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filterPrivacy="1" codeName="ThisWorkbook" hidePivotFieldList="1" defaultThemeVersion="124226"/>
  <xr:revisionPtr revIDLastSave="0" documentId="13_ncr:1_{C047E190-C503-4AC9-A40C-0F6097C1E9C5}" xr6:coauthVersionLast="45" xr6:coauthVersionMax="45" xr10:uidLastSave="{00000000-0000-0000-0000-000000000000}"/>
  <bookViews>
    <workbookView xWindow="-120" yWindow="-120" windowWidth="24240" windowHeight="13140" tabRatio="893" firstSheet="3" activeTab="7" xr2:uid="{00000000-000D-0000-FFFF-FFFF00000000}"/>
  </bookViews>
  <sheets>
    <sheet name="Historico Cat" sheetId="40" state="hidden" r:id="rId1"/>
    <sheet name="EsquemaRH" sheetId="32" state="hidden" r:id="rId2"/>
    <sheet name="Kardex" sheetId="20" state="hidden" r:id="rId3"/>
    <sheet name="Cobranza" sheetId="30" r:id="rId4"/>
    <sheet name="Hoja4" sheetId="38" state="hidden" r:id="rId5"/>
    <sheet name="CobranzaBcaCorporativa" sheetId="34" r:id="rId6"/>
    <sheet name="Tablas" sheetId="31" r:id="rId7"/>
    <sheet name="Envio RH COMISION DIRECTA" sheetId="28" r:id="rId8"/>
    <sheet name="Asesores Saldo Negativo" sheetId="39" state="hidden" r:id="rId9"/>
    <sheet name="Dotales Historia" sheetId="42" state="hidden" r:id="rId10"/>
  </sheets>
  <externalReferences>
    <externalReference r:id="rId11"/>
    <externalReference r:id="rId12"/>
    <externalReference r:id="rId13"/>
  </externalReferences>
  <definedNames>
    <definedName name="_xlnm._FilterDatabase" localSheetId="8" hidden="1">'Asesores Saldo Negativo'!$A$4:$W$56</definedName>
    <definedName name="_xlnm._FilterDatabase" localSheetId="3" hidden="1">Cobranza!$A$1:$R$2678</definedName>
    <definedName name="_xlnm._FilterDatabase" localSheetId="5" hidden="1">CobranzaBcaCorporativa!$A$1:$Q$12</definedName>
    <definedName name="_xlnm._FilterDatabase" localSheetId="7" hidden="1">'Envio RH COMISION DIRECTA'!$C$6:$F$461</definedName>
    <definedName name="_xlnm._FilterDatabase" localSheetId="1" hidden="1">EsquemaRH!$A$630:$G$745</definedName>
    <definedName name="_xlnm._FilterDatabase" localSheetId="2" hidden="1">Kardex!$A$1:$I$1136</definedName>
  </definedNames>
  <calcPr calcId="191029"/>
  <pivotCaches>
    <pivotCache cacheId="0" r:id="rId14"/>
    <pivotCache cacheId="1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10" i="28" l="1"/>
  <c r="V56" i="39" l="1"/>
  <c r="V55" i="39"/>
  <c r="V54" i="39"/>
  <c r="V53" i="39"/>
  <c r="V52" i="39"/>
  <c r="V51" i="39"/>
  <c r="V50" i="39"/>
  <c r="V49" i="39"/>
  <c r="V32" i="39"/>
  <c r="V30" i="39"/>
  <c r="V23" i="39"/>
  <c r="V20" i="39"/>
  <c r="V18" i="39"/>
  <c r="V12" i="39"/>
  <c r="V8" i="39"/>
  <c r="E453" i="28"/>
  <c r="Q2" i="34" l="1"/>
  <c r="Q12" i="34"/>
  <c r="Q11" i="34"/>
  <c r="Q10" i="34"/>
  <c r="Q9" i="34"/>
  <c r="Q8" i="34"/>
  <c r="Q7" i="34"/>
  <c r="Q6" i="34"/>
  <c r="Q5" i="34"/>
  <c r="Q4" i="34"/>
  <c r="R2665" i="30" l="1"/>
  <c r="R2655" i="30"/>
  <c r="R2647" i="30"/>
  <c r="R2638" i="30"/>
  <c r="R2627" i="30"/>
  <c r="R2615" i="30"/>
  <c r="R2612" i="30"/>
  <c r="R2604" i="30"/>
  <c r="R2599" i="30"/>
  <c r="R2499" i="30"/>
  <c r="R2484" i="30"/>
  <c r="R2470" i="30"/>
  <c r="R2305" i="30"/>
  <c r="R2012" i="30"/>
  <c r="R1967" i="30"/>
  <c r="R1921" i="30"/>
  <c r="R1848" i="30"/>
  <c r="R1816" i="30"/>
  <c r="R1272" i="30"/>
  <c r="D2555" i="30" l="1"/>
  <c r="E2555" i="30" s="1"/>
  <c r="D1867" i="30"/>
  <c r="D948" i="30"/>
  <c r="E2678" i="30"/>
  <c r="E2677" i="30"/>
  <c r="E2676" i="30"/>
  <c r="E2675" i="30"/>
  <c r="E2674" i="30"/>
  <c r="E2673" i="30"/>
  <c r="E2672" i="30"/>
  <c r="E2671" i="30"/>
  <c r="E2670" i="30"/>
  <c r="E2669" i="30"/>
  <c r="E2668" i="30"/>
  <c r="E2667" i="30"/>
  <c r="E2666" i="30"/>
  <c r="E2665" i="30"/>
  <c r="E2664" i="30"/>
  <c r="E2663" i="30"/>
  <c r="E2662" i="30"/>
  <c r="E2661" i="30"/>
  <c r="E2660" i="30"/>
  <c r="E2659" i="30"/>
  <c r="E2658" i="30"/>
  <c r="E2657" i="30"/>
  <c r="E2656" i="30"/>
  <c r="E2655" i="30"/>
  <c r="E2654" i="30"/>
  <c r="E2653" i="30"/>
  <c r="E2652" i="30"/>
  <c r="E2651" i="30"/>
  <c r="E2650" i="30"/>
  <c r="E2649" i="30"/>
  <c r="E2648" i="30"/>
  <c r="E2647" i="30"/>
  <c r="E2646" i="30"/>
  <c r="E2645" i="30"/>
  <c r="E2644" i="30"/>
  <c r="E2643" i="30"/>
  <c r="E2642" i="30"/>
  <c r="Q2642" i="30" s="1"/>
  <c r="E2641" i="30"/>
  <c r="E2640" i="30"/>
  <c r="E2639" i="30"/>
  <c r="E2638" i="30"/>
  <c r="E2637" i="30"/>
  <c r="E2636" i="30"/>
  <c r="E2635" i="30"/>
  <c r="E2634" i="30"/>
  <c r="E2633" i="30"/>
  <c r="E2632" i="30"/>
  <c r="E2631" i="30"/>
  <c r="E2630" i="30"/>
  <c r="E2629" i="30"/>
  <c r="E2628" i="30"/>
  <c r="E2627" i="30"/>
  <c r="E2626" i="30"/>
  <c r="E2625" i="30"/>
  <c r="E2624" i="30"/>
  <c r="E2623" i="30"/>
  <c r="E2622" i="30"/>
  <c r="E2621" i="30"/>
  <c r="E2620" i="30"/>
  <c r="E2619" i="30"/>
  <c r="E2618" i="30"/>
  <c r="E2617" i="30"/>
  <c r="E2616" i="30"/>
  <c r="E2615" i="30"/>
  <c r="E2614" i="30"/>
  <c r="E2613" i="30"/>
  <c r="E2612" i="30"/>
  <c r="E2611" i="30"/>
  <c r="E2610" i="30"/>
  <c r="E2609" i="30"/>
  <c r="E2608" i="30"/>
  <c r="E2607" i="30"/>
  <c r="E2606" i="30"/>
  <c r="E2605" i="30"/>
  <c r="E2604" i="30"/>
  <c r="E2603" i="30"/>
  <c r="E2602" i="30"/>
  <c r="E2601" i="30"/>
  <c r="E2600" i="30"/>
  <c r="E2599" i="30"/>
  <c r="E2598" i="30"/>
  <c r="E2597" i="30"/>
  <c r="E2596" i="30"/>
  <c r="E2595" i="30"/>
  <c r="E2594" i="30"/>
  <c r="E2593" i="30"/>
  <c r="E2592" i="30"/>
  <c r="E2591" i="30"/>
  <c r="E2590" i="30"/>
  <c r="E2589" i="30"/>
  <c r="E2588" i="30"/>
  <c r="E2587" i="30"/>
  <c r="E2586" i="30"/>
  <c r="E2585" i="30"/>
  <c r="E2584" i="30"/>
  <c r="E2583" i="30"/>
  <c r="E2582" i="30"/>
  <c r="E2581" i="30"/>
  <c r="E2580" i="30"/>
  <c r="E2579" i="30"/>
  <c r="E2578" i="30"/>
  <c r="E2577" i="30"/>
  <c r="E2576" i="30"/>
  <c r="E2575" i="30"/>
  <c r="E2574" i="30"/>
  <c r="E2573" i="30"/>
  <c r="E2572" i="30"/>
  <c r="E2571" i="30"/>
  <c r="E2570" i="30"/>
  <c r="E2569" i="30"/>
  <c r="E2568" i="30"/>
  <c r="E2567" i="30"/>
  <c r="E2566" i="30"/>
  <c r="E2565" i="30"/>
  <c r="E2564" i="30"/>
  <c r="E2563" i="30"/>
  <c r="E2562" i="30"/>
  <c r="E2561" i="30"/>
  <c r="E2560" i="30"/>
  <c r="E2559" i="30"/>
  <c r="E2558" i="30"/>
  <c r="E2557" i="30"/>
  <c r="E2556" i="30"/>
  <c r="E2554" i="30"/>
  <c r="E2553" i="30"/>
  <c r="E2552" i="30"/>
  <c r="E2551" i="30"/>
  <c r="E2550" i="30"/>
  <c r="E2549" i="30"/>
  <c r="E2548" i="30"/>
  <c r="E2547" i="30"/>
  <c r="E2546" i="30"/>
  <c r="E2545" i="30"/>
  <c r="E2544" i="30"/>
  <c r="E2543" i="30"/>
  <c r="E2542" i="30"/>
  <c r="E2541" i="30"/>
  <c r="E2540" i="30"/>
  <c r="E2539" i="30"/>
  <c r="E2538" i="30"/>
  <c r="E2537" i="30"/>
  <c r="E2536" i="30"/>
  <c r="E2535" i="30"/>
  <c r="E2534" i="30"/>
  <c r="E2533" i="30"/>
  <c r="E2532" i="30"/>
  <c r="E2531" i="30"/>
  <c r="E2530" i="30"/>
  <c r="E2529" i="30"/>
  <c r="E2528" i="30"/>
  <c r="E2527" i="30"/>
  <c r="E2526" i="30"/>
  <c r="E2525" i="30"/>
  <c r="E2524" i="30"/>
  <c r="E2523" i="30"/>
  <c r="E2522" i="30"/>
  <c r="E2521" i="30"/>
  <c r="E2520" i="30"/>
  <c r="E2519" i="30"/>
  <c r="E2518" i="30"/>
  <c r="E2517" i="30"/>
  <c r="E2516" i="30"/>
  <c r="E2515" i="30"/>
  <c r="E2514" i="30"/>
  <c r="E2513" i="30"/>
  <c r="E2512" i="30"/>
  <c r="E2511" i="30"/>
  <c r="E2510" i="30"/>
  <c r="E2509" i="30"/>
  <c r="E2508" i="30"/>
  <c r="E2507" i="30"/>
  <c r="E2506" i="30"/>
  <c r="E2505" i="30"/>
  <c r="E2504" i="30"/>
  <c r="E2503" i="30"/>
  <c r="E2502" i="30"/>
  <c r="E2501" i="30"/>
  <c r="E2500" i="30"/>
  <c r="E2499" i="30"/>
  <c r="E2498" i="30"/>
  <c r="E2497" i="30"/>
  <c r="E2496" i="30"/>
  <c r="E2495" i="30"/>
  <c r="E2494" i="30"/>
  <c r="E2493" i="30"/>
  <c r="E2492" i="30"/>
  <c r="E2491" i="30"/>
  <c r="E2490" i="30"/>
  <c r="E2489" i="30"/>
  <c r="E2488" i="30"/>
  <c r="E2487" i="30"/>
  <c r="E2486" i="30"/>
  <c r="E2485" i="30"/>
  <c r="E2484" i="30"/>
  <c r="E2483" i="30"/>
  <c r="E2482" i="30"/>
  <c r="E2481" i="30"/>
  <c r="E2480" i="30"/>
  <c r="E2479" i="30"/>
  <c r="E2478" i="30"/>
  <c r="E2477" i="30"/>
  <c r="E2476" i="30"/>
  <c r="E2475" i="30"/>
  <c r="E2474" i="30"/>
  <c r="E2473" i="30"/>
  <c r="E2472" i="30"/>
  <c r="E2471" i="30"/>
  <c r="E2470" i="30"/>
  <c r="E2469" i="30"/>
  <c r="E2468" i="30"/>
  <c r="E2467" i="30"/>
  <c r="E2466" i="30"/>
  <c r="E2465" i="30"/>
  <c r="E2464" i="30"/>
  <c r="E2463" i="30"/>
  <c r="E2462" i="30"/>
  <c r="E2461" i="30"/>
  <c r="E2460" i="30"/>
  <c r="E2459" i="30"/>
  <c r="E2458" i="30"/>
  <c r="E2457" i="30"/>
  <c r="E2456" i="30"/>
  <c r="E2455" i="30"/>
  <c r="E2454" i="30"/>
  <c r="E2453" i="30"/>
  <c r="E2452" i="30"/>
  <c r="E2451" i="30"/>
  <c r="E2450" i="30"/>
  <c r="E2449" i="30"/>
  <c r="E2448" i="30"/>
  <c r="E2447" i="30"/>
  <c r="E2446" i="30"/>
  <c r="E2445" i="30"/>
  <c r="E2444" i="30"/>
  <c r="E2443" i="30"/>
  <c r="E2442" i="30"/>
  <c r="E2441" i="30"/>
  <c r="E2440" i="30"/>
  <c r="E2439" i="30"/>
  <c r="E2438" i="30"/>
  <c r="E2437" i="30"/>
  <c r="E2436" i="30"/>
  <c r="E2435" i="30"/>
  <c r="E2434" i="30"/>
  <c r="E2433" i="30"/>
  <c r="E2432" i="30"/>
  <c r="E2431" i="30"/>
  <c r="E2430" i="30"/>
  <c r="E2429" i="30"/>
  <c r="E2428" i="30"/>
  <c r="E2427" i="30"/>
  <c r="E2426" i="30"/>
  <c r="E2425" i="30"/>
  <c r="E2424" i="30"/>
  <c r="E2423" i="30"/>
  <c r="E2422" i="30"/>
  <c r="E2421" i="30"/>
  <c r="E2420" i="30"/>
  <c r="E2419" i="30"/>
  <c r="E2418" i="30"/>
  <c r="E2417" i="30"/>
  <c r="E2416" i="30"/>
  <c r="E2415" i="30"/>
  <c r="E2414" i="30"/>
  <c r="E2413" i="30"/>
  <c r="E2412" i="30"/>
  <c r="E2411" i="30"/>
  <c r="E2410" i="30"/>
  <c r="E2409" i="30"/>
  <c r="E2408" i="30"/>
  <c r="E2407" i="30"/>
  <c r="E2406" i="30"/>
  <c r="E2405" i="30"/>
  <c r="E2404" i="30"/>
  <c r="E2403" i="30"/>
  <c r="E2402" i="30"/>
  <c r="E2401" i="30"/>
  <c r="E2400" i="30"/>
  <c r="E2399" i="30"/>
  <c r="E2398" i="30"/>
  <c r="E2397" i="30"/>
  <c r="E2396" i="30"/>
  <c r="E2395" i="30"/>
  <c r="E2394" i="30"/>
  <c r="E2393" i="30"/>
  <c r="E2392" i="30"/>
  <c r="E2391" i="30"/>
  <c r="E2390" i="30"/>
  <c r="E2389" i="30"/>
  <c r="E2388" i="30"/>
  <c r="E2387" i="30"/>
  <c r="E2386" i="30"/>
  <c r="E2385" i="30"/>
  <c r="E2384" i="30"/>
  <c r="E2383" i="30"/>
  <c r="E2382" i="30"/>
  <c r="E2381" i="30"/>
  <c r="E2380" i="30"/>
  <c r="E2379" i="30"/>
  <c r="E2378" i="30"/>
  <c r="E2377" i="30"/>
  <c r="E2376" i="30"/>
  <c r="E2375" i="30"/>
  <c r="E2374" i="30"/>
  <c r="E2373" i="30"/>
  <c r="E2372" i="30"/>
  <c r="E2371" i="30"/>
  <c r="E2370" i="30"/>
  <c r="E2369" i="30"/>
  <c r="E2368" i="30"/>
  <c r="E2367" i="30"/>
  <c r="E2366" i="30"/>
  <c r="E2365" i="30"/>
  <c r="E2364" i="30"/>
  <c r="E2363" i="30"/>
  <c r="E2362" i="30"/>
  <c r="E2361" i="30"/>
  <c r="E2360" i="30"/>
  <c r="E2359" i="30"/>
  <c r="E2358" i="30"/>
  <c r="E2357" i="30"/>
  <c r="E2356" i="30"/>
  <c r="E2355" i="30"/>
  <c r="E2354" i="30"/>
  <c r="E2353" i="30"/>
  <c r="E2352" i="30"/>
  <c r="E2351" i="30"/>
  <c r="E2350" i="30"/>
  <c r="E2349" i="30"/>
  <c r="E2348" i="30"/>
  <c r="E2347" i="30"/>
  <c r="E2346" i="30"/>
  <c r="E2345" i="30"/>
  <c r="E2344" i="30"/>
  <c r="E2343" i="30"/>
  <c r="E2342" i="30"/>
  <c r="E2341" i="30"/>
  <c r="E2340" i="30"/>
  <c r="E2339" i="30"/>
  <c r="E2338" i="30"/>
  <c r="E2337" i="30"/>
  <c r="E2336" i="30"/>
  <c r="E2335" i="30"/>
  <c r="E2334" i="30"/>
  <c r="E2333" i="30"/>
  <c r="E2332" i="30"/>
  <c r="E2331" i="30"/>
  <c r="E2330" i="30"/>
  <c r="E2329" i="30"/>
  <c r="E2328" i="30"/>
  <c r="E2327" i="30"/>
  <c r="E2326" i="30"/>
  <c r="E2325" i="30"/>
  <c r="E2324" i="30"/>
  <c r="E2323" i="30"/>
  <c r="E2322" i="30"/>
  <c r="E2321" i="30"/>
  <c r="E2320" i="30"/>
  <c r="E2319" i="30"/>
  <c r="E2318" i="30"/>
  <c r="E2317" i="30"/>
  <c r="E2316" i="30"/>
  <c r="E2315" i="30"/>
  <c r="E2314" i="30"/>
  <c r="E2313" i="30"/>
  <c r="E2312" i="30"/>
  <c r="E2311" i="30"/>
  <c r="E2310" i="30"/>
  <c r="E2309" i="30"/>
  <c r="E2308" i="30"/>
  <c r="E2307" i="30"/>
  <c r="E2306" i="30"/>
  <c r="E2305" i="30"/>
  <c r="E2304" i="30"/>
  <c r="E2303" i="30"/>
  <c r="E2302" i="30"/>
  <c r="E2301" i="30"/>
  <c r="E2300" i="30"/>
  <c r="E2299" i="30"/>
  <c r="E2298" i="30"/>
  <c r="E2297" i="30"/>
  <c r="E2296" i="30"/>
  <c r="E2295" i="30"/>
  <c r="E2294" i="30"/>
  <c r="E2293" i="30"/>
  <c r="E2292" i="30"/>
  <c r="E2291" i="30"/>
  <c r="E2290" i="30"/>
  <c r="E2289" i="30"/>
  <c r="E2288" i="30"/>
  <c r="E2287" i="30"/>
  <c r="E2286" i="30"/>
  <c r="E2285" i="30"/>
  <c r="E2284" i="30"/>
  <c r="E2283" i="30"/>
  <c r="E2282" i="30"/>
  <c r="E2281" i="30"/>
  <c r="E2280" i="30"/>
  <c r="E2279" i="30"/>
  <c r="E2278" i="30"/>
  <c r="E2277" i="30"/>
  <c r="E2276" i="30"/>
  <c r="E2275" i="30"/>
  <c r="E2274" i="30"/>
  <c r="E2273" i="30"/>
  <c r="E2272" i="30"/>
  <c r="E2271" i="30"/>
  <c r="E2270" i="30"/>
  <c r="E2269" i="30"/>
  <c r="E2268" i="30"/>
  <c r="E2267" i="30"/>
  <c r="E2266" i="30"/>
  <c r="E2265" i="30"/>
  <c r="E2264" i="30"/>
  <c r="E2263" i="30"/>
  <c r="E2262" i="30"/>
  <c r="E2261" i="30"/>
  <c r="E2260" i="30"/>
  <c r="E2259" i="30"/>
  <c r="E2258" i="30"/>
  <c r="E2257" i="30"/>
  <c r="E2256" i="30"/>
  <c r="E2255" i="30"/>
  <c r="E2254" i="30"/>
  <c r="E2253" i="30"/>
  <c r="E2252" i="30"/>
  <c r="E2251" i="30"/>
  <c r="E2250" i="30"/>
  <c r="E2249" i="30"/>
  <c r="E2248" i="30"/>
  <c r="E2247" i="30"/>
  <c r="E2246" i="30"/>
  <c r="E2245" i="30"/>
  <c r="E2244" i="30"/>
  <c r="E2243" i="30"/>
  <c r="E2242" i="30"/>
  <c r="E2241" i="30"/>
  <c r="E2240" i="30"/>
  <c r="E2239" i="30"/>
  <c r="E2238" i="30"/>
  <c r="E2237" i="30"/>
  <c r="E2236" i="30"/>
  <c r="E2235" i="30"/>
  <c r="E2234" i="30"/>
  <c r="E2233" i="30"/>
  <c r="E2232" i="30"/>
  <c r="E2231" i="30"/>
  <c r="E2230" i="30"/>
  <c r="E2229" i="30"/>
  <c r="E2228" i="30"/>
  <c r="E2227" i="30"/>
  <c r="E2226" i="30"/>
  <c r="E2225" i="30"/>
  <c r="E2224" i="30"/>
  <c r="E2223" i="30"/>
  <c r="E2222" i="30"/>
  <c r="E2221" i="30"/>
  <c r="E2220" i="30"/>
  <c r="E2219" i="30"/>
  <c r="E2218" i="30"/>
  <c r="E2217" i="30"/>
  <c r="E2216" i="30"/>
  <c r="E2215" i="30"/>
  <c r="E2214" i="30"/>
  <c r="E2213" i="30"/>
  <c r="E2212" i="30"/>
  <c r="E2211" i="30"/>
  <c r="E2210" i="30"/>
  <c r="E2209" i="30"/>
  <c r="E2208" i="30"/>
  <c r="E2207" i="30"/>
  <c r="E2206" i="30"/>
  <c r="E2205" i="30"/>
  <c r="E2204" i="30"/>
  <c r="E2203" i="30"/>
  <c r="E2202" i="30"/>
  <c r="E2201" i="30"/>
  <c r="E2200" i="30"/>
  <c r="E2199" i="30"/>
  <c r="E2198" i="30"/>
  <c r="E2197" i="30"/>
  <c r="E2196" i="30"/>
  <c r="E2195" i="30"/>
  <c r="E2194" i="30"/>
  <c r="E2193" i="30"/>
  <c r="E2192" i="30"/>
  <c r="E2191" i="30"/>
  <c r="E2190" i="30"/>
  <c r="E2189" i="30"/>
  <c r="E2188" i="30"/>
  <c r="E2187" i="30"/>
  <c r="E2186" i="30"/>
  <c r="E2185" i="30"/>
  <c r="E2184" i="30"/>
  <c r="E2183" i="30"/>
  <c r="E2182" i="30"/>
  <c r="E2181" i="30"/>
  <c r="E2180" i="30"/>
  <c r="E2179" i="30"/>
  <c r="E2178" i="30"/>
  <c r="E2177" i="30"/>
  <c r="E2176" i="30"/>
  <c r="E2175" i="30"/>
  <c r="E2174" i="30"/>
  <c r="E2173" i="30"/>
  <c r="E2172" i="30"/>
  <c r="E2171" i="30"/>
  <c r="E2170" i="30"/>
  <c r="E2169" i="30"/>
  <c r="E2168" i="30"/>
  <c r="E2167" i="30"/>
  <c r="E2166" i="30"/>
  <c r="E2165" i="30"/>
  <c r="E2164" i="30"/>
  <c r="E2163" i="30"/>
  <c r="E2162" i="30"/>
  <c r="E2161" i="30"/>
  <c r="E2160" i="30"/>
  <c r="E2159" i="30"/>
  <c r="E2158" i="30"/>
  <c r="E2157" i="30"/>
  <c r="E2156" i="30"/>
  <c r="E2155" i="30"/>
  <c r="E2154" i="30"/>
  <c r="E2153" i="30"/>
  <c r="E2152" i="30"/>
  <c r="E2151" i="30"/>
  <c r="E2150" i="30"/>
  <c r="E2149" i="30"/>
  <c r="E2148" i="30"/>
  <c r="E2147" i="30"/>
  <c r="E2146" i="30"/>
  <c r="E2145" i="30"/>
  <c r="E2144" i="30"/>
  <c r="E2143" i="30"/>
  <c r="E2142" i="30"/>
  <c r="E2141" i="30"/>
  <c r="E2140" i="30"/>
  <c r="E2139" i="30"/>
  <c r="E2138" i="30"/>
  <c r="E2137" i="30"/>
  <c r="E2136" i="30"/>
  <c r="E2135" i="30"/>
  <c r="E2134" i="30"/>
  <c r="E2133" i="30"/>
  <c r="E2132" i="30"/>
  <c r="E2131" i="30"/>
  <c r="E2130" i="30"/>
  <c r="E2129" i="30"/>
  <c r="E2128" i="30"/>
  <c r="E2127" i="30"/>
  <c r="E2126" i="30"/>
  <c r="E2125" i="30"/>
  <c r="E2124" i="30"/>
  <c r="E2123" i="30"/>
  <c r="E2122" i="30"/>
  <c r="E2121" i="30"/>
  <c r="E2120" i="30"/>
  <c r="E2119" i="30"/>
  <c r="E2118" i="30"/>
  <c r="E2117" i="30"/>
  <c r="E2116" i="30"/>
  <c r="E2115" i="30"/>
  <c r="E2114" i="30"/>
  <c r="E2113" i="30"/>
  <c r="E2112" i="30"/>
  <c r="E2111" i="30"/>
  <c r="E2110" i="30"/>
  <c r="E2109" i="30"/>
  <c r="E2108" i="30"/>
  <c r="E2107" i="30"/>
  <c r="E2106" i="30"/>
  <c r="E2105" i="30"/>
  <c r="E2104" i="30"/>
  <c r="E2103" i="30"/>
  <c r="E2102" i="30"/>
  <c r="E2101" i="30"/>
  <c r="E2100" i="30"/>
  <c r="E2099" i="30"/>
  <c r="E2098" i="30"/>
  <c r="E2097" i="30"/>
  <c r="E2096" i="30"/>
  <c r="E2095" i="30"/>
  <c r="E2094" i="30"/>
  <c r="E2093" i="30"/>
  <c r="E2092" i="30"/>
  <c r="E2091" i="30"/>
  <c r="E2090" i="30"/>
  <c r="E2089" i="30"/>
  <c r="E2088" i="30"/>
  <c r="E2087" i="30"/>
  <c r="E2086" i="30"/>
  <c r="E2085" i="30"/>
  <c r="E2084" i="30"/>
  <c r="E2083" i="30"/>
  <c r="E2082" i="30"/>
  <c r="E2081" i="30"/>
  <c r="E2080" i="30"/>
  <c r="E2079" i="30"/>
  <c r="E2078" i="30"/>
  <c r="E2077" i="30"/>
  <c r="E2076" i="30"/>
  <c r="E2075" i="30"/>
  <c r="E2074" i="30"/>
  <c r="E2073" i="30"/>
  <c r="E2072" i="30"/>
  <c r="E2071" i="30"/>
  <c r="E2070" i="30"/>
  <c r="E2069" i="30"/>
  <c r="E2068" i="30"/>
  <c r="E2067" i="30"/>
  <c r="E2066" i="30"/>
  <c r="E2065" i="30"/>
  <c r="E2064" i="30"/>
  <c r="E2063" i="30"/>
  <c r="E2062" i="30"/>
  <c r="E2061" i="30"/>
  <c r="E2060" i="30"/>
  <c r="E2059" i="30"/>
  <c r="E2058" i="30"/>
  <c r="E2057" i="30"/>
  <c r="E2056" i="30"/>
  <c r="E2055" i="30"/>
  <c r="E2054" i="30"/>
  <c r="E2053" i="30"/>
  <c r="E2052" i="30"/>
  <c r="E2051" i="30"/>
  <c r="E2050" i="30"/>
  <c r="E2049" i="30"/>
  <c r="E2048" i="30"/>
  <c r="E2047" i="30"/>
  <c r="E2046" i="30"/>
  <c r="E2045" i="30"/>
  <c r="E2044" i="30"/>
  <c r="E2043" i="30"/>
  <c r="E2042" i="30"/>
  <c r="E2041" i="30"/>
  <c r="E2040" i="30"/>
  <c r="E2039" i="30"/>
  <c r="E2038" i="30"/>
  <c r="E2037" i="30"/>
  <c r="E2036" i="30"/>
  <c r="E2035" i="30"/>
  <c r="E2034" i="30"/>
  <c r="E2033" i="30"/>
  <c r="E2032" i="30"/>
  <c r="E2031" i="30"/>
  <c r="E2030" i="30"/>
  <c r="E2029" i="30"/>
  <c r="E2028" i="30"/>
  <c r="E2027" i="30"/>
  <c r="E2026" i="30"/>
  <c r="E2025" i="30"/>
  <c r="E2024" i="30"/>
  <c r="E2023" i="30"/>
  <c r="E2022" i="30"/>
  <c r="E2021" i="30"/>
  <c r="E2020" i="30"/>
  <c r="E2019" i="30"/>
  <c r="Q2019" i="30" s="1"/>
  <c r="E2018" i="30"/>
  <c r="E2017" i="30"/>
  <c r="E2016" i="30"/>
  <c r="E2015" i="30"/>
  <c r="E2014" i="30"/>
  <c r="E2013" i="30"/>
  <c r="E2012" i="30"/>
  <c r="E2011" i="30"/>
  <c r="E2010" i="30"/>
  <c r="E2009" i="30"/>
  <c r="E2008" i="30"/>
  <c r="E2007" i="30"/>
  <c r="E2006" i="30"/>
  <c r="E2005" i="30"/>
  <c r="E2004" i="30"/>
  <c r="E2003" i="30"/>
  <c r="E2002" i="30"/>
  <c r="E2001" i="30"/>
  <c r="E2000" i="30"/>
  <c r="E1999" i="30"/>
  <c r="E1998" i="30"/>
  <c r="E1997" i="30"/>
  <c r="E1996" i="30"/>
  <c r="E1995" i="30"/>
  <c r="E1994" i="30"/>
  <c r="E1993" i="30"/>
  <c r="E1992" i="30"/>
  <c r="E1991" i="30"/>
  <c r="E1990" i="30"/>
  <c r="E1989" i="30"/>
  <c r="E1988" i="30"/>
  <c r="E1987" i="30"/>
  <c r="E1986" i="30"/>
  <c r="E1985" i="30"/>
  <c r="E1984" i="30"/>
  <c r="E1983" i="30"/>
  <c r="E1982" i="30"/>
  <c r="E1981" i="30"/>
  <c r="E1980" i="30"/>
  <c r="E1979" i="30"/>
  <c r="E1978" i="30"/>
  <c r="E1977" i="30"/>
  <c r="E1976" i="30"/>
  <c r="E1975" i="30"/>
  <c r="E1974" i="30"/>
  <c r="E1973" i="30"/>
  <c r="E1972" i="30"/>
  <c r="E1971" i="30"/>
  <c r="E1970" i="30"/>
  <c r="E1969" i="30"/>
  <c r="E1968" i="30"/>
  <c r="E1967" i="30"/>
  <c r="E1966" i="30"/>
  <c r="E1965" i="30"/>
  <c r="E1964" i="30"/>
  <c r="E1963" i="30"/>
  <c r="E1962" i="30"/>
  <c r="E1961" i="30"/>
  <c r="E1960" i="30"/>
  <c r="E1959" i="30"/>
  <c r="E1958" i="30"/>
  <c r="E1957" i="30"/>
  <c r="E1956" i="30"/>
  <c r="E1955" i="30"/>
  <c r="E1954" i="30"/>
  <c r="E1953" i="30"/>
  <c r="E1952" i="30"/>
  <c r="E1951" i="30"/>
  <c r="E1950" i="30"/>
  <c r="E1949" i="30"/>
  <c r="E1948" i="30"/>
  <c r="E1947" i="30"/>
  <c r="E1946" i="30"/>
  <c r="E1945" i="30"/>
  <c r="E1944" i="30"/>
  <c r="E1943" i="30"/>
  <c r="E1942" i="30"/>
  <c r="E1941" i="30"/>
  <c r="E1940" i="30"/>
  <c r="E1939" i="30"/>
  <c r="E1938" i="30"/>
  <c r="E1937" i="30"/>
  <c r="E1936" i="30"/>
  <c r="E1935" i="30"/>
  <c r="E1934" i="30"/>
  <c r="E1933" i="30"/>
  <c r="E1932" i="30"/>
  <c r="E1931" i="30"/>
  <c r="E1930" i="30"/>
  <c r="E1929" i="30"/>
  <c r="E1928" i="30"/>
  <c r="E1927" i="30"/>
  <c r="E1926" i="30"/>
  <c r="E1925" i="30"/>
  <c r="E1924" i="30"/>
  <c r="E1923" i="30"/>
  <c r="E1922" i="30"/>
  <c r="E1921" i="30"/>
  <c r="E1920" i="30"/>
  <c r="E1919" i="30"/>
  <c r="E1918" i="30"/>
  <c r="E1917" i="30"/>
  <c r="E1916" i="30"/>
  <c r="E1915" i="30"/>
  <c r="E1914" i="30"/>
  <c r="E1913" i="30"/>
  <c r="E1912" i="30"/>
  <c r="E1911" i="30"/>
  <c r="E1910" i="30"/>
  <c r="E1909" i="30"/>
  <c r="E1908" i="30"/>
  <c r="E1907" i="30"/>
  <c r="E1906" i="30"/>
  <c r="E1905" i="30"/>
  <c r="E1904" i="30"/>
  <c r="E1903" i="30"/>
  <c r="E1902" i="30"/>
  <c r="E1901" i="30"/>
  <c r="E1900" i="30"/>
  <c r="E1899" i="30"/>
  <c r="E1898" i="30"/>
  <c r="E1897" i="30"/>
  <c r="E1896" i="30"/>
  <c r="E1895" i="30"/>
  <c r="E1894" i="30"/>
  <c r="E1893" i="30"/>
  <c r="E1892" i="30"/>
  <c r="E1891" i="30"/>
  <c r="E1890" i="30"/>
  <c r="E1889" i="30"/>
  <c r="E1888" i="30"/>
  <c r="E1887" i="30"/>
  <c r="E1886" i="30"/>
  <c r="E1885" i="30"/>
  <c r="E1884" i="30"/>
  <c r="E1883" i="30"/>
  <c r="E1882" i="30"/>
  <c r="E1881" i="30"/>
  <c r="E1880" i="30"/>
  <c r="E1879" i="30"/>
  <c r="E1878" i="30"/>
  <c r="E1877" i="30"/>
  <c r="E1876" i="30"/>
  <c r="E1875" i="30"/>
  <c r="E1874" i="30"/>
  <c r="E1873" i="30"/>
  <c r="E1872" i="30"/>
  <c r="E1871" i="30"/>
  <c r="E1870" i="30"/>
  <c r="E1869" i="30"/>
  <c r="E1868" i="30"/>
  <c r="E1867" i="30"/>
  <c r="E1866" i="30"/>
  <c r="E1865" i="30"/>
  <c r="E1864" i="30"/>
  <c r="E1863" i="30"/>
  <c r="E1862" i="30"/>
  <c r="E1861" i="30"/>
  <c r="E1860" i="30"/>
  <c r="E1859" i="30"/>
  <c r="E1858" i="30"/>
  <c r="E1857" i="30"/>
  <c r="E1856" i="30"/>
  <c r="E1855" i="30"/>
  <c r="E1854" i="30"/>
  <c r="E1853" i="30"/>
  <c r="E1852" i="30"/>
  <c r="E1851" i="30"/>
  <c r="E1850" i="30"/>
  <c r="E1849" i="30"/>
  <c r="E1848" i="30"/>
  <c r="E1847" i="30"/>
  <c r="E1846" i="30"/>
  <c r="E1845" i="30"/>
  <c r="E1844" i="30"/>
  <c r="E1843" i="30"/>
  <c r="E1842" i="30"/>
  <c r="E1841" i="30"/>
  <c r="E1840" i="30"/>
  <c r="E1839" i="30"/>
  <c r="E1838" i="30"/>
  <c r="E1837" i="30"/>
  <c r="E1836" i="30"/>
  <c r="E1835" i="30"/>
  <c r="E1834" i="30"/>
  <c r="E1833" i="30"/>
  <c r="E1832" i="30"/>
  <c r="E1831" i="30"/>
  <c r="E1830" i="30"/>
  <c r="Q1830" i="30" s="1"/>
  <c r="E1829" i="30"/>
  <c r="E1828" i="30"/>
  <c r="E1827" i="30"/>
  <c r="E1826" i="30"/>
  <c r="E1825" i="30"/>
  <c r="E1824" i="30"/>
  <c r="E1823" i="30"/>
  <c r="E1822" i="30"/>
  <c r="E1821" i="30"/>
  <c r="E1820" i="30"/>
  <c r="E1819" i="30"/>
  <c r="E1818" i="30"/>
  <c r="E1817" i="30"/>
  <c r="E1816" i="30"/>
  <c r="E1815" i="30"/>
  <c r="E1814" i="30"/>
  <c r="E1813" i="30"/>
  <c r="E1812" i="30"/>
  <c r="E1811" i="30"/>
  <c r="E1810" i="30"/>
  <c r="E1809" i="30"/>
  <c r="E1808" i="30"/>
  <c r="E1807" i="30"/>
  <c r="E1806" i="30"/>
  <c r="E1805" i="30"/>
  <c r="E1804" i="30"/>
  <c r="E1803" i="30"/>
  <c r="E1802" i="30"/>
  <c r="E1801" i="30"/>
  <c r="E1800" i="30"/>
  <c r="E1799" i="30"/>
  <c r="E1798" i="30"/>
  <c r="E1797" i="30"/>
  <c r="E1796" i="30"/>
  <c r="E1795" i="30"/>
  <c r="E1794" i="30"/>
  <c r="E1793" i="30"/>
  <c r="E1792" i="30"/>
  <c r="E1791" i="30"/>
  <c r="E1790" i="30"/>
  <c r="E1789" i="30"/>
  <c r="E1788" i="30"/>
  <c r="E1787" i="30"/>
  <c r="E1786" i="30"/>
  <c r="E1785" i="30"/>
  <c r="E1784" i="30"/>
  <c r="E1783" i="30"/>
  <c r="E1782" i="30"/>
  <c r="E1781" i="30"/>
  <c r="E1780" i="30"/>
  <c r="E1779" i="30"/>
  <c r="E1778" i="30"/>
  <c r="E1777" i="30"/>
  <c r="E1776" i="30"/>
  <c r="E1775" i="30"/>
  <c r="E1774" i="30"/>
  <c r="E1773" i="30"/>
  <c r="E1772" i="30"/>
  <c r="E1771" i="30"/>
  <c r="E1770" i="30"/>
  <c r="E1769" i="30"/>
  <c r="E1768" i="30"/>
  <c r="E1767" i="30"/>
  <c r="E1766" i="30"/>
  <c r="E1765" i="30"/>
  <c r="E1764" i="30"/>
  <c r="E1763" i="30"/>
  <c r="E1762" i="30"/>
  <c r="E1761" i="30"/>
  <c r="E1760" i="30"/>
  <c r="E1759" i="30"/>
  <c r="E1758" i="30"/>
  <c r="E1757" i="30"/>
  <c r="E1756" i="30"/>
  <c r="E1755" i="30"/>
  <c r="E1754" i="30"/>
  <c r="E1753" i="30"/>
  <c r="E1752" i="30"/>
  <c r="E1751" i="30"/>
  <c r="E1750" i="30"/>
  <c r="E1749" i="30"/>
  <c r="E1748" i="30"/>
  <c r="E1747" i="30"/>
  <c r="E1746" i="30"/>
  <c r="E1745" i="30"/>
  <c r="E1744" i="30"/>
  <c r="E1743" i="30"/>
  <c r="E1742" i="30"/>
  <c r="E1741" i="30"/>
  <c r="E1740" i="30"/>
  <c r="E1739" i="30"/>
  <c r="E1738" i="30"/>
  <c r="E1737" i="30"/>
  <c r="E1736" i="30"/>
  <c r="E1735" i="30"/>
  <c r="E1734" i="30"/>
  <c r="E1733" i="30"/>
  <c r="E1732" i="30"/>
  <c r="E1731" i="30"/>
  <c r="E1730" i="30"/>
  <c r="E1729" i="30"/>
  <c r="E1728" i="30"/>
  <c r="E1727" i="30"/>
  <c r="E1726" i="30"/>
  <c r="E1725" i="30"/>
  <c r="E1724" i="30"/>
  <c r="E1723" i="30"/>
  <c r="E1722" i="30"/>
  <c r="E1721" i="30"/>
  <c r="E1720" i="30"/>
  <c r="E1719" i="30"/>
  <c r="E1718" i="30"/>
  <c r="E1717" i="30"/>
  <c r="E1716" i="30"/>
  <c r="E1715" i="30"/>
  <c r="E1714" i="30"/>
  <c r="E1713" i="30"/>
  <c r="E1712" i="30"/>
  <c r="E1711" i="30"/>
  <c r="E1710" i="30"/>
  <c r="E1709" i="30"/>
  <c r="E1708" i="30"/>
  <c r="E1707" i="30"/>
  <c r="E1706" i="30"/>
  <c r="E1705" i="30"/>
  <c r="E1704" i="30"/>
  <c r="E1703" i="30"/>
  <c r="E1702" i="30"/>
  <c r="E1701" i="30"/>
  <c r="E1700" i="30"/>
  <c r="E1699" i="30"/>
  <c r="E1698" i="30"/>
  <c r="E1697" i="30"/>
  <c r="E1696" i="30"/>
  <c r="E1695" i="30"/>
  <c r="E1694" i="30"/>
  <c r="E1693" i="30"/>
  <c r="E1692" i="30"/>
  <c r="E1691" i="30"/>
  <c r="E1690" i="30"/>
  <c r="E1689" i="30"/>
  <c r="E1688" i="30"/>
  <c r="E1687" i="30"/>
  <c r="E1686" i="30"/>
  <c r="E1685" i="30"/>
  <c r="E1684" i="30"/>
  <c r="E1683" i="30"/>
  <c r="E1682" i="30"/>
  <c r="E1681" i="30"/>
  <c r="E1680" i="30"/>
  <c r="E1679" i="30"/>
  <c r="E1678" i="30"/>
  <c r="E1677" i="30"/>
  <c r="E1676" i="30"/>
  <c r="E1675" i="30"/>
  <c r="E1674" i="30"/>
  <c r="E1673" i="30"/>
  <c r="E1672" i="30"/>
  <c r="E1671" i="30"/>
  <c r="E1670" i="30"/>
  <c r="E1669" i="30"/>
  <c r="E1668" i="30"/>
  <c r="E1667" i="30"/>
  <c r="E1666" i="30"/>
  <c r="E1665" i="30"/>
  <c r="E1664" i="30"/>
  <c r="E1663" i="30"/>
  <c r="E1662" i="30"/>
  <c r="E1661" i="30"/>
  <c r="E1660" i="30"/>
  <c r="E1659" i="30"/>
  <c r="E1658" i="30"/>
  <c r="E1657" i="30"/>
  <c r="E1656" i="30"/>
  <c r="E1655" i="30"/>
  <c r="E1654" i="30"/>
  <c r="E1653" i="30"/>
  <c r="E1652" i="30"/>
  <c r="E1651" i="30"/>
  <c r="E1650" i="30"/>
  <c r="E1649" i="30"/>
  <c r="E1648" i="30"/>
  <c r="E1647" i="30"/>
  <c r="E1646" i="30"/>
  <c r="E1645" i="30"/>
  <c r="E1644" i="30"/>
  <c r="E1643" i="30"/>
  <c r="E1642" i="30"/>
  <c r="E1641" i="30"/>
  <c r="E1640" i="30"/>
  <c r="E1639" i="30"/>
  <c r="E1638" i="30"/>
  <c r="E1637" i="30"/>
  <c r="E1636" i="30"/>
  <c r="E1635" i="30"/>
  <c r="E1634" i="30"/>
  <c r="E1633" i="30"/>
  <c r="E1632" i="30"/>
  <c r="E1631" i="30"/>
  <c r="E1630" i="30"/>
  <c r="E1629" i="30"/>
  <c r="E1628" i="30"/>
  <c r="E1627" i="30"/>
  <c r="E1626" i="30"/>
  <c r="E1625" i="30"/>
  <c r="E1624" i="30"/>
  <c r="E1623" i="30"/>
  <c r="E1622" i="30"/>
  <c r="E1621" i="30"/>
  <c r="E1620" i="30"/>
  <c r="E1619" i="30"/>
  <c r="E1618" i="30"/>
  <c r="E1617" i="30"/>
  <c r="E1616" i="30"/>
  <c r="E1615" i="30"/>
  <c r="E1614" i="30"/>
  <c r="E1613" i="30"/>
  <c r="E1612" i="30"/>
  <c r="E1611" i="30"/>
  <c r="E1610" i="30"/>
  <c r="E1609" i="30"/>
  <c r="E1608" i="30"/>
  <c r="E1607" i="30"/>
  <c r="E1606" i="30"/>
  <c r="E1605" i="30"/>
  <c r="E1604" i="30"/>
  <c r="E1603" i="30"/>
  <c r="E1602" i="30"/>
  <c r="E1601" i="30"/>
  <c r="E1600" i="30"/>
  <c r="E1599" i="30"/>
  <c r="E1598" i="30"/>
  <c r="E1597" i="30"/>
  <c r="E1596" i="30"/>
  <c r="E1595" i="30"/>
  <c r="E1594" i="30"/>
  <c r="E1593" i="30"/>
  <c r="E1592" i="30"/>
  <c r="E1591" i="30"/>
  <c r="E1590" i="30"/>
  <c r="E1589" i="30"/>
  <c r="E1588" i="30"/>
  <c r="E1587" i="30"/>
  <c r="E1586" i="30"/>
  <c r="E1585" i="30"/>
  <c r="E1584" i="30"/>
  <c r="E1583" i="30"/>
  <c r="E1582" i="30"/>
  <c r="E1581" i="30"/>
  <c r="E1580" i="30"/>
  <c r="E1579" i="30"/>
  <c r="E1578" i="30"/>
  <c r="E1577" i="30"/>
  <c r="E1576" i="30"/>
  <c r="E1575" i="30"/>
  <c r="E1574" i="30"/>
  <c r="E1573" i="30"/>
  <c r="E1572" i="30"/>
  <c r="E1571" i="30"/>
  <c r="E1570" i="30"/>
  <c r="E1569" i="30"/>
  <c r="E1568" i="30"/>
  <c r="E1567" i="30"/>
  <c r="E1566" i="30"/>
  <c r="E1565" i="30"/>
  <c r="E1564" i="30"/>
  <c r="E1563" i="30"/>
  <c r="E1562" i="30"/>
  <c r="E1561" i="30"/>
  <c r="E1560" i="30"/>
  <c r="E1559" i="30"/>
  <c r="E1558" i="30"/>
  <c r="E1557" i="30"/>
  <c r="E1556" i="30"/>
  <c r="E1555" i="30"/>
  <c r="E1554" i="30"/>
  <c r="E1553" i="30"/>
  <c r="E1552" i="30"/>
  <c r="E1551" i="30"/>
  <c r="E1550" i="30"/>
  <c r="E1549" i="30"/>
  <c r="E1548" i="30"/>
  <c r="E1547" i="30"/>
  <c r="E1546" i="30"/>
  <c r="E1545" i="30"/>
  <c r="E1544" i="30"/>
  <c r="E1543" i="30"/>
  <c r="E1542" i="30"/>
  <c r="E1541" i="30"/>
  <c r="E1540" i="30"/>
  <c r="E1539" i="30"/>
  <c r="E1538" i="30"/>
  <c r="E1537" i="30"/>
  <c r="E1536" i="30"/>
  <c r="E1535" i="30"/>
  <c r="E1534" i="30"/>
  <c r="E1533" i="30"/>
  <c r="E1532" i="30"/>
  <c r="E1531" i="30"/>
  <c r="E1530" i="30"/>
  <c r="E1529" i="30"/>
  <c r="E1528" i="30"/>
  <c r="E1527" i="30"/>
  <c r="E1526" i="30"/>
  <c r="E1525" i="30"/>
  <c r="E1524" i="30"/>
  <c r="E1523" i="30"/>
  <c r="E1522" i="30"/>
  <c r="E1521" i="30"/>
  <c r="E1520" i="30"/>
  <c r="E1519" i="30"/>
  <c r="E1518" i="30"/>
  <c r="E1517" i="30"/>
  <c r="E1516" i="30"/>
  <c r="E1515" i="30"/>
  <c r="E1514" i="30"/>
  <c r="E1513" i="30"/>
  <c r="E1512" i="30"/>
  <c r="E1511" i="30"/>
  <c r="E1510" i="30"/>
  <c r="E1509" i="30"/>
  <c r="E1508" i="30"/>
  <c r="E1507" i="30"/>
  <c r="E1506" i="30"/>
  <c r="E1505" i="30"/>
  <c r="E1504" i="30"/>
  <c r="E1503" i="30"/>
  <c r="E1502" i="30"/>
  <c r="E1501" i="30"/>
  <c r="E1500" i="30"/>
  <c r="E1499" i="30"/>
  <c r="E1498" i="30"/>
  <c r="E1497" i="30"/>
  <c r="E1496" i="30"/>
  <c r="E1495" i="30"/>
  <c r="E1494" i="30"/>
  <c r="E1493" i="30"/>
  <c r="E1492" i="30"/>
  <c r="E1491" i="30"/>
  <c r="E1490" i="30"/>
  <c r="E1489" i="30"/>
  <c r="E1488" i="30"/>
  <c r="E1487" i="30"/>
  <c r="E1486" i="30"/>
  <c r="E1485" i="30"/>
  <c r="E1484" i="30"/>
  <c r="E1483" i="30"/>
  <c r="E1482" i="30"/>
  <c r="E1481" i="30"/>
  <c r="E1480" i="30"/>
  <c r="E1479" i="30"/>
  <c r="E1478" i="30"/>
  <c r="E1477" i="30"/>
  <c r="E1476" i="30"/>
  <c r="E1475" i="30"/>
  <c r="E1474" i="30"/>
  <c r="E1473" i="30"/>
  <c r="E1472" i="30"/>
  <c r="E1471" i="30"/>
  <c r="E1470" i="30"/>
  <c r="E1469" i="30"/>
  <c r="E1468" i="30"/>
  <c r="E1467" i="30"/>
  <c r="E1466" i="30"/>
  <c r="E1465" i="30"/>
  <c r="E1464" i="30"/>
  <c r="E1463" i="30"/>
  <c r="E1462" i="30"/>
  <c r="E1461" i="30"/>
  <c r="E1460" i="30"/>
  <c r="E1459" i="30"/>
  <c r="E1458" i="30"/>
  <c r="E1457" i="30"/>
  <c r="E1456" i="30"/>
  <c r="E1455" i="30"/>
  <c r="E1454" i="30"/>
  <c r="E1453" i="30"/>
  <c r="E1452" i="30"/>
  <c r="E1451" i="30"/>
  <c r="E1450" i="30"/>
  <c r="E1449" i="30"/>
  <c r="E1448" i="30"/>
  <c r="E1447" i="30"/>
  <c r="E1446" i="30"/>
  <c r="E1445" i="30"/>
  <c r="E1444" i="30"/>
  <c r="E1443" i="30"/>
  <c r="E1442" i="30"/>
  <c r="E1441" i="30"/>
  <c r="E1440" i="30"/>
  <c r="E1439" i="30"/>
  <c r="E1438" i="30"/>
  <c r="E1437" i="30"/>
  <c r="E1436" i="30"/>
  <c r="E1435" i="30"/>
  <c r="E1434" i="30"/>
  <c r="E1433" i="30"/>
  <c r="E1432" i="30"/>
  <c r="E1431" i="30"/>
  <c r="E1430" i="30"/>
  <c r="E1429" i="30"/>
  <c r="E1428" i="30"/>
  <c r="E1427" i="30"/>
  <c r="E1426" i="30"/>
  <c r="E1425" i="30"/>
  <c r="E1424" i="30"/>
  <c r="E1423" i="30"/>
  <c r="E1422" i="30"/>
  <c r="E1421" i="30"/>
  <c r="E1420" i="30"/>
  <c r="E1419" i="30"/>
  <c r="E1418" i="30"/>
  <c r="E1417" i="30"/>
  <c r="E1416" i="30"/>
  <c r="E1415" i="30"/>
  <c r="E1414" i="30"/>
  <c r="E1413" i="30"/>
  <c r="E1412" i="30"/>
  <c r="E1411" i="30"/>
  <c r="E1410" i="30"/>
  <c r="E1409" i="30"/>
  <c r="E1408" i="30"/>
  <c r="E1407" i="30"/>
  <c r="E1406" i="30"/>
  <c r="E1405" i="30"/>
  <c r="E1404" i="30"/>
  <c r="E1403" i="30"/>
  <c r="E1402" i="30"/>
  <c r="E1401" i="30"/>
  <c r="E1400" i="30"/>
  <c r="E1399" i="30"/>
  <c r="E1398" i="30"/>
  <c r="E1397" i="30"/>
  <c r="E1396" i="30"/>
  <c r="E1395" i="30"/>
  <c r="E1394" i="30"/>
  <c r="E1393" i="30"/>
  <c r="E1392" i="30"/>
  <c r="E1391" i="30"/>
  <c r="E1390" i="30"/>
  <c r="E1389" i="30"/>
  <c r="E1388" i="30"/>
  <c r="E1387" i="30"/>
  <c r="E1386" i="30"/>
  <c r="E1385" i="30"/>
  <c r="E1384" i="30"/>
  <c r="E1383" i="30"/>
  <c r="E1382" i="30"/>
  <c r="E1381" i="30"/>
  <c r="E1380" i="30"/>
  <c r="E1379" i="30"/>
  <c r="E1378" i="30"/>
  <c r="E1377" i="30"/>
  <c r="E1376" i="30"/>
  <c r="E1375" i="30"/>
  <c r="E1374" i="30"/>
  <c r="E1373" i="30"/>
  <c r="E1372" i="30"/>
  <c r="E1371" i="30"/>
  <c r="E1370" i="30"/>
  <c r="E1369" i="30"/>
  <c r="E1368" i="30"/>
  <c r="E1367" i="30"/>
  <c r="E1366" i="30"/>
  <c r="E1365" i="30"/>
  <c r="E1364" i="30"/>
  <c r="E1363" i="30"/>
  <c r="E1362" i="30"/>
  <c r="E1361" i="30"/>
  <c r="E1360" i="30"/>
  <c r="E1359" i="30"/>
  <c r="E1358" i="30"/>
  <c r="E1357" i="30"/>
  <c r="E1356" i="30"/>
  <c r="E1355" i="30"/>
  <c r="E1354" i="30"/>
  <c r="E1353" i="30"/>
  <c r="E1352" i="30"/>
  <c r="E1351" i="30"/>
  <c r="E1350" i="30"/>
  <c r="E1349" i="30"/>
  <c r="E1348" i="30"/>
  <c r="E1347" i="30"/>
  <c r="E1346" i="30"/>
  <c r="E1345" i="30"/>
  <c r="E1344" i="30"/>
  <c r="E1343" i="30"/>
  <c r="E1342" i="30"/>
  <c r="E1341" i="30"/>
  <c r="E1340" i="30"/>
  <c r="E1339" i="30"/>
  <c r="E1338" i="30"/>
  <c r="E1337" i="30"/>
  <c r="E1336" i="30"/>
  <c r="E1335" i="30"/>
  <c r="E1334" i="30"/>
  <c r="E1333" i="30"/>
  <c r="E1332" i="30"/>
  <c r="E1331" i="30"/>
  <c r="E1330" i="30"/>
  <c r="E1329" i="30"/>
  <c r="E1328" i="30"/>
  <c r="E1327" i="30"/>
  <c r="E1326" i="30"/>
  <c r="E1325" i="30"/>
  <c r="E1324" i="30"/>
  <c r="E1323" i="30"/>
  <c r="E1322" i="30"/>
  <c r="E1321" i="30"/>
  <c r="E1320" i="30"/>
  <c r="E1319" i="30"/>
  <c r="E1318" i="30"/>
  <c r="E1317" i="30"/>
  <c r="E1316" i="30"/>
  <c r="E1315" i="30"/>
  <c r="E1314" i="30"/>
  <c r="E1313" i="30"/>
  <c r="E1312" i="30"/>
  <c r="E1311" i="30"/>
  <c r="E1310" i="30"/>
  <c r="E1309" i="30"/>
  <c r="E1308" i="30"/>
  <c r="E1307" i="30"/>
  <c r="E1306" i="30"/>
  <c r="E1305" i="30"/>
  <c r="E1304" i="30"/>
  <c r="E1303" i="30"/>
  <c r="E1302" i="30"/>
  <c r="E1301" i="30"/>
  <c r="E1300" i="30"/>
  <c r="E1299" i="30"/>
  <c r="E1298" i="30"/>
  <c r="E1297" i="30"/>
  <c r="E1296" i="30"/>
  <c r="E1295" i="30"/>
  <c r="E1294" i="30"/>
  <c r="E1293" i="30"/>
  <c r="E1292" i="30"/>
  <c r="E1291" i="30"/>
  <c r="E1290" i="30"/>
  <c r="E1289" i="30"/>
  <c r="E1288" i="30"/>
  <c r="E1287" i="30"/>
  <c r="E1286" i="30"/>
  <c r="E1285" i="30"/>
  <c r="E1284" i="30"/>
  <c r="E1283" i="30"/>
  <c r="E1282" i="30"/>
  <c r="E1281" i="30"/>
  <c r="E1280" i="30"/>
  <c r="E1279" i="30"/>
  <c r="E1278" i="30"/>
  <c r="E1277" i="30"/>
  <c r="E1276" i="30"/>
  <c r="E1275" i="30"/>
  <c r="E1274" i="30"/>
  <c r="E1273" i="30"/>
  <c r="E1272" i="30"/>
  <c r="E1271" i="30"/>
  <c r="E1270" i="30"/>
  <c r="E1269" i="30"/>
  <c r="E1268" i="30"/>
  <c r="E1267" i="30"/>
  <c r="E1266" i="30"/>
  <c r="E1265" i="30"/>
  <c r="E1264" i="30"/>
  <c r="E1263" i="30"/>
  <c r="E1262" i="30"/>
  <c r="E1261" i="30"/>
  <c r="E1260" i="30"/>
  <c r="E1259" i="30"/>
  <c r="E1258" i="30"/>
  <c r="E1257" i="30"/>
  <c r="E1256" i="30"/>
  <c r="E1255" i="30"/>
  <c r="E1254" i="30"/>
  <c r="E1253" i="30"/>
  <c r="E1252" i="30"/>
  <c r="E1251" i="30"/>
  <c r="E1250" i="30"/>
  <c r="E1249" i="30"/>
  <c r="E1248" i="30"/>
  <c r="E1247" i="30"/>
  <c r="E1246" i="30"/>
  <c r="E1245" i="30"/>
  <c r="E1244" i="30"/>
  <c r="E1243" i="30"/>
  <c r="E1242" i="30"/>
  <c r="E1241" i="30"/>
  <c r="E1240" i="30"/>
  <c r="E1239" i="30"/>
  <c r="E1238" i="30"/>
  <c r="E1237" i="30"/>
  <c r="E1236" i="30"/>
  <c r="E1235" i="30"/>
  <c r="E1234" i="30"/>
  <c r="E1233" i="30"/>
  <c r="E1232" i="30"/>
  <c r="E1231" i="30"/>
  <c r="E1230" i="30"/>
  <c r="E1229" i="30"/>
  <c r="E1228" i="30"/>
  <c r="E1227" i="30"/>
  <c r="E1226" i="30"/>
  <c r="E1225" i="30"/>
  <c r="E1224" i="30"/>
  <c r="E1223" i="30"/>
  <c r="E1222" i="30"/>
  <c r="E1221" i="30"/>
  <c r="E1220" i="30"/>
  <c r="E1219" i="30"/>
  <c r="E1218" i="30"/>
  <c r="E1217" i="30"/>
  <c r="E1216" i="30"/>
  <c r="E1215" i="30"/>
  <c r="E1214" i="30"/>
  <c r="E1213" i="30"/>
  <c r="E1212" i="30"/>
  <c r="E1211" i="30"/>
  <c r="E1210" i="30"/>
  <c r="E1209" i="30"/>
  <c r="E1208" i="30"/>
  <c r="E1207" i="30"/>
  <c r="E1206" i="30"/>
  <c r="E1205" i="30"/>
  <c r="E1204" i="30"/>
  <c r="E1203" i="30"/>
  <c r="E1202" i="30"/>
  <c r="E1201" i="30"/>
  <c r="E1200" i="30"/>
  <c r="E1199" i="30"/>
  <c r="E1198" i="30"/>
  <c r="E1197" i="30"/>
  <c r="E1196" i="30"/>
  <c r="E1195" i="30"/>
  <c r="E1194" i="30"/>
  <c r="E1193" i="30"/>
  <c r="E1192" i="30"/>
  <c r="E1191" i="30"/>
  <c r="E1190" i="30"/>
  <c r="E1189" i="30"/>
  <c r="E1188" i="30"/>
  <c r="E1187" i="30"/>
  <c r="E1186" i="30"/>
  <c r="E1185" i="30"/>
  <c r="E1184" i="30"/>
  <c r="E1183" i="30"/>
  <c r="E1182" i="30"/>
  <c r="E1181" i="30"/>
  <c r="E1180" i="30"/>
  <c r="E1179" i="30"/>
  <c r="E1178" i="30"/>
  <c r="E1177" i="30"/>
  <c r="E1176" i="30"/>
  <c r="E1175" i="30"/>
  <c r="E1174" i="30"/>
  <c r="E1173" i="30"/>
  <c r="E1172" i="30"/>
  <c r="E1171" i="30"/>
  <c r="E1170" i="30"/>
  <c r="E1169" i="30"/>
  <c r="E1168" i="30"/>
  <c r="E1167" i="30"/>
  <c r="E1166" i="30"/>
  <c r="E1165" i="30"/>
  <c r="E1164" i="30"/>
  <c r="E1163" i="30"/>
  <c r="E1162" i="30"/>
  <c r="E1161" i="30"/>
  <c r="E1160" i="30"/>
  <c r="E1159" i="30"/>
  <c r="E1158" i="30"/>
  <c r="E1157" i="30"/>
  <c r="E1156" i="30"/>
  <c r="E1155" i="30"/>
  <c r="E1154" i="30"/>
  <c r="E1153" i="30"/>
  <c r="E1152" i="30"/>
  <c r="E1151" i="30"/>
  <c r="E1150" i="30"/>
  <c r="E1149" i="30"/>
  <c r="E1148" i="30"/>
  <c r="E1147" i="30"/>
  <c r="E1146" i="30"/>
  <c r="E1145" i="30"/>
  <c r="E1144" i="30"/>
  <c r="E1143" i="30"/>
  <c r="E1142" i="30"/>
  <c r="E1141" i="30"/>
  <c r="E1140" i="30"/>
  <c r="E1139" i="30"/>
  <c r="E1138" i="30"/>
  <c r="E1137" i="30"/>
  <c r="E1136" i="30"/>
  <c r="E1135" i="30"/>
  <c r="E1134" i="30"/>
  <c r="E1133" i="30"/>
  <c r="E1132" i="30"/>
  <c r="E1131" i="30"/>
  <c r="E1130" i="30"/>
  <c r="E1129" i="30"/>
  <c r="E1128" i="30"/>
  <c r="E1127" i="30"/>
  <c r="E1126" i="30"/>
  <c r="E1125" i="30"/>
  <c r="E1124" i="30"/>
  <c r="E1123" i="30"/>
  <c r="E1122" i="30"/>
  <c r="E1121" i="30"/>
  <c r="E1120" i="30"/>
  <c r="E1119" i="30"/>
  <c r="E1118" i="30"/>
  <c r="E1117" i="30"/>
  <c r="E1116" i="30"/>
  <c r="E1115" i="30"/>
  <c r="E1114" i="30"/>
  <c r="E1113" i="30"/>
  <c r="E1112" i="30"/>
  <c r="E1111" i="30"/>
  <c r="E1110" i="30"/>
  <c r="E1109" i="30"/>
  <c r="E1108" i="30"/>
  <c r="E1107" i="30"/>
  <c r="E1106" i="30"/>
  <c r="E1105" i="30"/>
  <c r="E1104" i="30"/>
  <c r="E1103" i="30"/>
  <c r="E1102" i="30"/>
  <c r="E1101" i="30"/>
  <c r="E1100" i="30"/>
  <c r="E1099" i="30"/>
  <c r="E1098" i="30"/>
  <c r="E1097" i="30"/>
  <c r="E1096" i="30"/>
  <c r="E1095" i="30"/>
  <c r="E1094" i="30"/>
  <c r="E1093" i="30"/>
  <c r="E1092" i="30"/>
  <c r="E1091" i="30"/>
  <c r="E1090" i="30"/>
  <c r="E1089" i="30"/>
  <c r="E1088" i="30"/>
  <c r="E1087" i="30"/>
  <c r="E1086" i="30"/>
  <c r="E1085" i="30"/>
  <c r="E1084" i="30"/>
  <c r="E1083" i="30"/>
  <c r="E1082" i="30"/>
  <c r="E1081" i="30"/>
  <c r="E1080" i="30"/>
  <c r="E1079" i="30"/>
  <c r="E1078" i="30"/>
  <c r="E1077" i="30"/>
  <c r="E1076" i="30"/>
  <c r="E1075" i="30"/>
  <c r="E1074" i="30"/>
  <c r="E1073" i="30"/>
  <c r="E1072" i="30"/>
  <c r="E1071" i="30"/>
  <c r="E1070" i="30"/>
  <c r="E1069" i="30"/>
  <c r="E1068" i="30"/>
  <c r="E1067" i="30"/>
  <c r="E1066" i="30"/>
  <c r="E1065" i="30"/>
  <c r="E1064" i="30"/>
  <c r="E1063" i="30"/>
  <c r="E1062" i="30"/>
  <c r="E1061" i="30"/>
  <c r="E1060" i="30"/>
  <c r="E1059" i="30"/>
  <c r="E1058" i="30"/>
  <c r="E1057" i="30"/>
  <c r="E1056" i="30"/>
  <c r="E1055" i="30"/>
  <c r="E1054" i="30"/>
  <c r="E1053" i="30"/>
  <c r="E1052" i="30"/>
  <c r="E1051" i="30"/>
  <c r="E1050" i="30"/>
  <c r="E1049" i="30"/>
  <c r="E1048" i="30"/>
  <c r="E1047" i="30"/>
  <c r="E1046" i="30"/>
  <c r="E1045" i="30"/>
  <c r="E1044" i="30"/>
  <c r="E1043" i="30"/>
  <c r="E1042" i="30"/>
  <c r="E1041" i="30"/>
  <c r="E1040" i="30"/>
  <c r="E1039" i="30"/>
  <c r="E1038" i="30"/>
  <c r="E1037" i="30"/>
  <c r="E1036" i="30"/>
  <c r="E1035" i="30"/>
  <c r="E1034" i="30"/>
  <c r="E1033" i="30"/>
  <c r="E1032" i="30"/>
  <c r="E1031" i="30"/>
  <c r="E1030" i="30"/>
  <c r="E1029" i="30"/>
  <c r="E1028" i="30"/>
  <c r="E1027" i="30"/>
  <c r="E1026" i="30"/>
  <c r="E1025" i="30"/>
  <c r="E1024" i="30"/>
  <c r="E1023" i="30"/>
  <c r="E1022" i="30"/>
  <c r="E1021" i="30"/>
  <c r="E1020" i="30"/>
  <c r="E1019" i="30"/>
  <c r="E1018" i="30"/>
  <c r="E1017" i="30"/>
  <c r="E1016" i="30"/>
  <c r="E1015" i="30"/>
  <c r="E1014" i="30"/>
  <c r="E1013" i="30"/>
  <c r="E1012" i="30"/>
  <c r="E1011" i="30"/>
  <c r="E1010" i="30"/>
  <c r="E1009" i="30"/>
  <c r="E1008" i="30"/>
  <c r="E1007" i="30"/>
  <c r="E1006" i="30"/>
  <c r="E1005" i="30"/>
  <c r="E1004" i="30"/>
  <c r="E1003" i="30"/>
  <c r="E1002" i="30"/>
  <c r="E1001" i="30"/>
  <c r="E1000" i="30"/>
  <c r="E999" i="30"/>
  <c r="E998" i="30"/>
  <c r="E997" i="30"/>
  <c r="E996" i="30"/>
  <c r="E995" i="30"/>
  <c r="E994" i="30"/>
  <c r="E993" i="30"/>
  <c r="E992" i="30"/>
  <c r="E991" i="30"/>
  <c r="E990" i="30"/>
  <c r="E989" i="30"/>
  <c r="E988" i="30"/>
  <c r="E987" i="30"/>
  <c r="E986" i="30"/>
  <c r="E985" i="30"/>
  <c r="E984" i="30"/>
  <c r="E983" i="30"/>
  <c r="E982" i="30"/>
  <c r="E981" i="30"/>
  <c r="E980" i="30"/>
  <c r="E979" i="30"/>
  <c r="E978" i="30"/>
  <c r="E977" i="30"/>
  <c r="E976" i="30"/>
  <c r="E975" i="30"/>
  <c r="E974" i="30"/>
  <c r="E973" i="30"/>
  <c r="E972" i="30"/>
  <c r="E971" i="30"/>
  <c r="E970" i="30"/>
  <c r="E969" i="30"/>
  <c r="E968" i="30"/>
  <c r="E967" i="30"/>
  <c r="E966" i="30"/>
  <c r="E965" i="30"/>
  <c r="E964" i="30"/>
  <c r="E963" i="30"/>
  <c r="E962" i="30"/>
  <c r="E961" i="30"/>
  <c r="E960" i="30"/>
  <c r="E959" i="30"/>
  <c r="E958" i="30"/>
  <c r="E957" i="30"/>
  <c r="E956" i="30"/>
  <c r="E955" i="30"/>
  <c r="E954" i="30"/>
  <c r="E953" i="30"/>
  <c r="E952" i="30"/>
  <c r="E951" i="30"/>
  <c r="E950" i="30"/>
  <c r="E949" i="30"/>
  <c r="E948" i="30"/>
  <c r="E947" i="30"/>
  <c r="E946" i="30"/>
  <c r="E945" i="30"/>
  <c r="E944" i="30"/>
  <c r="E943" i="30"/>
  <c r="E942" i="30"/>
  <c r="E941" i="30"/>
  <c r="E940" i="30"/>
  <c r="E939" i="30"/>
  <c r="E938" i="30"/>
  <c r="E937" i="30"/>
  <c r="E936" i="30"/>
  <c r="E935" i="30"/>
  <c r="E934" i="30"/>
  <c r="E933" i="30"/>
  <c r="E932" i="30"/>
  <c r="E931" i="30"/>
  <c r="E930" i="30"/>
  <c r="E929" i="30"/>
  <c r="E928" i="30"/>
  <c r="E927" i="30"/>
  <c r="E926" i="30"/>
  <c r="E925" i="30"/>
  <c r="E924" i="30"/>
  <c r="E923" i="30"/>
  <c r="E922" i="30"/>
  <c r="E921" i="30"/>
  <c r="E920" i="30"/>
  <c r="E919" i="30"/>
  <c r="E918" i="30"/>
  <c r="E917" i="30"/>
  <c r="E916" i="30"/>
  <c r="E915" i="30"/>
  <c r="E914" i="30"/>
  <c r="E913" i="30"/>
  <c r="E912" i="30"/>
  <c r="E911" i="30"/>
  <c r="E910" i="30"/>
  <c r="E909" i="30"/>
  <c r="E908" i="30"/>
  <c r="E907" i="30"/>
  <c r="E906" i="30"/>
  <c r="E905" i="30"/>
  <c r="E904" i="30"/>
  <c r="E903" i="30"/>
  <c r="E902" i="30"/>
  <c r="E901" i="30"/>
  <c r="E900" i="30"/>
  <c r="E899" i="30"/>
  <c r="E898" i="30"/>
  <c r="E897" i="30"/>
  <c r="E896" i="30"/>
  <c r="E895" i="30"/>
  <c r="E894" i="30"/>
  <c r="E893" i="30"/>
  <c r="E892" i="30"/>
  <c r="E891" i="30"/>
  <c r="E890" i="30"/>
  <c r="E889" i="30"/>
  <c r="E888" i="30"/>
  <c r="E887" i="30"/>
  <c r="E886" i="30"/>
  <c r="E885" i="30"/>
  <c r="E884" i="30"/>
  <c r="E883" i="30"/>
  <c r="E882" i="30"/>
  <c r="E881" i="30"/>
  <c r="E880" i="30"/>
  <c r="E879" i="30"/>
  <c r="E878" i="30"/>
  <c r="E877" i="30"/>
  <c r="E876" i="30"/>
  <c r="E875" i="30"/>
  <c r="E874" i="30"/>
  <c r="E873" i="30"/>
  <c r="E872" i="30"/>
  <c r="E871" i="30"/>
  <c r="E870" i="30"/>
  <c r="E869" i="30"/>
  <c r="E868" i="30"/>
  <c r="E867" i="30"/>
  <c r="E866" i="30"/>
  <c r="E865" i="30"/>
  <c r="E864" i="30"/>
  <c r="E863" i="30"/>
  <c r="E862" i="30"/>
  <c r="E861" i="30"/>
  <c r="E860" i="30"/>
  <c r="E859" i="30"/>
  <c r="E858" i="30"/>
  <c r="E857" i="30"/>
  <c r="E856" i="30"/>
  <c r="E855" i="30"/>
  <c r="E854" i="30"/>
  <c r="E853" i="30"/>
  <c r="E852" i="30"/>
  <c r="E851" i="30"/>
  <c r="E850" i="30"/>
  <c r="E849" i="30"/>
  <c r="E848" i="30"/>
  <c r="E847" i="30"/>
  <c r="E846" i="30"/>
  <c r="E845" i="30"/>
  <c r="E844" i="30"/>
  <c r="E843" i="30"/>
  <c r="E842" i="30"/>
  <c r="E841" i="30"/>
  <c r="E840" i="30"/>
  <c r="E839" i="30"/>
  <c r="E838" i="30"/>
  <c r="E837" i="30"/>
  <c r="E836" i="30"/>
  <c r="E835" i="30"/>
  <c r="E834" i="30"/>
  <c r="E833" i="30"/>
  <c r="E832" i="30"/>
  <c r="E831" i="30"/>
  <c r="E830" i="30"/>
  <c r="E829" i="30"/>
  <c r="E828" i="30"/>
  <c r="E827" i="30"/>
  <c r="E826" i="30"/>
  <c r="E825" i="30"/>
  <c r="E824" i="30"/>
  <c r="E823" i="30"/>
  <c r="E822" i="30"/>
  <c r="E821" i="30"/>
  <c r="E820" i="30"/>
  <c r="E819" i="30"/>
  <c r="E818" i="30"/>
  <c r="E817" i="30"/>
  <c r="E816" i="30"/>
  <c r="E815" i="30"/>
  <c r="E814" i="30"/>
  <c r="E813" i="30"/>
  <c r="E812" i="30"/>
  <c r="E811" i="30"/>
  <c r="E810" i="30"/>
  <c r="E809" i="30"/>
  <c r="E808" i="30"/>
  <c r="E807" i="30"/>
  <c r="E806" i="30"/>
  <c r="E805" i="30"/>
  <c r="E804" i="30"/>
  <c r="E803" i="30"/>
  <c r="E802" i="30"/>
  <c r="E801" i="30"/>
  <c r="E800" i="30"/>
  <c r="E799" i="30"/>
  <c r="E798" i="30"/>
  <c r="E797" i="30"/>
  <c r="E796" i="30"/>
  <c r="E795" i="30"/>
  <c r="E794" i="30"/>
  <c r="E793" i="30"/>
  <c r="E792" i="30"/>
  <c r="E791" i="30"/>
  <c r="E790" i="30"/>
  <c r="E789" i="30"/>
  <c r="E788" i="30"/>
  <c r="E787" i="30"/>
  <c r="E786" i="30"/>
  <c r="E785" i="30"/>
  <c r="E784" i="30"/>
  <c r="E783" i="30"/>
  <c r="E782" i="30"/>
  <c r="E781" i="30"/>
  <c r="E780" i="30"/>
  <c r="E779" i="30"/>
  <c r="E778" i="30"/>
  <c r="E777" i="30"/>
  <c r="E776" i="30"/>
  <c r="E775" i="30"/>
  <c r="E774" i="30"/>
  <c r="E773" i="30"/>
  <c r="E772" i="30"/>
  <c r="E771" i="30"/>
  <c r="E770" i="30"/>
  <c r="E769" i="30"/>
  <c r="E768" i="30"/>
  <c r="E767" i="30"/>
  <c r="E766" i="30"/>
  <c r="E765" i="30"/>
  <c r="E764" i="30"/>
  <c r="E763" i="30"/>
  <c r="E762" i="30"/>
  <c r="E761" i="30"/>
  <c r="E760" i="30"/>
  <c r="E759" i="30"/>
  <c r="E758" i="30"/>
  <c r="E757" i="30"/>
  <c r="E756" i="30"/>
  <c r="E755" i="30"/>
  <c r="E754" i="30"/>
  <c r="E753" i="30"/>
  <c r="E752" i="30"/>
  <c r="E751" i="30"/>
  <c r="E750" i="30"/>
  <c r="E749" i="30"/>
  <c r="E748" i="30"/>
  <c r="E747" i="30"/>
  <c r="E746" i="30"/>
  <c r="E745" i="30"/>
  <c r="E744" i="30"/>
  <c r="E743" i="30"/>
  <c r="E742" i="30"/>
  <c r="E741" i="30"/>
  <c r="E740" i="30"/>
  <c r="E739" i="30"/>
  <c r="E738" i="30"/>
  <c r="E737" i="30"/>
  <c r="E736" i="30"/>
  <c r="E735" i="30"/>
  <c r="E734" i="30"/>
  <c r="E733" i="30"/>
  <c r="E732" i="30"/>
  <c r="E731" i="30"/>
  <c r="E730" i="30"/>
  <c r="E729" i="30"/>
  <c r="E728" i="30"/>
  <c r="E727" i="30"/>
  <c r="E726" i="30"/>
  <c r="E725" i="30"/>
  <c r="E724" i="30"/>
  <c r="E723" i="30"/>
  <c r="E722" i="30"/>
  <c r="E721" i="30"/>
  <c r="E720" i="30"/>
  <c r="E719" i="30"/>
  <c r="E718" i="30"/>
  <c r="E717" i="30"/>
  <c r="E716" i="30"/>
  <c r="E715" i="30"/>
  <c r="E714" i="30"/>
  <c r="E713" i="30"/>
  <c r="E712" i="30"/>
  <c r="E711" i="30"/>
  <c r="E710" i="30"/>
  <c r="E709" i="30"/>
  <c r="E708" i="30"/>
  <c r="E707" i="30"/>
  <c r="E706" i="30"/>
  <c r="E705" i="30"/>
  <c r="E704" i="30"/>
  <c r="E703" i="30"/>
  <c r="E702" i="30"/>
  <c r="E701" i="30"/>
  <c r="E700" i="30"/>
  <c r="E699" i="30"/>
  <c r="E698" i="30"/>
  <c r="E697" i="30"/>
  <c r="E696" i="30"/>
  <c r="E695" i="30"/>
  <c r="E694" i="30"/>
  <c r="E693" i="30"/>
  <c r="E692" i="30"/>
  <c r="E691" i="30"/>
  <c r="E690" i="30"/>
  <c r="E689" i="30"/>
  <c r="E688" i="30"/>
  <c r="E687" i="30"/>
  <c r="E686" i="30"/>
  <c r="E685" i="30"/>
  <c r="E684" i="30"/>
  <c r="E683" i="30"/>
  <c r="E682" i="30"/>
  <c r="E681" i="30"/>
  <c r="E680" i="30"/>
  <c r="E679" i="30"/>
  <c r="E678" i="30"/>
  <c r="E677" i="30"/>
  <c r="E676" i="30"/>
  <c r="E675" i="30"/>
  <c r="E674" i="30"/>
  <c r="E673" i="30"/>
  <c r="E672" i="30"/>
  <c r="E671" i="30"/>
  <c r="E670" i="30"/>
  <c r="E669" i="30"/>
  <c r="E668" i="30"/>
  <c r="E667" i="30"/>
  <c r="E666" i="30"/>
  <c r="E665" i="30"/>
  <c r="E664" i="30"/>
  <c r="E663" i="30"/>
  <c r="E662" i="30"/>
  <c r="E661" i="30"/>
  <c r="E660" i="30"/>
  <c r="E659" i="30"/>
  <c r="E658" i="30"/>
  <c r="E657" i="30"/>
  <c r="E656" i="30"/>
  <c r="E655" i="30"/>
  <c r="E654" i="30"/>
  <c r="E653" i="30"/>
  <c r="E652" i="30"/>
  <c r="E651" i="30"/>
  <c r="E650" i="30"/>
  <c r="E649" i="30"/>
  <c r="E648" i="30"/>
  <c r="E647" i="30"/>
  <c r="E646" i="30"/>
  <c r="E645" i="30"/>
  <c r="E644" i="30"/>
  <c r="E643" i="30"/>
  <c r="E642" i="30"/>
  <c r="E641" i="30"/>
  <c r="E640" i="30"/>
  <c r="E639" i="30"/>
  <c r="E638" i="30"/>
  <c r="E637" i="30"/>
  <c r="E636" i="30"/>
  <c r="E635" i="30"/>
  <c r="E634" i="30"/>
  <c r="E633" i="30"/>
  <c r="E632" i="30"/>
  <c r="E631" i="30"/>
  <c r="E630" i="30"/>
  <c r="E629" i="30"/>
  <c r="E628" i="30"/>
  <c r="E627" i="30"/>
  <c r="E626" i="30"/>
  <c r="E625" i="30"/>
  <c r="E624" i="30"/>
  <c r="E623" i="30"/>
  <c r="E622" i="30"/>
  <c r="E621" i="30"/>
  <c r="E620" i="30"/>
  <c r="E619" i="30"/>
  <c r="E618" i="30"/>
  <c r="E617" i="30"/>
  <c r="E616" i="30"/>
  <c r="E615" i="30"/>
  <c r="E614" i="30"/>
  <c r="E613" i="30"/>
  <c r="E612" i="30"/>
  <c r="E611" i="30"/>
  <c r="E610" i="30"/>
  <c r="E609" i="30"/>
  <c r="E608" i="30"/>
  <c r="E607" i="30"/>
  <c r="E606" i="30"/>
  <c r="E605" i="30"/>
  <c r="E604" i="30"/>
  <c r="E603" i="30"/>
  <c r="E602" i="30"/>
  <c r="E601" i="30"/>
  <c r="E600" i="30"/>
  <c r="E599" i="30"/>
  <c r="E598" i="30"/>
  <c r="E597" i="30"/>
  <c r="E596" i="30"/>
  <c r="E595" i="30"/>
  <c r="E594" i="30"/>
  <c r="E593" i="30"/>
  <c r="E592" i="30"/>
  <c r="E591" i="30"/>
  <c r="E590" i="30"/>
  <c r="E589" i="30"/>
  <c r="E588" i="30"/>
  <c r="E587" i="30"/>
  <c r="E586" i="30"/>
  <c r="E585" i="30"/>
  <c r="E584" i="30"/>
  <c r="E583" i="30"/>
  <c r="E582" i="30"/>
  <c r="E581" i="30"/>
  <c r="E580" i="30"/>
  <c r="E579" i="30"/>
  <c r="E578" i="30"/>
  <c r="E577" i="30"/>
  <c r="E576" i="30"/>
  <c r="E575" i="30"/>
  <c r="E574" i="30"/>
  <c r="E573" i="30"/>
  <c r="E572" i="30"/>
  <c r="E571" i="30"/>
  <c r="E570" i="30"/>
  <c r="E569" i="30"/>
  <c r="E568" i="30"/>
  <c r="E567" i="30"/>
  <c r="E566" i="30"/>
  <c r="E565" i="30"/>
  <c r="E564" i="30"/>
  <c r="E563" i="30"/>
  <c r="E562" i="30"/>
  <c r="E561" i="30"/>
  <c r="E560" i="30"/>
  <c r="E559" i="30"/>
  <c r="E558" i="30"/>
  <c r="E557" i="30"/>
  <c r="E556" i="30"/>
  <c r="E555" i="30"/>
  <c r="E554" i="30"/>
  <c r="E553" i="30"/>
  <c r="E552" i="30"/>
  <c r="E551" i="30"/>
  <c r="E550" i="30"/>
  <c r="E549" i="30"/>
  <c r="E548" i="30"/>
  <c r="E547" i="30"/>
  <c r="E546" i="30"/>
  <c r="E545" i="30"/>
  <c r="E544" i="30"/>
  <c r="E543" i="30"/>
  <c r="E542" i="30"/>
  <c r="E541" i="30"/>
  <c r="E540" i="30"/>
  <c r="E539" i="30"/>
  <c r="E538" i="30"/>
  <c r="E537" i="30"/>
  <c r="E536" i="30"/>
  <c r="E535" i="30"/>
  <c r="E534" i="30"/>
  <c r="E533" i="30"/>
  <c r="E532" i="30"/>
  <c r="E531" i="30"/>
  <c r="E530" i="30"/>
  <c r="E529" i="30"/>
  <c r="E528" i="30"/>
  <c r="E527" i="30"/>
  <c r="E526" i="30"/>
  <c r="E525" i="30"/>
  <c r="E524" i="30"/>
  <c r="E523" i="30"/>
  <c r="E522" i="30"/>
  <c r="E521" i="30"/>
  <c r="E520" i="30"/>
  <c r="E519" i="30"/>
  <c r="E518" i="30"/>
  <c r="E517" i="30"/>
  <c r="E516" i="30"/>
  <c r="E515" i="30"/>
  <c r="E514" i="30"/>
  <c r="E513" i="30"/>
  <c r="E512" i="30"/>
  <c r="E511" i="30"/>
  <c r="E510" i="30"/>
  <c r="E509" i="30"/>
  <c r="E508" i="30"/>
  <c r="E507" i="30"/>
  <c r="E506" i="30"/>
  <c r="E505" i="30"/>
  <c r="E504" i="30"/>
  <c r="E503" i="30"/>
  <c r="E502" i="30"/>
  <c r="E501" i="30"/>
  <c r="E500" i="30"/>
  <c r="E499" i="30"/>
  <c r="E498" i="30"/>
  <c r="E497" i="30"/>
  <c r="E496" i="30"/>
  <c r="E495" i="30"/>
  <c r="E494" i="30"/>
  <c r="E493" i="30"/>
  <c r="E492" i="30"/>
  <c r="E491" i="30"/>
  <c r="E490" i="30"/>
  <c r="E489" i="30"/>
  <c r="E488" i="30"/>
  <c r="E487" i="30"/>
  <c r="E486" i="30"/>
  <c r="E485" i="30"/>
  <c r="E484" i="30"/>
  <c r="E483" i="30"/>
  <c r="E482" i="30"/>
  <c r="E481" i="30"/>
  <c r="E480" i="30"/>
  <c r="E479" i="30"/>
  <c r="E478" i="30"/>
  <c r="E477" i="30"/>
  <c r="E476" i="30"/>
  <c r="E475" i="30"/>
  <c r="E474" i="30"/>
  <c r="E473" i="30"/>
  <c r="E472" i="30"/>
  <c r="E471" i="30"/>
  <c r="E470" i="30"/>
  <c r="E469" i="30"/>
  <c r="E468" i="30"/>
  <c r="E467" i="30"/>
  <c r="E466" i="30"/>
  <c r="E465" i="30"/>
  <c r="E464" i="30"/>
  <c r="E463" i="30"/>
  <c r="E462" i="30"/>
  <c r="E461" i="30"/>
  <c r="E460" i="30"/>
  <c r="E459" i="30"/>
  <c r="E458" i="30"/>
  <c r="E457" i="30"/>
  <c r="E456" i="30"/>
  <c r="E455" i="30"/>
  <c r="E454" i="30"/>
  <c r="E453" i="30"/>
  <c r="E452" i="30"/>
  <c r="E451" i="30"/>
  <c r="E450" i="30"/>
  <c r="E449" i="30"/>
  <c r="E448" i="30"/>
  <c r="E447" i="30"/>
  <c r="E446" i="30"/>
  <c r="E445" i="30"/>
  <c r="E444" i="30"/>
  <c r="E443" i="30"/>
  <c r="E442" i="30"/>
  <c r="E441" i="30"/>
  <c r="E440" i="30"/>
  <c r="E439" i="30"/>
  <c r="E438" i="30"/>
  <c r="E437" i="30"/>
  <c r="E436" i="30"/>
  <c r="E435" i="30"/>
  <c r="E434" i="30"/>
  <c r="E433" i="30"/>
  <c r="E432" i="30"/>
  <c r="E431" i="30"/>
  <c r="E430" i="30"/>
  <c r="E429" i="30"/>
  <c r="E428" i="30"/>
  <c r="E427" i="30"/>
  <c r="E426" i="30"/>
  <c r="E425" i="30"/>
  <c r="E424" i="30"/>
  <c r="E423" i="30"/>
  <c r="E422" i="30"/>
  <c r="E421" i="30"/>
  <c r="E420" i="30"/>
  <c r="E419" i="30"/>
  <c r="E418" i="30"/>
  <c r="E417" i="30"/>
  <c r="E416" i="30"/>
  <c r="E415" i="30"/>
  <c r="E414" i="30"/>
  <c r="E413" i="30"/>
  <c r="E412" i="30"/>
  <c r="E411" i="30"/>
  <c r="E410" i="30"/>
  <c r="E409" i="30"/>
  <c r="E408" i="30"/>
  <c r="E407" i="30"/>
  <c r="E406" i="30"/>
  <c r="E405" i="30"/>
  <c r="E404" i="30"/>
  <c r="E403" i="30"/>
  <c r="E402" i="30"/>
  <c r="E401" i="30"/>
  <c r="E400" i="30"/>
  <c r="E399" i="30"/>
  <c r="E398" i="30"/>
  <c r="E397" i="30"/>
  <c r="E396" i="30"/>
  <c r="E395" i="30"/>
  <c r="E394" i="30"/>
  <c r="E393" i="30"/>
  <c r="E392" i="30"/>
  <c r="E391" i="30"/>
  <c r="E390" i="30"/>
  <c r="E389" i="30"/>
  <c r="E388" i="30"/>
  <c r="E387" i="30"/>
  <c r="E386" i="30"/>
  <c r="E385" i="30"/>
  <c r="E384" i="30"/>
  <c r="E383" i="30"/>
  <c r="E382" i="30"/>
  <c r="E381" i="30"/>
  <c r="E380" i="30"/>
  <c r="E379" i="30"/>
  <c r="E378" i="30"/>
  <c r="E377" i="30"/>
  <c r="E376" i="30"/>
  <c r="E375" i="30"/>
  <c r="E374" i="30"/>
  <c r="E373" i="30"/>
  <c r="E372" i="30"/>
  <c r="E371" i="30"/>
  <c r="E370" i="30"/>
  <c r="E369" i="30"/>
  <c r="E368" i="30"/>
  <c r="E367" i="30"/>
  <c r="E366" i="30"/>
  <c r="E365" i="30"/>
  <c r="E364" i="30"/>
  <c r="E363" i="30"/>
  <c r="E362" i="30"/>
  <c r="E361" i="30"/>
  <c r="E360" i="30"/>
  <c r="E359" i="30"/>
  <c r="E358" i="30"/>
  <c r="E357" i="30"/>
  <c r="E356" i="30"/>
  <c r="E355" i="30"/>
  <c r="E354" i="30"/>
  <c r="E353" i="30"/>
  <c r="E352" i="30"/>
  <c r="E351" i="30"/>
  <c r="E350" i="30"/>
  <c r="E349" i="30"/>
  <c r="E348" i="30"/>
  <c r="E347" i="30"/>
  <c r="E346" i="30"/>
  <c r="E345" i="30"/>
  <c r="E344" i="30"/>
  <c r="E343" i="30"/>
  <c r="E342" i="30"/>
  <c r="E341" i="30"/>
  <c r="E340" i="30"/>
  <c r="E339" i="30"/>
  <c r="E338" i="30"/>
  <c r="E337" i="30"/>
  <c r="E336" i="30"/>
  <c r="E335" i="30"/>
  <c r="E334" i="30"/>
  <c r="E333" i="30"/>
  <c r="E332" i="30"/>
  <c r="E331" i="30"/>
  <c r="E330" i="30"/>
  <c r="E329" i="30"/>
  <c r="E328" i="30"/>
  <c r="E327" i="30"/>
  <c r="E326" i="30"/>
  <c r="E325" i="30"/>
  <c r="E324" i="30"/>
  <c r="E323" i="30"/>
  <c r="E322" i="30"/>
  <c r="E321" i="30"/>
  <c r="E320" i="30"/>
  <c r="E319" i="30"/>
  <c r="E318" i="30"/>
  <c r="E317" i="30"/>
  <c r="E316" i="30"/>
  <c r="E315" i="30"/>
  <c r="E314" i="30"/>
  <c r="E313" i="30"/>
  <c r="E312" i="30"/>
  <c r="E311" i="30"/>
  <c r="E310" i="30"/>
  <c r="E309" i="30"/>
  <c r="E308" i="30"/>
  <c r="E307" i="30"/>
  <c r="E306" i="30"/>
  <c r="E305" i="30"/>
  <c r="E304" i="30"/>
  <c r="E303" i="30"/>
  <c r="E302" i="30"/>
  <c r="E301" i="30"/>
  <c r="E300" i="30"/>
  <c r="E299" i="30"/>
  <c r="E298" i="30"/>
  <c r="E297" i="30"/>
  <c r="E296" i="30"/>
  <c r="E295" i="30"/>
  <c r="E294" i="30"/>
  <c r="E293" i="30"/>
  <c r="E292" i="30"/>
  <c r="E291" i="30"/>
  <c r="E290" i="30"/>
  <c r="E289" i="30"/>
  <c r="E288" i="30"/>
  <c r="E287" i="30"/>
  <c r="E286" i="30"/>
  <c r="E285" i="30"/>
  <c r="E284" i="30"/>
  <c r="E283" i="30"/>
  <c r="E282" i="30"/>
  <c r="E281" i="30"/>
  <c r="E280" i="30"/>
  <c r="E279" i="30"/>
  <c r="E278" i="30"/>
  <c r="E277" i="30"/>
  <c r="E276" i="30"/>
  <c r="E275" i="30"/>
  <c r="E274" i="30"/>
  <c r="E273" i="30"/>
  <c r="E272" i="30"/>
  <c r="E271" i="30"/>
  <c r="E270" i="30"/>
  <c r="E269" i="30"/>
  <c r="E268" i="30"/>
  <c r="E267" i="30"/>
  <c r="E266" i="30"/>
  <c r="E265" i="30"/>
  <c r="E264" i="30"/>
  <c r="E263" i="30"/>
  <c r="E262" i="30"/>
  <c r="E261" i="30"/>
  <c r="E260" i="30"/>
  <c r="E259" i="30"/>
  <c r="E258" i="30"/>
  <c r="E257" i="30"/>
  <c r="E256" i="30"/>
  <c r="E255" i="30"/>
  <c r="E254" i="30"/>
  <c r="E253" i="30"/>
  <c r="E252" i="30"/>
  <c r="E251" i="30"/>
  <c r="E250" i="30"/>
  <c r="E249" i="30"/>
  <c r="E248" i="30"/>
  <c r="E247" i="30"/>
  <c r="E246" i="30"/>
  <c r="E245" i="30"/>
  <c r="E244" i="30"/>
  <c r="E243" i="30"/>
  <c r="E242" i="30"/>
  <c r="E241" i="30"/>
  <c r="E240" i="30"/>
  <c r="E239" i="30"/>
  <c r="E238" i="30"/>
  <c r="E237" i="30"/>
  <c r="E236" i="30"/>
  <c r="E235" i="30"/>
  <c r="E234" i="30"/>
  <c r="E233" i="30"/>
  <c r="E232" i="30"/>
  <c r="E231" i="30"/>
  <c r="E230" i="30"/>
  <c r="E229" i="30"/>
  <c r="E228" i="30"/>
  <c r="E227" i="30"/>
  <c r="E226" i="30"/>
  <c r="E225" i="30"/>
  <c r="E224" i="30"/>
  <c r="E223" i="30"/>
  <c r="E222" i="30"/>
  <c r="E221" i="30"/>
  <c r="E220" i="30"/>
  <c r="E219" i="30"/>
  <c r="E218" i="30"/>
  <c r="E217" i="30"/>
  <c r="E216" i="30"/>
  <c r="E215" i="30"/>
  <c r="E214" i="30"/>
  <c r="E213" i="30"/>
  <c r="E212" i="30"/>
  <c r="E211" i="30"/>
  <c r="E210" i="30"/>
  <c r="E209" i="30"/>
  <c r="E208" i="30"/>
  <c r="E207" i="30"/>
  <c r="E206" i="30"/>
  <c r="E205" i="30"/>
  <c r="E204" i="30"/>
  <c r="E203" i="30"/>
  <c r="E202" i="30"/>
  <c r="E201" i="30"/>
  <c r="E200" i="30"/>
  <c r="E199" i="30"/>
  <c r="E198" i="30"/>
  <c r="E197" i="30"/>
  <c r="E196" i="30"/>
  <c r="E195" i="30"/>
  <c r="E194" i="30"/>
  <c r="E193" i="30"/>
  <c r="E192" i="30"/>
  <c r="E191" i="30"/>
  <c r="E190" i="30"/>
  <c r="E189" i="30"/>
  <c r="E188" i="30"/>
  <c r="E187" i="30"/>
  <c r="E186" i="30"/>
  <c r="E185" i="30"/>
  <c r="E184" i="30"/>
  <c r="E183" i="30"/>
  <c r="E182" i="30"/>
  <c r="E181" i="30"/>
  <c r="E180" i="30"/>
  <c r="E179" i="30"/>
  <c r="E178" i="30"/>
  <c r="E177" i="30"/>
  <c r="E176" i="30"/>
  <c r="E175" i="30"/>
  <c r="E174" i="30"/>
  <c r="E173" i="30"/>
  <c r="E172" i="30"/>
  <c r="E171" i="30"/>
  <c r="E170" i="30"/>
  <c r="E169" i="30"/>
  <c r="E168" i="30"/>
  <c r="E167" i="30"/>
  <c r="E166" i="30"/>
  <c r="E165" i="30"/>
  <c r="E164" i="30"/>
  <c r="E163" i="30"/>
  <c r="E162" i="30"/>
  <c r="E161" i="30"/>
  <c r="E160" i="30"/>
  <c r="E159" i="30"/>
  <c r="E158" i="30"/>
  <c r="E157" i="30"/>
  <c r="E156" i="30"/>
  <c r="E155" i="30"/>
  <c r="E154" i="30"/>
  <c r="E153" i="30"/>
  <c r="E152" i="30"/>
  <c r="E151" i="30"/>
  <c r="E150" i="30"/>
  <c r="E149" i="30"/>
  <c r="E148" i="30"/>
  <c r="E147" i="30"/>
  <c r="E146" i="30"/>
  <c r="E145" i="30"/>
  <c r="E144" i="30"/>
  <c r="E143" i="30"/>
  <c r="E142" i="30"/>
  <c r="E141" i="30"/>
  <c r="E140" i="30"/>
  <c r="E139" i="30"/>
  <c r="E138" i="30"/>
  <c r="E137" i="30"/>
  <c r="E136" i="30"/>
  <c r="E135" i="30"/>
  <c r="E134" i="30"/>
  <c r="E133" i="30"/>
  <c r="E132" i="30"/>
  <c r="E131" i="30"/>
  <c r="E130" i="30"/>
  <c r="E129" i="30"/>
  <c r="E128" i="30"/>
  <c r="E127" i="30"/>
  <c r="E126" i="30"/>
  <c r="E125" i="30"/>
  <c r="E124" i="30"/>
  <c r="E123" i="30"/>
  <c r="E122" i="30"/>
  <c r="E121" i="30"/>
  <c r="E120" i="30"/>
  <c r="E119" i="30"/>
  <c r="E118" i="30"/>
  <c r="E117" i="30"/>
  <c r="E116" i="30"/>
  <c r="E115" i="30"/>
  <c r="E114" i="30"/>
  <c r="E113" i="30"/>
  <c r="E112" i="30"/>
  <c r="E111" i="30"/>
  <c r="E110" i="30"/>
  <c r="E109" i="30"/>
  <c r="E108" i="30"/>
  <c r="E107" i="30"/>
  <c r="E106" i="30"/>
  <c r="E105" i="30"/>
  <c r="E104" i="30"/>
  <c r="E103" i="30"/>
  <c r="E102" i="30"/>
  <c r="E101" i="30"/>
  <c r="E100" i="30"/>
  <c r="E99" i="30"/>
  <c r="E98" i="30"/>
  <c r="E97" i="30"/>
  <c r="E96" i="30"/>
  <c r="E95" i="30"/>
  <c r="E94" i="30"/>
  <c r="E93" i="30"/>
  <c r="E92" i="30"/>
  <c r="E91" i="30"/>
  <c r="E90" i="30"/>
  <c r="E89" i="30"/>
  <c r="E88" i="30"/>
  <c r="E87" i="30"/>
  <c r="E86" i="30"/>
  <c r="E85" i="30"/>
  <c r="E84" i="30"/>
  <c r="E83" i="30"/>
  <c r="E82" i="30"/>
  <c r="E81" i="30"/>
  <c r="E80" i="30"/>
  <c r="E79" i="30"/>
  <c r="E78" i="30"/>
  <c r="E77" i="30"/>
  <c r="E76" i="30"/>
  <c r="E75" i="30"/>
  <c r="E74" i="30"/>
  <c r="E73" i="30"/>
  <c r="E72" i="30"/>
  <c r="E71" i="30"/>
  <c r="E70" i="30"/>
  <c r="E69" i="30"/>
  <c r="E68" i="30"/>
  <c r="E67" i="30"/>
  <c r="E66" i="30"/>
  <c r="E65" i="30"/>
  <c r="E64" i="30"/>
  <c r="E63" i="30"/>
  <c r="E62" i="30"/>
  <c r="E61" i="30"/>
  <c r="E60" i="30"/>
  <c r="E59" i="30"/>
  <c r="E58" i="30"/>
  <c r="E57" i="30"/>
  <c r="E56" i="30"/>
  <c r="E55" i="30"/>
  <c r="E54" i="30"/>
  <c r="E53" i="30"/>
  <c r="E52" i="30"/>
  <c r="E51" i="30"/>
  <c r="E50" i="30"/>
  <c r="E49" i="30"/>
  <c r="E48" i="30"/>
  <c r="E47" i="30"/>
  <c r="E46" i="30"/>
  <c r="E45" i="30"/>
  <c r="E44" i="30"/>
  <c r="E43" i="30"/>
  <c r="E42" i="30"/>
  <c r="E41" i="30"/>
  <c r="E40" i="30"/>
  <c r="E39" i="30"/>
  <c r="E38" i="30"/>
  <c r="E37" i="30"/>
  <c r="E36" i="30"/>
  <c r="E35" i="30"/>
  <c r="E34" i="30"/>
  <c r="E33" i="30"/>
  <c r="E32" i="30"/>
  <c r="E31" i="30"/>
  <c r="E30" i="30"/>
  <c r="E29" i="30"/>
  <c r="E28" i="30"/>
  <c r="E27" i="30"/>
  <c r="E26" i="30"/>
  <c r="E25" i="30"/>
  <c r="E24" i="30"/>
  <c r="E23" i="30"/>
  <c r="E22" i="30"/>
  <c r="E21" i="30"/>
  <c r="E20" i="30"/>
  <c r="E19" i="30"/>
  <c r="E18" i="30"/>
  <c r="E17" i="30"/>
  <c r="E16" i="30"/>
  <c r="E15" i="30"/>
  <c r="E14" i="30"/>
  <c r="E13" i="30"/>
  <c r="E12" i="30"/>
  <c r="E11" i="30"/>
  <c r="E10" i="30"/>
  <c r="E9" i="30"/>
  <c r="E8" i="30"/>
  <c r="E7" i="30"/>
  <c r="E6" i="30"/>
  <c r="E5" i="30"/>
  <c r="E4" i="30"/>
  <c r="E3" i="30"/>
  <c r="E2" i="30"/>
  <c r="O2678" i="30" l="1"/>
  <c r="N2678" i="30"/>
  <c r="M2678" i="30"/>
  <c r="O2677" i="30"/>
  <c r="N2677" i="30"/>
  <c r="M2677" i="30"/>
  <c r="O2676" i="30"/>
  <c r="N2676" i="30"/>
  <c r="M2676" i="30"/>
  <c r="O2675" i="30"/>
  <c r="N2675" i="30"/>
  <c r="M2675" i="30"/>
  <c r="O2674" i="30"/>
  <c r="N2674" i="30"/>
  <c r="M2674" i="30"/>
  <c r="O2673" i="30"/>
  <c r="N2673" i="30"/>
  <c r="M2673" i="30"/>
  <c r="O2672" i="30"/>
  <c r="N2672" i="30"/>
  <c r="M2672" i="30"/>
  <c r="O2671" i="30"/>
  <c r="N2671" i="30"/>
  <c r="M2671" i="30"/>
  <c r="O2670" i="30"/>
  <c r="N2670" i="30"/>
  <c r="M2670" i="30"/>
  <c r="O2669" i="30"/>
  <c r="N2669" i="30"/>
  <c r="M2669" i="30"/>
  <c r="O2668" i="30"/>
  <c r="N2668" i="30"/>
  <c r="M2668" i="30"/>
  <c r="O2667" i="30"/>
  <c r="N2667" i="30"/>
  <c r="M2667" i="30"/>
  <c r="O2666" i="30"/>
  <c r="N2666" i="30"/>
  <c r="M2666" i="30"/>
  <c r="O2665" i="30"/>
  <c r="N2665" i="30"/>
  <c r="M2665" i="30"/>
  <c r="O2664" i="30"/>
  <c r="N2664" i="30"/>
  <c r="M2664" i="30"/>
  <c r="O2662" i="30"/>
  <c r="N2662" i="30"/>
  <c r="M2662" i="30"/>
  <c r="O2661" i="30"/>
  <c r="N2661" i="30"/>
  <c r="M2661" i="30"/>
  <c r="O2660" i="30"/>
  <c r="N2660" i="30"/>
  <c r="M2660" i="30"/>
  <c r="O2659" i="30"/>
  <c r="N2659" i="30"/>
  <c r="M2659" i="30"/>
  <c r="O2658" i="30"/>
  <c r="N2658" i="30"/>
  <c r="M2658" i="30"/>
  <c r="O2657" i="30"/>
  <c r="N2657" i="30"/>
  <c r="M2657" i="30"/>
  <c r="O2656" i="30"/>
  <c r="N2656" i="30"/>
  <c r="M2656" i="30"/>
  <c r="O2655" i="30"/>
  <c r="N2655" i="30"/>
  <c r="M2655" i="30"/>
  <c r="O2654" i="30"/>
  <c r="N2654" i="30"/>
  <c r="M2654" i="30"/>
  <c r="O2653" i="30"/>
  <c r="N2653" i="30"/>
  <c r="M2653" i="30"/>
  <c r="O2652" i="30"/>
  <c r="N2652" i="30"/>
  <c r="M2652" i="30"/>
  <c r="O2651" i="30"/>
  <c r="N2651" i="30"/>
  <c r="M2651" i="30"/>
  <c r="O2650" i="30"/>
  <c r="N2650" i="30"/>
  <c r="M2650" i="30"/>
  <c r="O2649" i="30"/>
  <c r="N2649" i="30"/>
  <c r="M2649" i="30"/>
  <c r="O2648" i="30"/>
  <c r="N2648" i="30"/>
  <c r="M2648" i="30"/>
  <c r="O2647" i="30"/>
  <c r="N2647" i="30"/>
  <c r="M2647" i="30"/>
  <c r="O2646" i="30"/>
  <c r="N2646" i="30"/>
  <c r="M2646" i="30"/>
  <c r="O2645" i="30"/>
  <c r="N2645" i="30"/>
  <c r="M2645" i="30"/>
  <c r="O2644" i="30"/>
  <c r="N2644" i="30"/>
  <c r="M2644" i="30"/>
  <c r="O2642" i="30"/>
  <c r="N2642" i="30"/>
  <c r="M2642" i="30"/>
  <c r="O2641" i="30"/>
  <c r="N2641" i="30"/>
  <c r="M2641" i="30"/>
  <c r="O2640" i="30"/>
  <c r="N2640" i="30"/>
  <c r="M2640" i="30"/>
  <c r="O2639" i="30"/>
  <c r="N2639" i="30"/>
  <c r="M2639" i="30"/>
  <c r="O2638" i="30"/>
  <c r="N2638" i="30"/>
  <c r="M2638" i="30"/>
  <c r="O2637" i="30"/>
  <c r="N2637" i="30"/>
  <c r="M2637" i="30"/>
  <c r="O2636" i="30"/>
  <c r="N2636" i="30"/>
  <c r="M2636" i="30"/>
  <c r="O2635" i="30"/>
  <c r="N2635" i="30"/>
  <c r="M2635" i="30"/>
  <c r="O2634" i="30"/>
  <c r="N2634" i="30"/>
  <c r="M2634" i="30"/>
  <c r="O2633" i="30"/>
  <c r="N2633" i="30"/>
  <c r="M2633" i="30"/>
  <c r="O2632" i="30"/>
  <c r="N2632" i="30"/>
  <c r="M2632" i="30"/>
  <c r="O2631" i="30"/>
  <c r="N2631" i="30"/>
  <c r="M2631" i="30"/>
  <c r="O2630" i="30"/>
  <c r="N2630" i="30"/>
  <c r="M2630" i="30"/>
  <c r="O2629" i="30"/>
  <c r="N2629" i="30"/>
  <c r="M2629" i="30"/>
  <c r="O2628" i="30"/>
  <c r="N2628" i="30"/>
  <c r="M2628" i="30"/>
  <c r="O2627" i="30"/>
  <c r="N2627" i="30"/>
  <c r="M2627" i="30"/>
  <c r="O2626" i="30"/>
  <c r="N2626" i="30"/>
  <c r="M2626" i="30"/>
  <c r="O2625" i="30"/>
  <c r="N2625" i="30"/>
  <c r="M2625" i="30"/>
  <c r="O2624" i="30"/>
  <c r="N2624" i="30"/>
  <c r="M2624" i="30"/>
  <c r="O2623" i="30"/>
  <c r="N2623" i="30"/>
  <c r="M2623" i="30"/>
  <c r="O2622" i="30"/>
  <c r="N2622" i="30"/>
  <c r="M2622" i="30"/>
  <c r="O2621" i="30"/>
  <c r="N2621" i="30"/>
  <c r="M2621" i="30"/>
  <c r="O2620" i="30"/>
  <c r="N2620" i="30"/>
  <c r="M2620" i="30"/>
  <c r="O2619" i="30"/>
  <c r="N2619" i="30"/>
  <c r="M2619" i="30"/>
  <c r="O2618" i="30"/>
  <c r="N2618" i="30"/>
  <c r="M2618" i="30"/>
  <c r="O2617" i="30"/>
  <c r="N2617" i="30"/>
  <c r="M2617" i="30"/>
  <c r="O2616" i="30"/>
  <c r="N2616" i="30"/>
  <c r="M2616" i="30"/>
  <c r="O2615" i="30"/>
  <c r="N2615" i="30"/>
  <c r="M2615" i="30"/>
  <c r="O2614" i="30"/>
  <c r="N2614" i="30"/>
  <c r="M2614" i="30"/>
  <c r="O2613" i="30"/>
  <c r="N2613" i="30"/>
  <c r="M2613" i="30"/>
  <c r="O2612" i="30"/>
  <c r="N2612" i="30"/>
  <c r="M2612" i="30"/>
  <c r="O2611" i="30"/>
  <c r="N2611" i="30"/>
  <c r="M2611" i="30"/>
  <c r="O2610" i="30"/>
  <c r="N2610" i="30"/>
  <c r="M2610" i="30"/>
  <c r="O2609" i="30"/>
  <c r="N2609" i="30"/>
  <c r="M2609" i="30"/>
  <c r="O2608" i="30"/>
  <c r="N2608" i="30"/>
  <c r="M2608" i="30"/>
  <c r="O2607" i="30"/>
  <c r="N2607" i="30"/>
  <c r="M2607" i="30"/>
  <c r="O2606" i="30"/>
  <c r="N2606" i="30"/>
  <c r="M2606" i="30"/>
  <c r="O2605" i="30"/>
  <c r="N2605" i="30"/>
  <c r="M2605" i="30"/>
  <c r="O2604" i="30"/>
  <c r="N2604" i="30"/>
  <c r="M2604" i="30"/>
  <c r="O2603" i="30"/>
  <c r="N2603" i="30"/>
  <c r="M2603" i="30"/>
  <c r="O2602" i="30"/>
  <c r="N2602" i="30"/>
  <c r="M2602" i="30"/>
  <c r="O2601" i="30"/>
  <c r="N2601" i="30"/>
  <c r="M2601" i="30"/>
  <c r="O2600" i="30"/>
  <c r="N2600" i="30"/>
  <c r="M2600" i="30"/>
  <c r="O2599" i="30"/>
  <c r="N2599" i="30"/>
  <c r="M2599" i="30"/>
  <c r="O2597" i="30"/>
  <c r="N2597" i="30"/>
  <c r="M2597" i="30"/>
  <c r="O2596" i="30"/>
  <c r="N2596" i="30"/>
  <c r="M2596" i="30"/>
  <c r="O2595" i="30"/>
  <c r="N2595" i="30"/>
  <c r="M2595" i="30"/>
  <c r="O2594" i="30"/>
  <c r="N2594" i="30"/>
  <c r="M2594" i="30"/>
  <c r="O2593" i="30"/>
  <c r="N2593" i="30"/>
  <c r="M2593" i="30"/>
  <c r="O2592" i="30"/>
  <c r="N2592" i="30"/>
  <c r="M2592" i="30"/>
  <c r="O2591" i="30"/>
  <c r="N2591" i="30"/>
  <c r="M2591" i="30"/>
  <c r="O2590" i="30"/>
  <c r="N2590" i="30"/>
  <c r="M2590" i="30"/>
  <c r="O2589" i="30"/>
  <c r="N2589" i="30"/>
  <c r="M2589" i="30"/>
  <c r="O2588" i="30"/>
  <c r="N2588" i="30"/>
  <c r="M2588" i="30"/>
  <c r="O2587" i="30"/>
  <c r="N2587" i="30"/>
  <c r="M2587" i="30"/>
  <c r="O2586" i="30"/>
  <c r="N2586" i="30"/>
  <c r="M2586" i="30"/>
  <c r="O2585" i="30"/>
  <c r="N2585" i="30"/>
  <c r="M2585" i="30"/>
  <c r="O2584" i="30"/>
  <c r="N2584" i="30"/>
  <c r="M2584" i="30"/>
  <c r="O2583" i="30"/>
  <c r="N2583" i="30"/>
  <c r="M2583" i="30"/>
  <c r="O2582" i="30"/>
  <c r="N2582" i="30"/>
  <c r="M2582" i="30"/>
  <c r="O2581" i="30"/>
  <c r="N2581" i="30"/>
  <c r="M2581" i="30"/>
  <c r="O2580" i="30"/>
  <c r="N2580" i="30"/>
  <c r="M2580" i="30"/>
  <c r="O2579" i="30"/>
  <c r="N2579" i="30"/>
  <c r="M2579" i="30"/>
  <c r="O2578" i="30"/>
  <c r="N2578" i="30"/>
  <c r="M2578" i="30"/>
  <c r="O2577" i="30"/>
  <c r="N2577" i="30"/>
  <c r="M2577" i="30"/>
  <c r="O2576" i="30"/>
  <c r="N2576" i="30"/>
  <c r="M2576" i="30"/>
  <c r="O2575" i="30"/>
  <c r="N2575" i="30"/>
  <c r="M2575" i="30"/>
  <c r="O2574" i="30"/>
  <c r="N2574" i="30"/>
  <c r="M2574" i="30"/>
  <c r="O2573" i="30"/>
  <c r="N2573" i="30"/>
  <c r="M2573" i="30"/>
  <c r="O2572" i="30"/>
  <c r="N2572" i="30"/>
  <c r="M2572" i="30"/>
  <c r="O2571" i="30"/>
  <c r="N2571" i="30"/>
  <c r="M2571" i="30"/>
  <c r="O2570" i="30"/>
  <c r="N2570" i="30"/>
  <c r="M2570" i="30"/>
  <c r="O2569" i="30"/>
  <c r="N2569" i="30"/>
  <c r="M2569" i="30"/>
  <c r="O2568" i="30"/>
  <c r="N2568" i="30"/>
  <c r="M2568" i="30"/>
  <c r="O2567" i="30"/>
  <c r="N2567" i="30"/>
  <c r="M2567" i="30"/>
  <c r="O2565" i="30"/>
  <c r="N2565" i="30"/>
  <c r="M2565" i="30"/>
  <c r="O2564" i="30"/>
  <c r="N2564" i="30"/>
  <c r="M2564" i="30"/>
  <c r="O2562" i="30"/>
  <c r="N2562" i="30"/>
  <c r="M2562" i="30"/>
  <c r="O2561" i="30"/>
  <c r="N2561" i="30"/>
  <c r="M2561" i="30"/>
  <c r="O2560" i="30"/>
  <c r="N2560" i="30"/>
  <c r="M2560" i="30"/>
  <c r="O2559" i="30"/>
  <c r="N2559" i="30"/>
  <c r="M2559" i="30"/>
  <c r="O2558" i="30"/>
  <c r="N2558" i="30"/>
  <c r="M2558" i="30"/>
  <c r="O2557" i="30"/>
  <c r="N2557" i="30"/>
  <c r="M2557" i="30"/>
  <c r="O2556" i="30"/>
  <c r="N2556" i="30"/>
  <c r="M2556" i="30"/>
  <c r="O2555" i="30"/>
  <c r="N2555" i="30"/>
  <c r="M2555" i="30"/>
  <c r="O2554" i="30"/>
  <c r="N2554" i="30"/>
  <c r="M2554" i="30"/>
  <c r="O2553" i="30"/>
  <c r="N2553" i="30"/>
  <c r="M2553" i="30"/>
  <c r="O2552" i="30"/>
  <c r="N2552" i="30"/>
  <c r="M2552" i="30"/>
  <c r="O2551" i="30"/>
  <c r="N2551" i="30"/>
  <c r="M2551" i="30"/>
  <c r="O2550" i="30"/>
  <c r="N2550" i="30"/>
  <c r="M2550" i="30"/>
  <c r="O2549" i="30"/>
  <c r="N2549" i="30"/>
  <c r="M2549" i="30"/>
  <c r="O2548" i="30"/>
  <c r="N2548" i="30"/>
  <c r="M2548" i="30"/>
  <c r="O2547" i="30"/>
  <c r="N2547" i="30"/>
  <c r="M2547" i="30"/>
  <c r="O2546" i="30"/>
  <c r="N2546" i="30"/>
  <c r="M2546" i="30"/>
  <c r="O2545" i="30"/>
  <c r="N2545" i="30"/>
  <c r="M2545" i="30"/>
  <c r="O2544" i="30"/>
  <c r="N2544" i="30"/>
  <c r="M2544" i="30"/>
  <c r="O2543" i="30"/>
  <c r="N2543" i="30"/>
  <c r="M2543" i="30"/>
  <c r="O2542" i="30"/>
  <c r="N2542" i="30"/>
  <c r="M2542" i="30"/>
  <c r="O2541" i="30"/>
  <c r="N2541" i="30"/>
  <c r="M2541" i="30"/>
  <c r="O2540" i="30"/>
  <c r="N2540" i="30"/>
  <c r="M2540" i="30"/>
  <c r="O2539" i="30"/>
  <c r="N2539" i="30"/>
  <c r="M2539" i="30"/>
  <c r="O2538" i="30"/>
  <c r="N2538" i="30"/>
  <c r="M2538" i="30"/>
  <c r="O2537" i="30"/>
  <c r="N2537" i="30"/>
  <c r="M2537" i="30"/>
  <c r="O2536" i="30"/>
  <c r="N2536" i="30"/>
  <c r="M2536" i="30"/>
  <c r="O2535" i="30"/>
  <c r="N2535" i="30"/>
  <c r="M2535" i="30"/>
  <c r="O2534" i="30"/>
  <c r="N2534" i="30"/>
  <c r="M2534" i="30"/>
  <c r="O2533" i="30"/>
  <c r="N2533" i="30"/>
  <c r="M2533" i="30"/>
  <c r="O2532" i="30"/>
  <c r="N2532" i="30"/>
  <c r="M2532" i="30"/>
  <c r="O2531" i="30"/>
  <c r="N2531" i="30"/>
  <c r="M2531" i="30"/>
  <c r="O2530" i="30"/>
  <c r="N2530" i="30"/>
  <c r="M2530" i="30"/>
  <c r="O2529" i="30"/>
  <c r="N2529" i="30"/>
  <c r="M2529" i="30"/>
  <c r="O2528" i="30"/>
  <c r="N2528" i="30"/>
  <c r="M2528" i="30"/>
  <c r="O2527" i="30"/>
  <c r="N2527" i="30"/>
  <c r="M2527" i="30"/>
  <c r="O2526" i="30"/>
  <c r="N2526" i="30"/>
  <c r="M2526" i="30"/>
  <c r="O2525" i="30"/>
  <c r="N2525" i="30"/>
  <c r="M2525" i="30"/>
  <c r="O2524" i="30"/>
  <c r="N2524" i="30"/>
  <c r="M2524" i="30"/>
  <c r="O2523" i="30"/>
  <c r="N2523" i="30"/>
  <c r="M2523" i="30"/>
  <c r="O2522" i="30"/>
  <c r="N2522" i="30"/>
  <c r="M2522" i="30"/>
  <c r="O2521" i="30"/>
  <c r="N2521" i="30"/>
  <c r="M2521" i="30"/>
  <c r="O2520" i="30"/>
  <c r="N2520" i="30"/>
  <c r="M2520" i="30"/>
  <c r="O2519" i="30"/>
  <c r="N2519" i="30"/>
  <c r="M2519" i="30"/>
  <c r="O2518" i="30"/>
  <c r="N2518" i="30"/>
  <c r="M2518" i="30"/>
  <c r="O2517" i="30"/>
  <c r="N2517" i="30"/>
  <c r="M2517" i="30"/>
  <c r="O2516" i="30"/>
  <c r="N2516" i="30"/>
  <c r="M2516" i="30"/>
  <c r="O2515" i="30"/>
  <c r="N2515" i="30"/>
  <c r="M2515" i="30"/>
  <c r="O2514" i="30"/>
  <c r="N2514" i="30"/>
  <c r="M2514" i="30"/>
  <c r="O2513" i="30"/>
  <c r="N2513" i="30"/>
  <c r="M2513" i="30"/>
  <c r="O2512" i="30"/>
  <c r="N2512" i="30"/>
  <c r="M2512" i="30"/>
  <c r="O2511" i="30"/>
  <c r="N2511" i="30"/>
  <c r="M2511" i="30"/>
  <c r="O2510" i="30"/>
  <c r="N2510" i="30"/>
  <c r="M2510" i="30"/>
  <c r="O2509" i="30"/>
  <c r="N2509" i="30"/>
  <c r="M2509" i="30"/>
  <c r="O2508" i="30"/>
  <c r="N2508" i="30"/>
  <c r="M2508" i="30"/>
  <c r="O2507" i="30"/>
  <c r="N2507" i="30"/>
  <c r="M2507" i="30"/>
  <c r="O2506" i="30"/>
  <c r="N2506" i="30"/>
  <c r="M2506" i="30"/>
  <c r="O2505" i="30"/>
  <c r="N2505" i="30"/>
  <c r="M2505" i="30"/>
  <c r="O2504" i="30"/>
  <c r="N2504" i="30"/>
  <c r="M2504" i="30"/>
  <c r="O2503" i="30"/>
  <c r="N2503" i="30"/>
  <c r="M2503" i="30"/>
  <c r="O2502" i="30"/>
  <c r="N2502" i="30"/>
  <c r="M2502" i="30"/>
  <c r="O2501" i="30"/>
  <c r="N2501" i="30"/>
  <c r="M2501" i="30"/>
  <c r="O2500" i="30"/>
  <c r="N2500" i="30"/>
  <c r="M2500" i="30"/>
  <c r="O2499" i="30"/>
  <c r="N2499" i="30"/>
  <c r="M2499" i="30"/>
  <c r="O2498" i="30"/>
  <c r="N2498" i="30"/>
  <c r="M2498" i="30"/>
  <c r="O2497" i="30"/>
  <c r="N2497" i="30"/>
  <c r="M2497" i="30"/>
  <c r="O2496" i="30"/>
  <c r="N2496" i="30"/>
  <c r="M2496" i="30"/>
  <c r="O2495" i="30"/>
  <c r="N2495" i="30"/>
  <c r="M2495" i="30"/>
  <c r="O2494" i="30"/>
  <c r="N2494" i="30"/>
  <c r="M2494" i="30"/>
  <c r="O2493" i="30"/>
  <c r="N2493" i="30"/>
  <c r="M2493" i="30"/>
  <c r="O2492" i="30"/>
  <c r="N2492" i="30"/>
  <c r="M2492" i="30"/>
  <c r="O2491" i="30"/>
  <c r="N2491" i="30"/>
  <c r="M2491" i="30"/>
  <c r="O2490" i="30"/>
  <c r="N2490" i="30"/>
  <c r="M2490" i="30"/>
  <c r="O2489" i="30"/>
  <c r="N2489" i="30"/>
  <c r="M2489" i="30"/>
  <c r="O2488" i="30"/>
  <c r="N2488" i="30"/>
  <c r="M2488" i="30"/>
  <c r="O2487" i="30"/>
  <c r="N2487" i="30"/>
  <c r="M2487" i="30"/>
  <c r="O2486" i="30"/>
  <c r="N2486" i="30"/>
  <c r="M2486" i="30"/>
  <c r="O2485" i="30"/>
  <c r="N2485" i="30"/>
  <c r="M2485" i="30"/>
  <c r="O2484" i="30"/>
  <c r="N2484" i="30"/>
  <c r="M2484" i="30"/>
  <c r="O2483" i="30"/>
  <c r="N2483" i="30"/>
  <c r="M2483" i="30"/>
  <c r="O2482" i="30"/>
  <c r="N2482" i="30"/>
  <c r="M2482" i="30"/>
  <c r="O2481" i="30"/>
  <c r="N2481" i="30"/>
  <c r="M2481" i="30"/>
  <c r="O2480" i="30"/>
  <c r="N2480" i="30"/>
  <c r="M2480" i="30"/>
  <c r="O2479" i="30"/>
  <c r="N2479" i="30"/>
  <c r="M2479" i="30"/>
  <c r="O2478" i="30"/>
  <c r="N2478" i="30"/>
  <c r="M2478" i="30"/>
  <c r="O2477" i="30"/>
  <c r="N2477" i="30"/>
  <c r="M2477" i="30"/>
  <c r="O2476" i="30"/>
  <c r="N2476" i="30"/>
  <c r="M2476" i="30"/>
  <c r="O2475" i="30"/>
  <c r="N2475" i="30"/>
  <c r="M2475" i="30"/>
  <c r="O2474" i="30"/>
  <c r="N2474" i="30"/>
  <c r="M2474" i="30"/>
  <c r="O2473" i="30"/>
  <c r="N2473" i="30"/>
  <c r="M2473" i="30"/>
  <c r="O2472" i="30"/>
  <c r="N2472" i="30"/>
  <c r="M2472" i="30"/>
  <c r="O2471" i="30"/>
  <c r="N2471" i="30"/>
  <c r="M2471" i="30"/>
  <c r="O2470" i="30"/>
  <c r="N2470" i="30"/>
  <c r="M2470" i="30"/>
  <c r="O2469" i="30"/>
  <c r="N2469" i="30"/>
  <c r="M2469" i="30"/>
  <c r="O2468" i="30"/>
  <c r="N2468" i="30"/>
  <c r="M2468" i="30"/>
  <c r="O2467" i="30"/>
  <c r="N2467" i="30"/>
  <c r="M2467" i="30"/>
  <c r="O2466" i="30"/>
  <c r="N2466" i="30"/>
  <c r="M2466" i="30"/>
  <c r="O2465" i="30"/>
  <c r="N2465" i="30"/>
  <c r="M2465" i="30"/>
  <c r="O2464" i="30"/>
  <c r="N2464" i="30"/>
  <c r="M2464" i="30"/>
  <c r="O2463" i="30"/>
  <c r="N2463" i="30"/>
  <c r="M2463" i="30"/>
  <c r="O2462" i="30"/>
  <c r="N2462" i="30"/>
  <c r="M2462" i="30"/>
  <c r="O2461" i="30"/>
  <c r="N2461" i="30"/>
  <c r="M2461" i="30"/>
  <c r="O2460" i="30"/>
  <c r="N2460" i="30"/>
  <c r="M2460" i="30"/>
  <c r="O2459" i="30"/>
  <c r="N2459" i="30"/>
  <c r="M2459" i="30"/>
  <c r="O2458" i="30"/>
  <c r="N2458" i="30"/>
  <c r="M2458" i="30"/>
  <c r="O2457" i="30"/>
  <c r="N2457" i="30"/>
  <c r="M2457" i="30"/>
  <c r="O2456" i="30"/>
  <c r="N2456" i="30"/>
  <c r="M2456" i="30"/>
  <c r="O2455" i="30"/>
  <c r="N2455" i="30"/>
  <c r="M2455" i="30"/>
  <c r="O2454" i="30"/>
  <c r="N2454" i="30"/>
  <c r="M2454" i="30"/>
  <c r="O2453" i="30"/>
  <c r="N2453" i="30"/>
  <c r="M2453" i="30"/>
  <c r="O2452" i="30"/>
  <c r="N2452" i="30"/>
  <c r="M2452" i="30"/>
  <c r="O2451" i="30"/>
  <c r="N2451" i="30"/>
  <c r="M2451" i="30"/>
  <c r="O2450" i="30"/>
  <c r="N2450" i="30"/>
  <c r="M2450" i="30"/>
  <c r="O2449" i="30"/>
  <c r="N2449" i="30"/>
  <c r="M2449" i="30"/>
  <c r="O2448" i="30"/>
  <c r="N2448" i="30"/>
  <c r="M2448" i="30"/>
  <c r="O2447" i="30"/>
  <c r="N2447" i="30"/>
  <c r="M2447" i="30"/>
  <c r="O2446" i="30"/>
  <c r="N2446" i="30"/>
  <c r="M2446" i="30"/>
  <c r="O2445" i="30"/>
  <c r="N2445" i="30"/>
  <c r="M2445" i="30"/>
  <c r="O2444" i="30"/>
  <c r="N2444" i="30"/>
  <c r="M2444" i="30"/>
  <c r="O2443" i="30"/>
  <c r="N2443" i="30"/>
  <c r="M2443" i="30"/>
  <c r="O2442" i="30"/>
  <c r="N2442" i="30"/>
  <c r="M2442" i="30"/>
  <c r="O2441" i="30"/>
  <c r="N2441" i="30"/>
  <c r="M2441" i="30"/>
  <c r="O2440" i="30"/>
  <c r="N2440" i="30"/>
  <c r="M2440" i="30"/>
  <c r="O2439" i="30"/>
  <c r="N2439" i="30"/>
  <c r="M2439" i="30"/>
  <c r="O2438" i="30"/>
  <c r="N2438" i="30"/>
  <c r="M2438" i="30"/>
  <c r="O2437" i="30"/>
  <c r="N2437" i="30"/>
  <c r="M2437" i="30"/>
  <c r="O2436" i="30"/>
  <c r="N2436" i="30"/>
  <c r="M2436" i="30"/>
  <c r="O2435" i="30"/>
  <c r="N2435" i="30"/>
  <c r="M2435" i="30"/>
  <c r="O2434" i="30"/>
  <c r="N2434" i="30"/>
  <c r="M2434" i="30"/>
  <c r="O2433" i="30"/>
  <c r="N2433" i="30"/>
  <c r="M2433" i="30"/>
  <c r="O2432" i="30"/>
  <c r="N2432" i="30"/>
  <c r="M2432" i="30"/>
  <c r="O2431" i="30"/>
  <c r="N2431" i="30"/>
  <c r="M2431" i="30"/>
  <c r="O2430" i="30"/>
  <c r="N2430" i="30"/>
  <c r="M2430" i="30"/>
  <c r="O2429" i="30"/>
  <c r="N2429" i="30"/>
  <c r="M2429" i="30"/>
  <c r="O2428" i="30"/>
  <c r="N2428" i="30"/>
  <c r="M2428" i="30"/>
  <c r="O2427" i="30"/>
  <c r="N2427" i="30"/>
  <c r="M2427" i="30"/>
  <c r="O2426" i="30"/>
  <c r="N2426" i="30"/>
  <c r="M2426" i="30"/>
  <c r="O2425" i="30"/>
  <c r="N2425" i="30"/>
  <c r="M2425" i="30"/>
  <c r="O2424" i="30"/>
  <c r="N2424" i="30"/>
  <c r="M2424" i="30"/>
  <c r="O2423" i="30"/>
  <c r="N2423" i="30"/>
  <c r="M2423" i="30"/>
  <c r="O2422" i="30"/>
  <c r="N2422" i="30"/>
  <c r="M2422" i="30"/>
  <c r="O2421" i="30"/>
  <c r="N2421" i="30"/>
  <c r="M2421" i="30"/>
  <c r="O2420" i="30"/>
  <c r="N2420" i="30"/>
  <c r="M2420" i="30"/>
  <c r="O2419" i="30"/>
  <c r="N2419" i="30"/>
  <c r="M2419" i="30"/>
  <c r="O2418" i="30"/>
  <c r="N2418" i="30"/>
  <c r="M2418" i="30"/>
  <c r="O2417" i="30"/>
  <c r="N2417" i="30"/>
  <c r="M2417" i="30"/>
  <c r="O2416" i="30"/>
  <c r="N2416" i="30"/>
  <c r="M2416" i="30"/>
  <c r="O2415" i="30"/>
  <c r="N2415" i="30"/>
  <c r="M2415" i="30"/>
  <c r="O2414" i="30"/>
  <c r="N2414" i="30"/>
  <c r="M2414" i="30"/>
  <c r="O2413" i="30"/>
  <c r="N2413" i="30"/>
  <c r="M2413" i="30"/>
  <c r="O2412" i="30"/>
  <c r="N2412" i="30"/>
  <c r="M2412" i="30"/>
  <c r="O2411" i="30"/>
  <c r="N2411" i="30"/>
  <c r="M2411" i="30"/>
  <c r="O2410" i="30"/>
  <c r="N2410" i="30"/>
  <c r="M2410" i="30"/>
  <c r="O2409" i="30"/>
  <c r="N2409" i="30"/>
  <c r="M2409" i="30"/>
  <c r="O2408" i="30"/>
  <c r="N2408" i="30"/>
  <c r="M2408" i="30"/>
  <c r="O2407" i="30"/>
  <c r="N2407" i="30"/>
  <c r="M2407" i="30"/>
  <c r="O2406" i="30"/>
  <c r="N2406" i="30"/>
  <c r="M2406" i="30"/>
  <c r="O2405" i="30"/>
  <c r="N2405" i="30"/>
  <c r="M2405" i="30"/>
  <c r="O2404" i="30"/>
  <c r="N2404" i="30"/>
  <c r="M2404" i="30"/>
  <c r="O2403" i="30"/>
  <c r="N2403" i="30"/>
  <c r="M2403" i="30"/>
  <c r="O2402" i="30"/>
  <c r="N2402" i="30"/>
  <c r="M2402" i="30"/>
  <c r="O2401" i="30"/>
  <c r="N2401" i="30"/>
  <c r="M2401" i="30"/>
  <c r="O2400" i="30"/>
  <c r="N2400" i="30"/>
  <c r="M2400" i="30"/>
  <c r="O2399" i="30"/>
  <c r="N2399" i="30"/>
  <c r="M2399" i="30"/>
  <c r="O2398" i="30"/>
  <c r="N2398" i="30"/>
  <c r="M2398" i="30"/>
  <c r="O2397" i="30"/>
  <c r="N2397" i="30"/>
  <c r="M2397" i="30"/>
  <c r="O2396" i="30"/>
  <c r="N2396" i="30"/>
  <c r="M2396" i="30"/>
  <c r="O2395" i="30"/>
  <c r="N2395" i="30"/>
  <c r="M2395" i="30"/>
  <c r="O2394" i="30"/>
  <c r="N2394" i="30"/>
  <c r="M2394" i="30"/>
  <c r="O2393" i="30"/>
  <c r="N2393" i="30"/>
  <c r="M2393" i="30"/>
  <c r="O2392" i="30"/>
  <c r="N2392" i="30"/>
  <c r="M2392" i="30"/>
  <c r="O2391" i="30"/>
  <c r="N2391" i="30"/>
  <c r="M2391" i="30"/>
  <c r="O2390" i="30"/>
  <c r="N2390" i="30"/>
  <c r="M2390" i="30"/>
  <c r="O2389" i="30"/>
  <c r="N2389" i="30"/>
  <c r="M2389" i="30"/>
  <c r="O2388" i="30"/>
  <c r="N2388" i="30"/>
  <c r="M2388" i="30"/>
  <c r="O2387" i="30"/>
  <c r="N2387" i="30"/>
  <c r="M2387" i="30"/>
  <c r="O2386" i="30"/>
  <c r="N2386" i="30"/>
  <c r="M2386" i="30"/>
  <c r="O2385" i="30"/>
  <c r="N2385" i="30"/>
  <c r="M2385" i="30"/>
  <c r="O2384" i="30"/>
  <c r="N2384" i="30"/>
  <c r="M2384" i="30"/>
  <c r="O2383" i="30"/>
  <c r="N2383" i="30"/>
  <c r="M2383" i="30"/>
  <c r="O2382" i="30"/>
  <c r="N2382" i="30"/>
  <c r="M2382" i="30"/>
  <c r="O2381" i="30"/>
  <c r="N2381" i="30"/>
  <c r="M2381" i="30"/>
  <c r="O2380" i="30"/>
  <c r="N2380" i="30"/>
  <c r="M2380" i="30"/>
  <c r="O2379" i="30"/>
  <c r="N2379" i="30"/>
  <c r="M2379" i="30"/>
  <c r="O2378" i="30"/>
  <c r="N2378" i="30"/>
  <c r="M2378" i="30"/>
  <c r="O2377" i="30"/>
  <c r="N2377" i="30"/>
  <c r="M2377" i="30"/>
  <c r="O2376" i="30"/>
  <c r="N2376" i="30"/>
  <c r="M2376" i="30"/>
  <c r="O2375" i="30"/>
  <c r="N2375" i="30"/>
  <c r="M2375" i="30"/>
  <c r="O2374" i="30"/>
  <c r="N2374" i="30"/>
  <c r="M2374" i="30"/>
  <c r="O2373" i="30"/>
  <c r="N2373" i="30"/>
  <c r="M2373" i="30"/>
  <c r="O2372" i="30"/>
  <c r="N2372" i="30"/>
  <c r="M2372" i="30"/>
  <c r="O2371" i="30"/>
  <c r="N2371" i="30"/>
  <c r="M2371" i="30"/>
  <c r="O2370" i="30"/>
  <c r="N2370" i="30"/>
  <c r="M2370" i="30"/>
  <c r="O2369" i="30"/>
  <c r="N2369" i="30"/>
  <c r="M2369" i="30"/>
  <c r="O2368" i="30"/>
  <c r="N2368" i="30"/>
  <c r="M2368" i="30"/>
  <c r="O2367" i="30"/>
  <c r="N2367" i="30"/>
  <c r="M2367" i="30"/>
  <c r="O2366" i="30"/>
  <c r="N2366" i="30"/>
  <c r="M2366" i="30"/>
  <c r="O2365" i="30"/>
  <c r="N2365" i="30"/>
  <c r="M2365" i="30"/>
  <c r="O2364" i="30"/>
  <c r="N2364" i="30"/>
  <c r="M2364" i="30"/>
  <c r="O2363" i="30"/>
  <c r="N2363" i="30"/>
  <c r="M2363" i="30"/>
  <c r="O2362" i="30"/>
  <c r="N2362" i="30"/>
  <c r="M2362" i="30"/>
  <c r="O2361" i="30"/>
  <c r="N2361" i="30"/>
  <c r="M2361" i="30"/>
  <c r="O2360" i="30"/>
  <c r="N2360" i="30"/>
  <c r="M2360" i="30"/>
  <c r="O2359" i="30"/>
  <c r="N2359" i="30"/>
  <c r="M2359" i="30"/>
  <c r="O2358" i="30"/>
  <c r="N2358" i="30"/>
  <c r="M2358" i="30"/>
  <c r="O2357" i="30"/>
  <c r="N2357" i="30"/>
  <c r="M2357" i="30"/>
  <c r="O2356" i="30"/>
  <c r="N2356" i="30"/>
  <c r="M2356" i="30"/>
  <c r="O2355" i="30"/>
  <c r="N2355" i="30"/>
  <c r="M2355" i="30"/>
  <c r="O2354" i="30"/>
  <c r="N2354" i="30"/>
  <c r="M2354" i="30"/>
  <c r="O2353" i="30"/>
  <c r="N2353" i="30"/>
  <c r="M2353" i="30"/>
  <c r="O2352" i="30"/>
  <c r="N2352" i="30"/>
  <c r="M2352" i="30"/>
  <c r="O2351" i="30"/>
  <c r="N2351" i="30"/>
  <c r="O2350" i="30"/>
  <c r="N2350" i="30"/>
  <c r="M2350" i="30"/>
  <c r="O2349" i="30"/>
  <c r="N2349" i="30"/>
  <c r="M2349" i="30"/>
  <c r="O2348" i="30"/>
  <c r="N2348" i="30"/>
  <c r="M2348" i="30"/>
  <c r="O2347" i="30"/>
  <c r="N2347" i="30"/>
  <c r="M2347" i="30"/>
  <c r="O2346" i="30"/>
  <c r="N2346" i="30"/>
  <c r="M2346" i="30"/>
  <c r="O2345" i="30"/>
  <c r="N2345" i="30"/>
  <c r="M2345" i="30"/>
  <c r="O2344" i="30"/>
  <c r="N2344" i="30"/>
  <c r="M2344" i="30"/>
  <c r="O2343" i="30"/>
  <c r="N2343" i="30"/>
  <c r="M2343" i="30"/>
  <c r="O2342" i="30"/>
  <c r="N2342" i="30"/>
  <c r="M2342" i="30"/>
  <c r="O2341" i="30"/>
  <c r="N2341" i="30"/>
  <c r="M2341" i="30"/>
  <c r="O2340" i="30"/>
  <c r="N2340" i="30"/>
  <c r="M2340" i="30"/>
  <c r="O2339" i="30"/>
  <c r="N2339" i="30"/>
  <c r="M2339" i="30"/>
  <c r="O2338" i="30"/>
  <c r="N2338" i="30"/>
  <c r="M2338" i="30"/>
  <c r="O2337" i="30"/>
  <c r="N2337" i="30"/>
  <c r="M2337" i="30"/>
  <c r="O2336" i="30"/>
  <c r="N2336" i="30"/>
  <c r="M2336" i="30"/>
  <c r="O2335" i="30"/>
  <c r="N2335" i="30"/>
  <c r="M2335" i="30"/>
  <c r="O2334" i="30"/>
  <c r="N2334" i="30"/>
  <c r="M2334" i="30"/>
  <c r="O2333" i="30"/>
  <c r="N2333" i="30"/>
  <c r="M2333" i="30"/>
  <c r="O2332" i="30"/>
  <c r="N2332" i="30"/>
  <c r="M2332" i="30"/>
  <c r="O2331" i="30"/>
  <c r="N2331" i="30"/>
  <c r="M2331" i="30"/>
  <c r="O2330" i="30"/>
  <c r="N2330" i="30"/>
  <c r="M2330" i="30"/>
  <c r="O2329" i="30"/>
  <c r="N2329" i="30"/>
  <c r="M2329" i="30"/>
  <c r="O2328" i="30"/>
  <c r="N2328" i="30"/>
  <c r="M2328" i="30"/>
  <c r="O2327" i="30"/>
  <c r="N2327" i="30"/>
  <c r="M2327" i="30"/>
  <c r="O2326" i="30"/>
  <c r="N2326" i="30"/>
  <c r="M2326" i="30"/>
  <c r="O2325" i="30"/>
  <c r="N2325" i="30"/>
  <c r="M2325" i="30"/>
  <c r="O2324" i="30"/>
  <c r="N2324" i="30"/>
  <c r="M2324" i="30"/>
  <c r="O2323" i="30"/>
  <c r="N2323" i="30"/>
  <c r="O2322" i="30"/>
  <c r="N2322" i="30"/>
  <c r="M2322" i="30"/>
  <c r="O2321" i="30"/>
  <c r="N2321" i="30"/>
  <c r="M2321" i="30"/>
  <c r="O2320" i="30"/>
  <c r="N2320" i="30"/>
  <c r="M2320" i="30"/>
  <c r="O2319" i="30"/>
  <c r="N2319" i="30"/>
  <c r="M2319" i="30"/>
  <c r="O2318" i="30"/>
  <c r="N2318" i="30"/>
  <c r="M2318" i="30"/>
  <c r="O2317" i="30"/>
  <c r="N2317" i="30"/>
  <c r="M2317" i="30"/>
  <c r="O2316" i="30"/>
  <c r="N2316" i="30"/>
  <c r="M2316" i="30"/>
  <c r="O2315" i="30"/>
  <c r="N2315" i="30"/>
  <c r="M2315" i="30"/>
  <c r="O2314" i="30"/>
  <c r="N2314" i="30"/>
  <c r="M2314" i="30"/>
  <c r="O2313" i="30"/>
  <c r="N2313" i="30"/>
  <c r="M2313" i="30"/>
  <c r="O2312" i="30"/>
  <c r="N2312" i="30"/>
  <c r="M2312" i="30"/>
  <c r="O2311" i="30"/>
  <c r="N2311" i="30"/>
  <c r="M2311" i="30"/>
  <c r="O2310" i="30"/>
  <c r="N2310" i="30"/>
  <c r="M2310" i="30"/>
  <c r="O2309" i="30"/>
  <c r="N2309" i="30"/>
  <c r="M2309" i="30"/>
  <c r="O2308" i="30"/>
  <c r="N2308" i="30"/>
  <c r="M2308" i="30"/>
  <c r="O2307" i="30"/>
  <c r="N2307" i="30"/>
  <c r="M2307" i="30"/>
  <c r="O2306" i="30"/>
  <c r="N2306" i="30"/>
  <c r="M2306" i="30"/>
  <c r="O2305" i="30"/>
  <c r="N2305" i="30"/>
  <c r="M2305" i="30"/>
  <c r="O2304" i="30"/>
  <c r="N2304" i="30"/>
  <c r="M2304" i="30"/>
  <c r="O2303" i="30"/>
  <c r="N2303" i="30"/>
  <c r="M2303" i="30"/>
  <c r="O2302" i="30"/>
  <c r="N2302" i="30"/>
  <c r="M2302" i="30"/>
  <c r="O2301" i="30"/>
  <c r="N2301" i="30"/>
  <c r="M2301" i="30"/>
  <c r="O2300" i="30"/>
  <c r="N2300" i="30"/>
  <c r="M2300" i="30"/>
  <c r="O2299" i="30"/>
  <c r="N2299" i="30"/>
  <c r="M2299" i="30"/>
  <c r="O2298" i="30"/>
  <c r="N2298" i="30"/>
  <c r="M2298" i="30"/>
  <c r="O2297" i="30"/>
  <c r="N2297" i="30"/>
  <c r="M2297" i="30"/>
  <c r="O2296" i="30"/>
  <c r="N2296" i="30"/>
  <c r="M2296" i="30"/>
  <c r="O2295" i="30"/>
  <c r="N2295" i="30"/>
  <c r="M2295" i="30"/>
  <c r="O2294" i="30"/>
  <c r="N2294" i="30"/>
  <c r="M2294" i="30"/>
  <c r="O2293" i="30"/>
  <c r="N2293" i="30"/>
  <c r="M2293" i="30"/>
  <c r="O2292" i="30"/>
  <c r="N2292" i="30"/>
  <c r="M2292" i="30"/>
  <c r="O2291" i="30"/>
  <c r="N2291" i="30"/>
  <c r="M2291" i="30"/>
  <c r="O2290" i="30"/>
  <c r="N2290" i="30"/>
  <c r="M2290" i="30"/>
  <c r="O2289" i="30"/>
  <c r="N2289" i="30"/>
  <c r="M2289" i="30"/>
  <c r="O2288" i="30"/>
  <c r="N2288" i="30"/>
  <c r="M2288" i="30"/>
  <c r="O2287" i="30"/>
  <c r="N2287" i="30"/>
  <c r="M2287" i="30"/>
  <c r="O2286" i="30"/>
  <c r="N2286" i="30"/>
  <c r="M2286" i="30"/>
  <c r="O2285" i="30"/>
  <c r="N2285" i="30"/>
  <c r="M2285" i="30"/>
  <c r="O2284" i="30"/>
  <c r="N2284" i="30"/>
  <c r="M2284" i="30"/>
  <c r="O2283" i="30"/>
  <c r="N2283" i="30"/>
  <c r="M2283" i="30"/>
  <c r="O2282" i="30"/>
  <c r="N2282" i="30"/>
  <c r="M2282" i="30"/>
  <c r="O2281" i="30"/>
  <c r="N2281" i="30"/>
  <c r="M2281" i="30"/>
  <c r="O2280" i="30"/>
  <c r="N2280" i="30"/>
  <c r="M2280" i="30"/>
  <c r="O2279" i="30"/>
  <c r="N2279" i="30"/>
  <c r="M2279" i="30"/>
  <c r="O2278" i="30"/>
  <c r="N2278" i="30"/>
  <c r="M2278" i="30"/>
  <c r="O2277" i="30"/>
  <c r="N2277" i="30"/>
  <c r="M2277" i="30"/>
  <c r="O2276" i="30"/>
  <c r="N2276" i="30"/>
  <c r="M2276" i="30"/>
  <c r="O2275" i="30"/>
  <c r="N2275" i="30"/>
  <c r="M2275" i="30"/>
  <c r="O2274" i="30"/>
  <c r="N2274" i="30"/>
  <c r="M2274" i="30"/>
  <c r="O2273" i="30"/>
  <c r="N2273" i="30"/>
  <c r="M2273" i="30"/>
  <c r="O2272" i="30"/>
  <c r="N2272" i="30"/>
  <c r="M2272" i="30"/>
  <c r="O2271" i="30"/>
  <c r="N2271" i="30"/>
  <c r="M2271" i="30"/>
  <c r="O2270" i="30"/>
  <c r="N2270" i="30"/>
  <c r="M2270" i="30"/>
  <c r="O2269" i="30"/>
  <c r="N2269" i="30"/>
  <c r="M2269" i="30"/>
  <c r="O2268" i="30"/>
  <c r="N2268" i="30"/>
  <c r="M2268" i="30"/>
  <c r="O2267" i="30"/>
  <c r="N2267" i="30"/>
  <c r="M2267" i="30"/>
  <c r="O2266" i="30"/>
  <c r="N2266" i="30"/>
  <c r="O2265" i="30"/>
  <c r="N2265" i="30"/>
  <c r="M2265" i="30"/>
  <c r="O2264" i="30"/>
  <c r="N2264" i="30"/>
  <c r="M2264" i="30"/>
  <c r="O2263" i="30"/>
  <c r="N2263" i="30"/>
  <c r="M2263" i="30"/>
  <c r="O2262" i="30"/>
  <c r="N2262" i="30"/>
  <c r="M2262" i="30"/>
  <c r="O2261" i="30"/>
  <c r="N2261" i="30"/>
  <c r="M2261" i="30"/>
  <c r="O2260" i="30"/>
  <c r="N2260" i="30"/>
  <c r="M2260" i="30"/>
  <c r="O2259" i="30"/>
  <c r="N2259" i="30"/>
  <c r="M2259" i="30"/>
  <c r="O2258" i="30"/>
  <c r="N2258" i="30"/>
  <c r="M2258" i="30"/>
  <c r="O2257" i="30"/>
  <c r="N2257" i="30"/>
  <c r="M2257" i="30"/>
  <c r="O2256" i="30"/>
  <c r="N2256" i="30"/>
  <c r="M2256" i="30"/>
  <c r="O2255" i="30"/>
  <c r="N2255" i="30"/>
  <c r="M2255" i="30"/>
  <c r="O2254" i="30"/>
  <c r="N2254" i="30"/>
  <c r="M2254" i="30"/>
  <c r="O2253" i="30"/>
  <c r="N2253" i="30"/>
  <c r="M2253" i="30"/>
  <c r="O2252" i="30"/>
  <c r="N2252" i="30"/>
  <c r="M2252" i="30"/>
  <c r="O2251" i="30"/>
  <c r="N2251" i="30"/>
  <c r="M2251" i="30"/>
  <c r="O2250" i="30"/>
  <c r="N2250" i="30"/>
  <c r="M2250" i="30"/>
  <c r="O2249" i="30"/>
  <c r="N2249" i="30"/>
  <c r="M2249" i="30"/>
  <c r="O2248" i="30"/>
  <c r="N2248" i="30"/>
  <c r="M2248" i="30"/>
  <c r="O2247" i="30"/>
  <c r="N2247" i="30"/>
  <c r="M2247" i="30"/>
  <c r="O2246" i="30"/>
  <c r="N2246" i="30"/>
  <c r="M2246" i="30"/>
  <c r="O2245" i="30"/>
  <c r="N2245" i="30"/>
  <c r="M2245" i="30"/>
  <c r="O2244" i="30"/>
  <c r="N2244" i="30"/>
  <c r="M2244" i="30"/>
  <c r="O2243" i="30"/>
  <c r="N2243" i="30"/>
  <c r="M2243" i="30"/>
  <c r="O2242" i="30"/>
  <c r="N2242" i="30"/>
  <c r="M2242" i="30"/>
  <c r="O2241" i="30"/>
  <c r="N2241" i="30"/>
  <c r="M2241" i="30"/>
  <c r="O2240" i="30"/>
  <c r="N2240" i="30"/>
  <c r="M2240" i="30"/>
  <c r="O2239" i="30"/>
  <c r="N2239" i="30"/>
  <c r="M2239" i="30"/>
  <c r="O2238" i="30"/>
  <c r="N2238" i="30"/>
  <c r="M2238" i="30"/>
  <c r="O2237" i="30"/>
  <c r="N2237" i="30"/>
  <c r="M2237" i="30"/>
  <c r="O2236" i="30"/>
  <c r="N2236" i="30"/>
  <c r="M2236" i="30"/>
  <c r="O2235" i="30"/>
  <c r="N2235" i="30"/>
  <c r="M2235" i="30"/>
  <c r="O2234" i="30"/>
  <c r="N2234" i="30"/>
  <c r="M2234" i="30"/>
  <c r="O2233" i="30"/>
  <c r="N2233" i="30"/>
  <c r="M2233" i="30"/>
  <c r="O2232" i="30"/>
  <c r="N2232" i="30"/>
  <c r="M2232" i="30"/>
  <c r="O2231" i="30"/>
  <c r="N2231" i="30"/>
  <c r="M2231" i="30"/>
  <c r="O2230" i="30"/>
  <c r="N2230" i="30"/>
  <c r="M2230" i="30"/>
  <c r="O2229" i="30"/>
  <c r="N2229" i="30"/>
  <c r="M2229" i="30"/>
  <c r="O2228" i="30"/>
  <c r="N2228" i="30"/>
  <c r="M2228" i="30"/>
  <c r="O2227" i="30"/>
  <c r="N2227" i="30"/>
  <c r="M2227" i="30"/>
  <c r="O2226" i="30"/>
  <c r="N2226" i="30"/>
  <c r="M2226" i="30"/>
  <c r="O2225" i="30"/>
  <c r="N2225" i="30"/>
  <c r="M2225" i="30"/>
  <c r="O2224" i="30"/>
  <c r="N2224" i="30"/>
  <c r="M2224" i="30"/>
  <c r="O2223" i="30"/>
  <c r="N2223" i="30"/>
  <c r="M2223" i="30"/>
  <c r="O2222" i="30"/>
  <c r="N2222" i="30"/>
  <c r="M2222" i="30"/>
  <c r="O2221" i="30"/>
  <c r="N2221" i="30"/>
  <c r="M2221" i="30"/>
  <c r="O2220" i="30"/>
  <c r="N2220" i="30"/>
  <c r="M2220" i="30"/>
  <c r="O2219" i="30"/>
  <c r="N2219" i="30"/>
  <c r="M2219" i="30"/>
  <c r="O2218" i="30"/>
  <c r="N2218" i="30"/>
  <c r="M2218" i="30"/>
  <c r="O2217" i="30"/>
  <c r="N2217" i="30"/>
  <c r="M2217" i="30"/>
  <c r="O2216" i="30"/>
  <c r="N2216" i="30"/>
  <c r="M2216" i="30"/>
  <c r="O2215" i="30"/>
  <c r="N2215" i="30"/>
  <c r="M2215" i="30"/>
  <c r="O2214" i="30"/>
  <c r="N2214" i="30"/>
  <c r="M2214" i="30"/>
  <c r="O2213" i="30"/>
  <c r="N2213" i="30"/>
  <c r="M2213" i="30"/>
  <c r="O2212" i="30"/>
  <c r="N2212" i="30"/>
  <c r="M2212" i="30"/>
  <c r="O2211" i="30"/>
  <c r="N2211" i="30"/>
  <c r="M2211" i="30"/>
  <c r="O2210" i="30"/>
  <c r="N2210" i="30"/>
  <c r="M2210" i="30"/>
  <c r="O2209" i="30"/>
  <c r="N2209" i="30"/>
  <c r="M2209" i="30"/>
  <c r="O2208" i="30"/>
  <c r="N2208" i="30"/>
  <c r="M2208" i="30"/>
  <c r="O2207" i="30"/>
  <c r="N2207" i="30"/>
  <c r="M2207" i="30"/>
  <c r="O2206" i="30"/>
  <c r="N2206" i="30"/>
  <c r="M2206" i="30"/>
  <c r="O2205" i="30"/>
  <c r="N2205" i="30"/>
  <c r="M2205" i="30"/>
  <c r="O2204" i="30"/>
  <c r="N2204" i="30"/>
  <c r="M2204" i="30"/>
  <c r="O2203" i="30"/>
  <c r="N2203" i="30"/>
  <c r="M2203" i="30"/>
  <c r="O2202" i="30"/>
  <c r="N2202" i="30"/>
  <c r="M2202" i="30"/>
  <c r="O2201" i="30"/>
  <c r="N2201" i="30"/>
  <c r="M2201" i="30"/>
  <c r="O2200" i="30"/>
  <c r="N2200" i="30"/>
  <c r="M2200" i="30"/>
  <c r="O2199" i="30"/>
  <c r="N2199" i="30"/>
  <c r="M2199" i="30"/>
  <c r="O2198" i="30"/>
  <c r="N2198" i="30"/>
  <c r="M2198" i="30"/>
  <c r="O2197" i="30"/>
  <c r="N2197" i="30"/>
  <c r="M2197" i="30"/>
  <c r="O2196" i="30"/>
  <c r="N2196" i="30"/>
  <c r="M2196" i="30"/>
  <c r="O2195" i="30"/>
  <c r="N2195" i="30"/>
  <c r="M2195" i="30"/>
  <c r="O2194" i="30"/>
  <c r="N2194" i="30"/>
  <c r="M2194" i="30"/>
  <c r="O2193" i="30"/>
  <c r="N2193" i="30"/>
  <c r="M2193" i="30"/>
  <c r="O2192" i="30"/>
  <c r="N2192" i="30"/>
  <c r="M2192" i="30"/>
  <c r="O2191" i="30"/>
  <c r="N2191" i="30"/>
  <c r="M2191" i="30"/>
  <c r="O2190" i="30"/>
  <c r="N2190" i="30"/>
  <c r="M2190" i="30"/>
  <c r="O2189" i="30"/>
  <c r="N2189" i="30"/>
  <c r="M2189" i="30"/>
  <c r="O2188" i="30"/>
  <c r="N2188" i="30"/>
  <c r="M2188" i="30"/>
  <c r="O2187" i="30"/>
  <c r="N2187" i="30"/>
  <c r="M2187" i="30"/>
  <c r="O2186" i="30"/>
  <c r="N2186" i="30"/>
  <c r="M2186" i="30"/>
  <c r="O2185" i="30"/>
  <c r="N2185" i="30"/>
  <c r="M2185" i="30"/>
  <c r="O2184" i="30"/>
  <c r="N2184" i="30"/>
  <c r="M2184" i="30"/>
  <c r="O2183" i="30"/>
  <c r="N2183" i="30"/>
  <c r="M2183" i="30"/>
  <c r="O2182" i="30"/>
  <c r="N2182" i="30"/>
  <c r="M2182" i="30"/>
  <c r="O2181" i="30"/>
  <c r="N2181" i="30"/>
  <c r="M2181" i="30"/>
  <c r="O2180" i="30"/>
  <c r="N2180" i="30"/>
  <c r="M2180" i="30"/>
  <c r="O2179" i="30"/>
  <c r="N2179" i="30"/>
  <c r="M2179" i="30"/>
  <c r="O2178" i="30"/>
  <c r="N2178" i="30"/>
  <c r="M2178" i="30"/>
  <c r="O2177" i="30"/>
  <c r="N2177" i="30"/>
  <c r="M2177" i="30"/>
  <c r="O2176" i="30"/>
  <c r="N2176" i="30"/>
  <c r="M2176" i="30"/>
  <c r="O2175" i="30"/>
  <c r="N2175" i="30"/>
  <c r="M2175" i="30"/>
  <c r="O2174" i="30"/>
  <c r="N2174" i="30"/>
  <c r="M2174" i="30"/>
  <c r="O2173" i="30"/>
  <c r="N2173" i="30"/>
  <c r="M2173" i="30"/>
  <c r="O2172" i="30"/>
  <c r="N2172" i="30"/>
  <c r="M2172" i="30"/>
  <c r="O2171" i="30"/>
  <c r="N2171" i="30"/>
  <c r="M2171" i="30"/>
  <c r="O2170" i="30"/>
  <c r="N2170" i="30"/>
  <c r="M2170" i="30"/>
  <c r="O2169" i="30"/>
  <c r="N2169" i="30"/>
  <c r="M2169" i="30"/>
  <c r="O2168" i="30"/>
  <c r="N2168" i="30"/>
  <c r="M2168" i="30"/>
  <c r="O2167" i="30"/>
  <c r="N2167" i="30"/>
  <c r="M2167" i="30"/>
  <c r="O2166" i="30"/>
  <c r="N2166" i="30"/>
  <c r="M2166" i="30"/>
  <c r="O2165" i="30"/>
  <c r="N2165" i="30"/>
  <c r="M2165" i="30"/>
  <c r="O2164" i="30"/>
  <c r="N2164" i="30"/>
  <c r="M2164" i="30"/>
  <c r="O2163" i="30"/>
  <c r="N2163" i="30"/>
  <c r="M2163" i="30"/>
  <c r="O2162" i="30"/>
  <c r="N2162" i="30"/>
  <c r="M2162" i="30"/>
  <c r="O2161" i="30"/>
  <c r="N2161" i="30"/>
  <c r="M2161" i="30"/>
  <c r="O2160" i="30"/>
  <c r="N2160" i="30"/>
  <c r="M2160" i="30"/>
  <c r="O2159" i="30"/>
  <c r="N2159" i="30"/>
  <c r="M2159" i="30"/>
  <c r="O2157" i="30"/>
  <c r="N2157" i="30"/>
  <c r="M2157" i="30"/>
  <c r="O2155" i="30"/>
  <c r="N2155" i="30"/>
  <c r="M2155" i="30"/>
  <c r="O2154" i="30"/>
  <c r="N2154" i="30"/>
  <c r="M2154" i="30"/>
  <c r="O2153" i="30"/>
  <c r="N2153" i="30"/>
  <c r="M2153" i="30"/>
  <c r="O2152" i="30"/>
  <c r="N2152" i="30"/>
  <c r="M2152" i="30"/>
  <c r="O2151" i="30"/>
  <c r="N2151" i="30"/>
  <c r="M2151" i="30"/>
  <c r="O2150" i="30"/>
  <c r="N2150" i="30"/>
  <c r="M2150" i="30"/>
  <c r="O2149" i="30"/>
  <c r="N2149" i="30"/>
  <c r="M2149" i="30"/>
  <c r="O2148" i="30"/>
  <c r="N2148" i="30"/>
  <c r="M2148" i="30"/>
  <c r="O2147" i="30"/>
  <c r="N2147" i="30"/>
  <c r="M2147" i="30"/>
  <c r="O2146" i="30"/>
  <c r="N2146" i="30"/>
  <c r="M2146" i="30"/>
  <c r="O2145" i="30"/>
  <c r="N2145" i="30"/>
  <c r="M2145" i="30"/>
  <c r="O2144" i="30"/>
  <c r="N2144" i="30"/>
  <c r="M2144" i="30"/>
  <c r="O2143" i="30"/>
  <c r="N2143" i="30"/>
  <c r="M2143" i="30"/>
  <c r="O2142" i="30"/>
  <c r="N2142" i="30"/>
  <c r="M2142" i="30"/>
  <c r="O2141" i="30"/>
  <c r="N2141" i="30"/>
  <c r="M2141" i="30"/>
  <c r="O2140" i="30"/>
  <c r="N2140" i="30"/>
  <c r="M2140" i="30"/>
  <c r="O2139" i="30"/>
  <c r="N2139" i="30"/>
  <c r="M2139" i="30"/>
  <c r="O2138" i="30"/>
  <c r="N2138" i="30"/>
  <c r="M2138" i="30"/>
  <c r="O2137" i="30"/>
  <c r="N2137" i="30"/>
  <c r="M2137" i="30"/>
  <c r="O2136" i="30"/>
  <c r="N2136" i="30"/>
  <c r="M2136" i="30"/>
  <c r="O2135" i="30"/>
  <c r="N2135" i="30"/>
  <c r="M2135" i="30"/>
  <c r="O2134" i="30"/>
  <c r="N2134" i="30"/>
  <c r="M2134" i="30"/>
  <c r="O2133" i="30"/>
  <c r="N2133" i="30"/>
  <c r="M2133" i="30"/>
  <c r="O2132" i="30"/>
  <c r="N2132" i="30"/>
  <c r="M2132" i="30"/>
  <c r="O2131" i="30"/>
  <c r="N2131" i="30"/>
  <c r="M2131" i="30"/>
  <c r="O2130" i="30"/>
  <c r="N2130" i="30"/>
  <c r="M2130" i="30"/>
  <c r="O2129" i="30"/>
  <c r="N2129" i="30"/>
  <c r="M2129" i="30"/>
  <c r="O2128" i="30"/>
  <c r="N2128" i="30"/>
  <c r="M2128" i="30"/>
  <c r="O2127" i="30"/>
  <c r="N2127" i="30"/>
  <c r="M2127" i="30"/>
  <c r="O2126" i="30"/>
  <c r="N2126" i="30"/>
  <c r="M2126" i="30"/>
  <c r="O2125" i="30"/>
  <c r="N2125" i="30"/>
  <c r="M2125" i="30"/>
  <c r="O2124" i="30"/>
  <c r="N2124" i="30"/>
  <c r="M2124" i="30"/>
  <c r="O2123" i="30"/>
  <c r="N2123" i="30"/>
  <c r="M2123" i="30"/>
  <c r="O2122" i="30"/>
  <c r="N2122" i="30"/>
  <c r="M2122" i="30"/>
  <c r="O2121" i="30"/>
  <c r="N2121" i="30"/>
  <c r="M2121" i="30"/>
  <c r="O2120" i="30"/>
  <c r="N2120" i="30"/>
  <c r="M2120" i="30"/>
  <c r="O2119" i="30"/>
  <c r="N2119" i="30"/>
  <c r="M2119" i="30"/>
  <c r="O2118" i="30"/>
  <c r="N2118" i="30"/>
  <c r="M2118" i="30"/>
  <c r="O2117" i="30"/>
  <c r="N2117" i="30"/>
  <c r="M2117" i="30"/>
  <c r="O2116" i="30"/>
  <c r="N2116" i="30"/>
  <c r="M2116" i="30"/>
  <c r="O2115" i="30"/>
  <c r="N2115" i="30"/>
  <c r="M2115" i="30"/>
  <c r="O2114" i="30"/>
  <c r="N2114" i="30"/>
  <c r="M2114" i="30"/>
  <c r="O2113" i="30"/>
  <c r="N2113" i="30"/>
  <c r="M2113" i="30"/>
  <c r="O2112" i="30"/>
  <c r="N2112" i="30"/>
  <c r="M2112" i="30"/>
  <c r="O2111" i="30"/>
  <c r="N2111" i="30"/>
  <c r="M2111" i="30"/>
  <c r="O2110" i="30"/>
  <c r="N2110" i="30"/>
  <c r="M2110" i="30"/>
  <c r="O2109" i="30"/>
  <c r="N2109" i="30"/>
  <c r="M2109" i="30"/>
  <c r="O2108" i="30"/>
  <c r="N2108" i="30"/>
  <c r="M2108" i="30"/>
  <c r="O2107" i="30"/>
  <c r="N2107" i="30"/>
  <c r="M2107" i="30"/>
  <c r="O2106" i="30"/>
  <c r="N2106" i="30"/>
  <c r="M2106" i="30"/>
  <c r="O2105" i="30"/>
  <c r="N2105" i="30"/>
  <c r="M2105" i="30"/>
  <c r="O2104" i="30"/>
  <c r="N2104" i="30"/>
  <c r="M2104" i="30"/>
  <c r="O2103" i="30"/>
  <c r="N2103" i="30"/>
  <c r="M2103" i="30"/>
  <c r="O2102" i="30"/>
  <c r="N2102" i="30"/>
  <c r="M2102" i="30"/>
  <c r="O2101" i="30"/>
  <c r="N2101" i="30"/>
  <c r="M2101" i="30"/>
  <c r="O2100" i="30"/>
  <c r="N2100" i="30"/>
  <c r="M2100" i="30"/>
  <c r="O2099" i="30"/>
  <c r="N2099" i="30"/>
  <c r="M2099" i="30"/>
  <c r="O2098" i="30"/>
  <c r="N2098" i="30"/>
  <c r="M2098" i="30"/>
  <c r="O2097" i="30"/>
  <c r="N2097" i="30"/>
  <c r="M2097" i="30"/>
  <c r="O2096" i="30"/>
  <c r="N2096" i="30"/>
  <c r="M2096" i="30"/>
  <c r="O2095" i="30"/>
  <c r="N2095" i="30"/>
  <c r="M2095" i="30"/>
  <c r="O2094" i="30"/>
  <c r="N2094" i="30"/>
  <c r="M2094" i="30"/>
  <c r="O2093" i="30"/>
  <c r="N2093" i="30"/>
  <c r="M2093" i="30"/>
  <c r="O2092" i="30"/>
  <c r="N2092" i="30"/>
  <c r="M2092" i="30"/>
  <c r="O2091" i="30"/>
  <c r="N2091" i="30"/>
  <c r="M2091" i="30"/>
  <c r="O2090" i="30"/>
  <c r="N2090" i="30"/>
  <c r="M2090" i="30"/>
  <c r="O2089" i="30"/>
  <c r="N2089" i="30"/>
  <c r="M2089" i="30"/>
  <c r="O2088" i="30"/>
  <c r="N2088" i="30"/>
  <c r="M2088" i="30"/>
  <c r="O2087" i="30"/>
  <c r="N2087" i="30"/>
  <c r="M2087" i="30"/>
  <c r="O2086" i="30"/>
  <c r="N2086" i="30"/>
  <c r="M2086" i="30"/>
  <c r="O2085" i="30"/>
  <c r="N2085" i="30"/>
  <c r="M2085" i="30"/>
  <c r="O2084" i="30"/>
  <c r="N2084" i="30"/>
  <c r="M2084" i="30"/>
  <c r="O2083" i="30"/>
  <c r="N2083" i="30"/>
  <c r="M2083" i="30"/>
  <c r="O2082" i="30"/>
  <c r="N2082" i="30"/>
  <c r="M2082" i="30"/>
  <c r="O2081" i="30"/>
  <c r="N2081" i="30"/>
  <c r="M2081" i="30"/>
  <c r="O2080" i="30"/>
  <c r="N2080" i="30"/>
  <c r="M2080" i="30"/>
  <c r="O2079" i="30"/>
  <c r="N2079" i="30"/>
  <c r="M2079" i="30"/>
  <c r="O2078" i="30"/>
  <c r="N2078" i="30"/>
  <c r="M2078" i="30"/>
  <c r="O2077" i="30"/>
  <c r="N2077" i="30"/>
  <c r="M2077" i="30"/>
  <c r="O2076" i="30"/>
  <c r="N2076" i="30"/>
  <c r="M2076" i="30"/>
  <c r="O2075" i="30"/>
  <c r="N2075" i="30"/>
  <c r="M2075" i="30"/>
  <c r="O2074" i="30"/>
  <c r="N2074" i="30"/>
  <c r="M2074" i="30"/>
  <c r="O2073" i="30"/>
  <c r="N2073" i="30"/>
  <c r="M2073" i="30"/>
  <c r="O2072" i="30"/>
  <c r="N2072" i="30"/>
  <c r="M2072" i="30"/>
  <c r="O2071" i="30"/>
  <c r="N2071" i="30"/>
  <c r="M2071" i="30"/>
  <c r="O2070" i="30"/>
  <c r="N2070" i="30"/>
  <c r="M2070" i="30"/>
  <c r="O2069" i="30"/>
  <c r="N2069" i="30"/>
  <c r="M2069" i="30"/>
  <c r="O2068" i="30"/>
  <c r="N2068" i="30"/>
  <c r="M2068" i="30"/>
  <c r="O2067" i="30"/>
  <c r="N2067" i="30"/>
  <c r="M2067" i="30"/>
  <c r="O2066" i="30"/>
  <c r="N2066" i="30"/>
  <c r="M2066" i="30"/>
  <c r="O2065" i="30"/>
  <c r="N2065" i="30"/>
  <c r="M2065" i="30"/>
  <c r="O2064" i="30"/>
  <c r="N2064" i="30"/>
  <c r="M2064" i="30"/>
  <c r="O2063" i="30"/>
  <c r="N2063" i="30"/>
  <c r="M2063" i="30"/>
  <c r="O2062" i="30"/>
  <c r="N2062" i="30"/>
  <c r="M2062" i="30"/>
  <c r="O2061" i="30"/>
  <c r="N2061" i="30"/>
  <c r="M2061" i="30"/>
  <c r="O2060" i="30"/>
  <c r="N2060" i="30"/>
  <c r="M2060" i="30"/>
  <c r="O2059" i="30"/>
  <c r="N2059" i="30"/>
  <c r="M2059" i="30"/>
  <c r="O2058" i="30"/>
  <c r="N2058" i="30"/>
  <c r="M2058" i="30"/>
  <c r="O2057" i="30"/>
  <c r="N2057" i="30"/>
  <c r="M2057" i="30"/>
  <c r="O2056" i="30"/>
  <c r="N2056" i="30"/>
  <c r="M2056" i="30"/>
  <c r="O2055" i="30"/>
  <c r="N2055" i="30"/>
  <c r="M2055" i="30"/>
  <c r="O2054" i="30"/>
  <c r="N2054" i="30"/>
  <c r="M2054" i="30"/>
  <c r="O2053" i="30"/>
  <c r="N2053" i="30"/>
  <c r="M2053" i="30"/>
  <c r="O2052" i="30"/>
  <c r="N2052" i="30"/>
  <c r="M2052" i="30"/>
  <c r="O2051" i="30"/>
  <c r="N2051" i="30"/>
  <c r="M2051" i="30"/>
  <c r="O2049" i="30"/>
  <c r="N2049" i="30"/>
  <c r="M2049" i="30"/>
  <c r="O2048" i="30"/>
  <c r="N2048" i="30"/>
  <c r="M2048" i="30"/>
  <c r="O2047" i="30"/>
  <c r="N2047" i="30"/>
  <c r="M2047" i="30"/>
  <c r="O2046" i="30"/>
  <c r="N2046" i="30"/>
  <c r="M2046" i="30"/>
  <c r="O2045" i="30"/>
  <c r="N2045" i="30"/>
  <c r="M2045" i="30"/>
  <c r="O2044" i="30"/>
  <c r="N2044" i="30"/>
  <c r="M2044" i="30"/>
  <c r="O2043" i="30"/>
  <c r="N2043" i="30"/>
  <c r="M2043" i="30"/>
  <c r="O2042" i="30"/>
  <c r="N2042" i="30"/>
  <c r="M2042" i="30"/>
  <c r="O2041" i="30"/>
  <c r="N2041" i="30"/>
  <c r="M2041" i="30"/>
  <c r="O2040" i="30"/>
  <c r="N2040" i="30"/>
  <c r="M2040" i="30"/>
  <c r="O2039" i="30"/>
  <c r="N2039" i="30"/>
  <c r="M2039" i="30"/>
  <c r="O2038" i="30"/>
  <c r="N2038" i="30"/>
  <c r="M2038" i="30"/>
  <c r="O2037" i="30"/>
  <c r="N2037" i="30"/>
  <c r="M2037" i="30"/>
  <c r="O2036" i="30"/>
  <c r="N2036" i="30"/>
  <c r="M2036" i="30"/>
  <c r="O2035" i="30"/>
  <c r="N2035" i="30"/>
  <c r="M2035" i="30"/>
  <c r="O2034" i="30"/>
  <c r="N2034" i="30"/>
  <c r="M2034" i="30"/>
  <c r="O2033" i="30"/>
  <c r="N2033" i="30"/>
  <c r="M2033" i="30"/>
  <c r="O2032" i="30"/>
  <c r="N2032" i="30"/>
  <c r="M2032" i="30"/>
  <c r="O2031" i="30"/>
  <c r="N2031" i="30"/>
  <c r="M2031" i="30"/>
  <c r="O2030" i="30"/>
  <c r="N2030" i="30"/>
  <c r="M2030" i="30"/>
  <c r="O2029" i="30"/>
  <c r="N2029" i="30"/>
  <c r="M2029" i="30"/>
  <c r="O2028" i="30"/>
  <c r="N2028" i="30"/>
  <c r="M2028" i="30"/>
  <c r="O2027" i="30"/>
  <c r="N2027" i="30"/>
  <c r="M2027" i="30"/>
  <c r="O2026" i="30"/>
  <c r="N2026" i="30"/>
  <c r="M2026" i="30"/>
  <c r="O2025" i="30"/>
  <c r="N2025" i="30"/>
  <c r="M2025" i="30"/>
  <c r="O2024" i="30"/>
  <c r="N2024" i="30"/>
  <c r="M2024" i="30"/>
  <c r="O2023" i="30"/>
  <c r="N2023" i="30"/>
  <c r="M2023" i="30"/>
  <c r="O2022" i="30"/>
  <c r="N2022" i="30"/>
  <c r="M2022" i="30"/>
  <c r="O2021" i="30"/>
  <c r="N2021" i="30"/>
  <c r="M2021" i="30"/>
  <c r="O2020" i="30"/>
  <c r="N2020" i="30"/>
  <c r="M2020" i="30"/>
  <c r="O2019" i="30"/>
  <c r="N2019" i="30"/>
  <c r="M2019" i="30"/>
  <c r="O2018" i="30"/>
  <c r="N2018" i="30"/>
  <c r="M2018" i="30"/>
  <c r="O2017" i="30"/>
  <c r="N2017" i="30"/>
  <c r="M2017" i="30"/>
  <c r="O2016" i="30"/>
  <c r="N2016" i="30"/>
  <c r="M2016" i="30"/>
  <c r="O2015" i="30"/>
  <c r="N2015" i="30"/>
  <c r="M2015" i="30"/>
  <c r="O2014" i="30"/>
  <c r="N2014" i="30"/>
  <c r="M2014" i="30"/>
  <c r="O2013" i="30"/>
  <c r="N2013" i="30"/>
  <c r="M2013" i="30"/>
  <c r="O2012" i="30"/>
  <c r="N2012" i="30"/>
  <c r="M2012" i="30"/>
  <c r="O2011" i="30"/>
  <c r="N2011" i="30"/>
  <c r="M2011" i="30"/>
  <c r="O2010" i="30"/>
  <c r="N2010" i="30"/>
  <c r="M2010" i="30"/>
  <c r="O2009" i="30"/>
  <c r="N2009" i="30"/>
  <c r="M2009" i="30"/>
  <c r="O2008" i="30"/>
  <c r="N2008" i="30"/>
  <c r="M2008" i="30"/>
  <c r="O2007" i="30"/>
  <c r="N2007" i="30"/>
  <c r="M2007" i="30"/>
  <c r="O2006" i="30"/>
  <c r="N2006" i="30"/>
  <c r="M2006" i="30"/>
  <c r="O2005" i="30"/>
  <c r="N2005" i="30"/>
  <c r="M2005" i="30"/>
  <c r="O2003" i="30"/>
  <c r="N2003" i="30"/>
  <c r="M2003" i="30"/>
  <c r="O2002" i="30"/>
  <c r="N2002" i="30"/>
  <c r="M2002" i="30"/>
  <c r="O2001" i="30"/>
  <c r="N2001" i="30"/>
  <c r="M2001" i="30"/>
  <c r="O2000" i="30"/>
  <c r="N2000" i="30"/>
  <c r="M2000" i="30"/>
  <c r="O1999" i="30"/>
  <c r="N1999" i="30"/>
  <c r="M1999" i="30"/>
  <c r="O1998" i="30"/>
  <c r="N1998" i="30"/>
  <c r="M1998" i="30"/>
  <c r="O1997" i="30"/>
  <c r="N1997" i="30"/>
  <c r="M1997" i="30"/>
  <c r="O1996" i="30"/>
  <c r="N1996" i="30"/>
  <c r="M1996" i="30"/>
  <c r="O1995" i="30"/>
  <c r="N1995" i="30"/>
  <c r="M1995" i="30"/>
  <c r="O1994" i="30"/>
  <c r="N1994" i="30"/>
  <c r="M1994" i="30"/>
  <c r="O1993" i="30"/>
  <c r="N1993" i="30"/>
  <c r="M1993" i="30"/>
  <c r="O1992" i="30"/>
  <c r="N1992" i="30"/>
  <c r="M1992" i="30"/>
  <c r="O1991" i="30"/>
  <c r="N1991" i="30"/>
  <c r="M1991" i="30"/>
  <c r="O1990" i="30"/>
  <c r="N1990" i="30"/>
  <c r="M1990" i="30"/>
  <c r="O1989" i="30"/>
  <c r="N1989" i="30"/>
  <c r="M1989" i="30"/>
  <c r="O1988" i="30"/>
  <c r="N1988" i="30"/>
  <c r="M1988" i="30"/>
  <c r="O1987" i="30"/>
  <c r="N1987" i="30"/>
  <c r="M1987" i="30"/>
  <c r="O1986" i="30"/>
  <c r="N1986" i="30"/>
  <c r="M1986" i="30"/>
  <c r="O1985" i="30"/>
  <c r="N1985" i="30"/>
  <c r="M1985" i="30"/>
  <c r="O1984" i="30"/>
  <c r="N1984" i="30"/>
  <c r="M1984" i="30"/>
  <c r="O1983" i="30"/>
  <c r="N1983" i="30"/>
  <c r="M1983" i="30"/>
  <c r="O1982" i="30"/>
  <c r="N1982" i="30"/>
  <c r="M1982" i="30"/>
  <c r="O1981" i="30"/>
  <c r="N1981" i="30"/>
  <c r="M1981" i="30"/>
  <c r="O1980" i="30"/>
  <c r="N1980" i="30"/>
  <c r="M1980" i="30"/>
  <c r="O1979" i="30"/>
  <c r="N1979" i="30"/>
  <c r="M1979" i="30"/>
  <c r="O1978" i="30"/>
  <c r="N1978" i="30"/>
  <c r="M1978" i="30"/>
  <c r="O1977" i="30"/>
  <c r="N1977" i="30"/>
  <c r="M1977" i="30"/>
  <c r="O1976" i="30"/>
  <c r="N1976" i="30"/>
  <c r="M1976" i="30"/>
  <c r="O1975" i="30"/>
  <c r="N1975" i="30"/>
  <c r="M1975" i="30"/>
  <c r="O1974" i="30"/>
  <c r="N1974" i="30"/>
  <c r="M1974" i="30"/>
  <c r="O1973" i="30"/>
  <c r="N1973" i="30"/>
  <c r="M1973" i="30"/>
  <c r="O1972" i="30"/>
  <c r="N1972" i="30"/>
  <c r="M1972" i="30"/>
  <c r="O1971" i="30"/>
  <c r="N1971" i="30"/>
  <c r="M1971" i="30"/>
  <c r="O1970" i="30"/>
  <c r="N1970" i="30"/>
  <c r="M1970" i="30"/>
  <c r="O1969" i="30"/>
  <c r="N1969" i="30"/>
  <c r="M1969" i="30"/>
  <c r="O1968" i="30"/>
  <c r="N1968" i="30"/>
  <c r="M1968" i="30"/>
  <c r="O1967" i="30"/>
  <c r="N1967" i="30"/>
  <c r="M1967" i="30"/>
  <c r="O1966" i="30"/>
  <c r="N1966" i="30"/>
  <c r="M1966" i="30"/>
  <c r="O1965" i="30"/>
  <c r="N1965" i="30"/>
  <c r="M1965" i="30"/>
  <c r="O1964" i="30"/>
  <c r="N1964" i="30"/>
  <c r="M1964" i="30"/>
  <c r="O1963" i="30"/>
  <c r="N1963" i="30"/>
  <c r="M1963" i="30"/>
  <c r="O1962" i="30"/>
  <c r="N1962" i="30"/>
  <c r="M1962" i="30"/>
  <c r="O1961" i="30"/>
  <c r="N1961" i="30"/>
  <c r="M1961" i="30"/>
  <c r="O1960" i="30"/>
  <c r="N1960" i="30"/>
  <c r="M1960" i="30"/>
  <c r="O1959" i="30"/>
  <c r="N1959" i="30"/>
  <c r="M1959" i="30"/>
  <c r="O1958" i="30"/>
  <c r="N1958" i="30"/>
  <c r="M1958" i="30"/>
  <c r="O1957" i="30"/>
  <c r="N1957" i="30"/>
  <c r="M1957" i="30"/>
  <c r="O1956" i="30"/>
  <c r="N1956" i="30"/>
  <c r="M1956" i="30"/>
  <c r="O1955" i="30"/>
  <c r="N1955" i="30"/>
  <c r="M1955" i="30"/>
  <c r="O1954" i="30"/>
  <c r="N1954" i="30"/>
  <c r="M1954" i="30"/>
  <c r="O1953" i="30"/>
  <c r="N1953" i="30"/>
  <c r="M1953" i="30"/>
  <c r="O1952" i="30"/>
  <c r="N1952" i="30"/>
  <c r="M1952" i="30"/>
  <c r="O1951" i="30"/>
  <c r="N1951" i="30"/>
  <c r="M1951" i="30"/>
  <c r="O1950" i="30"/>
  <c r="N1950" i="30"/>
  <c r="M1950" i="30"/>
  <c r="O1949" i="30"/>
  <c r="N1949" i="30"/>
  <c r="M1949" i="30"/>
  <c r="O1948" i="30"/>
  <c r="N1948" i="30"/>
  <c r="M1948" i="30"/>
  <c r="O1947" i="30"/>
  <c r="N1947" i="30"/>
  <c r="M1947" i="30"/>
  <c r="O1946" i="30"/>
  <c r="N1946" i="30"/>
  <c r="M1946" i="30"/>
  <c r="O1945" i="30"/>
  <c r="N1945" i="30"/>
  <c r="M1945" i="30"/>
  <c r="O1944" i="30"/>
  <c r="N1944" i="30"/>
  <c r="M1944" i="30"/>
  <c r="O1943" i="30"/>
  <c r="N1943" i="30"/>
  <c r="M1943" i="30"/>
  <c r="O1942" i="30"/>
  <c r="N1942" i="30"/>
  <c r="M1942" i="30"/>
  <c r="O1941" i="30"/>
  <c r="N1941" i="30"/>
  <c r="M1941" i="30"/>
  <c r="O1940" i="30"/>
  <c r="N1940" i="30"/>
  <c r="M1940" i="30"/>
  <c r="O1939" i="30"/>
  <c r="N1939" i="30"/>
  <c r="M1939" i="30"/>
  <c r="O1938" i="30"/>
  <c r="N1938" i="30"/>
  <c r="M1938" i="30"/>
  <c r="O1937" i="30"/>
  <c r="N1937" i="30"/>
  <c r="M1937" i="30"/>
  <c r="O1936" i="30"/>
  <c r="N1936" i="30"/>
  <c r="M1936" i="30"/>
  <c r="O1935" i="30"/>
  <c r="N1935" i="30"/>
  <c r="M1935" i="30"/>
  <c r="O1934" i="30"/>
  <c r="N1934" i="30"/>
  <c r="M1934" i="30"/>
  <c r="O1933" i="30"/>
  <c r="N1933" i="30"/>
  <c r="M1933" i="30"/>
  <c r="O1932" i="30"/>
  <c r="N1932" i="30"/>
  <c r="M1932" i="30"/>
  <c r="O1931" i="30"/>
  <c r="N1931" i="30"/>
  <c r="M1931" i="30"/>
  <c r="O1930" i="30"/>
  <c r="N1930" i="30"/>
  <c r="M1930" i="30"/>
  <c r="O1929" i="30"/>
  <c r="N1929" i="30"/>
  <c r="M1929" i="30"/>
  <c r="O1928" i="30"/>
  <c r="N1928" i="30"/>
  <c r="M1928" i="30"/>
  <c r="O1927" i="30"/>
  <c r="N1927" i="30"/>
  <c r="M1927" i="30"/>
  <c r="O1926" i="30"/>
  <c r="N1926" i="30"/>
  <c r="M1926" i="30"/>
  <c r="O1925" i="30"/>
  <c r="N1925" i="30"/>
  <c r="M1925" i="30"/>
  <c r="O1924" i="30"/>
  <c r="N1924" i="30"/>
  <c r="M1924" i="30"/>
  <c r="O1923" i="30"/>
  <c r="N1923" i="30"/>
  <c r="M1923" i="30"/>
  <c r="O1922" i="30"/>
  <c r="N1922" i="30"/>
  <c r="M1922" i="30"/>
  <c r="O1921" i="30"/>
  <c r="N1921" i="30"/>
  <c r="M1921" i="30"/>
  <c r="O1920" i="30"/>
  <c r="N1920" i="30"/>
  <c r="M1920" i="30"/>
  <c r="O1919" i="30"/>
  <c r="N1919" i="30"/>
  <c r="M1919" i="30"/>
  <c r="O1918" i="30"/>
  <c r="N1918" i="30"/>
  <c r="M1918" i="30"/>
  <c r="O1917" i="30"/>
  <c r="N1917" i="30"/>
  <c r="M1917" i="30"/>
  <c r="O1916" i="30"/>
  <c r="N1916" i="30"/>
  <c r="M1916" i="30"/>
  <c r="O1915" i="30"/>
  <c r="N1915" i="30"/>
  <c r="M1915" i="30"/>
  <c r="O1914" i="30"/>
  <c r="N1914" i="30"/>
  <c r="M1914" i="30"/>
  <c r="O1913" i="30"/>
  <c r="N1913" i="30"/>
  <c r="M1913" i="30"/>
  <c r="O1912" i="30"/>
  <c r="N1912" i="30"/>
  <c r="M1912" i="30"/>
  <c r="O1911" i="30"/>
  <c r="N1911" i="30"/>
  <c r="M1911" i="30"/>
  <c r="O1910" i="30"/>
  <c r="N1910" i="30"/>
  <c r="M1910" i="30"/>
  <c r="O1909" i="30"/>
  <c r="N1909" i="30"/>
  <c r="M1909" i="30"/>
  <c r="O1908" i="30"/>
  <c r="N1908" i="30"/>
  <c r="M1908" i="30"/>
  <c r="O1907" i="30"/>
  <c r="N1907" i="30"/>
  <c r="M1907" i="30"/>
  <c r="O1906" i="30"/>
  <c r="N1906" i="30"/>
  <c r="M1906" i="30"/>
  <c r="O1905" i="30"/>
  <c r="N1905" i="30"/>
  <c r="M1905" i="30"/>
  <c r="O1904" i="30"/>
  <c r="N1904" i="30"/>
  <c r="M1904" i="30"/>
  <c r="O1903" i="30"/>
  <c r="N1903" i="30"/>
  <c r="M1903" i="30"/>
  <c r="O1902" i="30"/>
  <c r="N1902" i="30"/>
  <c r="M1902" i="30"/>
  <c r="O1901" i="30"/>
  <c r="N1901" i="30"/>
  <c r="M1901" i="30"/>
  <c r="O1900" i="30"/>
  <c r="N1900" i="30"/>
  <c r="M1900" i="30"/>
  <c r="O1899" i="30"/>
  <c r="N1899" i="30"/>
  <c r="M1899" i="30"/>
  <c r="O1898" i="30"/>
  <c r="N1898" i="30"/>
  <c r="M1898" i="30"/>
  <c r="O1897" i="30"/>
  <c r="N1897" i="30"/>
  <c r="M1897" i="30"/>
  <c r="O1896" i="30"/>
  <c r="N1896" i="30"/>
  <c r="M1896" i="30"/>
  <c r="O1895" i="30"/>
  <c r="N1895" i="30"/>
  <c r="M1895" i="30"/>
  <c r="O1894" i="30"/>
  <c r="N1894" i="30"/>
  <c r="M1894" i="30"/>
  <c r="O1893" i="30"/>
  <c r="N1893" i="30"/>
  <c r="M1893" i="30"/>
  <c r="O1892" i="30"/>
  <c r="N1892" i="30"/>
  <c r="M1892" i="30"/>
  <c r="O1891" i="30"/>
  <c r="N1891" i="30"/>
  <c r="M1891" i="30"/>
  <c r="O1890" i="30"/>
  <c r="N1890" i="30"/>
  <c r="M1890" i="30"/>
  <c r="O1889" i="30"/>
  <c r="N1889" i="30"/>
  <c r="M1889" i="30"/>
  <c r="O1888" i="30"/>
  <c r="N1888" i="30"/>
  <c r="M1888" i="30"/>
  <c r="O1887" i="30"/>
  <c r="N1887" i="30"/>
  <c r="M1887" i="30"/>
  <c r="O1886" i="30"/>
  <c r="N1886" i="30"/>
  <c r="M1886" i="30"/>
  <c r="O1885" i="30"/>
  <c r="N1885" i="30"/>
  <c r="M1885" i="30"/>
  <c r="O1884" i="30"/>
  <c r="N1884" i="30"/>
  <c r="M1884" i="30"/>
  <c r="O1883" i="30"/>
  <c r="N1883" i="30"/>
  <c r="M1883" i="30"/>
  <c r="O1882" i="30"/>
  <c r="N1882" i="30"/>
  <c r="M1882" i="30"/>
  <c r="O1881" i="30"/>
  <c r="N1881" i="30"/>
  <c r="M1881" i="30"/>
  <c r="O1880" i="30"/>
  <c r="N1880" i="30"/>
  <c r="M1880" i="30"/>
  <c r="O1879" i="30"/>
  <c r="N1879" i="30"/>
  <c r="M1879" i="30"/>
  <c r="O1878" i="30"/>
  <c r="N1878" i="30"/>
  <c r="M1878" i="30"/>
  <c r="O1877" i="30"/>
  <c r="N1877" i="30"/>
  <c r="M1877" i="30"/>
  <c r="O1876" i="30"/>
  <c r="N1876" i="30"/>
  <c r="M1876" i="30"/>
  <c r="O1875" i="30"/>
  <c r="N1875" i="30"/>
  <c r="M1875" i="30"/>
  <c r="O1874" i="30"/>
  <c r="N1874" i="30"/>
  <c r="M1874" i="30"/>
  <c r="O1873" i="30"/>
  <c r="N1873" i="30"/>
  <c r="M1873" i="30"/>
  <c r="O1872" i="30"/>
  <c r="N1872" i="30"/>
  <c r="M1872" i="30"/>
  <c r="O1871" i="30"/>
  <c r="N1871" i="30"/>
  <c r="M1871" i="30"/>
  <c r="O1870" i="30"/>
  <c r="N1870" i="30"/>
  <c r="M1870" i="30"/>
  <c r="O1869" i="30"/>
  <c r="N1869" i="30"/>
  <c r="M1869" i="30"/>
  <c r="O1868" i="30"/>
  <c r="N1868" i="30"/>
  <c r="M1868" i="30"/>
  <c r="O1867" i="30"/>
  <c r="N1867" i="30"/>
  <c r="M1867" i="30"/>
  <c r="O1866" i="30"/>
  <c r="N1866" i="30"/>
  <c r="M1866" i="30"/>
  <c r="O1865" i="30"/>
  <c r="N1865" i="30"/>
  <c r="M1865" i="30"/>
  <c r="O1864" i="30"/>
  <c r="N1864" i="30"/>
  <c r="M1864" i="30"/>
  <c r="O1863" i="30"/>
  <c r="N1863" i="30"/>
  <c r="M1863" i="30"/>
  <c r="O1862" i="30"/>
  <c r="N1862" i="30"/>
  <c r="M1862" i="30"/>
  <c r="O1861" i="30"/>
  <c r="N1861" i="30"/>
  <c r="M1861" i="30"/>
  <c r="O1860" i="30"/>
  <c r="N1860" i="30"/>
  <c r="M1860" i="30"/>
  <c r="O1859" i="30"/>
  <c r="N1859" i="30"/>
  <c r="M1859" i="30"/>
  <c r="O1858" i="30"/>
  <c r="N1858" i="30"/>
  <c r="M1858" i="30"/>
  <c r="O1857" i="30"/>
  <c r="N1857" i="30"/>
  <c r="M1857" i="30"/>
  <c r="O1855" i="30"/>
  <c r="N1855" i="30"/>
  <c r="M1855" i="30"/>
  <c r="O1854" i="30"/>
  <c r="N1854" i="30"/>
  <c r="M1854" i="30"/>
  <c r="O1853" i="30"/>
  <c r="N1853" i="30"/>
  <c r="M1853" i="30"/>
  <c r="O1852" i="30"/>
  <c r="N1852" i="30"/>
  <c r="M1852" i="30"/>
  <c r="O1851" i="30"/>
  <c r="N1851" i="30"/>
  <c r="M1851" i="30"/>
  <c r="O1850" i="30"/>
  <c r="N1850" i="30"/>
  <c r="M1850" i="30"/>
  <c r="O1849" i="30"/>
  <c r="N1849" i="30"/>
  <c r="M1849" i="30"/>
  <c r="O1848" i="30"/>
  <c r="N1848" i="30"/>
  <c r="M1848" i="30"/>
  <c r="O1847" i="30"/>
  <c r="N1847" i="30"/>
  <c r="M1847" i="30"/>
  <c r="O1846" i="30"/>
  <c r="N1846" i="30"/>
  <c r="M1846" i="30"/>
  <c r="O1845" i="30"/>
  <c r="N1845" i="30"/>
  <c r="M1845" i="30"/>
  <c r="O1844" i="30"/>
  <c r="N1844" i="30"/>
  <c r="M1844" i="30"/>
  <c r="O1843" i="30"/>
  <c r="N1843" i="30"/>
  <c r="M1843" i="30"/>
  <c r="O1842" i="30"/>
  <c r="N1842" i="30"/>
  <c r="M1842" i="30"/>
  <c r="O1841" i="30"/>
  <c r="N1841" i="30"/>
  <c r="M1841" i="30"/>
  <c r="O1840" i="30"/>
  <c r="N1840" i="30"/>
  <c r="M1840" i="30"/>
  <c r="O1839" i="30"/>
  <c r="N1839" i="30"/>
  <c r="M1839" i="30"/>
  <c r="O1838" i="30"/>
  <c r="N1838" i="30"/>
  <c r="M1838" i="30"/>
  <c r="O1837" i="30"/>
  <c r="N1837" i="30"/>
  <c r="M1837" i="30"/>
  <c r="O1836" i="30"/>
  <c r="N1836" i="30"/>
  <c r="M1836" i="30"/>
  <c r="O1835" i="30"/>
  <c r="N1835" i="30"/>
  <c r="M1835" i="30"/>
  <c r="O1834" i="30"/>
  <c r="N1834" i="30"/>
  <c r="M1834" i="30"/>
  <c r="O1833" i="30"/>
  <c r="N1833" i="30"/>
  <c r="M1833" i="30"/>
  <c r="O1832" i="30"/>
  <c r="N1832" i="30"/>
  <c r="M1832" i="30"/>
  <c r="O1831" i="30"/>
  <c r="N1831" i="30"/>
  <c r="M1831" i="30"/>
  <c r="O1830" i="30"/>
  <c r="N1830" i="30"/>
  <c r="M1830" i="30"/>
  <c r="O1829" i="30"/>
  <c r="N1829" i="30"/>
  <c r="M1829" i="30"/>
  <c r="O1828" i="30"/>
  <c r="N1828" i="30"/>
  <c r="M1828" i="30"/>
  <c r="O1827" i="30"/>
  <c r="N1827" i="30"/>
  <c r="M1827" i="30"/>
  <c r="O1826" i="30"/>
  <c r="N1826" i="30"/>
  <c r="M1826" i="30"/>
  <c r="O1825" i="30"/>
  <c r="N1825" i="30"/>
  <c r="M1825" i="30"/>
  <c r="O1824" i="30"/>
  <c r="N1824" i="30"/>
  <c r="M1824" i="30"/>
  <c r="O1823" i="30"/>
  <c r="N1823" i="30"/>
  <c r="M1823" i="30"/>
  <c r="O1822" i="30"/>
  <c r="N1822" i="30"/>
  <c r="M1822" i="30"/>
  <c r="O1821" i="30"/>
  <c r="N1821" i="30"/>
  <c r="M1821" i="30"/>
  <c r="O1820" i="30"/>
  <c r="N1820" i="30"/>
  <c r="M1820" i="30"/>
  <c r="O1819" i="30"/>
  <c r="N1819" i="30"/>
  <c r="M1819" i="30"/>
  <c r="O1818" i="30"/>
  <c r="N1818" i="30"/>
  <c r="M1818" i="30"/>
  <c r="O1817" i="30"/>
  <c r="N1817" i="30"/>
  <c r="M1817" i="30"/>
  <c r="O1816" i="30"/>
  <c r="N1816" i="30"/>
  <c r="M1816" i="30"/>
  <c r="O1815" i="30"/>
  <c r="N1815" i="30"/>
  <c r="M1815" i="30"/>
  <c r="O1814" i="30"/>
  <c r="N1814" i="30"/>
  <c r="M1814" i="30"/>
  <c r="O1813" i="30"/>
  <c r="N1813" i="30"/>
  <c r="M1813" i="30"/>
  <c r="O1812" i="30"/>
  <c r="N1812" i="30"/>
  <c r="M1812" i="30"/>
  <c r="O1811" i="30"/>
  <c r="N1811" i="30"/>
  <c r="M1811" i="30"/>
  <c r="O1810" i="30"/>
  <c r="N1810" i="30"/>
  <c r="M1810" i="30"/>
  <c r="O1809" i="30"/>
  <c r="N1809" i="30"/>
  <c r="M1809" i="30"/>
  <c r="O1808" i="30"/>
  <c r="N1808" i="30"/>
  <c r="M1808" i="30"/>
  <c r="O1807" i="30"/>
  <c r="N1807" i="30"/>
  <c r="M1807" i="30"/>
  <c r="O1806" i="30"/>
  <c r="N1806" i="30"/>
  <c r="M1806" i="30"/>
  <c r="O1805" i="30"/>
  <c r="N1805" i="30"/>
  <c r="M1805" i="30"/>
  <c r="O1804" i="30"/>
  <c r="N1804" i="30"/>
  <c r="M1804" i="30"/>
  <c r="O1803" i="30"/>
  <c r="N1803" i="30"/>
  <c r="M1803" i="30"/>
  <c r="O1802" i="30"/>
  <c r="N1802" i="30"/>
  <c r="M1802" i="30"/>
  <c r="O1801" i="30"/>
  <c r="N1801" i="30"/>
  <c r="M1801" i="30"/>
  <c r="O1800" i="30"/>
  <c r="N1800" i="30"/>
  <c r="M1800" i="30"/>
  <c r="O1799" i="30"/>
  <c r="N1799" i="30"/>
  <c r="M1799" i="30"/>
  <c r="O1798" i="30"/>
  <c r="N1798" i="30"/>
  <c r="M1798" i="30"/>
  <c r="O1797" i="30"/>
  <c r="N1797" i="30"/>
  <c r="M1797" i="30"/>
  <c r="O1796" i="30"/>
  <c r="N1796" i="30"/>
  <c r="M1796" i="30"/>
  <c r="O1795" i="30"/>
  <c r="N1795" i="30"/>
  <c r="M1795" i="30"/>
  <c r="O1794" i="30"/>
  <c r="N1794" i="30"/>
  <c r="M1794" i="30"/>
  <c r="O1793" i="30"/>
  <c r="N1793" i="30"/>
  <c r="M1793" i="30"/>
  <c r="O1792" i="30"/>
  <c r="N1792" i="30"/>
  <c r="M1792" i="30"/>
  <c r="O1791" i="30"/>
  <c r="N1791" i="30"/>
  <c r="M1791" i="30"/>
  <c r="O1790" i="30"/>
  <c r="N1790" i="30"/>
  <c r="M1790" i="30"/>
  <c r="O1789" i="30"/>
  <c r="N1789" i="30"/>
  <c r="M1789" i="30"/>
  <c r="O1788" i="30"/>
  <c r="N1788" i="30"/>
  <c r="M1788" i="30"/>
  <c r="O1787" i="30"/>
  <c r="N1787" i="30"/>
  <c r="M1787" i="30"/>
  <c r="O1786" i="30"/>
  <c r="N1786" i="30"/>
  <c r="M1786" i="30"/>
  <c r="O1785" i="30"/>
  <c r="N1785" i="30"/>
  <c r="M1785" i="30"/>
  <c r="O1784" i="30"/>
  <c r="N1784" i="30"/>
  <c r="M1784" i="30"/>
  <c r="O1783" i="30"/>
  <c r="N1783" i="30"/>
  <c r="M1783" i="30"/>
  <c r="O1782" i="30"/>
  <c r="N1782" i="30"/>
  <c r="M1782" i="30"/>
  <c r="O1781" i="30"/>
  <c r="N1781" i="30"/>
  <c r="M1781" i="30"/>
  <c r="O1780" i="30"/>
  <c r="N1780" i="30"/>
  <c r="M1780" i="30"/>
  <c r="O1779" i="30"/>
  <c r="N1779" i="30"/>
  <c r="M1779" i="30"/>
  <c r="O1778" i="30"/>
  <c r="N1778" i="30"/>
  <c r="M1778" i="30"/>
  <c r="O1777" i="30"/>
  <c r="N1777" i="30"/>
  <c r="M1777" i="30"/>
  <c r="O1776" i="30"/>
  <c r="N1776" i="30"/>
  <c r="M1776" i="30"/>
  <c r="O1775" i="30"/>
  <c r="N1775" i="30"/>
  <c r="M1775" i="30"/>
  <c r="O1774" i="30"/>
  <c r="N1774" i="30"/>
  <c r="M1774" i="30"/>
  <c r="O1773" i="30"/>
  <c r="N1773" i="30"/>
  <c r="M1773" i="30"/>
  <c r="O1772" i="30"/>
  <c r="N1772" i="30"/>
  <c r="M1772" i="30"/>
  <c r="O1771" i="30"/>
  <c r="N1771" i="30"/>
  <c r="M1771" i="30"/>
  <c r="O1770" i="30"/>
  <c r="N1770" i="30"/>
  <c r="M1770" i="30"/>
  <c r="O1769" i="30"/>
  <c r="N1769" i="30"/>
  <c r="M1769" i="30"/>
  <c r="O1768" i="30"/>
  <c r="N1768" i="30"/>
  <c r="M1768" i="30"/>
  <c r="O1767" i="30"/>
  <c r="N1767" i="30"/>
  <c r="M1767" i="30"/>
  <c r="O1766" i="30"/>
  <c r="N1766" i="30"/>
  <c r="M1766" i="30"/>
  <c r="O1765" i="30"/>
  <c r="N1765" i="30"/>
  <c r="M1765" i="30"/>
  <c r="O1764" i="30"/>
  <c r="N1764" i="30"/>
  <c r="M1764" i="30"/>
  <c r="O1763" i="30"/>
  <c r="N1763" i="30"/>
  <c r="M1763" i="30"/>
  <c r="O1762" i="30"/>
  <c r="N1762" i="30"/>
  <c r="M1762" i="30"/>
  <c r="O1761" i="30"/>
  <c r="N1761" i="30"/>
  <c r="M1761" i="30"/>
  <c r="O1760" i="30"/>
  <c r="N1760" i="30"/>
  <c r="M1760" i="30"/>
  <c r="O1759" i="30"/>
  <c r="N1759" i="30"/>
  <c r="M1759" i="30"/>
  <c r="O1758" i="30"/>
  <c r="N1758" i="30"/>
  <c r="M1758" i="30"/>
  <c r="O1757" i="30"/>
  <c r="N1757" i="30"/>
  <c r="M1757" i="30"/>
  <c r="O1756" i="30"/>
  <c r="N1756" i="30"/>
  <c r="M1756" i="30"/>
  <c r="O1755" i="30"/>
  <c r="N1755" i="30"/>
  <c r="M1755" i="30"/>
  <c r="O1754" i="30"/>
  <c r="N1754" i="30"/>
  <c r="M1754" i="30"/>
  <c r="O1753" i="30"/>
  <c r="N1753" i="30"/>
  <c r="M1753" i="30"/>
  <c r="O1752" i="30"/>
  <c r="N1752" i="30"/>
  <c r="M1752" i="30"/>
  <c r="O1751" i="30"/>
  <c r="N1751" i="30"/>
  <c r="M1751" i="30"/>
  <c r="O1750" i="30"/>
  <c r="N1750" i="30"/>
  <c r="M1750" i="30"/>
  <c r="O1749" i="30"/>
  <c r="N1749" i="30"/>
  <c r="M1749" i="30"/>
  <c r="O1748" i="30"/>
  <c r="N1748" i="30"/>
  <c r="M1748" i="30"/>
  <c r="O1747" i="30"/>
  <c r="N1747" i="30"/>
  <c r="M1747" i="30"/>
  <c r="O1746" i="30"/>
  <c r="N1746" i="30"/>
  <c r="M1746" i="30"/>
  <c r="O1745" i="30"/>
  <c r="N1745" i="30"/>
  <c r="M1745" i="30"/>
  <c r="O1744" i="30"/>
  <c r="N1744" i="30"/>
  <c r="M1744" i="30"/>
  <c r="O1743" i="30"/>
  <c r="N1743" i="30"/>
  <c r="M1743" i="30"/>
  <c r="O1742" i="30"/>
  <c r="N1742" i="30"/>
  <c r="M1742" i="30"/>
  <c r="O1741" i="30"/>
  <c r="N1741" i="30"/>
  <c r="M1741" i="30"/>
  <c r="O1740" i="30"/>
  <c r="N1740" i="30"/>
  <c r="M1740" i="30"/>
  <c r="O1739" i="30"/>
  <c r="N1739" i="30"/>
  <c r="M1739" i="30"/>
  <c r="O1738" i="30"/>
  <c r="N1738" i="30"/>
  <c r="M1738" i="30"/>
  <c r="O1737" i="30"/>
  <c r="N1737" i="30"/>
  <c r="M1737" i="30"/>
  <c r="O1736" i="30"/>
  <c r="N1736" i="30"/>
  <c r="M1736" i="30"/>
  <c r="O1735" i="30"/>
  <c r="N1735" i="30"/>
  <c r="M1735" i="30"/>
  <c r="O1734" i="30"/>
  <c r="N1734" i="30"/>
  <c r="M1734" i="30"/>
  <c r="O1733" i="30"/>
  <c r="N1733" i="30"/>
  <c r="M1733" i="30"/>
  <c r="O1732" i="30"/>
  <c r="N1732" i="30"/>
  <c r="M1732" i="30"/>
  <c r="O1731" i="30"/>
  <c r="N1731" i="30"/>
  <c r="M1731" i="30"/>
  <c r="O1730" i="30"/>
  <c r="N1730" i="30"/>
  <c r="M1730" i="30"/>
  <c r="O1729" i="30"/>
  <c r="N1729" i="30"/>
  <c r="M1729" i="30"/>
  <c r="O1728" i="30"/>
  <c r="N1728" i="30"/>
  <c r="M1728" i="30"/>
  <c r="O1727" i="30"/>
  <c r="N1727" i="30"/>
  <c r="M1727" i="30"/>
  <c r="O1726" i="30"/>
  <c r="N1726" i="30"/>
  <c r="M1726" i="30"/>
  <c r="O1725" i="30"/>
  <c r="N1725" i="30"/>
  <c r="M1725" i="30"/>
  <c r="O1724" i="30"/>
  <c r="N1724" i="30"/>
  <c r="M1724" i="30"/>
  <c r="O1723" i="30"/>
  <c r="N1723" i="30"/>
  <c r="M1723" i="30"/>
  <c r="O1722" i="30"/>
  <c r="N1722" i="30"/>
  <c r="M1722" i="30"/>
  <c r="O1721" i="30"/>
  <c r="N1721" i="30"/>
  <c r="M1721" i="30"/>
  <c r="O1720" i="30"/>
  <c r="N1720" i="30"/>
  <c r="M1720" i="30"/>
  <c r="O1719" i="30"/>
  <c r="N1719" i="30"/>
  <c r="M1719" i="30"/>
  <c r="O1718" i="30"/>
  <c r="N1718" i="30"/>
  <c r="M1718" i="30"/>
  <c r="O1717" i="30"/>
  <c r="N1717" i="30"/>
  <c r="M1717" i="30"/>
  <c r="O1716" i="30"/>
  <c r="N1716" i="30"/>
  <c r="M1716" i="30"/>
  <c r="O1715" i="30"/>
  <c r="N1715" i="30"/>
  <c r="M1715" i="30"/>
  <c r="O1714" i="30"/>
  <c r="N1714" i="30"/>
  <c r="M1714" i="30"/>
  <c r="O1713" i="30"/>
  <c r="N1713" i="30"/>
  <c r="M1713" i="30"/>
  <c r="O1712" i="30"/>
  <c r="N1712" i="30"/>
  <c r="M1712" i="30"/>
  <c r="O1711" i="30"/>
  <c r="N1711" i="30"/>
  <c r="M1711" i="30"/>
  <c r="O1710" i="30"/>
  <c r="N1710" i="30"/>
  <c r="M1710" i="30"/>
  <c r="O1709" i="30"/>
  <c r="N1709" i="30"/>
  <c r="M1709" i="30"/>
  <c r="O1708" i="30"/>
  <c r="N1708" i="30"/>
  <c r="M1708" i="30"/>
  <c r="O1707" i="30"/>
  <c r="N1707" i="30"/>
  <c r="M1707" i="30"/>
  <c r="O1706" i="30"/>
  <c r="N1706" i="30"/>
  <c r="M1706" i="30"/>
  <c r="O1705" i="30"/>
  <c r="N1705" i="30"/>
  <c r="M1705" i="30"/>
  <c r="O1704" i="30"/>
  <c r="N1704" i="30"/>
  <c r="M1704" i="30"/>
  <c r="O1703" i="30"/>
  <c r="N1703" i="30"/>
  <c r="M1703" i="30"/>
  <c r="O1702" i="30"/>
  <c r="N1702" i="30"/>
  <c r="M1702" i="30"/>
  <c r="O1701" i="30"/>
  <c r="N1701" i="30"/>
  <c r="M1701" i="30"/>
  <c r="O1700" i="30"/>
  <c r="N1700" i="30"/>
  <c r="M1700" i="30"/>
  <c r="O1699" i="30"/>
  <c r="N1699" i="30"/>
  <c r="M1699" i="30"/>
  <c r="O1698" i="30"/>
  <c r="N1698" i="30"/>
  <c r="M1698" i="30"/>
  <c r="O1697" i="30"/>
  <c r="N1697" i="30"/>
  <c r="M1697" i="30"/>
  <c r="O1696" i="30"/>
  <c r="N1696" i="30"/>
  <c r="M1696" i="30"/>
  <c r="O1695" i="30"/>
  <c r="N1695" i="30"/>
  <c r="M1695" i="30"/>
  <c r="O1694" i="30"/>
  <c r="N1694" i="30"/>
  <c r="M1694" i="30"/>
  <c r="O1693" i="30"/>
  <c r="N1693" i="30"/>
  <c r="M1693" i="30"/>
  <c r="O1692" i="30"/>
  <c r="N1692" i="30"/>
  <c r="M1692" i="30"/>
  <c r="O1691" i="30"/>
  <c r="N1691" i="30"/>
  <c r="M1691" i="30"/>
  <c r="O1690" i="30"/>
  <c r="N1690" i="30"/>
  <c r="M1690" i="30"/>
  <c r="O1689" i="30"/>
  <c r="N1689" i="30"/>
  <c r="M1689" i="30"/>
  <c r="O1688" i="30"/>
  <c r="N1688" i="30"/>
  <c r="M1688" i="30"/>
  <c r="O1687" i="30"/>
  <c r="N1687" i="30"/>
  <c r="M1687" i="30"/>
  <c r="O1686" i="30"/>
  <c r="N1686" i="30"/>
  <c r="M1686" i="30"/>
  <c r="O1685" i="30"/>
  <c r="N1685" i="30"/>
  <c r="M1685" i="30"/>
  <c r="O1684" i="30"/>
  <c r="N1684" i="30"/>
  <c r="M1684" i="30"/>
  <c r="O1683" i="30"/>
  <c r="N1683" i="30"/>
  <c r="M1683" i="30"/>
  <c r="O1682" i="30"/>
  <c r="N1682" i="30"/>
  <c r="M1682" i="30"/>
  <c r="O1681" i="30"/>
  <c r="N1681" i="30"/>
  <c r="M1681" i="30"/>
  <c r="O1680" i="30"/>
  <c r="N1680" i="30"/>
  <c r="M1680" i="30"/>
  <c r="O1679" i="30"/>
  <c r="N1679" i="30"/>
  <c r="M1679" i="30"/>
  <c r="O1678" i="30"/>
  <c r="N1678" i="30"/>
  <c r="M1678" i="30"/>
  <c r="O1677" i="30"/>
  <c r="N1677" i="30"/>
  <c r="M1677" i="30"/>
  <c r="O1676" i="30"/>
  <c r="N1676" i="30"/>
  <c r="M1676" i="30"/>
  <c r="O1675" i="30"/>
  <c r="N1675" i="30"/>
  <c r="M1675" i="30"/>
  <c r="O1674" i="30"/>
  <c r="N1674" i="30"/>
  <c r="M1674" i="30"/>
  <c r="O1673" i="30"/>
  <c r="N1673" i="30"/>
  <c r="M1673" i="30"/>
  <c r="O1672" i="30"/>
  <c r="N1672" i="30"/>
  <c r="M1672" i="30"/>
  <c r="O1671" i="30"/>
  <c r="N1671" i="30"/>
  <c r="M1671" i="30"/>
  <c r="O1670" i="30"/>
  <c r="N1670" i="30"/>
  <c r="M1670" i="30"/>
  <c r="O1669" i="30"/>
  <c r="N1669" i="30"/>
  <c r="M1669" i="30"/>
  <c r="O1668" i="30"/>
  <c r="N1668" i="30"/>
  <c r="M1668" i="30"/>
  <c r="O1667" i="30"/>
  <c r="N1667" i="30"/>
  <c r="M1667" i="30"/>
  <c r="O1666" i="30"/>
  <c r="N1666" i="30"/>
  <c r="M1666" i="30"/>
  <c r="O1665" i="30"/>
  <c r="N1665" i="30"/>
  <c r="M1665" i="30"/>
  <c r="O1664" i="30"/>
  <c r="N1664" i="30"/>
  <c r="M1664" i="30"/>
  <c r="O1663" i="30"/>
  <c r="N1663" i="30"/>
  <c r="M1663" i="30"/>
  <c r="O1662" i="30"/>
  <c r="N1662" i="30"/>
  <c r="M1662" i="30"/>
  <c r="O1661" i="30"/>
  <c r="N1661" i="30"/>
  <c r="M1661" i="30"/>
  <c r="O1660" i="30"/>
  <c r="N1660" i="30"/>
  <c r="M1660" i="30"/>
  <c r="O1659" i="30"/>
  <c r="N1659" i="30"/>
  <c r="M1659" i="30"/>
  <c r="O1658" i="30"/>
  <c r="N1658" i="30"/>
  <c r="M1658" i="30"/>
  <c r="O1657" i="30"/>
  <c r="N1657" i="30"/>
  <c r="M1657" i="30"/>
  <c r="O1656" i="30"/>
  <c r="N1656" i="30"/>
  <c r="M1656" i="30"/>
  <c r="O1655" i="30"/>
  <c r="N1655" i="30"/>
  <c r="M1655" i="30"/>
  <c r="O1654" i="30"/>
  <c r="N1654" i="30"/>
  <c r="M1654" i="30"/>
  <c r="O1653" i="30"/>
  <c r="N1653" i="30"/>
  <c r="M1653" i="30"/>
  <c r="O1652" i="30"/>
  <c r="N1652" i="30"/>
  <c r="M1652" i="30"/>
  <c r="O1651" i="30"/>
  <c r="N1651" i="30"/>
  <c r="M1651" i="30"/>
  <c r="O1650" i="30"/>
  <c r="N1650" i="30"/>
  <c r="M1650" i="30"/>
  <c r="O1649" i="30"/>
  <c r="N1649" i="30"/>
  <c r="M1649" i="30"/>
  <c r="O1648" i="30"/>
  <c r="N1648" i="30"/>
  <c r="M1648" i="30"/>
  <c r="O1647" i="30"/>
  <c r="N1647" i="30"/>
  <c r="M1647" i="30"/>
  <c r="O1646" i="30"/>
  <c r="N1646" i="30"/>
  <c r="M1646" i="30"/>
  <c r="O1645" i="30"/>
  <c r="N1645" i="30"/>
  <c r="M1645" i="30"/>
  <c r="O1644" i="30"/>
  <c r="N1644" i="30"/>
  <c r="M1644" i="30"/>
  <c r="O1643" i="30"/>
  <c r="N1643" i="30"/>
  <c r="M1643" i="30"/>
  <c r="O1642" i="30"/>
  <c r="N1642" i="30"/>
  <c r="M1642" i="30"/>
  <c r="O1641" i="30"/>
  <c r="N1641" i="30"/>
  <c r="M1641" i="30"/>
  <c r="O1640" i="30"/>
  <c r="N1640" i="30"/>
  <c r="M1640" i="30"/>
  <c r="O1639" i="30"/>
  <c r="N1639" i="30"/>
  <c r="M1639" i="30"/>
  <c r="O1638" i="30"/>
  <c r="N1638" i="30"/>
  <c r="M1638" i="30"/>
  <c r="O1637" i="30"/>
  <c r="N1637" i="30"/>
  <c r="M1637" i="30"/>
  <c r="O1636" i="30"/>
  <c r="N1636" i="30"/>
  <c r="M1636" i="30"/>
  <c r="O1635" i="30"/>
  <c r="N1635" i="30"/>
  <c r="M1635" i="30"/>
  <c r="O1634" i="30"/>
  <c r="N1634" i="30"/>
  <c r="M1634" i="30"/>
  <c r="O1633" i="30"/>
  <c r="N1633" i="30"/>
  <c r="M1633" i="30"/>
  <c r="O1632" i="30"/>
  <c r="N1632" i="30"/>
  <c r="M1632" i="30"/>
  <c r="O1631" i="30"/>
  <c r="N1631" i="30"/>
  <c r="M1631" i="30"/>
  <c r="O1630" i="30"/>
  <c r="N1630" i="30"/>
  <c r="M1630" i="30"/>
  <c r="O1629" i="30"/>
  <c r="N1629" i="30"/>
  <c r="M1629" i="30"/>
  <c r="O1628" i="30"/>
  <c r="N1628" i="30"/>
  <c r="M1628" i="30"/>
  <c r="O1627" i="30"/>
  <c r="N1627" i="30"/>
  <c r="M1627" i="30"/>
  <c r="O1626" i="30"/>
  <c r="N1626" i="30"/>
  <c r="M1626" i="30"/>
  <c r="O1625" i="30"/>
  <c r="N1625" i="30"/>
  <c r="M1625" i="30"/>
  <c r="O1624" i="30"/>
  <c r="N1624" i="30"/>
  <c r="M1624" i="30"/>
  <c r="O1623" i="30"/>
  <c r="N1623" i="30"/>
  <c r="M1623" i="30"/>
  <c r="O1622" i="30"/>
  <c r="N1622" i="30"/>
  <c r="M1622" i="30"/>
  <c r="O1621" i="30"/>
  <c r="N1621" i="30"/>
  <c r="M1621" i="30"/>
  <c r="O1620" i="30"/>
  <c r="N1620" i="30"/>
  <c r="M1620" i="30"/>
  <c r="O1619" i="30"/>
  <c r="N1619" i="30"/>
  <c r="M1619" i="30"/>
  <c r="O1618" i="30"/>
  <c r="N1618" i="30"/>
  <c r="M1618" i="30"/>
  <c r="O1617" i="30"/>
  <c r="N1617" i="30"/>
  <c r="M1617" i="30"/>
  <c r="O1616" i="30"/>
  <c r="N1616" i="30"/>
  <c r="M1616" i="30"/>
  <c r="O1615" i="30"/>
  <c r="N1615" i="30"/>
  <c r="M1615" i="30"/>
  <c r="O1614" i="30"/>
  <c r="N1614" i="30"/>
  <c r="M1614" i="30"/>
  <c r="O1613" i="30"/>
  <c r="N1613" i="30"/>
  <c r="M1613" i="30"/>
  <c r="O1612" i="30"/>
  <c r="N1612" i="30"/>
  <c r="M1612" i="30"/>
  <c r="O1611" i="30"/>
  <c r="N1611" i="30"/>
  <c r="M1611" i="30"/>
  <c r="O1610" i="30"/>
  <c r="N1610" i="30"/>
  <c r="M1610" i="30"/>
  <c r="O1609" i="30"/>
  <c r="N1609" i="30"/>
  <c r="M1609" i="30"/>
  <c r="O1608" i="30"/>
  <c r="N1608" i="30"/>
  <c r="M1608" i="30"/>
  <c r="O1607" i="30"/>
  <c r="N1607" i="30"/>
  <c r="M1607" i="30"/>
  <c r="O1606" i="30"/>
  <c r="N1606" i="30"/>
  <c r="M1606" i="30"/>
  <c r="O1605" i="30"/>
  <c r="N1605" i="30"/>
  <c r="M1605" i="30"/>
  <c r="O1604" i="30"/>
  <c r="N1604" i="30"/>
  <c r="M1604" i="30"/>
  <c r="O1603" i="30"/>
  <c r="N1603" i="30"/>
  <c r="M1603" i="30"/>
  <c r="O1602" i="30"/>
  <c r="N1602" i="30"/>
  <c r="M1602" i="30"/>
  <c r="O1601" i="30"/>
  <c r="N1601" i="30"/>
  <c r="M1601" i="30"/>
  <c r="O1600" i="30"/>
  <c r="N1600" i="30"/>
  <c r="M1600" i="30"/>
  <c r="O1599" i="30"/>
  <c r="N1599" i="30"/>
  <c r="M1599" i="30"/>
  <c r="O1598" i="30"/>
  <c r="N1598" i="30"/>
  <c r="M1598" i="30"/>
  <c r="O1597" i="30"/>
  <c r="N1597" i="30"/>
  <c r="M1597" i="30"/>
  <c r="O1596" i="30"/>
  <c r="N1596" i="30"/>
  <c r="M1596" i="30"/>
  <c r="O1595" i="30"/>
  <c r="N1595" i="30"/>
  <c r="M1595" i="30"/>
  <c r="O1594" i="30"/>
  <c r="N1594" i="30"/>
  <c r="M1594" i="30"/>
  <c r="O1593" i="30"/>
  <c r="N1593" i="30"/>
  <c r="M1593" i="30"/>
  <c r="O1592" i="30"/>
  <c r="N1592" i="30"/>
  <c r="M1592" i="30"/>
  <c r="O1591" i="30"/>
  <c r="N1591" i="30"/>
  <c r="M1591" i="30"/>
  <c r="O1590" i="30"/>
  <c r="N1590" i="30"/>
  <c r="M1590" i="30"/>
  <c r="O1589" i="30"/>
  <c r="N1589" i="30"/>
  <c r="M1589" i="30"/>
  <c r="O1588" i="30"/>
  <c r="N1588" i="30"/>
  <c r="M1588" i="30"/>
  <c r="O1587" i="30"/>
  <c r="N1587" i="30"/>
  <c r="M1587" i="30"/>
  <c r="O1586" i="30"/>
  <c r="N1586" i="30"/>
  <c r="M1586" i="30"/>
  <c r="O1585" i="30"/>
  <c r="N1585" i="30"/>
  <c r="M1585" i="30"/>
  <c r="O1584" i="30"/>
  <c r="N1584" i="30"/>
  <c r="M1584" i="30"/>
  <c r="O1583" i="30"/>
  <c r="N1583" i="30"/>
  <c r="M1583" i="30"/>
  <c r="O1582" i="30"/>
  <c r="N1582" i="30"/>
  <c r="M1582" i="30"/>
  <c r="O1581" i="30"/>
  <c r="N1581" i="30"/>
  <c r="M1581" i="30"/>
  <c r="O1580" i="30"/>
  <c r="N1580" i="30"/>
  <c r="M1580" i="30"/>
  <c r="O1579" i="30"/>
  <c r="N1579" i="30"/>
  <c r="M1579" i="30"/>
  <c r="O1578" i="30"/>
  <c r="N1578" i="30"/>
  <c r="M1578" i="30"/>
  <c r="O1577" i="30"/>
  <c r="N1577" i="30"/>
  <c r="M1577" i="30"/>
  <c r="O1576" i="30"/>
  <c r="N1576" i="30"/>
  <c r="M1576" i="30"/>
  <c r="O1575" i="30"/>
  <c r="N1575" i="30"/>
  <c r="M1575" i="30"/>
  <c r="O1574" i="30"/>
  <c r="N1574" i="30"/>
  <c r="M1574" i="30"/>
  <c r="O1573" i="30"/>
  <c r="N1573" i="30"/>
  <c r="M1573" i="30"/>
  <c r="O1572" i="30"/>
  <c r="N1572" i="30"/>
  <c r="M1572" i="30"/>
  <c r="O1571" i="30"/>
  <c r="N1571" i="30"/>
  <c r="M1571" i="30"/>
  <c r="O1570" i="30"/>
  <c r="N1570" i="30"/>
  <c r="M1570" i="30"/>
  <c r="O1569" i="30"/>
  <c r="N1569" i="30"/>
  <c r="M1569" i="30"/>
  <c r="O1568" i="30"/>
  <c r="N1568" i="30"/>
  <c r="M1568" i="30"/>
  <c r="O1567" i="30"/>
  <c r="N1567" i="30"/>
  <c r="M1567" i="30"/>
  <c r="O1566" i="30"/>
  <c r="N1566" i="30"/>
  <c r="M1566" i="30"/>
  <c r="O1565" i="30"/>
  <c r="N1565" i="30"/>
  <c r="M1565" i="30"/>
  <c r="O1564" i="30"/>
  <c r="N1564" i="30"/>
  <c r="M1564" i="30"/>
  <c r="O1563" i="30"/>
  <c r="N1563" i="30"/>
  <c r="M1563" i="30"/>
  <c r="O1562" i="30"/>
  <c r="N1562" i="30"/>
  <c r="M1562" i="30"/>
  <c r="O1561" i="30"/>
  <c r="N1561" i="30"/>
  <c r="M1561" i="30"/>
  <c r="O1560" i="30"/>
  <c r="N1560" i="30"/>
  <c r="M1560" i="30"/>
  <c r="O1559" i="30"/>
  <c r="N1559" i="30"/>
  <c r="M1559" i="30"/>
  <c r="O1558" i="30"/>
  <c r="N1558" i="30"/>
  <c r="M1558" i="30"/>
  <c r="O1557" i="30"/>
  <c r="N1557" i="30"/>
  <c r="M1557" i="30"/>
  <c r="O1556" i="30"/>
  <c r="N1556" i="30"/>
  <c r="M1556" i="30"/>
  <c r="O1555" i="30"/>
  <c r="N1555" i="30"/>
  <c r="M1555" i="30"/>
  <c r="O1554" i="30"/>
  <c r="N1554" i="30"/>
  <c r="M1554" i="30"/>
  <c r="O1553" i="30"/>
  <c r="N1553" i="30"/>
  <c r="M1553" i="30"/>
  <c r="O1552" i="30"/>
  <c r="N1552" i="30"/>
  <c r="M1552" i="30"/>
  <c r="O1551" i="30"/>
  <c r="N1551" i="30"/>
  <c r="M1551" i="30"/>
  <c r="O1550" i="30"/>
  <c r="N1550" i="30"/>
  <c r="M1550" i="30"/>
  <c r="O1549" i="30"/>
  <c r="N1549" i="30"/>
  <c r="M1549" i="30"/>
  <c r="O1548" i="30"/>
  <c r="N1548" i="30"/>
  <c r="M1548" i="30"/>
  <c r="O1547" i="30"/>
  <c r="N1547" i="30"/>
  <c r="M1547" i="30"/>
  <c r="O1546" i="30"/>
  <c r="N1546" i="30"/>
  <c r="M1546" i="30"/>
  <c r="O1545" i="30"/>
  <c r="N1545" i="30"/>
  <c r="M1545" i="30"/>
  <c r="O1544" i="30"/>
  <c r="N1544" i="30"/>
  <c r="M1544" i="30"/>
  <c r="O1543" i="30"/>
  <c r="N1543" i="30"/>
  <c r="M1543" i="30"/>
  <c r="O1542" i="30"/>
  <c r="N1542" i="30"/>
  <c r="M1542" i="30"/>
  <c r="O1541" i="30"/>
  <c r="N1541" i="30"/>
  <c r="M1541" i="30"/>
  <c r="O1540" i="30"/>
  <c r="N1540" i="30"/>
  <c r="M1540" i="30"/>
  <c r="O1539" i="30"/>
  <c r="N1539" i="30"/>
  <c r="M1539" i="30"/>
  <c r="O1538" i="30"/>
  <c r="N1538" i="30"/>
  <c r="M1538" i="30"/>
  <c r="O1537" i="30"/>
  <c r="N1537" i="30"/>
  <c r="M1537" i="30"/>
  <c r="O1536" i="30"/>
  <c r="N1536" i="30"/>
  <c r="M1536" i="30"/>
  <c r="O1535" i="30"/>
  <c r="N1535" i="30"/>
  <c r="M1535" i="30"/>
  <c r="O1534" i="30"/>
  <c r="N1534" i="30"/>
  <c r="M1534" i="30"/>
  <c r="O1533" i="30"/>
  <c r="N1533" i="30"/>
  <c r="M1533" i="30"/>
  <c r="O1532" i="30"/>
  <c r="N1532" i="30"/>
  <c r="M1532" i="30"/>
  <c r="O1531" i="30"/>
  <c r="N1531" i="30"/>
  <c r="M1531" i="30"/>
  <c r="O1530" i="30"/>
  <c r="N1530" i="30"/>
  <c r="M1530" i="30"/>
  <c r="O1529" i="30"/>
  <c r="N1529" i="30"/>
  <c r="M1529" i="30"/>
  <c r="O1528" i="30"/>
  <c r="N1528" i="30"/>
  <c r="M1528" i="30"/>
  <c r="O1527" i="30"/>
  <c r="N1527" i="30"/>
  <c r="M1527" i="30"/>
  <c r="O1526" i="30"/>
  <c r="N1526" i="30"/>
  <c r="M1526" i="30"/>
  <c r="O1525" i="30"/>
  <c r="N1525" i="30"/>
  <c r="M1525" i="30"/>
  <c r="O1524" i="30"/>
  <c r="N1524" i="30"/>
  <c r="M1524" i="30"/>
  <c r="O1523" i="30"/>
  <c r="N1523" i="30"/>
  <c r="M1523" i="30"/>
  <c r="O1522" i="30"/>
  <c r="N1522" i="30"/>
  <c r="M1522" i="30"/>
  <c r="O1521" i="30"/>
  <c r="N1521" i="30"/>
  <c r="M1521" i="30"/>
  <c r="O1520" i="30"/>
  <c r="N1520" i="30"/>
  <c r="M1520" i="30"/>
  <c r="O1519" i="30"/>
  <c r="N1519" i="30"/>
  <c r="M1519" i="30"/>
  <c r="O1518" i="30"/>
  <c r="N1518" i="30"/>
  <c r="M1518" i="30"/>
  <c r="O1517" i="30"/>
  <c r="N1517" i="30"/>
  <c r="M1517" i="30"/>
  <c r="O1516" i="30"/>
  <c r="N1516" i="30"/>
  <c r="M1516" i="30"/>
  <c r="O1515" i="30"/>
  <c r="N1515" i="30"/>
  <c r="M1515" i="30"/>
  <c r="O1514" i="30"/>
  <c r="N1514" i="30"/>
  <c r="M1514" i="30"/>
  <c r="O1513" i="30"/>
  <c r="N1513" i="30"/>
  <c r="M1513" i="30"/>
  <c r="O1512" i="30"/>
  <c r="N1512" i="30"/>
  <c r="M1512" i="30"/>
  <c r="O1511" i="30"/>
  <c r="N1511" i="30"/>
  <c r="M1511" i="30"/>
  <c r="O1510" i="30"/>
  <c r="N1510" i="30"/>
  <c r="M1510" i="30"/>
  <c r="O1509" i="30"/>
  <c r="N1509" i="30"/>
  <c r="M1509" i="30"/>
  <c r="O1508" i="30"/>
  <c r="N1508" i="30"/>
  <c r="M1508" i="30"/>
  <c r="O1507" i="30"/>
  <c r="N1507" i="30"/>
  <c r="M1507" i="30"/>
  <c r="O1506" i="30"/>
  <c r="N1506" i="30"/>
  <c r="M1506" i="30"/>
  <c r="O1505" i="30"/>
  <c r="N1505" i="30"/>
  <c r="M1505" i="30"/>
  <c r="O1504" i="30"/>
  <c r="N1504" i="30"/>
  <c r="M1504" i="30"/>
  <c r="O1503" i="30"/>
  <c r="N1503" i="30"/>
  <c r="M1503" i="30"/>
  <c r="O1502" i="30"/>
  <c r="N1502" i="30"/>
  <c r="M1502" i="30"/>
  <c r="O1501" i="30"/>
  <c r="N1501" i="30"/>
  <c r="M1501" i="30"/>
  <c r="O1500" i="30"/>
  <c r="N1500" i="30"/>
  <c r="M1500" i="30"/>
  <c r="O1499" i="30"/>
  <c r="N1499" i="30"/>
  <c r="M1499" i="30"/>
  <c r="O1498" i="30"/>
  <c r="N1498" i="30"/>
  <c r="M1498" i="30"/>
  <c r="O1497" i="30"/>
  <c r="N1497" i="30"/>
  <c r="M1497" i="30"/>
  <c r="O1496" i="30"/>
  <c r="N1496" i="30"/>
  <c r="M1496" i="30"/>
  <c r="O1495" i="30"/>
  <c r="N1495" i="30"/>
  <c r="M1495" i="30"/>
  <c r="O1494" i="30"/>
  <c r="N1494" i="30"/>
  <c r="M1494" i="30"/>
  <c r="O1493" i="30"/>
  <c r="N1493" i="30"/>
  <c r="M1493" i="30"/>
  <c r="O1492" i="30"/>
  <c r="N1492" i="30"/>
  <c r="M1492" i="30"/>
  <c r="O1491" i="30"/>
  <c r="N1491" i="30"/>
  <c r="M1491" i="30"/>
  <c r="O1490" i="30"/>
  <c r="N1490" i="30"/>
  <c r="M1490" i="30"/>
  <c r="O1489" i="30"/>
  <c r="N1489" i="30"/>
  <c r="M1489" i="30"/>
  <c r="O1488" i="30"/>
  <c r="N1488" i="30"/>
  <c r="M1488" i="30"/>
  <c r="O1487" i="30"/>
  <c r="N1487" i="30"/>
  <c r="M1487" i="30"/>
  <c r="O1486" i="30"/>
  <c r="N1486" i="30"/>
  <c r="M1486" i="30"/>
  <c r="O1485" i="30"/>
  <c r="N1485" i="30"/>
  <c r="M1485" i="30"/>
  <c r="O1484" i="30"/>
  <c r="N1484" i="30"/>
  <c r="M1484" i="30"/>
  <c r="O1483" i="30"/>
  <c r="N1483" i="30"/>
  <c r="M1483" i="30"/>
  <c r="O1482" i="30"/>
  <c r="N1482" i="30"/>
  <c r="M1482" i="30"/>
  <c r="O1481" i="30"/>
  <c r="N1481" i="30"/>
  <c r="M1481" i="30"/>
  <c r="O1480" i="30"/>
  <c r="N1480" i="30"/>
  <c r="M1480" i="30"/>
  <c r="O1479" i="30"/>
  <c r="N1479" i="30"/>
  <c r="M1479" i="30"/>
  <c r="O1478" i="30"/>
  <c r="N1478" i="30"/>
  <c r="M1478" i="30"/>
  <c r="O1477" i="30"/>
  <c r="N1477" i="30"/>
  <c r="M1477" i="30"/>
  <c r="O1476" i="30"/>
  <c r="N1476" i="30"/>
  <c r="M1476" i="30"/>
  <c r="O1475" i="30"/>
  <c r="N1475" i="30"/>
  <c r="M1475" i="30"/>
  <c r="O1474" i="30"/>
  <c r="N1474" i="30"/>
  <c r="M1474" i="30"/>
  <c r="O1473" i="30"/>
  <c r="N1473" i="30"/>
  <c r="M1473" i="30"/>
  <c r="O1472" i="30"/>
  <c r="N1472" i="30"/>
  <c r="M1472" i="30"/>
  <c r="O1471" i="30"/>
  <c r="N1471" i="30"/>
  <c r="M1471" i="30"/>
  <c r="O1470" i="30"/>
  <c r="N1470" i="30"/>
  <c r="M1470" i="30"/>
  <c r="O1469" i="30"/>
  <c r="N1469" i="30"/>
  <c r="M1469" i="30"/>
  <c r="O1468" i="30"/>
  <c r="N1468" i="30"/>
  <c r="M1468" i="30"/>
  <c r="O1467" i="30"/>
  <c r="N1467" i="30"/>
  <c r="M1467" i="30"/>
  <c r="O1466" i="30"/>
  <c r="N1466" i="30"/>
  <c r="M1466" i="30"/>
  <c r="O1465" i="30"/>
  <c r="N1465" i="30"/>
  <c r="M1465" i="30"/>
  <c r="O1464" i="30"/>
  <c r="N1464" i="30"/>
  <c r="M1464" i="30"/>
  <c r="O1463" i="30"/>
  <c r="N1463" i="30"/>
  <c r="M1463" i="30"/>
  <c r="O1462" i="30"/>
  <c r="N1462" i="30"/>
  <c r="M1462" i="30"/>
  <c r="O1461" i="30"/>
  <c r="N1461" i="30"/>
  <c r="M1461" i="30"/>
  <c r="O1460" i="30"/>
  <c r="N1460" i="30"/>
  <c r="M1460" i="30"/>
  <c r="O1459" i="30"/>
  <c r="N1459" i="30"/>
  <c r="M1459" i="30"/>
  <c r="O1458" i="30"/>
  <c r="N1458" i="30"/>
  <c r="M1458" i="30"/>
  <c r="O1457" i="30"/>
  <c r="N1457" i="30"/>
  <c r="M1457" i="30"/>
  <c r="O1456" i="30"/>
  <c r="N1456" i="30"/>
  <c r="M1456" i="30"/>
  <c r="O1455" i="30"/>
  <c r="N1455" i="30"/>
  <c r="M1455" i="30"/>
  <c r="O1454" i="30"/>
  <c r="N1454" i="30"/>
  <c r="M1454" i="30"/>
  <c r="O1453" i="30"/>
  <c r="N1453" i="30"/>
  <c r="M1453" i="30"/>
  <c r="O1452" i="30"/>
  <c r="N1452" i="30"/>
  <c r="M1452" i="30"/>
  <c r="O1451" i="30"/>
  <c r="N1451" i="30"/>
  <c r="M1451" i="30"/>
  <c r="O1450" i="30"/>
  <c r="N1450" i="30"/>
  <c r="M1450" i="30"/>
  <c r="O1449" i="30"/>
  <c r="N1449" i="30"/>
  <c r="M1449" i="30"/>
  <c r="O1448" i="30"/>
  <c r="N1448" i="30"/>
  <c r="M1448" i="30"/>
  <c r="O1447" i="30"/>
  <c r="N1447" i="30"/>
  <c r="M1447" i="30"/>
  <c r="O1446" i="30"/>
  <c r="N1446" i="30"/>
  <c r="M1446" i="30"/>
  <c r="O1445" i="30"/>
  <c r="N1445" i="30"/>
  <c r="M1445" i="30"/>
  <c r="O1444" i="30"/>
  <c r="N1444" i="30"/>
  <c r="M1444" i="30"/>
  <c r="O1443" i="30"/>
  <c r="N1443" i="30"/>
  <c r="M1443" i="30"/>
  <c r="O1442" i="30"/>
  <c r="N1442" i="30"/>
  <c r="M1442" i="30"/>
  <c r="O1441" i="30"/>
  <c r="N1441" i="30"/>
  <c r="M1441" i="30"/>
  <c r="O1440" i="30"/>
  <c r="N1440" i="30"/>
  <c r="M1440" i="30"/>
  <c r="O1439" i="30"/>
  <c r="N1439" i="30"/>
  <c r="M1439" i="30"/>
  <c r="O1438" i="30"/>
  <c r="N1438" i="30"/>
  <c r="M1438" i="30"/>
  <c r="O1437" i="30"/>
  <c r="N1437" i="30"/>
  <c r="M1437" i="30"/>
  <c r="O1436" i="30"/>
  <c r="N1436" i="30"/>
  <c r="M1436" i="30"/>
  <c r="O1435" i="30"/>
  <c r="N1435" i="30"/>
  <c r="M1435" i="30"/>
  <c r="O1434" i="30"/>
  <c r="N1434" i="30"/>
  <c r="M1434" i="30"/>
  <c r="O1433" i="30"/>
  <c r="N1433" i="30"/>
  <c r="M1433" i="30"/>
  <c r="O1432" i="30"/>
  <c r="N1432" i="30"/>
  <c r="M1432" i="30"/>
  <c r="O1431" i="30"/>
  <c r="N1431" i="30"/>
  <c r="M1431" i="30"/>
  <c r="O1430" i="30"/>
  <c r="N1430" i="30"/>
  <c r="M1430" i="30"/>
  <c r="O1429" i="30"/>
  <c r="N1429" i="30"/>
  <c r="M1429" i="30"/>
  <c r="O1428" i="30"/>
  <c r="N1428" i="30"/>
  <c r="M1428" i="30"/>
  <c r="O1427" i="30"/>
  <c r="N1427" i="30"/>
  <c r="M1427" i="30"/>
  <c r="O1426" i="30"/>
  <c r="N1426" i="30"/>
  <c r="M1426" i="30"/>
  <c r="O1425" i="30"/>
  <c r="N1425" i="30"/>
  <c r="M1425" i="30"/>
  <c r="O1424" i="30"/>
  <c r="N1424" i="30"/>
  <c r="M1424" i="30"/>
  <c r="O1423" i="30"/>
  <c r="N1423" i="30"/>
  <c r="M1423" i="30"/>
  <c r="O1422" i="30"/>
  <c r="N1422" i="30"/>
  <c r="M1422" i="30"/>
  <c r="O1421" i="30"/>
  <c r="N1421" i="30"/>
  <c r="M1421" i="30"/>
  <c r="O1420" i="30"/>
  <c r="N1420" i="30"/>
  <c r="M1420" i="30"/>
  <c r="O1419" i="30"/>
  <c r="N1419" i="30"/>
  <c r="M1419" i="30"/>
  <c r="O1418" i="30"/>
  <c r="N1418" i="30"/>
  <c r="M1418" i="30"/>
  <c r="O1417" i="30"/>
  <c r="N1417" i="30"/>
  <c r="M1417" i="30"/>
  <c r="O1416" i="30"/>
  <c r="N1416" i="30"/>
  <c r="M1416" i="30"/>
  <c r="O1415" i="30"/>
  <c r="N1415" i="30"/>
  <c r="M1415" i="30"/>
  <c r="O1414" i="30"/>
  <c r="N1414" i="30"/>
  <c r="M1414" i="30"/>
  <c r="O1413" i="30"/>
  <c r="N1413" i="30"/>
  <c r="M1413" i="30"/>
  <c r="O1412" i="30"/>
  <c r="N1412" i="30"/>
  <c r="M1412" i="30"/>
  <c r="O1411" i="30"/>
  <c r="N1411" i="30"/>
  <c r="M1411" i="30"/>
  <c r="O1410" i="30"/>
  <c r="N1410" i="30"/>
  <c r="M1410" i="30"/>
  <c r="O1409" i="30"/>
  <c r="N1409" i="30"/>
  <c r="M1409" i="30"/>
  <c r="O1408" i="30"/>
  <c r="N1408" i="30"/>
  <c r="M1408" i="30"/>
  <c r="O1407" i="30"/>
  <c r="N1407" i="30"/>
  <c r="M1407" i="30"/>
  <c r="O1406" i="30"/>
  <c r="N1406" i="30"/>
  <c r="M1406" i="30"/>
  <c r="O1405" i="30"/>
  <c r="N1405" i="30"/>
  <c r="M1405" i="30"/>
  <c r="O1404" i="30"/>
  <c r="N1404" i="30"/>
  <c r="M1404" i="30"/>
  <c r="O1403" i="30"/>
  <c r="N1403" i="30"/>
  <c r="M1403" i="30"/>
  <c r="O1402" i="30"/>
  <c r="N1402" i="30"/>
  <c r="M1402" i="30"/>
  <c r="O1401" i="30"/>
  <c r="N1401" i="30"/>
  <c r="M1401" i="30"/>
  <c r="O1400" i="30"/>
  <c r="N1400" i="30"/>
  <c r="M1400" i="30"/>
  <c r="O1399" i="30"/>
  <c r="N1399" i="30"/>
  <c r="M1399" i="30"/>
  <c r="O1398" i="30"/>
  <c r="N1398" i="30"/>
  <c r="M1398" i="30"/>
  <c r="O1397" i="30"/>
  <c r="N1397" i="30"/>
  <c r="M1397" i="30"/>
  <c r="O1396" i="30"/>
  <c r="N1396" i="30"/>
  <c r="M1396" i="30"/>
  <c r="O1395" i="30"/>
  <c r="N1395" i="30"/>
  <c r="M1395" i="30"/>
  <c r="O1394" i="30"/>
  <c r="N1394" i="30"/>
  <c r="M1394" i="30"/>
  <c r="O1393" i="30"/>
  <c r="N1393" i="30"/>
  <c r="M1393" i="30"/>
  <c r="O1392" i="30"/>
  <c r="N1392" i="30"/>
  <c r="M1392" i="30"/>
  <c r="O1391" i="30"/>
  <c r="N1391" i="30"/>
  <c r="M1391" i="30"/>
  <c r="O1390" i="30"/>
  <c r="N1390" i="30"/>
  <c r="M1390" i="30"/>
  <c r="O1389" i="30"/>
  <c r="N1389" i="30"/>
  <c r="M1389" i="30"/>
  <c r="O1388" i="30"/>
  <c r="N1388" i="30"/>
  <c r="M1388" i="30"/>
  <c r="O1387" i="30"/>
  <c r="N1387" i="30"/>
  <c r="M1387" i="30"/>
  <c r="O1386" i="30"/>
  <c r="N1386" i="30"/>
  <c r="M1386" i="30"/>
  <c r="O1385" i="30"/>
  <c r="N1385" i="30"/>
  <c r="M1385" i="30"/>
  <c r="O1384" i="30"/>
  <c r="N1384" i="30"/>
  <c r="M1384" i="30"/>
  <c r="O1383" i="30"/>
  <c r="N1383" i="30"/>
  <c r="M1383" i="30"/>
  <c r="O1382" i="30"/>
  <c r="N1382" i="30"/>
  <c r="M1382" i="30"/>
  <c r="O1381" i="30"/>
  <c r="N1381" i="30"/>
  <c r="M1381" i="30"/>
  <c r="O1380" i="30"/>
  <c r="N1380" i="30"/>
  <c r="M1380" i="30"/>
  <c r="O1379" i="30"/>
  <c r="N1379" i="30"/>
  <c r="M1379" i="30"/>
  <c r="O1378" i="30"/>
  <c r="N1378" i="30"/>
  <c r="M1378" i="30"/>
  <c r="O1377" i="30"/>
  <c r="N1377" i="30"/>
  <c r="M1377" i="30"/>
  <c r="O1376" i="30"/>
  <c r="N1376" i="30"/>
  <c r="M1376" i="30"/>
  <c r="O1375" i="30"/>
  <c r="N1375" i="30"/>
  <c r="M1375" i="30"/>
  <c r="O1374" i="30"/>
  <c r="N1374" i="30"/>
  <c r="M1374" i="30"/>
  <c r="O1373" i="30"/>
  <c r="N1373" i="30"/>
  <c r="M1373" i="30"/>
  <c r="O1372" i="30"/>
  <c r="N1372" i="30"/>
  <c r="M1372" i="30"/>
  <c r="O1371" i="30"/>
  <c r="N1371" i="30"/>
  <c r="M1371" i="30"/>
  <c r="O1370" i="30"/>
  <c r="N1370" i="30"/>
  <c r="M1370" i="30"/>
  <c r="O1369" i="30"/>
  <c r="N1369" i="30"/>
  <c r="M1369" i="30"/>
  <c r="O1368" i="30"/>
  <c r="N1368" i="30"/>
  <c r="M1368" i="30"/>
  <c r="O1367" i="30"/>
  <c r="N1367" i="30"/>
  <c r="M1367" i="30"/>
  <c r="O1366" i="30"/>
  <c r="N1366" i="30"/>
  <c r="M1366" i="30"/>
  <c r="O1365" i="30"/>
  <c r="N1365" i="30"/>
  <c r="M1365" i="30"/>
  <c r="O1364" i="30"/>
  <c r="N1364" i="30"/>
  <c r="M1364" i="30"/>
  <c r="O1363" i="30"/>
  <c r="N1363" i="30"/>
  <c r="M1363" i="30"/>
  <c r="O1362" i="30"/>
  <c r="N1362" i="30"/>
  <c r="M1362" i="30"/>
  <c r="O1361" i="30"/>
  <c r="N1361" i="30"/>
  <c r="M1361" i="30"/>
  <c r="O1360" i="30"/>
  <c r="N1360" i="30"/>
  <c r="M1360" i="30"/>
  <c r="O1359" i="30"/>
  <c r="N1359" i="30"/>
  <c r="M1359" i="30"/>
  <c r="O1358" i="30"/>
  <c r="N1358" i="30"/>
  <c r="M1358" i="30"/>
  <c r="O1357" i="30"/>
  <c r="N1357" i="30"/>
  <c r="M1357" i="30"/>
  <c r="O1356" i="30"/>
  <c r="N1356" i="30"/>
  <c r="M1356" i="30"/>
  <c r="O1355" i="30"/>
  <c r="N1355" i="30"/>
  <c r="M1355" i="30"/>
  <c r="O1354" i="30"/>
  <c r="N1354" i="30"/>
  <c r="M1354" i="30"/>
  <c r="O1353" i="30"/>
  <c r="N1353" i="30"/>
  <c r="M1353" i="30"/>
  <c r="O1352" i="30"/>
  <c r="N1352" i="30"/>
  <c r="M1352" i="30"/>
  <c r="O1351" i="30"/>
  <c r="N1351" i="30"/>
  <c r="M1351" i="30"/>
  <c r="O1350" i="30"/>
  <c r="N1350" i="30"/>
  <c r="M1350" i="30"/>
  <c r="O1349" i="30"/>
  <c r="N1349" i="30"/>
  <c r="M1349" i="30"/>
  <c r="O1348" i="30"/>
  <c r="N1348" i="30"/>
  <c r="M1348" i="30"/>
  <c r="O1347" i="30"/>
  <c r="N1347" i="30"/>
  <c r="M1347" i="30"/>
  <c r="O1346" i="30"/>
  <c r="N1346" i="30"/>
  <c r="M1346" i="30"/>
  <c r="O1345" i="30"/>
  <c r="N1345" i="30"/>
  <c r="M1345" i="30"/>
  <c r="O1344" i="30"/>
  <c r="N1344" i="30"/>
  <c r="M1344" i="30"/>
  <c r="O1343" i="30"/>
  <c r="N1343" i="30"/>
  <c r="M1343" i="30"/>
  <c r="O1342" i="30"/>
  <c r="N1342" i="30"/>
  <c r="M1342" i="30"/>
  <c r="O1341" i="30"/>
  <c r="N1341" i="30"/>
  <c r="M1341" i="30"/>
  <c r="O1340" i="30"/>
  <c r="N1340" i="30"/>
  <c r="M1340" i="30"/>
  <c r="O1339" i="30"/>
  <c r="N1339" i="30"/>
  <c r="M1339" i="30"/>
  <c r="O1338" i="30"/>
  <c r="N1338" i="30"/>
  <c r="M1338" i="30"/>
  <c r="O1337" i="30"/>
  <c r="N1337" i="30"/>
  <c r="M1337" i="30"/>
  <c r="O1336" i="30"/>
  <c r="N1336" i="30"/>
  <c r="M1336" i="30"/>
  <c r="O1335" i="30"/>
  <c r="N1335" i="30"/>
  <c r="M1335" i="30"/>
  <c r="O1334" i="30"/>
  <c r="N1334" i="30"/>
  <c r="M1334" i="30"/>
  <c r="O1333" i="30"/>
  <c r="N1333" i="30"/>
  <c r="M1333" i="30"/>
  <c r="O1332" i="30"/>
  <c r="N1332" i="30"/>
  <c r="M1332" i="30"/>
  <c r="O1331" i="30"/>
  <c r="N1331" i="30"/>
  <c r="M1331" i="30"/>
  <c r="O1330" i="30"/>
  <c r="N1330" i="30"/>
  <c r="M1330" i="30"/>
  <c r="O1329" i="30"/>
  <c r="N1329" i="30"/>
  <c r="M1329" i="30"/>
  <c r="O1328" i="30"/>
  <c r="N1328" i="30"/>
  <c r="M1328" i="30"/>
  <c r="O1327" i="30"/>
  <c r="N1327" i="30"/>
  <c r="M1327" i="30"/>
  <c r="O1326" i="30"/>
  <c r="N1326" i="30"/>
  <c r="M1326" i="30"/>
  <c r="O1325" i="30"/>
  <c r="N1325" i="30"/>
  <c r="M1325" i="30"/>
  <c r="O1324" i="30"/>
  <c r="N1324" i="30"/>
  <c r="M1324" i="30"/>
  <c r="O1323" i="30"/>
  <c r="N1323" i="30"/>
  <c r="M1323" i="30"/>
  <c r="O1322" i="30"/>
  <c r="N1322" i="30"/>
  <c r="M1322" i="30"/>
  <c r="O1321" i="30"/>
  <c r="N1321" i="30"/>
  <c r="M1321" i="30"/>
  <c r="O1320" i="30"/>
  <c r="N1320" i="30"/>
  <c r="M1320" i="30"/>
  <c r="O1319" i="30"/>
  <c r="N1319" i="30"/>
  <c r="M1319" i="30"/>
  <c r="O1318" i="30"/>
  <c r="N1318" i="30"/>
  <c r="M1318" i="30"/>
  <c r="O1317" i="30"/>
  <c r="N1317" i="30"/>
  <c r="M1317" i="30"/>
  <c r="O1316" i="30"/>
  <c r="N1316" i="30"/>
  <c r="M1316" i="30"/>
  <c r="O1315" i="30"/>
  <c r="N1315" i="30"/>
  <c r="M1315" i="30"/>
  <c r="O1314" i="30"/>
  <c r="N1314" i="30"/>
  <c r="M1314" i="30"/>
  <c r="O1313" i="30"/>
  <c r="N1313" i="30"/>
  <c r="M1313" i="30"/>
  <c r="O1312" i="30"/>
  <c r="N1312" i="30"/>
  <c r="M1312" i="30"/>
  <c r="O1311" i="30"/>
  <c r="N1311" i="30"/>
  <c r="M1311" i="30"/>
  <c r="O1310" i="30"/>
  <c r="N1310" i="30"/>
  <c r="M1310" i="30"/>
  <c r="O1309" i="30"/>
  <c r="N1309" i="30"/>
  <c r="M1309" i="30"/>
  <c r="O1308" i="30"/>
  <c r="N1308" i="30"/>
  <c r="M1308" i="30"/>
  <c r="O1307" i="30"/>
  <c r="N1307" i="30"/>
  <c r="M1307" i="30"/>
  <c r="O1306" i="30"/>
  <c r="N1306" i="30"/>
  <c r="M1306" i="30"/>
  <c r="O1305" i="30"/>
  <c r="N1305" i="30"/>
  <c r="M1305" i="30"/>
  <c r="O1304" i="30"/>
  <c r="N1304" i="30"/>
  <c r="M1304" i="30"/>
  <c r="O1303" i="30"/>
  <c r="N1303" i="30"/>
  <c r="M1303" i="30"/>
  <c r="O1302" i="30"/>
  <c r="N1302" i="30"/>
  <c r="M1302" i="30"/>
  <c r="O1301" i="30"/>
  <c r="N1301" i="30"/>
  <c r="M1301" i="30"/>
  <c r="O1300" i="30"/>
  <c r="N1300" i="30"/>
  <c r="M1300" i="30"/>
  <c r="O1299" i="30"/>
  <c r="N1299" i="30"/>
  <c r="M1299" i="30"/>
  <c r="O1298" i="30"/>
  <c r="N1298" i="30"/>
  <c r="M1298" i="30"/>
  <c r="O1297" i="30"/>
  <c r="N1297" i="30"/>
  <c r="M1297" i="30"/>
  <c r="O1296" i="30"/>
  <c r="N1296" i="30"/>
  <c r="M1296" i="30"/>
  <c r="O1295" i="30"/>
  <c r="N1295" i="30"/>
  <c r="M1295" i="30"/>
  <c r="O1294" i="30"/>
  <c r="N1294" i="30"/>
  <c r="M1294" i="30"/>
  <c r="O1293" i="30"/>
  <c r="N1293" i="30"/>
  <c r="M1293" i="30"/>
  <c r="O1292" i="30"/>
  <c r="N1292" i="30"/>
  <c r="M1292" i="30"/>
  <c r="O1291" i="30"/>
  <c r="N1291" i="30"/>
  <c r="M1291" i="30"/>
  <c r="O1290" i="30"/>
  <c r="N1290" i="30"/>
  <c r="M1290" i="30"/>
  <c r="O1289" i="30"/>
  <c r="N1289" i="30"/>
  <c r="M1289" i="30"/>
  <c r="O1288" i="30"/>
  <c r="N1288" i="30"/>
  <c r="M1288" i="30"/>
  <c r="O1287" i="30"/>
  <c r="N1287" i="30"/>
  <c r="M1287" i="30"/>
  <c r="O1286" i="30"/>
  <c r="N1286" i="30"/>
  <c r="M1286" i="30"/>
  <c r="O1285" i="30"/>
  <c r="N1285" i="30"/>
  <c r="M1285" i="30"/>
  <c r="O1284" i="30"/>
  <c r="N1284" i="30"/>
  <c r="M1284" i="30"/>
  <c r="O1283" i="30"/>
  <c r="N1283" i="30"/>
  <c r="M1283" i="30"/>
  <c r="O1282" i="30"/>
  <c r="N1282" i="30"/>
  <c r="M1282" i="30"/>
  <c r="O1281" i="30"/>
  <c r="N1281" i="30"/>
  <c r="M1281" i="30"/>
  <c r="O1280" i="30"/>
  <c r="N1280" i="30"/>
  <c r="M1280" i="30"/>
  <c r="O1279" i="30"/>
  <c r="N1279" i="30"/>
  <c r="M1279" i="30"/>
  <c r="O1278" i="30"/>
  <c r="N1278" i="30"/>
  <c r="M1278" i="30"/>
  <c r="O1277" i="30"/>
  <c r="N1277" i="30"/>
  <c r="M1277" i="30"/>
  <c r="O1276" i="30"/>
  <c r="N1276" i="30"/>
  <c r="M1276" i="30"/>
  <c r="O1275" i="30"/>
  <c r="N1275" i="30"/>
  <c r="M1275" i="30"/>
  <c r="O1274" i="30"/>
  <c r="N1274" i="30"/>
  <c r="M1274" i="30"/>
  <c r="O1273" i="30"/>
  <c r="N1273" i="30"/>
  <c r="M1273" i="30"/>
  <c r="O1272" i="30"/>
  <c r="N1272" i="30"/>
  <c r="M1272" i="30"/>
  <c r="O1271" i="30"/>
  <c r="N1271" i="30"/>
  <c r="M1271" i="30"/>
  <c r="O1270" i="30"/>
  <c r="N1270" i="30"/>
  <c r="M1270" i="30"/>
  <c r="O1269" i="30"/>
  <c r="N1269" i="30"/>
  <c r="M1269" i="30"/>
  <c r="O1268" i="30"/>
  <c r="N1268" i="30"/>
  <c r="M1268" i="30"/>
  <c r="O1267" i="30"/>
  <c r="N1267" i="30"/>
  <c r="M1267" i="30"/>
  <c r="O1266" i="30"/>
  <c r="N1266" i="30"/>
  <c r="M1266" i="30"/>
  <c r="O1265" i="30"/>
  <c r="N1265" i="30"/>
  <c r="M1265" i="30"/>
  <c r="O1264" i="30"/>
  <c r="N1264" i="30"/>
  <c r="M1264" i="30"/>
  <c r="O1263" i="30"/>
  <c r="N1263" i="30"/>
  <c r="M1263" i="30"/>
  <c r="O1262" i="30"/>
  <c r="N1262" i="30"/>
  <c r="M1262" i="30"/>
  <c r="O1261" i="30"/>
  <c r="N1261" i="30"/>
  <c r="M1261" i="30"/>
  <c r="O1260" i="30"/>
  <c r="N1260" i="30"/>
  <c r="M1260" i="30"/>
  <c r="O1259" i="30"/>
  <c r="N1259" i="30"/>
  <c r="M1259" i="30"/>
  <c r="O1258" i="30"/>
  <c r="N1258" i="30"/>
  <c r="M1258" i="30"/>
  <c r="O1257" i="30"/>
  <c r="N1257" i="30"/>
  <c r="M1257" i="30"/>
  <c r="O1256" i="30"/>
  <c r="N1256" i="30"/>
  <c r="M1256" i="30"/>
  <c r="O1255" i="30"/>
  <c r="N1255" i="30"/>
  <c r="M1255" i="30"/>
  <c r="O1254" i="30"/>
  <c r="N1254" i="30"/>
  <c r="M1254" i="30"/>
  <c r="O1253" i="30"/>
  <c r="N1253" i="30"/>
  <c r="M1253" i="30"/>
  <c r="O1252" i="30"/>
  <c r="N1252" i="30"/>
  <c r="M1252" i="30"/>
  <c r="O1251" i="30"/>
  <c r="N1251" i="30"/>
  <c r="M1251" i="30"/>
  <c r="O1250" i="30"/>
  <c r="N1250" i="30"/>
  <c r="M1250" i="30"/>
  <c r="O1249" i="30"/>
  <c r="N1249" i="30"/>
  <c r="M1249" i="30"/>
  <c r="O1248" i="30"/>
  <c r="N1248" i="30"/>
  <c r="M1248" i="30"/>
  <c r="O1247" i="30"/>
  <c r="N1247" i="30"/>
  <c r="M1247" i="30"/>
  <c r="O1246" i="30"/>
  <c r="N1246" i="30"/>
  <c r="M1246" i="30"/>
  <c r="O1245" i="30"/>
  <c r="N1245" i="30"/>
  <c r="M1245" i="30"/>
  <c r="O1244" i="30"/>
  <c r="N1244" i="30"/>
  <c r="M1244" i="30"/>
  <c r="O1243" i="30"/>
  <c r="N1243" i="30"/>
  <c r="M1243" i="30"/>
  <c r="O1242" i="30"/>
  <c r="N1242" i="30"/>
  <c r="M1242" i="30"/>
  <c r="O1241" i="30"/>
  <c r="N1241" i="30"/>
  <c r="M1241" i="30"/>
  <c r="O1240" i="30"/>
  <c r="N1240" i="30"/>
  <c r="M1240" i="30"/>
  <c r="O1239" i="30"/>
  <c r="N1239" i="30"/>
  <c r="M1239" i="30"/>
  <c r="O1238" i="30"/>
  <c r="N1238" i="30"/>
  <c r="M1238" i="30"/>
  <c r="O1237" i="30"/>
  <c r="N1237" i="30"/>
  <c r="M1237" i="30"/>
  <c r="O1236" i="30"/>
  <c r="N1236" i="30"/>
  <c r="M1236" i="30"/>
  <c r="O1235" i="30"/>
  <c r="N1235" i="30"/>
  <c r="M1235" i="30"/>
  <c r="O1234" i="30"/>
  <c r="N1234" i="30"/>
  <c r="M1234" i="30"/>
  <c r="O1233" i="30"/>
  <c r="N1233" i="30"/>
  <c r="M1233" i="30"/>
  <c r="O1232" i="30"/>
  <c r="N1232" i="30"/>
  <c r="M1232" i="30"/>
  <c r="O1231" i="30"/>
  <c r="N1231" i="30"/>
  <c r="M1231" i="30"/>
  <c r="O1230" i="30"/>
  <c r="N1230" i="30"/>
  <c r="M1230" i="30"/>
  <c r="O1229" i="30"/>
  <c r="N1229" i="30"/>
  <c r="M1229" i="30"/>
  <c r="O1228" i="30"/>
  <c r="N1228" i="30"/>
  <c r="M1228" i="30"/>
  <c r="O1227" i="30"/>
  <c r="N1227" i="30"/>
  <c r="M1227" i="30"/>
  <c r="O1226" i="30"/>
  <c r="N1226" i="30"/>
  <c r="M1226" i="30"/>
  <c r="O1225" i="30"/>
  <c r="N1225" i="30"/>
  <c r="M1225" i="30"/>
  <c r="O1224" i="30"/>
  <c r="N1224" i="30"/>
  <c r="M1224" i="30"/>
  <c r="O1223" i="30"/>
  <c r="N1223" i="30"/>
  <c r="M1223" i="30"/>
  <c r="O1222" i="30"/>
  <c r="N1222" i="30"/>
  <c r="M1222" i="30"/>
  <c r="O1221" i="30"/>
  <c r="N1221" i="30"/>
  <c r="M1221" i="30"/>
  <c r="O1220" i="30"/>
  <c r="N1220" i="30"/>
  <c r="M1220" i="30"/>
  <c r="O1219" i="30"/>
  <c r="N1219" i="30"/>
  <c r="M1219" i="30"/>
  <c r="O1218" i="30"/>
  <c r="N1218" i="30"/>
  <c r="M1218" i="30"/>
  <c r="O1217" i="30"/>
  <c r="N1217" i="30"/>
  <c r="M1217" i="30"/>
  <c r="O1216" i="30"/>
  <c r="N1216" i="30"/>
  <c r="M1216" i="30"/>
  <c r="O1215" i="30"/>
  <c r="N1215" i="30"/>
  <c r="M1215" i="30"/>
  <c r="O1214" i="30"/>
  <c r="N1214" i="30"/>
  <c r="M1214" i="30"/>
  <c r="O1213" i="30"/>
  <c r="N1213" i="30"/>
  <c r="M1213" i="30"/>
  <c r="O1212" i="30"/>
  <c r="N1212" i="30"/>
  <c r="M1212" i="30"/>
  <c r="O1211" i="30"/>
  <c r="N1211" i="30"/>
  <c r="M1211" i="30"/>
  <c r="O1210" i="30"/>
  <c r="N1210" i="30"/>
  <c r="M1210" i="30"/>
  <c r="O1209" i="30"/>
  <c r="N1209" i="30"/>
  <c r="M1209" i="30"/>
  <c r="O1208" i="30"/>
  <c r="N1208" i="30"/>
  <c r="M1208" i="30"/>
  <c r="O1207" i="30"/>
  <c r="N1207" i="30"/>
  <c r="M1207" i="30"/>
  <c r="O1206" i="30"/>
  <c r="N1206" i="30"/>
  <c r="M1206" i="30"/>
  <c r="O1205" i="30"/>
  <c r="N1205" i="30"/>
  <c r="M1205" i="30"/>
  <c r="O1204" i="30"/>
  <c r="N1204" i="30"/>
  <c r="M1204" i="30"/>
  <c r="O1203" i="30"/>
  <c r="N1203" i="30"/>
  <c r="M1203" i="30"/>
  <c r="O1202" i="30"/>
  <c r="N1202" i="30"/>
  <c r="M1202" i="30"/>
  <c r="O1201" i="30"/>
  <c r="N1201" i="30"/>
  <c r="M1201" i="30"/>
  <c r="O1200" i="30"/>
  <c r="N1200" i="30"/>
  <c r="M1200" i="30"/>
  <c r="O1199" i="30"/>
  <c r="N1199" i="30"/>
  <c r="M1199" i="30"/>
  <c r="O1198" i="30"/>
  <c r="N1198" i="30"/>
  <c r="M1198" i="30"/>
  <c r="O1197" i="30"/>
  <c r="N1197" i="30"/>
  <c r="M1197" i="30"/>
  <c r="O1196" i="30"/>
  <c r="N1196" i="30"/>
  <c r="M1196" i="30"/>
  <c r="O1195" i="30"/>
  <c r="N1195" i="30"/>
  <c r="M1195" i="30"/>
  <c r="O1194" i="30"/>
  <c r="N1194" i="30"/>
  <c r="M1194" i="30"/>
  <c r="O1193" i="30"/>
  <c r="N1193" i="30"/>
  <c r="M1193" i="30"/>
  <c r="O1192" i="30"/>
  <c r="N1192" i="30"/>
  <c r="M1192" i="30"/>
  <c r="O1191" i="30"/>
  <c r="N1191" i="30"/>
  <c r="M1191" i="30"/>
  <c r="O1190" i="30"/>
  <c r="N1190" i="30"/>
  <c r="M1190" i="30"/>
  <c r="O1189" i="30"/>
  <c r="N1189" i="30"/>
  <c r="M1189" i="30"/>
  <c r="O1188" i="30"/>
  <c r="N1188" i="30"/>
  <c r="M1188" i="30"/>
  <c r="O1187" i="30"/>
  <c r="N1187" i="30"/>
  <c r="M1187" i="30"/>
  <c r="O1186" i="30"/>
  <c r="N1186" i="30"/>
  <c r="M1186" i="30"/>
  <c r="O1185" i="30"/>
  <c r="N1185" i="30"/>
  <c r="M1185" i="30"/>
  <c r="O1184" i="30"/>
  <c r="N1184" i="30"/>
  <c r="M1184" i="30"/>
  <c r="O1183" i="30"/>
  <c r="N1183" i="30"/>
  <c r="M1183" i="30"/>
  <c r="O1182" i="30"/>
  <c r="N1182" i="30"/>
  <c r="M1182" i="30"/>
  <c r="O1181" i="30"/>
  <c r="N1181" i="30"/>
  <c r="M1181" i="30"/>
  <c r="O1180" i="30"/>
  <c r="N1180" i="30"/>
  <c r="M1180" i="30"/>
  <c r="O1179" i="30"/>
  <c r="N1179" i="30"/>
  <c r="M1179" i="30"/>
  <c r="O1178" i="30"/>
  <c r="N1178" i="30"/>
  <c r="M1178" i="30"/>
  <c r="O1177" i="30"/>
  <c r="N1177" i="30"/>
  <c r="M1177" i="30"/>
  <c r="O1176" i="30"/>
  <c r="N1176" i="30"/>
  <c r="M1176" i="30"/>
  <c r="O1175" i="30"/>
  <c r="N1175" i="30"/>
  <c r="M1175" i="30"/>
  <c r="O1174" i="30"/>
  <c r="N1174" i="30"/>
  <c r="M1174" i="30"/>
  <c r="O1173" i="30"/>
  <c r="N1173" i="30"/>
  <c r="M1173" i="30"/>
  <c r="O1172" i="30"/>
  <c r="N1172" i="30"/>
  <c r="M1172" i="30"/>
  <c r="O1171" i="30"/>
  <c r="N1171" i="30"/>
  <c r="M1171" i="30"/>
  <c r="O1170" i="30"/>
  <c r="N1170" i="30"/>
  <c r="M1170" i="30"/>
  <c r="O1169" i="30"/>
  <c r="N1169" i="30"/>
  <c r="M1169" i="30"/>
  <c r="O1168" i="30"/>
  <c r="N1168" i="30"/>
  <c r="M1168" i="30"/>
  <c r="O1167" i="30"/>
  <c r="N1167" i="30"/>
  <c r="M1167" i="30"/>
  <c r="O1166" i="30"/>
  <c r="N1166" i="30"/>
  <c r="M1166" i="30"/>
  <c r="O1165" i="30"/>
  <c r="N1165" i="30"/>
  <c r="M1165" i="30"/>
  <c r="O1164" i="30"/>
  <c r="N1164" i="30"/>
  <c r="M1164" i="30"/>
  <c r="O1163" i="30"/>
  <c r="N1163" i="30"/>
  <c r="M1163" i="30"/>
  <c r="O1162" i="30"/>
  <c r="N1162" i="30"/>
  <c r="M1162" i="30"/>
  <c r="O1161" i="30"/>
  <c r="N1161" i="30"/>
  <c r="M1161" i="30"/>
  <c r="O1160" i="30"/>
  <c r="N1160" i="30"/>
  <c r="M1160" i="30"/>
  <c r="O1159" i="30"/>
  <c r="N1159" i="30"/>
  <c r="M1159" i="30"/>
  <c r="O1158" i="30"/>
  <c r="N1158" i="30"/>
  <c r="M1158" i="30"/>
  <c r="O1157" i="30"/>
  <c r="N1157" i="30"/>
  <c r="M1157" i="30"/>
  <c r="O1156" i="30"/>
  <c r="N1156" i="30"/>
  <c r="M1156" i="30"/>
  <c r="O1155" i="30"/>
  <c r="N1155" i="30"/>
  <c r="M1155" i="30"/>
  <c r="O1154" i="30"/>
  <c r="N1154" i="30"/>
  <c r="M1154" i="30"/>
  <c r="O1153" i="30"/>
  <c r="N1153" i="30"/>
  <c r="M1153" i="30"/>
  <c r="O1152" i="30"/>
  <c r="N1152" i="30"/>
  <c r="M1152" i="30"/>
  <c r="O1151" i="30"/>
  <c r="N1151" i="30"/>
  <c r="M1151" i="30"/>
  <c r="O1150" i="30"/>
  <c r="N1150" i="30"/>
  <c r="M1150" i="30"/>
  <c r="O1149" i="30"/>
  <c r="N1149" i="30"/>
  <c r="M1149" i="30"/>
  <c r="O1148" i="30"/>
  <c r="N1148" i="30"/>
  <c r="M1148" i="30"/>
  <c r="O1147" i="30"/>
  <c r="N1147" i="30"/>
  <c r="M1147" i="30"/>
  <c r="O1146" i="30"/>
  <c r="N1146" i="30"/>
  <c r="M1146" i="30"/>
  <c r="O1145" i="30"/>
  <c r="N1145" i="30"/>
  <c r="M1145" i="30"/>
  <c r="O1144" i="30"/>
  <c r="N1144" i="30"/>
  <c r="M1144" i="30"/>
  <c r="O1143" i="30"/>
  <c r="N1143" i="30"/>
  <c r="M1143" i="30"/>
  <c r="O1142" i="30"/>
  <c r="N1142" i="30"/>
  <c r="M1142" i="30"/>
  <c r="O1141" i="30"/>
  <c r="N1141" i="30"/>
  <c r="M1141" i="30"/>
  <c r="O1140" i="30"/>
  <c r="N1140" i="30"/>
  <c r="M1140" i="30"/>
  <c r="O1139" i="30"/>
  <c r="N1139" i="30"/>
  <c r="M1139" i="30"/>
  <c r="O1138" i="30"/>
  <c r="N1138" i="30"/>
  <c r="M1138" i="30"/>
  <c r="O1137" i="30"/>
  <c r="N1137" i="30"/>
  <c r="M1137" i="30"/>
  <c r="O1136" i="30"/>
  <c r="N1136" i="30"/>
  <c r="M1136" i="30"/>
  <c r="O1135" i="30"/>
  <c r="N1135" i="30"/>
  <c r="M1135" i="30"/>
  <c r="O1134" i="30"/>
  <c r="N1134" i="30"/>
  <c r="M1134" i="30"/>
  <c r="O1133" i="30"/>
  <c r="N1133" i="30"/>
  <c r="M1133" i="30"/>
  <c r="O1132" i="30"/>
  <c r="N1132" i="30"/>
  <c r="M1132" i="30"/>
  <c r="O1131" i="30"/>
  <c r="N1131" i="30"/>
  <c r="M1131" i="30"/>
  <c r="O1130" i="30"/>
  <c r="N1130" i="30"/>
  <c r="M1130" i="30"/>
  <c r="O1129" i="30"/>
  <c r="N1129" i="30"/>
  <c r="M1129" i="30"/>
  <c r="O1128" i="30"/>
  <c r="N1128" i="30"/>
  <c r="M1128" i="30"/>
  <c r="O1127" i="30"/>
  <c r="N1127" i="30"/>
  <c r="M1127" i="30"/>
  <c r="O1126" i="30"/>
  <c r="N1126" i="30"/>
  <c r="M1126" i="30"/>
  <c r="O1125" i="30"/>
  <c r="N1125" i="30"/>
  <c r="M1125" i="30"/>
  <c r="O1124" i="30"/>
  <c r="N1124" i="30"/>
  <c r="M1124" i="30"/>
  <c r="O1123" i="30"/>
  <c r="N1123" i="30"/>
  <c r="M1123" i="30"/>
  <c r="O1122" i="30"/>
  <c r="N1122" i="30"/>
  <c r="M1122" i="30"/>
  <c r="O1121" i="30"/>
  <c r="N1121" i="30"/>
  <c r="M1121" i="30"/>
  <c r="O1120" i="30"/>
  <c r="N1120" i="30"/>
  <c r="M1120" i="30"/>
  <c r="O1119" i="30"/>
  <c r="N1119" i="30"/>
  <c r="M1119" i="30"/>
  <c r="O1118" i="30"/>
  <c r="N1118" i="30"/>
  <c r="M1118" i="30"/>
  <c r="O1117" i="30"/>
  <c r="N1117" i="30"/>
  <c r="M1117" i="30"/>
  <c r="O1116" i="30"/>
  <c r="N1116" i="30"/>
  <c r="M1116" i="30"/>
  <c r="O1115" i="30"/>
  <c r="N1115" i="30"/>
  <c r="M1115" i="30"/>
  <c r="O1114" i="30"/>
  <c r="N1114" i="30"/>
  <c r="M1114" i="30"/>
  <c r="O1113" i="30"/>
  <c r="N1113" i="30"/>
  <c r="M1113" i="30"/>
  <c r="O1112" i="30"/>
  <c r="N1112" i="30"/>
  <c r="M1112" i="30"/>
  <c r="O1111" i="30"/>
  <c r="N1111" i="30"/>
  <c r="M1111" i="30"/>
  <c r="O1110" i="30"/>
  <c r="N1110" i="30"/>
  <c r="M1110" i="30"/>
  <c r="O1109" i="30"/>
  <c r="N1109" i="30"/>
  <c r="M1109" i="30"/>
  <c r="O1108" i="30"/>
  <c r="N1108" i="30"/>
  <c r="M1108" i="30"/>
  <c r="O1107" i="30"/>
  <c r="N1107" i="30"/>
  <c r="M1107" i="30"/>
  <c r="O1106" i="30"/>
  <c r="N1106" i="30"/>
  <c r="M1106" i="30"/>
  <c r="O1105" i="30"/>
  <c r="N1105" i="30"/>
  <c r="M1105" i="30"/>
  <c r="O1104" i="30"/>
  <c r="N1104" i="30"/>
  <c r="M1104" i="30"/>
  <c r="O1103" i="30"/>
  <c r="N1103" i="30"/>
  <c r="M1103" i="30"/>
  <c r="O1102" i="30"/>
  <c r="N1102" i="30"/>
  <c r="M1102" i="30"/>
  <c r="O1101" i="30"/>
  <c r="N1101" i="30"/>
  <c r="M1101" i="30"/>
  <c r="O1100" i="30"/>
  <c r="N1100" i="30"/>
  <c r="M1100" i="30"/>
  <c r="O1099" i="30"/>
  <c r="N1099" i="30"/>
  <c r="M1099" i="30"/>
  <c r="O1098" i="30"/>
  <c r="N1098" i="30"/>
  <c r="M1098" i="30"/>
  <c r="O1097" i="30"/>
  <c r="N1097" i="30"/>
  <c r="M1097" i="30"/>
  <c r="O1096" i="30"/>
  <c r="N1096" i="30"/>
  <c r="M1096" i="30"/>
  <c r="O1095" i="30"/>
  <c r="N1095" i="30"/>
  <c r="M1095" i="30"/>
  <c r="O1094" i="30"/>
  <c r="N1094" i="30"/>
  <c r="M1094" i="30"/>
  <c r="O1093" i="30"/>
  <c r="N1093" i="30"/>
  <c r="M1093" i="30"/>
  <c r="O1092" i="30"/>
  <c r="N1092" i="30"/>
  <c r="M1092" i="30"/>
  <c r="O1091" i="30"/>
  <c r="N1091" i="30"/>
  <c r="M1091" i="30"/>
  <c r="O1090" i="30"/>
  <c r="N1090" i="30"/>
  <c r="M1090" i="30"/>
  <c r="O1089" i="30"/>
  <c r="N1089" i="30"/>
  <c r="M1089" i="30"/>
  <c r="O1088" i="30"/>
  <c r="N1088" i="30"/>
  <c r="M1088" i="30"/>
  <c r="O1087" i="30"/>
  <c r="N1087" i="30"/>
  <c r="M1087" i="30"/>
  <c r="O1086" i="30"/>
  <c r="N1086" i="30"/>
  <c r="M1086" i="30"/>
  <c r="O1085" i="30"/>
  <c r="N1085" i="30"/>
  <c r="M1085" i="30"/>
  <c r="O1084" i="30"/>
  <c r="N1084" i="30"/>
  <c r="M1084" i="30"/>
  <c r="O1083" i="30"/>
  <c r="N1083" i="30"/>
  <c r="M1083" i="30"/>
  <c r="O1082" i="30"/>
  <c r="N1082" i="30"/>
  <c r="M1082" i="30"/>
  <c r="O1081" i="30"/>
  <c r="N1081" i="30"/>
  <c r="M1081" i="30"/>
  <c r="O1080" i="30"/>
  <c r="N1080" i="30"/>
  <c r="M1080" i="30"/>
  <c r="O1079" i="30"/>
  <c r="N1079" i="30"/>
  <c r="M1079" i="30"/>
  <c r="O1078" i="30"/>
  <c r="N1078" i="30"/>
  <c r="M1078" i="30"/>
  <c r="O1077" i="30"/>
  <c r="N1077" i="30"/>
  <c r="M1077" i="30"/>
  <c r="O1076" i="30"/>
  <c r="N1076" i="30"/>
  <c r="M1076" i="30"/>
  <c r="O1075" i="30"/>
  <c r="N1075" i="30"/>
  <c r="M1075" i="30"/>
  <c r="O1074" i="30"/>
  <c r="N1074" i="30"/>
  <c r="M1074" i="30"/>
  <c r="O1073" i="30"/>
  <c r="N1073" i="30"/>
  <c r="M1073" i="30"/>
  <c r="O1072" i="30"/>
  <c r="N1072" i="30"/>
  <c r="M1072" i="30"/>
  <c r="O1071" i="30"/>
  <c r="N1071" i="30"/>
  <c r="M1071" i="30"/>
  <c r="O1070" i="30"/>
  <c r="N1070" i="30"/>
  <c r="M1070" i="30"/>
  <c r="O1069" i="30"/>
  <c r="N1069" i="30"/>
  <c r="M1069" i="30"/>
  <c r="O1068" i="30"/>
  <c r="N1068" i="30"/>
  <c r="M1068" i="30"/>
  <c r="O1067" i="30"/>
  <c r="N1067" i="30"/>
  <c r="M1067" i="30"/>
  <c r="O1066" i="30"/>
  <c r="N1066" i="30"/>
  <c r="M1066" i="30"/>
  <c r="O1065" i="30"/>
  <c r="N1065" i="30"/>
  <c r="M1065" i="30"/>
  <c r="O1064" i="30"/>
  <c r="N1064" i="30"/>
  <c r="M1064" i="30"/>
  <c r="O1063" i="30"/>
  <c r="N1063" i="30"/>
  <c r="M1063" i="30"/>
  <c r="O1062" i="30"/>
  <c r="N1062" i="30"/>
  <c r="M1062" i="30"/>
  <c r="O1061" i="30"/>
  <c r="N1061" i="30"/>
  <c r="M1061" i="30"/>
  <c r="O1060" i="30"/>
  <c r="N1060" i="30"/>
  <c r="M1060" i="30"/>
  <c r="O1059" i="30"/>
  <c r="N1059" i="30"/>
  <c r="M1059" i="30"/>
  <c r="O1058" i="30"/>
  <c r="N1058" i="30"/>
  <c r="M1058" i="30"/>
  <c r="O1057" i="30"/>
  <c r="N1057" i="30"/>
  <c r="M1057" i="30"/>
  <c r="O1056" i="30"/>
  <c r="N1056" i="30"/>
  <c r="M1056" i="30"/>
  <c r="O1055" i="30"/>
  <c r="N1055" i="30"/>
  <c r="M1055" i="30"/>
  <c r="O1054" i="30"/>
  <c r="N1054" i="30"/>
  <c r="M1054" i="30"/>
  <c r="O1053" i="30"/>
  <c r="N1053" i="30"/>
  <c r="M1053" i="30"/>
  <c r="O1052" i="30"/>
  <c r="N1052" i="30"/>
  <c r="M1052" i="30"/>
  <c r="O1051" i="30"/>
  <c r="N1051" i="30"/>
  <c r="M1051" i="30"/>
  <c r="O1050" i="30"/>
  <c r="N1050" i="30"/>
  <c r="M1050" i="30"/>
  <c r="O1049" i="30"/>
  <c r="N1049" i="30"/>
  <c r="M1049" i="30"/>
  <c r="O1048" i="30"/>
  <c r="N1048" i="30"/>
  <c r="M1048" i="30"/>
  <c r="O1047" i="30"/>
  <c r="N1047" i="30"/>
  <c r="M1047" i="30"/>
  <c r="O1046" i="30"/>
  <c r="N1046" i="30"/>
  <c r="M1046" i="30"/>
  <c r="O1045" i="30"/>
  <c r="N1045" i="30"/>
  <c r="M1045" i="30"/>
  <c r="O1044" i="30"/>
  <c r="N1044" i="30"/>
  <c r="M1044" i="30"/>
  <c r="O1043" i="30"/>
  <c r="N1043" i="30"/>
  <c r="M1043" i="30"/>
  <c r="O1042" i="30"/>
  <c r="N1042" i="30"/>
  <c r="M1042" i="30"/>
  <c r="O1041" i="30"/>
  <c r="N1041" i="30"/>
  <c r="M1041" i="30"/>
  <c r="O1040" i="30"/>
  <c r="N1040" i="30"/>
  <c r="M1040" i="30"/>
  <c r="O1039" i="30"/>
  <c r="N1039" i="30"/>
  <c r="M1039" i="30"/>
  <c r="O1038" i="30"/>
  <c r="N1038" i="30"/>
  <c r="M1038" i="30"/>
  <c r="O1037" i="30"/>
  <c r="N1037" i="30"/>
  <c r="M1037" i="30"/>
  <c r="O1036" i="30"/>
  <c r="N1036" i="30"/>
  <c r="M1036" i="30"/>
  <c r="O1035" i="30"/>
  <c r="N1035" i="30"/>
  <c r="M1035" i="30"/>
  <c r="O1034" i="30"/>
  <c r="N1034" i="30"/>
  <c r="M1034" i="30"/>
  <c r="O1033" i="30"/>
  <c r="N1033" i="30"/>
  <c r="M1033" i="30"/>
  <c r="O1032" i="30"/>
  <c r="N1032" i="30"/>
  <c r="M1032" i="30"/>
  <c r="O1031" i="30"/>
  <c r="N1031" i="30"/>
  <c r="M1031" i="30"/>
  <c r="O1030" i="30"/>
  <c r="N1030" i="30"/>
  <c r="M1030" i="30"/>
  <c r="O1029" i="30"/>
  <c r="N1029" i="30"/>
  <c r="M1029" i="30"/>
  <c r="O1028" i="30"/>
  <c r="N1028" i="30"/>
  <c r="M1028" i="30"/>
  <c r="O1027" i="30"/>
  <c r="N1027" i="30"/>
  <c r="M1027" i="30"/>
  <c r="O1026" i="30"/>
  <c r="N1026" i="30"/>
  <c r="M1026" i="30"/>
  <c r="O1025" i="30"/>
  <c r="N1025" i="30"/>
  <c r="M1025" i="30"/>
  <c r="O1024" i="30"/>
  <c r="N1024" i="30"/>
  <c r="M1024" i="30"/>
  <c r="O1023" i="30"/>
  <c r="N1023" i="30"/>
  <c r="M1023" i="30"/>
  <c r="O1022" i="30"/>
  <c r="N1022" i="30"/>
  <c r="M1022" i="30"/>
  <c r="O1021" i="30"/>
  <c r="N1021" i="30"/>
  <c r="M1021" i="30"/>
  <c r="O1020" i="30"/>
  <c r="N1020" i="30"/>
  <c r="M1020" i="30"/>
  <c r="O1019" i="30"/>
  <c r="N1019" i="30"/>
  <c r="M1019" i="30"/>
  <c r="O1018" i="30"/>
  <c r="N1018" i="30"/>
  <c r="M1018" i="30"/>
  <c r="O1017" i="30"/>
  <c r="N1017" i="30"/>
  <c r="M1017" i="30"/>
  <c r="O1016" i="30"/>
  <c r="N1016" i="30"/>
  <c r="M1016" i="30"/>
  <c r="O1015" i="30"/>
  <c r="N1015" i="30"/>
  <c r="M1015" i="30"/>
  <c r="O1014" i="30"/>
  <c r="N1014" i="30"/>
  <c r="M1014" i="30"/>
  <c r="O1013" i="30"/>
  <c r="N1013" i="30"/>
  <c r="M1013" i="30"/>
  <c r="O1012" i="30"/>
  <c r="N1012" i="30"/>
  <c r="M1012" i="30"/>
  <c r="O1011" i="30"/>
  <c r="N1011" i="30"/>
  <c r="M1011" i="30"/>
  <c r="O1010" i="30"/>
  <c r="N1010" i="30"/>
  <c r="M1010" i="30"/>
  <c r="O1009" i="30"/>
  <c r="N1009" i="30"/>
  <c r="M1009" i="30"/>
  <c r="O1008" i="30"/>
  <c r="N1008" i="30"/>
  <c r="M1008" i="30"/>
  <c r="O1007" i="30"/>
  <c r="N1007" i="30"/>
  <c r="M1007" i="30"/>
  <c r="O1006" i="30"/>
  <c r="N1006" i="30"/>
  <c r="M1006" i="30"/>
  <c r="O1005" i="30"/>
  <c r="N1005" i="30"/>
  <c r="M1005" i="30"/>
  <c r="O1004" i="30"/>
  <c r="N1004" i="30"/>
  <c r="M1004" i="30"/>
  <c r="O1003" i="30"/>
  <c r="N1003" i="30"/>
  <c r="M1003" i="30"/>
  <c r="O1002" i="30"/>
  <c r="N1002" i="30"/>
  <c r="M1002" i="30"/>
  <c r="O1001" i="30"/>
  <c r="N1001" i="30"/>
  <c r="M1001" i="30"/>
  <c r="O1000" i="30"/>
  <c r="N1000" i="30"/>
  <c r="M1000" i="30"/>
  <c r="O999" i="30"/>
  <c r="N999" i="30"/>
  <c r="M999" i="30"/>
  <c r="O998" i="30"/>
  <c r="N998" i="30"/>
  <c r="M998" i="30"/>
  <c r="O997" i="30"/>
  <c r="N997" i="30"/>
  <c r="M997" i="30"/>
  <c r="O996" i="30"/>
  <c r="N996" i="30"/>
  <c r="M996" i="30"/>
  <c r="O995" i="30"/>
  <c r="N995" i="30"/>
  <c r="M995" i="30"/>
  <c r="O994" i="30"/>
  <c r="N994" i="30"/>
  <c r="M994" i="30"/>
  <c r="O993" i="30"/>
  <c r="N993" i="30"/>
  <c r="M993" i="30"/>
  <c r="O992" i="30"/>
  <c r="N992" i="30"/>
  <c r="M992" i="30"/>
  <c r="O991" i="30"/>
  <c r="N991" i="30"/>
  <c r="M991" i="30"/>
  <c r="O990" i="30"/>
  <c r="N990" i="30"/>
  <c r="M990" i="30"/>
  <c r="O989" i="30"/>
  <c r="N989" i="30"/>
  <c r="M989" i="30"/>
  <c r="O988" i="30"/>
  <c r="N988" i="30"/>
  <c r="M988" i="30"/>
  <c r="O987" i="30"/>
  <c r="N987" i="30"/>
  <c r="M987" i="30"/>
  <c r="O986" i="30"/>
  <c r="N986" i="30"/>
  <c r="M986" i="30"/>
  <c r="O985" i="30"/>
  <c r="N985" i="30"/>
  <c r="M985" i="30"/>
  <c r="O984" i="30"/>
  <c r="N984" i="30"/>
  <c r="M984" i="30"/>
  <c r="O983" i="30"/>
  <c r="N983" i="30"/>
  <c r="M983" i="30"/>
  <c r="O982" i="30"/>
  <c r="N982" i="30"/>
  <c r="M982" i="30"/>
  <c r="O981" i="30"/>
  <c r="N981" i="30"/>
  <c r="M981" i="30"/>
  <c r="O980" i="30"/>
  <c r="N980" i="30"/>
  <c r="M980" i="30"/>
  <c r="O979" i="30"/>
  <c r="N979" i="30"/>
  <c r="M979" i="30"/>
  <c r="O978" i="30"/>
  <c r="N978" i="30"/>
  <c r="M978" i="30"/>
  <c r="O977" i="30"/>
  <c r="N977" i="30"/>
  <c r="M977" i="30"/>
  <c r="O976" i="30"/>
  <c r="N976" i="30"/>
  <c r="M976" i="30"/>
  <c r="O975" i="30"/>
  <c r="N975" i="30"/>
  <c r="M975" i="30"/>
  <c r="O974" i="30"/>
  <c r="N974" i="30"/>
  <c r="M974" i="30"/>
  <c r="O973" i="30"/>
  <c r="N973" i="30"/>
  <c r="M973" i="30"/>
  <c r="O972" i="30"/>
  <c r="N972" i="30"/>
  <c r="M972" i="30"/>
  <c r="O971" i="30"/>
  <c r="N971" i="30"/>
  <c r="M971" i="30"/>
  <c r="O970" i="30"/>
  <c r="N970" i="30"/>
  <c r="M970" i="30"/>
  <c r="O969" i="30"/>
  <c r="N969" i="30"/>
  <c r="M969" i="30"/>
  <c r="O968" i="30"/>
  <c r="N968" i="30"/>
  <c r="M968" i="30"/>
  <c r="O967" i="30"/>
  <c r="N967" i="30"/>
  <c r="M967" i="30"/>
  <c r="O966" i="30"/>
  <c r="N966" i="30"/>
  <c r="M966" i="30"/>
  <c r="O965" i="30"/>
  <c r="N965" i="30"/>
  <c r="M965" i="30"/>
  <c r="O964" i="30"/>
  <c r="N964" i="30"/>
  <c r="M964" i="30"/>
  <c r="O963" i="30"/>
  <c r="N963" i="30"/>
  <c r="M963" i="30"/>
  <c r="O962" i="30"/>
  <c r="N962" i="30"/>
  <c r="M962" i="30"/>
  <c r="O961" i="30"/>
  <c r="N961" i="30"/>
  <c r="M961" i="30"/>
  <c r="O960" i="30"/>
  <c r="N960" i="30"/>
  <c r="M960" i="30"/>
  <c r="O959" i="30"/>
  <c r="N959" i="30"/>
  <c r="M959" i="30"/>
  <c r="O958" i="30"/>
  <c r="N958" i="30"/>
  <c r="M958" i="30"/>
  <c r="O957" i="30"/>
  <c r="N957" i="30"/>
  <c r="M957" i="30"/>
  <c r="O956" i="30"/>
  <c r="N956" i="30"/>
  <c r="M956" i="30"/>
  <c r="O955" i="30"/>
  <c r="N955" i="30"/>
  <c r="M955" i="30"/>
  <c r="O954" i="30"/>
  <c r="N954" i="30"/>
  <c r="M954" i="30"/>
  <c r="O953" i="30"/>
  <c r="N953" i="30"/>
  <c r="M953" i="30"/>
  <c r="O952" i="30"/>
  <c r="N952" i="30"/>
  <c r="M952" i="30"/>
  <c r="O951" i="30"/>
  <c r="N951" i="30"/>
  <c r="M951" i="30"/>
  <c r="O950" i="30"/>
  <c r="N950" i="30"/>
  <c r="M950" i="30"/>
  <c r="O949" i="30"/>
  <c r="N949" i="30"/>
  <c r="M949" i="30"/>
  <c r="O948" i="30"/>
  <c r="N948" i="30"/>
  <c r="M948" i="30"/>
  <c r="O947" i="30"/>
  <c r="N947" i="30"/>
  <c r="M947" i="30"/>
  <c r="O946" i="30"/>
  <c r="N946" i="30"/>
  <c r="M946" i="30"/>
  <c r="O945" i="30"/>
  <c r="N945" i="30"/>
  <c r="M945" i="30"/>
  <c r="O944" i="30"/>
  <c r="N944" i="30"/>
  <c r="M944" i="30"/>
  <c r="O943" i="30"/>
  <c r="N943" i="30"/>
  <c r="M943" i="30"/>
  <c r="O942" i="30"/>
  <c r="N942" i="30"/>
  <c r="M942" i="30"/>
  <c r="O941" i="30"/>
  <c r="N941" i="30"/>
  <c r="M941" i="30"/>
  <c r="O940" i="30"/>
  <c r="N940" i="30"/>
  <c r="M940" i="30"/>
  <c r="O939" i="30"/>
  <c r="N939" i="30"/>
  <c r="M939" i="30"/>
  <c r="O938" i="30"/>
  <c r="N938" i="30"/>
  <c r="M938" i="30"/>
  <c r="O937" i="30"/>
  <c r="N937" i="30"/>
  <c r="M937" i="30"/>
  <c r="O936" i="30"/>
  <c r="N936" i="30"/>
  <c r="M936" i="30"/>
  <c r="O935" i="30"/>
  <c r="N935" i="30"/>
  <c r="M935" i="30"/>
  <c r="O934" i="30"/>
  <c r="N934" i="30"/>
  <c r="M934" i="30"/>
  <c r="O933" i="30"/>
  <c r="N933" i="30"/>
  <c r="M933" i="30"/>
  <c r="O932" i="30"/>
  <c r="N932" i="30"/>
  <c r="M932" i="30"/>
  <c r="O931" i="30"/>
  <c r="N931" i="30"/>
  <c r="M931" i="30"/>
  <c r="O930" i="30"/>
  <c r="N930" i="30"/>
  <c r="M930" i="30"/>
  <c r="O929" i="30"/>
  <c r="N929" i="30"/>
  <c r="M929" i="30"/>
  <c r="O928" i="30"/>
  <c r="N928" i="30"/>
  <c r="M928" i="30"/>
  <c r="O927" i="30"/>
  <c r="N927" i="30"/>
  <c r="M927" i="30"/>
  <c r="O926" i="30"/>
  <c r="N926" i="30"/>
  <c r="M926" i="30"/>
  <c r="O925" i="30"/>
  <c r="N925" i="30"/>
  <c r="M925" i="30"/>
  <c r="O924" i="30"/>
  <c r="N924" i="30"/>
  <c r="M924" i="30"/>
  <c r="O923" i="30"/>
  <c r="N923" i="30"/>
  <c r="M923" i="30"/>
  <c r="O922" i="30"/>
  <c r="N922" i="30"/>
  <c r="M922" i="30"/>
  <c r="O921" i="30"/>
  <c r="N921" i="30"/>
  <c r="M921" i="30"/>
  <c r="O920" i="30"/>
  <c r="N920" i="30"/>
  <c r="M920" i="30"/>
  <c r="O919" i="30"/>
  <c r="N919" i="30"/>
  <c r="M919" i="30"/>
  <c r="O918" i="30"/>
  <c r="N918" i="30"/>
  <c r="M918" i="30"/>
  <c r="O917" i="30"/>
  <c r="N917" i="30"/>
  <c r="M917" i="30"/>
  <c r="O916" i="30"/>
  <c r="N916" i="30"/>
  <c r="M916" i="30"/>
  <c r="O915" i="30"/>
  <c r="N915" i="30"/>
  <c r="M915" i="30"/>
  <c r="O914" i="30"/>
  <c r="N914" i="30"/>
  <c r="M914" i="30"/>
  <c r="O913" i="30"/>
  <c r="N913" i="30"/>
  <c r="M913" i="30"/>
  <c r="O912" i="30"/>
  <c r="N912" i="30"/>
  <c r="M912" i="30"/>
  <c r="O911" i="30"/>
  <c r="N911" i="30"/>
  <c r="M911" i="30"/>
  <c r="O910" i="30"/>
  <c r="N910" i="30"/>
  <c r="M910" i="30"/>
  <c r="O909" i="30"/>
  <c r="N909" i="30"/>
  <c r="M909" i="30"/>
  <c r="O908" i="30"/>
  <c r="N908" i="30"/>
  <c r="M908" i="30"/>
  <c r="O907" i="30"/>
  <c r="N907" i="30"/>
  <c r="M907" i="30"/>
  <c r="O906" i="30"/>
  <c r="N906" i="30"/>
  <c r="M906" i="30"/>
  <c r="O905" i="30"/>
  <c r="N905" i="30"/>
  <c r="M905" i="30"/>
  <c r="O904" i="30"/>
  <c r="N904" i="30"/>
  <c r="M904" i="30"/>
  <c r="O903" i="30"/>
  <c r="N903" i="30"/>
  <c r="M903" i="30"/>
  <c r="O902" i="30"/>
  <c r="N902" i="30"/>
  <c r="M902" i="30"/>
  <c r="O901" i="30"/>
  <c r="N901" i="30"/>
  <c r="M901" i="30"/>
  <c r="O900" i="30"/>
  <c r="N900" i="30"/>
  <c r="M900" i="30"/>
  <c r="O899" i="30"/>
  <c r="N899" i="30"/>
  <c r="M899" i="30"/>
  <c r="O898" i="30"/>
  <c r="N898" i="30"/>
  <c r="M898" i="30"/>
  <c r="O897" i="30"/>
  <c r="N897" i="30"/>
  <c r="M897" i="30"/>
  <c r="O896" i="30"/>
  <c r="N896" i="30"/>
  <c r="M896" i="30"/>
  <c r="O895" i="30"/>
  <c r="N895" i="30"/>
  <c r="M895" i="30"/>
  <c r="O894" i="30"/>
  <c r="N894" i="30"/>
  <c r="M894" i="30"/>
  <c r="O893" i="30"/>
  <c r="N893" i="30"/>
  <c r="M893" i="30"/>
  <c r="O892" i="30"/>
  <c r="N892" i="30"/>
  <c r="M892" i="30"/>
  <c r="O891" i="30"/>
  <c r="N891" i="30"/>
  <c r="M891" i="30"/>
  <c r="O890" i="30"/>
  <c r="N890" i="30"/>
  <c r="M890" i="30"/>
  <c r="O889" i="30"/>
  <c r="N889" i="30"/>
  <c r="M889" i="30"/>
  <c r="O888" i="30"/>
  <c r="N888" i="30"/>
  <c r="M888" i="30"/>
  <c r="O887" i="30"/>
  <c r="N887" i="30"/>
  <c r="M887" i="30"/>
  <c r="O886" i="30"/>
  <c r="N886" i="30"/>
  <c r="M886" i="30"/>
  <c r="O885" i="30"/>
  <c r="N885" i="30"/>
  <c r="M885" i="30"/>
  <c r="O884" i="30"/>
  <c r="N884" i="30"/>
  <c r="M884" i="30"/>
  <c r="O883" i="30"/>
  <c r="N883" i="30"/>
  <c r="M883" i="30"/>
  <c r="O882" i="30"/>
  <c r="N882" i="30"/>
  <c r="M882" i="30"/>
  <c r="O881" i="30"/>
  <c r="N881" i="30"/>
  <c r="M881" i="30"/>
  <c r="O880" i="30"/>
  <c r="N880" i="30"/>
  <c r="M880" i="30"/>
  <c r="O879" i="30"/>
  <c r="N879" i="30"/>
  <c r="M879" i="30"/>
  <c r="O878" i="30"/>
  <c r="N878" i="30"/>
  <c r="M878" i="30"/>
  <c r="O877" i="30"/>
  <c r="N877" i="30"/>
  <c r="M877" i="30"/>
  <c r="O876" i="30"/>
  <c r="N876" i="30"/>
  <c r="M876" i="30"/>
  <c r="O875" i="30"/>
  <c r="N875" i="30"/>
  <c r="M875" i="30"/>
  <c r="O874" i="30"/>
  <c r="N874" i="30"/>
  <c r="M874" i="30"/>
  <c r="O873" i="30"/>
  <c r="N873" i="30"/>
  <c r="M873" i="30"/>
  <c r="O872" i="30"/>
  <c r="N872" i="30"/>
  <c r="M872" i="30"/>
  <c r="O871" i="30"/>
  <c r="N871" i="30"/>
  <c r="M871" i="30"/>
  <c r="O870" i="30"/>
  <c r="N870" i="30"/>
  <c r="M870" i="30"/>
  <c r="O869" i="30"/>
  <c r="N869" i="30"/>
  <c r="M869" i="30"/>
  <c r="O868" i="30"/>
  <c r="N868" i="30"/>
  <c r="M868" i="30"/>
  <c r="O867" i="30"/>
  <c r="N867" i="30"/>
  <c r="M867" i="30"/>
  <c r="O866" i="30"/>
  <c r="N866" i="30"/>
  <c r="M866" i="30"/>
  <c r="O865" i="30"/>
  <c r="N865" i="30"/>
  <c r="M865" i="30"/>
  <c r="O864" i="30"/>
  <c r="N864" i="30"/>
  <c r="M864" i="30"/>
  <c r="O863" i="30"/>
  <c r="N863" i="30"/>
  <c r="M863" i="30"/>
  <c r="O862" i="30"/>
  <c r="N862" i="30"/>
  <c r="M862" i="30"/>
  <c r="O861" i="30"/>
  <c r="N861" i="30"/>
  <c r="M861" i="30"/>
  <c r="O860" i="30"/>
  <c r="N860" i="30"/>
  <c r="M860" i="30"/>
  <c r="O859" i="30"/>
  <c r="N859" i="30"/>
  <c r="M859" i="30"/>
  <c r="O858" i="30"/>
  <c r="N858" i="30"/>
  <c r="M858" i="30"/>
  <c r="O857" i="30"/>
  <c r="N857" i="30"/>
  <c r="M857" i="30"/>
  <c r="O856" i="30"/>
  <c r="N856" i="30"/>
  <c r="M856" i="30"/>
  <c r="O855" i="30"/>
  <c r="N855" i="30"/>
  <c r="M855" i="30"/>
  <c r="O854" i="30"/>
  <c r="N854" i="30"/>
  <c r="M854" i="30"/>
  <c r="O853" i="30"/>
  <c r="N853" i="30"/>
  <c r="M853" i="30"/>
  <c r="O852" i="30"/>
  <c r="N852" i="30"/>
  <c r="M852" i="30"/>
  <c r="O851" i="30"/>
  <c r="N851" i="30"/>
  <c r="M851" i="30"/>
  <c r="O850" i="30"/>
  <c r="N850" i="30"/>
  <c r="M850" i="30"/>
  <c r="O849" i="30"/>
  <c r="N849" i="30"/>
  <c r="M849" i="30"/>
  <c r="O848" i="30"/>
  <c r="N848" i="30"/>
  <c r="M848" i="30"/>
  <c r="O847" i="30"/>
  <c r="N847" i="30"/>
  <c r="M847" i="30"/>
  <c r="O846" i="30"/>
  <c r="N846" i="30"/>
  <c r="M846" i="30"/>
  <c r="O845" i="30"/>
  <c r="N845" i="30"/>
  <c r="M845" i="30"/>
  <c r="O844" i="30"/>
  <c r="N844" i="30"/>
  <c r="M844" i="30"/>
  <c r="O843" i="30"/>
  <c r="N843" i="30"/>
  <c r="M843" i="30"/>
  <c r="O842" i="30"/>
  <c r="N842" i="30"/>
  <c r="M842" i="30"/>
  <c r="O841" i="30"/>
  <c r="N841" i="30"/>
  <c r="M841" i="30"/>
  <c r="O840" i="30"/>
  <c r="N840" i="30"/>
  <c r="M840" i="30"/>
  <c r="O839" i="30"/>
  <c r="N839" i="30"/>
  <c r="M839" i="30"/>
  <c r="O838" i="30"/>
  <c r="N838" i="30"/>
  <c r="M838" i="30"/>
  <c r="O837" i="30"/>
  <c r="N837" i="30"/>
  <c r="M837" i="30"/>
  <c r="O836" i="30"/>
  <c r="N836" i="30"/>
  <c r="M836" i="30"/>
  <c r="O835" i="30"/>
  <c r="N835" i="30"/>
  <c r="M835" i="30"/>
  <c r="O834" i="30"/>
  <c r="N834" i="30"/>
  <c r="M834" i="30"/>
  <c r="O833" i="30"/>
  <c r="N833" i="30"/>
  <c r="M833" i="30"/>
  <c r="O832" i="30"/>
  <c r="N832" i="30"/>
  <c r="M832" i="30"/>
  <c r="O831" i="30"/>
  <c r="N831" i="30"/>
  <c r="M831" i="30"/>
  <c r="O830" i="30"/>
  <c r="N830" i="30"/>
  <c r="M830" i="30"/>
  <c r="O829" i="30"/>
  <c r="N829" i="30"/>
  <c r="M829" i="30"/>
  <c r="O828" i="30"/>
  <c r="N828" i="30"/>
  <c r="M828" i="30"/>
  <c r="O827" i="30"/>
  <c r="N827" i="30"/>
  <c r="M827" i="30"/>
  <c r="O826" i="30"/>
  <c r="N826" i="30"/>
  <c r="M826" i="30"/>
  <c r="O825" i="30"/>
  <c r="N825" i="30"/>
  <c r="M825" i="30"/>
  <c r="O824" i="30"/>
  <c r="N824" i="30"/>
  <c r="M824" i="30"/>
  <c r="O823" i="30"/>
  <c r="N823" i="30"/>
  <c r="M823" i="30"/>
  <c r="O822" i="30"/>
  <c r="N822" i="30"/>
  <c r="M822" i="30"/>
  <c r="O821" i="30"/>
  <c r="N821" i="30"/>
  <c r="M821" i="30"/>
  <c r="O820" i="30"/>
  <c r="N820" i="30"/>
  <c r="M820" i="30"/>
  <c r="O819" i="30"/>
  <c r="N819" i="30"/>
  <c r="M819" i="30"/>
  <c r="O818" i="30"/>
  <c r="N818" i="30"/>
  <c r="M818" i="30"/>
  <c r="O817" i="30"/>
  <c r="N817" i="30"/>
  <c r="M817" i="30"/>
  <c r="O816" i="30"/>
  <c r="N816" i="30"/>
  <c r="M816" i="30"/>
  <c r="O815" i="30"/>
  <c r="N815" i="30"/>
  <c r="M815" i="30"/>
  <c r="O814" i="30"/>
  <c r="N814" i="30"/>
  <c r="M814" i="30"/>
  <c r="O813" i="30"/>
  <c r="N813" i="30"/>
  <c r="M813" i="30"/>
  <c r="O812" i="30"/>
  <c r="N812" i="30"/>
  <c r="M812" i="30"/>
  <c r="O811" i="30"/>
  <c r="N811" i="30"/>
  <c r="M811" i="30"/>
  <c r="O810" i="30"/>
  <c r="N810" i="30"/>
  <c r="M810" i="30"/>
  <c r="O809" i="30"/>
  <c r="N809" i="30"/>
  <c r="M809" i="30"/>
  <c r="O808" i="30"/>
  <c r="N808" i="30"/>
  <c r="M808" i="30"/>
  <c r="O807" i="30"/>
  <c r="N807" i="30"/>
  <c r="M807" i="30"/>
  <c r="O806" i="30"/>
  <c r="N806" i="30"/>
  <c r="M806" i="30"/>
  <c r="O805" i="30"/>
  <c r="N805" i="30"/>
  <c r="M805" i="30"/>
  <c r="O804" i="30"/>
  <c r="N804" i="30"/>
  <c r="M804" i="30"/>
  <c r="O803" i="30"/>
  <c r="N803" i="30"/>
  <c r="M803" i="30"/>
  <c r="O802" i="30"/>
  <c r="N802" i="30"/>
  <c r="M802" i="30"/>
  <c r="O801" i="30"/>
  <c r="N801" i="30"/>
  <c r="M801" i="30"/>
  <c r="O800" i="30"/>
  <c r="N800" i="30"/>
  <c r="M800" i="30"/>
  <c r="O799" i="30"/>
  <c r="N799" i="30"/>
  <c r="M799" i="30"/>
  <c r="O798" i="30"/>
  <c r="N798" i="30"/>
  <c r="M798" i="30"/>
  <c r="O797" i="30"/>
  <c r="N797" i="30"/>
  <c r="M797" i="30"/>
  <c r="O796" i="30"/>
  <c r="N796" i="30"/>
  <c r="M796" i="30"/>
  <c r="O795" i="30"/>
  <c r="N795" i="30"/>
  <c r="M795" i="30"/>
  <c r="O794" i="30"/>
  <c r="N794" i="30"/>
  <c r="M794" i="30"/>
  <c r="O793" i="30"/>
  <c r="N793" i="30"/>
  <c r="M793" i="30"/>
  <c r="O792" i="30"/>
  <c r="N792" i="30"/>
  <c r="M792" i="30"/>
  <c r="O791" i="30"/>
  <c r="N791" i="30"/>
  <c r="M791" i="30"/>
  <c r="O790" i="30"/>
  <c r="N790" i="30"/>
  <c r="M790" i="30"/>
  <c r="O789" i="30"/>
  <c r="N789" i="30"/>
  <c r="M789" i="30"/>
  <c r="O788" i="30"/>
  <c r="N788" i="30"/>
  <c r="M788" i="30"/>
  <c r="O787" i="30"/>
  <c r="N787" i="30"/>
  <c r="M787" i="30"/>
  <c r="O786" i="30"/>
  <c r="N786" i="30"/>
  <c r="M786" i="30"/>
  <c r="O785" i="30"/>
  <c r="N785" i="30"/>
  <c r="M785" i="30"/>
  <c r="O784" i="30"/>
  <c r="N784" i="30"/>
  <c r="M784" i="30"/>
  <c r="O783" i="30"/>
  <c r="N783" i="30"/>
  <c r="M783" i="30"/>
  <c r="O782" i="30"/>
  <c r="N782" i="30"/>
  <c r="M782" i="30"/>
  <c r="O781" i="30"/>
  <c r="N781" i="30"/>
  <c r="M781" i="30"/>
  <c r="O780" i="30"/>
  <c r="N780" i="30"/>
  <c r="M780" i="30"/>
  <c r="O779" i="30"/>
  <c r="N779" i="30"/>
  <c r="M779" i="30"/>
  <c r="O778" i="30"/>
  <c r="N778" i="30"/>
  <c r="M778" i="30"/>
  <c r="O777" i="30"/>
  <c r="N777" i="30"/>
  <c r="M777" i="30"/>
  <c r="O776" i="30"/>
  <c r="N776" i="30"/>
  <c r="M776" i="30"/>
  <c r="O775" i="30"/>
  <c r="N775" i="30"/>
  <c r="M775" i="30"/>
  <c r="O774" i="30"/>
  <c r="N774" i="30"/>
  <c r="M774" i="30"/>
  <c r="O773" i="30"/>
  <c r="N773" i="30"/>
  <c r="M773" i="30"/>
  <c r="O772" i="30"/>
  <c r="N772" i="30"/>
  <c r="M772" i="30"/>
  <c r="O771" i="30"/>
  <c r="N771" i="30"/>
  <c r="M771" i="30"/>
  <c r="O770" i="30"/>
  <c r="N770" i="30"/>
  <c r="M770" i="30"/>
  <c r="O769" i="30"/>
  <c r="N769" i="30"/>
  <c r="M769" i="30"/>
  <c r="O768" i="30"/>
  <c r="N768" i="30"/>
  <c r="M768" i="30"/>
  <c r="O767" i="30"/>
  <c r="N767" i="30"/>
  <c r="M767" i="30"/>
  <c r="O766" i="30"/>
  <c r="N766" i="30"/>
  <c r="M766" i="30"/>
  <c r="O765" i="30"/>
  <c r="N765" i="30"/>
  <c r="M765" i="30"/>
  <c r="O764" i="30"/>
  <c r="N764" i="30"/>
  <c r="M764" i="30"/>
  <c r="O763" i="30"/>
  <c r="N763" i="30"/>
  <c r="M763" i="30"/>
  <c r="O762" i="30"/>
  <c r="N762" i="30"/>
  <c r="M762" i="30"/>
  <c r="O761" i="30"/>
  <c r="N761" i="30"/>
  <c r="M761" i="30"/>
  <c r="O760" i="30"/>
  <c r="N760" i="30"/>
  <c r="M760" i="30"/>
  <c r="O759" i="30"/>
  <c r="N759" i="30"/>
  <c r="M759" i="30"/>
  <c r="O758" i="30"/>
  <c r="N758" i="30"/>
  <c r="M758" i="30"/>
  <c r="O757" i="30"/>
  <c r="N757" i="30"/>
  <c r="M757" i="30"/>
  <c r="O756" i="30"/>
  <c r="N756" i="30"/>
  <c r="M756" i="30"/>
  <c r="O755" i="30"/>
  <c r="N755" i="30"/>
  <c r="M755" i="30"/>
  <c r="O754" i="30"/>
  <c r="N754" i="30"/>
  <c r="M754" i="30"/>
  <c r="O753" i="30"/>
  <c r="N753" i="30"/>
  <c r="M753" i="30"/>
  <c r="O752" i="30"/>
  <c r="N752" i="30"/>
  <c r="M752" i="30"/>
  <c r="O751" i="30"/>
  <c r="N751" i="30"/>
  <c r="M751" i="30"/>
  <c r="O750" i="30"/>
  <c r="N750" i="30"/>
  <c r="M750" i="30"/>
  <c r="O749" i="30"/>
  <c r="N749" i="30"/>
  <c r="M749" i="30"/>
  <c r="O748" i="30"/>
  <c r="N748" i="30"/>
  <c r="M748" i="30"/>
  <c r="O747" i="30"/>
  <c r="N747" i="30"/>
  <c r="M747" i="30"/>
  <c r="O746" i="30"/>
  <c r="N746" i="30"/>
  <c r="M746" i="30"/>
  <c r="O745" i="30"/>
  <c r="N745" i="30"/>
  <c r="M745" i="30"/>
  <c r="O744" i="30"/>
  <c r="N744" i="30"/>
  <c r="M744" i="30"/>
  <c r="O743" i="30"/>
  <c r="N743" i="30"/>
  <c r="M743" i="30"/>
  <c r="O742" i="30"/>
  <c r="N742" i="30"/>
  <c r="M742" i="30"/>
  <c r="O741" i="30"/>
  <c r="N741" i="30"/>
  <c r="M741" i="30"/>
  <c r="O740" i="30"/>
  <c r="N740" i="30"/>
  <c r="M740" i="30"/>
  <c r="O739" i="30"/>
  <c r="N739" i="30"/>
  <c r="M739" i="30"/>
  <c r="O738" i="30"/>
  <c r="N738" i="30"/>
  <c r="M738" i="30"/>
  <c r="O737" i="30"/>
  <c r="N737" i="30"/>
  <c r="M737" i="30"/>
  <c r="O736" i="30"/>
  <c r="N736" i="30"/>
  <c r="M736" i="30"/>
  <c r="O735" i="30"/>
  <c r="N735" i="30"/>
  <c r="M735" i="30"/>
  <c r="O734" i="30"/>
  <c r="N734" i="30"/>
  <c r="M734" i="30"/>
  <c r="O733" i="30"/>
  <c r="N733" i="30"/>
  <c r="M733" i="30"/>
  <c r="O732" i="30"/>
  <c r="N732" i="30"/>
  <c r="M732" i="30"/>
  <c r="O731" i="30"/>
  <c r="N731" i="30"/>
  <c r="M731" i="30"/>
  <c r="O730" i="30"/>
  <c r="N730" i="30"/>
  <c r="M730" i="30"/>
  <c r="O729" i="30"/>
  <c r="N729" i="30"/>
  <c r="M729" i="30"/>
  <c r="O728" i="30"/>
  <c r="N728" i="30"/>
  <c r="M728" i="30"/>
  <c r="O727" i="30"/>
  <c r="N727" i="30"/>
  <c r="M727" i="30"/>
  <c r="O726" i="30"/>
  <c r="N726" i="30"/>
  <c r="M726" i="30"/>
  <c r="O725" i="30"/>
  <c r="N725" i="30"/>
  <c r="M725" i="30"/>
  <c r="O724" i="30"/>
  <c r="N724" i="30"/>
  <c r="M724" i="30"/>
  <c r="O723" i="30"/>
  <c r="N723" i="30"/>
  <c r="M723" i="30"/>
  <c r="O722" i="30"/>
  <c r="N722" i="30"/>
  <c r="M722" i="30"/>
  <c r="O721" i="30"/>
  <c r="N721" i="30"/>
  <c r="M721" i="30"/>
  <c r="O720" i="30"/>
  <c r="N720" i="30"/>
  <c r="M720" i="30"/>
  <c r="O719" i="30"/>
  <c r="N719" i="30"/>
  <c r="M719" i="30"/>
  <c r="O718" i="30"/>
  <c r="N718" i="30"/>
  <c r="M718" i="30"/>
  <c r="O717" i="30"/>
  <c r="N717" i="30"/>
  <c r="M717" i="30"/>
  <c r="O716" i="30"/>
  <c r="N716" i="30"/>
  <c r="M716" i="30"/>
  <c r="O715" i="30"/>
  <c r="N715" i="30"/>
  <c r="M715" i="30"/>
  <c r="O714" i="30"/>
  <c r="N714" i="30"/>
  <c r="M714" i="30"/>
  <c r="O713" i="30"/>
  <c r="N713" i="30"/>
  <c r="M713" i="30"/>
  <c r="O712" i="30"/>
  <c r="N712" i="30"/>
  <c r="M712" i="30"/>
  <c r="O711" i="30"/>
  <c r="N711" i="30"/>
  <c r="M711" i="30"/>
  <c r="O710" i="30"/>
  <c r="N710" i="30"/>
  <c r="M710" i="30"/>
  <c r="O709" i="30"/>
  <c r="N709" i="30"/>
  <c r="M709" i="30"/>
  <c r="O708" i="30"/>
  <c r="N708" i="30"/>
  <c r="M708" i="30"/>
  <c r="O707" i="30"/>
  <c r="N707" i="30"/>
  <c r="M707" i="30"/>
  <c r="O706" i="30"/>
  <c r="N706" i="30"/>
  <c r="M706" i="30"/>
  <c r="O705" i="30"/>
  <c r="N705" i="30"/>
  <c r="M705" i="30"/>
  <c r="O704" i="30"/>
  <c r="N704" i="30"/>
  <c r="M704" i="30"/>
  <c r="O703" i="30"/>
  <c r="N703" i="30"/>
  <c r="M703" i="30"/>
  <c r="O702" i="30"/>
  <c r="N702" i="30"/>
  <c r="M702" i="30"/>
  <c r="O701" i="30"/>
  <c r="N701" i="30"/>
  <c r="M701" i="30"/>
  <c r="O700" i="30"/>
  <c r="N700" i="30"/>
  <c r="M700" i="30"/>
  <c r="O699" i="30"/>
  <c r="N699" i="30"/>
  <c r="M699" i="30"/>
  <c r="O698" i="30"/>
  <c r="N698" i="30"/>
  <c r="M698" i="30"/>
  <c r="O697" i="30"/>
  <c r="N697" i="30"/>
  <c r="M697" i="30"/>
  <c r="O696" i="30"/>
  <c r="N696" i="30"/>
  <c r="M696" i="30"/>
  <c r="O695" i="30"/>
  <c r="N695" i="30"/>
  <c r="M695" i="30"/>
  <c r="O694" i="30"/>
  <c r="N694" i="30"/>
  <c r="M694" i="30"/>
  <c r="O693" i="30"/>
  <c r="N693" i="30"/>
  <c r="M693" i="30"/>
  <c r="O692" i="30"/>
  <c r="N692" i="30"/>
  <c r="M692" i="30"/>
  <c r="O691" i="30"/>
  <c r="N691" i="30"/>
  <c r="M691" i="30"/>
  <c r="O690" i="30"/>
  <c r="N690" i="30"/>
  <c r="M690" i="30"/>
  <c r="O689" i="30"/>
  <c r="N689" i="30"/>
  <c r="M689" i="30"/>
  <c r="O688" i="30"/>
  <c r="N688" i="30"/>
  <c r="M688" i="30"/>
  <c r="O687" i="30"/>
  <c r="N687" i="30"/>
  <c r="M687" i="30"/>
  <c r="O686" i="30"/>
  <c r="N686" i="30"/>
  <c r="M686" i="30"/>
  <c r="O685" i="30"/>
  <c r="N685" i="30"/>
  <c r="M685" i="30"/>
  <c r="O684" i="30"/>
  <c r="N684" i="30"/>
  <c r="M684" i="30"/>
  <c r="O683" i="30"/>
  <c r="N683" i="30"/>
  <c r="M683" i="30"/>
  <c r="O682" i="30"/>
  <c r="N682" i="30"/>
  <c r="M682" i="30"/>
  <c r="O681" i="30"/>
  <c r="N681" i="30"/>
  <c r="M681" i="30"/>
  <c r="O680" i="30"/>
  <c r="N680" i="30"/>
  <c r="M680" i="30"/>
  <c r="O679" i="30"/>
  <c r="N679" i="30"/>
  <c r="M679" i="30"/>
  <c r="O678" i="30"/>
  <c r="N678" i="30"/>
  <c r="M678" i="30"/>
  <c r="O677" i="30"/>
  <c r="N677" i="30"/>
  <c r="M677" i="30"/>
  <c r="O676" i="30"/>
  <c r="N676" i="30"/>
  <c r="M676" i="30"/>
  <c r="O675" i="30"/>
  <c r="N675" i="30"/>
  <c r="M675" i="30"/>
  <c r="O674" i="30"/>
  <c r="N674" i="30"/>
  <c r="M674" i="30"/>
  <c r="O673" i="30"/>
  <c r="N673" i="30"/>
  <c r="M673" i="30"/>
  <c r="O672" i="30"/>
  <c r="N672" i="30"/>
  <c r="M672" i="30"/>
  <c r="O671" i="30"/>
  <c r="N671" i="30"/>
  <c r="M671" i="30"/>
  <c r="O670" i="30"/>
  <c r="N670" i="30"/>
  <c r="M670" i="30"/>
  <c r="O669" i="30"/>
  <c r="N669" i="30"/>
  <c r="M669" i="30"/>
  <c r="O668" i="30"/>
  <c r="N668" i="30"/>
  <c r="M668" i="30"/>
  <c r="O667" i="30"/>
  <c r="N667" i="30"/>
  <c r="M667" i="30"/>
  <c r="O666" i="30"/>
  <c r="N666" i="30"/>
  <c r="M666" i="30"/>
  <c r="O665" i="30"/>
  <c r="N665" i="30"/>
  <c r="M665" i="30"/>
  <c r="O664" i="30"/>
  <c r="N664" i="30"/>
  <c r="M664" i="30"/>
  <c r="O663" i="30"/>
  <c r="N663" i="30"/>
  <c r="M663" i="30"/>
  <c r="O662" i="30"/>
  <c r="N662" i="30"/>
  <c r="M662" i="30"/>
  <c r="O661" i="30"/>
  <c r="N661" i="30"/>
  <c r="M661" i="30"/>
  <c r="O660" i="30"/>
  <c r="N660" i="30"/>
  <c r="M660" i="30"/>
  <c r="O659" i="30"/>
  <c r="N659" i="30"/>
  <c r="M659" i="30"/>
  <c r="O658" i="30"/>
  <c r="N658" i="30"/>
  <c r="M658" i="30"/>
  <c r="O657" i="30"/>
  <c r="N657" i="30"/>
  <c r="M657" i="30"/>
  <c r="O656" i="30"/>
  <c r="N656" i="30"/>
  <c r="M656" i="30"/>
  <c r="O655" i="30"/>
  <c r="N655" i="30"/>
  <c r="M655" i="30"/>
  <c r="O654" i="30"/>
  <c r="N654" i="30"/>
  <c r="M654" i="30"/>
  <c r="O653" i="30"/>
  <c r="N653" i="30"/>
  <c r="M653" i="30"/>
  <c r="O652" i="30"/>
  <c r="N652" i="30"/>
  <c r="M652" i="30"/>
  <c r="O651" i="30"/>
  <c r="N651" i="30"/>
  <c r="M651" i="30"/>
  <c r="O650" i="30"/>
  <c r="N650" i="30"/>
  <c r="M650" i="30"/>
  <c r="O649" i="30"/>
  <c r="N649" i="30"/>
  <c r="M649" i="30"/>
  <c r="O648" i="30"/>
  <c r="N648" i="30"/>
  <c r="M648" i="30"/>
  <c r="O647" i="30"/>
  <c r="N647" i="30"/>
  <c r="M647" i="30"/>
  <c r="O646" i="30"/>
  <c r="N646" i="30"/>
  <c r="M646" i="30"/>
  <c r="O645" i="30"/>
  <c r="N645" i="30"/>
  <c r="M645" i="30"/>
  <c r="O644" i="30"/>
  <c r="N644" i="30"/>
  <c r="M644" i="30"/>
  <c r="O643" i="30"/>
  <c r="N643" i="30"/>
  <c r="M643" i="30"/>
  <c r="O642" i="30"/>
  <c r="N642" i="30"/>
  <c r="M642" i="30"/>
  <c r="O641" i="30"/>
  <c r="N641" i="30"/>
  <c r="M641" i="30"/>
  <c r="O640" i="30"/>
  <c r="N640" i="30"/>
  <c r="M640" i="30"/>
  <c r="O639" i="30"/>
  <c r="N639" i="30"/>
  <c r="M639" i="30"/>
  <c r="O638" i="30"/>
  <c r="N638" i="30"/>
  <c r="M638" i="30"/>
  <c r="O637" i="30"/>
  <c r="N637" i="30"/>
  <c r="M637" i="30"/>
  <c r="O636" i="30"/>
  <c r="N636" i="30"/>
  <c r="M636" i="30"/>
  <c r="O635" i="30"/>
  <c r="N635" i="30"/>
  <c r="M635" i="30"/>
  <c r="O634" i="30"/>
  <c r="N634" i="30"/>
  <c r="M634" i="30"/>
  <c r="O633" i="30"/>
  <c r="N633" i="30"/>
  <c r="M633" i="30"/>
  <c r="O632" i="30"/>
  <c r="N632" i="30"/>
  <c r="M632" i="30"/>
  <c r="O631" i="30"/>
  <c r="N631" i="30"/>
  <c r="M631" i="30"/>
  <c r="O630" i="30"/>
  <c r="N630" i="30"/>
  <c r="M630" i="30"/>
  <c r="O629" i="30"/>
  <c r="N629" i="30"/>
  <c r="M629" i="30"/>
  <c r="O628" i="30"/>
  <c r="N628" i="30"/>
  <c r="M628" i="30"/>
  <c r="O627" i="30"/>
  <c r="N627" i="30"/>
  <c r="M627" i="30"/>
  <c r="O626" i="30"/>
  <c r="N626" i="30"/>
  <c r="M626" i="30"/>
  <c r="O625" i="30"/>
  <c r="N625" i="30"/>
  <c r="M625" i="30"/>
  <c r="O624" i="30"/>
  <c r="N624" i="30"/>
  <c r="M624" i="30"/>
  <c r="O623" i="30"/>
  <c r="N623" i="30"/>
  <c r="M623" i="30"/>
  <c r="O622" i="30"/>
  <c r="N622" i="30"/>
  <c r="M622" i="30"/>
  <c r="O621" i="30"/>
  <c r="N621" i="30"/>
  <c r="M621" i="30"/>
  <c r="O620" i="30"/>
  <c r="N620" i="30"/>
  <c r="M620" i="30"/>
  <c r="O619" i="30"/>
  <c r="N619" i="30"/>
  <c r="M619" i="30"/>
  <c r="O618" i="30"/>
  <c r="N618" i="30"/>
  <c r="M618" i="30"/>
  <c r="O617" i="30"/>
  <c r="N617" i="30"/>
  <c r="M617" i="30"/>
  <c r="O616" i="30"/>
  <c r="N616" i="30"/>
  <c r="M616" i="30"/>
  <c r="O615" i="30"/>
  <c r="N615" i="30"/>
  <c r="M615" i="30"/>
  <c r="O614" i="30"/>
  <c r="N614" i="30"/>
  <c r="M614" i="30"/>
  <c r="O613" i="30"/>
  <c r="N613" i="30"/>
  <c r="M613" i="30"/>
  <c r="O612" i="30"/>
  <c r="N612" i="30"/>
  <c r="M612" i="30"/>
  <c r="O611" i="30"/>
  <c r="N611" i="30"/>
  <c r="M611" i="30"/>
  <c r="O610" i="30"/>
  <c r="N610" i="30"/>
  <c r="M610" i="30"/>
  <c r="O609" i="30"/>
  <c r="N609" i="30"/>
  <c r="M609" i="30"/>
  <c r="O608" i="30"/>
  <c r="N608" i="30"/>
  <c r="M608" i="30"/>
  <c r="O607" i="30"/>
  <c r="N607" i="30"/>
  <c r="M607" i="30"/>
  <c r="O606" i="30"/>
  <c r="N606" i="30"/>
  <c r="M606" i="30"/>
  <c r="O605" i="30"/>
  <c r="N605" i="30"/>
  <c r="M605" i="30"/>
  <c r="O604" i="30"/>
  <c r="N604" i="30"/>
  <c r="M604" i="30"/>
  <c r="O603" i="30"/>
  <c r="N603" i="30"/>
  <c r="M603" i="30"/>
  <c r="O602" i="30"/>
  <c r="N602" i="30"/>
  <c r="M602" i="30"/>
  <c r="O601" i="30"/>
  <c r="N601" i="30"/>
  <c r="M601" i="30"/>
  <c r="O600" i="30"/>
  <c r="N600" i="30"/>
  <c r="M600" i="30"/>
  <c r="O599" i="30"/>
  <c r="N599" i="30"/>
  <c r="M599" i="30"/>
  <c r="O598" i="30"/>
  <c r="N598" i="30"/>
  <c r="M598" i="30"/>
  <c r="O597" i="30"/>
  <c r="N597" i="30"/>
  <c r="M597" i="30"/>
  <c r="O596" i="30"/>
  <c r="N596" i="30"/>
  <c r="M596" i="30"/>
  <c r="O595" i="30"/>
  <c r="N595" i="30"/>
  <c r="M595" i="30"/>
  <c r="O594" i="30"/>
  <c r="N594" i="30"/>
  <c r="M594" i="30"/>
  <c r="O593" i="30"/>
  <c r="N593" i="30"/>
  <c r="M593" i="30"/>
  <c r="O592" i="30"/>
  <c r="N592" i="30"/>
  <c r="M592" i="30"/>
  <c r="O591" i="30"/>
  <c r="N591" i="30"/>
  <c r="M591" i="30"/>
  <c r="O590" i="30"/>
  <c r="N590" i="30"/>
  <c r="M590" i="30"/>
  <c r="O589" i="30"/>
  <c r="N589" i="30"/>
  <c r="M589" i="30"/>
  <c r="O588" i="30"/>
  <c r="N588" i="30"/>
  <c r="M588" i="30"/>
  <c r="O587" i="30"/>
  <c r="N587" i="30"/>
  <c r="M587" i="30"/>
  <c r="O586" i="30"/>
  <c r="N586" i="30"/>
  <c r="M586" i="30"/>
  <c r="O585" i="30"/>
  <c r="N585" i="30"/>
  <c r="M585" i="30"/>
  <c r="O584" i="30"/>
  <c r="N584" i="30"/>
  <c r="M584" i="30"/>
  <c r="O583" i="30"/>
  <c r="N583" i="30"/>
  <c r="M583" i="30"/>
  <c r="O582" i="30"/>
  <c r="N582" i="30"/>
  <c r="M582" i="30"/>
  <c r="O581" i="30"/>
  <c r="N581" i="30"/>
  <c r="M581" i="30"/>
  <c r="O580" i="30"/>
  <c r="N580" i="30"/>
  <c r="M580" i="30"/>
  <c r="O579" i="30"/>
  <c r="N579" i="30"/>
  <c r="M579" i="30"/>
  <c r="O578" i="30"/>
  <c r="N578" i="30"/>
  <c r="M578" i="30"/>
  <c r="O577" i="30"/>
  <c r="N577" i="30"/>
  <c r="M577" i="30"/>
  <c r="O576" i="30"/>
  <c r="N576" i="30"/>
  <c r="M576" i="30"/>
  <c r="O575" i="30"/>
  <c r="N575" i="30"/>
  <c r="M575" i="30"/>
  <c r="O574" i="30"/>
  <c r="N574" i="30"/>
  <c r="M574" i="30"/>
  <c r="O573" i="30"/>
  <c r="N573" i="30"/>
  <c r="M573" i="30"/>
  <c r="O572" i="30"/>
  <c r="N572" i="30"/>
  <c r="M572" i="30"/>
  <c r="O571" i="30"/>
  <c r="N571" i="30"/>
  <c r="M571" i="30"/>
  <c r="O570" i="30"/>
  <c r="N570" i="30"/>
  <c r="M570" i="30"/>
  <c r="O569" i="30"/>
  <c r="N569" i="30"/>
  <c r="M569" i="30"/>
  <c r="O568" i="30"/>
  <c r="N568" i="30"/>
  <c r="M568" i="30"/>
  <c r="O567" i="30"/>
  <c r="N567" i="30"/>
  <c r="M567" i="30"/>
  <c r="O566" i="30"/>
  <c r="N566" i="30"/>
  <c r="M566" i="30"/>
  <c r="O565" i="30"/>
  <c r="N565" i="30"/>
  <c r="M565" i="30"/>
  <c r="O564" i="30"/>
  <c r="N564" i="30"/>
  <c r="M564" i="30"/>
  <c r="O563" i="30"/>
  <c r="N563" i="30"/>
  <c r="M563" i="30"/>
  <c r="O562" i="30"/>
  <c r="N562" i="30"/>
  <c r="M562" i="30"/>
  <c r="O561" i="30"/>
  <c r="N561" i="30"/>
  <c r="M561" i="30"/>
  <c r="O560" i="30"/>
  <c r="N560" i="30"/>
  <c r="M560" i="30"/>
  <c r="O559" i="30"/>
  <c r="N559" i="30"/>
  <c r="M559" i="30"/>
  <c r="O558" i="30"/>
  <c r="N558" i="30"/>
  <c r="M558" i="30"/>
  <c r="O557" i="30"/>
  <c r="N557" i="30"/>
  <c r="M557" i="30"/>
  <c r="O556" i="30"/>
  <c r="N556" i="30"/>
  <c r="M556" i="30"/>
  <c r="O555" i="30"/>
  <c r="N555" i="30"/>
  <c r="M555" i="30"/>
  <c r="O554" i="30"/>
  <c r="N554" i="30"/>
  <c r="M554" i="30"/>
  <c r="O553" i="30"/>
  <c r="N553" i="30"/>
  <c r="M553" i="30"/>
  <c r="O552" i="30"/>
  <c r="N552" i="30"/>
  <c r="M552" i="30"/>
  <c r="O551" i="30"/>
  <c r="N551" i="30"/>
  <c r="M551" i="30"/>
  <c r="O550" i="30"/>
  <c r="N550" i="30"/>
  <c r="M550" i="30"/>
  <c r="O549" i="30"/>
  <c r="N549" i="30"/>
  <c r="M549" i="30"/>
  <c r="O548" i="30"/>
  <c r="N548" i="30"/>
  <c r="M548" i="30"/>
  <c r="O547" i="30"/>
  <c r="N547" i="30"/>
  <c r="M547" i="30"/>
  <c r="O546" i="30"/>
  <c r="N546" i="30"/>
  <c r="M546" i="30"/>
  <c r="O545" i="30"/>
  <c r="N545" i="30"/>
  <c r="M545" i="30"/>
  <c r="O544" i="30"/>
  <c r="N544" i="30"/>
  <c r="M544" i="30"/>
  <c r="O543" i="30"/>
  <c r="N543" i="30"/>
  <c r="M543" i="30"/>
  <c r="O542" i="30"/>
  <c r="N542" i="30"/>
  <c r="M542" i="30"/>
  <c r="O541" i="30"/>
  <c r="N541" i="30"/>
  <c r="M541" i="30"/>
  <c r="O540" i="30"/>
  <c r="N540" i="30"/>
  <c r="M540" i="30"/>
  <c r="O539" i="30"/>
  <c r="N539" i="30"/>
  <c r="M539" i="30"/>
  <c r="O538" i="30"/>
  <c r="N538" i="30"/>
  <c r="M538" i="30"/>
  <c r="O537" i="30"/>
  <c r="N537" i="30"/>
  <c r="M537" i="30"/>
  <c r="O536" i="30"/>
  <c r="N536" i="30"/>
  <c r="M536" i="30"/>
  <c r="O535" i="30"/>
  <c r="N535" i="30"/>
  <c r="M535" i="30"/>
  <c r="O534" i="30"/>
  <c r="N534" i="30"/>
  <c r="M534" i="30"/>
  <c r="O533" i="30"/>
  <c r="N533" i="30"/>
  <c r="M533" i="30"/>
  <c r="O532" i="30"/>
  <c r="N532" i="30"/>
  <c r="M532" i="30"/>
  <c r="O531" i="30"/>
  <c r="N531" i="30"/>
  <c r="M531" i="30"/>
  <c r="O530" i="30"/>
  <c r="N530" i="30"/>
  <c r="M530" i="30"/>
  <c r="O529" i="30"/>
  <c r="N529" i="30"/>
  <c r="M529" i="30"/>
  <c r="O528" i="30"/>
  <c r="N528" i="30"/>
  <c r="M528" i="30"/>
  <c r="O527" i="30"/>
  <c r="N527" i="30"/>
  <c r="M527" i="30"/>
  <c r="O526" i="30"/>
  <c r="N526" i="30"/>
  <c r="M526" i="30"/>
  <c r="O525" i="30"/>
  <c r="N525" i="30"/>
  <c r="M525" i="30"/>
  <c r="O524" i="30"/>
  <c r="N524" i="30"/>
  <c r="M524" i="30"/>
  <c r="O523" i="30"/>
  <c r="N523" i="30"/>
  <c r="M523" i="30"/>
  <c r="O522" i="30"/>
  <c r="N522" i="30"/>
  <c r="M522" i="30"/>
  <c r="O521" i="30"/>
  <c r="N521" i="30"/>
  <c r="M521" i="30"/>
  <c r="O520" i="30"/>
  <c r="N520" i="30"/>
  <c r="M520" i="30"/>
  <c r="O519" i="30"/>
  <c r="N519" i="30"/>
  <c r="M519" i="30"/>
  <c r="O518" i="30"/>
  <c r="N518" i="30"/>
  <c r="M518" i="30"/>
  <c r="O517" i="30"/>
  <c r="N517" i="30"/>
  <c r="M517" i="30"/>
  <c r="O516" i="30"/>
  <c r="N516" i="30"/>
  <c r="M516" i="30"/>
  <c r="O515" i="30"/>
  <c r="N515" i="30"/>
  <c r="M515" i="30"/>
  <c r="O514" i="30"/>
  <c r="N514" i="30"/>
  <c r="M514" i="30"/>
  <c r="O513" i="30"/>
  <c r="N513" i="30"/>
  <c r="M513" i="30"/>
  <c r="O512" i="30"/>
  <c r="N512" i="30"/>
  <c r="M512" i="30"/>
  <c r="O511" i="30"/>
  <c r="N511" i="30"/>
  <c r="M511" i="30"/>
  <c r="O510" i="30"/>
  <c r="N510" i="30"/>
  <c r="M510" i="30"/>
  <c r="O509" i="30"/>
  <c r="N509" i="30"/>
  <c r="M509" i="30"/>
  <c r="O508" i="30"/>
  <c r="N508" i="30"/>
  <c r="M508" i="30"/>
  <c r="O507" i="30"/>
  <c r="N507" i="30"/>
  <c r="M507" i="30"/>
  <c r="O506" i="30"/>
  <c r="N506" i="30"/>
  <c r="M506" i="30"/>
  <c r="O505" i="30"/>
  <c r="N505" i="30"/>
  <c r="M505" i="30"/>
  <c r="O504" i="30"/>
  <c r="N504" i="30"/>
  <c r="M504" i="30"/>
  <c r="O503" i="30"/>
  <c r="N503" i="30"/>
  <c r="M503" i="30"/>
  <c r="O502" i="30"/>
  <c r="N502" i="30"/>
  <c r="M502" i="30"/>
  <c r="O501" i="30"/>
  <c r="N501" i="30"/>
  <c r="M501" i="30"/>
  <c r="O500" i="30"/>
  <c r="N500" i="30"/>
  <c r="M500" i="30"/>
  <c r="O499" i="30"/>
  <c r="N499" i="30"/>
  <c r="M499" i="30"/>
  <c r="O498" i="30"/>
  <c r="N498" i="30"/>
  <c r="M498" i="30"/>
  <c r="O497" i="30"/>
  <c r="N497" i="30"/>
  <c r="M497" i="30"/>
  <c r="O496" i="30"/>
  <c r="N496" i="30"/>
  <c r="M496" i="30"/>
  <c r="O495" i="30"/>
  <c r="N495" i="30"/>
  <c r="M495" i="30"/>
  <c r="O494" i="30"/>
  <c r="N494" i="30"/>
  <c r="M494" i="30"/>
  <c r="O493" i="30"/>
  <c r="N493" i="30"/>
  <c r="M493" i="30"/>
  <c r="O492" i="30"/>
  <c r="N492" i="30"/>
  <c r="M492" i="30"/>
  <c r="O491" i="30"/>
  <c r="N491" i="30"/>
  <c r="M491" i="30"/>
  <c r="O490" i="30"/>
  <c r="N490" i="30"/>
  <c r="M490" i="30"/>
  <c r="O489" i="30"/>
  <c r="N489" i="30"/>
  <c r="M489" i="30"/>
  <c r="O488" i="30"/>
  <c r="N488" i="30"/>
  <c r="M488" i="30"/>
  <c r="O487" i="30"/>
  <c r="N487" i="30"/>
  <c r="M487" i="30"/>
  <c r="O486" i="30"/>
  <c r="N486" i="30"/>
  <c r="M486" i="30"/>
  <c r="O485" i="30"/>
  <c r="N485" i="30"/>
  <c r="M485" i="30"/>
  <c r="O484" i="30"/>
  <c r="N484" i="30"/>
  <c r="M484" i="30"/>
  <c r="O483" i="30"/>
  <c r="N483" i="30"/>
  <c r="M483" i="30"/>
  <c r="O482" i="30"/>
  <c r="N482" i="30"/>
  <c r="M482" i="30"/>
  <c r="O481" i="30"/>
  <c r="N481" i="30"/>
  <c r="M481" i="30"/>
  <c r="O480" i="30"/>
  <c r="N480" i="30"/>
  <c r="M480" i="30"/>
  <c r="O479" i="30"/>
  <c r="N479" i="30"/>
  <c r="M479" i="30"/>
  <c r="O478" i="30"/>
  <c r="N478" i="30"/>
  <c r="M478" i="30"/>
  <c r="O477" i="30"/>
  <c r="N477" i="30"/>
  <c r="M477" i="30"/>
  <c r="O476" i="30"/>
  <c r="N476" i="30"/>
  <c r="M476" i="30"/>
  <c r="O475" i="30"/>
  <c r="N475" i="30"/>
  <c r="M475" i="30"/>
  <c r="O474" i="30"/>
  <c r="N474" i="30"/>
  <c r="M474" i="30"/>
  <c r="O473" i="30"/>
  <c r="N473" i="30"/>
  <c r="M473" i="30"/>
  <c r="O472" i="30"/>
  <c r="N472" i="30"/>
  <c r="M472" i="30"/>
  <c r="O471" i="30"/>
  <c r="N471" i="30"/>
  <c r="M471" i="30"/>
  <c r="O470" i="30"/>
  <c r="N470" i="30"/>
  <c r="M470" i="30"/>
  <c r="O469" i="30"/>
  <c r="N469" i="30"/>
  <c r="M469" i="30"/>
  <c r="O468" i="30"/>
  <c r="N468" i="30"/>
  <c r="M468" i="30"/>
  <c r="O467" i="30"/>
  <c r="N467" i="30"/>
  <c r="M467" i="30"/>
  <c r="O466" i="30"/>
  <c r="N466" i="30"/>
  <c r="M466" i="30"/>
  <c r="O465" i="30"/>
  <c r="N465" i="30"/>
  <c r="M465" i="30"/>
  <c r="O464" i="30"/>
  <c r="N464" i="30"/>
  <c r="M464" i="30"/>
  <c r="O463" i="30"/>
  <c r="N463" i="30"/>
  <c r="M463" i="30"/>
  <c r="O462" i="30"/>
  <c r="N462" i="30"/>
  <c r="M462" i="30"/>
  <c r="O461" i="30"/>
  <c r="N461" i="30"/>
  <c r="M461" i="30"/>
  <c r="O460" i="30"/>
  <c r="N460" i="30"/>
  <c r="M460" i="30"/>
  <c r="O459" i="30"/>
  <c r="N459" i="30"/>
  <c r="M459" i="30"/>
  <c r="O458" i="30"/>
  <c r="N458" i="30"/>
  <c r="M458" i="30"/>
  <c r="O457" i="30"/>
  <c r="N457" i="30"/>
  <c r="M457" i="30"/>
  <c r="O456" i="30"/>
  <c r="N456" i="30"/>
  <c r="M456" i="30"/>
  <c r="O455" i="30"/>
  <c r="N455" i="30"/>
  <c r="M455" i="30"/>
  <c r="O454" i="30"/>
  <c r="N454" i="30"/>
  <c r="M454" i="30"/>
  <c r="O453" i="30"/>
  <c r="N453" i="30"/>
  <c r="M453" i="30"/>
  <c r="O452" i="30"/>
  <c r="N452" i="30"/>
  <c r="M452" i="30"/>
  <c r="O451" i="30"/>
  <c r="N451" i="30"/>
  <c r="M451" i="30"/>
  <c r="O450" i="30"/>
  <c r="N450" i="30"/>
  <c r="M450" i="30"/>
  <c r="O449" i="30"/>
  <c r="N449" i="30"/>
  <c r="M449" i="30"/>
  <c r="O448" i="30"/>
  <c r="N448" i="30"/>
  <c r="M448" i="30"/>
  <c r="O447" i="30"/>
  <c r="N447" i="30"/>
  <c r="M447" i="30"/>
  <c r="O446" i="30"/>
  <c r="N446" i="30"/>
  <c r="M446" i="30"/>
  <c r="O445" i="30"/>
  <c r="N445" i="30"/>
  <c r="M445" i="30"/>
  <c r="O444" i="30"/>
  <c r="N444" i="30"/>
  <c r="M444" i="30"/>
  <c r="O443" i="30"/>
  <c r="N443" i="30"/>
  <c r="M443" i="30"/>
  <c r="O442" i="30"/>
  <c r="N442" i="30"/>
  <c r="M442" i="30"/>
  <c r="O441" i="30"/>
  <c r="N441" i="30"/>
  <c r="M441" i="30"/>
  <c r="O440" i="30"/>
  <c r="N440" i="30"/>
  <c r="M440" i="30"/>
  <c r="O439" i="30"/>
  <c r="N439" i="30"/>
  <c r="M439" i="30"/>
  <c r="O438" i="30"/>
  <c r="N438" i="30"/>
  <c r="M438" i="30"/>
  <c r="O437" i="30"/>
  <c r="N437" i="30"/>
  <c r="M437" i="30"/>
  <c r="O436" i="30"/>
  <c r="N436" i="30"/>
  <c r="M436" i="30"/>
  <c r="O435" i="30"/>
  <c r="N435" i="30"/>
  <c r="M435" i="30"/>
  <c r="O434" i="30"/>
  <c r="N434" i="30"/>
  <c r="M434" i="30"/>
  <c r="O433" i="30"/>
  <c r="N433" i="30"/>
  <c r="M433" i="30"/>
  <c r="O432" i="30"/>
  <c r="N432" i="30"/>
  <c r="M432" i="30"/>
  <c r="O431" i="30"/>
  <c r="N431" i="30"/>
  <c r="M431" i="30"/>
  <c r="O430" i="30"/>
  <c r="N430" i="30"/>
  <c r="M430" i="30"/>
  <c r="O429" i="30"/>
  <c r="N429" i="30"/>
  <c r="M429" i="30"/>
  <c r="O428" i="30"/>
  <c r="N428" i="30"/>
  <c r="M428" i="30"/>
  <c r="O427" i="30"/>
  <c r="N427" i="30"/>
  <c r="M427" i="30"/>
  <c r="O426" i="30"/>
  <c r="N426" i="30"/>
  <c r="M426" i="30"/>
  <c r="O425" i="30"/>
  <c r="N425" i="30"/>
  <c r="M425" i="30"/>
  <c r="O424" i="30"/>
  <c r="N424" i="30"/>
  <c r="M424" i="30"/>
  <c r="O423" i="30"/>
  <c r="N423" i="30"/>
  <c r="M423" i="30"/>
  <c r="O422" i="30"/>
  <c r="N422" i="30"/>
  <c r="M422" i="30"/>
  <c r="O421" i="30"/>
  <c r="N421" i="30"/>
  <c r="M421" i="30"/>
  <c r="O420" i="30"/>
  <c r="N420" i="30"/>
  <c r="M420" i="30"/>
  <c r="O419" i="30"/>
  <c r="N419" i="30"/>
  <c r="M419" i="30"/>
  <c r="O418" i="30"/>
  <c r="N418" i="30"/>
  <c r="M418" i="30"/>
  <c r="O417" i="30"/>
  <c r="N417" i="30"/>
  <c r="M417" i="30"/>
  <c r="O416" i="30"/>
  <c r="N416" i="30"/>
  <c r="M416" i="30"/>
  <c r="O415" i="30"/>
  <c r="N415" i="30"/>
  <c r="M415" i="30"/>
  <c r="O414" i="30"/>
  <c r="N414" i="30"/>
  <c r="M414" i="30"/>
  <c r="O413" i="30"/>
  <c r="N413" i="30"/>
  <c r="M413" i="30"/>
  <c r="O412" i="30"/>
  <c r="N412" i="30"/>
  <c r="M412" i="30"/>
  <c r="O411" i="30"/>
  <c r="N411" i="30"/>
  <c r="M411" i="30"/>
  <c r="O410" i="30"/>
  <c r="N410" i="30"/>
  <c r="M410" i="30"/>
  <c r="O409" i="30"/>
  <c r="N409" i="30"/>
  <c r="M409" i="30"/>
  <c r="O408" i="30"/>
  <c r="N408" i="30"/>
  <c r="M408" i="30"/>
  <c r="O407" i="30"/>
  <c r="N407" i="30"/>
  <c r="M407" i="30"/>
  <c r="O406" i="30"/>
  <c r="N406" i="30"/>
  <c r="M406" i="30"/>
  <c r="O405" i="30"/>
  <c r="N405" i="30"/>
  <c r="M405" i="30"/>
  <c r="O404" i="30"/>
  <c r="N404" i="30"/>
  <c r="M404" i="30"/>
  <c r="O403" i="30"/>
  <c r="N403" i="30"/>
  <c r="M403" i="30"/>
  <c r="O402" i="30"/>
  <c r="N402" i="30"/>
  <c r="M402" i="30"/>
  <c r="O401" i="30"/>
  <c r="N401" i="30"/>
  <c r="M401" i="30"/>
  <c r="O400" i="30"/>
  <c r="N400" i="30"/>
  <c r="M400" i="30"/>
  <c r="O399" i="30"/>
  <c r="N399" i="30"/>
  <c r="M399" i="30"/>
  <c r="O398" i="30"/>
  <c r="N398" i="30"/>
  <c r="M398" i="30"/>
  <c r="O397" i="30"/>
  <c r="N397" i="30"/>
  <c r="M397" i="30"/>
  <c r="O396" i="30"/>
  <c r="N396" i="30"/>
  <c r="M396" i="30"/>
  <c r="O395" i="30"/>
  <c r="N395" i="30"/>
  <c r="M395" i="30"/>
  <c r="O394" i="30"/>
  <c r="N394" i="30"/>
  <c r="M394" i="30"/>
  <c r="O393" i="30"/>
  <c r="N393" i="30"/>
  <c r="M393" i="30"/>
  <c r="O392" i="30"/>
  <c r="N392" i="30"/>
  <c r="M392" i="30"/>
  <c r="O391" i="30"/>
  <c r="N391" i="30"/>
  <c r="M391" i="30"/>
  <c r="O390" i="30"/>
  <c r="N390" i="30"/>
  <c r="M390" i="30"/>
  <c r="O389" i="30"/>
  <c r="N389" i="30"/>
  <c r="M389" i="30"/>
  <c r="O388" i="30"/>
  <c r="N388" i="30"/>
  <c r="M388" i="30"/>
  <c r="O387" i="30"/>
  <c r="N387" i="30"/>
  <c r="M387" i="30"/>
  <c r="O386" i="30"/>
  <c r="N386" i="30"/>
  <c r="M386" i="30"/>
  <c r="O385" i="30"/>
  <c r="N385" i="30"/>
  <c r="M385" i="30"/>
  <c r="O384" i="30"/>
  <c r="N384" i="30"/>
  <c r="M384" i="30"/>
  <c r="O383" i="30"/>
  <c r="N383" i="30"/>
  <c r="M383" i="30"/>
  <c r="O382" i="30"/>
  <c r="N382" i="30"/>
  <c r="M382" i="30"/>
  <c r="O381" i="30"/>
  <c r="N381" i="30"/>
  <c r="M381" i="30"/>
  <c r="O380" i="30"/>
  <c r="N380" i="30"/>
  <c r="M380" i="30"/>
  <c r="O379" i="30"/>
  <c r="N379" i="30"/>
  <c r="M379" i="30"/>
  <c r="O378" i="30"/>
  <c r="N378" i="30"/>
  <c r="M378" i="30"/>
  <c r="O377" i="30"/>
  <c r="N377" i="30"/>
  <c r="M377" i="30"/>
  <c r="O376" i="30"/>
  <c r="N376" i="30"/>
  <c r="M376" i="30"/>
  <c r="O375" i="30"/>
  <c r="N375" i="30"/>
  <c r="M375" i="30"/>
  <c r="O374" i="30"/>
  <c r="N374" i="30"/>
  <c r="M374" i="30"/>
  <c r="O373" i="30"/>
  <c r="N373" i="30"/>
  <c r="M373" i="30"/>
  <c r="O372" i="30"/>
  <c r="N372" i="30"/>
  <c r="M372" i="30"/>
  <c r="O371" i="30"/>
  <c r="N371" i="30"/>
  <c r="M371" i="30"/>
  <c r="O370" i="30"/>
  <c r="N370" i="30"/>
  <c r="M370" i="30"/>
  <c r="O369" i="30"/>
  <c r="N369" i="30"/>
  <c r="M369" i="30"/>
  <c r="O368" i="30"/>
  <c r="N368" i="30"/>
  <c r="M368" i="30"/>
  <c r="O367" i="30"/>
  <c r="N367" i="30"/>
  <c r="M367" i="30"/>
  <c r="O366" i="30"/>
  <c r="N366" i="30"/>
  <c r="M366" i="30"/>
  <c r="O365" i="30"/>
  <c r="N365" i="30"/>
  <c r="M365" i="30"/>
  <c r="O364" i="30"/>
  <c r="N364" i="30"/>
  <c r="M364" i="30"/>
  <c r="O363" i="30"/>
  <c r="N363" i="30"/>
  <c r="M363" i="30"/>
  <c r="O362" i="30"/>
  <c r="N362" i="30"/>
  <c r="M362" i="30"/>
  <c r="O361" i="30"/>
  <c r="N361" i="30"/>
  <c r="M361" i="30"/>
  <c r="O360" i="30"/>
  <c r="N360" i="30"/>
  <c r="M360" i="30"/>
  <c r="O359" i="30"/>
  <c r="N359" i="30"/>
  <c r="M359" i="30"/>
  <c r="O358" i="30"/>
  <c r="N358" i="30"/>
  <c r="M358" i="30"/>
  <c r="O357" i="30"/>
  <c r="N357" i="30"/>
  <c r="M357" i="30"/>
  <c r="O356" i="30"/>
  <c r="N356" i="30"/>
  <c r="M356" i="30"/>
  <c r="O355" i="30"/>
  <c r="N355" i="30"/>
  <c r="M355" i="30"/>
  <c r="O354" i="30"/>
  <c r="N354" i="30"/>
  <c r="M354" i="30"/>
  <c r="O353" i="30"/>
  <c r="N353" i="30"/>
  <c r="M353" i="30"/>
  <c r="O352" i="30"/>
  <c r="N352" i="30"/>
  <c r="M352" i="30"/>
  <c r="O351" i="30"/>
  <c r="N351" i="30"/>
  <c r="M351" i="30"/>
  <c r="O350" i="30"/>
  <c r="N350" i="30"/>
  <c r="M350" i="30"/>
  <c r="O349" i="30"/>
  <c r="N349" i="30"/>
  <c r="M349" i="30"/>
  <c r="O348" i="30"/>
  <c r="N348" i="30"/>
  <c r="M348" i="30"/>
  <c r="O347" i="30"/>
  <c r="N347" i="30"/>
  <c r="M347" i="30"/>
  <c r="O346" i="30"/>
  <c r="N346" i="30"/>
  <c r="M346" i="30"/>
  <c r="O345" i="30"/>
  <c r="N345" i="30"/>
  <c r="M345" i="30"/>
  <c r="O344" i="30"/>
  <c r="N344" i="30"/>
  <c r="M344" i="30"/>
  <c r="O343" i="30"/>
  <c r="N343" i="30"/>
  <c r="M343" i="30"/>
  <c r="O342" i="30"/>
  <c r="N342" i="30"/>
  <c r="M342" i="30"/>
  <c r="O341" i="30"/>
  <c r="N341" i="30"/>
  <c r="M341" i="30"/>
  <c r="O340" i="30"/>
  <c r="N340" i="30"/>
  <c r="M340" i="30"/>
  <c r="O339" i="30"/>
  <c r="N339" i="30"/>
  <c r="M339" i="30"/>
  <c r="O338" i="30"/>
  <c r="N338" i="30"/>
  <c r="M338" i="30"/>
  <c r="O337" i="30"/>
  <c r="N337" i="30"/>
  <c r="M337" i="30"/>
  <c r="O336" i="30"/>
  <c r="N336" i="30"/>
  <c r="M336" i="30"/>
  <c r="O335" i="30"/>
  <c r="N335" i="30"/>
  <c r="M335" i="30"/>
  <c r="O334" i="30"/>
  <c r="N334" i="30"/>
  <c r="M334" i="30"/>
  <c r="O333" i="30"/>
  <c r="N333" i="30"/>
  <c r="M333" i="30"/>
  <c r="O332" i="30"/>
  <c r="N332" i="30"/>
  <c r="M332" i="30"/>
  <c r="O331" i="30"/>
  <c r="N331" i="30"/>
  <c r="M331" i="30"/>
  <c r="O330" i="30"/>
  <c r="N330" i="30"/>
  <c r="M330" i="30"/>
  <c r="O329" i="30"/>
  <c r="N329" i="30"/>
  <c r="M329" i="30"/>
  <c r="O328" i="30"/>
  <c r="N328" i="30"/>
  <c r="M328" i="30"/>
  <c r="O327" i="30"/>
  <c r="N327" i="30"/>
  <c r="M327" i="30"/>
  <c r="O326" i="30"/>
  <c r="N326" i="30"/>
  <c r="M326" i="30"/>
  <c r="O325" i="30"/>
  <c r="N325" i="30"/>
  <c r="M325" i="30"/>
  <c r="O324" i="30"/>
  <c r="N324" i="30"/>
  <c r="M324" i="30"/>
  <c r="O323" i="30"/>
  <c r="N323" i="30"/>
  <c r="M323" i="30"/>
  <c r="O322" i="30"/>
  <c r="N322" i="30"/>
  <c r="M322" i="30"/>
  <c r="O321" i="30"/>
  <c r="N321" i="30"/>
  <c r="M321" i="30"/>
  <c r="O320" i="30"/>
  <c r="N320" i="30"/>
  <c r="M320" i="30"/>
  <c r="O319" i="30"/>
  <c r="N319" i="30"/>
  <c r="M319" i="30"/>
  <c r="O318" i="30"/>
  <c r="N318" i="30"/>
  <c r="M318" i="30"/>
  <c r="O317" i="30"/>
  <c r="N317" i="30"/>
  <c r="M317" i="30"/>
  <c r="O316" i="30"/>
  <c r="N316" i="30"/>
  <c r="M316" i="30"/>
  <c r="O315" i="30"/>
  <c r="N315" i="30"/>
  <c r="M315" i="30"/>
  <c r="O314" i="30"/>
  <c r="N314" i="30"/>
  <c r="M314" i="30"/>
  <c r="O313" i="30"/>
  <c r="N313" i="30"/>
  <c r="M313" i="30"/>
  <c r="O312" i="30"/>
  <c r="N312" i="30"/>
  <c r="M312" i="30"/>
  <c r="O311" i="30"/>
  <c r="N311" i="30"/>
  <c r="M311" i="30"/>
  <c r="O310" i="30"/>
  <c r="N310" i="30"/>
  <c r="M310" i="30"/>
  <c r="O309" i="30"/>
  <c r="N309" i="30"/>
  <c r="M309" i="30"/>
  <c r="O308" i="30"/>
  <c r="N308" i="30"/>
  <c r="M308" i="30"/>
  <c r="O307" i="30"/>
  <c r="N307" i="30"/>
  <c r="M307" i="30"/>
  <c r="O306" i="30"/>
  <c r="N306" i="30"/>
  <c r="M306" i="30"/>
  <c r="O305" i="30"/>
  <c r="N305" i="30"/>
  <c r="M305" i="30"/>
  <c r="O304" i="30"/>
  <c r="N304" i="30"/>
  <c r="M304" i="30"/>
  <c r="O303" i="30"/>
  <c r="N303" i="30"/>
  <c r="M303" i="30"/>
  <c r="O302" i="30"/>
  <c r="N302" i="30"/>
  <c r="M302" i="30"/>
  <c r="O301" i="30"/>
  <c r="N301" i="30"/>
  <c r="M301" i="30"/>
  <c r="O300" i="30"/>
  <c r="N300" i="30"/>
  <c r="M300" i="30"/>
  <c r="O299" i="30"/>
  <c r="N299" i="30"/>
  <c r="M299" i="30"/>
  <c r="O298" i="30"/>
  <c r="N298" i="30"/>
  <c r="M298" i="30"/>
  <c r="O297" i="30"/>
  <c r="N297" i="30"/>
  <c r="M297" i="30"/>
  <c r="O296" i="30"/>
  <c r="N296" i="30"/>
  <c r="M296" i="30"/>
  <c r="O295" i="30"/>
  <c r="N295" i="30"/>
  <c r="M295" i="30"/>
  <c r="O294" i="30"/>
  <c r="N294" i="30"/>
  <c r="M294" i="30"/>
  <c r="O293" i="30"/>
  <c r="N293" i="30"/>
  <c r="M293" i="30"/>
  <c r="O292" i="30"/>
  <c r="N292" i="30"/>
  <c r="M292" i="30"/>
  <c r="O291" i="30"/>
  <c r="N291" i="30"/>
  <c r="M291" i="30"/>
  <c r="O290" i="30"/>
  <c r="N290" i="30"/>
  <c r="M290" i="30"/>
  <c r="O289" i="30"/>
  <c r="N289" i="30"/>
  <c r="M289" i="30"/>
  <c r="O288" i="30"/>
  <c r="N288" i="30"/>
  <c r="M288" i="30"/>
  <c r="O287" i="30"/>
  <c r="N287" i="30"/>
  <c r="M287" i="30"/>
  <c r="O286" i="30"/>
  <c r="N286" i="30"/>
  <c r="M286" i="30"/>
  <c r="O285" i="30"/>
  <c r="N285" i="30"/>
  <c r="M285" i="30"/>
  <c r="O284" i="30"/>
  <c r="N284" i="30"/>
  <c r="M284" i="30"/>
  <c r="O283" i="30"/>
  <c r="N283" i="30"/>
  <c r="M283" i="30"/>
  <c r="O282" i="30"/>
  <c r="N282" i="30"/>
  <c r="M282" i="30"/>
  <c r="O281" i="30"/>
  <c r="N281" i="30"/>
  <c r="M281" i="30"/>
  <c r="O280" i="30"/>
  <c r="N280" i="30"/>
  <c r="M280" i="30"/>
  <c r="O279" i="30"/>
  <c r="N279" i="30"/>
  <c r="M279" i="30"/>
  <c r="O278" i="30"/>
  <c r="N278" i="30"/>
  <c r="M278" i="30"/>
  <c r="O277" i="30"/>
  <c r="N277" i="30"/>
  <c r="M277" i="30"/>
  <c r="O276" i="30"/>
  <c r="N276" i="30"/>
  <c r="M276" i="30"/>
  <c r="O275" i="30"/>
  <c r="N275" i="30"/>
  <c r="M275" i="30"/>
  <c r="O274" i="30"/>
  <c r="N274" i="30"/>
  <c r="M274" i="30"/>
  <c r="O273" i="30"/>
  <c r="N273" i="30"/>
  <c r="M273" i="30"/>
  <c r="O272" i="30"/>
  <c r="N272" i="30"/>
  <c r="M272" i="30"/>
  <c r="O271" i="30"/>
  <c r="N271" i="30"/>
  <c r="M271" i="30"/>
  <c r="O270" i="30"/>
  <c r="N270" i="30"/>
  <c r="M270" i="30"/>
  <c r="O269" i="30"/>
  <c r="N269" i="30"/>
  <c r="M269" i="30"/>
  <c r="O268" i="30"/>
  <c r="N268" i="30"/>
  <c r="M268" i="30"/>
  <c r="O267" i="30"/>
  <c r="N267" i="30"/>
  <c r="M267" i="30"/>
  <c r="O266" i="30"/>
  <c r="N266" i="30"/>
  <c r="M266" i="30"/>
  <c r="O265" i="30"/>
  <c r="N265" i="30"/>
  <c r="M265" i="30"/>
  <c r="O264" i="30"/>
  <c r="N264" i="30"/>
  <c r="M264" i="30"/>
  <c r="O263" i="30"/>
  <c r="N263" i="30"/>
  <c r="M263" i="30"/>
  <c r="O262" i="30"/>
  <c r="N262" i="30"/>
  <c r="M262" i="30"/>
  <c r="O261" i="30"/>
  <c r="N261" i="30"/>
  <c r="M261" i="30"/>
  <c r="O260" i="30"/>
  <c r="N260" i="30"/>
  <c r="M260" i="30"/>
  <c r="O259" i="30"/>
  <c r="N259" i="30"/>
  <c r="M259" i="30"/>
  <c r="O258" i="30"/>
  <c r="N258" i="30"/>
  <c r="M258" i="30"/>
  <c r="O257" i="30"/>
  <c r="N257" i="30"/>
  <c r="M257" i="30"/>
  <c r="O256" i="30"/>
  <c r="N256" i="30"/>
  <c r="M256" i="30"/>
  <c r="O255" i="30"/>
  <c r="N255" i="30"/>
  <c r="M255" i="30"/>
  <c r="O254" i="30"/>
  <c r="N254" i="30"/>
  <c r="M254" i="30"/>
  <c r="O253" i="30"/>
  <c r="N253" i="30"/>
  <c r="M253" i="30"/>
  <c r="O252" i="30"/>
  <c r="N252" i="30"/>
  <c r="M252" i="30"/>
  <c r="O251" i="30"/>
  <c r="N251" i="30"/>
  <c r="M251" i="30"/>
  <c r="O250" i="30"/>
  <c r="N250" i="30"/>
  <c r="M250" i="30"/>
  <c r="O249" i="30"/>
  <c r="N249" i="30"/>
  <c r="M249" i="30"/>
  <c r="O248" i="30"/>
  <c r="N248" i="30"/>
  <c r="M248" i="30"/>
  <c r="O247" i="30"/>
  <c r="N247" i="30"/>
  <c r="M247" i="30"/>
  <c r="O246" i="30"/>
  <c r="N246" i="30"/>
  <c r="M246" i="30"/>
  <c r="O245" i="30"/>
  <c r="N245" i="30"/>
  <c r="M245" i="30"/>
  <c r="O244" i="30"/>
  <c r="N244" i="30"/>
  <c r="M244" i="30"/>
  <c r="O243" i="30"/>
  <c r="N243" i="30"/>
  <c r="M243" i="30"/>
  <c r="O242" i="30"/>
  <c r="N242" i="30"/>
  <c r="M242" i="30"/>
  <c r="O241" i="30"/>
  <c r="N241" i="30"/>
  <c r="M241" i="30"/>
  <c r="O240" i="30"/>
  <c r="N240" i="30"/>
  <c r="M240" i="30"/>
  <c r="O239" i="30"/>
  <c r="N239" i="30"/>
  <c r="M239" i="30"/>
  <c r="O238" i="30"/>
  <c r="N238" i="30"/>
  <c r="M238" i="30"/>
  <c r="O237" i="30"/>
  <c r="N237" i="30"/>
  <c r="M237" i="30"/>
  <c r="O236" i="30"/>
  <c r="N236" i="30"/>
  <c r="M236" i="30"/>
  <c r="O235" i="30"/>
  <c r="N235" i="30"/>
  <c r="M235" i="30"/>
  <c r="O234" i="30"/>
  <c r="N234" i="30"/>
  <c r="M234" i="30"/>
  <c r="O233" i="30"/>
  <c r="N233" i="30"/>
  <c r="M233" i="30"/>
  <c r="O232" i="30"/>
  <c r="N232" i="30"/>
  <c r="M232" i="30"/>
  <c r="O231" i="30"/>
  <c r="N231" i="30"/>
  <c r="M231" i="30"/>
  <c r="O230" i="30"/>
  <c r="N230" i="30"/>
  <c r="M230" i="30"/>
  <c r="O229" i="30"/>
  <c r="N229" i="30"/>
  <c r="M229" i="30"/>
  <c r="O228" i="30"/>
  <c r="N228" i="30"/>
  <c r="M228" i="30"/>
  <c r="O227" i="30"/>
  <c r="N227" i="30"/>
  <c r="M227" i="30"/>
  <c r="O226" i="30"/>
  <c r="N226" i="30"/>
  <c r="M226" i="30"/>
  <c r="O225" i="30"/>
  <c r="N225" i="30"/>
  <c r="M225" i="30"/>
  <c r="O224" i="30"/>
  <c r="N224" i="30"/>
  <c r="M224" i="30"/>
  <c r="O223" i="30"/>
  <c r="N223" i="30"/>
  <c r="M223" i="30"/>
  <c r="O222" i="30"/>
  <c r="N222" i="30"/>
  <c r="M222" i="30"/>
  <c r="O221" i="30"/>
  <c r="N221" i="30"/>
  <c r="M221" i="30"/>
  <c r="O220" i="30"/>
  <c r="N220" i="30"/>
  <c r="M220" i="30"/>
  <c r="O219" i="30"/>
  <c r="N219" i="30"/>
  <c r="M219" i="30"/>
  <c r="O218" i="30"/>
  <c r="N218" i="30"/>
  <c r="M218" i="30"/>
  <c r="O217" i="30"/>
  <c r="N217" i="30"/>
  <c r="M217" i="30"/>
  <c r="O216" i="30"/>
  <c r="N216" i="30"/>
  <c r="M216" i="30"/>
  <c r="O215" i="30"/>
  <c r="N215" i="30"/>
  <c r="M215" i="30"/>
  <c r="O214" i="30"/>
  <c r="N214" i="30"/>
  <c r="M214" i="30"/>
  <c r="O213" i="30"/>
  <c r="N213" i="30"/>
  <c r="M213" i="30"/>
  <c r="O212" i="30"/>
  <c r="N212" i="30"/>
  <c r="M212" i="30"/>
  <c r="O211" i="30"/>
  <c r="N211" i="30"/>
  <c r="M211" i="30"/>
  <c r="O210" i="30"/>
  <c r="N210" i="30"/>
  <c r="M210" i="30"/>
  <c r="O209" i="30"/>
  <c r="N209" i="30"/>
  <c r="M209" i="30"/>
  <c r="O208" i="30"/>
  <c r="N208" i="30"/>
  <c r="M208" i="30"/>
  <c r="O207" i="30"/>
  <c r="N207" i="30"/>
  <c r="M207" i="30"/>
  <c r="O206" i="30"/>
  <c r="N206" i="30"/>
  <c r="M206" i="30"/>
  <c r="O205" i="30"/>
  <c r="N205" i="30"/>
  <c r="M205" i="30"/>
  <c r="O204" i="30"/>
  <c r="N204" i="30"/>
  <c r="M204" i="30"/>
  <c r="O203" i="30"/>
  <c r="N203" i="30"/>
  <c r="M203" i="30"/>
  <c r="O202" i="30"/>
  <c r="N202" i="30"/>
  <c r="M202" i="30"/>
  <c r="O201" i="30"/>
  <c r="N201" i="30"/>
  <c r="M201" i="30"/>
  <c r="O200" i="30"/>
  <c r="N200" i="30"/>
  <c r="M200" i="30"/>
  <c r="O199" i="30"/>
  <c r="N199" i="30"/>
  <c r="M199" i="30"/>
  <c r="O198" i="30"/>
  <c r="N198" i="30"/>
  <c r="M198" i="30"/>
  <c r="O197" i="30"/>
  <c r="N197" i="30"/>
  <c r="M197" i="30"/>
  <c r="O196" i="30"/>
  <c r="N196" i="30"/>
  <c r="M196" i="30"/>
  <c r="O195" i="30"/>
  <c r="N195" i="30"/>
  <c r="M195" i="30"/>
  <c r="O194" i="30"/>
  <c r="N194" i="30"/>
  <c r="M194" i="30"/>
  <c r="O193" i="30"/>
  <c r="N193" i="30"/>
  <c r="M193" i="30"/>
  <c r="O192" i="30"/>
  <c r="N192" i="30"/>
  <c r="M192" i="30"/>
  <c r="O191" i="30"/>
  <c r="N191" i="30"/>
  <c r="M191" i="30"/>
  <c r="O190" i="30"/>
  <c r="N190" i="30"/>
  <c r="M190" i="30"/>
  <c r="O189" i="30"/>
  <c r="N189" i="30"/>
  <c r="M189" i="30"/>
  <c r="O188" i="30"/>
  <c r="N188" i="30"/>
  <c r="M188" i="30"/>
  <c r="O187" i="30"/>
  <c r="N187" i="30"/>
  <c r="M187" i="30"/>
  <c r="O186" i="30"/>
  <c r="N186" i="30"/>
  <c r="M186" i="30"/>
  <c r="O185" i="30"/>
  <c r="N185" i="30"/>
  <c r="M185" i="30"/>
  <c r="O184" i="30"/>
  <c r="N184" i="30"/>
  <c r="M184" i="30"/>
  <c r="O183" i="30"/>
  <c r="N183" i="30"/>
  <c r="M183" i="30"/>
  <c r="O182" i="30"/>
  <c r="N182" i="30"/>
  <c r="M182" i="30"/>
  <c r="O181" i="30"/>
  <c r="N181" i="30"/>
  <c r="M181" i="30"/>
  <c r="O180" i="30"/>
  <c r="N180" i="30"/>
  <c r="M180" i="30"/>
  <c r="O179" i="30"/>
  <c r="N179" i="30"/>
  <c r="M179" i="30"/>
  <c r="O178" i="30"/>
  <c r="N178" i="30"/>
  <c r="M178" i="30"/>
  <c r="O177" i="30"/>
  <c r="N177" i="30"/>
  <c r="M177" i="30"/>
  <c r="O176" i="30"/>
  <c r="N176" i="30"/>
  <c r="M176" i="30"/>
  <c r="O175" i="30"/>
  <c r="N175" i="30"/>
  <c r="M175" i="30"/>
  <c r="O174" i="30"/>
  <c r="N174" i="30"/>
  <c r="M174" i="30"/>
  <c r="O173" i="30"/>
  <c r="N173" i="30"/>
  <c r="M173" i="30"/>
  <c r="O172" i="30"/>
  <c r="N172" i="30"/>
  <c r="M172" i="30"/>
  <c r="O171" i="30"/>
  <c r="N171" i="30"/>
  <c r="M171" i="30"/>
  <c r="O170" i="30"/>
  <c r="N170" i="30"/>
  <c r="M170" i="30"/>
  <c r="O169" i="30"/>
  <c r="N169" i="30"/>
  <c r="M169" i="30"/>
  <c r="O168" i="30"/>
  <c r="N168" i="30"/>
  <c r="M168" i="30"/>
  <c r="O167" i="30"/>
  <c r="N167" i="30"/>
  <c r="M167" i="30"/>
  <c r="O166" i="30"/>
  <c r="N166" i="30"/>
  <c r="M166" i="30"/>
  <c r="O165" i="30"/>
  <c r="N165" i="30"/>
  <c r="M165" i="30"/>
  <c r="O164" i="30"/>
  <c r="N164" i="30"/>
  <c r="M164" i="30"/>
  <c r="O163" i="30"/>
  <c r="N163" i="30"/>
  <c r="M163" i="30"/>
  <c r="O162" i="30"/>
  <c r="N162" i="30"/>
  <c r="M162" i="30"/>
  <c r="O161" i="30"/>
  <c r="N161" i="30"/>
  <c r="M161" i="30"/>
  <c r="O160" i="30"/>
  <c r="N160" i="30"/>
  <c r="M160" i="30"/>
  <c r="O159" i="30"/>
  <c r="N159" i="30"/>
  <c r="M159" i="30"/>
  <c r="O158" i="30"/>
  <c r="N158" i="30"/>
  <c r="M158" i="30"/>
  <c r="O157" i="30"/>
  <c r="N157" i="30"/>
  <c r="M157" i="30"/>
  <c r="O156" i="30"/>
  <c r="N156" i="30"/>
  <c r="M156" i="30"/>
  <c r="O155" i="30"/>
  <c r="N155" i="30"/>
  <c r="M155" i="30"/>
  <c r="O154" i="30"/>
  <c r="N154" i="30"/>
  <c r="M154" i="30"/>
  <c r="O153" i="30"/>
  <c r="N153" i="30"/>
  <c r="M153" i="30"/>
  <c r="O152" i="30"/>
  <c r="N152" i="30"/>
  <c r="M152" i="30"/>
  <c r="O151" i="30"/>
  <c r="N151" i="30"/>
  <c r="M151" i="30"/>
  <c r="O150" i="30"/>
  <c r="N150" i="30"/>
  <c r="M150" i="30"/>
  <c r="O149" i="30"/>
  <c r="N149" i="30"/>
  <c r="M149" i="30"/>
  <c r="O148" i="30"/>
  <c r="N148" i="30"/>
  <c r="M148" i="30"/>
  <c r="O147" i="30"/>
  <c r="N147" i="30"/>
  <c r="M147" i="30"/>
  <c r="O146" i="30"/>
  <c r="N146" i="30"/>
  <c r="M146" i="30"/>
  <c r="O145" i="30"/>
  <c r="N145" i="30"/>
  <c r="M145" i="30"/>
  <c r="O144" i="30"/>
  <c r="N144" i="30"/>
  <c r="M144" i="30"/>
  <c r="O143" i="30"/>
  <c r="N143" i="30"/>
  <c r="M143" i="30"/>
  <c r="O142" i="30"/>
  <c r="N142" i="30"/>
  <c r="M142" i="30"/>
  <c r="O141" i="30"/>
  <c r="N141" i="30"/>
  <c r="M141" i="30"/>
  <c r="O140" i="30"/>
  <c r="N140" i="30"/>
  <c r="M140" i="30"/>
  <c r="O139" i="30"/>
  <c r="N139" i="30"/>
  <c r="M139" i="30"/>
  <c r="O138" i="30"/>
  <c r="N138" i="30"/>
  <c r="M138" i="30"/>
  <c r="O137" i="30"/>
  <c r="N137" i="30"/>
  <c r="M137" i="30"/>
  <c r="O136" i="30"/>
  <c r="N136" i="30"/>
  <c r="M136" i="30"/>
  <c r="O135" i="30"/>
  <c r="N135" i="30"/>
  <c r="M135" i="30"/>
  <c r="O134" i="30"/>
  <c r="N134" i="30"/>
  <c r="M134" i="30"/>
  <c r="O133" i="30"/>
  <c r="N133" i="30"/>
  <c r="M133" i="30"/>
  <c r="O132" i="30"/>
  <c r="N132" i="30"/>
  <c r="M132" i="30"/>
  <c r="O131" i="30"/>
  <c r="N131" i="30"/>
  <c r="M131" i="30"/>
  <c r="O130" i="30"/>
  <c r="N130" i="30"/>
  <c r="M130" i="30"/>
  <c r="O129" i="30"/>
  <c r="N129" i="30"/>
  <c r="M129" i="30"/>
  <c r="O128" i="30"/>
  <c r="N128" i="30"/>
  <c r="M128" i="30"/>
  <c r="O127" i="30"/>
  <c r="N127" i="30"/>
  <c r="M127" i="30"/>
  <c r="O126" i="30"/>
  <c r="N126" i="30"/>
  <c r="M126" i="30"/>
  <c r="O125" i="30"/>
  <c r="N125" i="30"/>
  <c r="M125" i="30"/>
  <c r="O124" i="30"/>
  <c r="N124" i="30"/>
  <c r="M124" i="30"/>
  <c r="O123" i="30"/>
  <c r="N123" i="30"/>
  <c r="M123" i="30"/>
  <c r="O122" i="30"/>
  <c r="N122" i="30"/>
  <c r="M122" i="30"/>
  <c r="O121" i="30"/>
  <c r="N121" i="30"/>
  <c r="M121" i="30"/>
  <c r="O120" i="30"/>
  <c r="N120" i="30"/>
  <c r="M120" i="30"/>
  <c r="O119" i="30"/>
  <c r="N119" i="30"/>
  <c r="M119" i="30"/>
  <c r="O118" i="30"/>
  <c r="N118" i="30"/>
  <c r="M118" i="30"/>
  <c r="O117" i="30"/>
  <c r="N117" i="30"/>
  <c r="M117" i="30"/>
  <c r="O116" i="30"/>
  <c r="N116" i="30"/>
  <c r="M116" i="30"/>
  <c r="O115" i="30"/>
  <c r="N115" i="30"/>
  <c r="M115" i="30"/>
  <c r="O114" i="30"/>
  <c r="N114" i="30"/>
  <c r="M114" i="30"/>
  <c r="O113" i="30"/>
  <c r="N113" i="30"/>
  <c r="M113" i="30"/>
  <c r="O112" i="30"/>
  <c r="N112" i="30"/>
  <c r="M112" i="30"/>
  <c r="O111" i="30"/>
  <c r="N111" i="30"/>
  <c r="M111" i="30"/>
  <c r="O110" i="30"/>
  <c r="N110" i="30"/>
  <c r="M110" i="30"/>
  <c r="O109" i="30"/>
  <c r="N109" i="30"/>
  <c r="M109" i="30"/>
  <c r="O108" i="30"/>
  <c r="N108" i="30"/>
  <c r="M108" i="30"/>
  <c r="O107" i="30"/>
  <c r="N107" i="30"/>
  <c r="M107" i="30"/>
  <c r="O106" i="30"/>
  <c r="N106" i="30"/>
  <c r="M106" i="30"/>
  <c r="O105" i="30"/>
  <c r="N105" i="30"/>
  <c r="M105" i="30"/>
  <c r="O104" i="30"/>
  <c r="N104" i="30"/>
  <c r="M104" i="30"/>
  <c r="O103" i="30"/>
  <c r="N103" i="30"/>
  <c r="M103" i="30"/>
  <c r="O102" i="30"/>
  <c r="N102" i="30"/>
  <c r="M102" i="30"/>
  <c r="O101" i="30"/>
  <c r="N101" i="30"/>
  <c r="M101" i="30"/>
  <c r="O100" i="30"/>
  <c r="N100" i="30"/>
  <c r="M100" i="30"/>
  <c r="O99" i="30"/>
  <c r="N99" i="30"/>
  <c r="M99" i="30"/>
  <c r="O98" i="30"/>
  <c r="N98" i="30"/>
  <c r="M98" i="30"/>
  <c r="O97" i="30"/>
  <c r="N97" i="30"/>
  <c r="M97" i="30"/>
  <c r="O96" i="30"/>
  <c r="N96" i="30"/>
  <c r="M96" i="30"/>
  <c r="O95" i="30"/>
  <c r="N95" i="30"/>
  <c r="M95" i="30"/>
  <c r="O94" i="30"/>
  <c r="N94" i="30"/>
  <c r="M94" i="30"/>
  <c r="O93" i="30"/>
  <c r="N93" i="30"/>
  <c r="M93" i="30"/>
  <c r="O92" i="30"/>
  <c r="N92" i="30"/>
  <c r="M92" i="30"/>
  <c r="O91" i="30"/>
  <c r="N91" i="30"/>
  <c r="M91" i="30"/>
  <c r="O90" i="30"/>
  <c r="N90" i="30"/>
  <c r="M90" i="30"/>
  <c r="O89" i="30"/>
  <c r="N89" i="30"/>
  <c r="M89" i="30"/>
  <c r="O88" i="30"/>
  <c r="N88" i="30"/>
  <c r="M88" i="30"/>
  <c r="O87" i="30"/>
  <c r="N87" i="30"/>
  <c r="M87" i="30"/>
  <c r="O86" i="30"/>
  <c r="N86" i="30"/>
  <c r="M86" i="30"/>
  <c r="O85" i="30"/>
  <c r="N85" i="30"/>
  <c r="M85" i="30"/>
  <c r="O84" i="30"/>
  <c r="N84" i="30"/>
  <c r="M84" i="30"/>
  <c r="O83" i="30"/>
  <c r="N83" i="30"/>
  <c r="M83" i="30"/>
  <c r="O82" i="30"/>
  <c r="N82" i="30"/>
  <c r="M82" i="30"/>
  <c r="O81" i="30"/>
  <c r="N81" i="30"/>
  <c r="M81" i="30"/>
  <c r="O80" i="30"/>
  <c r="N80" i="30"/>
  <c r="M80" i="30"/>
  <c r="O79" i="30"/>
  <c r="N79" i="30"/>
  <c r="M79" i="30"/>
  <c r="O78" i="30"/>
  <c r="N78" i="30"/>
  <c r="M78" i="30"/>
  <c r="O77" i="30"/>
  <c r="N77" i="30"/>
  <c r="M77" i="30"/>
  <c r="O76" i="30"/>
  <c r="N76" i="30"/>
  <c r="M76" i="30"/>
  <c r="O75" i="30"/>
  <c r="N75" i="30"/>
  <c r="M75" i="30"/>
  <c r="O74" i="30"/>
  <c r="N74" i="30"/>
  <c r="M74" i="30"/>
  <c r="O73" i="30"/>
  <c r="N73" i="30"/>
  <c r="M73" i="30"/>
  <c r="O72" i="30"/>
  <c r="N72" i="30"/>
  <c r="M72" i="30"/>
  <c r="O71" i="30"/>
  <c r="N71" i="30"/>
  <c r="M71" i="30"/>
  <c r="O70" i="30"/>
  <c r="N70" i="30"/>
  <c r="M70" i="30"/>
  <c r="O69" i="30"/>
  <c r="N69" i="30"/>
  <c r="M69" i="30"/>
  <c r="O68" i="30"/>
  <c r="N68" i="30"/>
  <c r="M68" i="30"/>
  <c r="O67" i="30"/>
  <c r="N67" i="30"/>
  <c r="M67" i="30"/>
  <c r="O66" i="30"/>
  <c r="N66" i="30"/>
  <c r="M66" i="30"/>
  <c r="O65" i="30"/>
  <c r="N65" i="30"/>
  <c r="M65" i="30"/>
  <c r="O64" i="30"/>
  <c r="N64" i="30"/>
  <c r="M64" i="30"/>
  <c r="O63" i="30"/>
  <c r="N63" i="30"/>
  <c r="M63" i="30"/>
  <c r="O62" i="30"/>
  <c r="N62" i="30"/>
  <c r="M62" i="30"/>
  <c r="O61" i="30"/>
  <c r="N61" i="30"/>
  <c r="M61" i="30"/>
  <c r="O60" i="30"/>
  <c r="N60" i="30"/>
  <c r="M60" i="30"/>
  <c r="O59" i="30"/>
  <c r="N59" i="30"/>
  <c r="M59" i="30"/>
  <c r="O58" i="30"/>
  <c r="N58" i="30"/>
  <c r="M58" i="30"/>
  <c r="O57" i="30"/>
  <c r="N57" i="30"/>
  <c r="M57" i="30"/>
  <c r="O56" i="30"/>
  <c r="N56" i="30"/>
  <c r="M56" i="30"/>
  <c r="O55" i="30"/>
  <c r="N55" i="30"/>
  <c r="M55" i="30"/>
  <c r="O54" i="30"/>
  <c r="N54" i="30"/>
  <c r="M54" i="30"/>
  <c r="O53" i="30"/>
  <c r="N53" i="30"/>
  <c r="M53" i="30"/>
  <c r="O52" i="30"/>
  <c r="N52" i="30"/>
  <c r="M52" i="30"/>
  <c r="O51" i="30"/>
  <c r="N51" i="30"/>
  <c r="M51" i="30"/>
  <c r="O50" i="30"/>
  <c r="N50" i="30"/>
  <c r="M50" i="30"/>
  <c r="O49" i="30"/>
  <c r="N49" i="30"/>
  <c r="M49" i="30"/>
  <c r="O48" i="30"/>
  <c r="N48" i="30"/>
  <c r="M48" i="30"/>
  <c r="O47" i="30"/>
  <c r="N47" i="30"/>
  <c r="M47" i="30"/>
  <c r="O46" i="30"/>
  <c r="N46" i="30"/>
  <c r="M46" i="30"/>
  <c r="O45" i="30"/>
  <c r="N45" i="30"/>
  <c r="M45" i="30"/>
  <c r="O44" i="30"/>
  <c r="N44" i="30"/>
  <c r="M44" i="30"/>
  <c r="O43" i="30"/>
  <c r="N43" i="30"/>
  <c r="M43" i="30"/>
  <c r="O42" i="30"/>
  <c r="N42" i="30"/>
  <c r="M42" i="30"/>
  <c r="O41" i="30"/>
  <c r="N41" i="30"/>
  <c r="M41" i="30"/>
  <c r="O40" i="30"/>
  <c r="N40" i="30"/>
  <c r="M40" i="30"/>
  <c r="O39" i="30"/>
  <c r="N39" i="30"/>
  <c r="M39" i="30"/>
  <c r="O38" i="30"/>
  <c r="N38" i="30"/>
  <c r="M38" i="30"/>
  <c r="O37" i="30"/>
  <c r="N37" i="30"/>
  <c r="M37" i="30"/>
  <c r="O36" i="30"/>
  <c r="N36" i="30"/>
  <c r="M36" i="30"/>
  <c r="O35" i="30"/>
  <c r="N35" i="30"/>
  <c r="M35" i="30"/>
  <c r="O34" i="30"/>
  <c r="N34" i="30"/>
  <c r="M34" i="30"/>
  <c r="O33" i="30"/>
  <c r="N33" i="30"/>
  <c r="M33" i="30"/>
  <c r="O32" i="30"/>
  <c r="N32" i="30"/>
  <c r="M32" i="30"/>
  <c r="O31" i="30"/>
  <c r="N31" i="30"/>
  <c r="M31" i="30"/>
  <c r="O30" i="30"/>
  <c r="N30" i="30"/>
  <c r="M30" i="30"/>
  <c r="O29" i="30"/>
  <c r="N29" i="30"/>
  <c r="M29" i="30"/>
  <c r="O28" i="30"/>
  <c r="N28" i="30"/>
  <c r="M28" i="30"/>
  <c r="O27" i="30"/>
  <c r="N27" i="30"/>
  <c r="M27" i="30"/>
  <c r="O26" i="30"/>
  <c r="N26" i="30"/>
  <c r="M26" i="30"/>
  <c r="O25" i="30"/>
  <c r="N25" i="30"/>
  <c r="M25" i="30"/>
  <c r="O24" i="30"/>
  <c r="N24" i="30"/>
  <c r="M24" i="30"/>
  <c r="O23" i="30"/>
  <c r="N23" i="30"/>
  <c r="M23" i="30"/>
  <c r="O22" i="30"/>
  <c r="N22" i="30"/>
  <c r="M22" i="30"/>
  <c r="O21" i="30"/>
  <c r="N21" i="30"/>
  <c r="M21" i="30"/>
  <c r="O20" i="30"/>
  <c r="N20" i="30"/>
  <c r="M20" i="30"/>
  <c r="O19" i="30"/>
  <c r="N19" i="30"/>
  <c r="M19" i="30"/>
  <c r="O18" i="30"/>
  <c r="N18" i="30"/>
  <c r="M18" i="30"/>
  <c r="O17" i="30"/>
  <c r="N17" i="30"/>
  <c r="M17" i="30"/>
  <c r="O16" i="30"/>
  <c r="N16" i="30"/>
  <c r="M16" i="30"/>
  <c r="O15" i="30"/>
  <c r="N15" i="30"/>
  <c r="M15" i="30"/>
  <c r="O14" i="30"/>
  <c r="N14" i="30"/>
  <c r="M14" i="30"/>
  <c r="O13" i="30"/>
  <c r="N13" i="30"/>
  <c r="M13" i="30"/>
  <c r="O12" i="30"/>
  <c r="N12" i="30"/>
  <c r="M12" i="30"/>
  <c r="O11" i="30"/>
  <c r="N11" i="30"/>
  <c r="M11" i="30"/>
  <c r="O10" i="30"/>
  <c r="N10" i="30"/>
  <c r="M10" i="30"/>
  <c r="O9" i="30"/>
  <c r="N9" i="30"/>
  <c r="M9" i="30"/>
  <c r="O8" i="30"/>
  <c r="N8" i="30"/>
  <c r="M8" i="30"/>
  <c r="O7" i="30"/>
  <c r="N7" i="30"/>
  <c r="M7" i="30"/>
  <c r="O6" i="30"/>
  <c r="N6" i="30"/>
  <c r="M6" i="30"/>
  <c r="O5" i="30"/>
  <c r="N5" i="30"/>
  <c r="M5" i="30"/>
  <c r="O4" i="30"/>
  <c r="N4" i="30"/>
  <c r="M4" i="30"/>
  <c r="O3" i="30"/>
  <c r="N3" i="30"/>
  <c r="M3" i="30"/>
  <c r="Q2678" i="30"/>
  <c r="Q2677" i="30"/>
  <c r="Q2676" i="30"/>
  <c r="Q2675" i="30"/>
  <c r="Q2674" i="30"/>
  <c r="Q2673" i="30"/>
  <c r="Q2672" i="30"/>
  <c r="Q2671" i="30"/>
  <c r="Q2670" i="30"/>
  <c r="Q2669" i="30"/>
  <c r="Q2668" i="30"/>
  <c r="Q2667" i="30"/>
  <c r="Q2666" i="30"/>
  <c r="Q2665" i="30"/>
  <c r="Q2664" i="30"/>
  <c r="Q2663" i="30"/>
  <c r="Q2662" i="30"/>
  <c r="Q2661" i="30"/>
  <c r="Q2660" i="30"/>
  <c r="Q2659" i="30"/>
  <c r="Q2658" i="30"/>
  <c r="Q2657" i="30"/>
  <c r="Q2656" i="30"/>
  <c r="Q2655" i="30"/>
  <c r="Q2653" i="30"/>
  <c r="Q2651" i="30"/>
  <c r="Q2650" i="30"/>
  <c r="Q2649" i="30"/>
  <c r="Q2647" i="30"/>
  <c r="Q2646" i="30"/>
  <c r="Q2645" i="30"/>
  <c r="Q2644" i="30"/>
  <c r="Q2643" i="30"/>
  <c r="Q2641" i="30"/>
  <c r="Q2640" i="30"/>
  <c r="Q2639" i="30"/>
  <c r="Q2638" i="30"/>
  <c r="Q2637" i="30"/>
  <c r="Q2636" i="30"/>
  <c r="Q2635" i="30"/>
  <c r="Q2634" i="30"/>
  <c r="Q2633" i="30"/>
  <c r="Q2632" i="30"/>
  <c r="Q2631" i="30"/>
  <c r="Q2630" i="30"/>
  <c r="Q2629" i="30"/>
  <c r="Q2627" i="30"/>
  <c r="Q2626" i="30"/>
  <c r="Q2625" i="30"/>
  <c r="Q2624" i="30"/>
  <c r="Q2623" i="30"/>
  <c r="Q2622" i="30"/>
  <c r="Q2621" i="30"/>
  <c r="Q2620" i="30"/>
  <c r="Q2619" i="30"/>
  <c r="Q2618" i="30"/>
  <c r="Q2617" i="30"/>
  <c r="Q2616" i="30"/>
  <c r="Q2615" i="30"/>
  <c r="Q2614" i="30"/>
  <c r="Q2613" i="30"/>
  <c r="Q2612" i="30"/>
  <c r="Q2611" i="30"/>
  <c r="Q2610" i="30"/>
  <c r="Q2609" i="30"/>
  <c r="Q2608" i="30"/>
  <c r="Q2607" i="30"/>
  <c r="Q2606" i="30"/>
  <c r="Q2605" i="30"/>
  <c r="Q2604" i="30"/>
  <c r="Q2603" i="30"/>
  <c r="Q2602" i="30"/>
  <c r="Q2601" i="30"/>
  <c r="Q2600" i="30"/>
  <c r="Q2599" i="30"/>
  <c r="Q2598" i="30"/>
  <c r="Q2597" i="30"/>
  <c r="Q2596" i="30"/>
  <c r="Q2595" i="30"/>
  <c r="Q2594" i="30"/>
  <c r="Q2593" i="30"/>
  <c r="Q2592" i="30"/>
  <c r="Q2591" i="30"/>
  <c r="Q2590" i="30"/>
  <c r="Q2589" i="30"/>
  <c r="Q2588" i="30"/>
  <c r="Q2586" i="30"/>
  <c r="Q2585" i="30"/>
  <c r="Q2584" i="30"/>
  <c r="Q2583" i="30"/>
  <c r="Q2582" i="30"/>
  <c r="Q2581" i="30"/>
  <c r="Q2580" i="30"/>
  <c r="Q2579" i="30"/>
  <c r="Q2578" i="30"/>
  <c r="Q2577" i="30"/>
  <c r="Q2576" i="30"/>
  <c r="Q2575" i="30"/>
  <c r="Q2574" i="30"/>
  <c r="Q2573" i="30"/>
  <c r="Q2572" i="30"/>
  <c r="Q2571" i="30"/>
  <c r="Q2570" i="30"/>
  <c r="Q2569" i="30"/>
  <c r="Q2568" i="30"/>
  <c r="Q2567" i="30"/>
  <c r="Q2566" i="30"/>
  <c r="Q2565" i="30"/>
  <c r="Q2563" i="30"/>
  <c r="Q2562" i="30"/>
  <c r="Q2561" i="30"/>
  <c r="Q2560" i="30"/>
  <c r="Q2559" i="30"/>
  <c r="Q2557" i="30"/>
  <c r="Q2549" i="30"/>
  <c r="Q2548" i="30"/>
  <c r="Q2547" i="30"/>
  <c r="Q2546" i="30"/>
  <c r="Q2545" i="30"/>
  <c r="Q2544" i="30"/>
  <c r="Q2543" i="30"/>
  <c r="Q2542" i="30"/>
  <c r="Q2541" i="30"/>
  <c r="Q2540" i="30"/>
  <c r="Q2539" i="30"/>
  <c r="Q2538" i="30"/>
  <c r="Q2537" i="30"/>
  <c r="Q2536" i="30"/>
  <c r="Q2535" i="30"/>
  <c r="Q2534" i="30"/>
  <c r="Q2533" i="30"/>
  <c r="Q2532" i="30"/>
  <c r="Q2531" i="30"/>
  <c r="Q2530" i="30"/>
  <c r="Q2529" i="30"/>
  <c r="Q2528" i="30"/>
  <c r="Q2527" i="30"/>
  <c r="Q2526" i="30"/>
  <c r="Q2525" i="30"/>
  <c r="Q2524" i="30"/>
  <c r="Q2523" i="30"/>
  <c r="Q2522" i="30"/>
  <c r="Q2521" i="30"/>
  <c r="Q2519" i="30"/>
  <c r="Q2518" i="30"/>
  <c r="Q2517" i="30"/>
  <c r="Q2516" i="30"/>
  <c r="Q2515" i="30"/>
  <c r="Q2514" i="30"/>
  <c r="Q2513" i="30"/>
  <c r="Q2512" i="30"/>
  <c r="Q2511" i="30"/>
  <c r="Q2510" i="30"/>
  <c r="Q2509" i="30"/>
  <c r="Q2508" i="30"/>
  <c r="Q2507" i="30"/>
  <c r="Q2506" i="30"/>
  <c r="Q2505" i="30"/>
  <c r="Q2504" i="30"/>
  <c r="Q2503" i="30"/>
  <c r="Q2502" i="30"/>
  <c r="Q2501" i="30"/>
  <c r="Q2500" i="30"/>
  <c r="Q2499" i="30"/>
  <c r="Q2498" i="30"/>
  <c r="Q2497" i="30"/>
  <c r="Q2496" i="30"/>
  <c r="Q2495" i="30"/>
  <c r="Q2494" i="30"/>
  <c r="Q2493" i="30"/>
  <c r="Q2492" i="30"/>
  <c r="Q2491" i="30"/>
  <c r="Q2490" i="30"/>
  <c r="Q2489" i="30"/>
  <c r="Q2488" i="30"/>
  <c r="Q2487" i="30"/>
  <c r="Q2486" i="30"/>
  <c r="Q2485" i="30"/>
  <c r="Q2484" i="30"/>
  <c r="Q2483" i="30"/>
  <c r="Q2482" i="30"/>
  <c r="Q2481" i="30"/>
  <c r="Q2479" i="30"/>
  <c r="Q2478" i="30"/>
  <c r="Q2477" i="30"/>
  <c r="Q2476" i="30"/>
  <c r="Q2475" i="30"/>
  <c r="Q2474" i="30"/>
  <c r="Q2473" i="30"/>
  <c r="Q2472" i="30"/>
  <c r="Q2471" i="30"/>
  <c r="Q2470" i="30"/>
  <c r="Q2469" i="30"/>
  <c r="Q2468" i="30"/>
  <c r="Q2467" i="30"/>
  <c r="Q2461" i="30"/>
  <c r="Q2460" i="30"/>
  <c r="Q2459" i="30"/>
  <c r="Q2447" i="30"/>
  <c r="Q2446" i="30"/>
  <c r="Q2445" i="30"/>
  <c r="Q2444" i="30"/>
  <c r="Q2443" i="30"/>
  <c r="Q2442" i="30"/>
  <c r="Q2441" i="30"/>
  <c r="Q2440" i="30"/>
  <c r="Q2439" i="30"/>
  <c r="Q2438" i="30"/>
  <c r="Q2437" i="30"/>
  <c r="Q2436" i="30"/>
  <c r="Q2435" i="30"/>
  <c r="Q2434" i="30"/>
  <c r="Q2433" i="30"/>
  <c r="Q2431" i="30"/>
  <c r="Q2430" i="30"/>
  <c r="Q2429" i="30"/>
  <c r="Q2428" i="30"/>
  <c r="Q2427" i="30"/>
  <c r="Q2426" i="30"/>
  <c r="Q2425" i="30"/>
  <c r="Q2424" i="30"/>
  <c r="Q2423" i="30"/>
  <c r="Q2422" i="30"/>
  <c r="Q2421" i="30"/>
  <c r="Q2420" i="30"/>
  <c r="Q2419" i="30"/>
  <c r="Q2418" i="30"/>
  <c r="Q2417" i="30"/>
  <c r="Q2415" i="30"/>
  <c r="Q2414" i="30"/>
  <c r="Q2413" i="30"/>
  <c r="Q2412" i="30"/>
  <c r="Q2411" i="30"/>
  <c r="Q2410" i="30"/>
  <c r="Q2409" i="30"/>
  <c r="Q2408" i="30"/>
  <c r="Q2407" i="30"/>
  <c r="Q2406" i="30"/>
  <c r="Q2405" i="30"/>
  <c r="Q2404" i="30"/>
  <c r="Q2403" i="30"/>
  <c r="Q2402" i="30"/>
  <c r="Q2401" i="30"/>
  <c r="Q2400" i="30"/>
  <c r="Q2399" i="30"/>
  <c r="Q2398" i="30"/>
  <c r="Q2397" i="30"/>
  <c r="Q2396" i="30"/>
  <c r="Q2395" i="30"/>
  <c r="Q2394" i="30"/>
  <c r="Q2393" i="30"/>
  <c r="Q2392" i="30"/>
  <c r="Q2391" i="30"/>
  <c r="Q2390" i="30"/>
  <c r="Q2389" i="30"/>
  <c r="Q2388" i="30"/>
  <c r="Q2387" i="30"/>
  <c r="Q2386" i="30"/>
  <c r="Q2385" i="30"/>
  <c r="Q2384" i="30"/>
  <c r="Q2383" i="30"/>
  <c r="Q2382" i="30"/>
  <c r="Q2381" i="30"/>
  <c r="Q2380" i="30"/>
  <c r="Q2379" i="30"/>
  <c r="Q2378" i="30"/>
  <c r="Q2377" i="30"/>
  <c r="Q2376" i="30"/>
  <c r="Q2375" i="30"/>
  <c r="Q2374" i="30"/>
  <c r="Q2373" i="30"/>
  <c r="Q2372" i="30"/>
  <c r="Q2371" i="30"/>
  <c r="Q2370" i="30"/>
  <c r="Q2358" i="30"/>
  <c r="Q2357" i="30"/>
  <c r="Q2356" i="30"/>
  <c r="Q2355" i="30"/>
  <c r="Q2354" i="30"/>
  <c r="Q2353" i="30"/>
  <c r="Q2352" i="30"/>
  <c r="Q2351" i="30"/>
  <c r="Q2350" i="30"/>
  <c r="Q2349" i="30"/>
  <c r="Q2348" i="30"/>
  <c r="Q2347" i="30"/>
  <c r="Q2346" i="30"/>
  <c r="Q2345" i="30"/>
  <c r="Q2344" i="30"/>
  <c r="Q2340" i="30"/>
  <c r="Q2339" i="30"/>
  <c r="Q2338" i="30"/>
  <c r="Q2337" i="30"/>
  <c r="Q2336" i="30"/>
  <c r="Q2335" i="30"/>
  <c r="Q2334" i="30"/>
  <c r="Q2333" i="30"/>
  <c r="Q2332" i="30"/>
  <c r="Q2330" i="30"/>
  <c r="Q2329" i="30"/>
  <c r="Q2328" i="30"/>
  <c r="Q2327" i="30"/>
  <c r="Q2326" i="30"/>
  <c r="Q2325" i="30"/>
  <c r="Q2324" i="30"/>
  <c r="Q2323" i="30"/>
  <c r="Q2322" i="30"/>
  <c r="Q2320" i="30"/>
  <c r="Q2318" i="30"/>
  <c r="Q2317" i="30"/>
  <c r="Q2316" i="30"/>
  <c r="Q2315" i="30"/>
  <c r="Q2314" i="30"/>
  <c r="Q2313" i="30"/>
  <c r="Q2312" i="30"/>
  <c r="Q2311" i="30"/>
  <c r="Q2310" i="30"/>
  <c r="Q2309" i="30"/>
  <c r="Q2308" i="30"/>
  <c r="Q2307" i="30"/>
  <c r="Q2306" i="30"/>
  <c r="Q2305" i="30"/>
  <c r="Q2304" i="30"/>
  <c r="Q2303" i="30"/>
  <c r="Q2302" i="30"/>
  <c r="Q2301" i="30"/>
  <c r="Q2300" i="30"/>
  <c r="Q2299" i="30"/>
  <c r="Q2298" i="30"/>
  <c r="Q2297" i="30"/>
  <c r="Q2296" i="30"/>
  <c r="Q2295" i="30"/>
  <c r="Q2294" i="30"/>
  <c r="Q2293" i="30"/>
  <c r="Q2292" i="30"/>
  <c r="Q2291" i="30"/>
  <c r="Q2290" i="30"/>
  <c r="Q2289" i="30"/>
  <c r="Q2288" i="30"/>
  <c r="Q2287" i="30"/>
  <c r="Q2286" i="30"/>
  <c r="Q2285" i="30"/>
  <c r="Q2284" i="30"/>
  <c r="Q2283" i="30"/>
  <c r="Q2282" i="30"/>
  <c r="Q2281" i="30"/>
  <c r="Q2280" i="30"/>
  <c r="Q2279" i="30"/>
  <c r="Q2278" i="30"/>
  <c r="Q2277" i="30"/>
  <c r="Q2276" i="30"/>
  <c r="Q2275" i="30"/>
  <c r="Q2274" i="30"/>
  <c r="Q2272" i="30"/>
  <c r="Q2271" i="30"/>
  <c r="Q2267" i="30"/>
  <c r="Q2266" i="30"/>
  <c r="Q2265" i="30"/>
  <c r="Q2264" i="30"/>
  <c r="Q2261" i="30"/>
  <c r="Q2260" i="30"/>
  <c r="Q2259" i="30"/>
  <c r="Q2258" i="30"/>
  <c r="Q2257" i="30"/>
  <c r="Q2256" i="30"/>
  <c r="Q2255" i="30"/>
  <c r="Q2254" i="30"/>
  <c r="Q2253" i="30"/>
  <c r="Q2250" i="30"/>
  <c r="Q2249" i="30"/>
  <c r="Q2248" i="30"/>
  <c r="Q2247" i="30"/>
  <c r="Q2246" i="30"/>
  <c r="Q2245" i="30"/>
  <c r="Q2244" i="30"/>
  <c r="Q2243" i="30"/>
  <c r="Q2242" i="30"/>
  <c r="Q2241" i="30"/>
  <c r="Q2240" i="30"/>
  <c r="Q2239" i="30"/>
  <c r="Q2238" i="30"/>
  <c r="Q2237" i="30"/>
  <c r="Q2234" i="30"/>
  <c r="Q2233" i="30"/>
  <c r="Q2232" i="30"/>
  <c r="Q2231" i="30"/>
  <c r="Q2230" i="30"/>
  <c r="Q2229" i="30"/>
  <c r="Q2228" i="30"/>
  <c r="Q2227" i="30"/>
  <c r="Q2226" i="30"/>
  <c r="Q2225" i="30"/>
  <c r="Q2224" i="30"/>
  <c r="Q2223" i="30"/>
  <c r="Q2222" i="30"/>
  <c r="Q2206" i="30"/>
  <c r="Q2205" i="30"/>
  <c r="Q2204" i="30"/>
  <c r="Q2203" i="30"/>
  <c r="Q2202" i="30"/>
  <c r="Q2201" i="30"/>
  <c r="Q2200" i="30"/>
  <c r="Q2199" i="30"/>
  <c r="Q2198" i="30"/>
  <c r="Q2197" i="30"/>
  <c r="Q2196" i="30"/>
  <c r="Q2195" i="30"/>
  <c r="Q2194" i="30"/>
  <c r="Q2193" i="30"/>
  <c r="Q2192" i="30"/>
  <c r="Q2191" i="30"/>
  <c r="Q2190" i="30"/>
  <c r="Q2189" i="30"/>
  <c r="Q2185" i="30"/>
  <c r="Q2184" i="30"/>
  <c r="Q2183" i="30"/>
  <c r="Q2182" i="30"/>
  <c r="Q2181" i="30"/>
  <c r="Q2180" i="30"/>
  <c r="Q2179" i="30"/>
  <c r="Q2178" i="30"/>
  <c r="Q2177" i="30"/>
  <c r="Q2175" i="30"/>
  <c r="Q2174" i="30"/>
  <c r="Q2173" i="30"/>
  <c r="Q2172" i="30"/>
  <c r="Q2171" i="30"/>
  <c r="Q2170" i="30"/>
  <c r="Q2169" i="30"/>
  <c r="Q2168" i="30"/>
  <c r="Q2167" i="30"/>
  <c r="Q2166" i="30"/>
  <c r="Q2165" i="30"/>
  <c r="Q2164" i="30"/>
  <c r="Q2163" i="30"/>
  <c r="Q2162" i="30"/>
  <c r="Q2161" i="30"/>
  <c r="Q2160" i="30"/>
  <c r="Q2159" i="30"/>
  <c r="Q2158" i="30"/>
  <c r="Q2157" i="30"/>
  <c r="Q2156" i="30"/>
  <c r="Q2155" i="30"/>
  <c r="Q2143" i="30"/>
  <c r="Q2142" i="30"/>
  <c r="Q2141" i="30"/>
  <c r="Q2140" i="30"/>
  <c r="Q2139" i="30"/>
  <c r="Q2138" i="30"/>
  <c r="Q2137" i="30"/>
  <c r="Q2136" i="30"/>
  <c r="Q2135" i="30"/>
  <c r="Q2134" i="30"/>
  <c r="Q2133" i="30"/>
  <c r="Q2132" i="30"/>
  <c r="Q2131" i="30"/>
  <c r="Q2130" i="30"/>
  <c r="Q2129" i="30"/>
  <c r="Q2128" i="30"/>
  <c r="Q2127" i="30"/>
  <c r="Q2126" i="30"/>
  <c r="Q2125" i="30"/>
  <c r="Q2124" i="30"/>
  <c r="Q2123" i="30"/>
  <c r="Q2122" i="30"/>
  <c r="Q2121" i="30"/>
  <c r="Q2120" i="30"/>
  <c r="Q2119" i="30"/>
  <c r="Q2118" i="30"/>
  <c r="Q2117" i="30"/>
  <c r="Q2116" i="30"/>
  <c r="Q2115" i="30"/>
  <c r="Q2114" i="30"/>
  <c r="Q2113" i="30"/>
  <c r="Q2112" i="30"/>
  <c r="Q2111" i="30"/>
  <c r="Q2109" i="30"/>
  <c r="Q2108" i="30"/>
  <c r="Q2107" i="30"/>
  <c r="Q2106" i="30"/>
  <c r="Q2105" i="30"/>
  <c r="Q2104" i="30"/>
  <c r="Q2103" i="30"/>
  <c r="Q2102" i="30"/>
  <c r="Q2101" i="30"/>
  <c r="Q2100" i="30"/>
  <c r="Q2099" i="30"/>
  <c r="Q2098" i="30"/>
  <c r="Q2097" i="30"/>
  <c r="Q2096" i="30"/>
  <c r="Q2095" i="30"/>
  <c r="Q2094" i="30"/>
  <c r="Q2092" i="30"/>
  <c r="Q2091" i="30"/>
  <c r="Q2090" i="30"/>
  <c r="Q2089" i="30"/>
  <c r="Q2080" i="30"/>
  <c r="Q2079" i="30"/>
  <c r="Q2078" i="30"/>
  <c r="Q2077" i="30"/>
  <c r="Q2076" i="30"/>
  <c r="Q2075" i="30"/>
  <c r="Q2074" i="30"/>
  <c r="Q2073" i="30"/>
  <c r="Q2072" i="30"/>
  <c r="Q2071" i="30"/>
  <c r="Q2070" i="30"/>
  <c r="Q2069" i="30"/>
  <c r="Q2066" i="30"/>
  <c r="Q2065" i="30"/>
  <c r="Q2064" i="30"/>
  <c r="Q2063" i="30"/>
  <c r="Q2062" i="30"/>
  <c r="Q2061" i="30"/>
  <c r="Q2060" i="30"/>
  <c r="Q2059" i="30"/>
  <c r="Q2058" i="30"/>
  <c r="Q2057" i="30"/>
  <c r="Q2056" i="30"/>
  <c r="Q2055" i="30"/>
  <c r="Q2054" i="30"/>
  <c r="Q2053" i="30"/>
  <c r="Q2052" i="30"/>
  <c r="Q2051" i="30"/>
  <c r="Q2050" i="30"/>
  <c r="Q2027" i="30"/>
  <c r="Q2026" i="30"/>
  <c r="Q2025" i="30"/>
  <c r="Q2024" i="30"/>
  <c r="Q2023" i="30"/>
  <c r="Q2022" i="30"/>
  <c r="Q2021" i="30"/>
  <c r="Q2020" i="30"/>
  <c r="Q2018" i="30"/>
  <c r="Q2017" i="30"/>
  <c r="Q2016" i="30"/>
  <c r="Q2015" i="30"/>
  <c r="Q2014" i="30"/>
  <c r="Q2013" i="30"/>
  <c r="Q2012" i="30"/>
  <c r="Q2011" i="30"/>
  <c r="Q2010" i="30"/>
  <c r="Q2009" i="30"/>
  <c r="Q2008" i="30"/>
  <c r="Q2007" i="30"/>
  <c r="Q2006" i="30"/>
  <c r="Q2005" i="30"/>
  <c r="Q2003" i="30"/>
  <c r="Q1998" i="30"/>
  <c r="Q1997" i="30"/>
  <c r="Q1996" i="30"/>
  <c r="Q1995" i="30"/>
  <c r="Q1994" i="30"/>
  <c r="Q1993" i="30"/>
  <c r="Q1992" i="30"/>
  <c r="Q1991" i="30"/>
  <c r="Q1989" i="30"/>
  <c r="Q1988" i="30"/>
  <c r="Q1987" i="30"/>
  <c r="Q1986" i="30"/>
  <c r="Q1985" i="30"/>
  <c r="Q1984" i="30"/>
  <c r="Q1981" i="30"/>
  <c r="Q1980" i="30"/>
  <c r="Q1977" i="30"/>
  <c r="Q1976" i="30"/>
  <c r="Q1975" i="30"/>
  <c r="Q1974" i="30"/>
  <c r="Q1973" i="30"/>
  <c r="Q1972" i="30"/>
  <c r="Q1971" i="30"/>
  <c r="Q1970" i="30"/>
  <c r="Q1969" i="30"/>
  <c r="Q1968" i="30"/>
  <c r="Q1967" i="30"/>
  <c r="Q1966" i="30"/>
  <c r="Q1965" i="30"/>
  <c r="Q1964" i="30"/>
  <c r="Q1963" i="30"/>
  <c r="Q1961" i="30"/>
  <c r="Q1960" i="30"/>
  <c r="Q1959" i="30"/>
  <c r="Q1956" i="30"/>
  <c r="Q1955" i="30"/>
  <c r="Q1954" i="30"/>
  <c r="Q1953" i="30"/>
  <c r="Q1952" i="30"/>
  <c r="Q1951" i="30"/>
  <c r="Q1950" i="30"/>
  <c r="Q1949" i="30"/>
  <c r="Q1948" i="30"/>
  <c r="Q1947" i="30"/>
  <c r="Q1946" i="30"/>
  <c r="Q1945" i="30"/>
  <c r="Q1944" i="30"/>
  <c r="Q1943" i="30"/>
  <c r="Q1942" i="30"/>
  <c r="Q1941" i="30"/>
  <c r="Q1940" i="30"/>
  <c r="Q1939" i="30"/>
  <c r="Q1938" i="30"/>
  <c r="Q1936" i="30"/>
  <c r="Q1935" i="30"/>
  <c r="Q1934" i="30"/>
  <c r="Q1925" i="30"/>
  <c r="Q1924" i="30"/>
  <c r="Q1923" i="30"/>
  <c r="Q1922" i="30"/>
  <c r="Q1921" i="30"/>
  <c r="Q1920" i="30"/>
  <c r="Q1919" i="30"/>
  <c r="Q1918" i="30"/>
  <c r="Q1917" i="30"/>
  <c r="Q1916" i="30"/>
  <c r="Q1915" i="30"/>
  <c r="Q1914" i="30"/>
  <c r="Q1912" i="30"/>
  <c r="Q1910" i="30"/>
  <c r="Q1909" i="30"/>
  <c r="Q1908" i="30"/>
  <c r="Q1907" i="30"/>
  <c r="Q1906" i="30"/>
  <c r="Q1905" i="30"/>
  <c r="Q1904" i="30"/>
  <c r="Q1903" i="30"/>
  <c r="Q1902" i="30"/>
  <c r="Q1901" i="30"/>
  <c r="Q1898" i="30"/>
  <c r="Q1887" i="30"/>
  <c r="Q1886" i="30"/>
  <c r="Q1885" i="30"/>
  <c r="Q1884" i="30"/>
  <c r="Q1883" i="30"/>
  <c r="Q1882" i="30"/>
  <c r="Q1881" i="30"/>
  <c r="Q1880" i="30"/>
  <c r="Q1879" i="30"/>
  <c r="Q1878" i="30"/>
  <c r="Q1877" i="30"/>
  <c r="Q1876" i="30"/>
  <c r="Q1875" i="30"/>
  <c r="Q1874" i="30"/>
  <c r="Q1873" i="30"/>
  <c r="Q1872" i="30"/>
  <c r="Q1871" i="30"/>
  <c r="Q1870" i="30"/>
  <c r="Q1869" i="30"/>
  <c r="Q1868" i="30"/>
  <c r="Q1866" i="30"/>
  <c r="Q1865" i="30"/>
  <c r="Q1864" i="30"/>
  <c r="Q1863" i="30"/>
  <c r="Q1862" i="30"/>
  <c r="Q1861" i="30"/>
  <c r="Q1860" i="30"/>
  <c r="Q1858" i="30"/>
  <c r="Q1857" i="30"/>
  <c r="Q1856" i="30"/>
  <c r="Q1855" i="30"/>
  <c r="Q1854" i="30"/>
  <c r="Q1853" i="30"/>
  <c r="Q1852" i="30"/>
  <c r="Q1849" i="30"/>
  <c r="Q1848" i="30"/>
  <c r="Q1847" i="30"/>
  <c r="Q1846" i="30"/>
  <c r="Q1845" i="30"/>
  <c r="Q1841" i="30"/>
  <c r="Q1840" i="30"/>
  <c r="Q1839" i="30"/>
  <c r="Q1838" i="30"/>
  <c r="Q1837" i="30"/>
  <c r="Q1836" i="30"/>
  <c r="Q1835" i="30"/>
  <c r="Q1834" i="30"/>
  <c r="Q1833" i="30"/>
  <c r="Q1832" i="30"/>
  <c r="Q1831" i="30"/>
  <c r="Q1829" i="30"/>
  <c r="Q1828" i="30"/>
  <c r="Q1827" i="30"/>
  <c r="Q1826" i="30"/>
  <c r="Q1825" i="30"/>
  <c r="Q1824" i="30"/>
  <c r="Q1823" i="30"/>
  <c r="Q1822" i="30"/>
  <c r="Q1821" i="30"/>
  <c r="Q1820" i="30"/>
  <c r="Q1819" i="30"/>
  <c r="Q1818" i="30"/>
  <c r="Q1817" i="30"/>
  <c r="Q1816" i="30"/>
  <c r="Q1815" i="30"/>
  <c r="Q1814" i="30"/>
  <c r="Q1813" i="30"/>
  <c r="Q1812" i="30"/>
  <c r="Q1811" i="30"/>
  <c r="Q1809" i="30"/>
  <c r="Q1807" i="30"/>
  <c r="Q1806" i="30"/>
  <c r="Q1805" i="30"/>
  <c r="Q1804" i="30"/>
  <c r="Q1803" i="30"/>
  <c r="Q1802" i="30"/>
  <c r="Q1801" i="30"/>
  <c r="Q1800" i="30"/>
  <c r="Q1799" i="30"/>
  <c r="Q1798" i="30"/>
  <c r="Q1797" i="30"/>
  <c r="Q1796" i="30"/>
  <c r="Q1795" i="30"/>
  <c r="Q1794" i="30"/>
  <c r="Q1793" i="30"/>
  <c r="Q1792" i="30"/>
  <c r="Q1791" i="30"/>
  <c r="Q1790" i="30"/>
  <c r="Q1789" i="30"/>
  <c r="Q1788" i="30"/>
  <c r="Q1787" i="30"/>
  <c r="Q1786" i="30"/>
  <c r="Q1785" i="30"/>
  <c r="Q1784" i="30"/>
  <c r="Q1783" i="30"/>
  <c r="Q1782" i="30"/>
  <c r="Q1781" i="30"/>
  <c r="Q1780" i="30"/>
  <c r="Q1779" i="30"/>
  <c r="Q1778" i="30"/>
  <c r="Q1776" i="30"/>
  <c r="Q1774" i="30"/>
  <c r="Q1773" i="30"/>
  <c r="Q1771" i="30"/>
  <c r="Q1770" i="30"/>
  <c r="Q1762" i="30"/>
  <c r="Q1761" i="30"/>
  <c r="Q1760" i="30"/>
  <c r="Q1759" i="30"/>
  <c r="Q1758" i="30"/>
  <c r="Q1757" i="30"/>
  <c r="Q1756" i="30"/>
  <c r="Q1755" i="30"/>
  <c r="Q1754" i="30"/>
  <c r="Q1753" i="30"/>
  <c r="Q1752" i="30"/>
  <c r="Q1751" i="30"/>
  <c r="Q1748" i="30"/>
  <c r="Q1747" i="30"/>
  <c r="Q1746" i="30"/>
  <c r="Q1745" i="30"/>
  <c r="Q1744" i="30"/>
  <c r="Q1743" i="30"/>
  <c r="Q1742" i="30"/>
  <c r="Q1741" i="30"/>
  <c r="Q1740" i="30"/>
  <c r="Q1739" i="30"/>
  <c r="Q1738" i="30"/>
  <c r="Q1737" i="30"/>
  <c r="Q1657" i="30"/>
  <c r="Q1656" i="30"/>
  <c r="Q1655" i="30"/>
  <c r="Q1654" i="30"/>
  <c r="Q1652" i="30"/>
  <c r="Q1651" i="30"/>
  <c r="Q1650" i="30"/>
  <c r="Q1649" i="30"/>
  <c r="Q1648" i="30"/>
  <c r="Q1647" i="30"/>
  <c r="Q1646" i="30"/>
  <c r="Q1645" i="30"/>
  <c r="Q1644" i="30"/>
  <c r="Q1643" i="30"/>
  <c r="Q1642" i="30"/>
  <c r="Q1641" i="30"/>
  <c r="Q1640" i="30"/>
  <c r="Q1639" i="30"/>
  <c r="Q1638" i="30"/>
  <c r="Q1636" i="30"/>
  <c r="Q1635" i="30"/>
  <c r="Q1634" i="30"/>
  <c r="Q1633" i="30"/>
  <c r="Q1632" i="30"/>
  <c r="Q1631" i="30"/>
  <c r="Q1630" i="30"/>
  <c r="Q1629" i="30"/>
  <c r="Q1628" i="30"/>
  <c r="Q1627" i="30"/>
  <c r="Q1626" i="30"/>
  <c r="Q1625" i="30"/>
  <c r="Q1624" i="30"/>
  <c r="Q1623" i="30"/>
  <c r="Q1622" i="30"/>
  <c r="Q1621" i="30"/>
  <c r="Q1620" i="30"/>
  <c r="Q1619" i="30"/>
  <c r="Q1618" i="30"/>
  <c r="Q1617" i="30"/>
  <c r="Q1616" i="30"/>
  <c r="Q1615" i="30"/>
  <c r="Q1614" i="30"/>
  <c r="Q1613" i="30"/>
  <c r="Q1612" i="30"/>
  <c r="Q1610" i="30"/>
  <c r="Q1609" i="30"/>
  <c r="Q1608" i="30"/>
  <c r="Q1607" i="30"/>
  <c r="Q1606" i="30"/>
  <c r="Q1605" i="30"/>
  <c r="Q1604" i="30"/>
  <c r="Q1603" i="30"/>
  <c r="Q1601" i="30"/>
  <c r="Q1600" i="30"/>
  <c r="Q1599" i="30"/>
  <c r="Q1598" i="30"/>
  <c r="Q1597" i="30"/>
  <c r="Q1596" i="30"/>
  <c r="Q1595" i="30"/>
  <c r="Q1594" i="30"/>
  <c r="Q1593" i="30"/>
  <c r="Q1592" i="30"/>
  <c r="Q1591" i="30"/>
  <c r="Q1590" i="30"/>
  <c r="Q1589" i="30"/>
  <c r="Q1588" i="30"/>
  <c r="Q1587" i="30"/>
  <c r="Q1586" i="30"/>
  <c r="Q1585" i="30"/>
  <c r="Q1584" i="30"/>
  <c r="Q1583" i="30"/>
  <c r="Q1582" i="30"/>
  <c r="Q1581" i="30"/>
  <c r="Q1580" i="30"/>
  <c r="Q1577" i="30"/>
  <c r="Q1575" i="30"/>
  <c r="Q1574" i="30"/>
  <c r="Q1573" i="30"/>
  <c r="Q1572" i="30"/>
  <c r="Q1571" i="30"/>
  <c r="Q1570" i="30"/>
  <c r="Q1569" i="30"/>
  <c r="Q1568" i="30"/>
  <c r="Q1567" i="30"/>
  <c r="Q1566" i="30"/>
  <c r="Q1565" i="30"/>
  <c r="Q1564" i="30"/>
  <c r="Q1563" i="30"/>
  <c r="Q1562" i="30"/>
  <c r="Q1561" i="30"/>
  <c r="Q1560" i="30"/>
  <c r="Q1559" i="30"/>
  <c r="Q1558" i="30"/>
  <c r="Q1557" i="30"/>
  <c r="Q1556" i="30"/>
  <c r="Q1555" i="30"/>
  <c r="Q1554" i="30"/>
  <c r="Q1553" i="30"/>
  <c r="Q1552" i="30"/>
  <c r="Q1551" i="30"/>
  <c r="Q1549" i="30"/>
  <c r="Q1548" i="30"/>
  <c r="Q1546" i="30"/>
  <c r="Q1545" i="30"/>
  <c r="Q1544" i="30"/>
  <c r="Q1542" i="30"/>
  <c r="Q1541" i="30"/>
  <c r="Q1539" i="30"/>
  <c r="Q1538" i="30"/>
  <c r="Q1537" i="30"/>
  <c r="Q1536" i="30"/>
  <c r="Q1535" i="30"/>
  <c r="Q1534" i="30"/>
  <c r="Q1533" i="30"/>
  <c r="Q1532" i="30"/>
  <c r="Q1531" i="30"/>
  <c r="Q1530" i="30"/>
  <c r="Q1529" i="30"/>
  <c r="Q1528" i="30"/>
  <c r="Q1527" i="30"/>
  <c r="Q1526" i="30"/>
  <c r="Q1525" i="30"/>
  <c r="Q1524" i="30"/>
  <c r="Q1522" i="30"/>
  <c r="Q1521" i="30"/>
  <c r="Q1520" i="30"/>
  <c r="Q1519" i="30"/>
  <c r="Q1518" i="30"/>
  <c r="Q1517" i="30"/>
  <c r="Q1516" i="30"/>
  <c r="Q1515" i="30"/>
  <c r="Q1514" i="30"/>
  <c r="Q1513" i="30"/>
  <c r="Q1511" i="30"/>
  <c r="Q1510" i="30"/>
  <c r="Q1509" i="30"/>
  <c r="Q1507" i="30"/>
  <c r="Q1506" i="30"/>
  <c r="Q1505" i="30"/>
  <c r="Q1504" i="30"/>
  <c r="Q1503" i="30"/>
  <c r="Q1502" i="30"/>
  <c r="Q1501" i="30"/>
  <c r="Q1500" i="30"/>
  <c r="Q1499" i="30"/>
  <c r="Q1498" i="30"/>
  <c r="Q1497" i="30"/>
  <c r="Q1496" i="30"/>
  <c r="Q1495" i="30"/>
  <c r="Q1494" i="30"/>
  <c r="Q1493" i="30"/>
  <c r="Q1492" i="30"/>
  <c r="Q1491" i="30"/>
  <c r="Q1489" i="30"/>
  <c r="Q1488" i="30"/>
  <c r="Q1486" i="30"/>
  <c r="Q1485" i="30"/>
  <c r="Q1484" i="30"/>
  <c r="Q1483" i="30"/>
  <c r="Q1482" i="30"/>
  <c r="Q1481" i="30"/>
  <c r="Q1480" i="30"/>
  <c r="Q1479" i="30"/>
  <c r="Q1478" i="30"/>
  <c r="Q1477" i="30"/>
  <c r="Q1476" i="30"/>
  <c r="Q1475" i="30"/>
  <c r="Q1474" i="30"/>
  <c r="Q1473" i="30"/>
  <c r="Q1472" i="30"/>
  <c r="Q1471" i="30"/>
  <c r="Q1470" i="30"/>
  <c r="Q1469" i="30"/>
  <c r="Q1468" i="30"/>
  <c r="Q1466" i="30"/>
  <c r="Q1465" i="30"/>
  <c r="Q1464" i="30"/>
  <c r="Q1463" i="30"/>
  <c r="Q1461" i="30"/>
  <c r="Q1460" i="30"/>
  <c r="Q1459" i="30"/>
  <c r="Q1458" i="30"/>
  <c r="Q1457" i="30"/>
  <c r="Q1456" i="30"/>
  <c r="Q1455" i="30"/>
  <c r="Q1452" i="30"/>
  <c r="Q1451" i="30"/>
  <c r="Q1450" i="30"/>
  <c r="Q1449" i="30"/>
  <c r="Q1448" i="30"/>
  <c r="Q1447" i="30"/>
  <c r="Q1446" i="30"/>
  <c r="Q1445" i="30"/>
  <c r="Q1444" i="30"/>
  <c r="Q1443" i="30"/>
  <c r="Q1442" i="30"/>
  <c r="Q1441" i="30"/>
  <c r="Q1440" i="30"/>
  <c r="Q1439" i="30"/>
  <c r="Q1438" i="30"/>
  <c r="Q1436" i="30"/>
  <c r="Q1435" i="30"/>
  <c r="Q1434" i="30"/>
  <c r="Q1433" i="30"/>
  <c r="Q1432" i="30"/>
  <c r="Q1431" i="30"/>
  <c r="Q1430" i="30"/>
  <c r="Q1429" i="30"/>
  <c r="Q1428" i="30"/>
  <c r="Q1426" i="30"/>
  <c r="Q1425" i="30"/>
  <c r="Q1424" i="30"/>
  <c r="Q1422" i="30"/>
  <c r="Q1421" i="30"/>
  <c r="Q1420" i="30"/>
  <c r="Q1419" i="30"/>
  <c r="Q1418" i="30"/>
  <c r="Q1417" i="30"/>
  <c r="Q1415" i="30"/>
  <c r="Q1414" i="30"/>
  <c r="Q1413" i="30"/>
  <c r="Q1412" i="30"/>
  <c r="Q1409" i="30"/>
  <c r="Q1407" i="30"/>
  <c r="Q1406" i="30"/>
  <c r="Q1405" i="30"/>
  <c r="Q1404" i="30"/>
  <c r="Q1403" i="30"/>
  <c r="Q1402" i="30"/>
  <c r="Q1401" i="30"/>
  <c r="Q1400" i="30"/>
  <c r="Q1399" i="30"/>
  <c r="Q1398" i="30"/>
  <c r="Q1396" i="30"/>
  <c r="Q1395" i="30"/>
  <c r="Q1394" i="30"/>
  <c r="Q1393" i="30"/>
  <c r="Q1391" i="30"/>
  <c r="Q1390" i="30"/>
  <c r="Q1389" i="30"/>
  <c r="Q1388" i="30"/>
  <c r="Q1387" i="30"/>
  <c r="Q1386" i="30"/>
  <c r="Q1385" i="30"/>
  <c r="Q1384" i="30"/>
  <c r="Q1383" i="30"/>
  <c r="Q1382" i="30"/>
  <c r="Q1381" i="30"/>
  <c r="Q1376" i="30"/>
  <c r="Q1375" i="30"/>
  <c r="Q1374" i="30"/>
  <c r="Q1373" i="30"/>
  <c r="Q1372" i="30"/>
  <c r="Q1371" i="30"/>
  <c r="Q1370" i="30"/>
  <c r="Q1369" i="30"/>
  <c r="Q1368" i="30"/>
  <c r="Q1367" i="30"/>
  <c r="Q1366" i="30"/>
  <c r="Q1365" i="30"/>
  <c r="Q1364" i="30"/>
  <c r="Q1363" i="30"/>
  <c r="Q1362" i="30"/>
  <c r="Q1361" i="30"/>
  <c r="Q1360" i="30"/>
  <c r="Q1359" i="30"/>
  <c r="Q1358" i="30"/>
  <c r="Q1357" i="30"/>
  <c r="Q1356" i="30"/>
  <c r="Q1355" i="30"/>
  <c r="Q1354" i="30"/>
  <c r="Q1353" i="30"/>
  <c r="Q1352" i="30"/>
  <c r="Q1351" i="30"/>
  <c r="Q1350" i="30"/>
  <c r="Q1349" i="30"/>
  <c r="Q1348" i="30"/>
  <c r="Q1347" i="30"/>
  <c r="Q1346" i="30"/>
  <c r="Q1345" i="30"/>
  <c r="Q1344" i="30"/>
  <c r="Q1343" i="30"/>
  <c r="Q1342" i="30"/>
  <c r="Q1341" i="30"/>
  <c r="Q1340" i="30"/>
  <c r="Q1339" i="30"/>
  <c r="Q1338" i="30"/>
  <c r="Q1337" i="30"/>
  <c r="Q1336" i="30"/>
  <c r="Q1334" i="30"/>
  <c r="Q1333" i="30"/>
  <c r="Q1332" i="30"/>
  <c r="Q1328" i="30"/>
  <c r="Q1327" i="30"/>
  <c r="Q1326" i="30"/>
  <c r="Q1325" i="30"/>
  <c r="Q1323" i="30"/>
  <c r="Q1322" i="30"/>
  <c r="Q1321" i="30"/>
  <c r="Q1320" i="30"/>
  <c r="Q1319" i="30"/>
  <c r="Q1318" i="30"/>
  <c r="Q1317" i="30"/>
  <c r="Q1314" i="30"/>
  <c r="Q1313" i="30"/>
  <c r="Q1312" i="30"/>
  <c r="Q1311" i="30"/>
  <c r="Q1310" i="30"/>
  <c r="Q1309" i="30"/>
  <c r="Q1308" i="30"/>
  <c r="Q1307" i="30"/>
  <c r="Q1306" i="30"/>
  <c r="Q1305" i="30"/>
  <c r="Q1303" i="30"/>
  <c r="Q1302" i="30"/>
  <c r="Q1301" i="30"/>
  <c r="Q1300" i="30"/>
  <c r="Q1299" i="30"/>
  <c r="Q1298" i="30"/>
  <c r="Q1297" i="30"/>
  <c r="Q1296" i="30"/>
  <c r="Q1295" i="30"/>
  <c r="Q1294" i="30"/>
  <c r="Q1292" i="30"/>
  <c r="Q1291" i="30"/>
  <c r="Q1290" i="30"/>
  <c r="Q1289" i="30"/>
  <c r="Q1281" i="30"/>
  <c r="Q1280" i="30"/>
  <c r="Q1279" i="30"/>
  <c r="Q1278" i="30"/>
  <c r="Q1277" i="30"/>
  <c r="Q1276" i="30"/>
  <c r="Q1274" i="30"/>
  <c r="Q1273" i="30"/>
  <c r="Q1272" i="30"/>
  <c r="Q1271" i="30"/>
  <c r="Q1270" i="30"/>
  <c r="Q1269" i="30"/>
  <c r="Q1268" i="30"/>
  <c r="Q1267" i="30"/>
  <c r="Q1266" i="30"/>
  <c r="Q1265" i="30"/>
  <c r="Q1264" i="30"/>
  <c r="Q1263" i="30"/>
  <c r="Q1261" i="30"/>
  <c r="Q1260" i="30"/>
  <c r="Q1259" i="30"/>
  <c r="Q1258" i="30"/>
  <c r="Q1257" i="30"/>
  <c r="Q1254" i="30"/>
  <c r="Q1252" i="30"/>
  <c r="Q1251" i="30"/>
  <c r="Q1250" i="30"/>
  <c r="Q1249" i="30"/>
  <c r="Q1248" i="30"/>
  <c r="Q1247" i="30"/>
  <c r="Q1246" i="30"/>
  <c r="Q1245" i="30"/>
  <c r="Q1244" i="30"/>
  <c r="Q1243" i="30"/>
  <c r="Q1242" i="30"/>
  <c r="Q1241" i="30"/>
  <c r="Q1240" i="30"/>
  <c r="Q1239" i="30"/>
  <c r="Q1238" i="30"/>
  <c r="Q1237" i="30"/>
  <c r="Q1236" i="30"/>
  <c r="Q1235" i="30"/>
  <c r="Q1234" i="30"/>
  <c r="Q1232" i="30"/>
  <c r="Q1231" i="30"/>
  <c r="Q1230" i="30"/>
  <c r="Q1229" i="30"/>
  <c r="Q1228" i="30"/>
  <c r="Q1227" i="30"/>
  <c r="Q1226" i="30"/>
  <c r="Q1225" i="30"/>
  <c r="Q1224" i="30"/>
  <c r="Q1223" i="30"/>
  <c r="Q1222" i="30"/>
  <c r="Q1221" i="30"/>
  <c r="Q1220" i="30"/>
  <c r="Q1219" i="30"/>
  <c r="Q1218" i="30"/>
  <c r="Q1217" i="30"/>
  <c r="Q1216" i="30"/>
  <c r="Q1215" i="30"/>
  <c r="Q1214" i="30"/>
  <c r="Q1213" i="30"/>
  <c r="Q1212" i="30"/>
  <c r="Q1211" i="30"/>
  <c r="Q1210" i="30"/>
  <c r="Q1209" i="30"/>
  <c r="Q1208" i="30"/>
  <c r="Q1207" i="30"/>
  <c r="Q1206" i="30"/>
  <c r="Q1205" i="30"/>
  <c r="Q1204" i="30"/>
  <c r="Q1202" i="30"/>
  <c r="Q1201" i="30"/>
  <c r="Q1200" i="30"/>
  <c r="Q1199" i="30"/>
  <c r="Q1198" i="30"/>
  <c r="Q1197" i="30"/>
  <c r="Q1196" i="30"/>
  <c r="Q1194" i="30"/>
  <c r="Q1193" i="30"/>
  <c r="Q1192" i="30"/>
  <c r="Q1191" i="30"/>
  <c r="Q1189" i="30"/>
  <c r="Q1188" i="30"/>
  <c r="Q1187" i="30"/>
  <c r="Q1186" i="30"/>
  <c r="Q1185" i="30"/>
  <c r="Q1184" i="30"/>
  <c r="Q1183" i="30"/>
  <c r="Q1182" i="30"/>
  <c r="Q1181" i="30"/>
  <c r="Q1180" i="30"/>
  <c r="Q1179" i="30"/>
  <c r="Q1178" i="30"/>
  <c r="Q1177" i="30"/>
  <c r="Q1176" i="30"/>
  <c r="Q1175" i="30"/>
  <c r="Q1174" i="30"/>
  <c r="Q1173" i="30"/>
  <c r="Q1172" i="30"/>
  <c r="Q1171" i="30"/>
  <c r="Q1170" i="30"/>
  <c r="Q1169" i="30"/>
  <c r="Q1168" i="30"/>
  <c r="Q1167" i="30"/>
  <c r="Q1165" i="30"/>
  <c r="Q1164" i="30"/>
  <c r="Q1163" i="30"/>
  <c r="Q1162" i="30"/>
  <c r="Q1161" i="30"/>
  <c r="Q1158" i="30"/>
  <c r="Q1157" i="30"/>
  <c r="Q1156" i="30"/>
  <c r="Q1155" i="30"/>
  <c r="Q1154" i="30"/>
  <c r="Q1153" i="30"/>
  <c r="Q1152" i="30"/>
  <c r="Q1151" i="30"/>
  <c r="Q1149" i="30"/>
  <c r="Q1148" i="30"/>
  <c r="Q1147" i="30"/>
  <c r="Q1146" i="30"/>
  <c r="Q1142" i="30"/>
  <c r="Q1141" i="30"/>
  <c r="Q1140" i="30"/>
  <c r="Q1138" i="30"/>
  <c r="Q1137" i="30"/>
  <c r="Q1136" i="30"/>
  <c r="Q1135" i="30"/>
  <c r="Q1133" i="30"/>
  <c r="Q1132" i="30"/>
  <c r="Q1131" i="30"/>
  <c r="Q1130" i="30"/>
  <c r="Q1129" i="30"/>
  <c r="Q1128" i="30"/>
  <c r="Q1127" i="30"/>
  <c r="Q1125" i="30"/>
  <c r="Q1124" i="30"/>
  <c r="Q1123" i="30"/>
  <c r="Q1122" i="30"/>
  <c r="Q1121" i="30"/>
  <c r="Q1120" i="30"/>
  <c r="Q1117" i="30"/>
  <c r="Q1116" i="30"/>
  <c r="Q1114" i="30"/>
  <c r="Q1113" i="30"/>
  <c r="Q1112" i="30"/>
  <c r="Q1109" i="30"/>
  <c r="Q1108" i="30"/>
  <c r="Q1107" i="30"/>
  <c r="Q1106" i="30"/>
  <c r="Q1105" i="30"/>
  <c r="Q1102" i="30"/>
  <c r="Q1100" i="30"/>
  <c r="Q1099" i="30"/>
  <c r="Q1098" i="30"/>
  <c r="Q1097" i="30"/>
  <c r="Q1096" i="30"/>
  <c r="Q1095" i="30"/>
  <c r="Q1092" i="30"/>
  <c r="Q1091" i="30"/>
  <c r="Q1090" i="30"/>
  <c r="Q1089" i="30"/>
  <c r="Q1088" i="30"/>
  <c r="Q1087" i="30"/>
  <c r="Q1086" i="30"/>
  <c r="Q1085" i="30"/>
  <c r="Q1084" i="30"/>
  <c r="Q1082" i="30"/>
  <c r="Q1081" i="30"/>
  <c r="Q1080" i="30"/>
  <c r="Q1079" i="30"/>
  <c r="Q1074" i="30"/>
  <c r="Q1073" i="30"/>
  <c r="Q1071" i="30"/>
  <c r="Q1070" i="30"/>
  <c r="Q1069" i="30"/>
  <c r="Q1068" i="30"/>
  <c r="Q1067" i="30"/>
  <c r="Q1066" i="30"/>
  <c r="Q1065" i="30"/>
  <c r="Q1064" i="30"/>
  <c r="Q1062" i="30"/>
  <c r="Q1061" i="30"/>
  <c r="Q1060" i="30"/>
  <c r="Q1059" i="30"/>
  <c r="Q1058" i="30"/>
  <c r="Q1057" i="30"/>
  <c r="Q1056" i="30"/>
  <c r="Q1055" i="30"/>
  <c r="Q1054" i="30"/>
  <c r="Q1052" i="30"/>
  <c r="Q1051" i="30"/>
  <c r="Q1050" i="30"/>
  <c r="Q1047" i="30"/>
  <c r="Q1046" i="30"/>
  <c r="Q1045" i="30"/>
  <c r="Q1044" i="30"/>
  <c r="Q1042" i="30"/>
  <c r="Q1041" i="30"/>
  <c r="Q1039" i="30"/>
  <c r="Q1038" i="30"/>
  <c r="Q1037" i="30"/>
  <c r="Q1036" i="30"/>
  <c r="Q1035" i="30"/>
  <c r="Q1033" i="30"/>
  <c r="Q1032" i="30"/>
  <c r="Q1031" i="30"/>
  <c r="Q1030" i="30"/>
  <c r="Q1029" i="30"/>
  <c r="Q1028" i="30"/>
  <c r="Q1027" i="30"/>
  <c r="Q1026" i="30"/>
  <c r="Q1025" i="30"/>
  <c r="Q1024" i="30"/>
  <c r="Q1023" i="30"/>
  <c r="Q1022" i="30"/>
  <c r="Q1021" i="30"/>
  <c r="Q1020" i="30"/>
  <c r="Q1019" i="30"/>
  <c r="Q1018" i="30"/>
  <c r="Q1017" i="30"/>
  <c r="Q1015" i="30"/>
  <c r="Q1014" i="30"/>
  <c r="Q1013" i="30"/>
  <c r="Q1012" i="30"/>
  <c r="Q1011" i="30"/>
  <c r="Q1010" i="30"/>
  <c r="Q1009" i="30"/>
  <c r="Q1008" i="30"/>
  <c r="Q1007" i="30"/>
  <c r="Q1006" i="30"/>
  <c r="Q1005" i="30"/>
  <c r="Q1004" i="30"/>
  <c r="Q1003" i="30"/>
  <c r="Q1002" i="30"/>
  <c r="Q1001" i="30"/>
  <c r="Q1000" i="30"/>
  <c r="Q999" i="30"/>
  <c r="Q998" i="30"/>
  <c r="Q997" i="30"/>
  <c r="Q996" i="30"/>
  <c r="Q995" i="30"/>
  <c r="Q993" i="30"/>
  <c r="Q992" i="30"/>
  <c r="Q991" i="30"/>
  <c r="Q990" i="30"/>
  <c r="Q989" i="30"/>
  <c r="Q988" i="30"/>
  <c r="Q987" i="30"/>
  <c r="Q986" i="30"/>
  <c r="Q985" i="30"/>
  <c r="Q984" i="30"/>
  <c r="Q983" i="30"/>
  <c r="Q982" i="30"/>
  <c r="Q979" i="30"/>
  <c r="Q978" i="30"/>
  <c r="Q977" i="30"/>
  <c r="Q975" i="30"/>
  <c r="Q972" i="30"/>
  <c r="Q970" i="30"/>
  <c r="Q969" i="30"/>
  <c r="Q968" i="30"/>
  <c r="Q967" i="30"/>
  <c r="Q965" i="30"/>
  <c r="Q964" i="30"/>
  <c r="Q963" i="30"/>
  <c r="Q962" i="30"/>
  <c r="Q961" i="30"/>
  <c r="Q960" i="30"/>
  <c r="Q959" i="30"/>
  <c r="Q958" i="30"/>
  <c r="Q957" i="30"/>
  <c r="Q956" i="30"/>
  <c r="Q955" i="30"/>
  <c r="Q954" i="30"/>
  <c r="Q953" i="30"/>
  <c r="Q952" i="30"/>
  <c r="Q951" i="30"/>
  <c r="Q950" i="30"/>
  <c r="Q949" i="30"/>
  <c r="Q946" i="30"/>
  <c r="Q945" i="30"/>
  <c r="Q944" i="30"/>
  <c r="Q943" i="30"/>
  <c r="Q942" i="30"/>
  <c r="Q941" i="30"/>
  <c r="Q940" i="30"/>
  <c r="Q939" i="30"/>
  <c r="Q938" i="30"/>
  <c r="Q937" i="30"/>
  <c r="Q935" i="30"/>
  <c r="Q934" i="30"/>
  <c r="Q933" i="30"/>
  <c r="Q932" i="30"/>
  <c r="Q931" i="30"/>
  <c r="Q930" i="30"/>
  <c r="Q929" i="30"/>
  <c r="Q928" i="30"/>
  <c r="Q927" i="30"/>
  <c r="Q926" i="30"/>
  <c r="Q925" i="30"/>
  <c r="Q924" i="30"/>
  <c r="Q923" i="30"/>
  <c r="Q922" i="30"/>
  <c r="Q921" i="30"/>
  <c r="Q920" i="30"/>
  <c r="Q919" i="30"/>
  <c r="Q918" i="30"/>
  <c r="Q917" i="30"/>
  <c r="Q916" i="30"/>
  <c r="Q915" i="30"/>
  <c r="Q914" i="30"/>
  <c r="Q913" i="30"/>
  <c r="Q912" i="30"/>
  <c r="Q911" i="30"/>
  <c r="Q909" i="30"/>
  <c r="Q908" i="30"/>
  <c r="Q907" i="30"/>
  <c r="Q906" i="30"/>
  <c r="Q905" i="30"/>
  <c r="Q903" i="30"/>
  <c r="Q902" i="30"/>
  <c r="Q901" i="30"/>
  <c r="Q900" i="30"/>
  <c r="Q899" i="30"/>
  <c r="Q898" i="30"/>
  <c r="Q897" i="30"/>
  <c r="Q896" i="30"/>
  <c r="Q895" i="30"/>
  <c r="Q893" i="30"/>
  <c r="Q892" i="30"/>
  <c r="Q891" i="30"/>
  <c r="Q889" i="30"/>
  <c r="Q888" i="30"/>
  <c r="Q887" i="30"/>
  <c r="Q886" i="30"/>
  <c r="Q885" i="30"/>
  <c r="Q884" i="30"/>
  <c r="Q883" i="30"/>
  <c r="Q881" i="30"/>
  <c r="Q879" i="30"/>
  <c r="Q878" i="30"/>
  <c r="Q877" i="30"/>
  <c r="Q876" i="30"/>
  <c r="Q875" i="30"/>
  <c r="Q874" i="30"/>
  <c r="Q873" i="30"/>
  <c r="Q872" i="30"/>
  <c r="Q871" i="30"/>
  <c r="Q870" i="30"/>
  <c r="Q869" i="30"/>
  <c r="Q868" i="30"/>
  <c r="Q867" i="30"/>
  <c r="Q866" i="30"/>
  <c r="Q865" i="30"/>
  <c r="Q864" i="30"/>
  <c r="Q863" i="30"/>
  <c r="Q862" i="30"/>
  <c r="Q861" i="30"/>
  <c r="Q860" i="30"/>
  <c r="Q859" i="30"/>
  <c r="Q857" i="30"/>
  <c r="Q856" i="30"/>
  <c r="Q854" i="30"/>
  <c r="Q853" i="30"/>
  <c r="Q852" i="30"/>
  <c r="Q851" i="30"/>
  <c r="Q850" i="30"/>
  <c r="Q848" i="30"/>
  <c r="Q847" i="30"/>
  <c r="Q845" i="30"/>
  <c r="Q844" i="30"/>
  <c r="Q843" i="30"/>
  <c r="Q842" i="30"/>
  <c r="Q841" i="30"/>
  <c r="Q839" i="30"/>
  <c r="Q838" i="30"/>
  <c r="Q837" i="30"/>
  <c r="Q836" i="30"/>
  <c r="Q835" i="30"/>
  <c r="Q831" i="30"/>
  <c r="Q828" i="30"/>
  <c r="Q827" i="30"/>
  <c r="Q826" i="30"/>
  <c r="Q823" i="30"/>
  <c r="Q822" i="30"/>
  <c r="Q821" i="30"/>
  <c r="Q820" i="30"/>
  <c r="Q819" i="30"/>
  <c r="Q818" i="30"/>
  <c r="Q817" i="30"/>
  <c r="Q813" i="30"/>
  <c r="Q812" i="30"/>
  <c r="Q811" i="30"/>
  <c r="Q810" i="30"/>
  <c r="Q809" i="30"/>
  <c r="Q808" i="30"/>
  <c r="Q807" i="30"/>
  <c r="Q806" i="30"/>
  <c r="Q805" i="30"/>
  <c r="Q804" i="30"/>
  <c r="Q803" i="30"/>
  <c r="Q802" i="30"/>
  <c r="Q801" i="30"/>
  <c r="Q800" i="30"/>
  <c r="Q799" i="30"/>
  <c r="Q798" i="30"/>
  <c r="Q797" i="30"/>
  <c r="Q796" i="30"/>
  <c r="Q795" i="30"/>
  <c r="Q794" i="30"/>
  <c r="Q793" i="30"/>
  <c r="Q792" i="30"/>
  <c r="Q791" i="30"/>
  <c r="Q790" i="30"/>
  <c r="Q789" i="30"/>
  <c r="Q788" i="30"/>
  <c r="Q787" i="30"/>
  <c r="Q786" i="30"/>
  <c r="Q785" i="30"/>
  <c r="Q784" i="30"/>
  <c r="Q783" i="30"/>
  <c r="Q782" i="30"/>
  <c r="Q781" i="30"/>
  <c r="Q780" i="30"/>
  <c r="Q779" i="30"/>
  <c r="Q778" i="30"/>
  <c r="Q777" i="30"/>
  <c r="Q776" i="30"/>
  <c r="Q775" i="30"/>
  <c r="Q773" i="30"/>
  <c r="Q772" i="30"/>
  <c r="Q771" i="30"/>
  <c r="Q770" i="30"/>
  <c r="Q769" i="30"/>
  <c r="Q768" i="30"/>
  <c r="Q767" i="30"/>
  <c r="Q766" i="30"/>
  <c r="Q764" i="30"/>
  <c r="Q763" i="30"/>
  <c r="Q761" i="30"/>
  <c r="Q760" i="30"/>
  <c r="Q759" i="30"/>
  <c r="Q758" i="30"/>
  <c r="Q757" i="30"/>
  <c r="Q755" i="30"/>
  <c r="Q754" i="30"/>
  <c r="Q753" i="30"/>
  <c r="Q752" i="30"/>
  <c r="Q751" i="30"/>
  <c r="Q750" i="30"/>
  <c r="Q749" i="30"/>
  <c r="Q748" i="30"/>
  <c r="Q747" i="30"/>
  <c r="Q746" i="30"/>
  <c r="Q745" i="30"/>
  <c r="Q744" i="30"/>
  <c r="Q743" i="30"/>
  <c r="Q742" i="30"/>
  <c r="Q741" i="30"/>
  <c r="Q740" i="30"/>
  <c r="Q739" i="30"/>
  <c r="Q738" i="30"/>
  <c r="Q737" i="30"/>
  <c r="Q735" i="30"/>
  <c r="Q734" i="30"/>
  <c r="Q733" i="30"/>
  <c r="Q732" i="30"/>
  <c r="Q730" i="30"/>
  <c r="Q729" i="30"/>
  <c r="Q728" i="30"/>
  <c r="Q727" i="30"/>
  <c r="Q726" i="30"/>
  <c r="Q725" i="30"/>
  <c r="Q724" i="30"/>
  <c r="Q723" i="30"/>
  <c r="Q722" i="30"/>
  <c r="Q721" i="30"/>
  <c r="Q720" i="30"/>
  <c r="Q719" i="30"/>
  <c r="Q718" i="30"/>
  <c r="Q717" i="30"/>
  <c r="Q716" i="30"/>
  <c r="Q714" i="30"/>
  <c r="Q713" i="30"/>
  <c r="Q712" i="30"/>
  <c r="Q711" i="30"/>
  <c r="Q710" i="30"/>
  <c r="Q709" i="30"/>
  <c r="Q708" i="30"/>
  <c r="Q707" i="30"/>
  <c r="Q706" i="30"/>
  <c r="Q705" i="30"/>
  <c r="Q704" i="30"/>
  <c r="Q703" i="30"/>
  <c r="Q702" i="30"/>
  <c r="Q701" i="30"/>
  <c r="Q700" i="30"/>
  <c r="Q699" i="30"/>
  <c r="Q698" i="30"/>
  <c r="Q697" i="30"/>
  <c r="Q696" i="30"/>
  <c r="Q695" i="30"/>
  <c r="Q694" i="30"/>
  <c r="Q693" i="30"/>
  <c r="Q692" i="30"/>
  <c r="Q691" i="30"/>
  <c r="Q690" i="30"/>
  <c r="Q689" i="30"/>
  <c r="Q688" i="30"/>
  <c r="Q687" i="30"/>
  <c r="Q686" i="30"/>
  <c r="Q685" i="30"/>
  <c r="Q684" i="30"/>
  <c r="Q683" i="30"/>
  <c r="Q682" i="30"/>
  <c r="Q681" i="30"/>
  <c r="Q680" i="30"/>
  <c r="Q679" i="30"/>
  <c r="Q678" i="30"/>
  <c r="Q677" i="30"/>
  <c r="Q676" i="30"/>
  <c r="Q675" i="30"/>
  <c r="Q674" i="30"/>
  <c r="Q673" i="30"/>
  <c r="Q672" i="30"/>
  <c r="Q671" i="30"/>
  <c r="Q669" i="30"/>
  <c r="Q667" i="30"/>
  <c r="Q666" i="30"/>
  <c r="Q664" i="30"/>
  <c r="Q661" i="30"/>
  <c r="Q660" i="30"/>
  <c r="Q659" i="30"/>
  <c r="Q658" i="30"/>
  <c r="Q657" i="30"/>
  <c r="Q656" i="30"/>
  <c r="Q655" i="30"/>
  <c r="Q654" i="30"/>
  <c r="Q653" i="30"/>
  <c r="Q652" i="30"/>
  <c r="Q651" i="30"/>
  <c r="Q650" i="30"/>
  <c r="Q649" i="30"/>
  <c r="Q648" i="30"/>
  <c r="Q647" i="30"/>
  <c r="Q646" i="30"/>
  <c r="Q645" i="30"/>
  <c r="Q644" i="30"/>
  <c r="Q643" i="30"/>
  <c r="Q642" i="30"/>
  <c r="Q641" i="30"/>
  <c r="Q640" i="30"/>
  <c r="Q639" i="30"/>
  <c r="Q638" i="30"/>
  <c r="Q637" i="30"/>
  <c r="Q636" i="30"/>
  <c r="Q635" i="30"/>
  <c r="Q634" i="30"/>
  <c r="Q632" i="30"/>
  <c r="Q631" i="30"/>
  <c r="Q630" i="30"/>
  <c r="Q628" i="30"/>
  <c r="Q627" i="30"/>
  <c r="Q626" i="30"/>
  <c r="Q625" i="30"/>
  <c r="Q624" i="30"/>
  <c r="Q623" i="30"/>
  <c r="Q622" i="30"/>
  <c r="Q621" i="30"/>
  <c r="Q620" i="30"/>
  <c r="Q619" i="30"/>
  <c r="Q618" i="30"/>
  <c r="Q617" i="30"/>
  <c r="Q616" i="30"/>
  <c r="Q614" i="30"/>
  <c r="Q613" i="30"/>
  <c r="Q612" i="30"/>
  <c r="Q611" i="30"/>
  <c r="Q610" i="30"/>
  <c r="Q609" i="30"/>
  <c r="Q608" i="30"/>
  <c r="Q606" i="30"/>
  <c r="Q605" i="30"/>
  <c r="Q604" i="30"/>
  <c r="Q603" i="30"/>
  <c r="Q602" i="30"/>
  <c r="Q601" i="30"/>
  <c r="Q600" i="30"/>
  <c r="Q599" i="30"/>
  <c r="Q598" i="30"/>
  <c r="Q597" i="30"/>
  <c r="Q596" i="30"/>
  <c r="Q595" i="30"/>
  <c r="Q594" i="30"/>
  <c r="Q593" i="30"/>
  <c r="Q591" i="30"/>
  <c r="Q590" i="30"/>
  <c r="Q588" i="30"/>
  <c r="Q587" i="30"/>
  <c r="Q586" i="30"/>
  <c r="Q585" i="30"/>
  <c r="Q584" i="30"/>
  <c r="Q583" i="30"/>
  <c r="Q582" i="30"/>
  <c r="Q581" i="30"/>
  <c r="Q580" i="30"/>
  <c r="Q579" i="30"/>
  <c r="Q578" i="30"/>
  <c r="Q577" i="30"/>
  <c r="Q576" i="30"/>
  <c r="Q575" i="30"/>
  <c r="Q573" i="30"/>
  <c r="Q572" i="30"/>
  <c r="Q571" i="30"/>
  <c r="Q570" i="30"/>
  <c r="Q569" i="30"/>
  <c r="Q568" i="30"/>
  <c r="Q567" i="30"/>
  <c r="Q565" i="30"/>
  <c r="Q564" i="30"/>
  <c r="Q563" i="30"/>
  <c r="Q562" i="30"/>
  <c r="Q561" i="30"/>
  <c r="Q560" i="30"/>
  <c r="Q559" i="30"/>
  <c r="Q558" i="30"/>
  <c r="Q557" i="30"/>
  <c r="Q556" i="30"/>
  <c r="Q555" i="30"/>
  <c r="Q554" i="30"/>
  <c r="Q553" i="30"/>
  <c r="Q552" i="30"/>
  <c r="Q551" i="30"/>
  <c r="Q550" i="30"/>
  <c r="Q549" i="30"/>
  <c r="Q548" i="30"/>
  <c r="Q547" i="30"/>
  <c r="Q546" i="30"/>
  <c r="Q545" i="30"/>
  <c r="Q544" i="30"/>
  <c r="Q543" i="30"/>
  <c r="Q542" i="30"/>
  <c r="Q541" i="30"/>
  <c r="Q540" i="30"/>
  <c r="Q539" i="30"/>
  <c r="Q538" i="30"/>
  <c r="Q537" i="30"/>
  <c r="Q536" i="30"/>
  <c r="Q535" i="30"/>
  <c r="Q534" i="30"/>
  <c r="Q533" i="30"/>
  <c r="Q532" i="30"/>
  <c r="Q531" i="30"/>
  <c r="Q529" i="30"/>
  <c r="Q528" i="30"/>
  <c r="Q527" i="30"/>
  <c r="Q526" i="30"/>
  <c r="Q525" i="30"/>
  <c r="Q524" i="30"/>
  <c r="Q523" i="30"/>
  <c r="Q522" i="30"/>
  <c r="Q521" i="30"/>
  <c r="Q520" i="30"/>
  <c r="Q519" i="30"/>
  <c r="Q518" i="30"/>
  <c r="Q517" i="30"/>
  <c r="Q516" i="30"/>
  <c r="Q515" i="30"/>
  <c r="Q514" i="30"/>
  <c r="Q513" i="30"/>
  <c r="Q512" i="30"/>
  <c r="Q510" i="30"/>
  <c r="Q509" i="30"/>
  <c r="Q508" i="30"/>
  <c r="Q506" i="30"/>
  <c r="Q504" i="30"/>
  <c r="Q503" i="30"/>
  <c r="Q502" i="30"/>
  <c r="Q501" i="30"/>
  <c r="Q500" i="30"/>
  <c r="Q498" i="30"/>
  <c r="Q497" i="30"/>
  <c r="Q496" i="30"/>
  <c r="Q494" i="30"/>
  <c r="Q493" i="30"/>
  <c r="Q492" i="30"/>
  <c r="Q491" i="30"/>
  <c r="Q490" i="30"/>
  <c r="Q489" i="30"/>
  <c r="Q488" i="30"/>
  <c r="Q487" i="30"/>
  <c r="Q486" i="30"/>
  <c r="Q485" i="30"/>
  <c r="Q484" i="30"/>
  <c r="Q483" i="30"/>
  <c r="Q480" i="30"/>
  <c r="Q479" i="30"/>
  <c r="Q478" i="30"/>
  <c r="Q477" i="30"/>
  <c r="Q476" i="30"/>
  <c r="Q475" i="30"/>
  <c r="Q474" i="30"/>
  <c r="Q473" i="30"/>
  <c r="Q472" i="30"/>
  <c r="Q471" i="30"/>
  <c r="Q470" i="30"/>
  <c r="Q469" i="30"/>
  <c r="Q468" i="30"/>
  <c r="Q467" i="30"/>
  <c r="Q466" i="30"/>
  <c r="Q465" i="30"/>
  <c r="Q464" i="30"/>
  <c r="Q463" i="30"/>
  <c r="Q462" i="30"/>
  <c r="Q461" i="30"/>
  <c r="Q460" i="30"/>
  <c r="Q458" i="30"/>
  <c r="Q457" i="30"/>
  <c r="Q456" i="30"/>
  <c r="Q455" i="30"/>
  <c r="Q454" i="30"/>
  <c r="Q453" i="30"/>
  <c r="Q452" i="30"/>
  <c r="Q451" i="30"/>
  <c r="Q450" i="30"/>
  <c r="Q449" i="30"/>
  <c r="Q448" i="30"/>
  <c r="Q447" i="30"/>
  <c r="Q446" i="30"/>
  <c r="Q445" i="30"/>
  <c r="Q444" i="30"/>
  <c r="Q443" i="30"/>
  <c r="Q442" i="30"/>
  <c r="Q440" i="30"/>
  <c r="Q439" i="30"/>
  <c r="Q438" i="30"/>
  <c r="Q437" i="30"/>
  <c r="Q436" i="30"/>
  <c r="Q435" i="30"/>
  <c r="Q434" i="30"/>
  <c r="Q433" i="30"/>
  <c r="Q432" i="30"/>
  <c r="Q431" i="30"/>
  <c r="Q430" i="30"/>
  <c r="Q429" i="30"/>
  <c r="Q428" i="30"/>
  <c r="Q427" i="30"/>
  <c r="Q425" i="30"/>
  <c r="Q424" i="30"/>
  <c r="Q423" i="30"/>
  <c r="Q422" i="30"/>
  <c r="Q421" i="30"/>
  <c r="Q420" i="30"/>
  <c r="Q419" i="30"/>
  <c r="Q418" i="30"/>
  <c r="Q417" i="30"/>
  <c r="Q416" i="30"/>
  <c r="Q415" i="30"/>
  <c r="Q413" i="30"/>
  <c r="Q412" i="30"/>
  <c r="Q411" i="30"/>
  <c r="Q410" i="30"/>
  <c r="Q409" i="30"/>
  <c r="Q408" i="30"/>
  <c r="Q407" i="30"/>
  <c r="Q406" i="30"/>
  <c r="Q405" i="30"/>
  <c r="Q404" i="30"/>
  <c r="Q403" i="30"/>
  <c r="Q401" i="30"/>
  <c r="Q400" i="30"/>
  <c r="Q399" i="30"/>
  <c r="Q398" i="30"/>
  <c r="Q397" i="30"/>
  <c r="Q396" i="30"/>
  <c r="Q395" i="30"/>
  <c r="Q394" i="30"/>
  <c r="Q393" i="30"/>
  <c r="Q392" i="30"/>
  <c r="Q391" i="30"/>
  <c r="Q390" i="30"/>
  <c r="Q389" i="30"/>
  <c r="Q388" i="30"/>
  <c r="Q387" i="30"/>
  <c r="Q386" i="30"/>
  <c r="Q385" i="30"/>
  <c r="Q383" i="30"/>
  <c r="Q379" i="30"/>
  <c r="Q377" i="30"/>
  <c r="Q376" i="30"/>
  <c r="Q375" i="30"/>
  <c r="Q374" i="30"/>
  <c r="Q373" i="30"/>
  <c r="Q372" i="30"/>
  <c r="Q371" i="30"/>
  <c r="Q369" i="30"/>
  <c r="Q367" i="30"/>
  <c r="Q366" i="30"/>
  <c r="Q365" i="30"/>
  <c r="Q364" i="30"/>
  <c r="Q363" i="30"/>
  <c r="Q362" i="30"/>
  <c r="Q361" i="30"/>
  <c r="Q360" i="30"/>
  <c r="Q359" i="30"/>
  <c r="Q358" i="30"/>
  <c r="Q357" i="30"/>
  <c r="Q356" i="30"/>
  <c r="Q355" i="30"/>
  <c r="Q354" i="30"/>
  <c r="Q353" i="30"/>
  <c r="Q352" i="30"/>
  <c r="Q351" i="30"/>
  <c r="Q350" i="30"/>
  <c r="Q349" i="30"/>
  <c r="Q348" i="30"/>
  <c r="Q347" i="30"/>
  <c r="Q346" i="30"/>
  <c r="Q345" i="30"/>
  <c r="Q344" i="30"/>
  <c r="Q343" i="30"/>
  <c r="Q342" i="30"/>
  <c r="Q341" i="30"/>
  <c r="Q340" i="30"/>
  <c r="Q339" i="30"/>
  <c r="Q338" i="30"/>
  <c r="Q337" i="30"/>
  <c r="Q336" i="30"/>
  <c r="Q335" i="30"/>
  <c r="Q334" i="30"/>
  <c r="Q333" i="30"/>
  <c r="Q332" i="30"/>
  <c r="Q331" i="30"/>
  <c r="Q330" i="30"/>
  <c r="Q329" i="30"/>
  <c r="Q328" i="30"/>
  <c r="Q327" i="30"/>
  <c r="Q326" i="30"/>
  <c r="Q325" i="30"/>
  <c r="Q324" i="30"/>
  <c r="Q320" i="30"/>
  <c r="Q319" i="30"/>
  <c r="Q318" i="30"/>
  <c r="Q317" i="30"/>
  <c r="Q316" i="30"/>
  <c r="Q315" i="30"/>
  <c r="Q314" i="30"/>
  <c r="Q312" i="30"/>
  <c r="Q310" i="30"/>
  <c r="Q309" i="30"/>
  <c r="Q308" i="30"/>
  <c r="Q307" i="30"/>
  <c r="Q306" i="30"/>
  <c r="Q305" i="30"/>
  <c r="Q304" i="30"/>
  <c r="Q303" i="30"/>
  <c r="Q302" i="30"/>
  <c r="Q301" i="30"/>
  <c r="Q300" i="30"/>
  <c r="Q299" i="30"/>
  <c r="Q298" i="30"/>
  <c r="Q296" i="30"/>
  <c r="Q295" i="30"/>
  <c r="Q294" i="30"/>
  <c r="Q291" i="30"/>
  <c r="Q290" i="30"/>
  <c r="Q288" i="30"/>
  <c r="Q286" i="30"/>
  <c r="Q284" i="30"/>
  <c r="Q283" i="30"/>
  <c r="Q282" i="30"/>
  <c r="Q281" i="30"/>
  <c r="Q279" i="30"/>
  <c r="Q278" i="30"/>
  <c r="Q277" i="30"/>
  <c r="Q276" i="30"/>
  <c r="Q275" i="30"/>
  <c r="Q274" i="30"/>
  <c r="Q273" i="30"/>
  <c r="Q272" i="30"/>
  <c r="Q271" i="30"/>
  <c r="Q270" i="30"/>
  <c r="Q269" i="30"/>
  <c r="Q268" i="30"/>
  <c r="Q267" i="30"/>
  <c r="Q266" i="30"/>
  <c r="Q265" i="30"/>
  <c r="Q264" i="30"/>
  <c r="Q263" i="30"/>
  <c r="Q262" i="30"/>
  <c r="Q261" i="30"/>
  <c r="Q260" i="30"/>
  <c r="Q258" i="30"/>
  <c r="Q256" i="30"/>
  <c r="Q255" i="30"/>
  <c r="Q253" i="30"/>
  <c r="Q251" i="30"/>
  <c r="Q250" i="30"/>
  <c r="Q249" i="30"/>
  <c r="Q248" i="30"/>
  <c r="Q247" i="30"/>
  <c r="Q246" i="30"/>
  <c r="Q245" i="30"/>
  <c r="Q244" i="30"/>
  <c r="Q243" i="30"/>
  <c r="Q242" i="30"/>
  <c r="Q239" i="30"/>
  <c r="Q238" i="30"/>
  <c r="Q237" i="30"/>
  <c r="Q236" i="30"/>
  <c r="Q235" i="30"/>
  <c r="Q233" i="30"/>
  <c r="Q232" i="30"/>
  <c r="Q231" i="30"/>
  <c r="Q230" i="30"/>
  <c r="Q229" i="30"/>
  <c r="Q227" i="30"/>
  <c r="Q226" i="30"/>
  <c r="Q225" i="30"/>
  <c r="Q224" i="30"/>
  <c r="Q223" i="30"/>
  <c r="Q222" i="30"/>
  <c r="Q221" i="30"/>
  <c r="Q219" i="30"/>
  <c r="Q218" i="30"/>
  <c r="Q217" i="30"/>
  <c r="Q216" i="30"/>
  <c r="Q215" i="30"/>
  <c r="Q214" i="30"/>
  <c r="Q213" i="30"/>
  <c r="Q212" i="30"/>
  <c r="Q211" i="30"/>
  <c r="Q210" i="30"/>
  <c r="Q209" i="30"/>
  <c r="Q208" i="30"/>
  <c r="Q207" i="30"/>
  <c r="Q206" i="30"/>
  <c r="Q205" i="30"/>
  <c r="Q204" i="30"/>
  <c r="Q203" i="30"/>
  <c r="Q201" i="30"/>
  <c r="Q200" i="30"/>
  <c r="Q199" i="30"/>
  <c r="Q198" i="30"/>
  <c r="Q197" i="30"/>
  <c r="Q196" i="30"/>
  <c r="Q195" i="30"/>
  <c r="Q194" i="30"/>
  <c r="Q193" i="30"/>
  <c r="Q192" i="30"/>
  <c r="Q191" i="30"/>
  <c r="Q190" i="30"/>
  <c r="Q189" i="30"/>
  <c r="Q188" i="30"/>
  <c r="Q187" i="30"/>
  <c r="Q186" i="30"/>
  <c r="Q184" i="30"/>
  <c r="Q183" i="30"/>
  <c r="Q182" i="30"/>
  <c r="Q181" i="30"/>
  <c r="Q179" i="30"/>
  <c r="Q178" i="30"/>
  <c r="Q177" i="30"/>
  <c r="Q176" i="30"/>
  <c r="Q175" i="30"/>
  <c r="Q174" i="30"/>
  <c r="Q173" i="30"/>
  <c r="Q172" i="30"/>
  <c r="Q171" i="30"/>
  <c r="Q170" i="30"/>
  <c r="Q169" i="30"/>
  <c r="Q168" i="30"/>
  <c r="Q167" i="30"/>
  <c r="Q166" i="30"/>
  <c r="Q165" i="30"/>
  <c r="Q164" i="30"/>
  <c r="Q163" i="30"/>
  <c r="Q162" i="30"/>
  <c r="Q161" i="30"/>
  <c r="Q160" i="30"/>
  <c r="Q159" i="30"/>
  <c r="Q158" i="30"/>
  <c r="Q157" i="30"/>
  <c r="Q156" i="30"/>
  <c r="Q155" i="30"/>
  <c r="Q154" i="30"/>
  <c r="Q152" i="30"/>
  <c r="Q151" i="30"/>
  <c r="Q150" i="30"/>
  <c r="Q149" i="30"/>
  <c r="Q148" i="30"/>
  <c r="Q147" i="30"/>
  <c r="Q146" i="30"/>
  <c r="Q145" i="30"/>
  <c r="Q144" i="30"/>
  <c r="Q143" i="30"/>
  <c r="Q141" i="30"/>
  <c r="Q140" i="30"/>
  <c r="Q139" i="30"/>
  <c r="Q138" i="30"/>
  <c r="Q137" i="30"/>
  <c r="Q136" i="30"/>
  <c r="Q132" i="30"/>
  <c r="Q131" i="30"/>
  <c r="Q130" i="30"/>
  <c r="Q129" i="30"/>
  <c r="Q128" i="30"/>
  <c r="Q126" i="30"/>
  <c r="Q124" i="30"/>
  <c r="Q123" i="30"/>
  <c r="Q122" i="30"/>
  <c r="Q121" i="30"/>
  <c r="Q120" i="30"/>
  <c r="Q119" i="30"/>
  <c r="Q117" i="30"/>
  <c r="Q116" i="30"/>
  <c r="Q115" i="30"/>
  <c r="Q114" i="30"/>
  <c r="Q113" i="30"/>
  <c r="Q112" i="30"/>
  <c r="Q111" i="30"/>
  <c r="Q109" i="30"/>
  <c r="Q108" i="30"/>
  <c r="Q106" i="30"/>
  <c r="Q105" i="30"/>
  <c r="Q104" i="30"/>
  <c r="Q103" i="30"/>
  <c r="Q101" i="30"/>
  <c r="Q100" i="30"/>
  <c r="Q99" i="30"/>
  <c r="Q98" i="30"/>
  <c r="Q97" i="30"/>
  <c r="Q96" i="30"/>
  <c r="Q95" i="30"/>
  <c r="Q94" i="30"/>
  <c r="Q93" i="30"/>
  <c r="Q92" i="30"/>
  <c r="Q91" i="30"/>
  <c r="Q90" i="30"/>
  <c r="Q89" i="30"/>
  <c r="Q88" i="30"/>
  <c r="Q87" i="30"/>
  <c r="Q86" i="30"/>
  <c r="Q85" i="30"/>
  <c r="Q84" i="30"/>
  <c r="Q83" i="30"/>
  <c r="Q82" i="30"/>
  <c r="Q80" i="30"/>
  <c r="Q79" i="30"/>
  <c r="Q78" i="30"/>
  <c r="Q77" i="30"/>
  <c r="Q76" i="30"/>
  <c r="Q75" i="30"/>
  <c r="Q74" i="30"/>
  <c r="Q73" i="30"/>
  <c r="Q72" i="30"/>
  <c r="Q71" i="30"/>
  <c r="Q70" i="30"/>
  <c r="Q69" i="30"/>
  <c r="Q68" i="30"/>
  <c r="Q67" i="30"/>
  <c r="Q66" i="30"/>
  <c r="Q64" i="30"/>
  <c r="Q62" i="30"/>
  <c r="Q61" i="30"/>
  <c r="Q60" i="30"/>
  <c r="Q59" i="30"/>
  <c r="Q58" i="30"/>
  <c r="Q57" i="30"/>
  <c r="Q56" i="30"/>
  <c r="Q55" i="30"/>
  <c r="Q54" i="30"/>
  <c r="Q53" i="30"/>
  <c r="Q52" i="30"/>
  <c r="Q50" i="30"/>
  <c r="Q49" i="30"/>
  <c r="Q48" i="30"/>
  <c r="Q47" i="30"/>
  <c r="Q46" i="30"/>
  <c r="Q45" i="30"/>
  <c r="Q44" i="30"/>
  <c r="Q43" i="30"/>
  <c r="Q42" i="30"/>
  <c r="Q41" i="30"/>
  <c r="Q40" i="30"/>
  <c r="Q39" i="30"/>
  <c r="Q38" i="30"/>
  <c r="Q37" i="30"/>
  <c r="Q36" i="30"/>
  <c r="Q35" i="30"/>
  <c r="Q34" i="30"/>
  <c r="Q33" i="30"/>
  <c r="Q32" i="30"/>
  <c r="Q31" i="30"/>
  <c r="Q30" i="30"/>
  <c r="Q29" i="30"/>
  <c r="Q28" i="30"/>
  <c r="Q26" i="30"/>
  <c r="Q25" i="30"/>
  <c r="Q24" i="30"/>
  <c r="Q23" i="30"/>
  <c r="Q22" i="30"/>
  <c r="Q21" i="30"/>
  <c r="Q19" i="30"/>
  <c r="Q18" i="30"/>
  <c r="Q16" i="30"/>
  <c r="Q15" i="30"/>
  <c r="Q14" i="30"/>
  <c r="Q13" i="30"/>
  <c r="Q12" i="30"/>
  <c r="Q11" i="30"/>
  <c r="Q10" i="30"/>
  <c r="Q9" i="30"/>
  <c r="Q8" i="30"/>
  <c r="Q7" i="30"/>
  <c r="Q6" i="30"/>
  <c r="Q5" i="30"/>
  <c r="Q4" i="30"/>
  <c r="T48" i="39" l="1"/>
  <c r="V48" i="39" s="1"/>
  <c r="T47" i="39"/>
  <c r="V47" i="39" s="1"/>
  <c r="T46" i="39"/>
  <c r="V46" i="39" s="1"/>
  <c r="T45" i="39"/>
  <c r="V45" i="39" s="1"/>
  <c r="T44" i="39"/>
  <c r="V44" i="39" s="1"/>
  <c r="N17" i="34" l="1"/>
  <c r="Q2" i="30"/>
  <c r="J2" i="20"/>
  <c r="R40" i="39"/>
  <c r="T40" i="39" s="1"/>
  <c r="V40" i="39" s="1"/>
  <c r="R41" i="39"/>
  <c r="T41" i="39" s="1"/>
  <c r="V41" i="39" s="1"/>
  <c r="R42" i="39"/>
  <c r="T42" i="39" s="1"/>
  <c r="V42" i="39" s="1"/>
  <c r="R43" i="39"/>
  <c r="T43" i="39" s="1"/>
  <c r="V43" i="39" s="1"/>
  <c r="I15" i="28"/>
  <c r="G745" i="32"/>
  <c r="G744" i="32"/>
  <c r="G743" i="32"/>
  <c r="G742" i="32"/>
  <c r="G741" i="32"/>
  <c r="G740" i="32"/>
  <c r="G739" i="32"/>
  <c r="G738" i="32"/>
  <c r="G737" i="32"/>
  <c r="G736" i="32"/>
  <c r="G735" i="32"/>
  <c r="G734" i="32"/>
  <c r="G733" i="32"/>
  <c r="G732" i="32"/>
  <c r="G731" i="32"/>
  <c r="G730" i="32"/>
  <c r="G729" i="32"/>
  <c r="G728" i="32"/>
  <c r="G727" i="32"/>
  <c r="G726" i="32"/>
  <c r="G725" i="32"/>
  <c r="G724" i="32"/>
  <c r="G723" i="32"/>
  <c r="G722" i="32"/>
  <c r="G721" i="32"/>
  <c r="G720" i="32"/>
  <c r="G719" i="32"/>
  <c r="G718" i="32"/>
  <c r="G717" i="32"/>
  <c r="G716" i="32"/>
  <c r="G715" i="32"/>
  <c r="G714" i="32"/>
  <c r="G713" i="32"/>
  <c r="G712" i="32"/>
  <c r="G711" i="32"/>
  <c r="G710" i="32"/>
  <c r="G709" i="32"/>
  <c r="G708" i="32"/>
  <c r="G707" i="32"/>
  <c r="G706" i="32"/>
  <c r="G705" i="32"/>
  <c r="G704" i="32"/>
  <c r="G703" i="32"/>
  <c r="G702" i="32"/>
  <c r="G701" i="32"/>
  <c r="G700" i="32"/>
  <c r="G699" i="32"/>
  <c r="G698" i="32"/>
  <c r="G697" i="32"/>
  <c r="G696" i="32"/>
  <c r="G695" i="32"/>
  <c r="G694" i="32"/>
  <c r="G693" i="32"/>
  <c r="G692" i="32"/>
  <c r="G691" i="32"/>
  <c r="G690" i="32"/>
  <c r="G689" i="32"/>
  <c r="G688" i="32"/>
  <c r="G687" i="32"/>
  <c r="G686" i="32"/>
  <c r="G685" i="32"/>
  <c r="G684" i="32"/>
  <c r="G683" i="32"/>
  <c r="G682" i="32"/>
  <c r="G681" i="32"/>
  <c r="G680" i="32"/>
  <c r="G679" i="32"/>
  <c r="G678" i="32"/>
  <c r="G677" i="32"/>
  <c r="G676" i="32"/>
  <c r="G675" i="32"/>
  <c r="G674" i="32"/>
  <c r="G673" i="32"/>
  <c r="G672" i="32"/>
  <c r="G671" i="32"/>
  <c r="G670" i="32"/>
  <c r="G669" i="32"/>
  <c r="G668" i="32"/>
  <c r="G667" i="32"/>
  <c r="G666" i="32"/>
  <c r="G665" i="32"/>
  <c r="G664" i="32"/>
  <c r="G663" i="32"/>
  <c r="G662" i="32"/>
  <c r="G661" i="32"/>
  <c r="G660" i="32"/>
  <c r="G659" i="32"/>
  <c r="G658" i="32"/>
  <c r="G657" i="32"/>
  <c r="G656" i="32"/>
  <c r="G655" i="32"/>
  <c r="G654" i="32"/>
  <c r="G653" i="32"/>
  <c r="G652" i="32"/>
  <c r="G651" i="32"/>
  <c r="G650" i="32"/>
  <c r="G649" i="32"/>
  <c r="G648" i="32"/>
  <c r="G647" i="32"/>
  <c r="G646" i="32"/>
  <c r="G645" i="32"/>
  <c r="G644" i="32"/>
  <c r="G643" i="32"/>
  <c r="G642" i="32"/>
  <c r="G641" i="32"/>
  <c r="G640" i="32"/>
  <c r="G639" i="32"/>
  <c r="G638" i="32"/>
  <c r="G637" i="32"/>
  <c r="G636" i="32"/>
  <c r="G635" i="32"/>
  <c r="G634" i="32"/>
  <c r="G633" i="32"/>
  <c r="G632" i="32"/>
  <c r="G631" i="32"/>
  <c r="F5" i="39"/>
  <c r="H5" i="39" s="1"/>
  <c r="J5" i="39"/>
  <c r="L5" i="39" s="1"/>
  <c r="N5" i="39" s="1"/>
  <c r="P5" i="39" s="1"/>
  <c r="R5" i="39" s="1"/>
  <c r="T5" i="39" s="1"/>
  <c r="V5" i="39" s="1"/>
  <c r="F6" i="39"/>
  <c r="H6" i="39"/>
  <c r="J6" i="39" s="1"/>
  <c r="L6" i="39" s="1"/>
  <c r="N6" i="39" s="1"/>
  <c r="P6" i="39" s="1"/>
  <c r="R6" i="39" s="1"/>
  <c r="T6" i="39" s="1"/>
  <c r="V6" i="39" s="1"/>
  <c r="F7" i="39"/>
  <c r="H7" i="39" s="1"/>
  <c r="J7" i="39" s="1"/>
  <c r="L7" i="39" s="1"/>
  <c r="N7" i="39" s="1"/>
  <c r="P7" i="39" s="1"/>
  <c r="R7" i="39" s="1"/>
  <c r="T7" i="39" s="1"/>
  <c r="V7" i="39" s="1"/>
  <c r="F8" i="39"/>
  <c r="H8" i="39" s="1"/>
  <c r="J8" i="39" s="1"/>
  <c r="L8" i="39" s="1"/>
  <c r="N8" i="39" s="1"/>
  <c r="P8" i="39" s="1"/>
  <c r="F9" i="39"/>
  <c r="H9" i="39" s="1"/>
  <c r="J9" i="39"/>
  <c r="L9" i="39" s="1"/>
  <c r="N9" i="39" s="1"/>
  <c r="P9" i="39" s="1"/>
  <c r="R9" i="39" s="1"/>
  <c r="T9" i="39" s="1"/>
  <c r="V9" i="39" s="1"/>
  <c r="F10" i="39"/>
  <c r="H10" i="39" s="1"/>
  <c r="J10" i="39" s="1"/>
  <c r="L10" i="39" s="1"/>
  <c r="N10" i="39" s="1"/>
  <c r="P10" i="39" s="1"/>
  <c r="R10" i="39" s="1"/>
  <c r="T10" i="39" s="1"/>
  <c r="V10" i="39" s="1"/>
  <c r="F11" i="39"/>
  <c r="H11" i="39" s="1"/>
  <c r="J11" i="39" s="1"/>
  <c r="L11" i="39" s="1"/>
  <c r="N11" i="39" s="1"/>
  <c r="P11" i="39" s="1"/>
  <c r="R11" i="39" s="1"/>
  <c r="T11" i="39" s="1"/>
  <c r="V11" i="39" s="1"/>
  <c r="H12" i="39"/>
  <c r="J12" i="39" s="1"/>
  <c r="L12" i="39" s="1"/>
  <c r="N12" i="39" s="1"/>
  <c r="P12" i="39" s="1"/>
  <c r="H13" i="39"/>
  <c r="J13" i="39"/>
  <c r="L13" i="39" s="1"/>
  <c r="N13" i="39" s="1"/>
  <c r="P13" i="39" s="1"/>
  <c r="R13" i="39" s="1"/>
  <c r="T13" i="39" s="1"/>
  <c r="V13" i="39" s="1"/>
  <c r="H14" i="39"/>
  <c r="J14" i="39"/>
  <c r="L14" i="39" s="1"/>
  <c r="N14" i="39" s="1"/>
  <c r="P14" i="39" s="1"/>
  <c r="R14" i="39" s="1"/>
  <c r="T14" i="39" s="1"/>
  <c r="V14" i="39" s="1"/>
  <c r="H15" i="39"/>
  <c r="J15" i="39" s="1"/>
  <c r="L15" i="39" s="1"/>
  <c r="N15" i="39" s="1"/>
  <c r="P15" i="39" s="1"/>
  <c r="R15" i="39" s="1"/>
  <c r="T15" i="39" s="1"/>
  <c r="V15" i="39" s="1"/>
  <c r="H16" i="39"/>
  <c r="J16" i="39" s="1"/>
  <c r="L16" i="39" s="1"/>
  <c r="N16" i="39" s="1"/>
  <c r="P16" i="39" s="1"/>
  <c r="R16" i="39" s="1"/>
  <c r="T16" i="39" s="1"/>
  <c r="V16" i="39" s="1"/>
  <c r="H17" i="39"/>
  <c r="J17" i="39" s="1"/>
  <c r="L17" i="39" s="1"/>
  <c r="N17" i="39" s="1"/>
  <c r="P17" i="39" s="1"/>
  <c r="R17" i="39" s="1"/>
  <c r="T17" i="39" s="1"/>
  <c r="V17" i="39" s="1"/>
  <c r="H18" i="39"/>
  <c r="J18" i="39" s="1"/>
  <c r="L18" i="39" s="1"/>
  <c r="N18" i="39" s="1"/>
  <c r="P18" i="39" s="1"/>
  <c r="H19" i="39"/>
  <c r="J19" i="39" s="1"/>
  <c r="L19" i="39" s="1"/>
  <c r="N19" i="39" s="1"/>
  <c r="P19" i="39" s="1"/>
  <c r="R19" i="39" s="1"/>
  <c r="T19" i="39" s="1"/>
  <c r="V19" i="39" s="1"/>
  <c r="H20" i="39"/>
  <c r="J20" i="39" s="1"/>
  <c r="L20" i="39" s="1"/>
  <c r="N20" i="39" s="1"/>
  <c r="P20" i="39" s="1"/>
  <c r="J21" i="39"/>
  <c r="L21" i="39" s="1"/>
  <c r="N21" i="39" s="1"/>
  <c r="P21" i="39" s="1"/>
  <c r="R21" i="39" s="1"/>
  <c r="T21" i="39" s="1"/>
  <c r="V21" i="39" s="1"/>
  <c r="J22" i="39"/>
  <c r="L22" i="39" s="1"/>
  <c r="N22" i="39" s="1"/>
  <c r="P22" i="39" s="1"/>
  <c r="R22" i="39" s="1"/>
  <c r="T22" i="39" s="1"/>
  <c r="V22" i="39" s="1"/>
  <c r="J23" i="39"/>
  <c r="L23" i="39" s="1"/>
  <c r="N23" i="39" s="1"/>
  <c r="P23" i="39" s="1"/>
  <c r="J24" i="39"/>
  <c r="L24" i="39" s="1"/>
  <c r="N24" i="39" s="1"/>
  <c r="P24" i="39" s="1"/>
  <c r="R24" i="39" s="1"/>
  <c r="T24" i="39" s="1"/>
  <c r="V24" i="39" s="1"/>
  <c r="J25" i="39"/>
  <c r="L25" i="39" s="1"/>
  <c r="N25" i="39" s="1"/>
  <c r="P25" i="39" s="1"/>
  <c r="R25" i="39" s="1"/>
  <c r="T25" i="39" s="1"/>
  <c r="V25" i="39" s="1"/>
  <c r="J26" i="39"/>
  <c r="L26" i="39" s="1"/>
  <c r="N26" i="39" s="1"/>
  <c r="P26" i="39" s="1"/>
  <c r="R26" i="39" s="1"/>
  <c r="T26" i="39" s="1"/>
  <c r="V26" i="39" s="1"/>
  <c r="L27" i="39"/>
  <c r="N27" i="39" s="1"/>
  <c r="P27" i="39" s="1"/>
  <c r="R27" i="39" s="1"/>
  <c r="T27" i="39" s="1"/>
  <c r="V27" i="39" s="1"/>
  <c r="L28" i="39"/>
  <c r="N28" i="39" s="1"/>
  <c r="P28" i="39" s="1"/>
  <c r="R28" i="39" s="1"/>
  <c r="T28" i="39" s="1"/>
  <c r="V28" i="39" s="1"/>
  <c r="L29" i="39"/>
  <c r="N29" i="39" s="1"/>
  <c r="P29" i="39" s="1"/>
  <c r="R29" i="39" s="1"/>
  <c r="T29" i="39" s="1"/>
  <c r="V29" i="39" s="1"/>
  <c r="L30" i="39"/>
  <c r="N30" i="39" s="1"/>
  <c r="P30" i="39" s="1"/>
  <c r="L31" i="39"/>
  <c r="N31" i="39" s="1"/>
  <c r="P31" i="39" s="1"/>
  <c r="R31" i="39" s="1"/>
  <c r="T31" i="39" s="1"/>
  <c r="V31" i="39" s="1"/>
  <c r="L32" i="39"/>
  <c r="N32" i="39" s="1"/>
  <c r="P32" i="39" s="1"/>
  <c r="N33" i="39"/>
  <c r="P33" i="39" s="1"/>
  <c r="R33" i="39" s="1"/>
  <c r="T33" i="39" s="1"/>
  <c r="V33" i="39" s="1"/>
  <c r="P34" i="39"/>
  <c r="R34" i="39" s="1"/>
  <c r="T34" i="39" s="1"/>
  <c r="V34" i="39" s="1"/>
  <c r="P35" i="39"/>
  <c r="R35" i="39" s="1"/>
  <c r="T35" i="39" s="1"/>
  <c r="V35" i="39" s="1"/>
  <c r="P36" i="39"/>
  <c r="R36" i="39" s="1"/>
  <c r="T36" i="39" s="1"/>
  <c r="V36" i="39" s="1"/>
  <c r="P37" i="39"/>
  <c r="R37" i="39" s="1"/>
  <c r="T37" i="39" s="1"/>
  <c r="V37" i="39" s="1"/>
  <c r="P38" i="39"/>
  <c r="R38" i="39" s="1"/>
  <c r="T38" i="39" s="1"/>
  <c r="V38" i="39" s="1"/>
  <c r="P39" i="39"/>
  <c r="R39" i="39" s="1"/>
  <c r="T39" i="39" s="1"/>
  <c r="V39" i="39" s="1"/>
  <c r="K2" i="38"/>
  <c r="L5" i="38"/>
  <c r="M2" i="38"/>
  <c r="M2" i="30"/>
  <c r="N2" i="30"/>
  <c r="O2" i="30"/>
  <c r="B1093" i="20"/>
  <c r="B1094" i="20"/>
  <c r="B1095" i="20"/>
  <c r="B1096" i="20"/>
  <c r="B1097" i="20"/>
  <c r="B1098" i="20"/>
  <c r="G2" i="32"/>
  <c r="G3" i="32"/>
  <c r="G4" i="32"/>
  <c r="G5" i="32"/>
  <c r="G6" i="32"/>
  <c r="G7" i="32"/>
  <c r="G8" i="32"/>
  <c r="G9" i="32"/>
  <c r="G10" i="32"/>
  <c r="G11" i="32"/>
  <c r="G12" i="32"/>
  <c r="G13" i="32"/>
  <c r="G14" i="32"/>
  <c r="G15" i="32"/>
  <c r="G16" i="32"/>
  <c r="G17" i="32"/>
  <c r="G18" i="32"/>
  <c r="G19" i="32"/>
  <c r="G20" i="32"/>
  <c r="G21" i="32"/>
  <c r="G22" i="32"/>
  <c r="G23" i="32"/>
  <c r="G24" i="32"/>
  <c r="G25" i="32"/>
  <c r="G26" i="32"/>
  <c r="G27" i="32"/>
  <c r="G28" i="32"/>
  <c r="G29" i="32"/>
  <c r="G30" i="32"/>
  <c r="G31" i="32"/>
  <c r="G32" i="32"/>
  <c r="G33" i="32"/>
  <c r="G34" i="32"/>
  <c r="G35" i="32"/>
  <c r="G36" i="32"/>
  <c r="G37" i="32"/>
  <c r="G38" i="32"/>
  <c r="G39" i="32"/>
  <c r="G40" i="32"/>
  <c r="G41" i="32"/>
  <c r="G42" i="32"/>
  <c r="G43" i="32"/>
  <c r="G44" i="32"/>
  <c r="G45" i="32"/>
  <c r="G46" i="32"/>
  <c r="G47" i="32"/>
  <c r="G48" i="32"/>
  <c r="G49" i="32"/>
  <c r="G50" i="32"/>
  <c r="G51" i="32"/>
  <c r="G52" i="32"/>
  <c r="G53" i="32"/>
  <c r="G54" i="32"/>
  <c r="G55" i="32"/>
  <c r="G56" i="32"/>
  <c r="G57" i="32"/>
  <c r="G58" i="32"/>
  <c r="G59" i="32"/>
  <c r="G60" i="32"/>
  <c r="G61" i="32"/>
  <c r="G62" i="32"/>
  <c r="G63" i="32"/>
  <c r="G64" i="32"/>
  <c r="G65" i="32"/>
  <c r="G66" i="32"/>
  <c r="G67" i="32"/>
  <c r="G68" i="32"/>
  <c r="G69" i="32"/>
  <c r="G70" i="32"/>
  <c r="G71" i="32"/>
  <c r="G72" i="32"/>
  <c r="G73" i="32"/>
  <c r="G74" i="32"/>
  <c r="G75" i="32"/>
  <c r="G76" i="32"/>
  <c r="G77" i="32"/>
  <c r="G78" i="32"/>
  <c r="G79" i="32"/>
  <c r="G80" i="32"/>
  <c r="G81" i="32"/>
  <c r="G82" i="32"/>
  <c r="G83" i="32"/>
  <c r="G84" i="32"/>
  <c r="G85" i="32"/>
  <c r="G86" i="32"/>
  <c r="G87" i="32"/>
  <c r="G88" i="32"/>
  <c r="G89" i="32"/>
  <c r="G90" i="32"/>
  <c r="G91" i="32"/>
  <c r="G92" i="32"/>
  <c r="G93" i="32"/>
  <c r="G94" i="32"/>
  <c r="G95" i="32"/>
  <c r="G96" i="32"/>
  <c r="G97" i="32"/>
  <c r="G98" i="32"/>
  <c r="G99" i="32"/>
  <c r="G100" i="32"/>
  <c r="G101" i="32"/>
  <c r="G102" i="32"/>
  <c r="G103" i="32"/>
  <c r="G104" i="32"/>
  <c r="G105" i="32"/>
  <c r="G106" i="32"/>
  <c r="G107" i="32"/>
  <c r="G108" i="32"/>
  <c r="G109" i="32"/>
  <c r="G110" i="32"/>
  <c r="G111" i="32"/>
  <c r="G112" i="32"/>
  <c r="G113" i="32"/>
  <c r="G114" i="32"/>
  <c r="G115" i="32"/>
  <c r="G116" i="32"/>
  <c r="G117" i="32"/>
  <c r="G118" i="32"/>
  <c r="G119" i="32"/>
  <c r="G120" i="32"/>
  <c r="G121" i="32"/>
  <c r="G122" i="32"/>
  <c r="G123" i="32"/>
  <c r="G124" i="32"/>
  <c r="G125" i="32"/>
  <c r="G126" i="32"/>
  <c r="G127" i="32"/>
  <c r="G128" i="32"/>
  <c r="G129" i="32"/>
  <c r="G130" i="32"/>
  <c r="G131" i="32"/>
  <c r="G132" i="32"/>
  <c r="G133" i="32"/>
  <c r="G134" i="32"/>
  <c r="G135" i="32"/>
  <c r="G136" i="32"/>
  <c r="G137" i="32"/>
  <c r="G138" i="32"/>
  <c r="G139" i="32"/>
  <c r="G140" i="32"/>
  <c r="G141" i="32"/>
  <c r="G142" i="32"/>
  <c r="G143" i="32"/>
  <c r="G144" i="32"/>
  <c r="G145" i="32"/>
  <c r="G146" i="32"/>
  <c r="G147" i="32"/>
  <c r="G148" i="32"/>
  <c r="G149" i="32"/>
  <c r="G150" i="32"/>
  <c r="G151" i="32"/>
  <c r="G152" i="32"/>
  <c r="G153" i="32"/>
  <c r="G154" i="32"/>
  <c r="G155" i="32"/>
  <c r="G156" i="32"/>
  <c r="G157" i="32"/>
  <c r="G158" i="32"/>
  <c r="G159" i="32"/>
  <c r="G160" i="32"/>
  <c r="G161" i="32"/>
  <c r="G162" i="32"/>
  <c r="G163" i="32"/>
  <c r="G164" i="32"/>
  <c r="G165" i="32"/>
  <c r="G166" i="32"/>
  <c r="G167" i="32"/>
  <c r="G168" i="32"/>
  <c r="G169" i="32"/>
  <c r="G170" i="32"/>
  <c r="G171" i="32"/>
  <c r="G172" i="32"/>
  <c r="G173" i="32"/>
  <c r="G174" i="32"/>
  <c r="G175" i="32"/>
  <c r="G176" i="32"/>
  <c r="G177" i="32"/>
  <c r="G178" i="32"/>
  <c r="G179" i="32"/>
  <c r="G180" i="32"/>
  <c r="G181" i="32"/>
  <c r="G182" i="32"/>
  <c r="G183" i="32"/>
  <c r="G184" i="32"/>
  <c r="G185" i="32"/>
  <c r="G186" i="32"/>
  <c r="G187" i="32"/>
  <c r="G188" i="32"/>
  <c r="G189" i="32"/>
  <c r="G190" i="32"/>
  <c r="G191" i="32"/>
  <c r="G192" i="32"/>
  <c r="G193" i="32"/>
  <c r="G194" i="32"/>
  <c r="G195" i="32"/>
  <c r="G196" i="32"/>
  <c r="G197" i="32"/>
  <c r="G198" i="32"/>
  <c r="G199" i="32"/>
  <c r="G200" i="32"/>
  <c r="G201" i="32"/>
  <c r="G202" i="32"/>
  <c r="G203" i="32"/>
  <c r="G204" i="32"/>
  <c r="G205" i="32"/>
  <c r="G206" i="32"/>
  <c r="G207" i="32"/>
  <c r="G208" i="32"/>
  <c r="G209" i="32"/>
  <c r="G210" i="32"/>
  <c r="G211" i="32"/>
  <c r="G212" i="32"/>
  <c r="G213" i="32"/>
  <c r="G214" i="32"/>
  <c r="G215" i="32"/>
  <c r="G216" i="32"/>
  <c r="G217" i="32"/>
  <c r="G218" i="32"/>
  <c r="G219" i="32"/>
  <c r="G220" i="32"/>
  <c r="G221" i="32"/>
  <c r="G222" i="32"/>
  <c r="G223" i="32"/>
  <c r="G224" i="32"/>
  <c r="G225" i="32"/>
  <c r="G226" i="32"/>
  <c r="G227" i="32"/>
  <c r="G228" i="32"/>
  <c r="G229" i="32"/>
  <c r="G230" i="32"/>
  <c r="G231" i="32"/>
  <c r="G232" i="32"/>
  <c r="G233" i="32"/>
  <c r="G234" i="32"/>
  <c r="G235" i="32"/>
  <c r="G236" i="32"/>
  <c r="G237" i="32"/>
  <c r="G238" i="32"/>
  <c r="G239" i="32"/>
  <c r="G240" i="32"/>
  <c r="G241" i="32"/>
  <c r="G242" i="32"/>
  <c r="G243" i="32"/>
  <c r="G244" i="32"/>
  <c r="G245" i="32"/>
  <c r="G246" i="32"/>
  <c r="G247" i="32"/>
  <c r="G248" i="32"/>
  <c r="G249" i="32"/>
  <c r="G250" i="32"/>
  <c r="G251" i="32"/>
  <c r="G252" i="32"/>
  <c r="G253" i="32"/>
  <c r="G254" i="32"/>
  <c r="G255" i="32"/>
  <c r="G256" i="32"/>
  <c r="G257" i="32"/>
  <c r="G258" i="32"/>
  <c r="G259" i="32"/>
  <c r="G260" i="32"/>
  <c r="G261" i="32"/>
  <c r="G262" i="32"/>
  <c r="G263" i="32"/>
  <c r="G264" i="32"/>
  <c r="G265" i="32"/>
  <c r="G266" i="32"/>
  <c r="G267" i="32"/>
  <c r="G268" i="32"/>
  <c r="G269" i="32"/>
  <c r="G270" i="32"/>
  <c r="G271" i="32"/>
  <c r="G272" i="32"/>
  <c r="G273" i="32"/>
  <c r="G274" i="32"/>
  <c r="G275" i="32"/>
  <c r="G276" i="32"/>
  <c r="G277" i="32"/>
  <c r="G278" i="32"/>
  <c r="G279" i="32"/>
  <c r="G280" i="32"/>
  <c r="G281" i="32"/>
  <c r="G282" i="32"/>
  <c r="G283" i="32"/>
  <c r="G284" i="32"/>
  <c r="G285" i="32"/>
  <c r="G286" i="32"/>
  <c r="G287" i="32"/>
  <c r="G288" i="32"/>
  <c r="G289" i="32"/>
  <c r="G290" i="32"/>
  <c r="G291" i="32"/>
  <c r="G292" i="32"/>
  <c r="G293" i="32"/>
  <c r="G294" i="32"/>
  <c r="G295" i="32"/>
  <c r="G296" i="32"/>
  <c r="G297" i="32"/>
  <c r="G298" i="32"/>
  <c r="G299" i="32"/>
  <c r="G300" i="32"/>
  <c r="G301" i="32"/>
  <c r="G302" i="32"/>
  <c r="G303" i="32"/>
  <c r="G304" i="32"/>
  <c r="G305" i="32"/>
  <c r="G306" i="32"/>
  <c r="G307" i="32"/>
  <c r="G308" i="32"/>
  <c r="G309" i="32"/>
  <c r="G310" i="32"/>
  <c r="G311" i="32"/>
  <c r="G312" i="32"/>
  <c r="G313" i="32"/>
  <c r="G314" i="32"/>
  <c r="G315" i="32"/>
  <c r="G316" i="32"/>
  <c r="G317" i="32"/>
  <c r="G318" i="32"/>
  <c r="G319" i="32"/>
  <c r="G320" i="32"/>
  <c r="G321" i="32"/>
  <c r="G322" i="32"/>
  <c r="G323" i="32"/>
  <c r="G324" i="32"/>
  <c r="G325" i="32"/>
  <c r="G326" i="32"/>
  <c r="G327" i="32"/>
  <c r="G328" i="32"/>
  <c r="G329" i="32"/>
  <c r="G330" i="32"/>
  <c r="G331" i="32"/>
  <c r="G332" i="32"/>
  <c r="G333" i="32"/>
  <c r="G334" i="32"/>
  <c r="G335" i="32"/>
  <c r="G336" i="32"/>
  <c r="G337" i="32"/>
  <c r="G338" i="32"/>
  <c r="G339" i="32"/>
  <c r="G340" i="32"/>
  <c r="G341" i="32"/>
  <c r="G342" i="32"/>
  <c r="G343" i="32"/>
  <c r="G344" i="32"/>
  <c r="G345" i="32"/>
  <c r="G346" i="32"/>
  <c r="G347" i="32"/>
  <c r="G348" i="32"/>
  <c r="G349" i="32"/>
  <c r="G350" i="32"/>
  <c r="G351" i="32"/>
  <c r="G352" i="32"/>
  <c r="G353" i="32"/>
  <c r="G354" i="32"/>
  <c r="G355" i="32"/>
  <c r="G356" i="32"/>
  <c r="G357" i="32"/>
  <c r="G358" i="32"/>
  <c r="G359" i="32"/>
  <c r="G360" i="32"/>
  <c r="G361" i="32"/>
  <c r="G362" i="32"/>
  <c r="G363" i="32"/>
  <c r="G364" i="32"/>
  <c r="G365" i="32"/>
  <c r="G366" i="32"/>
  <c r="G367" i="32"/>
  <c r="G368" i="32"/>
  <c r="G369" i="32"/>
  <c r="G370" i="32"/>
  <c r="G371" i="32"/>
  <c r="G372" i="32"/>
  <c r="G373" i="32"/>
  <c r="G374" i="32"/>
  <c r="G375" i="32"/>
  <c r="G376" i="32"/>
  <c r="G377" i="32"/>
  <c r="G378" i="32"/>
  <c r="G379" i="32"/>
  <c r="G380" i="32"/>
  <c r="G381" i="32"/>
  <c r="G382" i="32"/>
  <c r="G383" i="32"/>
  <c r="G384" i="32"/>
  <c r="G385" i="32"/>
  <c r="G386" i="32"/>
  <c r="G387" i="32"/>
  <c r="G388" i="32"/>
  <c r="G389" i="32"/>
  <c r="G390" i="32"/>
  <c r="G391" i="32"/>
  <c r="G392" i="32"/>
  <c r="G393" i="32"/>
  <c r="G394" i="32"/>
  <c r="G395" i="32"/>
  <c r="G396" i="32"/>
  <c r="G397" i="32"/>
  <c r="G398" i="32"/>
  <c r="G399" i="32"/>
  <c r="G400" i="32"/>
  <c r="G401" i="32"/>
  <c r="G402" i="32"/>
  <c r="G403" i="32"/>
  <c r="G404" i="32"/>
  <c r="G405" i="32"/>
  <c r="G406" i="32"/>
  <c r="G407" i="32"/>
  <c r="G408" i="32"/>
  <c r="G409" i="32"/>
  <c r="G410" i="32"/>
  <c r="G411" i="32"/>
  <c r="G412" i="32"/>
  <c r="G413" i="32"/>
  <c r="G414" i="32"/>
  <c r="G415" i="32"/>
  <c r="G416" i="32"/>
  <c r="G417" i="32"/>
  <c r="G418" i="32"/>
  <c r="G419" i="32"/>
  <c r="G420" i="32"/>
  <c r="G421" i="32"/>
  <c r="G422" i="32"/>
  <c r="G423" i="32"/>
  <c r="G424" i="32"/>
  <c r="G425" i="32"/>
  <c r="G426" i="32"/>
  <c r="G427" i="32"/>
  <c r="G428" i="32"/>
  <c r="G429" i="32"/>
  <c r="G430" i="32"/>
  <c r="G431" i="32"/>
  <c r="G432" i="32"/>
  <c r="G433" i="32"/>
  <c r="G434" i="32"/>
  <c r="G435" i="32"/>
  <c r="G436" i="32"/>
  <c r="G437" i="32"/>
  <c r="G438" i="32"/>
  <c r="G439" i="32"/>
  <c r="G440" i="32"/>
  <c r="G441" i="32"/>
  <c r="G442" i="32"/>
  <c r="G443" i="32"/>
  <c r="G444" i="32"/>
  <c r="G445" i="32"/>
  <c r="G446" i="32"/>
  <c r="G447" i="32"/>
  <c r="G448" i="32"/>
  <c r="G449" i="32"/>
  <c r="G450" i="32"/>
  <c r="G451" i="32"/>
  <c r="G452" i="32"/>
  <c r="G453" i="32"/>
  <c r="G454" i="32"/>
  <c r="G455" i="32"/>
  <c r="G456" i="32"/>
  <c r="G457" i="32"/>
  <c r="G458" i="32"/>
  <c r="G459" i="32"/>
  <c r="G460" i="32"/>
  <c r="G461" i="32"/>
  <c r="G462" i="32"/>
  <c r="G463" i="32"/>
  <c r="G464" i="32"/>
  <c r="G465" i="32"/>
  <c r="G466" i="32"/>
  <c r="G467" i="32"/>
  <c r="G468" i="32"/>
  <c r="G469" i="32"/>
  <c r="G470" i="32"/>
  <c r="G471" i="32"/>
  <c r="G472" i="32"/>
  <c r="G473" i="32"/>
  <c r="G474" i="32"/>
  <c r="G475" i="32"/>
  <c r="G476" i="32"/>
  <c r="G477" i="32"/>
  <c r="G478" i="32"/>
  <c r="G479" i="32"/>
  <c r="G480" i="32"/>
  <c r="G481" i="32"/>
  <c r="G482" i="32"/>
  <c r="G483" i="32"/>
  <c r="G484" i="32"/>
  <c r="G485" i="32"/>
  <c r="G486" i="32"/>
  <c r="G487" i="32"/>
  <c r="G488" i="32"/>
  <c r="G489" i="32"/>
  <c r="G490" i="32"/>
  <c r="G491" i="32"/>
  <c r="G492" i="32"/>
  <c r="G493" i="32"/>
  <c r="G494" i="32"/>
  <c r="G495" i="32"/>
  <c r="G496" i="32"/>
  <c r="G497" i="32"/>
  <c r="G498" i="32"/>
  <c r="G499" i="32"/>
  <c r="G500" i="32"/>
  <c r="G501" i="32"/>
  <c r="G502" i="32"/>
  <c r="G503" i="32"/>
  <c r="G504" i="32"/>
  <c r="G505" i="32"/>
  <c r="G506" i="32"/>
  <c r="G507" i="32"/>
  <c r="G508" i="32"/>
  <c r="G509" i="32"/>
  <c r="G510" i="32"/>
  <c r="G511" i="32"/>
  <c r="G512" i="32"/>
  <c r="G513" i="32"/>
  <c r="G514" i="32"/>
  <c r="G515" i="32"/>
  <c r="G516" i="32"/>
  <c r="G517" i="32"/>
  <c r="G518" i="32"/>
  <c r="G519" i="32"/>
  <c r="G520" i="32"/>
  <c r="G521" i="32"/>
  <c r="G522" i="32"/>
  <c r="G523" i="32"/>
  <c r="G524" i="32"/>
  <c r="G525" i="32"/>
  <c r="G526" i="32"/>
  <c r="G527" i="32"/>
  <c r="G528" i="32"/>
  <c r="G529" i="32"/>
  <c r="G530" i="32"/>
  <c r="G531" i="32"/>
  <c r="G532" i="32"/>
  <c r="G533" i="32"/>
  <c r="G534" i="32"/>
  <c r="G535" i="32"/>
  <c r="G536" i="32"/>
  <c r="G537" i="32"/>
  <c r="G538" i="32"/>
  <c r="G539" i="32"/>
  <c r="G540" i="32"/>
  <c r="G541" i="32"/>
  <c r="G542" i="32"/>
  <c r="G543" i="32"/>
  <c r="G544" i="32"/>
  <c r="G545" i="32"/>
  <c r="G546" i="32"/>
  <c r="G547" i="32"/>
  <c r="G548" i="32"/>
  <c r="G549" i="32"/>
  <c r="G550" i="32"/>
  <c r="G551" i="32"/>
  <c r="G552" i="32"/>
  <c r="G553" i="32"/>
  <c r="G554" i="32"/>
  <c r="G555" i="32"/>
  <c r="G556" i="32"/>
  <c r="G557" i="32"/>
  <c r="G558" i="32"/>
  <c r="G559" i="32"/>
  <c r="G560" i="32"/>
  <c r="G561" i="32"/>
  <c r="G562" i="32"/>
  <c r="G563" i="32"/>
  <c r="G564" i="32"/>
  <c r="G565" i="32"/>
  <c r="G566" i="32"/>
  <c r="G567" i="32"/>
  <c r="G568" i="32"/>
  <c r="G569" i="32"/>
  <c r="G570" i="32"/>
  <c r="G571" i="32"/>
  <c r="G572" i="32"/>
  <c r="G573" i="32"/>
  <c r="G574" i="32"/>
  <c r="G575" i="32"/>
  <c r="G576" i="32"/>
  <c r="G577" i="32"/>
  <c r="G578" i="32"/>
  <c r="G579" i="32"/>
  <c r="G580" i="32"/>
  <c r="G581" i="32"/>
  <c r="G582" i="32"/>
  <c r="G583" i="32"/>
  <c r="G584" i="32"/>
  <c r="G585" i="32"/>
  <c r="G586" i="32"/>
  <c r="G587" i="32"/>
  <c r="G588" i="32"/>
  <c r="G589" i="32"/>
  <c r="G590" i="32"/>
  <c r="G591" i="32"/>
  <c r="G592" i="32"/>
  <c r="G593" i="32"/>
  <c r="G594" i="32"/>
  <c r="G595" i="32"/>
  <c r="G596" i="32"/>
  <c r="G597" i="32"/>
  <c r="G598" i="32"/>
  <c r="G599" i="32"/>
  <c r="G600" i="32"/>
  <c r="G601" i="32"/>
  <c r="G602" i="32"/>
  <c r="G603" i="32"/>
  <c r="G604" i="32"/>
  <c r="G605" i="32"/>
  <c r="G606" i="32"/>
  <c r="G607" i="32"/>
  <c r="G608" i="32"/>
  <c r="G609" i="32"/>
  <c r="G610" i="32"/>
  <c r="G611" i="32"/>
  <c r="G612" i="32"/>
  <c r="G613" i="32"/>
  <c r="G614" i="32"/>
  <c r="G615" i="32"/>
  <c r="G616" i="32"/>
  <c r="G617" i="32"/>
  <c r="G618" i="32"/>
  <c r="G619" i="32"/>
  <c r="G620" i="32"/>
  <c r="G621" i="32"/>
  <c r="G622" i="32"/>
  <c r="G623" i="32"/>
  <c r="G624" i="32"/>
  <c r="G625" i="32"/>
  <c r="G626" i="32"/>
  <c r="M2351" i="30" l="1"/>
  <c r="M2323" i="30"/>
  <c r="M2266" i="30"/>
  <c r="Q2466" i="30"/>
  <c r="Q27" i="30"/>
  <c r="Q1454" i="30"/>
  <c r="Q1256" i="30"/>
  <c r="Q1262" i="30"/>
  <c r="Q65" i="30"/>
  <c r="Q125" i="30"/>
  <c r="Q180" i="30"/>
  <c r="Q1118" i="30"/>
  <c r="Q1490" i="30"/>
  <c r="Q2004" i="30"/>
  <c r="Q2028" i="30"/>
  <c r="Q2221" i="30"/>
  <c r="Q2341" i="30"/>
  <c r="Q3" i="30"/>
  <c r="Q890" i="30"/>
  <c r="Q1076" i="30"/>
  <c r="Q1190" i="30"/>
  <c r="Q17" i="30"/>
  <c r="Q102" i="30"/>
  <c r="Q2040" i="30"/>
  <c r="Q589" i="30"/>
  <c r="Q1508" i="30"/>
  <c r="Q1550" i="30"/>
  <c r="Q2359" i="30"/>
  <c r="Q241" i="30"/>
  <c r="Q289" i="30"/>
  <c r="Q1016" i="30"/>
  <c r="Q1034" i="30"/>
  <c r="Q1286" i="30"/>
  <c r="Q2034" i="30"/>
  <c r="Q2269" i="30"/>
  <c r="Q2365" i="30"/>
  <c r="Q2556" i="30"/>
  <c r="Q481" i="30"/>
  <c r="Q607" i="30"/>
  <c r="Q1040" i="30"/>
  <c r="Q1160" i="30"/>
  <c r="Q1658" i="30"/>
  <c r="Q1664" i="30"/>
  <c r="Q1670" i="30"/>
  <c r="Q1676" i="30"/>
  <c r="Q1694" i="30"/>
  <c r="Q1700" i="30"/>
  <c r="Q1706" i="30"/>
  <c r="Q1712" i="30"/>
  <c r="Q1730" i="30"/>
  <c r="Q1736" i="30"/>
  <c r="Q1933" i="30"/>
  <c r="Q313" i="30"/>
  <c r="Q511" i="30"/>
  <c r="Q715" i="30"/>
  <c r="Q1316" i="30"/>
  <c r="Q1682" i="30"/>
  <c r="Q1718" i="30"/>
  <c r="Q1890" i="30"/>
  <c r="Q2046" i="30"/>
  <c r="Q2082" i="30"/>
  <c r="Q2149" i="30"/>
  <c r="Q2652" i="30"/>
  <c r="Q980" i="30"/>
  <c r="Q1094" i="30"/>
  <c r="Q1166" i="30"/>
  <c r="Q2263" i="30"/>
  <c r="Q107" i="30"/>
  <c r="Q127" i="30"/>
  <c r="Q133" i="30"/>
  <c r="Q185" i="30"/>
  <c r="Q259" i="30"/>
  <c r="Q499" i="30"/>
  <c r="Q505" i="30"/>
  <c r="Q829" i="30"/>
  <c r="Q974" i="30"/>
  <c r="Q1304" i="30"/>
  <c r="Q1688" i="30"/>
  <c r="Q1724" i="30"/>
  <c r="Q1842" i="30"/>
  <c r="Q1897" i="30"/>
  <c r="Q2209" i="30"/>
  <c r="Q2251" i="30"/>
  <c r="Q2628" i="30"/>
  <c r="Q1808" i="30"/>
  <c r="Q1927" i="30"/>
  <c r="Q1957" i="30"/>
  <c r="Q2215" i="30"/>
  <c r="Q2520" i="30"/>
  <c r="Q2448" i="30"/>
  <c r="Q2454" i="30"/>
  <c r="Q2550" i="30"/>
  <c r="Q20" i="30"/>
  <c r="Q110" i="30"/>
  <c r="Q134" i="30"/>
  <c r="Q254" i="30"/>
  <c r="Q368" i="30"/>
  <c r="Q380" i="30"/>
  <c r="Q482" i="30"/>
  <c r="Q530" i="30"/>
  <c r="Q566" i="30"/>
  <c r="Q662" i="30"/>
  <c r="Q668" i="30"/>
  <c r="Q824" i="30"/>
  <c r="Q830" i="30"/>
  <c r="Q981" i="30"/>
  <c r="Q1053" i="30"/>
  <c r="Q1077" i="30"/>
  <c r="Q1083" i="30"/>
  <c r="Q1101" i="30"/>
  <c r="Q1119" i="30"/>
  <c r="Q1143" i="30"/>
  <c r="Q1203" i="30"/>
  <c r="Q1233" i="30"/>
  <c r="Q1275" i="30"/>
  <c r="Q1287" i="30"/>
  <c r="Q1293" i="30"/>
  <c r="Q1329" i="30"/>
  <c r="Q1335" i="30"/>
  <c r="Q1377" i="30"/>
  <c r="Q1437" i="30"/>
  <c r="Q1467" i="30"/>
  <c r="Q1611" i="30"/>
  <c r="Q1653" i="30"/>
  <c r="Q1659" i="30"/>
  <c r="Q1665" i="30"/>
  <c r="Q1671" i="30"/>
  <c r="Q1677" i="30"/>
  <c r="Q1683" i="30"/>
  <c r="Q1689" i="30"/>
  <c r="Q1695" i="30"/>
  <c r="Q1701" i="30"/>
  <c r="Q1707" i="30"/>
  <c r="Q1713" i="30"/>
  <c r="Q1719" i="30"/>
  <c r="Q1725" i="30"/>
  <c r="Q1731" i="30"/>
  <c r="Q1768" i="30"/>
  <c r="Q1843" i="30"/>
  <c r="Q1891" i="30"/>
  <c r="Q1928" i="30"/>
  <c r="Q1958" i="30"/>
  <c r="Q1982" i="30"/>
  <c r="Q1999" i="30"/>
  <c r="Q2029" i="30"/>
  <c r="Q2035" i="30"/>
  <c r="Q2041" i="30"/>
  <c r="Q2047" i="30"/>
  <c r="Q2083" i="30"/>
  <c r="Q2144" i="30"/>
  <c r="Q2150" i="30"/>
  <c r="Q2186" i="30"/>
  <c r="Q2210" i="30"/>
  <c r="Q2216" i="30"/>
  <c r="Q2252" i="30"/>
  <c r="Q2270" i="30"/>
  <c r="Q2342" i="30"/>
  <c r="Q2360" i="30"/>
  <c r="Q2366" i="30"/>
  <c r="Q2449" i="30"/>
  <c r="Q2455" i="30"/>
  <c r="Q2551" i="30"/>
  <c r="Q2587" i="30"/>
  <c r="Q1767" i="30"/>
  <c r="Q51" i="30"/>
  <c r="Q63" i="30"/>
  <c r="Q81" i="30"/>
  <c r="Q135" i="30"/>
  <c r="Q153" i="30"/>
  <c r="Q285" i="30"/>
  <c r="Q297" i="30"/>
  <c r="Q321" i="30"/>
  <c r="Q381" i="30"/>
  <c r="Q441" i="30"/>
  <c r="Q459" i="30"/>
  <c r="Q495" i="30"/>
  <c r="Q507" i="30"/>
  <c r="Q615" i="30"/>
  <c r="Q633" i="30"/>
  <c r="Q663" i="30"/>
  <c r="Q765" i="30"/>
  <c r="Q825" i="30"/>
  <c r="Q849" i="30"/>
  <c r="Q855" i="30"/>
  <c r="Q880" i="30"/>
  <c r="Q904" i="30"/>
  <c r="Q910" i="30"/>
  <c r="Q976" i="30"/>
  <c r="Q994" i="30"/>
  <c r="Q1048" i="30"/>
  <c r="Q1072" i="30"/>
  <c r="Q1078" i="30"/>
  <c r="Q1126" i="30"/>
  <c r="Q1144" i="30"/>
  <c r="Q1150" i="30"/>
  <c r="Q1282" i="30"/>
  <c r="Q1288" i="30"/>
  <c r="Q1324" i="30"/>
  <c r="Q1330" i="30"/>
  <c r="Q1378" i="30"/>
  <c r="Q1408" i="30"/>
  <c r="Q1462" i="30"/>
  <c r="Q1540" i="30"/>
  <c r="Q1576" i="30"/>
  <c r="Q1660" i="30"/>
  <c r="Q1666" i="30"/>
  <c r="Q1672" i="30"/>
  <c r="Q1678" i="30"/>
  <c r="Q1684" i="30"/>
  <c r="Q1690" i="30"/>
  <c r="Q1696" i="30"/>
  <c r="Q1702" i="30"/>
  <c r="Q1708" i="30"/>
  <c r="Q1714" i="30"/>
  <c r="Q1720" i="30"/>
  <c r="Q1726" i="30"/>
  <c r="Q1732" i="30"/>
  <c r="Q1749" i="30"/>
  <c r="Q1775" i="30"/>
  <c r="Q1844" i="30"/>
  <c r="Q1850" i="30"/>
  <c r="Q1892" i="30"/>
  <c r="Q1899" i="30"/>
  <c r="Q1911" i="30"/>
  <c r="Q1929" i="30"/>
  <c r="Q1983" i="30"/>
  <c r="Q2000" i="30"/>
  <c r="Q2030" i="30"/>
  <c r="Q2036" i="30"/>
  <c r="Q2042" i="30"/>
  <c r="Q2048" i="30"/>
  <c r="Q2084" i="30"/>
  <c r="Q2145" i="30"/>
  <c r="Q2151" i="30"/>
  <c r="Q2187" i="30"/>
  <c r="Q2211" i="30"/>
  <c r="Q2217" i="30"/>
  <c r="Q2235" i="30"/>
  <c r="Q2319" i="30"/>
  <c r="Q2331" i="30"/>
  <c r="Q2343" i="30"/>
  <c r="Q2361" i="30"/>
  <c r="Q2367" i="30"/>
  <c r="Q2432" i="30"/>
  <c r="Q2450" i="30"/>
  <c r="Q2456" i="30"/>
  <c r="Q2462" i="30"/>
  <c r="Q2480" i="30"/>
  <c r="Q2552" i="30"/>
  <c r="Q2558" i="30"/>
  <c r="Q2564" i="30"/>
  <c r="Q2648" i="30"/>
  <c r="Q2654" i="30"/>
  <c r="Q118" i="30"/>
  <c r="Q142" i="30"/>
  <c r="Q202" i="30"/>
  <c r="Q220" i="30"/>
  <c r="Q280" i="30"/>
  <c r="Q292" i="30"/>
  <c r="Q322" i="30"/>
  <c r="Q370" i="30"/>
  <c r="Q382" i="30"/>
  <c r="Q574" i="30"/>
  <c r="Q592" i="30"/>
  <c r="Q670" i="30"/>
  <c r="Q736" i="30"/>
  <c r="Q814" i="30"/>
  <c r="Q832" i="30"/>
  <c r="Q947" i="30"/>
  <c r="Q971" i="30"/>
  <c r="Q1043" i="30"/>
  <c r="Q1049" i="30"/>
  <c r="Q1103" i="30"/>
  <c r="Q1115" i="30"/>
  <c r="Q1139" i="30"/>
  <c r="Q1145" i="30"/>
  <c r="Q1253" i="30"/>
  <c r="Q1283" i="30"/>
  <c r="Q1331" i="30"/>
  <c r="Q1379" i="30"/>
  <c r="Q1397" i="30"/>
  <c r="Q1427" i="30"/>
  <c r="Q1487" i="30"/>
  <c r="Q1523" i="30"/>
  <c r="Q1547" i="30"/>
  <c r="Q1637" i="30"/>
  <c r="Q1661" i="30"/>
  <c r="Q1667" i="30"/>
  <c r="Q1673" i="30"/>
  <c r="Q1679" i="30"/>
  <c r="Q1685" i="30"/>
  <c r="Q1691" i="30"/>
  <c r="Q1697" i="30"/>
  <c r="Q1703" i="30"/>
  <c r="Q1709" i="30"/>
  <c r="Q1715" i="30"/>
  <c r="Q1721" i="30"/>
  <c r="Q1727" i="30"/>
  <c r="Q1733" i="30"/>
  <c r="Q1750" i="30"/>
  <c r="Q1851" i="30"/>
  <c r="Q1893" i="30"/>
  <c r="Q1900" i="30"/>
  <c r="Q1930" i="30"/>
  <c r="Q1978" i="30"/>
  <c r="Q2001" i="30"/>
  <c r="Q2031" i="30"/>
  <c r="Q2037" i="30"/>
  <c r="Q2043" i="30"/>
  <c r="Q2049" i="30"/>
  <c r="Q2067" i="30"/>
  <c r="Q2085" i="30"/>
  <c r="Q2110" i="30"/>
  <c r="Q2146" i="30"/>
  <c r="Q2152" i="30"/>
  <c r="Q2176" i="30"/>
  <c r="Q2188" i="30"/>
  <c r="Q2212" i="30"/>
  <c r="Q2218" i="30"/>
  <c r="Q2236" i="30"/>
  <c r="Q2362" i="30"/>
  <c r="Q2451" i="30"/>
  <c r="Q2457" i="30"/>
  <c r="Q2463" i="30"/>
  <c r="Q2553" i="30"/>
  <c r="Q257" i="30"/>
  <c r="Q287" i="30"/>
  <c r="Q293" i="30"/>
  <c r="Q311" i="30"/>
  <c r="Q323" i="30"/>
  <c r="Q629" i="30"/>
  <c r="Q665" i="30"/>
  <c r="Q731" i="30"/>
  <c r="Q815" i="30"/>
  <c r="Q833" i="30"/>
  <c r="Q882" i="30"/>
  <c r="Q894" i="30"/>
  <c r="Q936" i="30"/>
  <c r="Q966" i="30"/>
  <c r="Q1104" i="30"/>
  <c r="Q1110" i="30"/>
  <c r="Q1134" i="30"/>
  <c r="Q1284" i="30"/>
  <c r="Q1380" i="30"/>
  <c r="Q1392" i="30"/>
  <c r="Q1410" i="30"/>
  <c r="Q1416" i="30"/>
  <c r="Q1512" i="30"/>
  <c r="Q1578" i="30"/>
  <c r="Q1602" i="30"/>
  <c r="Q1662" i="30"/>
  <c r="Q1668" i="30"/>
  <c r="Q1674" i="30"/>
  <c r="Q1680" i="30"/>
  <c r="Q1686" i="30"/>
  <c r="Q1692" i="30"/>
  <c r="Q1698" i="30"/>
  <c r="Q1704" i="30"/>
  <c r="Q1710" i="30"/>
  <c r="Q1716" i="30"/>
  <c r="Q1722" i="30"/>
  <c r="Q1728" i="30"/>
  <c r="Q1734" i="30"/>
  <c r="Q1765" i="30"/>
  <c r="Q1777" i="30"/>
  <c r="Q1810" i="30"/>
  <c r="Q1888" i="30"/>
  <c r="Q1894" i="30"/>
  <c r="Q1913" i="30"/>
  <c r="Q1931" i="30"/>
  <c r="Q1937" i="30"/>
  <c r="Q1979" i="30"/>
  <c r="Q1990" i="30"/>
  <c r="Q2002" i="30"/>
  <c r="Q2032" i="30"/>
  <c r="Q2038" i="30"/>
  <c r="Q2044" i="30"/>
  <c r="Q2068" i="30"/>
  <c r="Q2087" i="30"/>
  <c r="Q2093" i="30"/>
  <c r="Q2147" i="30"/>
  <c r="Q2153" i="30"/>
  <c r="Q2207" i="30"/>
  <c r="Q2213" i="30"/>
  <c r="Q2219" i="30"/>
  <c r="Q2273" i="30"/>
  <c r="Q2321" i="30"/>
  <c r="Q2363" i="30"/>
  <c r="Q2369" i="30"/>
  <c r="Q2416" i="30"/>
  <c r="Q2452" i="30"/>
  <c r="Q2458" i="30"/>
  <c r="Q2464" i="30"/>
  <c r="Q2554" i="30"/>
  <c r="Q2368" i="30"/>
  <c r="Q1764" i="30"/>
  <c r="Q228" i="30"/>
  <c r="Q234" i="30"/>
  <c r="Q240" i="30"/>
  <c r="Q252" i="30"/>
  <c r="Q378" i="30"/>
  <c r="Q384" i="30"/>
  <c r="Q402" i="30"/>
  <c r="Q414" i="30"/>
  <c r="Q426" i="30"/>
  <c r="Q756" i="30"/>
  <c r="Q762" i="30"/>
  <c r="Q774" i="30"/>
  <c r="Q816" i="30"/>
  <c r="Q834" i="30"/>
  <c r="Q840" i="30"/>
  <c r="Q846" i="30"/>
  <c r="Q973" i="30"/>
  <c r="Q1063" i="30"/>
  <c r="Q1075" i="30"/>
  <c r="Q1093" i="30"/>
  <c r="Q1111" i="30"/>
  <c r="Q1159" i="30"/>
  <c r="Q1195" i="30"/>
  <c r="Q1255" i="30"/>
  <c r="Q1285" i="30"/>
  <c r="Q1315" i="30"/>
  <c r="Q1411" i="30"/>
  <c r="Q1423" i="30"/>
  <c r="Q1453" i="30"/>
  <c r="Q1543" i="30"/>
  <c r="Q1579" i="30"/>
  <c r="Q1663" i="30"/>
  <c r="Q1669" i="30"/>
  <c r="Q1675" i="30"/>
  <c r="Q1681" i="30"/>
  <c r="Q1687" i="30"/>
  <c r="Q1693" i="30"/>
  <c r="Q1699" i="30"/>
  <c r="Q1705" i="30"/>
  <c r="Q1711" i="30"/>
  <c r="Q1717" i="30"/>
  <c r="Q1723" i="30"/>
  <c r="Q1729" i="30"/>
  <c r="Q1735" i="30"/>
  <c r="Q1766" i="30"/>
  <c r="Q1772" i="30"/>
  <c r="Q1859" i="30"/>
  <c r="Q1889" i="30"/>
  <c r="Q1895" i="30"/>
  <c r="Q1926" i="30"/>
  <c r="Q1932" i="30"/>
  <c r="Q1962" i="30"/>
  <c r="Q2033" i="30"/>
  <c r="Q2039" i="30"/>
  <c r="Q2045" i="30"/>
  <c r="Q2081" i="30"/>
  <c r="Q2088" i="30"/>
  <c r="Q2148" i="30"/>
  <c r="Q2154" i="30"/>
  <c r="Q2208" i="30"/>
  <c r="Q2214" i="30"/>
  <c r="Q2220" i="30"/>
  <c r="Q2262" i="30"/>
  <c r="Q2268" i="30"/>
  <c r="Q2364" i="30"/>
  <c r="Q2453" i="30"/>
  <c r="Q2465" i="30"/>
  <c r="Q1769" i="30"/>
  <c r="Q1763" i="30"/>
</calcChain>
</file>

<file path=xl/sharedStrings.xml><?xml version="1.0" encoding="utf-8"?>
<sst xmlns="http://schemas.openxmlformats.org/spreadsheetml/2006/main" count="27543" uniqueCount="4733">
  <si>
    <t>POLIZA</t>
  </si>
  <si>
    <t>CIA</t>
  </si>
  <si>
    <t>NUMERO DE EMPLEADO</t>
  </si>
  <si>
    <t>NOMBRE ASESOR</t>
  </si>
  <si>
    <t>SUCURSAL</t>
  </si>
  <si>
    <t>ASCENCION SOTO MARIA EUGENIA</t>
  </si>
  <si>
    <t>ALVAREZ JIMENEZ CHRISTIAN GERARDO</t>
  </si>
  <si>
    <t>PARRA MIRANDA HUGO ALBERTO</t>
  </si>
  <si>
    <t>MANCILLA ESPINOSA JOSE MARIA</t>
  </si>
  <si>
    <t>DEL ANGEL FIGUEROA PAOLA INDIRA</t>
  </si>
  <si>
    <t>CELIS SANDOVAL RICARDO</t>
  </si>
  <si>
    <t>DIRECTOR DE PROMOCION</t>
  </si>
  <si>
    <t>HERNANDEZ VILLARRUEL ALMA WENDY</t>
  </si>
  <si>
    <t>DURAN CORIA ALEJANDRO</t>
  </si>
  <si>
    <t>MARTINEZ CAMPERO LUIS ADRIAN</t>
  </si>
  <si>
    <t>SUBDIRECTOR DE PROMOCION</t>
  </si>
  <si>
    <t>CERVANTES RAMIREZ ERICKA DOLORES</t>
  </si>
  <si>
    <t>PALACIOS BELTRAN RICARDO</t>
  </si>
  <si>
    <t>GUILLEN AGUILAR MARCO AURELIO</t>
  </si>
  <si>
    <t>GALGUERA MARTINEZ MARIA VICTORIA</t>
  </si>
  <si>
    <t>MALDONADO CHAVEZ DAVID ANTONIO</t>
  </si>
  <si>
    <t>DIAZ HERNANDEZ LUCIA</t>
  </si>
  <si>
    <t>BISOGNO DE HOYOS MARCO ISRAEL</t>
  </si>
  <si>
    <t>SUBDIRECTOR DE CENTRO FINANCIERO</t>
  </si>
  <si>
    <t>JIMENEZ VELAZQUEZ LUIS ANTONIO</t>
  </si>
  <si>
    <t>ASPIRANTE A ASESOR</t>
  </si>
  <si>
    <t>PEREZ LOPEZ DE LA CERDA JULIAN</t>
  </si>
  <si>
    <t>QROO CANCUN PLAZA HOLLYWOOD</t>
  </si>
  <si>
    <t>ROMERO DIAZ ESTEBAN</t>
  </si>
  <si>
    <t>SIN CULIACAN TORRE STA MARIA</t>
  </si>
  <si>
    <t>TAMAYO RODRIGUEZ CESAR</t>
  </si>
  <si>
    <t>DIRECTOR DE CENTRO FINANCIERO</t>
  </si>
  <si>
    <t>CALLES GODOY GUILLERMO</t>
  </si>
  <si>
    <t>HERNANDEZ IBARRA FRANCISCO JAVIER</t>
  </si>
  <si>
    <t>SIN LOS MOCHIS PLAZA ROSALES</t>
  </si>
  <si>
    <t>ARZAVE HERRERA ERIC GENARO</t>
  </si>
  <si>
    <t>GAXIOLA PADILLA JOSE LUIS</t>
  </si>
  <si>
    <t>PORTUGAL LUGO MARISOL</t>
  </si>
  <si>
    <t>DIAZ SAMAYOA JESUS</t>
  </si>
  <si>
    <t>SIN MAZATLAN AV DEL MAR</t>
  </si>
  <si>
    <t>SLP SAN LUIS POTOSI PEDREGAL</t>
  </si>
  <si>
    <t>CORNEJO DE LA ROSA LUIS EDUARDO</t>
  </si>
  <si>
    <t>MARTINEZ MARTINEZ JOSE BENITO</t>
  </si>
  <si>
    <t>ALONSO TORRES EDGAR OSWALDO</t>
  </si>
  <si>
    <t>DELGADO MARTINEZ MAURO</t>
  </si>
  <si>
    <t>NL SAN PEDRO VALLE</t>
  </si>
  <si>
    <t>EDO MEX METEPEC PLAZA IZAR</t>
  </si>
  <si>
    <t>JAL ZAPOPAN ANDARES CB</t>
  </si>
  <si>
    <t>SON HERMOSILLO RIO SONORA</t>
  </si>
  <si>
    <t>BC TIJUANA PASEO</t>
  </si>
  <si>
    <t>EDO MEX SATELITE</t>
  </si>
  <si>
    <t>GONZALEZ SANCHEZ  JOSEFINA</t>
  </si>
  <si>
    <t>NL SAN PEDRO GOMEZ MORIN</t>
  </si>
  <si>
    <t>LOYA CARMONA HECTOR FRANCISCO</t>
  </si>
  <si>
    <t>COELLO  GUTIERREZ ROMEO DAVID</t>
  </si>
  <si>
    <t>CHIS TUX GUT BEL. DOMINGUEZ</t>
  </si>
  <si>
    <t>COAH SALTILLO CASA GRANDE</t>
  </si>
  <si>
    <t>CEDILLO PEREZ GERARDO</t>
  </si>
  <si>
    <t>SOTELO MENDEZ JUAN ERNESTO</t>
  </si>
  <si>
    <t>FLORES CORDERO ROSSANA</t>
  </si>
  <si>
    <t>CAMPOS STENNER RODOLFO ALEJANDRO</t>
  </si>
  <si>
    <t>AVILA VALDES ERNESTO</t>
  </si>
  <si>
    <t>GARCIA OREA LEOPOLDO ERNESTO</t>
  </si>
  <si>
    <t>PASILLAS MORENO ARNULFO</t>
  </si>
  <si>
    <t>MARIN SANTOYO UBALDO MICHEL</t>
  </si>
  <si>
    <t>CORDOBA HERNANDEZ CATALINA</t>
  </si>
  <si>
    <t>DEL VILLAR TREVIÑO EDUARDO</t>
  </si>
  <si>
    <t>ZARATE NAVA GEORGINA PATRICIA</t>
  </si>
  <si>
    <t>REGINA GONZALEZ MICHEALE</t>
  </si>
  <si>
    <t>MUNOZ AGUILAR JOSE GERARDO FIDEL</t>
  </si>
  <si>
    <t>SANCHEZ ALCOCER FELIPE</t>
  </si>
  <si>
    <t>GARCIA RANGEL DULCE MARIA</t>
  </si>
  <si>
    <t>PLIEGO MARRON GABRIELA</t>
  </si>
  <si>
    <t>QRO JURICA</t>
  </si>
  <si>
    <t>GALICIA FRIAS MA. ALEJANDRINA</t>
  </si>
  <si>
    <t>SORIANO CIENFUEGOS GONZALO VICTOR</t>
  </si>
  <si>
    <t>BOCOS MALDONADO CLAUDIA ERIKA</t>
  </si>
  <si>
    <t>GAYA REAL MANUEL RICARDO</t>
  </si>
  <si>
    <t>PAZ DUARTE NESTOR ARTURO</t>
  </si>
  <si>
    <t>ARMAS DEL POZZO MAGALY</t>
  </si>
  <si>
    <t>TREJO OSORNIO JOSE LUIS</t>
  </si>
  <si>
    <t>ESCOBAR CUEVAS JOSE ANTONIO</t>
  </si>
  <si>
    <t>MARTINEZ RIVERA JOEL</t>
  </si>
  <si>
    <t>VALENCIA ROSAS FERNANDO</t>
  </si>
  <si>
    <t>ALATORRE RODRIGUEZ MARIA ESTHER</t>
  </si>
  <si>
    <t>JAL GDL FORUM TLAQUEPAQUE</t>
  </si>
  <si>
    <t>NAVARRO CISNEROS LUIS FERNANDO</t>
  </si>
  <si>
    <t>BOTELLO RENDON JOSE RICARDO</t>
  </si>
  <si>
    <t>GOMEZ LUNA LAURA ELIZABETH</t>
  </si>
  <si>
    <t>BC MEXICALI PLAZA LIENZO</t>
  </si>
  <si>
    <t>GTO LEON CERRO GORDO CB</t>
  </si>
  <si>
    <t>GTO LEON CERRO GORDO BANCO</t>
  </si>
  <si>
    <t>LOPEZ SALCIDO LAURA</t>
  </si>
  <si>
    <t>SANTOYO DEL CASTILLO ARIADNA AIDA</t>
  </si>
  <si>
    <t>BREMAUNTZ GONZALEZ SERGIO EUGENIO</t>
  </si>
  <si>
    <t>GTO IRAPUATO</t>
  </si>
  <si>
    <t>HUIZAR OLVERA BLANCA ARACELI</t>
  </si>
  <si>
    <t>FIGUERAS CABRERA JOSE JORGE</t>
  </si>
  <si>
    <t>GALVAN MUNOZ ISABEL</t>
  </si>
  <si>
    <t>SANCHEZ DUCOING GABRIEL</t>
  </si>
  <si>
    <t>PATRON RAUPACH MONICA MARIA</t>
  </si>
  <si>
    <t>TREVINO NOYE MARGARITA</t>
  </si>
  <si>
    <t>MOLINA MONTALVA EDAENA</t>
  </si>
  <si>
    <t>VALLE ANDRES MARIA DEL CONSUELO</t>
  </si>
  <si>
    <t>OSORIO MORALES FERNANDO</t>
  </si>
  <si>
    <t>AGS AGUASCALIENTES NTE 509</t>
  </si>
  <si>
    <t>DE LA SERNA HERNANDEZ ROBERTO</t>
  </si>
  <si>
    <t>VERDIN GONZALEZ MARIA GUADALUPE</t>
  </si>
  <si>
    <t>PEREZ GARCIA ROCIO DEL CARMEN</t>
  </si>
  <si>
    <t>MACIAS NEGRETE LAURA ICELA</t>
  </si>
  <si>
    <t>ORTEGA SENTIES JOSE ALEJANDRO</t>
  </si>
  <si>
    <t>LEON LARA ROMO IRENE GUADALUPE</t>
  </si>
  <si>
    <t>QUINTERO COTA EDNA EDITH</t>
  </si>
  <si>
    <t>BCS LOS CABOS P PENINSULA</t>
  </si>
  <si>
    <t>HERNANDEZ MALDONADO ABRAHAM</t>
  </si>
  <si>
    <t>OSTOS RUIZ ROGELIO</t>
  </si>
  <si>
    <t>ARZAGA GOMEZ CESAR JERONIMO</t>
  </si>
  <si>
    <t>CHIH CHIH AV DE LA JUVENTUD</t>
  </si>
  <si>
    <t>BACA FERNANDEZ JULIO MARIO</t>
  </si>
  <si>
    <t>CARDENAS GUERRERO MARGARITA</t>
  </si>
  <si>
    <t>TREJO PONCE JUAN ISRAEL</t>
  </si>
  <si>
    <t>CASTELLANOS SERNA ANA LAURA</t>
  </si>
  <si>
    <t>CERVANTES ZARDENETTA ERENDIDA</t>
  </si>
  <si>
    <t>MERCADO VILLARREAL JAVIER OMAR</t>
  </si>
  <si>
    <t>LAZO GARZA MARCELA</t>
  </si>
  <si>
    <t>MONTOYA CORONADO ORALIA</t>
  </si>
  <si>
    <t>RICARDEZ SANTIAGO ELIZABETH</t>
  </si>
  <si>
    <t>SOMEYERA YANEZ AMERICA</t>
  </si>
  <si>
    <t>DE SILVA ELIZONDO SYLVIA MARIA</t>
  </si>
  <si>
    <t>PENA ORTEGA ROSALINDA</t>
  </si>
  <si>
    <t>JURGENSEN GUERRA NORA</t>
  </si>
  <si>
    <t>QUINONEZ MARTINEZ DE CASTRO ARTURO</t>
  </si>
  <si>
    <t>CAMACHO CANSECO ISAAC SAUL</t>
  </si>
  <si>
    <t>DE LA GARZA AYALA MARCELA CECILIA</t>
  </si>
  <si>
    <t>RODRIGUEZ  SEGURA  VERONICA ARACELI</t>
  </si>
  <si>
    <t>CUELLAR VALLE JOSE LUIS</t>
  </si>
  <si>
    <t>CASALES MARQUEZ ADRIANA DAHYIRA</t>
  </si>
  <si>
    <t>AVENDANO ESTEVEZ LUIS GERARDO</t>
  </si>
  <si>
    <t>LEYVA ROBLES  MANUEL GUILLERMO</t>
  </si>
  <si>
    <t>TAMEZ MARTINEZ ANA PAULA</t>
  </si>
  <si>
    <t>ANDUEZA ROMO CLAUDIA</t>
  </si>
  <si>
    <t>SON CIUDAD OBREGON MIGUEL ALEMAN</t>
  </si>
  <si>
    <t>ORTIZ REYES MARIA ANTONIETA</t>
  </si>
  <si>
    <t>ROSAL BALDUC AMARO</t>
  </si>
  <si>
    <t>SOLLANO SUAREZ JESUS GERARDO</t>
  </si>
  <si>
    <t>NAVARRO ENRIQUEZ ANABELL</t>
  </si>
  <si>
    <t>SOTOMAYOR ROMANO MAURICIO ISRAEL</t>
  </si>
  <si>
    <t>CERVANTES LEBRIJA LUIS</t>
  </si>
  <si>
    <t>DEL VILLAR Y CORTINA JORGE ANTONIO</t>
  </si>
  <si>
    <t>AVIÑA FERNANDEZ  MARTIN NAPOLEON</t>
  </si>
  <si>
    <t>JAL GDL PLAZA MEXICO</t>
  </si>
  <si>
    <t>GARZA LAGUERA BUSTINDUI TERINA</t>
  </si>
  <si>
    <t>TREVIÑO MARROQUIN BARBARA</t>
  </si>
  <si>
    <t>VARGAS GOMEZ FERNANDO LUIS</t>
  </si>
  <si>
    <t>VELAZQUEZ GARCIA MA. SOCORRO</t>
  </si>
  <si>
    <t>JAL ZAPOPAN MARIANO OTERO</t>
  </si>
  <si>
    <t>CASSEREAU AMERENA CARLOS</t>
  </si>
  <si>
    <t>BALP BORREGO JOSE GERARDO</t>
  </si>
  <si>
    <t>MORALES SANTIAGO ROBERTO VLADIMIR</t>
  </si>
  <si>
    <t>GONZALEZ VEGA RAMON ALEJANDRO</t>
  </si>
  <si>
    <t>VARGAS ALVAREZ ARTURO</t>
  </si>
  <si>
    <t>VILLA ZEVALLOS RODRIGUEZ RODOLFO</t>
  </si>
  <si>
    <t>EDO MEX GT LOMAS VERDES</t>
  </si>
  <si>
    <t>SERNA BLANCO ELIZABETH</t>
  </si>
  <si>
    <t>SEGOVIA HERNANDEZ GABRIEL</t>
  </si>
  <si>
    <t>SANCHEZ OJEDA ERICK</t>
  </si>
  <si>
    <t>MORA CERVANTES JAVIER</t>
  </si>
  <si>
    <t>MARTINEZ SAUCEDO MARIANA</t>
  </si>
  <si>
    <t>ZUÑIGA SANCHEZ HECTOR</t>
  </si>
  <si>
    <t>ESPINOSA LAGUNA DAVID ALEJANDRO</t>
  </si>
  <si>
    <t>RAMIREZ FERNANDEZ JAVIER</t>
  </si>
  <si>
    <t>BRISENO ALCANTARA JESUS ERNESTO</t>
  </si>
  <si>
    <t>IÑARRA RAUH-HAIN IKER</t>
  </si>
  <si>
    <t>MATA LONA RAUL</t>
  </si>
  <si>
    <t>EGUILUZ HACES ALEJANDRA</t>
  </si>
  <si>
    <t>MACOTELA MORA LUZ PATRICIA</t>
  </si>
  <si>
    <t>ZIOLKOWSKI  . JACQUES KLAUDIUSZ</t>
  </si>
  <si>
    <t>CALDERON PANIAGUA FERMIN</t>
  </si>
  <si>
    <t>VARGAS GONZALEZ MARLENE</t>
  </si>
  <si>
    <t>LEDEZMA AVILA LEONARDO MANUEL</t>
  </si>
  <si>
    <t>GUZMAN SOLORZA EFREN IVAN</t>
  </si>
  <si>
    <t>CRUZ TERAN ANA MARIA</t>
  </si>
  <si>
    <t>SEDANO JEREZ GUILLERMO</t>
  </si>
  <si>
    <t>MORALES MINGRAMM JOSE GUILLERMO</t>
  </si>
  <si>
    <t>GUZMAN CAMARILLO CARMEN MINERVA</t>
  </si>
  <si>
    <t>MONZON SANDOVAL BERTHA ISELA</t>
  </si>
  <si>
    <t>SANCHEZ RIOFRIO ISAAC</t>
  </si>
  <si>
    <t>CASTILLO CRUZ JESSICA</t>
  </si>
  <si>
    <t>SANCHEZ GONZALEZ VICTOR MANUEL</t>
  </si>
  <si>
    <t>ROJAS SANDOVAL CLAUDIA PATRICIA</t>
  </si>
  <si>
    <t>ARCE ZOZAYACORREA ARTURO MALCOLM</t>
  </si>
  <si>
    <t>PIECK MICHELSEN RAFAEL</t>
  </si>
  <si>
    <t>MATEOS GONZALEZ ALEJANDRO</t>
  </si>
  <si>
    <t>BERNAL GONZALEZ CHRISTIAN ALFREDO</t>
  </si>
  <si>
    <t>ARISTOY MAAWAD KAY MARIANA</t>
  </si>
  <si>
    <t>GARCIAGALAN ROSAS ANA CECILIA</t>
  </si>
  <si>
    <t>CUELLAR HERNANDEZ HUGO ERNESTO</t>
  </si>
  <si>
    <t>TENA ARESTEGUI VICTOR MANUEL</t>
  </si>
  <si>
    <t>TEJEDA REYES ANA CLAUDIA</t>
  </si>
  <si>
    <t>VILLAVERDE HERNANDEZ MARISOL</t>
  </si>
  <si>
    <t>CASTAÑEDA GARCIA JUAN MANUEL</t>
  </si>
  <si>
    <t>VENEGAS GUTIERREZ VICTOR</t>
  </si>
  <si>
    <t>TORRES LARA URIEL RICARDO</t>
  </si>
  <si>
    <t>AGUILAR GUTIERREZ SILVIA</t>
  </si>
  <si>
    <t>MAYORGA GONZALEZ DULCE JENIFFER</t>
  </si>
  <si>
    <t>AGUILAR HORTA RODRIGO DE JESUS</t>
  </si>
  <si>
    <t>SAAVEDRA LOPEZ EDMUNDO DANIEL</t>
  </si>
  <si>
    <t>GARCIA SANJINES MANUEL FRANCISCO</t>
  </si>
  <si>
    <t>LAGARDA NOVELO VICTOR ALEJANDRO</t>
  </si>
  <si>
    <t>CEJA AGUILERA JONATHAN GERARDO</t>
  </si>
  <si>
    <t>PEREZ GROTEWOLD RODRIGO</t>
  </si>
  <si>
    <t>NORIEGA FERNANDEZ FRANCISCO</t>
  </si>
  <si>
    <t>BOLAÑOS MONTES DE OCA JESSICA</t>
  </si>
  <si>
    <t>FERADO MONREAL ADRIANA</t>
  </si>
  <si>
    <t>VEGA PAEZ HOLDA JULIETA</t>
  </si>
  <si>
    <t>HERNANDEZ LOPEZ RODOLFO</t>
  </si>
  <si>
    <t>OROZCO ORTEGA MARIA DE JESUS</t>
  </si>
  <si>
    <t>PEREZ MENDEZ FRANCISCO JAVIER</t>
  </si>
  <si>
    <t>MACIAS FRIAS KARLA ANABEL</t>
  </si>
  <si>
    <t>ROBLES MUÑOZ SANDRA CONSUELO</t>
  </si>
  <si>
    <t>LAZCANO SANCHEZ GABRIELA</t>
  </si>
  <si>
    <t>AGUILAR HERNANDEZ MIGUEL</t>
  </si>
  <si>
    <t>QUIZAMAN BAZAN ALDO ARTURO</t>
  </si>
  <si>
    <t>VELASCO DAVILA SAUL</t>
  </si>
  <si>
    <t>EDO MEX TOLUCA V CARRANZA</t>
  </si>
  <si>
    <t>LOPEZ RICO MARIO</t>
  </si>
  <si>
    <t>FIGUEROA RAMOS JOSE ANTONIO</t>
  </si>
  <si>
    <t>FLORES MORALES GILBERTO</t>
  </si>
  <si>
    <t>HERNANDEZ GOMEZ JOSE ELOY</t>
  </si>
  <si>
    <t>SANCHEZ LOPEZ SANDRA CATALINA</t>
  </si>
  <si>
    <t>ESTRADA GUERRERO ELIZABETH ELVIRA</t>
  </si>
  <si>
    <t>LLAMAS ANDRADE ERIKA</t>
  </si>
  <si>
    <t>CABEZA DE VACA APPENDINI ANA ELENA</t>
  </si>
  <si>
    <t>TRUJILLO PERALTA MAGALY</t>
  </si>
  <si>
    <t>GTO SMA CENTRO</t>
  </si>
  <si>
    <t>DIAZ ASCENCIO MARIBEL</t>
  </si>
  <si>
    <t>REYES SERVIN CARLOS OMAR</t>
  </si>
  <si>
    <t>VAZQUEZ TREJO UBALDO</t>
  </si>
  <si>
    <t>RODRIGUEZ HERNANDEZ BLANCA ESTELA</t>
  </si>
  <si>
    <t>VAZQUEZ JIMENEZ MARIA MERCEDES</t>
  </si>
  <si>
    <t>GTO SMA PLAZA LUCIERNAGA</t>
  </si>
  <si>
    <t>GARCIA ROJAS COLLAZO CAROLINA</t>
  </si>
  <si>
    <t>JAL CHAPALA AJIJIC</t>
  </si>
  <si>
    <t>TORRES CARRILLO ADRIANA ALEJANDRA</t>
  </si>
  <si>
    <t>IBARRA BECERRA NOEMI</t>
  </si>
  <si>
    <t>TROPIANO . CARMELA ANGELA</t>
  </si>
  <si>
    <t>MICHEL GALINDO AURORA</t>
  </si>
  <si>
    <t>SANCHEZ AUBERT ANA MARIA</t>
  </si>
  <si>
    <t>ENG MANZANO JOSE ANTONIO</t>
  </si>
  <si>
    <t>ZAPATA MARTINEZ MONICA</t>
  </si>
  <si>
    <t>JAL GDL ARCOS VALLARTA</t>
  </si>
  <si>
    <t>HERNANDEZ GUTIERREZ EDUARDO</t>
  </si>
  <si>
    <t>PEREZ DE ANDA ARACELI GRACIELA</t>
  </si>
  <si>
    <t>RODRIGUEZ SANCHEZ LAURA VERONICA</t>
  </si>
  <si>
    <t>CHAVEZ BIO JORGE EDUARDO</t>
  </si>
  <si>
    <t>HERNANDEZ PADILLA SUSANA</t>
  </si>
  <si>
    <t>ACOSTA RODRIGUEZ JONATHAN JESUS</t>
  </si>
  <si>
    <t>JAL MARINA VALLARTA</t>
  </si>
  <si>
    <t>OCEGUERA CONTRERAS PRISCILA</t>
  </si>
  <si>
    <t>NAVARRO SANDOVAL JOSE</t>
  </si>
  <si>
    <t>BRECEDA LOUSTAUNAU MARIO ALFREDO</t>
  </si>
  <si>
    <t>GUTIERREZ GONZALEZ DANIEL</t>
  </si>
  <si>
    <t>LIZARRARAS VIRGEN PATRICIA</t>
  </si>
  <si>
    <t>VIDAL GUTIERREZ GODOFREDO</t>
  </si>
  <si>
    <t>URRUTIA CASTILLO ALEJANDRA YESSYHUARA</t>
  </si>
  <si>
    <t>BECERRA RAMIREZ REBECA</t>
  </si>
  <si>
    <t>JAL ZAPOPAN ANDARES BANCO</t>
  </si>
  <si>
    <t>SOTO CONTRERAS CAROLINA</t>
  </si>
  <si>
    <t>DELGADO MARTINEZ MARIA ELIZABETH</t>
  </si>
  <si>
    <t>GARCIA GORDILLO FRANCISCO ENOCH</t>
  </si>
  <si>
    <t>RODRIGUEZ FIGUEROA GUILLERMO</t>
  </si>
  <si>
    <t>SILVA RINCON MARIA DEL ROSARIO</t>
  </si>
  <si>
    <t>DE LA TORRE DE LA TORRE FABIOLA</t>
  </si>
  <si>
    <t>GODINEZ RUIZ ANA KARINA</t>
  </si>
  <si>
    <t>HERNANDEZ HERNANDEZ JOSE GERARDO</t>
  </si>
  <si>
    <t>IÑIGUEZ MONTES MOISES ARMANDO</t>
  </si>
  <si>
    <t>FERNANDEZ ACEVES CRISTINA ELIZABETH</t>
  </si>
  <si>
    <t>PIÑA MARIN MARIA LORENA</t>
  </si>
  <si>
    <t>RODRIGUEZ PIMENTEL TANIA GUADALUPE</t>
  </si>
  <si>
    <t>HINOJOSA FREGOSO LUZ EUGENIA</t>
  </si>
  <si>
    <t>HERNANDEZ MARTIN CLAUDIA</t>
  </si>
  <si>
    <t>RAMOS CAMACHO MARISA</t>
  </si>
  <si>
    <t>BARRERA RODRIGUEZ JENIFER PAULINA</t>
  </si>
  <si>
    <t>AGUIRRE ARAUJO JOSE DE JESUS</t>
  </si>
  <si>
    <t>JAL ZAPOPAN PLAZA PATRIA</t>
  </si>
  <si>
    <t>GALINDO FLORES YAMMIN</t>
  </si>
  <si>
    <t>ORTIZ JIMENEZ MARTHA SUSANA</t>
  </si>
  <si>
    <t>ROBLES GUEVARA ELVIA MARITZA</t>
  </si>
  <si>
    <t>RUIZ FUENTES MARIA DE LOURDES</t>
  </si>
  <si>
    <t>DE LA MORA BARRERA CARLOS IVAN</t>
  </si>
  <si>
    <t>IBARRA GONZALEZ SUSANA PATRICIA</t>
  </si>
  <si>
    <t>FRANCO UGALDE ANGELICA</t>
  </si>
  <si>
    <t>MICH MOR AV LAZARO CARDENAS</t>
  </si>
  <si>
    <t>BELMONT OGARRIO OSCAR</t>
  </si>
  <si>
    <t>GARIBAY CEDENO NATALIA GUADALUPE</t>
  </si>
  <si>
    <t>MOR CUERNAVACA DOMINGO DIEZ</t>
  </si>
  <si>
    <t>PIÑA CHAVEZ CONCEPCION</t>
  </si>
  <si>
    <t>CERVANTES GONZALEZ MA. GUADALUPE ELENA</t>
  </si>
  <si>
    <t>GARZA CAVAZOS OTONIEL</t>
  </si>
  <si>
    <t>NL MTY VISTA HERMOSA</t>
  </si>
  <si>
    <t>GALLARDO GARCIA DAVID</t>
  </si>
  <si>
    <t>GARZA CARRILLO DELIA TERESITA</t>
  </si>
  <si>
    <t>DELGADO BUSTILLOS MARIA DE LOURDES</t>
  </si>
  <si>
    <t>LOZANO DORADO ROBERTO JULIO</t>
  </si>
  <si>
    <t>SCHRAIDT MEXIA JUAN ADOLFO</t>
  </si>
  <si>
    <t>HERNANDEZ URREA ROCIO</t>
  </si>
  <si>
    <t>LEON CAMARGO LUIS GUSTAVO</t>
  </si>
  <si>
    <t>TAPIA CAMOU MONICA SOFIA</t>
  </si>
  <si>
    <t>SON HERMOSILLO RAQUET</t>
  </si>
  <si>
    <t>QUIROGA BORCHARDT DIANA JOSEFINA</t>
  </si>
  <si>
    <t>TAPIA SALIDO JOSE FERNANDO</t>
  </si>
  <si>
    <t>DURAZO VALENCIA CARLOS GERARDO</t>
  </si>
  <si>
    <t>CAMARGO FELIX ENRIQUE ANTONIO</t>
  </si>
  <si>
    <t>CASTANEDA LOPEZ JORGE HUGO</t>
  </si>
  <si>
    <t>TAMPS NUEVO LAREDO AV COLON</t>
  </si>
  <si>
    <t>RAMOS CAZARES FRANCISCO JOSE</t>
  </si>
  <si>
    <t>RODRIGUEZ ELIZONDO GERARDO GUADALUPE</t>
  </si>
  <si>
    <t>TAMPS TAMPICO AV HIDALGO</t>
  </si>
  <si>
    <t>AGUIRRE CAVAZOS RODRIGO</t>
  </si>
  <si>
    <t>MARTINEZ GONZALEZ MARIBEL ALONDRA</t>
  </si>
  <si>
    <t>MARTINEZ SANDIEL MARIA EUGENIA</t>
  </si>
  <si>
    <t>CAPITAINE DROUAILLET DENISSE</t>
  </si>
  <si>
    <t>CASTILLA ALTAMIRANO MARIO FABIAN</t>
  </si>
  <si>
    <t>ARJONILLA CARBALLO AZUCENA DEL ROSARIO</t>
  </si>
  <si>
    <t>JAYME BADUY JUAN CARLOS</t>
  </si>
  <si>
    <t>HERRERA LASSO JIMENEZ PABLO</t>
  </si>
  <si>
    <t>SOLIS BAEZA MARIA BARBARA</t>
  </si>
  <si>
    <t>CANTO GONGORA ENRIQUE JAVIER</t>
  </si>
  <si>
    <t>SEGURA MEDELLIN DANIEL</t>
  </si>
  <si>
    <t>FLORES BENITEZ GILA HAYDEE</t>
  </si>
  <si>
    <t>MORALES GARCIA MIGUEL</t>
  </si>
  <si>
    <t>RABAGO SANCHEZ SAHARA ILENE</t>
  </si>
  <si>
    <t>HERNANDEZ HINOJOSA RICARDO</t>
  </si>
  <si>
    <t>MORENO VELAZQUEZ AMERICA ESCANDINAVIA</t>
  </si>
  <si>
    <t>CASTILLO AVELAR MAYRA</t>
  </si>
  <si>
    <t>PARDO TORRES MARIANA</t>
  </si>
  <si>
    <t>FONTES ARAQUE JUDITH</t>
  </si>
  <si>
    <t>VIEYRA MARTIÑON CARLOS FRANCISCO</t>
  </si>
  <si>
    <t>AGUILAR FLORES ADRIANA</t>
  </si>
  <si>
    <t>DIAZ INFANTE GOMEZ ERNESTO</t>
  </si>
  <si>
    <t>VALLEJO ORTIZ JETZABEL</t>
  </si>
  <si>
    <t>ARELLANO  AYALA ROCIO</t>
  </si>
  <si>
    <t>NUÑO ARREOLA ALFREDO FLAVIO</t>
  </si>
  <si>
    <t>CHAIDEZ NUÑEZ ANA MINERVA</t>
  </si>
  <si>
    <t>CANTU MIRELES GABRIELA</t>
  </si>
  <si>
    <t>OLMEDO CUEVAS AMANDA GABRIELA</t>
  </si>
  <si>
    <t>BAUTISTA HERNANDEZ MIGUEL ANGEL</t>
  </si>
  <si>
    <t>PEREZ SALINAS MANCERA MAURICIO</t>
  </si>
  <si>
    <t>FLORES TREVIÑO  VERONICA CECILIA</t>
  </si>
  <si>
    <t>LEON ESQUIVEL JOSE GILBERTO</t>
  </si>
  <si>
    <t>FERADO VILLA CLAUDIA</t>
  </si>
  <si>
    <t>GARCIA GOMEZ LAURA MAYELA</t>
  </si>
  <si>
    <t>MANZUR SANDOVAL MARTHA CECILIA</t>
  </si>
  <si>
    <t>DE LA GARZA TREVIÑO JESUS FELIX</t>
  </si>
  <si>
    <t>LOPEZ AVILES ANA LUISA</t>
  </si>
  <si>
    <t>PASTRANA BARBA JOSE CARLOS</t>
  </si>
  <si>
    <t>LARRAGA  ALMAZAN ALFREDO</t>
  </si>
  <si>
    <t>VIZCAINO QUIROGA IVAN</t>
  </si>
  <si>
    <t>RODRIGUEZ GARZA EDGARDO</t>
  </si>
  <si>
    <t>VENEGAS CHAVEZ RENE</t>
  </si>
  <si>
    <t>ROBLES GARNICA ALEJANDRO</t>
  </si>
  <si>
    <t>FRANZ  ZULBARAN  GRETEL</t>
  </si>
  <si>
    <t>LEAL TENORIO YOLANDA</t>
  </si>
  <si>
    <t>YEVERINO PALOMARES EDUARDO</t>
  </si>
  <si>
    <t>VEGA URIBE ESTELA GUADALUPE</t>
  </si>
  <si>
    <t>CORRAL BUSTILLOS BRENDA LETICIA</t>
  </si>
  <si>
    <t>LOPEZ RAMIREZ CLAUDIA</t>
  </si>
  <si>
    <t>CANOVAS LASTRA MAURICIO</t>
  </si>
  <si>
    <t>ELIZALDE MENDOZA MARIO ANDRE</t>
  </si>
  <si>
    <t>LOZA MAPOME MIGUEL</t>
  </si>
  <si>
    <t>NORIS BALDENEBRO BLANCA LORENA</t>
  </si>
  <si>
    <t>RODRIGUEZ FLORES MARIA ALICIA</t>
  </si>
  <si>
    <t>INIESTA JARDON DINORATH LEONOR</t>
  </si>
  <si>
    <t>CHAIREZ ACOSTA MARIA DEL ROSARIO</t>
  </si>
  <si>
    <t>LOPEZ  ESCAMILLA JOSE RAMON</t>
  </si>
  <si>
    <t>LOPEZ ZUNIGA ERIKA REYNA</t>
  </si>
  <si>
    <t>ARAIZA ARREOLA GLENDA JANET</t>
  </si>
  <si>
    <t>NUÑEZ LOZANO ELVIA GUADALUPE</t>
  </si>
  <si>
    <t>VALDES SANCHEZ MARCELO</t>
  </si>
  <si>
    <t>LOPEZ MARTINEZ BERENICE</t>
  </si>
  <si>
    <t>CASTILLO TORRES FRANCISCO JAVIER</t>
  </si>
  <si>
    <t>VERA CHAPA FEDERICO</t>
  </si>
  <si>
    <t>SANCHEZ FLORES RICARDO</t>
  </si>
  <si>
    <t>TREJO ESCALANTE VICTOR MANUEL</t>
  </si>
  <si>
    <t>HERRERA AGUAYO IVETTE ALEJANDRA</t>
  </si>
  <si>
    <t>SANTANDER FRANCO IVAN JESUS</t>
  </si>
  <si>
    <t>MARTINEZ GARZA SERGIO GERARDO</t>
  </si>
  <si>
    <t>LLAMA ESTEINOU SANTIAGO</t>
  </si>
  <si>
    <t>DAVISON MENDOZA JENNIFFER KATYA ROXANA</t>
  </si>
  <si>
    <t>MARTINEZ SEVERO LUCILA</t>
  </si>
  <si>
    <t>GUZMAN FERNANDEZ LUISA ELENA</t>
  </si>
  <si>
    <t>MORALES LICONA LUIS ALBERTO</t>
  </si>
  <si>
    <t>RANGEL OLVERA DANIEL</t>
  </si>
  <si>
    <t>CARRASCO ARIAS IK BALAM</t>
  </si>
  <si>
    <t>VIESCA GARCIA RODRIGO</t>
  </si>
  <si>
    <t>FAVELA BARRAZA HECTOR RENE</t>
  </si>
  <si>
    <t>AYESTARAN MOSQUEDA EDUARDO</t>
  </si>
  <si>
    <t>BAÑUELOS BARRERA LLUVIA AMPARO</t>
  </si>
  <si>
    <t>VARGAS CORREA PATRICIA PILAR DEL SOCORRO</t>
  </si>
  <si>
    <t>SOSA SERNA CLAUDIA ELENA</t>
  </si>
  <si>
    <t>CAMARGO DELGADO ENRIQUE OCTAVIO</t>
  </si>
  <si>
    <t>GOMEZ CAMACHO LUCIA</t>
  </si>
  <si>
    <t>DE GIOVANNINI  SALDIVAR ROSSANA</t>
  </si>
  <si>
    <t>MARIN MARTINEZ ROBERTO SAMUEL</t>
  </si>
  <si>
    <t>MORALES RODRIGUEZ PATRICIA</t>
  </si>
  <si>
    <t>CHESA MARTINEZ JUAN ANTONIO</t>
  </si>
  <si>
    <t>LUNA MONTIEL MARIA GUADALUPE</t>
  </si>
  <si>
    <t>VELASCO ARBOLEYA EDUARDO</t>
  </si>
  <si>
    <t>ECHAVARRI ESCAMILLA ELIZABETH</t>
  </si>
  <si>
    <t>MARTINEZ LOPEZ  DAVID</t>
  </si>
  <si>
    <t>GUERRERO MARTINEZ GUADALUPE ALONSO</t>
  </si>
  <si>
    <t>MORENO JUAREZ EDUARDO</t>
  </si>
  <si>
    <t>REYES HERNANDEZ MARIA GABRIELA</t>
  </si>
  <si>
    <t>HERNANDEZ FLORES MAYRA NAHYELY</t>
  </si>
  <si>
    <t>CALIFA  ASSAD RAUL GERARDO</t>
  </si>
  <si>
    <t>TORRES MARQUEZ ANDRES</t>
  </si>
  <si>
    <t>DE LA MORA SANCHEZ MARIO ALEJANDRO</t>
  </si>
  <si>
    <t>ZAMORANO FERNANDEZ HECTOR MANUEL</t>
  </si>
  <si>
    <t>CEJA GARCIA RAFAEL</t>
  </si>
  <si>
    <t>PEREZ GARCIA VICTOR MANUEL</t>
  </si>
  <si>
    <t>TINAJERO SOLIS BELVETH LIZETHE</t>
  </si>
  <si>
    <t>RIVERO MORAGREGA MARIA JOSE</t>
  </si>
  <si>
    <t>GONZALEZ QUINTERO FERNANDO</t>
  </si>
  <si>
    <t>CASTRO COLINA ADRIANA</t>
  </si>
  <si>
    <t>OLIVARES ALVAREZ MARGARITA</t>
  </si>
  <si>
    <t>GALLEGOS SANCHEZ EVA EUGENIA</t>
  </si>
  <si>
    <t>ROSALES RUIZ FRANCISCO</t>
  </si>
  <si>
    <t>HERNANDEZ SIORDIA BEATRIZ</t>
  </si>
  <si>
    <t>NAVARRO MUÑOZ CESAR GABRIEL</t>
  </si>
  <si>
    <t>RAMOS BALANDRA ANA BELL</t>
  </si>
  <si>
    <t>CRUZ ALVAREZ PAOLA GABRIELA</t>
  </si>
  <si>
    <t>CRUZ GUTIERREZ YURIMA</t>
  </si>
  <si>
    <t>FERNANDEZ ALZAGA GONZALO LUIS</t>
  </si>
  <si>
    <t>GARZA LOZANO JAVIER</t>
  </si>
  <si>
    <t>GUTIERREZ GUTIERREZ JORGE CARLOS</t>
  </si>
  <si>
    <t>ZENDEJAS HERNANDEZ PRISCILA</t>
  </si>
  <si>
    <t>VILLASEÑOR RODRIGUEZ MARIO ALBERTO</t>
  </si>
  <si>
    <t>ECHAVE PINTADO MARIA DE GUADALUPE</t>
  </si>
  <si>
    <t>CORDOVA  MUÑIZ MARIA EUGENIA</t>
  </si>
  <si>
    <t>ESPINOSA MARTINEZ ANTONIO</t>
  </si>
  <si>
    <t>PINTO  GENOVEZ CLAUDIA ALEJANDRA</t>
  </si>
  <si>
    <t>MORALES PUMAREJO ALBERTO</t>
  </si>
  <si>
    <t>ORDONANA AGUILAR JOSE ANTONIO</t>
  </si>
  <si>
    <t>PARDINAS GALVAN ANA ELENA</t>
  </si>
  <si>
    <t>MORALES BELTRAN JESSICA ALEJANDRA</t>
  </si>
  <si>
    <t>PAZ ARRIAGA LUIS GUILLERMO</t>
  </si>
  <si>
    <t>PELAEZ DIAZ JUAN PABLO</t>
  </si>
  <si>
    <t>SILLER VILLARREAL CARLOS ALEJANDRO</t>
  </si>
  <si>
    <t>VALDES CAUDILLO FRANCISCO JAVIER</t>
  </si>
  <si>
    <t>VAZQUEZ VALADEZ LUIS ABRAHAM</t>
  </si>
  <si>
    <t>MERCENARIO OTERO MIGUEL AGUSTIN</t>
  </si>
  <si>
    <t>PERALTA GOMEZ KARINA ELIZABETH</t>
  </si>
  <si>
    <t>MENDIOLA MARIN KARLA BIBIANA</t>
  </si>
  <si>
    <t>BRAVO MUÑOZ RENE</t>
  </si>
  <si>
    <t>PENA  GARIBAY ROBERTO ADRIANNO</t>
  </si>
  <si>
    <t>TELLEZ MONDRAGON ALFONSO</t>
  </si>
  <si>
    <t>ESTRADA ESPINOZA SILVIA</t>
  </si>
  <si>
    <t>DURON NUNGARAY VERONICA</t>
  </si>
  <si>
    <t>Total general</t>
  </si>
  <si>
    <t>HERNANDEZ GUTIERREZ CARLOS</t>
  </si>
  <si>
    <t>NOMBRE</t>
  </si>
  <si>
    <t>TOTAL</t>
  </si>
  <si>
    <t>AGUILAR GARCIA REYNA ELIZABETH</t>
  </si>
  <si>
    <t>IBAÑEZ Y MONTES MANUEL</t>
  </si>
  <si>
    <t>SANTIAGO SAAVEDRA CRISTIAN AMADO</t>
  </si>
  <si>
    <t>POUCEL GARCIA VERONICA</t>
  </si>
  <si>
    <t>VELAZQUEZ ZALDIVAR JULIO</t>
  </si>
  <si>
    <t>SANCHEZ SAINZ RENE</t>
  </si>
  <si>
    <t>MONTELLANO NUÑEZ ARACELI</t>
  </si>
  <si>
    <t>AGUILAR AYALA ARTURO</t>
  </si>
  <si>
    <t>IMPORTE PN</t>
  </si>
  <si>
    <t>RAMO</t>
  </si>
  <si>
    <t>USUARIO</t>
  </si>
  <si>
    <t>ASESOR</t>
  </si>
  <si>
    <t>% COM ACTINVER</t>
  </si>
  <si>
    <t>NOMBRE ASEG</t>
  </si>
  <si>
    <t>DIRECTOR DE ASESORIA</t>
  </si>
  <si>
    <t>ASESOR SENIOR</t>
  </si>
  <si>
    <t>CD MX CORPORATIVO</t>
  </si>
  <si>
    <t>GIRON TELLEZ CESAR GERARDO</t>
  </si>
  <si>
    <t>CD MX SANTA FE GLEZ CAMARENA</t>
  </si>
  <si>
    <t>EJECUTIVO DE SERVICIO</t>
  </si>
  <si>
    <t>MORENO CONTRERAS RODRIGO</t>
  </si>
  <si>
    <t>CD MX SANTA FE CENTRO COMERCIAL</t>
  </si>
  <si>
    <t>CD MX JULIO VERNE POLANCO</t>
  </si>
  <si>
    <t>CD MX SANTA FE BANCO PB</t>
  </si>
  <si>
    <t>CD MX PATIO UNIVERSIDAD</t>
  </si>
  <si>
    <t>CD MX TERRAZA PEDREGAL</t>
  </si>
  <si>
    <t>CD MX XOLA</t>
  </si>
  <si>
    <t>MIRANDA SADURNI MARIA NURIA</t>
  </si>
  <si>
    <t>VALDES AGUILAR JORGE ARMANDO</t>
  </si>
  <si>
    <t>GODINEZ LOZANO LUIS DANIEL</t>
  </si>
  <si>
    <t>EJECUTIVO</t>
  </si>
  <si>
    <t>AGUILERA AREVALO  EDUARDO</t>
  </si>
  <si>
    <t>CD MX LINDAVISTA</t>
  </si>
  <si>
    <t>CD MX MONTES URALES</t>
  </si>
  <si>
    <t>HERNANDEZ DIAZ AMELIA</t>
  </si>
  <si>
    <t>MARTINEZ GONZALEZ JUAN PABLO</t>
  </si>
  <si>
    <t>VILLARREAL CAVAZOS JORGE ARTURO</t>
  </si>
  <si>
    <t>GOMEZ HERNANDEZ  ZAYAN RAUL</t>
  </si>
  <si>
    <t>ABASCAL  VAZQUEZ RODRIGO</t>
  </si>
  <si>
    <t>BAIDON ROMANO ABRAHAM</t>
  </si>
  <si>
    <t>ALMEIDA  VELASCO ESTEFANIA</t>
  </si>
  <si>
    <t>SILVA FLORES JAQUELINE ELIZABETH</t>
  </si>
  <si>
    <t>D ABBADIE MIER LAURA</t>
  </si>
  <si>
    <t>VILLARREAL  RODRIGUEZ JESUS ANGEL</t>
  </si>
  <si>
    <t>RAMIREZ VILLANUEVA LILIAN DOLORES</t>
  </si>
  <si>
    <t>MARTINEZ RODRIGUEZ LUIS JAVIER</t>
  </si>
  <si>
    <t>JIRASH MEDINA CARLOS GABRIEL</t>
  </si>
  <si>
    <t>ROSAS ROSAS BARBARA MONSERRAT</t>
  </si>
  <si>
    <t>GOROSTIZA ECHEVERRIA LUIS GUILLERMO</t>
  </si>
  <si>
    <t>ORDOÑEZ GOMEZ NIDRA ZUZET</t>
  </si>
  <si>
    <t>COMENTARIO</t>
  </si>
  <si>
    <t>QRO QUERETARO BERNARDO QUINTANA</t>
  </si>
  <si>
    <t>ORTIZ  MENDEZ MARIANA DEL CARMEN</t>
  </si>
  <si>
    <t>SASTRIAS Y BORDES MARIA MARGARITA</t>
  </si>
  <si>
    <t>NORIEGA FERRER RICARDO</t>
  </si>
  <si>
    <t>VILLA GIL DE MUNOZ MARTHA DIANA</t>
  </si>
  <si>
    <t>LEAL MARQUEZ JOSE BAUDILIO</t>
  </si>
  <si>
    <t>CHIH CD JUAREZ PLAZA ODORE</t>
  </si>
  <si>
    <t>ROJAS ANTILLON JORGE ANTONIO</t>
  </si>
  <si>
    <t>MARINEZ VARELA CELIA ALIETA</t>
  </si>
  <si>
    <t>CAIRE ROMERO FERNANDO</t>
  </si>
  <si>
    <t>MANZO REYES GRETCHEN MARIANA</t>
  </si>
  <si>
    <t>AGUIRRE CALDERON ANA LILIA</t>
  </si>
  <si>
    <t>DELGADO DIAZ  CECILIA</t>
  </si>
  <si>
    <t>LEIJA GUTIERREZ JOSE LUIS RAUL</t>
  </si>
  <si>
    <t>DAVILA RAMOS  MAYRA FABIOLA</t>
  </si>
  <si>
    <t>VER BOCA DEL RIO LAS AMERICAS</t>
  </si>
  <si>
    <t>SANCHEZ HUIZAR MARITZA</t>
  </si>
  <si>
    <t>BAY BENAVIDES MAURICIO ANDRES</t>
  </si>
  <si>
    <t>ASTORGA SARABIA SILVIA PATRICIA</t>
  </si>
  <si>
    <t>FIGUEROA GARCIA HUGO</t>
  </si>
  <si>
    <t>NOGUERA SANCHEZ  CAROLINA</t>
  </si>
  <si>
    <t>LLAMAS VELAZQUEZ AIDA GUADALUPE EUGENIA</t>
  </si>
  <si>
    <t>ARANDA NUÑEZ ALICIA</t>
  </si>
  <si>
    <t>PEREZ MAGANA GLORIA AMPARO</t>
  </si>
  <si>
    <t>RIZO MORALES GUSTAVO</t>
  </si>
  <si>
    <t>TORRES RODRIGUEZ LETICIA GUADALUPE</t>
  </si>
  <si>
    <t>ORTEGA FRAUSTRO ALEJANDRO</t>
  </si>
  <si>
    <t>ARMENTA LIZARRAGA DORA LETICIA</t>
  </si>
  <si>
    <t>TREJO FLORES CLAUDIA CRISTINA</t>
  </si>
  <si>
    <t>COPPEL AZCONA FRANCISCO</t>
  </si>
  <si>
    <t>No. Nómina</t>
  </si>
  <si>
    <t>Nombre completo</t>
  </si>
  <si>
    <t>RFC</t>
  </si>
  <si>
    <t>Nombre del puesto</t>
  </si>
  <si>
    <t>CENTRO FINANCIERO</t>
  </si>
  <si>
    <t>DIRECCION DIVISIONAL</t>
  </si>
  <si>
    <t>DIRECCION ASESORIA</t>
  </si>
  <si>
    <t>DIRECCION</t>
  </si>
  <si>
    <t>AOSS731026</t>
  </si>
  <si>
    <t>DIRECCION DE ASESORIA (JAL GDL ANDARES)</t>
  </si>
  <si>
    <t>AIFM860802</t>
  </si>
  <si>
    <t>DOMINGUEZ VAZQUEZ FABIOLA DENIS</t>
  </si>
  <si>
    <t>DOVF930321</t>
  </si>
  <si>
    <t>MORA RAMIREZ ANGEL</t>
  </si>
  <si>
    <t>MORA711109</t>
  </si>
  <si>
    <t>CATF741002</t>
  </si>
  <si>
    <t>DIRECCION DE PROMOCION (QROO CANCUN PLAZA HOLLYWOOD)</t>
  </si>
  <si>
    <t>PICC630722</t>
  </si>
  <si>
    <t>DIRECCION DE PROMOCION (MOR CUERNAVACA DOMINGO DIEZ)</t>
  </si>
  <si>
    <t>RORB940627</t>
  </si>
  <si>
    <t>GONZALEZ RUESGA PAULINA</t>
  </si>
  <si>
    <t>GORP930204</t>
  </si>
  <si>
    <t>LOAA611231</t>
  </si>
  <si>
    <t>DIRECCION DE PROMOCION  (EDO MEX METEPEC PLAZA IZAR)</t>
  </si>
  <si>
    <t>DIRECCION DE PROMOCION (HGO PACHUCA CAMINO REAL)</t>
  </si>
  <si>
    <t>SIFJ930316</t>
  </si>
  <si>
    <t>DIRECCION DE PROMOCION (EDO MEX TOLUCA V. CARRANZA)</t>
  </si>
  <si>
    <t>VAAJ920825</t>
  </si>
  <si>
    <t>DANIELLS CERVANTES AMERICA</t>
  </si>
  <si>
    <t>DACA790209</t>
  </si>
  <si>
    <t>SAGV671213</t>
  </si>
  <si>
    <t>VIHM760516</t>
  </si>
  <si>
    <t>SADG710302</t>
  </si>
  <si>
    <t>SORM730403</t>
  </si>
  <si>
    <t>GOMEZ MORIN MARTINEZ DEL RIO CASILDA</t>
  </si>
  <si>
    <t>GOMC570304</t>
  </si>
  <si>
    <t>APODACA BERNAL ALAN MICHAEL</t>
  </si>
  <si>
    <t>AOBA831006</t>
  </si>
  <si>
    <t>AEFP860219</t>
  </si>
  <si>
    <t>AAZE930416</t>
  </si>
  <si>
    <t>DIRECCION DE ASESORIA (QRO QUERETARO BERNARDO QUINTANA)</t>
  </si>
  <si>
    <t>DIRECCION DE PROMOCION (QRO QUERETARO BERNARDO QUINTANA)</t>
  </si>
  <si>
    <t>PADN860425</t>
  </si>
  <si>
    <t>AELD910522</t>
  </si>
  <si>
    <t>DIRECCION DE PROMOCION (JAL ZAPOPAN ANDARES)</t>
  </si>
  <si>
    <t>HELR841014</t>
  </si>
  <si>
    <t>DIRECCION DE PROMOCION (EDO MEX GT LOMAS VERDES)</t>
  </si>
  <si>
    <t>GOCL600107</t>
  </si>
  <si>
    <t>DIRECCION PROMOCION  (JAL GDL ARCOS VALLARTA)</t>
  </si>
  <si>
    <t>GOHZ920518</t>
  </si>
  <si>
    <t>AOCA750325</t>
  </si>
  <si>
    <t>DIRECCION DE ASESORIA (AGS. AGUASCALIENTES)</t>
  </si>
  <si>
    <t>DIRECCION DE PROMOCION (SLP SAN LUIS POTOSI PEDREGAL)</t>
  </si>
  <si>
    <t>CORL640117</t>
  </si>
  <si>
    <t>AOTE820303</t>
  </si>
  <si>
    <t>LEGL590621</t>
  </si>
  <si>
    <t>IAMM480527</t>
  </si>
  <si>
    <t>TEAV881112</t>
  </si>
  <si>
    <t>HEJP640613</t>
  </si>
  <si>
    <t>BABL820327</t>
  </si>
  <si>
    <t>AEME761025</t>
  </si>
  <si>
    <t>DIRECCION  DE PROMOCION (VER. BOCA DEL RIO LAS AMERICAS)</t>
  </si>
  <si>
    <t>GOLL620801</t>
  </si>
  <si>
    <t>RAFJ610930</t>
  </si>
  <si>
    <t>MAML740127</t>
  </si>
  <si>
    <t>DIRECCION DE PROMOCION (CD MX PATIO UNIVERSIDAD)</t>
  </si>
  <si>
    <t>FEMA850412</t>
  </si>
  <si>
    <t>CEAJ841202</t>
  </si>
  <si>
    <t>DIRECCION DE PROMOCION (CD MX CC SANTA FE)</t>
  </si>
  <si>
    <t>GASD891213</t>
  </si>
  <si>
    <t>GOSJ900219</t>
  </si>
  <si>
    <t>SACA690628</t>
  </si>
  <si>
    <t>PATM760428</t>
  </si>
  <si>
    <t>MISN911024</t>
  </si>
  <si>
    <t>DIRECCION DE PROMOCION (CD MX XOLA)</t>
  </si>
  <si>
    <t>NOFR901026</t>
  </si>
  <si>
    <t>SABM490919</t>
  </si>
  <si>
    <t>FIGH830104</t>
  </si>
  <si>
    <t>TEFC750330</t>
  </si>
  <si>
    <t>ARRIAGA ABRAHAM GILDA DEL CARMEN</t>
  </si>
  <si>
    <t>AIAG760916</t>
  </si>
  <si>
    <t>DIRECCION DE PROMOCION (MICH MOR. AV LAZARO CARDENAS)</t>
  </si>
  <si>
    <t>MASANTE  MUÑIZ  ANDREA</t>
  </si>
  <si>
    <t>MAMA920507</t>
  </si>
  <si>
    <t>DIRECCION DE ASESORIA (NL SAN PEDRO VALLE)</t>
  </si>
  <si>
    <t>DIRECCION DE  PROMOCION  (SON HERMOSILLO RIO SONORA)</t>
  </si>
  <si>
    <t>LECL900724</t>
  </si>
  <si>
    <t>DIRECCION DE PROMOCION (SON CIUDAD OBREGON MIGUEL ALEMAN)</t>
  </si>
  <si>
    <t>HEGE600919</t>
  </si>
  <si>
    <t>CACX650302</t>
  </si>
  <si>
    <t>DIRECCION DE PROMOCION (JAL ZAPOPAN MARIANO OTERO)</t>
  </si>
  <si>
    <t>RODE890109</t>
  </si>
  <si>
    <t>VIMC720318</t>
  </si>
  <si>
    <t>CAAR910604</t>
  </si>
  <si>
    <t>DIRECCION DE ASESORIA (SIN MAZATLAN AV DEL MAR)</t>
  </si>
  <si>
    <t>DIRECCION DE PROMOCION (SIN MAZATLAN AV DEL MAR)</t>
  </si>
  <si>
    <t>SALE780309</t>
  </si>
  <si>
    <t>PAMH851111</t>
  </si>
  <si>
    <t>TACM680628</t>
  </si>
  <si>
    <t>VATU690515</t>
  </si>
  <si>
    <t>PEGR680902</t>
  </si>
  <si>
    <t>CAAM701102</t>
  </si>
  <si>
    <t>SAAA821217</t>
  </si>
  <si>
    <t>CUTA430726</t>
  </si>
  <si>
    <t>PEDJ790130</t>
  </si>
  <si>
    <t>FEAG800601</t>
  </si>
  <si>
    <t>DIRECCION DE PROMOCION (CHIH CHIH. AV DE LA JUVENTUD)</t>
  </si>
  <si>
    <t>DIAM831117</t>
  </si>
  <si>
    <t>RESC841003</t>
  </si>
  <si>
    <t>OEFA930110</t>
  </si>
  <si>
    <t>FABH861126</t>
  </si>
  <si>
    <t>DIRECCION DE PROMOCION (SIN CULIACAN TORRE STA MARIA)</t>
  </si>
  <si>
    <t>VAGF690530</t>
  </si>
  <si>
    <t>SEHG870208</t>
  </si>
  <si>
    <t>JIVL791225</t>
  </si>
  <si>
    <t>PEGK770812</t>
  </si>
  <si>
    <t>ZANG780527</t>
  </si>
  <si>
    <t>BAMR810830</t>
  </si>
  <si>
    <t>CESR850730</t>
  </si>
  <si>
    <t>PEGR861015</t>
  </si>
  <si>
    <t>DIRECCION DE PROMOCION (EDO. MEX. VALLE DORADO)</t>
  </si>
  <si>
    <t>TEMA680210</t>
  </si>
  <si>
    <t>ROAJ760527</t>
  </si>
  <si>
    <t>JIMC790927</t>
  </si>
  <si>
    <t>MARG880604</t>
  </si>
  <si>
    <t>NOSC870925</t>
  </si>
  <si>
    <t>GITC700206</t>
  </si>
  <si>
    <t>DIRECCION DE PROMOCION (CHIH CD JUAREZ PLAZA ODORE)</t>
  </si>
  <si>
    <t>AAGC810502</t>
  </si>
  <si>
    <t>DIRECCION DE ASESORIA (COAH SALTILLO CASA GRANDE)</t>
  </si>
  <si>
    <t>DIRECCION DE PROMOCION (TAMPS TAMPICO AV HIDALGO)</t>
  </si>
  <si>
    <t>TEMB870415</t>
  </si>
  <si>
    <t>DIRECCION DE PROMOCION (COAH. TORREON B. INDEPENDENCIA)</t>
  </si>
  <si>
    <t>ROEG740531</t>
  </si>
  <si>
    <t>AUCR920422</t>
  </si>
  <si>
    <t>HEIF720827</t>
  </si>
  <si>
    <t>DIRECCION DE PROMOCION (SIN LOS MOCHIS)</t>
  </si>
  <si>
    <t>EXMA871011</t>
  </si>
  <si>
    <t>HEDA741107</t>
  </si>
  <si>
    <t>SAHM811001</t>
  </si>
  <si>
    <t>ROFG800427</t>
  </si>
  <si>
    <t>ROGE710413</t>
  </si>
  <si>
    <t>DIRECCION DE PROMOCION (JAL ZAPOPAN PLAZA PATRIA)</t>
  </si>
  <si>
    <t>FEVC710921</t>
  </si>
  <si>
    <t>IAGS691026</t>
  </si>
  <si>
    <t>OIJM700507</t>
  </si>
  <si>
    <t>GOLL930825</t>
  </si>
  <si>
    <t>MAGAÑA ESPINOSA ERIKA GABRIELA</t>
  </si>
  <si>
    <t>MAEE801014</t>
  </si>
  <si>
    <t>HEMC780527</t>
  </si>
  <si>
    <t>IIMM851114</t>
  </si>
  <si>
    <t>FEAC840904</t>
  </si>
  <si>
    <t>AAVR900903</t>
  </si>
  <si>
    <t>ROSC710216</t>
  </si>
  <si>
    <t>CASASUS Y LOPEZ HERMOSA MARIA DEL CARMEN JOAQUINA</t>
  </si>
  <si>
    <t>CALC490321</t>
  </si>
  <si>
    <t>LEMB420701</t>
  </si>
  <si>
    <t>MAVC530110</t>
  </si>
  <si>
    <t>CALM910602</t>
  </si>
  <si>
    <t>EIMM900329</t>
  </si>
  <si>
    <t>AEII770712</t>
  </si>
  <si>
    <t>PIML890915</t>
  </si>
  <si>
    <t>CADD900501</t>
  </si>
  <si>
    <t>OIRA720928</t>
  </si>
  <si>
    <t>OECA700911</t>
  </si>
  <si>
    <t>ZAFH831214</t>
  </si>
  <si>
    <t>SIVC840226</t>
  </si>
  <si>
    <t>SOMJ780303</t>
  </si>
  <si>
    <t>CUGY820128</t>
  </si>
  <si>
    <t>BEGM560307</t>
  </si>
  <si>
    <t>RUMG690511</t>
  </si>
  <si>
    <t>MOPA551026</t>
  </si>
  <si>
    <t>PIMG730907</t>
  </si>
  <si>
    <t>EAGE710217</t>
  </si>
  <si>
    <t>DIRECCION DE ASESORIA (GTO LEON)</t>
  </si>
  <si>
    <t>HERNANDEZ MARTINEZ ALEJANDRO</t>
  </si>
  <si>
    <t>HEMA960325</t>
  </si>
  <si>
    <t>DEL CASTILLO PONS ROSENDO ALEJANDRO</t>
  </si>
  <si>
    <t>CAPR950514</t>
  </si>
  <si>
    <t>DIRECCION DE PROMOCION (GTO IRAPUATO)</t>
  </si>
  <si>
    <t>BEGS630903</t>
  </si>
  <si>
    <t>CAMA740626</t>
  </si>
  <si>
    <t>VEPH670106</t>
  </si>
  <si>
    <t>TEOL781027</t>
  </si>
  <si>
    <t>OESA640707</t>
  </si>
  <si>
    <t>COAF540524</t>
  </si>
  <si>
    <t>AUAJ810502</t>
  </si>
  <si>
    <t>DIRECCION DE PROMOCION (JAL GDL FORUM TLAQUEPAQUE)</t>
  </si>
  <si>
    <t>HEGC690320</t>
  </si>
  <si>
    <t>RORF590902</t>
  </si>
  <si>
    <t>DIRECCION DE PROMOCION (JAL CHAPALA AJIJIC)</t>
  </si>
  <si>
    <t>GACC760122</t>
  </si>
  <si>
    <t>TOCA810121</t>
  </si>
  <si>
    <t>MIGA570415</t>
  </si>
  <si>
    <t>TOCA690709</t>
  </si>
  <si>
    <t>IABN820427</t>
  </si>
  <si>
    <t>MARL780323</t>
  </si>
  <si>
    <t>DIRECCION DE PROMOCION (JAL MARINA VALLARTA)</t>
  </si>
  <si>
    <t>TEPJ850823</t>
  </si>
  <si>
    <t>LOCH821212</t>
  </si>
  <si>
    <t>HEUR840909</t>
  </si>
  <si>
    <t>HEMA770715</t>
  </si>
  <si>
    <t>DIRECCION DE PROMOCION (BCS LOS CABOS P. PENINSULA)</t>
  </si>
  <si>
    <t>SIES620219</t>
  </si>
  <si>
    <t>JUGN690116</t>
  </si>
  <si>
    <t>LOZANO LEDEZMA DELIA YOLANDA</t>
  </si>
  <si>
    <t>LOLD630407</t>
  </si>
  <si>
    <t>VICJ631007</t>
  </si>
  <si>
    <t>LAGM620703</t>
  </si>
  <si>
    <t>GALJ740903</t>
  </si>
  <si>
    <t>CACI560909</t>
  </si>
  <si>
    <t>QUMA720113</t>
  </si>
  <si>
    <t>GATJ800429</t>
  </si>
  <si>
    <t>GABT880808</t>
  </si>
  <si>
    <t>GAGA720326</t>
  </si>
  <si>
    <t>VIRJ810806</t>
  </si>
  <si>
    <t>DIRECCION DE PROMOCION (NL VISTA HERMOSA)</t>
  </si>
  <si>
    <t>BABM880205</t>
  </si>
  <si>
    <t>POEJ661205</t>
  </si>
  <si>
    <t>RISE740329</t>
  </si>
  <si>
    <t>GAGD740729</t>
  </si>
  <si>
    <t>RAOD840223</t>
  </si>
  <si>
    <t>VIGG831003</t>
  </si>
  <si>
    <t>DAPIC ATHIE ALEJANDRO</t>
  </si>
  <si>
    <t>DAAA720226</t>
  </si>
  <si>
    <t>VEUE720711</t>
  </si>
  <si>
    <t>PARM630416</t>
  </si>
  <si>
    <t>DIRECCION DE PROMOCION (BC TIJUANA PASEO)</t>
  </si>
  <si>
    <t>PEMM790918</t>
  </si>
  <si>
    <t>UUCA890701</t>
  </si>
  <si>
    <t>TARC590218</t>
  </si>
  <si>
    <t>AEEL651204</t>
  </si>
  <si>
    <t>RACF720608</t>
  </si>
  <si>
    <t>PAMA760410</t>
  </si>
  <si>
    <t>OOAA780719</t>
  </si>
  <si>
    <t>DEMM740712</t>
  </si>
  <si>
    <t>OORR770107</t>
  </si>
  <si>
    <t>AORJ860723</t>
  </si>
  <si>
    <t>CAFE551030</t>
  </si>
  <si>
    <t>GUGD890328</t>
  </si>
  <si>
    <t>CEGG650712</t>
  </si>
  <si>
    <t>BELM790820</t>
  </si>
  <si>
    <t>LIVP920601</t>
  </si>
  <si>
    <t>TEEV600504</t>
  </si>
  <si>
    <t>DIRECCION DE PROMOCION (EDO MEX SATELITE)</t>
  </si>
  <si>
    <t>OOMF800818</t>
  </si>
  <si>
    <t>SEHR650518</t>
  </si>
  <si>
    <t>BORR681001</t>
  </si>
  <si>
    <t>VECF730823</t>
  </si>
  <si>
    <t>MOMG811222</t>
  </si>
  <si>
    <t>SOSJ610608</t>
  </si>
  <si>
    <t>AAPM740209</t>
  </si>
  <si>
    <t>BOMC700304</t>
  </si>
  <si>
    <t>CEMJ680918</t>
  </si>
  <si>
    <t>AUCA840407</t>
  </si>
  <si>
    <t>CAAR620118</t>
  </si>
  <si>
    <t>GORA770603</t>
  </si>
  <si>
    <t>TUPM740524</t>
  </si>
  <si>
    <t>VASM731018</t>
  </si>
  <si>
    <t>MAGM891120</t>
  </si>
  <si>
    <t>LOMM910611</t>
  </si>
  <si>
    <t>VEDS730515</t>
  </si>
  <si>
    <t>FOAJ750104</t>
  </si>
  <si>
    <t>AUGS900117</t>
  </si>
  <si>
    <t>GUGJ591108</t>
  </si>
  <si>
    <t>GAFY780430</t>
  </si>
  <si>
    <t>IBARRA CABALLERO ERIKA MARIA</t>
  </si>
  <si>
    <t>IACE880510</t>
  </si>
  <si>
    <t>TOTF691130</t>
  </si>
  <si>
    <t>BAHM780714</t>
  </si>
  <si>
    <t>DIRECCION DE PROMOCION (CD MX LINDAVISTA)</t>
  </si>
  <si>
    <t>GAOL711107</t>
  </si>
  <si>
    <t>PEGV601212</t>
  </si>
  <si>
    <t>RAVL701001</t>
  </si>
  <si>
    <t>RIMG570314</t>
  </si>
  <si>
    <t>DIRECTOR DE BANCA PRIV Y PATRIM</t>
  </si>
  <si>
    <t>SASC890128</t>
  </si>
  <si>
    <t>LAAE670615</t>
  </si>
  <si>
    <t>LERM860312</t>
  </si>
  <si>
    <t>GAPL740721</t>
  </si>
  <si>
    <t>DAMM VILLAESCUSA RAUL MANUEL</t>
  </si>
  <si>
    <t>DAVR940529</t>
  </si>
  <si>
    <t>MEVJ691117</t>
  </si>
  <si>
    <t>CANA671015</t>
  </si>
  <si>
    <t>MOLL790808</t>
  </si>
  <si>
    <t>NAMC831128</t>
  </si>
  <si>
    <t>VIGM810112</t>
  </si>
  <si>
    <t>DIGE790216</t>
  </si>
  <si>
    <t>MACL800415</t>
  </si>
  <si>
    <t>NOFF711024</t>
  </si>
  <si>
    <t>DIRECCION DE PROMOCION (CD MX TERRAZAS PEDREGAL)</t>
  </si>
  <si>
    <t>CARF821128</t>
  </si>
  <si>
    <t>PEMF731121</t>
  </si>
  <si>
    <t>VEGV781210</t>
  </si>
  <si>
    <t>AUHR901224</t>
  </si>
  <si>
    <t>AIMK900220</t>
  </si>
  <si>
    <t>GARA910328</t>
  </si>
  <si>
    <t>MASL780629</t>
  </si>
  <si>
    <t>AUAA800702</t>
  </si>
  <si>
    <t>AUAE710429</t>
  </si>
  <si>
    <t>JABJ700409</t>
  </si>
  <si>
    <t>SOSC760421</t>
  </si>
  <si>
    <t>VAJM540924</t>
  </si>
  <si>
    <t>OOOJ681225</t>
  </si>
  <si>
    <t>LERI910409</t>
  </si>
  <si>
    <t>GUMG840217</t>
  </si>
  <si>
    <t>GAFA580420</t>
  </si>
  <si>
    <t>VIRM710303</t>
  </si>
  <si>
    <t>COGR600807</t>
  </si>
  <si>
    <t>DIRECCION DE PROMOCION (CHIS TUX GUT BEL. DOMINGUEZ)</t>
  </si>
  <si>
    <t>CEZE810722</t>
  </si>
  <si>
    <t>AVILA HUERTA MONICA LORENA</t>
  </si>
  <si>
    <t>AIHM681206</t>
  </si>
  <si>
    <t>SOCG581201</t>
  </si>
  <si>
    <t>POLM840721</t>
  </si>
  <si>
    <t>CUHH910304</t>
  </si>
  <si>
    <t>BERR700607</t>
  </si>
  <si>
    <t>LAAA890926</t>
  </si>
  <si>
    <t>AURC690707</t>
  </si>
  <si>
    <t>GARM731206</t>
  </si>
  <si>
    <t>GUFL731001</t>
  </si>
  <si>
    <t>HEFM831025</t>
  </si>
  <si>
    <t>AAAG780203</t>
  </si>
  <si>
    <t>SAMJ801008</t>
  </si>
  <si>
    <t>AOTO850712</t>
  </si>
  <si>
    <t>COBB781211</t>
  </si>
  <si>
    <t>SAAF800121</t>
  </si>
  <si>
    <t>MANL641007</t>
  </si>
  <si>
    <t>VEGG910814</t>
  </si>
  <si>
    <t>YEPE820207</t>
  </si>
  <si>
    <t>VICJ681010</t>
  </si>
  <si>
    <t>CAGG781023</t>
  </si>
  <si>
    <t>MAGD920917</t>
  </si>
  <si>
    <t>TORRES RAMIREZ CLAUDIA MARCELA</t>
  </si>
  <si>
    <t>TORC810517</t>
  </si>
  <si>
    <t>GASM631008</t>
  </si>
  <si>
    <t>PABR770928</t>
  </si>
  <si>
    <t>AEVE890526</t>
  </si>
  <si>
    <t>DUCA861009</t>
  </si>
  <si>
    <t>BIAJ900117</t>
  </si>
  <si>
    <t>LORC721029</t>
  </si>
  <si>
    <t>FOCR740615</t>
  </si>
  <si>
    <t>EAPG710108</t>
  </si>
  <si>
    <t>AARE660407</t>
  </si>
  <si>
    <t>CUVL610416</t>
  </si>
  <si>
    <t>EIMA700127</t>
  </si>
  <si>
    <t>NASJ860614</t>
  </si>
  <si>
    <t>BARRON GONZALEZ JAVIER ADOLFO</t>
  </si>
  <si>
    <t>BAGJ700626</t>
  </si>
  <si>
    <t>VIRR740426</t>
  </si>
  <si>
    <t>D ACOSTA MARCHETTI MARCO</t>
  </si>
  <si>
    <t>DAMM950814</t>
  </si>
  <si>
    <t>PEGR910222</t>
  </si>
  <si>
    <t>REHG750406</t>
  </si>
  <si>
    <t>MARISCAL GOROZPE ERNESTO</t>
  </si>
  <si>
    <t>MAGE760805</t>
  </si>
  <si>
    <t>VIGR880426</t>
  </si>
  <si>
    <t>VACP660903</t>
  </si>
  <si>
    <t>SALS841207</t>
  </si>
  <si>
    <t>DIRECCION DE PROMOCION  (GTO LEON CERRO GORDO)</t>
  </si>
  <si>
    <t>GISR660501</t>
  </si>
  <si>
    <t>GOVR770831</t>
  </si>
  <si>
    <t>VADL560929</t>
  </si>
  <si>
    <t>TAMA890626</t>
  </si>
  <si>
    <t>VACF640602</t>
  </si>
  <si>
    <t>OECP870126</t>
  </si>
  <si>
    <t>GAGF651207</t>
  </si>
  <si>
    <t>DEME590822</t>
  </si>
  <si>
    <t>HUOB820430</t>
  </si>
  <si>
    <t>LOMB790906</t>
  </si>
  <si>
    <t>LARRINUA REGALADO LUIS MIGUEL IGNACIO</t>
  </si>
  <si>
    <t>LARL670619</t>
  </si>
  <si>
    <t>CAMG691114</t>
  </si>
  <si>
    <t>MOGM880201</t>
  </si>
  <si>
    <t>VARF670208</t>
  </si>
  <si>
    <t>SAFR661201</t>
  </si>
  <si>
    <t>LASG670913</t>
  </si>
  <si>
    <t>ROBX671018</t>
  </si>
  <si>
    <t>SAOE861005</t>
  </si>
  <si>
    <t>SARI771024</t>
  </si>
  <si>
    <t>DAMJ690515</t>
  </si>
  <si>
    <t>YUC MERIDA PLAZA LUXUS ALTABRISA</t>
  </si>
  <si>
    <t>DIRECCION DE PROMOCION (YUC MERIDA PLAZA LUXUS ALTABRISA)</t>
  </si>
  <si>
    <t>SOBB711204</t>
  </si>
  <si>
    <t>NACH800113</t>
  </si>
  <si>
    <t>TASF870207</t>
  </si>
  <si>
    <t>AESE711020</t>
  </si>
  <si>
    <t>ROGE660417</t>
  </si>
  <si>
    <t>HEHG741211</t>
  </si>
  <si>
    <t>RIVERA BANUELOS MARIA ELENA</t>
  </si>
  <si>
    <t>RIBE821121</t>
  </si>
  <si>
    <t>TORL651119</t>
  </si>
  <si>
    <t>QUCE770308</t>
  </si>
  <si>
    <t>MUAG561024</t>
  </si>
  <si>
    <t>FOTV730501</t>
  </si>
  <si>
    <t>LEON ESTRADA EDUARDO</t>
  </si>
  <si>
    <t>LEEE650930</t>
  </si>
  <si>
    <t>MOBC800716</t>
  </si>
  <si>
    <t>FICJ650423</t>
  </si>
  <si>
    <t>CAGE680507</t>
  </si>
  <si>
    <t>GACN811117</t>
  </si>
  <si>
    <t>AEAR730803</t>
  </si>
  <si>
    <t>NULE711025</t>
  </si>
  <si>
    <t>MOSB600901</t>
  </si>
  <si>
    <t>CASR670128</t>
  </si>
  <si>
    <t>MEOM670109</t>
  </si>
  <si>
    <t>MAGJ901001</t>
  </si>
  <si>
    <t>KAZJ660901</t>
  </si>
  <si>
    <t>AUHM671213</t>
  </si>
  <si>
    <t>GOQF640708</t>
  </si>
  <si>
    <t>OIAM621120</t>
  </si>
  <si>
    <t>MOCR940831</t>
  </si>
  <si>
    <t>LOER720201</t>
  </si>
  <si>
    <t>NAEA741022</t>
  </si>
  <si>
    <t>DUNV730619</t>
  </si>
  <si>
    <t>ALVAREZ BARBACHANO FRANCISCO JAVIER</t>
  </si>
  <si>
    <t>AABF931213</t>
  </si>
  <si>
    <t>GAAM620602</t>
  </si>
  <si>
    <t>AAHE620805</t>
  </si>
  <si>
    <t>FAUA701101</t>
  </si>
  <si>
    <t>RASS860513</t>
  </si>
  <si>
    <t>ROGA781111</t>
  </si>
  <si>
    <t>EOCA550611</t>
  </si>
  <si>
    <t>GARD560622</t>
  </si>
  <si>
    <t>GAUM910401</t>
  </si>
  <si>
    <t>FOMG520114</t>
  </si>
  <si>
    <t>MORP630717</t>
  </si>
  <si>
    <t>BOMJ820502</t>
  </si>
  <si>
    <t>RABA670903</t>
  </si>
  <si>
    <t>GUSE760421</t>
  </si>
  <si>
    <t>SASR930213</t>
  </si>
  <si>
    <t>FIRA760520</t>
  </si>
  <si>
    <t>HEGE820622</t>
  </si>
  <si>
    <t>VECR830802</t>
  </si>
  <si>
    <t>MASE630727</t>
  </si>
  <si>
    <t>LOPEZ JARAMILLO ARACELI</t>
  </si>
  <si>
    <t>LOJA690220</t>
  </si>
  <si>
    <t>VIQI830324</t>
  </si>
  <si>
    <t>HIFL780604</t>
  </si>
  <si>
    <t>TERA661208</t>
  </si>
  <si>
    <t>VAAC620427</t>
  </si>
  <si>
    <t>RACM730328</t>
  </si>
  <si>
    <t>ZEHP851224</t>
  </si>
  <si>
    <t>TISB830307</t>
  </si>
  <si>
    <t>NUAA641206</t>
  </si>
  <si>
    <t>MOSM750208</t>
  </si>
  <si>
    <t>MOCJ610604</t>
  </si>
  <si>
    <t>ZUSH720329</t>
  </si>
  <si>
    <t>SEBE801018</t>
  </si>
  <si>
    <t>AIVE650615</t>
  </si>
  <si>
    <t>EILD611229</t>
  </si>
  <si>
    <t>ACOSTA MAGALLANES CARLOS ALFONSO</t>
  </si>
  <si>
    <t>AOMC731108</t>
  </si>
  <si>
    <t>LEEG731021</t>
  </si>
  <si>
    <t>MAFK810610</t>
  </si>
  <si>
    <t>MACD661204</t>
  </si>
  <si>
    <t>BIHM801101</t>
  </si>
  <si>
    <t>DIHL760406</t>
  </si>
  <si>
    <t>ROHB690730</t>
  </si>
  <si>
    <t>EAEE630831</t>
  </si>
  <si>
    <t>LAVA711212</t>
  </si>
  <si>
    <t>CABJ660623</t>
  </si>
  <si>
    <t>IARI911101</t>
  </si>
  <si>
    <t>VAOJ600112</t>
  </si>
  <si>
    <t>MOJE791022</t>
  </si>
  <si>
    <t>PIGC840507</t>
  </si>
  <si>
    <t>HEPS710224</t>
  </si>
  <si>
    <t>LORM570626</t>
  </si>
  <si>
    <t>CAGM610626</t>
  </si>
  <si>
    <t>MAEM861203</t>
  </si>
  <si>
    <t>NOBB850828</t>
  </si>
  <si>
    <t>ROFA700810</t>
  </si>
  <si>
    <t>MAMR801211</t>
  </si>
  <si>
    <t>MARJ900124</t>
  </si>
  <si>
    <t>LOSL651108</t>
  </si>
  <si>
    <t>SOCC790112</t>
  </si>
  <si>
    <t>PABC731025</t>
  </si>
  <si>
    <t>SIRR680713</t>
  </si>
  <si>
    <t>SAFI770510</t>
  </si>
  <si>
    <t>LETY811210</t>
  </si>
  <si>
    <t>VEGS710627</t>
  </si>
  <si>
    <t>LEAL  MARTINEZ  ALEJANDRO</t>
  </si>
  <si>
    <t>LEMA930524</t>
  </si>
  <si>
    <t>ROSV881119</t>
  </si>
  <si>
    <t>CAGJ710628</t>
  </si>
  <si>
    <t>MEVJ820406</t>
  </si>
  <si>
    <t>AANA710226</t>
  </si>
  <si>
    <t>PEMG780213</t>
  </si>
  <si>
    <t>CEPG791101</t>
  </si>
  <si>
    <t>MAMB600321</t>
  </si>
  <si>
    <t>PEOR610415</t>
  </si>
  <si>
    <t>MERINO RODRIGUEZ JORGE RAMSES</t>
  </si>
  <si>
    <t>MERJ810527</t>
  </si>
  <si>
    <t>MASU790511</t>
  </si>
  <si>
    <t>OIMM781108</t>
  </si>
  <si>
    <t>ROSL710401</t>
  </si>
  <si>
    <t>ZAMM620311</t>
  </si>
  <si>
    <t>GACO630206</t>
  </si>
  <si>
    <t>MALR770307</t>
  </si>
  <si>
    <t>QUBD690608</t>
  </si>
  <si>
    <t>DUVC621104</t>
  </si>
  <si>
    <t>PEAA671206</t>
  </si>
  <si>
    <t>EAES660114</t>
  </si>
  <si>
    <t>MONA761216</t>
  </si>
  <si>
    <t>HEAI890826</t>
  </si>
  <si>
    <t>MOSR780102</t>
  </si>
  <si>
    <t>AUFA710927</t>
  </si>
  <si>
    <t>PAGA651008</t>
  </si>
  <si>
    <t>MOVA930404</t>
  </si>
  <si>
    <t>SOYA640726</t>
  </si>
  <si>
    <t>IIJD651008</t>
  </si>
  <si>
    <t>TOLU790123</t>
  </si>
  <si>
    <t>DISJ800731</t>
  </si>
  <si>
    <t>BAFJ620413</t>
  </si>
  <si>
    <t>FAZG730419</t>
  </si>
  <si>
    <t>HEHR740703</t>
  </si>
  <si>
    <t>PAAL660904</t>
  </si>
  <si>
    <t>BEOO580922</t>
  </si>
  <si>
    <t>MASM771106</t>
  </si>
  <si>
    <t>CEGR830608</t>
  </si>
  <si>
    <t>CAAA670623</t>
  </si>
  <si>
    <t>FOBG790711</t>
  </si>
  <si>
    <t>LOZE720907</t>
  </si>
  <si>
    <t>CALJ670430</t>
  </si>
  <si>
    <t>MOBJ831222</t>
  </si>
  <si>
    <t>GAGL830730</t>
  </si>
  <si>
    <t>CUAP790917</t>
  </si>
  <si>
    <t>MASM720324</t>
  </si>
  <si>
    <t>LODR670514</t>
  </si>
  <si>
    <t>MAGS600617</t>
  </si>
  <si>
    <t>MOCX670329</t>
  </si>
  <si>
    <t>DEBL680214</t>
  </si>
  <si>
    <t>SEMD770205</t>
  </si>
  <si>
    <t>GACD641003</t>
  </si>
  <si>
    <t>CASA741026</t>
  </si>
  <si>
    <t>DARM850202</t>
  </si>
  <si>
    <t>ROPT860218</t>
  </si>
  <si>
    <t>RIMJ830106</t>
  </si>
  <si>
    <t>HESB710816</t>
  </si>
  <si>
    <t>COME821207</t>
  </si>
  <si>
    <t>DIRECCION DE PROMOCION (CD MX JULIO VERNE POLANCO)</t>
  </si>
  <si>
    <t>CAAI780627</t>
  </si>
  <si>
    <t>DEDC641124</t>
  </si>
  <si>
    <t>MEMK780524</t>
  </si>
  <si>
    <t>CAAM850531</t>
  </si>
  <si>
    <t>CAPF731210</t>
  </si>
  <si>
    <t>VAGM851103</t>
  </si>
  <si>
    <t>LUMG720827</t>
  </si>
  <si>
    <t>CERE731116</t>
  </si>
  <si>
    <t>PELJ880811</t>
  </si>
  <si>
    <t>BARA570709</t>
  </si>
  <si>
    <t>GOEL751031</t>
  </si>
  <si>
    <t>MOME670316</t>
  </si>
  <si>
    <t>AEZA661104</t>
  </si>
  <si>
    <t>TENM620107</t>
  </si>
  <si>
    <t>HEVA750515</t>
  </si>
  <si>
    <t>CELL660703</t>
  </si>
  <si>
    <t>GAMI610220</t>
  </si>
  <si>
    <t>LANV681128</t>
  </si>
  <si>
    <t>MAGA760214</t>
  </si>
  <si>
    <t>BABG770228</t>
  </si>
  <si>
    <t>DIRECCION DE PROMOCION (CD MX MONTES URALES)</t>
  </si>
  <si>
    <t>CAAC720916</t>
  </si>
  <si>
    <t>ROMS920418</t>
  </si>
  <si>
    <t>QUBA771120</t>
  </si>
  <si>
    <t>GAMV620309</t>
  </si>
  <si>
    <t>VAAA870608</t>
  </si>
  <si>
    <t>SEJG721023</t>
  </si>
  <si>
    <t>COHC690430</t>
  </si>
  <si>
    <t>GUAM751202</t>
  </si>
  <si>
    <t>VITE930810</t>
  </si>
  <si>
    <t>GUCC790331</t>
  </si>
  <si>
    <t>GAME771029</t>
  </si>
  <si>
    <t>DIRECCION DE PROMOCION (CD MX SANTA FE GLEZ CAMARENA PB)</t>
  </si>
  <si>
    <t>CACJ900212</t>
  </si>
  <si>
    <t>BEGC910530</t>
  </si>
  <si>
    <t>AAJC800613</t>
  </si>
  <si>
    <t>VEZJ800928</t>
  </si>
  <si>
    <t>VARGAS NOEL EMILIANO</t>
  </si>
  <si>
    <t>VANE941030</t>
  </si>
  <si>
    <t>OOGN840825</t>
  </si>
  <si>
    <t>LEAL750916</t>
  </si>
  <si>
    <t>PIMR710812</t>
  </si>
  <si>
    <t>RAMIREZ PICKETT MARTHA ELIA</t>
  </si>
  <si>
    <t>RAPM630603</t>
  </si>
  <si>
    <t>RUFL770626</t>
  </si>
  <si>
    <t>REGM791006</t>
  </si>
  <si>
    <t>DMLA610816</t>
  </si>
  <si>
    <t>LAES841023</t>
  </si>
  <si>
    <t>NIETO TETLALMATZIN ALFONSO</t>
  </si>
  <si>
    <t>NITA900529</t>
  </si>
  <si>
    <t>POGV690514</t>
  </si>
  <si>
    <t>AUGR751129</t>
  </si>
  <si>
    <t>MALD881020</t>
  </si>
  <si>
    <t>TOMA850211</t>
  </si>
  <si>
    <t>GASE840507</t>
  </si>
  <si>
    <t>CADE851008</t>
  </si>
  <si>
    <t>OCHOA VILLARRUEL JUAN</t>
  </si>
  <si>
    <t>OOVJ581228</t>
  </si>
  <si>
    <t>VARGAS IBARRECHE ANE</t>
  </si>
  <si>
    <t>VAIA791127</t>
  </si>
  <si>
    <t>EUHA910215</t>
  </si>
  <si>
    <t>VEAE920407</t>
  </si>
  <si>
    <t>BARJ881102</t>
  </si>
  <si>
    <t>NACL771105</t>
  </si>
  <si>
    <t>VAVL781014</t>
  </si>
  <si>
    <t>BARBA QUEZADA JOSE GABRIEL</t>
  </si>
  <si>
    <t>BAQG660328</t>
  </si>
  <si>
    <t>GARCIA SANCHEZ JESSY IRVING</t>
  </si>
  <si>
    <t>AGUILA RAMIREZ PEDRO IVAN</t>
  </si>
  <si>
    <t>MARTINEZ ROMERO ALEJANDRO</t>
  </si>
  <si>
    <t>GONZALEZ DURAN SUSANA IVONNE</t>
  </si>
  <si>
    <t>OCHOA PADILLA LOURDES NOEMI</t>
  </si>
  <si>
    <t>RODRIGUEZ AVIÑA MARISOL ALEJANDRA</t>
  </si>
  <si>
    <t>VAZQUEZ SALDIVAR YOSELIN KAREN</t>
  </si>
  <si>
    <t>GUERRERO NUÑEZ VIRIDIANA SHARAY</t>
  </si>
  <si>
    <t>HERNANDEZ ORTIZ CLAUDIA CRISTINA</t>
  </si>
  <si>
    <t>WALKER COS NANCY MARIA</t>
  </si>
  <si>
    <t>CORTEZ AVALOS HECTOR</t>
  </si>
  <si>
    <t>BURRUEL MARQUEZ ALEJANDRO</t>
  </si>
  <si>
    <t>SHAMON . STEVEN MICHAEL</t>
  </si>
  <si>
    <t>DAVILA CAMACHO CARLOS EDUARDO</t>
  </si>
  <si>
    <t>MARTINEZ  GUERRERO  ESTRELLA LUCIA</t>
  </si>
  <si>
    <t>HEVIA HERRERA VICTOR ISRAEL</t>
  </si>
  <si>
    <t>RUATA  ORANDAY MARCELA ALEJANDRA</t>
  </si>
  <si>
    <t>GARZA  CRUZ  GENARO MANUEL</t>
  </si>
  <si>
    <t>BARCENAS BALDERAS JOSE VALDEMAR</t>
  </si>
  <si>
    <t>MURRIETA BURRUEL DAMARYS LAEILANY</t>
  </si>
  <si>
    <t>LOZANO GARZA ANTONIO</t>
  </si>
  <si>
    <t>LICON  YAÑEZ MIGUEL ALEJANDRO</t>
  </si>
  <si>
    <t>SAUCEDA MUNOZ GLORIA</t>
  </si>
  <si>
    <t>PÓLIZAS</t>
  </si>
  <si>
    <t>ROMO TORRES ALDO MICHELLE</t>
  </si>
  <si>
    <t>CD MX ALTAVISTA</t>
  </si>
  <si>
    <t>ROJAS HERRERA JORGE</t>
  </si>
  <si>
    <t>QUEVEDO MENDOZA MARIA FERNANDA</t>
  </si>
  <si>
    <t>HERNANDEZ GARCIA ROSIO MARGARITA</t>
  </si>
  <si>
    <t>EDO MEX VALLE DORADO</t>
  </si>
  <si>
    <t>TORANZO DIAZ DE LEON GABRIELA</t>
  </si>
  <si>
    <t>ORVAÑANOS REA ANDRES</t>
  </si>
  <si>
    <t>ALVAREZ ROBLES PATRICIA EUGENIA</t>
  </si>
  <si>
    <t>LIZARRAGA FELIX YOLANDA</t>
  </si>
  <si>
    <t>VARELA OLIVAS LIZETTE DORALIA</t>
  </si>
  <si>
    <t>LOPEZ LOYA EDHER GUILLERMO</t>
  </si>
  <si>
    <t>VERDIN MADRIGAL KARLA</t>
  </si>
  <si>
    <t>GAVICA COPPEL  DANIEL DE JESUS</t>
  </si>
  <si>
    <t>CONCEPTO</t>
  </si>
  <si>
    <t>BAÑUELOS PONCE ADRIANA KARINA</t>
  </si>
  <si>
    <t>GUERRA GONZALEZ ILEANA</t>
  </si>
  <si>
    <t>MATEOS DE BUSTAMANTE FLORENCIA</t>
  </si>
  <si>
    <t>TIRADO MANCILLA ALFONSO</t>
  </si>
  <si>
    <t>MESTRE ROMERO VICENTE FERNANDO</t>
  </si>
  <si>
    <t>CARRILLO MARTINEZ OSCAR MARIO</t>
  </si>
  <si>
    <t>BELTRAN ALTAMIRANO MARIA ESTELA</t>
  </si>
  <si>
    <t>GONZALEZ RICOY PABLO</t>
  </si>
  <si>
    <t>SOTO HUERTA JOSE LUIS</t>
  </si>
  <si>
    <t>VIEYRA JIMENEZ VALERIA</t>
  </si>
  <si>
    <t>GARCIA DAVILA LUIS ISAAC</t>
  </si>
  <si>
    <t>LOPEZ MANJARREZ BLANCA DELIA</t>
  </si>
  <si>
    <t>MACIAS ORTIZ GLENDA</t>
  </si>
  <si>
    <t>GONZALEZ SALINAS JOSE</t>
  </si>
  <si>
    <t>NUÑEZ OLMEDO KAREN ANDREA</t>
  </si>
  <si>
    <t>AVELAR AVIÑA ARCELIA</t>
  </si>
  <si>
    <t>REYES  GUTIERREZ  MARIA MAGDALENA</t>
  </si>
  <si>
    <t>VALDES  BUSTAMANTE  RODRIGO</t>
  </si>
  <si>
    <t>MANCILLA GUTIERREZ CESAR EDUARDO</t>
  </si>
  <si>
    <t>AMADOR SPINOZA MARIO ALBERTO</t>
  </si>
  <si>
    <t>ZAMORA  NEAVES ADRIAN</t>
  </si>
  <si>
    <t>BERBER LOPEZ MARGARITA</t>
  </si>
  <si>
    <t>PASTRANA SANCHEZ ROBERTO</t>
  </si>
  <si>
    <t>RAMOS ROCHA MANUEL ARTURO</t>
  </si>
  <si>
    <t>MARQUEZ CORTE BALTASAR MANUEL</t>
  </si>
  <si>
    <t>MARTINEZ BECERRA GRISELDA</t>
  </si>
  <si>
    <t>MALDONADO MEDINA DANIEL</t>
  </si>
  <si>
    <t>OGAZ VIRAMONTES SALVADOR</t>
  </si>
  <si>
    <t>URIAS CRUZ DOLORES PATRICIA</t>
  </si>
  <si>
    <t>GONZALEZ DOMINGUEZ RENE</t>
  </si>
  <si>
    <t>ORTEGA HERNANDEZ CARLOS ALBERTO</t>
  </si>
  <si>
    <t>COAH TORREON B INDEPENDENCIA</t>
  </si>
  <si>
    <t>MATOUK YITANI CHRISTIANNE</t>
  </si>
  <si>
    <t>SANCHEZ ZUÑIGA ITZEL JOCELYN</t>
  </si>
  <si>
    <t>HERNANDEZ RIOS HERVEY XAVIER</t>
  </si>
  <si>
    <t>CORRAL RIVERA FELIX</t>
  </si>
  <si>
    <t>RODRIGUEZ MATILLA MAX ALBERTO</t>
  </si>
  <si>
    <t>GARCIA LOPEZ ENRIQUE</t>
  </si>
  <si>
    <t>PINEDA JIMENEZ KEVIN ISRAEL</t>
  </si>
  <si>
    <t>LOPEZ CORONA CINTHYA NAYELI</t>
  </si>
  <si>
    <t>GONZALEZ CASTILLO RODNEY</t>
  </si>
  <si>
    <t>MAYA REYES LAURA ISABEL</t>
  </si>
  <si>
    <t>MONTIEL CAMACHO ARTURO</t>
  </si>
  <si>
    <t>OCAMPO OCHOA LUIS ENRIQUE</t>
  </si>
  <si>
    <t>GARCIA DE LA MORA ROBERTO</t>
  </si>
  <si>
    <t>LOPEZ PERALES ADRIAN</t>
  </si>
  <si>
    <t>GUZMAN  VILLEGAS KARLA ISELA</t>
  </si>
  <si>
    <t>ZANABRIA GENOVEZ JORGE BALTAZAR</t>
  </si>
  <si>
    <t>ROSAS  JUAREZ MARIO ANTONIO</t>
  </si>
  <si>
    <t>GARCIA MENENDEZ ALEJANDRO</t>
  </si>
  <si>
    <t>ESTRADA DAVILA ADRIAN MARCELO</t>
  </si>
  <si>
    <t>BOUE DEL VALLE MARIA REGINA</t>
  </si>
  <si>
    <t>EDO MEX TECAMACHALCO</t>
  </si>
  <si>
    <t>BRITO PEDROZA PATRICIA ELIZABETH</t>
  </si>
  <si>
    <t>JASSO CHAVEZ LUIS HORACIO</t>
  </si>
  <si>
    <t>PALAZUELOS DEL RINCON LORENA</t>
  </si>
  <si>
    <t>STRASSBURGER MADRIGAL ALEJANDRO</t>
  </si>
  <si>
    <t>ALVAREZ GRACIAN KAREN MARIA GUADALUPE</t>
  </si>
  <si>
    <t>PASILLAS MADRIGAL ANDRES</t>
  </si>
  <si>
    <t>MAPFRE</t>
  </si>
  <si>
    <t>REYES RIVAS ERIKA SUGEY</t>
  </si>
  <si>
    <t>BECERRIL MARTINEZ MARCO</t>
  </si>
  <si>
    <t>PUESTO</t>
  </si>
  <si>
    <t>PAMA940922</t>
  </si>
  <si>
    <t>BEAE570604</t>
  </si>
  <si>
    <t>GODR890317</t>
  </si>
  <si>
    <t>MEZA VALDEZ JESUS MANUEL</t>
  </si>
  <si>
    <t>HEOC670705</t>
  </si>
  <si>
    <t>SAZI930215</t>
  </si>
  <si>
    <t>BECERRA GONZALEZ MANUEL</t>
  </si>
  <si>
    <t>ARCOS TEJEDA OLAF GASPAR</t>
  </si>
  <si>
    <t>LOCC930414</t>
  </si>
  <si>
    <t>DE LA GARZA GARCIA ALEJANDRO</t>
  </si>
  <si>
    <t>PORTILLA ESCALANTE JAIME</t>
  </si>
  <si>
    <t>ROHJ940119</t>
  </si>
  <si>
    <t>MUBD880119</t>
  </si>
  <si>
    <t>BABV860622</t>
  </si>
  <si>
    <t>ROJM930406</t>
  </si>
  <si>
    <t>ROTA921128</t>
  </si>
  <si>
    <t>GACG750426</t>
  </si>
  <si>
    <t>MAGC930620</t>
  </si>
  <si>
    <t>REGM871010</t>
  </si>
  <si>
    <t>RUOM810319</t>
  </si>
  <si>
    <t>GODS870410</t>
  </si>
  <si>
    <t>LIFY821122</t>
  </si>
  <si>
    <t>ZANA870505</t>
  </si>
  <si>
    <t>CAMO600814</t>
  </si>
  <si>
    <t>GOSJ731228</t>
  </si>
  <si>
    <t>WACN640929</t>
  </si>
  <si>
    <t>UICD780926</t>
  </si>
  <si>
    <t>PARL770922</t>
  </si>
  <si>
    <t>GUGI740411</t>
  </si>
  <si>
    <t>GARCIA URQUIZA MARINES</t>
  </si>
  <si>
    <t>OAVS701118</t>
  </si>
  <si>
    <t>RUENES MOSCOSO GERARDO JESUS</t>
  </si>
  <si>
    <t>SAMA740228</t>
  </si>
  <si>
    <t>GACD921023</t>
  </si>
  <si>
    <t>TODG720802</t>
  </si>
  <si>
    <t>VIJV950330</t>
  </si>
  <si>
    <t>MAGE931107</t>
  </si>
  <si>
    <t>GALE980123</t>
  </si>
  <si>
    <t>HERH780903</t>
  </si>
  <si>
    <t>PIJK921202</t>
  </si>
  <si>
    <t>LOPA960225</t>
  </si>
  <si>
    <t>EADA950627</t>
  </si>
  <si>
    <t>OEHC811008</t>
  </si>
  <si>
    <t>VASY871221</t>
  </si>
  <si>
    <t>VEMK760831</t>
  </si>
  <si>
    <t>NAVARRO CISNEROS HUGO SALVADOR</t>
  </si>
  <si>
    <t>AEAA930725</t>
  </si>
  <si>
    <t>AASM910112</t>
  </si>
  <si>
    <t>NUOK951001</t>
  </si>
  <si>
    <t>AARP710316</t>
  </si>
  <si>
    <t>BAPA910302</t>
  </si>
  <si>
    <t>SAMG750509</t>
  </si>
  <si>
    <t>HEGR750307</t>
  </si>
  <si>
    <t>MABG951230</t>
  </si>
  <si>
    <t>LOLE940901</t>
  </si>
  <si>
    <t>VAOL841215</t>
  </si>
  <si>
    <t>OOPL830524</t>
  </si>
  <si>
    <t>RARM780213</t>
  </si>
  <si>
    <t>MAOG871025</t>
  </si>
  <si>
    <t>PASR720810</t>
  </si>
  <si>
    <t>ZAGJ940811</t>
  </si>
  <si>
    <t>BUMA660210</t>
  </si>
  <si>
    <t>HEHV801002</t>
  </si>
  <si>
    <t>BELM840714</t>
  </si>
  <si>
    <t>SAST910408</t>
  </si>
  <si>
    <t>MAMD960110</t>
  </si>
  <si>
    <t>GAMR771112</t>
  </si>
  <si>
    <t>GARCIA MALDONADO JOSE EDUARDO</t>
  </si>
  <si>
    <t>GASJ870727</t>
  </si>
  <si>
    <t>GARCIA SALAS DIEGO ARMANDO</t>
  </si>
  <si>
    <t>ARELLANO IRINEO ISABEL</t>
  </si>
  <si>
    <t>ACRA ZAVALA EDGAR ADIB</t>
  </si>
  <si>
    <t>LOMB621118</t>
  </si>
  <si>
    <t>SOHL920923</t>
  </si>
  <si>
    <t>MARA840709</t>
  </si>
  <si>
    <t>QUMF921226</t>
  </si>
  <si>
    <t>OARA870506</t>
  </si>
  <si>
    <t>CORF920321</t>
  </si>
  <si>
    <t>MACB921027</t>
  </si>
  <si>
    <t>OAOL941101</t>
  </si>
  <si>
    <t>DACC921212</t>
  </si>
  <si>
    <t>GORP930630</t>
  </si>
  <si>
    <t>TIMA960907</t>
  </si>
  <si>
    <t>BOVR950604</t>
  </si>
  <si>
    <t>GOCR830729</t>
  </si>
  <si>
    <t>GADL840529</t>
  </si>
  <si>
    <t>MARL810130</t>
  </si>
  <si>
    <t>GUVK951003</t>
  </si>
  <si>
    <t>GAMA951202</t>
  </si>
  <si>
    <t>MOCA930807</t>
  </si>
  <si>
    <t>BIPP910125</t>
  </si>
  <si>
    <t>VAZQUEZ DIAZ LUIS MIGUEL</t>
  </si>
  <si>
    <t>ROAM760210</t>
  </si>
  <si>
    <t>GUNV960904</t>
  </si>
  <si>
    <t>AAGK781212</t>
  </si>
  <si>
    <t>LIYM760129</t>
  </si>
  <si>
    <t>VABR881119</t>
  </si>
  <si>
    <t>MERV610624</t>
  </si>
  <si>
    <t>LOGA830716</t>
  </si>
  <si>
    <t>JACL740216</t>
  </si>
  <si>
    <t>MABF871118</t>
  </si>
  <si>
    <t>AURP931205</t>
  </si>
  <si>
    <t>MAYC830919</t>
  </si>
  <si>
    <t>ROMM670218</t>
  </si>
  <si>
    <t>COAH710904</t>
  </si>
  <si>
    <t>ASESOR DE SERVICIO</t>
  </si>
  <si>
    <t>ASESOR BANCA ESPECIALIZADA</t>
  </si>
  <si>
    <t>EJECUTIVO ASOCIADO</t>
  </si>
  <si>
    <t>ASESOR ESPECIALIZADO</t>
  </si>
  <si>
    <t>GERENTE</t>
  </si>
  <si>
    <t>SUBDIRECTOR</t>
  </si>
  <si>
    <t>SUBGERENTE ADMINISTRATIVO</t>
  </si>
  <si>
    <t>PROMOTOR CAMBIOS</t>
  </si>
  <si>
    <t>ASISTENTE DE ASESORIA</t>
  </si>
  <si>
    <t>DIRECTOR</t>
  </si>
  <si>
    <t>INTERNO</t>
  </si>
  <si>
    <t>ASESOR CAMBIOS</t>
  </si>
  <si>
    <t>GERENTE ADMINISTRATIVO</t>
  </si>
  <si>
    <t>OPERADOR TELEFONICO</t>
  </si>
  <si>
    <t>EJECUTIVO VIDEOLLAMADA</t>
  </si>
  <si>
    <t>ANALISTA</t>
  </si>
  <si>
    <t>PUE CHOLULA CITY ANGELOPOLIS</t>
  </si>
  <si>
    <t>HGO PACHUCA CAMINO REAL</t>
  </si>
  <si>
    <t/>
  </si>
  <si>
    <t>DIRECCION DE BANCA PRIVADA Y PATRIMONIAL NORTE - SUR</t>
  </si>
  <si>
    <t>DIRECCION DE BANCA ESPECIALIZADA</t>
  </si>
  <si>
    <t>DIRECCION DIVISIONAL WEALTH MANAGEMENT</t>
  </si>
  <si>
    <t>DIRECCION WEALTH MANAGEMENT 2</t>
  </si>
  <si>
    <t>DIRECCION WEALTH MANAGEMENT 1</t>
  </si>
  <si>
    <t>DIRECCION DE BANCA PRIVADA Y PATRIMONIAL METRO</t>
  </si>
  <si>
    <t>DIRECCION DE ASESORIA (CD MX MONTES URALES)</t>
  </si>
  <si>
    <t>DIRECCION DE ASESORIA METRO</t>
  </si>
  <si>
    <t>DIRECCION DE CONTRATOS</t>
  </si>
  <si>
    <t>DIRECCION DE ASESORIA (NORTE - SUR)</t>
  </si>
  <si>
    <t>DIRECCION DE ASESORIA (CD MX SANTA FE)</t>
  </si>
  <si>
    <t>DIRECCION TERRITORIAL BANCA DE RELACION</t>
  </si>
  <si>
    <t>DIRECCION METROPOLITANA BANCA TRANSACCIONAL</t>
  </si>
  <si>
    <t>DIRECCION METROPOLITANA BANCA DE RELACION</t>
  </si>
  <si>
    <t>DIRECCION DE MESAS Y TRANSACCIONALES</t>
  </si>
  <si>
    <t>DIRECCION DE RIESGOS</t>
  </si>
  <si>
    <t>DIRECCION DE PROMOCION (CD MX ALTAVISTA)</t>
  </si>
  <si>
    <t>DIRECCION DE PROMOCION (JAL ZAPOPAN ANDARES CB)</t>
  </si>
  <si>
    <t>DIRECCION DE PROMOCION (PUE CHOLULA CITY ANGELOPOLIS)</t>
  </si>
  <si>
    <t>DIRECCION DE PROMOCION (BC MEXICALI PLAZA LIENZO)</t>
  </si>
  <si>
    <t>DIRECCION DE PROMOCION (EDO MEX TECAMACHALCO)</t>
  </si>
  <si>
    <t>DIRECCION PROMOCION BANCA DE RELACION 4</t>
  </si>
  <si>
    <t>DIRECCION PROMOCION BANCA DE RELACION 1</t>
  </si>
  <si>
    <t>DIRECCION DE PROMOCION TERRITORIAL BANCA TRANSACCIONAL 2</t>
  </si>
  <si>
    <t>DIRECCION PROMOCION BANCA DE RELACION 2</t>
  </si>
  <si>
    <t>DIRECCION DE CANALES DIGITALES Y PRODUCTOS FINANCIEROS</t>
  </si>
  <si>
    <t>DIRECCION MESA DE CAMBIOS</t>
  </si>
  <si>
    <t>CREDITO</t>
  </si>
  <si>
    <t>SEGUROS</t>
  </si>
  <si>
    <t>ARRENDADORA</t>
  </si>
  <si>
    <t>LOPEZ GARRIDO MONTSERRAT</t>
  </si>
  <si>
    <t>FLANDES HERNANDEZ MARIA DANIELA</t>
  </si>
  <si>
    <t>VERA CERVANTES DANIA ILIANE</t>
  </si>
  <si>
    <t>BUENROSTRO CARDONA CARLA PATRICIA</t>
  </si>
  <si>
    <t>KALIFA ASSAD MARTIN FRANCISCO</t>
  </si>
  <si>
    <t>MORA HERNANDEZ JOAQUIN ALBERTO</t>
  </si>
  <si>
    <t>RULLAN PARAS GERARDO JAVIER</t>
  </si>
  <si>
    <t>ARTEAGA VENEGAS JAVIER</t>
  </si>
  <si>
    <t>LOPEZ VAZQUEZ JOSE ALFREDO</t>
  </si>
  <si>
    <t>DE LA GARZA MACIAS DAVID</t>
  </si>
  <si>
    <t>MENDOZA PEREA ALBERTO HERNAN</t>
  </si>
  <si>
    <t>LARRONDO SCHOELLY CARLOS ALBERTO</t>
  </si>
  <si>
    <t>FIERRO ROSALES ALESSANDRO</t>
  </si>
  <si>
    <t>MARTINEZ ESCOBEDO JOSE HUMBERTO</t>
  </si>
  <si>
    <t>MACYSHYN ALVAREZ KARLA  DANIELA</t>
  </si>
  <si>
    <t>GONZALEZ BOTELLO JOSE ADRIAN</t>
  </si>
  <si>
    <t>FELIX TAPIA ESTEBAN</t>
  </si>
  <si>
    <t>AVENDAÑO CORPUS DIEGO ROGELIO</t>
  </si>
  <si>
    <t>RASCON  IBARRA LUIS FERNANDO</t>
  </si>
  <si>
    <t>MORENO DELGADO  RODRIGO MIGUEL</t>
  </si>
  <si>
    <t>ALTAMIRANO OROZCO HILARIO</t>
  </si>
  <si>
    <t>CUELLAR QUINTANILLA FELIPE ALBERTO</t>
  </si>
  <si>
    <t>SALAS SERRANO RODRIGO</t>
  </si>
  <si>
    <t>VILLEGAS MUÑOZ FRANCISCO PABLO</t>
  </si>
  <si>
    <t>GREGG AVITIA LUIS FERNANDO</t>
  </si>
  <si>
    <t>SOSA LOZANO CARLOS ALBERTO</t>
  </si>
  <si>
    <t>CEJA MANZUR RAUL EDUARDO</t>
  </si>
  <si>
    <t>MADERO GONZALEZ ROBERTO</t>
  </si>
  <si>
    <t>BRACAMONTES GARCIA JORGE ARMANDO</t>
  </si>
  <si>
    <t>WALKER  RIO DE LA LOZA ALFREDO</t>
  </si>
  <si>
    <t>GONZALEZ MONTESINOS FERNANDEZ DIEGO</t>
  </si>
  <si>
    <t>ELIZONDO GARCIA ROBERTA</t>
  </si>
  <si>
    <t>DELGADO GONZALEZ SHALEM</t>
  </si>
  <si>
    <t>CARVAJAL  SALAZAR  ROLANDO IBAR</t>
  </si>
  <si>
    <t>SILVA URCID BRISA JIMENA</t>
  </si>
  <si>
    <t>BOLAÑOS CACHO MARTINEZ GILBERTO</t>
  </si>
  <si>
    <t>AMBRIZ CERVANTES JESUS ALBERTO</t>
  </si>
  <si>
    <t>ARMENTA  ARAMBURO OSWALDO</t>
  </si>
  <si>
    <t>ALTAMIRANO NASTA OSCAR ALEJANDRO</t>
  </si>
  <si>
    <t>TORRES VILLAESCUZA OSCAR</t>
  </si>
  <si>
    <t>TOCA TREMIÑO ROSANA</t>
  </si>
  <si>
    <t>DE LA CRUZ HERRERA KATIA</t>
  </si>
  <si>
    <t>MUÑOZ ORTEGA PAULO</t>
  </si>
  <si>
    <t>PEREZ GOMEZ OSCAR ARMANDO</t>
  </si>
  <si>
    <t>YUNES SEPULVEDA JOSE ANDRES</t>
  </si>
  <si>
    <t>MARRUFO VELAZQUEZ RICARDO</t>
  </si>
  <si>
    <t>GARCIA QUIROZ VICTORIA</t>
  </si>
  <si>
    <t>RENDON  GUERRERO RODOLFO MANUEL</t>
  </si>
  <si>
    <t>GUZMAN GOMEZ HECTOR ARMANDO</t>
  </si>
  <si>
    <t>FLORES ZARATE SAMUEL</t>
  </si>
  <si>
    <t>NIETO MENDEZ CARLOS ALBERTO</t>
  </si>
  <si>
    <t>ROBLEDA GONZALEZ DE CASTILLA PAULINA</t>
  </si>
  <si>
    <t>MORENO MUÑOZ  JUAN PABLO</t>
  </si>
  <si>
    <t>NESME MILAN CARLA</t>
  </si>
  <si>
    <t>BALLESTEROS CANTU DANIELA</t>
  </si>
  <si>
    <t>GONZALEZ MONSIVAIS  FERNANDO</t>
  </si>
  <si>
    <t>BATIZ ESPINOZA DE LOS MONTEROS MELISSA</t>
  </si>
  <si>
    <t>RODRIGUEZ GUEVARA MARIO PATRICIO</t>
  </si>
  <si>
    <t>NARANJO PEÑA JESUS ANTONIO</t>
  </si>
  <si>
    <t>MACIAS DE ALBA GONZALO</t>
  </si>
  <si>
    <t>PONS GARZA SERGIO GABRIEL</t>
  </si>
  <si>
    <t>NAVARRO ARREDONDO GUILLERMO</t>
  </si>
  <si>
    <t>ESCOBAR VARGAS MARIA OGARITA</t>
  </si>
  <si>
    <t>SANCHEZ PEREZ KARLA GETSEMANI</t>
  </si>
  <si>
    <t>CALDERA BAEZ ESTEBAN</t>
  </si>
  <si>
    <t>FLORES GARDUÑO MARIA ISABEL</t>
  </si>
  <si>
    <t>MORALES DE SANTIAGO SAMAIRA BITALY</t>
  </si>
  <si>
    <t>MARTINEZ CABRAL TOLEDANO RUBEN JAVIER</t>
  </si>
  <si>
    <t>PALOMINO GARCIA CRISTIAN</t>
  </si>
  <si>
    <t>DE LA ROSA BUENO ELDER</t>
  </si>
  <si>
    <t>CARRILLO TORRES MONICA</t>
  </si>
  <si>
    <t>ALVITER NOLASCO VICTOR</t>
  </si>
  <si>
    <t>ORTIZ MARTINEZ OMAR LEONEL</t>
  </si>
  <si>
    <t>FIGUEROA QUIÑONES ITZEL</t>
  </si>
  <si>
    <t>LOPEZ CUEVA HALEINE</t>
  </si>
  <si>
    <t>MORAGREGA CANUDAS JUAN PABLO</t>
  </si>
  <si>
    <t>VALENZUELA GONZALEZ RENE JOSE</t>
  </si>
  <si>
    <t>TELLEZ GUZMAN RODRIGO</t>
  </si>
  <si>
    <t>OBREGON GONZALEZ JESUS</t>
  </si>
  <si>
    <t>NUÑEZ FERNANDEZ ANDREA FERNANDA</t>
  </si>
  <si>
    <t>FLORES ARTALEJO  BRYAN IGNACIO</t>
  </si>
  <si>
    <t>DIAZ CARRILLO ANTONIO ALBERTO</t>
  </si>
  <si>
    <t>GOMEZ DENA RICARDO LEON</t>
  </si>
  <si>
    <t>ROBLES MALDONADO CLAUDIA MARCELA</t>
  </si>
  <si>
    <t>CALLEJA CHARVEL ANTONIO</t>
  </si>
  <si>
    <t>MORALES GARCIA ANDREA DEL CARMEN</t>
  </si>
  <si>
    <t>ZAVALA MORENO MARGARITA</t>
  </si>
  <si>
    <t>FIERRO SANCHEZ ALEJANDRO</t>
  </si>
  <si>
    <t>CORONA RUIZ DANIEL IBRAHIM</t>
  </si>
  <si>
    <t>PELLICO VILLAR GERARDO FRANCISCO</t>
  </si>
  <si>
    <t>PACHECO CONTRERAS KARLA PATRICIA</t>
  </si>
  <si>
    <t>MARTINEZ BASULTO JOSE ALEJANDRO</t>
  </si>
  <si>
    <t>LUNA Y PARRA GOMEZ URQUIZA JOSE</t>
  </si>
  <si>
    <t>CHALITA GONZALEZ ANTONIO</t>
  </si>
  <si>
    <t>DE LA TEJA  DUVIGNAU LUZ AYLIN</t>
  </si>
  <si>
    <t>ROLDAN RUBIN SANTIAGO</t>
  </si>
  <si>
    <t>RIQUELME RIVERO ALDO</t>
  </si>
  <si>
    <t>SOLIS ANDRADE VALERIA</t>
  </si>
  <si>
    <t>GURZA BARRIOS FEDERICO</t>
  </si>
  <si>
    <t>PINEDA CARBAJAL ANDRES</t>
  </si>
  <si>
    <t>LARA TOLEDO SUCELY</t>
  </si>
  <si>
    <t>MENDO MORA IAN CARLOS</t>
  </si>
  <si>
    <t>ZALDIVAR BUSTAMANTE RICARDO</t>
  </si>
  <si>
    <t>GUTIERREZ SOTO FRANCISCO JAVIER</t>
  </si>
  <si>
    <t>LOPEZ ROMAN ZELTZIN MARIANA</t>
  </si>
  <si>
    <t>GUAKIL TARRAB ELSA</t>
  </si>
  <si>
    <t>BAIDON OLEA MARTHA MARIA</t>
  </si>
  <si>
    <t>DURON FIGUEROA OSCAR</t>
  </si>
  <si>
    <t>CASAS LUGO BRENDA CARMINA</t>
  </si>
  <si>
    <t>MEZA GONZALEZ FRANCISCO ALFREDO</t>
  </si>
  <si>
    <t>INOSTROSA MEADE CLAUDIA DOLORES</t>
  </si>
  <si>
    <t>DIAZ GARCIA CLAUDIA</t>
  </si>
  <si>
    <t>MUÑOZ  PRECIADO  CARLOS ALBERTO</t>
  </si>
  <si>
    <t>CARRILLO JIMENEZ MARIO ALBERTO</t>
  </si>
  <si>
    <t>FLORES BORDON SERGIO RUBEN</t>
  </si>
  <si>
    <t>BARCENA GUTIERREZ MARIA ALEJANDRA</t>
  </si>
  <si>
    <t>PEREZ CASTILLA AUREA LORENA</t>
  </si>
  <si>
    <t>AGUILAR BOBADILLA FRANCISCO JAVIER</t>
  </si>
  <si>
    <t>RICOY CROWLEY JOSE RAMON</t>
  </si>
  <si>
    <t>CASTILLO ESPINOSA LUIS GERARDO</t>
  </si>
  <si>
    <t>SANTOS . LUCCAS GABRIEL</t>
  </si>
  <si>
    <t>OJEDA LOPEZ MARIANA</t>
  </si>
  <si>
    <t>YAÑEZ GUADARRAMA ROBERTO CARLO</t>
  </si>
  <si>
    <t>GONZALEZ FERNANDEZ PAULINA</t>
  </si>
  <si>
    <t>FIGUEROA HERNANDEZ GIOVANNA GABRIELA</t>
  </si>
  <si>
    <t>LOZANO RODRIGUEZ VERONICA DE GUADALUPE</t>
  </si>
  <si>
    <t>GUTIERREZ ROJAS MARIA TERESA</t>
  </si>
  <si>
    <t>GOMEZ ALATORRE RODRIGO</t>
  </si>
  <si>
    <t>MEJIA ROMERO ENRIQUE JESUS</t>
  </si>
  <si>
    <t>MONROY OCAÑA VICTOR</t>
  </si>
  <si>
    <t>PEREZ TEJADA CABRERA JOSE LUIS</t>
  </si>
  <si>
    <t>ROJAS ORTEGA MARIA GUADALUPE</t>
  </si>
  <si>
    <t>ESPINOSA MARTINEZ VICTOR DAVID</t>
  </si>
  <si>
    <t>ABARCA MONROY JUDITH</t>
  </si>
  <si>
    <t>HERMOSILLO MILLAN ALINA</t>
  </si>
  <si>
    <t>CORTES PALMA JOSE DAVID</t>
  </si>
  <si>
    <t>ALVAREZ ARELLANO JOSE ALFREDO</t>
  </si>
  <si>
    <t>REYES ROVIRA YAMILL ANDREA</t>
  </si>
  <si>
    <t>BERHO SUAREZ SANTIAGO</t>
  </si>
  <si>
    <t>LARA MARTINEZ ANGEL</t>
  </si>
  <si>
    <t>SAINZ VILALTA FERNANDO</t>
  </si>
  <si>
    <t>ABASCAL  PELLICO ANDONI</t>
  </si>
  <si>
    <t>HILL FERNANDEZ MAURICIO</t>
  </si>
  <si>
    <t>LOPEZ ESPINOSA PAMELA ITZAYANA</t>
  </si>
  <si>
    <t>HERNANDEZ LARA JUAN SALVADOR</t>
  </si>
  <si>
    <t>CRUZALTA CARRERA PAOLA EDITH</t>
  </si>
  <si>
    <t>REYNA NAVA LEOPOLDO</t>
  </si>
  <si>
    <t>REYNOSO MALVIDO IÑIGO XAVIER</t>
  </si>
  <si>
    <t>TORRE AVILA JOSE ABRAHAM</t>
  </si>
  <si>
    <t>DEL VALLE COPPEL LORENZA</t>
  </si>
  <si>
    <t>GAVITO REA BARBARA</t>
  </si>
  <si>
    <t>GARAICOECHEA IRIGOYEN BERNARDO</t>
  </si>
  <si>
    <t>VERDUGO HIDALGO GERARDO ALONSO</t>
  </si>
  <si>
    <t>LOGM940705</t>
  </si>
  <si>
    <t>FAHD850721</t>
  </si>
  <si>
    <t>VECD920719</t>
  </si>
  <si>
    <t>BUCC920504</t>
  </si>
  <si>
    <t>KAAM650920</t>
  </si>
  <si>
    <t>MOHJ821115</t>
  </si>
  <si>
    <t>RUPG831118</t>
  </si>
  <si>
    <t>AEVJ721212</t>
  </si>
  <si>
    <t>LOVA960830</t>
  </si>
  <si>
    <t>GAMD960112</t>
  </si>
  <si>
    <t>MEPA950831</t>
  </si>
  <si>
    <t>LASC711025</t>
  </si>
  <si>
    <t>FIRA960330</t>
  </si>
  <si>
    <t>MAEH661103</t>
  </si>
  <si>
    <t>MAAK950830</t>
  </si>
  <si>
    <t>GOBA960603</t>
  </si>
  <si>
    <t>FETE970920</t>
  </si>
  <si>
    <t>AECD941121</t>
  </si>
  <si>
    <t>RAIL960507</t>
  </si>
  <si>
    <t>MODR950612</t>
  </si>
  <si>
    <t>AAOH950331</t>
  </si>
  <si>
    <t>CUQF961005</t>
  </si>
  <si>
    <t>SASR940921</t>
  </si>
  <si>
    <t>VIMF960629</t>
  </si>
  <si>
    <t>GEAL960504</t>
  </si>
  <si>
    <t>SOLC951207</t>
  </si>
  <si>
    <t>CEMR960414</t>
  </si>
  <si>
    <t>MAGR921229</t>
  </si>
  <si>
    <t>BAGJ920602</t>
  </si>
  <si>
    <t>WARA880810</t>
  </si>
  <si>
    <t>GOFD920818</t>
  </si>
  <si>
    <t>EIGR931121</t>
  </si>
  <si>
    <t>DEGS940728</t>
  </si>
  <si>
    <t>CASR920508</t>
  </si>
  <si>
    <t>SIUB961121</t>
  </si>
  <si>
    <t>BOMG810702</t>
  </si>
  <si>
    <t>AICJ770104</t>
  </si>
  <si>
    <t>AEAO691201</t>
  </si>
  <si>
    <t>AANO861030</t>
  </si>
  <si>
    <t>TOVO770820</t>
  </si>
  <si>
    <t>TOTR940221</t>
  </si>
  <si>
    <t>CUHK950120</t>
  </si>
  <si>
    <t>MUOP930210</t>
  </si>
  <si>
    <t>PEGO871031</t>
  </si>
  <si>
    <t>YUSA980203</t>
  </si>
  <si>
    <t>MAVR850722</t>
  </si>
  <si>
    <t>GAQV660614</t>
  </si>
  <si>
    <t>REGR930607</t>
  </si>
  <si>
    <t>GUGH840818</t>
  </si>
  <si>
    <t>FOZS700611</t>
  </si>
  <si>
    <t>NIMC970714</t>
  </si>
  <si>
    <t>ROGP650703</t>
  </si>
  <si>
    <t>MOMJ770624</t>
  </si>
  <si>
    <t>NEMC720119</t>
  </si>
  <si>
    <t>BACD950217</t>
  </si>
  <si>
    <t>GOMF940328</t>
  </si>
  <si>
    <t>BAEM940618</t>
  </si>
  <si>
    <t>ROGM960422</t>
  </si>
  <si>
    <t>NAPJ960602</t>
  </si>
  <si>
    <t>MAAG950302</t>
  </si>
  <si>
    <t>POGS660307</t>
  </si>
  <si>
    <t>NAAG840302</t>
  </si>
  <si>
    <t>EOVO720104</t>
  </si>
  <si>
    <t>SAPK930814</t>
  </si>
  <si>
    <t>CABE730610</t>
  </si>
  <si>
    <t>FOGI931210</t>
  </si>
  <si>
    <t>MOSS830430</t>
  </si>
  <si>
    <t>MATR610604</t>
  </si>
  <si>
    <t>PAGC950911</t>
  </si>
  <si>
    <t>ROBE950411</t>
  </si>
  <si>
    <t>CATM960308</t>
  </si>
  <si>
    <t>AINV940227</t>
  </si>
  <si>
    <t>OIMO661224</t>
  </si>
  <si>
    <t>FIQI950531</t>
  </si>
  <si>
    <t>LOCH930118</t>
  </si>
  <si>
    <t>MOCJ951028</t>
  </si>
  <si>
    <t>VAGR951111</t>
  </si>
  <si>
    <t>TEGR970816</t>
  </si>
  <si>
    <t>OEGJ940926</t>
  </si>
  <si>
    <t>NUFA960420</t>
  </si>
  <si>
    <t>FOAB940222</t>
  </si>
  <si>
    <t>DICA640509</t>
  </si>
  <si>
    <t>GODR610419</t>
  </si>
  <si>
    <t>ROMC821008</t>
  </si>
  <si>
    <t>CACX731025</t>
  </si>
  <si>
    <t>MOGA900426</t>
  </si>
  <si>
    <t>ZAMM960822</t>
  </si>
  <si>
    <t>FISA940209</t>
  </si>
  <si>
    <t>CORD921230</t>
  </si>
  <si>
    <t>PEVG720708</t>
  </si>
  <si>
    <t>PACK790224</t>
  </si>
  <si>
    <t>MABA630422</t>
  </si>
  <si>
    <t>LUGJ500812</t>
  </si>
  <si>
    <t>CAGX630811</t>
  </si>
  <si>
    <t>TEDL960918</t>
  </si>
  <si>
    <t>RORS881007</t>
  </si>
  <si>
    <t>RIRA960610</t>
  </si>
  <si>
    <t>SOAV950103</t>
  </si>
  <si>
    <t>GUBF970424</t>
  </si>
  <si>
    <t>PICA950210</t>
  </si>
  <si>
    <t>LATS920515</t>
  </si>
  <si>
    <t>MEMI940606</t>
  </si>
  <si>
    <t>ZABR951103</t>
  </si>
  <si>
    <t>GUSF940915</t>
  </si>
  <si>
    <t>LORZ960904</t>
  </si>
  <si>
    <t>GUTE960306</t>
  </si>
  <si>
    <t>BAOM950815</t>
  </si>
  <si>
    <t>DUFO870723</t>
  </si>
  <si>
    <t>CALB860803</t>
  </si>
  <si>
    <t>MEGF720930</t>
  </si>
  <si>
    <t>IOMC660519</t>
  </si>
  <si>
    <t>DIGC750317</t>
  </si>
  <si>
    <t>MUPC860422</t>
  </si>
  <si>
    <t>CAJM860513</t>
  </si>
  <si>
    <t>FOBS701117</t>
  </si>
  <si>
    <t>BAGA830602</t>
  </si>
  <si>
    <t>PECA730707</t>
  </si>
  <si>
    <t>AUBF930615</t>
  </si>
  <si>
    <t>RICR960303</t>
  </si>
  <si>
    <t>CAEL960923</t>
  </si>
  <si>
    <t>SALU960804</t>
  </si>
  <si>
    <t>OELM950517</t>
  </si>
  <si>
    <t>YAGR940711</t>
  </si>
  <si>
    <t>GOFP970206</t>
  </si>
  <si>
    <t>FIHG840924</t>
  </si>
  <si>
    <t>LORV710209</t>
  </si>
  <si>
    <t>GURT720918</t>
  </si>
  <si>
    <t>GOAR810916</t>
  </si>
  <si>
    <t>MERE850813</t>
  </si>
  <si>
    <t>MOOV950224</t>
  </si>
  <si>
    <t>PECL820426</t>
  </si>
  <si>
    <t>ROOG651211</t>
  </si>
  <si>
    <t>EIMV750207</t>
  </si>
  <si>
    <t>AAMJ820611</t>
  </si>
  <si>
    <t>HEMA720826</t>
  </si>
  <si>
    <t>COPD560819</t>
  </si>
  <si>
    <t>AAAA960130</t>
  </si>
  <si>
    <t>RERY951116</t>
  </si>
  <si>
    <t>BESS951204</t>
  </si>
  <si>
    <t>LAMA940324</t>
  </si>
  <si>
    <t>SAVF960302</t>
  </si>
  <si>
    <t>AAPA961027</t>
  </si>
  <si>
    <t>HIFM960213</t>
  </si>
  <si>
    <t>LOEP940219</t>
  </si>
  <si>
    <t>HELJ960115</t>
  </si>
  <si>
    <t>CUCP800723</t>
  </si>
  <si>
    <t>RENL781225</t>
  </si>
  <si>
    <t>REMI830629</t>
  </si>
  <si>
    <t>TOAA860822</t>
  </si>
  <si>
    <t>VACL860921</t>
  </si>
  <si>
    <t>GARB791018</t>
  </si>
  <si>
    <t>GAIB930416</t>
  </si>
  <si>
    <t>VEHG920212</t>
  </si>
  <si>
    <t>COMISION DIRECTA</t>
  </si>
  <si>
    <t>SERVICIOS CAT</t>
  </si>
  <si>
    <t>RODRIGUEZ CORTES LUIS AURELIO</t>
  </si>
  <si>
    <t>ROCL720222</t>
  </si>
  <si>
    <t>DGA. PROMOCION Y ASESORIA</t>
  </si>
  <si>
    <t>COMISION DIRECTA $$</t>
  </si>
  <si>
    <t>GENERACIÓN</t>
  </si>
  <si>
    <t>Suma de COMISION DIRECTA $$</t>
  </si>
  <si>
    <t>WEALTH MANAGEMENT</t>
  </si>
  <si>
    <t>COMISION</t>
  </si>
  <si>
    <t>COSSIO QUIJANO IÑIGO JAVIER</t>
  </si>
  <si>
    <t>COQI831122</t>
  </si>
  <si>
    <t>CD MX MONTES URALES (CORPORATIVO)</t>
  </si>
  <si>
    <t>DIRECCION BANCA DE INVERSION</t>
  </si>
  <si>
    <t>MOUSSAN FARCA NATHAN</t>
  </si>
  <si>
    <t>LEON CAMACHO MAGUI</t>
  </si>
  <si>
    <t>LECM650222</t>
  </si>
  <si>
    <t>GONZALEZ MALAGON SONIA</t>
  </si>
  <si>
    <t>GOMS651008</t>
  </si>
  <si>
    <t>DIRECCION PROMOCION BANCA TRANSACCIONAL 1</t>
  </si>
  <si>
    <t>AGISS BITAR XAVIER</t>
  </si>
  <si>
    <t>AIBX731027</t>
  </si>
  <si>
    <t>DE MARIA Y CAMPOS SOLIS MIGUEL</t>
  </si>
  <si>
    <t>VILLALOBOS DIAZ CLAUDIA ANGELICA</t>
  </si>
  <si>
    <t>VIDC680901</t>
  </si>
  <si>
    <t>ASESOR JUNIOR</t>
  </si>
  <si>
    <t>JIMENEZ SAUCEDO MARGARITA</t>
  </si>
  <si>
    <t>JISM670218</t>
  </si>
  <si>
    <t>QUINTANA RODRIGUEZ ALFREDO</t>
  </si>
  <si>
    <t>QURA590606</t>
  </si>
  <si>
    <t>DIRECCION DE PROMOCION TERRITORIAL BANCA TRANSACCIONAL 3</t>
  </si>
  <si>
    <t>CASTANEDO  VALDEZ JOSE JUAN</t>
  </si>
  <si>
    <t>CAVJ731026</t>
  </si>
  <si>
    <t>SANCHEZ TORRES LEBRIJA GERARDO</t>
  </si>
  <si>
    <t>CID  MORA KROPOTKINE ALFONSO</t>
  </si>
  <si>
    <t>CIMK680425</t>
  </si>
  <si>
    <t>FERNANDEZ  ORTIZ GONZALO</t>
  </si>
  <si>
    <t>FEOG740411</t>
  </si>
  <si>
    <t>AGUIRRE  MALACARA LAURA ADRIANA</t>
  </si>
  <si>
    <t>AUML850813</t>
  </si>
  <si>
    <t>MONTES  SAMANO  JAVIER</t>
  </si>
  <si>
    <t>OLEA  ALEGRE JUAN PABLO</t>
  </si>
  <si>
    <t>OEAJ881128</t>
  </si>
  <si>
    <t>CARRERA  HERRERA MARIA ELENA</t>
  </si>
  <si>
    <t>CAHE910816</t>
  </si>
  <si>
    <t>ASISTENTE EJECUTIVA</t>
  </si>
  <si>
    <t>GUTIERREZ DE VELAZCO NAVARRO RAFAEL</t>
  </si>
  <si>
    <t>GUNR890712</t>
  </si>
  <si>
    <t>GERENTE DE PROMOCION</t>
  </si>
  <si>
    <t>TAFOLLA GARCIA PATRICIA</t>
  </si>
  <si>
    <t>TAGP831202</t>
  </si>
  <si>
    <t>MARTINEZ ARTEAGA CONCEPCION YOSSET</t>
  </si>
  <si>
    <t>MAAC880827</t>
  </si>
  <si>
    <t>LEZAMA MATAMOROS JUAN CARLOS</t>
  </si>
  <si>
    <t>MARTINEZ ANGELES CARLOS ALBERTO</t>
  </si>
  <si>
    <t>MAAC820405</t>
  </si>
  <si>
    <t>PULIDO GONZALEZ JUAN CARLOS</t>
  </si>
  <si>
    <t>PUGJ820919</t>
  </si>
  <si>
    <t>ROJAS FRAINO HEISSAN JULIETTE</t>
  </si>
  <si>
    <t>ROFH870612</t>
  </si>
  <si>
    <t>GODINEZ QUINTANA ANTONIO</t>
  </si>
  <si>
    <t>MOFN751002</t>
  </si>
  <si>
    <t>LEMJ680427</t>
  </si>
  <si>
    <t>VILLEGAS GONZALEZ ANDREA</t>
  </si>
  <si>
    <t>VIGA831203</t>
  </si>
  <si>
    <t>SAADE HAZIN CARLOS DANIEL</t>
  </si>
  <si>
    <t>SAHC690315</t>
  </si>
  <si>
    <t>COPPEL  GOMEZ RUBIO ARMANDO</t>
  </si>
  <si>
    <t>COGA890624</t>
  </si>
  <si>
    <t>ONOFRE GONZALEZ MERARI AIDEE</t>
  </si>
  <si>
    <t>OOGM931007</t>
  </si>
  <si>
    <t>GUZMAN VARGAS MIGUEL ANGEL</t>
  </si>
  <si>
    <t>GUVM570506</t>
  </si>
  <si>
    <t>DIRECCION TERRITORIAL BANCA TRANSACCIONAL</t>
  </si>
  <si>
    <t>ALCOCER JUAREZ CARLOS ALBERTO</t>
  </si>
  <si>
    <t>AOJC830708</t>
  </si>
  <si>
    <t>DE ALBA SOLIS LUIS GUILLERMO</t>
  </si>
  <si>
    <t>AASL840225</t>
  </si>
  <si>
    <t>DIRECCION PROMOCION BANCA DE RELACION 3</t>
  </si>
  <si>
    <t>TALAVERA GOMEZ REGINA</t>
  </si>
  <si>
    <t>TAGR921015</t>
  </si>
  <si>
    <t>RAMIREZ VAZQUEZ GABRIEL</t>
  </si>
  <si>
    <t>RAVG860307</t>
  </si>
  <si>
    <t>CABRERA ALVAREZ ULISES</t>
  </si>
  <si>
    <t>CAAU800308</t>
  </si>
  <si>
    <t>GUTIERREZ AYALA JAIME</t>
  </si>
  <si>
    <t>GUAJ730318</t>
  </si>
  <si>
    <t>GONZALEZ CABRERA DENISE</t>
  </si>
  <si>
    <t>GOCD801114</t>
  </si>
  <si>
    <t>RECEPCIONISTA</t>
  </si>
  <si>
    <t>SALG670719</t>
  </si>
  <si>
    <t>VALENCIA ROBLES JORGE OSWALDO</t>
  </si>
  <si>
    <t>VARJ870219</t>
  </si>
  <si>
    <t>RAMIREZ  RAZO ANDREA</t>
  </si>
  <si>
    <t>RARA920206</t>
  </si>
  <si>
    <t>HUERTA CATAÑO MARIA FERNANDA</t>
  </si>
  <si>
    <t>HUCF890609</t>
  </si>
  <si>
    <t>BAÑUELOS NAVARRETE RICARDO</t>
  </si>
  <si>
    <t>BANR830108</t>
  </si>
  <si>
    <t>FRANCK BRAVO ANGELICA DE GUADALUPE</t>
  </si>
  <si>
    <t>FABA910727</t>
  </si>
  <si>
    <t>VILLASEÑOR OVANDO CARLOS ENRIQUE</t>
  </si>
  <si>
    <t>VIOC900923</t>
  </si>
  <si>
    <t>HERNANDEZ MARTINEZ CLAUDIA LETICIA</t>
  </si>
  <si>
    <t>HEMC890321</t>
  </si>
  <si>
    <t>SUAREZ AYALA HECTOR ALFONSO</t>
  </si>
  <si>
    <t>PEÑA ORTIZ JUAN PABLO</t>
  </si>
  <si>
    <t>PEOJ890812</t>
  </si>
  <si>
    <t>ECHENIQUE GONZALEZ MIGUEL MARIA</t>
  </si>
  <si>
    <t>EEGM900309</t>
  </si>
  <si>
    <t>RECIO PRUD HOMME CESAR EDMUNDO</t>
  </si>
  <si>
    <t>CORREA ALCALDE OSCAR</t>
  </si>
  <si>
    <t>COAO750417</t>
  </si>
  <si>
    <t>MASM670129</t>
  </si>
  <si>
    <t>RUIZ BARCENAS PEDRO RODOLFO</t>
  </si>
  <si>
    <t>RUBP620417</t>
  </si>
  <si>
    <t>DIAZ SERRANO ERIK ISRAEL</t>
  </si>
  <si>
    <t>DISE870507</t>
  </si>
  <si>
    <t>MOSJ710311</t>
  </si>
  <si>
    <t>SUAH851211</t>
  </si>
  <si>
    <t>GOQA800806</t>
  </si>
  <si>
    <t>MURIEL GIL MAURICIO</t>
  </si>
  <si>
    <t>MUGM920323</t>
  </si>
  <si>
    <t>ZENTELLA ORTEGA MARIA LORENA</t>
  </si>
  <si>
    <t>ZEOL691002</t>
  </si>
  <si>
    <t>PEREZ GONZALEZ MARIA GUADALUPE</t>
  </si>
  <si>
    <t>PEGG931215</t>
  </si>
  <si>
    <t>BEMM790826</t>
  </si>
  <si>
    <t>GARCIA MEZA SUSANA ELIZABETH</t>
  </si>
  <si>
    <t>GAMS850203</t>
  </si>
  <si>
    <t>LOMELI CORREA MAURICIO</t>
  </si>
  <si>
    <t>LOCM960627</t>
  </si>
  <si>
    <t>ROMERO MARIN CLAUDIA ELIZABETH</t>
  </si>
  <si>
    <t>ROMC690219</t>
  </si>
  <si>
    <t>QUIRARTE GARCIA CARLOS</t>
  </si>
  <si>
    <t>QUGC841122</t>
  </si>
  <si>
    <t>LORANDI CASTILLO ANNYA</t>
  </si>
  <si>
    <t>LOCA870519</t>
  </si>
  <si>
    <t>REMENTERIA BRAVO RAUL</t>
  </si>
  <si>
    <t>REBR930602</t>
  </si>
  <si>
    <t>MAURICIO ZAMORA JORGE ALBERTO</t>
  </si>
  <si>
    <t>MAZJ670712</t>
  </si>
  <si>
    <t>HERNANDEZ WAR GABRIEL DAVID</t>
  </si>
  <si>
    <t>HEWG860123</t>
  </si>
  <si>
    <t>DIAZ CASTELLANOS EDUARDO EFREN</t>
  </si>
  <si>
    <t>DICE690620</t>
  </si>
  <si>
    <t>DIRECCION DE PROMOCION TERRITORIAL BANCA TRANSACCIONAL 4</t>
  </si>
  <si>
    <t>SOSA BETANCOURT MONICA</t>
  </si>
  <si>
    <t>SOBM690406</t>
  </si>
  <si>
    <t>RUIZ GARCIA MONICA TANIA</t>
  </si>
  <si>
    <t>RUGM860626</t>
  </si>
  <si>
    <t>GUTIERREZ ROBLES LUIS FERNANDO</t>
  </si>
  <si>
    <t>GURL860725</t>
  </si>
  <si>
    <t>SALAZAR AVALOS DANIEL</t>
  </si>
  <si>
    <t>SAAD930325</t>
  </si>
  <si>
    <t>PEREZ CASTRO CARVAJAL JUAN PABLO</t>
  </si>
  <si>
    <t>PECJ960118</t>
  </si>
  <si>
    <t>IBARRA DE RUEDA JORGE EDUARDO</t>
  </si>
  <si>
    <t>IARJ890509</t>
  </si>
  <si>
    <t>GLENNIE SANCHEZ GEORGINA</t>
  </si>
  <si>
    <t>GESG910919</t>
  </si>
  <si>
    <t>RIPPE HERNANDEZ LAURA ANGELICA</t>
  </si>
  <si>
    <t>RIHL940119</t>
  </si>
  <si>
    <t>HERNANDEZ GARIBAY GARCIA EDUARDO SEBASTIAN</t>
  </si>
  <si>
    <t>HEGE870712</t>
  </si>
  <si>
    <t>DIRECCION PROMOCION BANCA DE RELACION 5</t>
  </si>
  <si>
    <t>LUNA RANGEL ENRIQUE GERARDO</t>
  </si>
  <si>
    <t>LURE931228</t>
  </si>
  <si>
    <t>GUZMAN GARZA ALEJANDRA</t>
  </si>
  <si>
    <t>GUGA921019</t>
  </si>
  <si>
    <t>LOPEZ GARCIA FRANCISCO JAVIER</t>
  </si>
  <si>
    <t>LOGF870701</t>
  </si>
  <si>
    <t>ESPINOZA ESPINOZA RICARDO</t>
  </si>
  <si>
    <t>EIER691213</t>
  </si>
  <si>
    <t>GOMEZ VARGAS GABRIELA IVONNE</t>
  </si>
  <si>
    <t>GOVG910318</t>
  </si>
  <si>
    <t>ARMENDARIZ RODRIGUEZ MARIA FERNANDA</t>
  </si>
  <si>
    <t>AERF871217</t>
  </si>
  <si>
    <t>ARAGON GOROZTIETA PABLO</t>
  </si>
  <si>
    <t>AAGP940526</t>
  </si>
  <si>
    <t>ALVAREZ FORTOUL LUIS MOISES</t>
  </si>
  <si>
    <t>AAFL791209</t>
  </si>
  <si>
    <t>JUAREZ  CARRILLO VICTOR IGNACIO</t>
  </si>
  <si>
    <t>JUCV710121</t>
  </si>
  <si>
    <t>RUELAS SANCHEZ VICTOR HUGO</t>
  </si>
  <si>
    <t>RUSV820305</t>
  </si>
  <si>
    <t>CONTRERAS MELENDREZ ALEXIA</t>
  </si>
  <si>
    <t>COMA921101</t>
  </si>
  <si>
    <t>REPC861007</t>
  </si>
  <si>
    <t>ORNELAS HERNANDEZ RAMIRO</t>
  </si>
  <si>
    <t>OEHR611130</t>
  </si>
  <si>
    <t>CABALLERO BRIONES JULIO</t>
  </si>
  <si>
    <t>CABJ800827</t>
  </si>
  <si>
    <t>IBARRA SEGOVIA JOSE RUBEN</t>
  </si>
  <si>
    <t>IASR960720</t>
  </si>
  <si>
    <t>MUCIÑO YAMIN CARLOS ALBERTO</t>
  </si>
  <si>
    <t>MUYC960708</t>
  </si>
  <si>
    <t>RAMO HERNANDEZ LISETTE PAOLA</t>
  </si>
  <si>
    <t>RAHL780515</t>
  </si>
  <si>
    <t>MATOVICHE  RAMIREZ SANDRA DAYANA</t>
  </si>
  <si>
    <t>MARS920512</t>
  </si>
  <si>
    <t>NL MTY TORRES MORADAS (CORPORATIVO)</t>
  </si>
  <si>
    <t>DIRECCION DE PROMOCION TERRITORIAL BANCA DE RELACION 1</t>
  </si>
  <si>
    <t>BARAJAS GARCIA ANA LILIA</t>
  </si>
  <si>
    <t>FERNANDEZ RODRIGUEZ IMANOL</t>
  </si>
  <si>
    <t>FERI960320</t>
  </si>
  <si>
    <t>BECARIO</t>
  </si>
  <si>
    <t>BACHIR MIRAMONTES JUAN CARLOS</t>
  </si>
  <si>
    <t>BAMJ970407</t>
  </si>
  <si>
    <t>ALMAZAN LOBO MA. CONCEPCION</t>
  </si>
  <si>
    <t>AALC711124</t>
  </si>
  <si>
    <t>BANDIN CACERES GABRIELA MARIA</t>
  </si>
  <si>
    <t>BACG961108</t>
  </si>
  <si>
    <t>MARTINEZ EGGLETON ALFREDO</t>
  </si>
  <si>
    <t>MAEA730909</t>
  </si>
  <si>
    <t>GARCIA LASCURAIN BARRANTES JORGE</t>
  </si>
  <si>
    <t>GABJ960111</t>
  </si>
  <si>
    <t>ACEVEDO LARRALDE MARTHA MARISOL</t>
  </si>
  <si>
    <t>AELM960312</t>
  </si>
  <si>
    <t>GARCIA QUINTERO MAGDALENA FABIOLA</t>
  </si>
  <si>
    <t>GAQM830806</t>
  </si>
  <si>
    <t>VILLANUEVA AGUILAR EDGAR</t>
  </si>
  <si>
    <t>VIAE850609</t>
  </si>
  <si>
    <t>CONTRERAS ARGUETA MELKA JUDITH</t>
  </si>
  <si>
    <t>COAM740506</t>
  </si>
  <si>
    <t>RESTREPO DUQUE ALEJANDRA</t>
  </si>
  <si>
    <t>REDA921001</t>
  </si>
  <si>
    <t>ARREDONDO  GUTIERREZ  LUZ ARIANA</t>
  </si>
  <si>
    <t>AEGL931115</t>
  </si>
  <si>
    <t>DIRECCION DE PROMOCION TERRITORIAL BANCA DE RELACION 3</t>
  </si>
  <si>
    <t>DE VILLASANTE  GARZA  ANDRES</t>
  </si>
  <si>
    <t>URREA LEON JOSE JESUS</t>
  </si>
  <si>
    <t>UELJ621102</t>
  </si>
  <si>
    <t>LLANOS BARBOSA JUAN JOSE</t>
  </si>
  <si>
    <t>LABJ960125</t>
  </si>
  <si>
    <t>ARAGON AYALA ANA MONICA</t>
  </si>
  <si>
    <t>AAAA801226</t>
  </si>
  <si>
    <t>GARCIA HARO JOSE LUIS</t>
  </si>
  <si>
    <t>GAHL660205</t>
  </si>
  <si>
    <t>JUNCO SOMMER PABLO</t>
  </si>
  <si>
    <t>JUSP930208</t>
  </si>
  <si>
    <t>OROSCO GUERRERO ROSA MARIA</t>
  </si>
  <si>
    <t>OOGR670313</t>
  </si>
  <si>
    <t>TAMAYO PEDRAZA ALEJANDRO</t>
  </si>
  <si>
    <t>TAPA870806</t>
  </si>
  <si>
    <t>HERNANDEZ MENDEZ BRUNO</t>
  </si>
  <si>
    <t>HEMB810927</t>
  </si>
  <si>
    <t>SANCHEZ GOMEZ GRETCHEN MARION</t>
  </si>
  <si>
    <t>SAGG910401</t>
  </si>
  <si>
    <t>MANZUR  KATTAS  JOSE ALBERTO</t>
  </si>
  <si>
    <t>MAKA920504</t>
  </si>
  <si>
    <t>MOCTEZUMA ARMENDARIZ JORGE</t>
  </si>
  <si>
    <t>MOAJ930528</t>
  </si>
  <si>
    <t>GARZA SALINAS ADRIAN</t>
  </si>
  <si>
    <t>GASA710918</t>
  </si>
  <si>
    <t>ESCAMILLA GARCIA RICARDO DANIEL</t>
  </si>
  <si>
    <t>EAGR850716</t>
  </si>
  <si>
    <t>CAVAZOS  DE LA ROSA  MELISSA</t>
  </si>
  <si>
    <t>CARM961114</t>
  </si>
  <si>
    <t>BALDERAS VALDEZ KARLA BERENIS</t>
  </si>
  <si>
    <t>BAVK890531</t>
  </si>
  <si>
    <t>TODD SOUZA JORGE ADRIAN</t>
  </si>
  <si>
    <t>TOSJ860305</t>
  </si>
  <si>
    <t>MARTINEZ IGA CARLOS</t>
  </si>
  <si>
    <t>MAIC670530</t>
  </si>
  <si>
    <t>BAGA810928</t>
  </si>
  <si>
    <t>SOLIS OLIVARES DULCE MARIA</t>
  </si>
  <si>
    <t>SOOD601109</t>
  </si>
  <si>
    <t>VIGA890125</t>
  </si>
  <si>
    <t>GONZALEZ  SALDIVAR MARIANA ALEJANDRA</t>
  </si>
  <si>
    <t>GOSM920104</t>
  </si>
  <si>
    <t>BALADO BARBA ANA PAOLA</t>
  </si>
  <si>
    <t>BABA880722</t>
  </si>
  <si>
    <t>MORAN AMARAL DIANA LAURA</t>
  </si>
  <si>
    <t>LEMUS VAZQUEZ ANDREA</t>
  </si>
  <si>
    <t>JIMENEZ CASTRO ERICKA MICHELLE</t>
  </si>
  <si>
    <t>PRECIADO  SERNA SOFIA LETICIA</t>
  </si>
  <si>
    <t>MOAD950506</t>
  </si>
  <si>
    <t>LEVA920801</t>
  </si>
  <si>
    <t>JICE810716</t>
  </si>
  <si>
    <t>PESS600101</t>
  </si>
  <si>
    <t>GUTIERREZ TREVIÑO LUIS MARTIN</t>
  </si>
  <si>
    <t>GUTL830209</t>
  </si>
  <si>
    <t>ROMAY GARCIA DE QUEVEDO RAMON HUMBERTO</t>
  </si>
  <si>
    <t>ROGR770801</t>
  </si>
  <si>
    <t>HERNANDEZ GUERRA SONIA</t>
  </si>
  <si>
    <t>HEGS840905</t>
  </si>
  <si>
    <t>CHONG LOPEZ MARIA FERNANDA</t>
  </si>
  <si>
    <t>COLF950117</t>
  </si>
  <si>
    <t>TORRA WALLISER JUAN CARLOS</t>
  </si>
  <si>
    <t>TOWJ950909</t>
  </si>
  <si>
    <t>CENICEROS VALLE CARLO IVAN</t>
  </si>
  <si>
    <t>CEVC941216</t>
  </si>
  <si>
    <t>ARMENTA BELTRAN ALVARO SAMUEL</t>
  </si>
  <si>
    <t>AEBA950803</t>
  </si>
  <si>
    <t>ORTIZ GARCIA MARIA HERLINDA</t>
  </si>
  <si>
    <t>OIGH721010</t>
  </si>
  <si>
    <t>DEL CUETO CARREJO YAZMIN ADRIANA</t>
  </si>
  <si>
    <t>CUCY910831</t>
  </si>
  <si>
    <t>ARANDA PONS CARLOS ANDRES</t>
  </si>
  <si>
    <t>AAPC951022</t>
  </si>
  <si>
    <t>GUZMAN PADILLA GEMMA IRAIDA</t>
  </si>
  <si>
    <t>GUPG840411</t>
  </si>
  <si>
    <t>ALVAREZ HERNANDEZ LUISA FERNANDA</t>
  </si>
  <si>
    <t>ESCOBAR PESCINA JESHUA</t>
  </si>
  <si>
    <t>EOPJ910114</t>
  </si>
  <si>
    <t>ALCALA ARELLANO JOSE</t>
  </si>
  <si>
    <t>AAAJ711213</t>
  </si>
  <si>
    <t>CANO PEREZ GABRIELA</t>
  </si>
  <si>
    <t>CAPG721119</t>
  </si>
  <si>
    <t>CERVANTES SALAS MARCO</t>
  </si>
  <si>
    <t>CESM890222</t>
  </si>
  <si>
    <t>PADRON  MORENO  DIANA ELIZABETH</t>
  </si>
  <si>
    <t>PAMD841208</t>
  </si>
  <si>
    <t>VILCHIS GURZA MARIA</t>
  </si>
  <si>
    <t>VIGM661227</t>
  </si>
  <si>
    <t>HERNANDEZ MORALES EDUARDO</t>
  </si>
  <si>
    <t>HEME890831</t>
  </si>
  <si>
    <t>GAMBOA BELLO RAUL MANELIK</t>
  </si>
  <si>
    <t>GABR720226</t>
  </si>
  <si>
    <t>RODRIGUEZ VERGARA JOSE RAMON</t>
  </si>
  <si>
    <t>ROVR811105</t>
  </si>
  <si>
    <t>RAMIREZ CANTU JORGE ARMANDO</t>
  </si>
  <si>
    <t>RACJ800116</t>
  </si>
  <si>
    <t>GALVEZ GARZON ANTONIO ENRIQUE</t>
  </si>
  <si>
    <t>GAGA710909</t>
  </si>
  <si>
    <t>ACUÑA VALENZUELA ALMA YAMILETH</t>
  </si>
  <si>
    <t>AUVA900531</t>
  </si>
  <si>
    <t>SON HERMOSILLO PLAZA ANDENES</t>
  </si>
  <si>
    <t>DIRECCION DE  PROMOCION  (SON HERMOSILLO PLAZA ANDENES)</t>
  </si>
  <si>
    <t>NAVA SANDOVAL KARLA DIONISIA</t>
  </si>
  <si>
    <t>NASK810525</t>
  </si>
  <si>
    <t>LEPE GRIJALVA JUAN CARLOS</t>
  </si>
  <si>
    <t>LEGJ680620</t>
  </si>
  <si>
    <t>CASTRO VALDES TANIA JOCELYN</t>
  </si>
  <si>
    <t>CAVT840907</t>
  </si>
  <si>
    <t>GONZALEZ ESPARZA LUIS RODRIGO</t>
  </si>
  <si>
    <t>GOEL880128</t>
  </si>
  <si>
    <t>BRAVO RAMIREZ MARIA DE LA PAZ</t>
  </si>
  <si>
    <t>BARP730429</t>
  </si>
  <si>
    <t>REYES FUENTES JESSICA CRISTINA</t>
  </si>
  <si>
    <t>REFJ831219</t>
  </si>
  <si>
    <t>HINOJOSA JUAREZ SCHEDAR</t>
  </si>
  <si>
    <t>HIJS840211</t>
  </si>
  <si>
    <t>VAZQUEZ LOPEZ CAROLINA HAYDEE</t>
  </si>
  <si>
    <t>VALC780219</t>
  </si>
  <si>
    <t>. DIAZ KATIA SARAHI</t>
  </si>
  <si>
    <t>DIKA930115</t>
  </si>
  <si>
    <t>ORTIZ VIVO DIEGO</t>
  </si>
  <si>
    <t>OIVD930910</t>
  </si>
  <si>
    <t>FELIX BALBUENA CLAUDIA NALLELY</t>
  </si>
  <si>
    <t>FEBC800411</t>
  </si>
  <si>
    <t>LOPEZ LEON EDITH</t>
  </si>
  <si>
    <t>LOLE701110</t>
  </si>
  <si>
    <t>DIRECCION DE ASESORIA (PUE CHOLULA CITY ANGELOPOLIS)</t>
  </si>
  <si>
    <t>FLORES HERNANDEZ FRANCISCO DAVID</t>
  </si>
  <si>
    <t>FOHF811105</t>
  </si>
  <si>
    <t>ZAMORANO MONTELONGO HECTOR MANUEL</t>
  </si>
  <si>
    <t>Nombre</t>
  </si>
  <si>
    <t>Puesto</t>
  </si>
  <si>
    <t>Segmentación</t>
  </si>
  <si>
    <t>PAGO DIRECTO</t>
  </si>
  <si>
    <t>VILLA ARIAS MARIANA</t>
  </si>
  <si>
    <t>MUSI CHAYA DANIEL</t>
  </si>
  <si>
    <t>CHANONA PEREZ MARCOS OSWALDO</t>
  </si>
  <si>
    <t>RODRIGUEZ DE LA VEGA FAMILIAR RAMON</t>
  </si>
  <si>
    <t>PEREZ BALLI EDUARDO</t>
  </si>
  <si>
    <t>BANQUERO PRIVADO JUNIOR</t>
  </si>
  <si>
    <t>CASTILLO SANCHEZ FLORENCIA</t>
  </si>
  <si>
    <t>BANQUERO PRIVADO SENIOR</t>
  </si>
  <si>
    <t>FERNANDEZ DIAZ ELIAS</t>
  </si>
  <si>
    <t>GARCIA HERNANDEZ DULCE</t>
  </si>
  <si>
    <t>ABADI SMEKE BELORA</t>
  </si>
  <si>
    <t>CAMBIOS</t>
  </si>
  <si>
    <t>PEÑUÑURI SANCHEZ CLAUDIA ALEJANDRA</t>
  </si>
  <si>
    <t>VILLAVICENCIO LOPEZ CLAUDIA JANET</t>
  </si>
  <si>
    <t>PEREZ ESCALANTE LOURDES LEILANI</t>
  </si>
  <si>
    <t>IÑIGUEZ MONTES  SAYRA JOHANNA</t>
  </si>
  <si>
    <t>SUAREZ RIVERO ROBERTO</t>
  </si>
  <si>
    <t>BANCK HERNANDEZ FRANCISCO</t>
  </si>
  <si>
    <t>DIRECCION CF</t>
  </si>
  <si>
    <t>PATRIMONIAL</t>
  </si>
  <si>
    <t>PRIMAS</t>
  </si>
  <si>
    <t>ZAMUDIO GARCIA JUAN PABLO</t>
  </si>
  <si>
    <t>JOHNSTON PIMENTEL MARIA EVELINA</t>
  </si>
  <si>
    <t>AGUILAR ROMO ELY DAYAMI</t>
  </si>
  <si>
    <t>HERRERA PUENTE JOSE MANUEL</t>
  </si>
  <si>
    <t>HERNANDEZ VALDES MIGUEL ANGEL</t>
  </si>
  <si>
    <t>SAN JUAN BOYOLI ADRIANA</t>
  </si>
  <si>
    <t>ALVAREZ MONTALVO IDANIA DE LOS ANGELES</t>
  </si>
  <si>
    <t>ESPINOZA MENDOZA ADRIANA IVETTE</t>
  </si>
  <si>
    <t>DE LA TORRE MURUATO MARIO CESAR JESUS</t>
  </si>
  <si>
    <t>LUEVANO  LOPEZ SAMUEL</t>
  </si>
  <si>
    <t>HORTEALES GONZALEZ TZAMNA JESUS</t>
  </si>
  <si>
    <t>PRIVADA</t>
  </si>
  <si>
    <t>VIAM961218</t>
  </si>
  <si>
    <t>MUCD960913</t>
  </si>
  <si>
    <t>CAPM751007</t>
  </si>
  <si>
    <t>ROFR681025</t>
  </si>
  <si>
    <t>PEBE931117</t>
  </si>
  <si>
    <t>CASF920204</t>
  </si>
  <si>
    <t>FEDE890611</t>
  </si>
  <si>
    <t>GAHD840313</t>
  </si>
  <si>
    <t>AASB771201</t>
  </si>
  <si>
    <t>PESC911028</t>
  </si>
  <si>
    <t>VILC731213</t>
  </si>
  <si>
    <t>PEEL681119</t>
  </si>
  <si>
    <t>IIMS870616</t>
  </si>
  <si>
    <t>SURR711130</t>
  </si>
  <si>
    <t>BAHF700121</t>
  </si>
  <si>
    <t>ZAGJ880805</t>
  </si>
  <si>
    <t>JOPE700313</t>
  </si>
  <si>
    <t>AURE830210</t>
  </si>
  <si>
    <t>HEPM900903</t>
  </si>
  <si>
    <t>HEVM871002</t>
  </si>
  <si>
    <t>SABA731113</t>
  </si>
  <si>
    <t>AAMI900102</t>
  </si>
  <si>
    <t>EIMA840713</t>
  </si>
  <si>
    <t>TOMM900829</t>
  </si>
  <si>
    <t>LULS731111</t>
  </si>
  <si>
    <t>HOGT701228</t>
  </si>
  <si>
    <t>BANCA PRIVADA PLUS</t>
  </si>
  <si>
    <t>ROMANO BAEZ RODRIGO</t>
  </si>
  <si>
    <t>PACHECO DIAZ ROSA ANAHI</t>
  </si>
  <si>
    <t>CUELLAR LOPEZ CARLOS FELIPE</t>
  </si>
  <si>
    <t>TABARES  ESPINOSA  MARIBEL  EDITH</t>
  </si>
  <si>
    <t>ROBR811117HDFMZD04</t>
  </si>
  <si>
    <t>PADR920714MMCCZS06</t>
  </si>
  <si>
    <t>CULC720419HDFLPR02</t>
  </si>
  <si>
    <t>TAEM710502MDFBSR00</t>
  </si>
  <si>
    <t>ROJAS MARTINEZ SILVIA ADRIANA</t>
  </si>
  <si>
    <t>COORDINADOR</t>
  </si>
  <si>
    <t>FLORES GARCIA MAYRA DE JESUS</t>
  </si>
  <si>
    <t>TABARES ESPINOSA MARIBEL EDITH</t>
  </si>
  <si>
    <t>ROMS870414</t>
  </si>
  <si>
    <t>FOGM951224</t>
  </si>
  <si>
    <t>NAVARRETE GAYTAN DANIELA</t>
  </si>
  <si>
    <t>ASESOR BANCA SOLUCIONES</t>
  </si>
  <si>
    <t>COBOS APARICIO GABRIELA</t>
  </si>
  <si>
    <t>REYES HERNANDEZ AMEYALZITL ABRIL</t>
  </si>
  <si>
    <t>TAPIA BENAVIDES IRIS ADRIANA</t>
  </si>
  <si>
    <t>MEZZO . GABRIELA PAULA</t>
  </si>
  <si>
    <t>OLVERA RIVAS DANIEL</t>
  </si>
  <si>
    <t>AVILA LOPEZ CRISTHIAN ENRIQUE</t>
  </si>
  <si>
    <t>CHAVARRIA MORENO DAVID SEBASTIAN</t>
  </si>
  <si>
    <t>MONTIEL NAVARRO JOSE ANTONIO</t>
  </si>
  <si>
    <t>GUIOT Y ORDAZ LUIS EUGENIO</t>
  </si>
  <si>
    <t>CABALLERO  DE LEON CECILIA MYRTHALA</t>
  </si>
  <si>
    <t>TAFICH SAENZ DAVID JESUS</t>
  </si>
  <si>
    <t>ESQUIVEL POSLA MARIO HUMBERTO</t>
  </si>
  <si>
    <t>CARDENAS GOMEZ GIOVANI FRANCISCO</t>
  </si>
  <si>
    <t>ROARO MARISCAL ALEJANDRO</t>
  </si>
  <si>
    <t>ASCENCIO DELGADO ROSA GUADALUPE</t>
  </si>
  <si>
    <t>DECIGA AGUILERA KAREN</t>
  </si>
  <si>
    <t>RINCON SUASTEGUI HECTOR MARTIN</t>
  </si>
  <si>
    <t>GONZALEZ MOLINA BERNARDO</t>
  </si>
  <si>
    <t>RODRIGUEZ PEREZ MANUEL ALEJANDRO</t>
  </si>
  <si>
    <t>MEYER AVILA HANS</t>
  </si>
  <si>
    <t>PONCE URBIETA ERIK ALEJANDRO</t>
  </si>
  <si>
    <t>ESCAREÑO MUÑOZ MARIA DEL CARMEN</t>
  </si>
  <si>
    <t>GARCIA SOTO  IVAN</t>
  </si>
  <si>
    <t>GARCIA TOVAR PAULINA MAGDALENA</t>
  </si>
  <si>
    <t>ABRAHAM TALAVERA CARMEN EMILIA</t>
  </si>
  <si>
    <t>CHACON  HERNANDEZ JESUS ALEJANDRO</t>
  </si>
  <si>
    <t>VILLARREAL PALOMINO NORMA ALICIA</t>
  </si>
  <si>
    <t>GONZALEZ RAMIREZ GUILLERMO</t>
  </si>
  <si>
    <t>QUIÑONES ESCAMILLA OSCAR</t>
  </si>
  <si>
    <t>MUÑIZ ALAMILLA CARLOS ENRIQUE</t>
  </si>
  <si>
    <t>OLIVAREZ VARGAS JOSE ANTONIO</t>
  </si>
  <si>
    <t>BANCA DE RELACION</t>
  </si>
  <si>
    <t>ALMARAZ KLADIANO EDUARDO</t>
  </si>
  <si>
    <t>DIRECTOR DIVISIONAL</t>
  </si>
  <si>
    <t>FLORES MENDIVIL JUAN JESUS</t>
  </si>
  <si>
    <t>FLORES NAJERA SANDRA ELIZABETH</t>
  </si>
  <si>
    <t>RIVERA  SALGADO  SANDRA</t>
  </si>
  <si>
    <t>VENTAS TRANSACCIONAL</t>
  </si>
  <si>
    <t>GARCIA MAGAÑA NADIA</t>
  </si>
  <si>
    <t>LUQUIN NAVARRO NATHALIA</t>
  </si>
  <si>
    <t>ARELLANO RAMIREZ ESPAÑA REGINA</t>
  </si>
  <si>
    <t>BOLAÑOS HIGAREDA ESTEFANIA IZCARET</t>
  </si>
  <si>
    <t>ASISTENTE DE PROMOCION</t>
  </si>
  <si>
    <t>ARGUELLES GONZALEZ MARCO ANTONIO</t>
  </si>
  <si>
    <t>CAMARENA DE SANTIAGO AMIRA ALEJANDRA</t>
  </si>
  <si>
    <t>LORENCE FLORES LAURA OLIVIA</t>
  </si>
  <si>
    <t>FERNANDEZ ARENAS EDGAR ARTURO</t>
  </si>
  <si>
    <t>SABA MUSSALI SALOMON</t>
  </si>
  <si>
    <t>VENTAS INSTITUCIONALES</t>
  </si>
  <si>
    <t>VENTAS EQUITY</t>
  </si>
  <si>
    <t>RODRIGUEZ SANCHEZ REGINA</t>
  </si>
  <si>
    <t>LARENAS MARTINEZ ROBERTO ARTURO</t>
  </si>
  <si>
    <t>BANCA SOLUCIONES</t>
  </si>
  <si>
    <t>BACKMANN CASTANEDA ROCIO GABRIELA</t>
  </si>
  <si>
    <t>PREVISION SOCIAL</t>
  </si>
  <si>
    <t>RAMIREZ GONZALEZ MARIO GERARDO</t>
  </si>
  <si>
    <t>VELASCO CARRANZA ROSAURA ALEJANDRA</t>
  </si>
  <si>
    <t>MESA GUTIERREZ DIANA DAILYN</t>
  </si>
  <si>
    <t>GARCIA HERNANDEZ MIGUEL ANGEL</t>
  </si>
  <si>
    <t>GARCIA HERNANDEZ MARIA DEL ROCIO</t>
  </si>
  <si>
    <t>VELASCO ROMERO HUGO ALFREDO</t>
  </si>
  <si>
    <t>ANALISTA SR</t>
  </si>
  <si>
    <t>JUAREZ SOLIS FERNANDO</t>
  </si>
  <si>
    <t>BALDERAS DE LA PENA RODOLFO</t>
  </si>
  <si>
    <t>GARRIDO GONZALEZ MARCELA</t>
  </si>
  <si>
    <t>ORTEGA RAMIREZ ALEJANDRO</t>
  </si>
  <si>
    <t>CUELLAR ORTEGA MARIO</t>
  </si>
  <si>
    <t>MANCILLA SEPTIMO VIOLETA</t>
  </si>
  <si>
    <t>ESCAMILLA RIVERA MARTIN GERARDO</t>
  </si>
  <si>
    <t>GONZALEZ MARIN RICARDO</t>
  </si>
  <si>
    <t>PEREZ MARTINEZ EMMA LILIANA</t>
  </si>
  <si>
    <t>PICARD ALVAREZ KARLA</t>
  </si>
  <si>
    <t>MORENO LOPEZ RUBEN</t>
  </si>
  <si>
    <t>INSTITUCIONALES Y BANCA DE GOBIERNO</t>
  </si>
  <si>
    <t>ACEVEDO SOBRINO MARIA DE LOURDES</t>
  </si>
  <si>
    <t>DIAZ NORIEGA DOMINGO</t>
  </si>
  <si>
    <t>ARTEAGA LASARTE FRANCISCO DE BORJA</t>
  </si>
  <si>
    <t>PONS ROBERT STEFANO MIGUEL</t>
  </si>
  <si>
    <t>SOTRES OSPITAL JUAN ANTONIO</t>
  </si>
  <si>
    <t>CORTINA MARQUEZ OSCAR</t>
  </si>
  <si>
    <t>MARENCO PIQUENT ALFONSO GERARDO</t>
  </si>
  <si>
    <t>FERNANDEZ FONSECA MIGUEL ANGEL</t>
  </si>
  <si>
    <t>ARROYO LOPEZ VICTOR MANUEL</t>
  </si>
  <si>
    <t>SALINAS NILSON JORGE ALBERTO</t>
  </si>
  <si>
    <t>WEHBE GONZALEZ TONY BRAHIM</t>
  </si>
  <si>
    <t>BECERRA GUEVARA AURORA</t>
  </si>
  <si>
    <t>GAYTAN ROBLES ALEJANDRA</t>
  </si>
  <si>
    <t>CERON ARRIAGA GABRIELA DE JESUS</t>
  </si>
  <si>
    <t>MARTINEZ PEREZ AMPARO GIOVANNA</t>
  </si>
  <si>
    <t>GONZALEZ GONZALEZ CARLOS</t>
  </si>
  <si>
    <t>MORA  REYES  JOSUE ABRAHAM</t>
  </si>
  <si>
    <t>OJEDA PESQUERA JUAN JOSE</t>
  </si>
  <si>
    <t>SILVA JIMENEZ HECTOR ALEJANDRO</t>
  </si>
  <si>
    <t>KEHOE SANCHEZ DANIELA</t>
  </si>
  <si>
    <t>JIMENEZ RAMIREZ JOSE ARMANDO</t>
  </si>
  <si>
    <t>RIVAS SANCHEZ LAURA ALEJANDRA</t>
  </si>
  <si>
    <t>ORVAÑANOS RIVEROLL LUIS GUILLERMO</t>
  </si>
  <si>
    <t>UMEGIDO MARTINEZ NORMA ANGELICA</t>
  </si>
  <si>
    <t>MARTINEZ SUAREZ LAURA ELENA</t>
  </si>
  <si>
    <t>ESTADOS DE CUENTA</t>
  </si>
  <si>
    <t>AGUIRRE FLORES LUIS FERNANDO</t>
  </si>
  <si>
    <t>ESCAMILLA MORALES ANDRES</t>
  </si>
  <si>
    <t>CHACON HERNANDEZ JESUS ALEJANDRO</t>
  </si>
  <si>
    <t>CD MX MONTES URALES PB</t>
  </si>
  <si>
    <t>CORDERO SOLEDAD MARCOS ALEXIS</t>
  </si>
  <si>
    <t>BANCA DE RELACIÓN Y VENTAS TRANSACCIONAL</t>
  </si>
  <si>
    <t>FAZ ROBLES MARIA ESTHER</t>
  </si>
  <si>
    <t>LOZA GARCIA VALERIA</t>
  </si>
  <si>
    <t>HIRIART FLORES ASTRID</t>
  </si>
  <si>
    <t>ZENTENO PINEDA ERNESTO</t>
  </si>
  <si>
    <t>ARREDONDO MUÑOZ SELENE LIZETH</t>
  </si>
  <si>
    <t>SUAREZ MARTINEZ ANGELICA BEATRIZ</t>
  </si>
  <si>
    <t>BAJA</t>
  </si>
  <si>
    <t>PERIODO DE PAGO</t>
  </si>
  <si>
    <t>TRIMESTRAL</t>
  </si>
  <si>
    <t>CONTADO</t>
  </si>
  <si>
    <t>GARCIA HERREROS  MARTINEZ ALEXA PAULINA</t>
  </si>
  <si>
    <t>MARTINEZ GONZALEZ JULIETA</t>
  </si>
  <si>
    <t>AMADOR PADILLA ALONSO</t>
  </si>
  <si>
    <t>FRANCO JASSO OCTAVIO</t>
  </si>
  <si>
    <t>MARTINEZ SOLIS YAZMIN ALEJANDRA</t>
  </si>
  <si>
    <t>NARVAEZ ALONSO CONSTANCIO ANTONIO</t>
  </si>
  <si>
    <t>MEJIA RUIZ ALEJANDRO</t>
  </si>
  <si>
    <t>MARIN HERRERA JULIAN FELIPE</t>
  </si>
  <si>
    <t>REYNA BELTRAN BRENDA</t>
  </si>
  <si>
    <t>CURIEL CUADROS ANTONIO</t>
  </si>
  <si>
    <t>ALVAREZ MARQUEZ STEPHANIA</t>
  </si>
  <si>
    <t>MORA BAUTISTA ADRIANA IFIGENIA</t>
  </si>
  <si>
    <t>COMISIÓN ACTINVER</t>
  </si>
  <si>
    <t>HURTADO FREYRE DAVID</t>
  </si>
  <si>
    <t>RODRIGUEZ VAZQUEZ VELA EDUARDO</t>
  </si>
  <si>
    <t>FONSECA CONSTANTINO ANA KAREN</t>
  </si>
  <si>
    <t>DE LEON MERCADO BRAULIO</t>
  </si>
  <si>
    <t>MUÑOZ RAMIREZ CONSUELO DEL ROCIO</t>
  </si>
  <si>
    <t>ORTUÑO MEDINA CARLOS GONZALO</t>
  </si>
  <si>
    <t>% COMPENSACIÓN</t>
  </si>
  <si>
    <t>COMISION DIRECTA %</t>
  </si>
  <si>
    <t>JAL GDL MARIANO OTERO GWTC</t>
  </si>
  <si>
    <t>GTO LEON CERRO GORDO</t>
  </si>
  <si>
    <t>(Varios elementos)</t>
  </si>
  <si>
    <t>BANCA CORPORATIVA COMISIONES</t>
  </si>
  <si>
    <t>NUM_POLIZA</t>
  </si>
  <si>
    <t>FEC_EFEC_VIGENCIA</t>
  </si>
  <si>
    <t>FEC_VCTO_VIGENCIA</t>
  </si>
  <si>
    <t>PRIMA_NETA</t>
  </si>
  <si>
    <t>RECARGOS</t>
  </si>
  <si>
    <t>DERECHOS</t>
  </si>
  <si>
    <t>IMPUESTOS</t>
  </si>
  <si>
    <t>PRIMA_TOTAL</t>
  </si>
  <si>
    <t>FORMA_PAGO</t>
  </si>
  <si>
    <t>NOMBRE_CONTRATANTE</t>
  </si>
  <si>
    <t>OPERADORA Y ADMINISTRADORA DE NUEVOS PROYECTOS S.A. DE C.V.</t>
  </si>
  <si>
    <t>ASESOR PATRIMONIAL ASOCIADO</t>
  </si>
  <si>
    <t>VAZQUEZ GUILLEN OSCAR</t>
  </si>
  <si>
    <t>% COMISION</t>
  </si>
  <si>
    <t>COMISION_ACTINVER</t>
  </si>
  <si>
    <t>COMISION_ASESOR</t>
  </si>
  <si>
    <t>SEMESTRAL</t>
  </si>
  <si>
    <t>CLIENTES CAT</t>
  </si>
  <si>
    <t>ASESORES CON SALDO NEGATIVO Y NETEO MENSUAL</t>
  </si>
  <si>
    <t>AUTOS</t>
  </si>
  <si>
    <t>COMISION NEGATIVA DE MAYO</t>
  </si>
  <si>
    <t>PRIMA JUNIO</t>
  </si>
  <si>
    <t>NETEO JUNIO</t>
  </si>
  <si>
    <t>PRIMA JULIO</t>
  </si>
  <si>
    <t>NETEO JULIO</t>
  </si>
  <si>
    <t>MES</t>
  </si>
  <si>
    <t>MAYO</t>
  </si>
  <si>
    <t>JUNIO</t>
  </si>
  <si>
    <t>JULIO</t>
  </si>
  <si>
    <t>NUEVA O RENOVACION</t>
  </si>
  <si>
    <t>NUEVA</t>
  </si>
  <si>
    <t>FIGUEROA JUAREZ JORGE JOHAN</t>
  </si>
  <si>
    <t>MORALES REYES CINTIA VIANNEY</t>
  </si>
  <si>
    <t>PEREZ BARRERA DANIELA</t>
  </si>
  <si>
    <t>HUERTERO VALDIVIA MICHEL BRIAN</t>
  </si>
  <si>
    <t>NL SAN PEDRO SAN AGUSTIN</t>
  </si>
  <si>
    <t>AGOSTO</t>
  </si>
  <si>
    <t>PRIMA AGOSTO</t>
  </si>
  <si>
    <t>NETEO AGOSTO</t>
  </si>
  <si>
    <t>RODRIGUEZ OROZCO ILSE ALEJANDRA</t>
  </si>
  <si>
    <t>VIDA INVERSION</t>
  </si>
  <si>
    <t>ANUAL</t>
  </si>
  <si>
    <t>GONZALEZ GOMEZ JORGE</t>
  </si>
  <si>
    <t>GMM</t>
  </si>
  <si>
    <t>GONZALEZ EULOPA ADRIANA</t>
  </si>
  <si>
    <t>EMPRESARIAL</t>
  </si>
  <si>
    <t>HOGAR</t>
  </si>
  <si>
    <t>MENSUAL</t>
  </si>
  <si>
    <t>DESARROLLOS FORAY, S.A. DE C.V.</t>
  </si>
  <si>
    <t>ADMINISTRADORA CENTRO COMERCIAL</t>
  </si>
  <si>
    <t>MARTINEZ BARRON, MARIA EUGENIA</t>
  </si>
  <si>
    <t>HERNNANDEZ MARTINEZ, LUIS ALBER</t>
  </si>
  <si>
    <t>RAMIREZ HERNANDEZ, AGUSTIN</t>
  </si>
  <si>
    <t>CABRERA LEAL, JOSE LUIS</t>
  </si>
  <si>
    <t>UGALDE GARCIA, SOFIA ISABEL</t>
  </si>
  <si>
    <t>MUNIZ LOPEZ, YUDITH FABIOLA</t>
  </si>
  <si>
    <t>RUMUALDO SANTILLANES, LUZ DALIA</t>
  </si>
  <si>
    <t>LEDESMA VELASCO, ROSA MARIA</t>
  </si>
  <si>
    <t>ASOCIACION DE CONDOMINIOS AMBAR</t>
  </si>
  <si>
    <t>PROVEEDORA INDUSTRIAL Y AUTOMOT</t>
  </si>
  <si>
    <t>FINADIX, S.A. DE C.V. SOFOM E.N</t>
  </si>
  <si>
    <t>MARTIN ARTURO MUNGARAY FELIX</t>
  </si>
  <si>
    <t>JAVIER DEL VALLE CARDOSO</t>
  </si>
  <si>
    <t>EDMUNDO ARCEO HERNANDEZ</t>
  </si>
  <si>
    <t>ALEJANDRO AGUILAR MORALES</t>
  </si>
  <si>
    <t>JOSE MATEO VILLAFAÑA VILLAFAÑA</t>
  </si>
  <si>
    <t>ARTURO HERNANDEZ AMARAL HATCHETT</t>
  </si>
  <si>
    <t>JOSE LUIS CABRERA LEAL</t>
  </si>
  <si>
    <t>ISMAEL ALEJANDRO CHAVEZ ACEDO</t>
  </si>
  <si>
    <t>MARIA OCAMPO EVADISTA</t>
  </si>
  <si>
    <t>ADRIANA JUMENEZ CERVANTES</t>
  </si>
  <si>
    <t>PEREZ PEREZ FERNANDO</t>
  </si>
  <si>
    <t>DE LA TORRE GUZMAN KARLA ELIZABETH</t>
  </si>
  <si>
    <t>GOMEZ FLORES DANIEL ALEJANDRO</t>
  </si>
  <si>
    <t>CAVAZOS TREVIÑO MAYRA</t>
  </si>
  <si>
    <t>TINAJERO MICHEL LUIS</t>
  </si>
  <si>
    <t>OROZCO MAGAÑA JOSE ANTONIO</t>
  </si>
  <si>
    <t>CARRILLO SANCHEZ AMAURY</t>
  </si>
  <si>
    <t>PACHECO POBLETE JOSE CARLOS</t>
  </si>
  <si>
    <t>JASSO GUERRERO JUAN JOSE</t>
  </si>
  <si>
    <t>DIRECTOR EJECUTIVO</t>
  </si>
  <si>
    <t>ASESOR PATRIMONIAL</t>
  </si>
  <si>
    <t>JAL ZAPOPAN ANDARES CORP. PATRIA</t>
  </si>
  <si>
    <t>PERSONAL ACTINVER</t>
  </si>
  <si>
    <t>ORNELAS VALENZUELA OMAR ARTURO</t>
  </si>
  <si>
    <t>ALANIZ  MOCTEZUMA  SAIRA</t>
  </si>
  <si>
    <t>ASESOR BANCA SOLUCIONES JR</t>
  </si>
  <si>
    <t>RENOVACION</t>
  </si>
  <si>
    <t>JOSE MATEO VILLAFAÑA MONROY</t>
  </si>
  <si>
    <t>EDUARDO AGAPITO GARCIA ORTEGA</t>
  </si>
  <si>
    <t>MAXIPET SA DE CV</t>
  </si>
  <si>
    <t>RICARDO ARELLANO MORALES</t>
  </si>
  <si>
    <t>ARTURO CRUZ CRUZ</t>
  </si>
  <si>
    <t>ELOISA ALANIS FABELA</t>
  </si>
  <si>
    <t>ALAN GUILLERMO VEGA CANTU</t>
  </si>
  <si>
    <t>CUAHUTEMOC NAVA SALGADO</t>
  </si>
  <si>
    <t>RUBEN DIAZ PEREZ</t>
  </si>
  <si>
    <t>ELIAS GUAKIL DIAZ</t>
  </si>
  <si>
    <t>CHARLES DE LEON, ELVA PATRICIA</t>
  </si>
  <si>
    <t>GUERRERO ORTIZ, ALEJANDRO</t>
  </si>
  <si>
    <t>CAT</t>
  </si>
  <si>
    <t>MARIO GARCIA VAZQUEZ</t>
  </si>
  <si>
    <t>MARIA DE JESUS LONA SANCHEZ</t>
  </si>
  <si>
    <t>EDGAR ARMANDO GARCÍA ORTEGA</t>
  </si>
  <si>
    <t>AGAPITO GARCÍA GUARDADO</t>
  </si>
  <si>
    <t>RAUL ZAVALA KELLY</t>
  </si>
  <si>
    <t>MARINA MARIA DEL ROSARIO CISNEROS DELGADO</t>
  </si>
  <si>
    <t>JIMENEZ MORALES, MARIA DEL CARM</t>
  </si>
  <si>
    <t>RIVERA VIVANCO, GLORIA ANGELICA</t>
  </si>
  <si>
    <t>BETSY NAYELLI CONTRERAS VILLALOBOS</t>
  </si>
  <si>
    <t>JUAN ALBERTO OLALDE TOVAR</t>
  </si>
  <si>
    <t>DIEGO GERARDO GONZALEZ SOMMER</t>
  </si>
  <si>
    <t>SEPTIEMBRE</t>
  </si>
  <si>
    <t>PRIMA SEPTIEMBRE</t>
  </si>
  <si>
    <t>NETEO SEPTIEMBRE</t>
  </si>
  <si>
    <t>FECHA DE PAGO</t>
  </si>
  <si>
    <t>AUTRIQUE ECHEVESTE JUAN ALBERTO</t>
  </si>
  <si>
    <t>DOTAL</t>
  </si>
  <si>
    <t>ABSARA COSMETICS S.A.P.I. DE C.</t>
  </si>
  <si>
    <t>RIOS LEYVA GUADALUPE</t>
  </si>
  <si>
    <t>GODOY MARTINEZ KARL</t>
  </si>
  <si>
    <t>RAMIREZ ROSAS FABIOLA</t>
  </si>
  <si>
    <t>MORENO CHAVEZ SERGIO</t>
  </si>
  <si>
    <t>OCTUBRE</t>
  </si>
  <si>
    <t>PRIMA OCTUBRE</t>
  </si>
  <si>
    <t>NETEO OCTUBRE</t>
  </si>
  <si>
    <t>PREVICANCER</t>
  </si>
  <si>
    <t>30/09/2021</t>
  </si>
  <si>
    <t>HERRERA LASSO JIMENEZ, PABLO</t>
  </si>
  <si>
    <t>SERRANO DAVILA, GRETHEL</t>
  </si>
  <si>
    <t>LOPEZ SALCIDO, LAURA</t>
  </si>
  <si>
    <t>CALDERON PANIAGUA, FERMIN</t>
  </si>
  <si>
    <t>MARTINEZ GARIBAY, JORGE</t>
  </si>
  <si>
    <t>ARRENDADORA ACTINVER, S.A. DE C</t>
  </si>
  <si>
    <t>BANCO ACTINVER, S.A., INSTITUCI</t>
  </si>
  <si>
    <t>ACTINVER CASA DE BOLSA, S.A. DE</t>
  </si>
  <si>
    <t>LIMON ALVAREZ, CARLOS ARTURO</t>
  </si>
  <si>
    <t>MIRAVAL RESIDENCIAL AC</t>
  </si>
  <si>
    <t>MIRAVAL III AC</t>
  </si>
  <si>
    <t>MENDOZA MALDONADO, BEATRIZ OFEL</t>
  </si>
  <si>
    <t>MONTOYA CORONADO, ORALIA</t>
  </si>
  <si>
    <t>FLORES LEZAMA, RUBEN</t>
  </si>
  <si>
    <t>BANCO ACTINVER SA INSTITUCION D</t>
  </si>
  <si>
    <t>ACTINVER INSURANCE SERVICES AGE</t>
  </si>
  <si>
    <t>GARNICA BEDOLLA, DENISSE</t>
  </si>
  <si>
    <t>ZAVALA QUINTERO, MARCO FAVIO</t>
  </si>
  <si>
    <t>CABALLERO CALDERON, PATRICIA</t>
  </si>
  <si>
    <t>MUNGARAY FELIX, MARTIN ARTURO</t>
  </si>
  <si>
    <t>MARTINEZ GALLEGOS, JOSE MANUEL</t>
  </si>
  <si>
    <t>JUAREZ ORTIZ, MARIA ELENA</t>
  </si>
  <si>
    <t>SOLIS OLIVARES, DULCE MARIA</t>
  </si>
  <si>
    <t>HACES ALVAREZ, ALICIA MARIA GUA</t>
  </si>
  <si>
    <t>ORTIZ HERNANDEZ, ELOISA ARLETTE</t>
  </si>
  <si>
    <t>PRECIADO RUELAS, CARLOS</t>
  </si>
  <si>
    <t>MEZA ROMERO, JOSE LUIS</t>
  </si>
  <si>
    <t>BANUELOS BARRERA, LLUVIA AMPARO</t>
  </si>
  <si>
    <t>ALVAREZ SORIANO, FELIPE</t>
  </si>
  <si>
    <t>MONTES DE OCA LE HENRY, JORGE G</t>
  </si>
  <si>
    <t>DE LA TORRE DURAN, HERMELINDA</t>
  </si>
  <si>
    <t>CORTES LOPEZ, SILVIA</t>
  </si>
  <si>
    <t>MEDINA OVALLE, SANDRA LUZ</t>
  </si>
  <si>
    <t>CALDERON SANCHEZ, MIGUEL ANGEL</t>
  </si>
  <si>
    <t>SUAREZ PEREZ, HUMBERTO</t>
  </si>
  <si>
    <t>ESPINOZA MEDINA, MEDINA</t>
  </si>
  <si>
    <t>GONZALEZ GARCIA, DAVID ANTONIO</t>
  </si>
  <si>
    <t>FAZLI ., NAZIEH</t>
  </si>
  <si>
    <t>ARROYO ONTIVEROS, MAURO</t>
  </si>
  <si>
    <t>CASAS EAST, LAURA MARGARITA</t>
  </si>
  <si>
    <t>CASTILLO POLANCO, NORMA EUGENIA</t>
  </si>
  <si>
    <t>ACERO REYES, LAURA CECILIA</t>
  </si>
  <si>
    <t>VILLARREAL CAVAZOS, JORGE ARTUR</t>
  </si>
  <si>
    <t>LEAL TENORIO, YOLANDA</t>
  </si>
  <si>
    <t>AGUILAR MORALES, ALEJANDRO</t>
  </si>
  <si>
    <t>NOLASCO FERNANDEZ, MARIA ANTONI</t>
  </si>
  <si>
    <t>ALVITER VILLA, VICTOR</t>
  </si>
  <si>
    <t>LAGOS MENDOZA, SERGIO</t>
  </si>
  <si>
    <t>ATZIN FUENTES, JOSE LUIS</t>
  </si>
  <si>
    <t>PARDINAS GALVAN, MARIA GUADALUP</t>
  </si>
  <si>
    <t>MORA FUSTER, LAURO JOAQUIN</t>
  </si>
  <si>
    <t>SANTILLAN VASQUEZ, SAUL</t>
  </si>
  <si>
    <t>CALDERON HERNANDEZ, ERIK</t>
  </si>
  <si>
    <t>CORTES HERNANDEZ, ALBERTO</t>
  </si>
  <si>
    <t>ROMERO AGUADO, DAVID CARLOS</t>
  </si>
  <si>
    <t>GARZA MARIN, SAN JUANA DE JESUS</t>
  </si>
  <si>
    <t>CRUZ CRUZ, ARTURO</t>
  </si>
  <si>
    <t>OROZCO GOMEZ, ADRIANA MAGALLY</t>
  </si>
  <si>
    <t>REYES FLORES, EMMA ISABEL</t>
  </si>
  <si>
    <t>RODRIGUEZ GUERRERO, ROCIO PETRA</t>
  </si>
  <si>
    <t>CADILHE , NATALIA</t>
  </si>
  <si>
    <t>GAMEZ AVALOS, FRANCISCO</t>
  </si>
  <si>
    <t>MENDIOLA MARIN, JEANNETTE</t>
  </si>
  <si>
    <t>VARGAS CORREA, PATRICIA PILAR D</t>
  </si>
  <si>
    <t>QUINTANILLA GALICIA, KARLA DANI</t>
  </si>
  <si>
    <t>LEIJA GUTIERREZ, JUAN ALBERTO</t>
  </si>
  <si>
    <t>SALAS MOGROVEJO, SARAH CONSUELO</t>
  </si>
  <si>
    <t>HUSSEY JUAREZ, JUAN ENRIQUE RUF</t>
  </si>
  <si>
    <t>CHAVEZ ACEDO, ISMAEL ALEJANDRO</t>
  </si>
  <si>
    <t>SOKEY CABALLERO, RAFAEL MARTIN</t>
  </si>
  <si>
    <t>MORENO DELGADO, RODRIGO MIGUEL</t>
  </si>
  <si>
    <t>MIRANDA SEGURA, FRANCISCO JAVIE</t>
  </si>
  <si>
    <t>FERADO CRUZ, ENRIQUE</t>
  </si>
  <si>
    <t>PASILLAS MORENO, ARNULFO</t>
  </si>
  <si>
    <t>GARCIA SANTA ANA, RICARDO</t>
  </si>
  <si>
    <t>UDABE CERVANTES, LUCAS ALEJANDR</t>
  </si>
  <si>
    <t>BAREI CERVANTES, ADRIANO</t>
  </si>
  <si>
    <t>MARTINEZ MOYA, LUZ MARIA</t>
  </si>
  <si>
    <t>JUAREZ CEDILLO, TERESA</t>
  </si>
  <si>
    <t>AGUILAR FLORES, ADRIANA</t>
  </si>
  <si>
    <t>MARTINEZ FIGUEROA, SUSANA</t>
  </si>
  <si>
    <t>LEON SANCHEZ, ARTURO</t>
  </si>
  <si>
    <t>MULGADO ANDA, BEATRIZ LIZBETH</t>
  </si>
  <si>
    <t>RODRIGUEZ HERNANDEZ, EDUARDO</t>
  </si>
  <si>
    <t>RODRIGUEZ MARIACA, ROBERTO</t>
  </si>
  <si>
    <t>NORIEGA MIJARES, FRANCISCO FERN</t>
  </si>
  <si>
    <t>ZANABRIA RAYAS, HUGO ALONSO</t>
  </si>
  <si>
    <t>ELIZONDO SANMIGUEL, OLGA ADRIAN</t>
  </si>
  <si>
    <t>GUERRERO SANCHEZ, ETNA LAURA</t>
  </si>
  <si>
    <t>FUAD COMERCIALIZADORA Y SERVICI</t>
  </si>
  <si>
    <t>LUNA HERNANDEZ, MARTHA CECILIA</t>
  </si>
  <si>
    <t>VAZQUEZ GIL, DAVID</t>
  </si>
  <si>
    <t>ARCE , GUILLERMO GENARO</t>
  </si>
  <si>
    <t>JARILLO MARTINEZ, ROGELIO</t>
  </si>
  <si>
    <t>AGUILERA MORENO, SANDRA JESSICA</t>
  </si>
  <si>
    <t>DELGADO SANCHEZ, NOE</t>
  </si>
  <si>
    <t>GUERRERO BACA, MANUEL</t>
  </si>
  <si>
    <t>VERA ORTIZ, MARIANA</t>
  </si>
  <si>
    <t>SALAS RODEA, CLAUDIA GABRIELA</t>
  </si>
  <si>
    <t>STRASSBURGER MADRIGAL, MARIBEL</t>
  </si>
  <si>
    <t>ZERMENO TORRES, MARIA DE LOURDE</t>
  </si>
  <si>
    <t>ARRENDADORA ACTINVER SA DE CV</t>
  </si>
  <si>
    <t>MARTINEZ HERRERA, JAVIER OSWALD</t>
  </si>
  <si>
    <t>ROSAS RUIZ, FELIPE</t>
  </si>
  <si>
    <t>SOCIEDAD INTERNACIONAL DE CAPAC</t>
  </si>
  <si>
    <t>TRUJILLO PERALTA, MAGALY</t>
  </si>
  <si>
    <t>JUAREZ RODRIGUEZ, ROSA CECILIA</t>
  </si>
  <si>
    <t>ALVAREZ AUDELO, MONICA LETICIA</t>
  </si>
  <si>
    <t>DE SILVA ALOR, ALEJANDRO</t>
  </si>
  <si>
    <t>INSTITUTO MUNICIPAL DE VIVIENDA</t>
  </si>
  <si>
    <t>MONROY DE LEON, EFREN</t>
  </si>
  <si>
    <t>MIRANDA BISHOP, KAREN</t>
  </si>
  <si>
    <t>VILLAFAĄA VILLAFAĄA, JOSE MATEO</t>
  </si>
  <si>
    <t>ABRAHAM TALAVERA, CARMEN EMILIA</t>
  </si>
  <si>
    <t>HERNANDEZ GUERRERO, MUCIO ISRAE</t>
  </si>
  <si>
    <t>ALDANA ., EDGAR HUMBERTO</t>
  </si>
  <si>
    <t>LEAL TAMAREZ, DANIEL</t>
  </si>
  <si>
    <t>MORALES ALMANZA, DANIEL AXAYAKA</t>
  </si>
  <si>
    <t>OSORIO PASTRANA, MARIO</t>
  </si>
  <si>
    <t>ZUNIGA RAMIREZ, JOSE REFUGIO</t>
  </si>
  <si>
    <t>GARCIA VERGARA, JOSE ANTONIO</t>
  </si>
  <si>
    <t>MORALES GONZALEZ, BRAYAN ULISES</t>
  </si>
  <si>
    <t>DE LA MORA ALEJANDRE, YOLANDA P</t>
  </si>
  <si>
    <t>GASPAR GRANDE, EDUARDO</t>
  </si>
  <si>
    <t>SANCHEZ HERNANDEZ, PEDRO</t>
  </si>
  <si>
    <t>GARCIA ROCHA, SONIA ARECELI</t>
  </si>
  <si>
    <t>PEON MEDINA, CARLOS EMILIO</t>
  </si>
  <si>
    <t>LOPEZ CASTELLANOS, FELIPE DE JE</t>
  </si>
  <si>
    <t>DAUMAS GARCIA, ANDRES</t>
  </si>
  <si>
    <t>ROBLES MARIN, ERICK</t>
  </si>
  <si>
    <t>COMERCIALIZADORA DE REFACCIONES</t>
  </si>
  <si>
    <t>GONZALEZ CORNEJO, OMAR</t>
  </si>
  <si>
    <t>ZARRABAL ROMAN, MAYTHE PENELOPE</t>
  </si>
  <si>
    <t>ALVAREZ JIMENEZ, CHRISTIAN GERA</t>
  </si>
  <si>
    <t>HERNANDEZ VALDES, MIGUEL ANGEL</t>
  </si>
  <si>
    <t>NAJERA MEJIA, EFRAIN</t>
  </si>
  <si>
    <t>RIVERA MARTINEZ, DANIEL</t>
  </si>
  <si>
    <t>SOLIS ROSALES, DAVID</t>
  </si>
  <si>
    <t>ESPARZA CONTRERAS, LAURA</t>
  </si>
  <si>
    <t>OSORIO VILLA, MARIANA</t>
  </si>
  <si>
    <t>LOPEZ MANCILLA, VICTOR MAURICIO</t>
  </si>
  <si>
    <t>ORTEGA VAZQUEZ, CARLOS ENRIQUE</t>
  </si>
  <si>
    <t>GIRON TELLEZ, CESAR GERARDO</t>
  </si>
  <si>
    <t>GARCIA NIETO, RODOLFO GALDINO</t>
  </si>
  <si>
    <t>AMADOR ROMO, HECTOR</t>
  </si>
  <si>
    <t>TORRES FERNANDEZ, LILIA GRACIEL</t>
  </si>
  <si>
    <t>LANDA RACHED, MARIA</t>
  </si>
  <si>
    <t>TEON PANTOJA, ELIU</t>
  </si>
  <si>
    <t>AVILA JUAREZ, ROSA LETICIA</t>
  </si>
  <si>
    <t>SCHRAIDT MEXIA, JUAN ADOLFO</t>
  </si>
  <si>
    <t>HERRERA RAMIREZ, JUAN MANUEL</t>
  </si>
  <si>
    <t>SANDOVAL SAQUI, SERGIO</t>
  </si>
  <si>
    <t>GUADARRAMA BERNAL, ROSA ELENA</t>
  </si>
  <si>
    <t>GONZALEZ GOMEZ, GUSTAVO</t>
  </si>
  <si>
    <t>PEREZ MENDEZ, FRANCISCO JAVIER</t>
  </si>
  <si>
    <t>GUEVARA DIEZ MARINA, RODOLFO SA</t>
  </si>
  <si>
    <t>SANCHEZ GONZALEZ, MANUEL</t>
  </si>
  <si>
    <t>SOLIS FIGUEROA, JOSE ANTONIO</t>
  </si>
  <si>
    <t>JIMENEZ CANTON, ELBA MARGARITA</t>
  </si>
  <si>
    <t>GONZALEZ GARCIA, ESPERANZA</t>
  </si>
  <si>
    <t>VAZQUEZ JIMENEZ, EUSEBIO JOSE</t>
  </si>
  <si>
    <t>VILLAFAĄA MONROY, JOSE MATEO</t>
  </si>
  <si>
    <t>TORRES SIGALA, ADRIAN</t>
  </si>
  <si>
    <t>LESTRADE SANTOYO, LUIS RAMON AN</t>
  </si>
  <si>
    <t>MARTINEZ VIDAL, FELIPE ALEJANDR</t>
  </si>
  <si>
    <t>ALONSO LOPEZ, MARIA DEL SOCORRO</t>
  </si>
  <si>
    <t>LOPEZ PEREZ, JOSE CARLOS</t>
  </si>
  <si>
    <t>BERNAL CUEVAS, GERARDO</t>
  </si>
  <si>
    <t>LOPEZ PELCASTRE, JUAN</t>
  </si>
  <si>
    <t>ALVITER VILLA, OSCAR</t>
  </si>
  <si>
    <t>GOMEZ HUANTE, IMELDA</t>
  </si>
  <si>
    <t>SOTO GONZALEZ, KARLA</t>
  </si>
  <si>
    <t>ACTINVER INSURANCE SERVICES, AG</t>
  </si>
  <si>
    <t>CABALLERO GASTELUM, MARGARITA A</t>
  </si>
  <si>
    <t>ZAPATA MARQUEZ, FRANCISCO CARLO</t>
  </si>
  <si>
    <t>PACHECO CANO, MARIA TRINIDAD</t>
  </si>
  <si>
    <t>LEYVA ROBLES, MANUEL GUILLERMO</t>
  </si>
  <si>
    <t>MENA ALVA, RODRIGO</t>
  </si>
  <si>
    <t>SAMANO GUARNEROS, LUIS ALBERTO</t>
  </si>
  <si>
    <t>RIVERO BORRELL ESCOBEDO, LORENA</t>
  </si>
  <si>
    <t>LUENGAS ESCUDERO, MARTHA ELENA</t>
  </si>
  <si>
    <t>CERVANTES OJEDA, LUZ DEL CARMEN</t>
  </si>
  <si>
    <t>PEREA GOMEZ ARZAPALO, JUAN CARL</t>
  </si>
  <si>
    <t>RAMIREZ RUELAS, MARIA ESTHELA</t>
  </si>
  <si>
    <t>CORONA CUELLAR, RODOLFO</t>
  </si>
  <si>
    <t>VERDUGO BARRAZA, FAUSTO ARMANDO</t>
  </si>
  <si>
    <t>VERA CERVANTES, MARIA ANTONIETA</t>
  </si>
  <si>
    <t>ZARDENETA GUERRA, ROSALINDA</t>
  </si>
  <si>
    <t>BURGOS LARA, EUCARIO RAFAEL</t>
  </si>
  <si>
    <t>MARTINEZ BERNAL, RODRIGO</t>
  </si>
  <si>
    <t>MERCENARIO GALICIA, REBECA</t>
  </si>
  <si>
    <t>GOMEZ CORTEZ, YOLANDA</t>
  </si>
  <si>
    <t>HERNANDEZ HERNANDEZ, JOSE GERAR</t>
  </si>
  <si>
    <t>JURADO ESCOTO, MARIANA</t>
  </si>
  <si>
    <t>LOPEZ GARCIA, MARCO ANTONIO</t>
  </si>
  <si>
    <t>GUTIERREZ GUTIERREZ, JORGE CARL</t>
  </si>
  <si>
    <t>SANCHEZ MENDEZ, LUCILA</t>
  </si>
  <si>
    <t>MARTINEZ REYES, MARISOL</t>
  </si>
  <si>
    <t>SOLIS MOYA, SILVIA</t>
  </si>
  <si>
    <t>MAYAGOITIA GONZALEZ, SUSANA</t>
  </si>
  <si>
    <t>AVILA GAONA, MARIA ELENA</t>
  </si>
  <si>
    <t>DESENTIS TREJO, GUADALUPE</t>
  </si>
  <si>
    <t>TORRES BRAVO, MARIA TERESA</t>
  </si>
  <si>
    <t>FEREGRINO LI, ESTEBAN TONG LAY</t>
  </si>
  <si>
    <t>LUQUE BLANCO, CESAR AUGUSTO</t>
  </si>
  <si>
    <t>DIAZ GARCIA, CLAUDIA</t>
  </si>
  <si>
    <t>CHIQUITO RODRIGUEZ, ELIDA DEL R</t>
  </si>
  <si>
    <t>GRANADOS MONROY, JORGE ALBERTO</t>
  </si>
  <si>
    <t>FUENTES SANTIAGO, ZOSIM DANIEL</t>
  </si>
  <si>
    <t>D ANS BRANIFF, EUGENIA</t>
  </si>
  <si>
    <t>CERVANTES SALAS, MARCO</t>
  </si>
  <si>
    <t>VELAZQUEZ VELASCO, MARIO</t>
  </si>
  <si>
    <t>MANCERA RODRIGUEZ, SERGIO TOMAS</t>
  </si>
  <si>
    <t>OROPEZA CASTILLO, EMMA</t>
  </si>
  <si>
    <t>MAZATAN DE LA PARRA, ANTONIO</t>
  </si>
  <si>
    <t>ALARCON RODRIGUEZ, ANA PATRICIA</t>
  </si>
  <si>
    <t>DUARTE VALENZUELA, GLENDA GUADA</t>
  </si>
  <si>
    <t>ALDRETT MARINES, MONICAPATRICIA</t>
  </si>
  <si>
    <t>LIMON GARCIA, ALEJANDRO</t>
  </si>
  <si>
    <t>ESCUDERO DERAT, ROBERTO</t>
  </si>
  <si>
    <t>VAZQUEZ VALADEZ, LUIS ABRAHAM</t>
  </si>
  <si>
    <t>MERCENARIO OTERO, JAIME EDUARDO</t>
  </si>
  <si>
    <t>ISUNZA BURCIAGA, ROSA MARIA</t>
  </si>
  <si>
    <t>SANTOYO GARCIA, JUAN ENRIQUE</t>
  </si>
  <si>
    <t>SOLANO RAMIREZ, SERGIO GABRIEL</t>
  </si>
  <si>
    <t>GOMEZ HERNANDEZ, ERENDIRA</t>
  </si>
  <si>
    <t>PEREZ URIBE, ALICIA</t>
  </si>
  <si>
    <t>HERNANDEZ RIOS, JAVIER OMAR</t>
  </si>
  <si>
    <t>FLORES MORALES, GILBERTO</t>
  </si>
  <si>
    <t>SERVIFRONT MENSAJERIA CD DE MEX</t>
  </si>
  <si>
    <t>MARQUEZ GARCIA, DAVID ABRAHAM</t>
  </si>
  <si>
    <t>ARCEO HERNANDEZ, EDMUNDO</t>
  </si>
  <si>
    <t>GOMEZ GOMEZ, ELIZABETH</t>
  </si>
  <si>
    <t>TAKEDA IWARADE, DANIEL</t>
  </si>
  <si>
    <t>PEREZ MARTINEZ, VIOLETA DEL CAR</t>
  </si>
  <si>
    <t>SILLER VILLARREAL, CARLOS ALEJA</t>
  </si>
  <si>
    <t>ORTEGA VELAZQUEZ, CIRENIA ELENA</t>
  </si>
  <si>
    <t>CUBRIA GONZALEZ, JOSE HUMBERTO</t>
  </si>
  <si>
    <t>SILVA SERNA, FERNANDO DE JESUS</t>
  </si>
  <si>
    <t>SANCHEZ PARTIDA, SOFIA ISABEL</t>
  </si>
  <si>
    <t>PARTIDA FLORES, SILVIA</t>
  </si>
  <si>
    <t>GUERRERO TORRES, DANIELA</t>
  </si>
  <si>
    <t>RIOS JUARISTI, SILVIA CECILIA</t>
  </si>
  <si>
    <t>VILLALOBOS BARRAN, MARIO CESAR</t>
  </si>
  <si>
    <t>ROSALES TELLO, DORA ELIZABETH</t>
  </si>
  <si>
    <t>JASSO PEREA, KATIA</t>
  </si>
  <si>
    <t>MURGUIA GARIBAY, JESUS IVAN</t>
  </si>
  <si>
    <t>MENDOZA DOMINGUEZ, ALMA JUDITH</t>
  </si>
  <si>
    <t>GARCIA HERNANDEZ, CONCEPCION</t>
  </si>
  <si>
    <t>VILLEGAS VALLADARES, ENRIQUE</t>
  </si>
  <si>
    <t>CHARVEL SCHROEDER, ANWAR</t>
  </si>
  <si>
    <t>ABIMERHI CORTES, ALEJANDRO</t>
  </si>
  <si>
    <t>DIAZ VAZQUEZ, VICTOR HUGO</t>
  </si>
  <si>
    <t>SOLIS MOYA, IRMA PATRICIA</t>
  </si>
  <si>
    <t>MOTA ESCAMILLA, OSVALDO</t>
  </si>
  <si>
    <t>FUENTES CRUZ, ADELAIDO</t>
  </si>
  <si>
    <t>CASTILLO CRUZ, MARIANA ELIZABET</t>
  </si>
  <si>
    <t>VAZQUEZ ORTIZ, MARTHA ANGELICA</t>
  </si>
  <si>
    <t>HERRERA ROBLES, JOSE MANUEL</t>
  </si>
  <si>
    <t>CRUZ RAMIREZ, MARIA DEL ROCIO</t>
  </si>
  <si>
    <t>CHAVEZ DIAZ, OMAR</t>
  </si>
  <si>
    <t>UMANZOR RODRIGUEZ, RENE JULIO</t>
  </si>
  <si>
    <t>ARGUELLES GONZALEZ, SERGIO</t>
  </si>
  <si>
    <t>GUAKIL DIAZ, ELIAS</t>
  </si>
  <si>
    <t>MALDONADO MALDONADO DAVILA, ADR</t>
  </si>
  <si>
    <t>GARCIA ROJAS ARMENGOL, JOSE DE</t>
  </si>
  <si>
    <t>GOIZUETA CANTERA, AIDA MARIA</t>
  </si>
  <si>
    <t>HERNANDEZ HERNANDEZ, MARIA DEL</t>
  </si>
  <si>
    <t>SERVICIOS EMPRESARIALES RIM S D</t>
  </si>
  <si>
    <t>IBARRA GARCIA, MARIA CRISTINA</t>
  </si>
  <si>
    <t>JUMENEZ CERVANTES, ADRIANA</t>
  </si>
  <si>
    <t>GUERRERO TORRES, MARIA ADRIANA</t>
  </si>
  <si>
    <t>GRUPO CONTABLE EMPRESARIAL SC</t>
  </si>
  <si>
    <t>OCAMPO EVADISTA, MARIA</t>
  </si>
  <si>
    <t>ROJAS ORTEGA, MARIA GUADALUPE</t>
  </si>
  <si>
    <t>MUĄOZ MIRELES, GUILLERMO</t>
  </si>
  <si>
    <t>VELA ROMERO, MARIA DEL CONSUELO</t>
  </si>
  <si>
    <t>ASCENCION SOTO, MARIA EUGENIA</t>
  </si>
  <si>
    <t>MAAWAD VELASQUEZ, SALOMON</t>
  </si>
  <si>
    <t>VAZQUEZ DE SANTIAGO, ARMANDO</t>
  </si>
  <si>
    <t>LUGO RESENDIZ, PATRICIA</t>
  </si>
  <si>
    <t>LOPEZ CARRASCO, MARIA LETICIA</t>
  </si>
  <si>
    <t>NORIEGA FERNANDEZ, FRANCISCO</t>
  </si>
  <si>
    <t>AGUILAR HORTA, RODRIGO DE JESUS</t>
  </si>
  <si>
    <t>MENDEZ SUAZO, VERONICA</t>
  </si>
  <si>
    <t>PEREZ GARCIA, JOSE DE JESUS</t>
  </si>
  <si>
    <t>MAYTORENA UNGER, CARLOS ENRIQUE</t>
  </si>
  <si>
    <t>DURAN CHAVARRIA, MARIA DE LOURD</t>
  </si>
  <si>
    <t>ARAMBURU MUNGUIA, ALEXIS</t>
  </si>
  <si>
    <t>MUNOZ BARRERAS, EDUARDO EFRAIN</t>
  </si>
  <si>
    <t>SEDAS DIAZ, VIRGINIA</t>
  </si>
  <si>
    <t>ROMERO LAVANDEROS, JESUS</t>
  </si>
  <si>
    <t>LICON DAVILA,, KARLA ODETTE</t>
  </si>
  <si>
    <t>ARROYO PEREZ, MARISELA</t>
  </si>
  <si>
    <t>ESTRADA VILLAFRANCA, JOSE MANUE</t>
  </si>
  <si>
    <t>SANCHEZ RAMIREZ, LAURA CATALINA</t>
  </si>
  <si>
    <t>SOLLANO SUAREZ, JESUS GERARDO</t>
  </si>
  <si>
    <t>HERNANDEZ RIOS, NADIA MAGDA JAC</t>
  </si>
  <si>
    <t>URIAS CRUZ, DOLORESPATRICIA</t>
  </si>
  <si>
    <t>OLVERA ARTEAGA, DIANA</t>
  </si>
  <si>
    <t>FERADO MONREAL, ADRIANA</t>
  </si>
  <si>
    <t>CONTRERAS LOPEZ, FERNANDO</t>
  </si>
  <si>
    <t>YITANI MACCISE, MARIA DEL CARME</t>
  </si>
  <si>
    <t>TREJO CAMACHO, DIANA LILIA</t>
  </si>
  <si>
    <t>PEREZ QUEVEDO, ARTURO</t>
  </si>
  <si>
    <t>LOERA MENDEZ, MARIA DEL REFUGIO</t>
  </si>
  <si>
    <t>ESPINOSA LAGUNA, RICARDO</t>
  </si>
  <si>
    <t>ORTEGA PELAEZ, ERIKA PAOLA</t>
  </si>
  <si>
    <t>ARAIZA CABRAL, BEATRIZ ADRIANA</t>
  </si>
  <si>
    <t>CAMPOS VILLA, VIKTOR MANUEL</t>
  </si>
  <si>
    <t>CAMPOS VILL, VIKTOR MANUEL</t>
  </si>
  <si>
    <t>PACHECO POBLETE, JOSE CARLOS</t>
  </si>
  <si>
    <t>VILLA ALTAMIRANO, MARGARITA</t>
  </si>
  <si>
    <t>GARCIA GONZALEZ, GERARDO</t>
  </si>
  <si>
    <t>NORIEGA FERNANDEZ, MARICRUZ</t>
  </si>
  <si>
    <t>GARCIA HERRERA, CRISTIAN ODTNIE</t>
  </si>
  <si>
    <t>DURAN GONZALEZ, VICTOR MANUEL</t>
  </si>
  <si>
    <t>BARBES MACIAS, MARIA DE LA LUZ</t>
  </si>
  <si>
    <t>MARTINEZ ESCALANTE, MARTIN</t>
  </si>
  <si>
    <t>ROMERO JIMENEZ, LAURA ESTELA</t>
  </si>
  <si>
    <t>PALAZUELOS DEL RINCON, LORENA</t>
  </si>
  <si>
    <t>CASAHONDA ZENTELLA, JORGE ADALB</t>
  </si>
  <si>
    <t>VALLADOLID VAZQUEZ, EDNA MONSER</t>
  </si>
  <si>
    <t>CAIRE PLIEGO, MARIANO</t>
  </si>
  <si>
    <t>RAMIREZ SANCHEZ, CARLOS</t>
  </si>
  <si>
    <t>HERNANDEZ AGUIRRE, SYLVIA</t>
  </si>
  <si>
    <t>GUERRERO CASTRO, MAYRA</t>
  </si>
  <si>
    <t>HERRERA GUERRERO, SANTIAGO</t>
  </si>
  <si>
    <t>FERRER ARRIETA, LUIS</t>
  </si>
  <si>
    <t>CUELLAR CASTRO, RAUL</t>
  </si>
  <si>
    <t>PRINTALLAMINACION S DE RL DE CV</t>
  </si>
  <si>
    <t>CASTRO LOPEZ, MARIA</t>
  </si>
  <si>
    <t>FLORES HERNANDEZ, TERESA</t>
  </si>
  <si>
    <t>SERRANO OSTOS, MARIA FERNANDA</t>
  </si>
  <si>
    <t>OSTOS GUIZA, ALEJANDRA IVETT</t>
  </si>
  <si>
    <t>SANCHEZ SANCHEZ, MARTINA</t>
  </si>
  <si>
    <t>KELLY LOPEZ, ANOUK EDITH</t>
  </si>
  <si>
    <t>LOPEZ SALCIDO, MARIA DE LOS ANG</t>
  </si>
  <si>
    <t>ARRIOLA ZUNIGA, ENRIQUE ALFREDO</t>
  </si>
  <si>
    <t>ARAMBURU MUNGUIA, IRMA LIDIA</t>
  </si>
  <si>
    <t>BAIDON ROMANO, ABRAHAM</t>
  </si>
  <si>
    <t>VILLAMIL SOSA, IRMA</t>
  </si>
  <si>
    <t>GOMEZ GOMEZ, ARTURO</t>
  </si>
  <si>
    <t>CALDERON REYES, HUGO</t>
  </si>
  <si>
    <t>CALDERON REYES, JORGE LUIS</t>
  </si>
  <si>
    <t>BELMENEN VERGARA, IVONNE</t>
  </si>
  <si>
    <t>RAMIREZ HERRERA, BRIANDA ALICIA</t>
  </si>
  <si>
    <t>VERA LOBATO, ESTEBAN</t>
  </si>
  <si>
    <t>MEDRANO GUTIERREZ, NANCY GUADAL</t>
  </si>
  <si>
    <t>REYES PEREZ, FABIOLA YARET</t>
  </si>
  <si>
    <t>ROSALES ROMERO, ANDREA ELIAZABE</t>
  </si>
  <si>
    <t>SANSON DIAZ, MIGUEL ANGEL GERAR</t>
  </si>
  <si>
    <t>BRAVO ORTIZ, MERCEDES</t>
  </si>
  <si>
    <t>ALVAREZ CHAPARRO, MARIA GUADALU</t>
  </si>
  <si>
    <t>CARDENAS PASCACIO, GUADALUPE AN</t>
  </si>
  <si>
    <t>JARA RAMIREZ, ADRIAN ISRAEL</t>
  </si>
  <si>
    <t>ACEVEDO TENA, IRIS</t>
  </si>
  <si>
    <t>ALEJANDRE ACEVEDO, IRIS DEL ROS</t>
  </si>
  <si>
    <t>PINA ORTIZ, LAURA IRENE</t>
  </si>
  <si>
    <t>GOMEZ HERNANDEZ, MANUEL AURELIA</t>
  </si>
  <si>
    <t>MEDINA RODRIGUEZ, VICTOR MANUEL</t>
  </si>
  <si>
    <t>CORONA HERNANDEZ, LEONORILDA</t>
  </si>
  <si>
    <t>SILVA MEDINA, ROBERTO</t>
  </si>
  <si>
    <t>HERNANDEZ VALLEJO, ESTELA</t>
  </si>
  <si>
    <t>HERNANDEZ ORTIZ, MIGUELANGEL</t>
  </si>
  <si>
    <t>PALAFOX ESTRADA, GUILLERMO</t>
  </si>
  <si>
    <t>VENEGAS NAMBO, ARTURO</t>
  </si>
  <si>
    <t>HURTADO GARCIA, VERONICA</t>
  </si>
  <si>
    <t>ESQUIVEL MONSALVO, SUSANA</t>
  </si>
  <si>
    <t>CHAVEZ CAMARILLO, GRISELDA MA</t>
  </si>
  <si>
    <t>HERNANDEZ HERNANDEZ, DAVID</t>
  </si>
  <si>
    <t>Hern ndez Hern ndez, David</t>
  </si>
  <si>
    <t>VARGAS FLORES, JORGE ALBERTO</t>
  </si>
  <si>
    <t>ALVARADO PEREZ, FERNANDO</t>
  </si>
  <si>
    <t>SERNA BLANCO, ELIZABETH</t>
  </si>
  <si>
    <t>URIAS PLANELLA, NURIA THAMARA</t>
  </si>
  <si>
    <t>MEDINA GARCIA, JUANA DEL CARMEN</t>
  </si>
  <si>
    <t>ZUNIGA SANCHEZ, SANDRA</t>
  </si>
  <si>
    <t>RIVAS RAMIREZ, JUAN</t>
  </si>
  <si>
    <t>CORPORACION PRISMA S.A DE C.V</t>
  </si>
  <si>
    <t>MACOTELA MORA, LUZ PATRICIA</t>
  </si>
  <si>
    <t>BARRIENTOS PALACIOS, JUDITH ELI</t>
  </si>
  <si>
    <t>PEREZ ALARCON, SERGIO</t>
  </si>
  <si>
    <t>TAMAYO VIVEROS, DULCE MARIA</t>
  </si>
  <si>
    <t>LOPEZ FLORES, MANUEL DE JESUS</t>
  </si>
  <si>
    <t>BARRON GARCIA, LUIS ENRIQUE</t>
  </si>
  <si>
    <t>MARTINEZ RAMOS, ADRIANA</t>
  </si>
  <si>
    <t>GONZALO VIESCA, AZUELA</t>
  </si>
  <si>
    <t>GARCIA VERGARA, MARIA DEL CARME</t>
  </si>
  <si>
    <t>ROCHA CHAPETTI, FRANCISCO JAVIE</t>
  </si>
  <si>
    <t>REBOLLAR BENITEZ, INOCENCIO</t>
  </si>
  <si>
    <t>FIGUEROA GARCIA, CLAUDIA IVETTE</t>
  </si>
  <si>
    <t>DIAZ BARRIGA CASALES, AMOS FRAN</t>
  </si>
  <si>
    <t>PARDO TORRES, MARIANA</t>
  </si>
  <si>
    <t>GONZALEZ CORTES, JULIAN FELIPE</t>
  </si>
  <si>
    <t>CEJA NAVARRO, RAFAEL</t>
  </si>
  <si>
    <t>CRUZ ALVAREZ, PAOLA GABRIELA</t>
  </si>
  <si>
    <t>LOPEZ MANJARREZ, BLANCA DELIA</t>
  </si>
  <si>
    <t>MORALES RODRIGUEZ, PATRICIA</t>
  </si>
  <si>
    <t>ARMAS QUEZADA, LILIA ARCELIA</t>
  </si>
  <si>
    <t>GROTEWOLD RASCON, GIOVANNA</t>
  </si>
  <si>
    <t>MONTIEL COTA, GUADALUPE</t>
  </si>
  <si>
    <t>STAHL PERALTA, TANIA</t>
  </si>
  <si>
    <t>GARCIA CORONILLA, LUZ MARIA</t>
  </si>
  <si>
    <t>STAHL PERLATA, TANIA</t>
  </si>
  <si>
    <t>POLA RUIZ, NORMA ALICIA</t>
  </si>
  <si>
    <t>EGUILUZ HACES, ALEJANDRA</t>
  </si>
  <si>
    <t>CASTILLO AVELAR, SANDRA</t>
  </si>
  <si>
    <t>GUERRERO SAENZ, ANGELA BEATRIZ</t>
  </si>
  <si>
    <t>SANTOYO FLORES, ROSALINDA FAUST</t>
  </si>
  <si>
    <t>MARIN SANTOYO, SILVIA KARINA</t>
  </si>
  <si>
    <t>SANCHEZ CABRERA, MARIANA NALLEL</t>
  </si>
  <si>
    <t>LOPEZ PINACHO, JUANA MARIA</t>
  </si>
  <si>
    <t>MARTINEZ MARTINEZ, GUSTAVO</t>
  </si>
  <si>
    <t>GARCIA DOMINGUEZ, MARIA SOLEDAD</t>
  </si>
  <si>
    <t>CRUZ ALBARRAN, MAYRA</t>
  </si>
  <si>
    <t>LOPEZ AVILES, ANA LUISA</t>
  </si>
  <si>
    <t>AGUILAR CORDERO, ANICETO</t>
  </si>
  <si>
    <t>MEJIA AYALA, MARIA GRIZEL</t>
  </si>
  <si>
    <t>SCHIEVENINI ANAYA, ALDO JAVIER</t>
  </si>
  <si>
    <t>HERNANDEZ VARGAS, IGNACIO</t>
  </si>
  <si>
    <t>EQUIPOS Y SERVICIOS  INDUSTRIAL</t>
  </si>
  <si>
    <t>DIAZ PESQUEIRA, SALVADOR</t>
  </si>
  <si>
    <t>VIQUEZ SOLIS, GUSTAVO</t>
  </si>
  <si>
    <t>VILLANUEVA PALMA, CRISTIAN</t>
  </si>
  <si>
    <t>HIDALGO RODRIGUEZ, JOSE MIGUEL</t>
  </si>
  <si>
    <t>RODRIGUEZ SANCHEZ, JOSEFINA</t>
  </si>
  <si>
    <t>QUIZAMAN BAZAN, ALDO ARTURO</t>
  </si>
  <si>
    <t>REYES BAZAN, CARLOS ALBERTO</t>
  </si>
  <si>
    <t>LOPEZ ESPINOSA, IRMA</t>
  </si>
  <si>
    <t>TORRES CORTES, TADEA ELIZABETH</t>
  </si>
  <si>
    <t>YANEZ MONTOYA, JOSE ARMANDO</t>
  </si>
  <si>
    <t>MUCINO VELASCO, ROSA MA</t>
  </si>
  <si>
    <t>LAZCANO SANCHEZ, MARIO</t>
  </si>
  <si>
    <t>MEZA VALENCIA, SANDRA</t>
  </si>
  <si>
    <t>CASTRO SANCHEZ, ANTONIA LUCERO</t>
  </si>
  <si>
    <t>ORTEGA SANCHEZ, JOSE ANTONIO</t>
  </si>
  <si>
    <t>HERNANDEZ LOYO, ROCIO DE LOS AN</t>
  </si>
  <si>
    <t>ROSAS VILLA, JORGE ODILON</t>
  </si>
  <si>
    <t>JORDAN GONZALEZ, NANCY TERESA</t>
  </si>
  <si>
    <t>BUSTAMANTE MARTINEZ, LILIA</t>
  </si>
  <si>
    <t>CERVANTES RAMIREZ, VICTOR SALVA</t>
  </si>
  <si>
    <t>ALEMON GALINDO, MARIA EUGENIA</t>
  </si>
  <si>
    <t>GARCIA GUZMAN, JOSE ANTONIO</t>
  </si>
  <si>
    <t>BECERRIL CORTES, JOSE LUIS</t>
  </si>
  <si>
    <t>ZAPATA RODILES, BERENICE</t>
  </si>
  <si>
    <t>HERNANDEZ OLIVER, JAIME</t>
  </si>
  <si>
    <t>NAVARRO NAVARRO, YOLANDA</t>
  </si>
  <si>
    <t>SALGADO JAIMES, CRISTHIAN</t>
  </si>
  <si>
    <t>GONZALEZ BELMONTE, RICARDO</t>
  </si>
  <si>
    <t>ESTRADA ALANIS, SERGIO</t>
  </si>
  <si>
    <t>GARCIA HERNANDEZ, FELIX</t>
  </si>
  <si>
    <t>ESTRADA ALANIS, LUCILA</t>
  </si>
  <si>
    <t>CORREA GONZALEZ, HECTOR TARSICI</t>
  </si>
  <si>
    <t>CORREA GONZALEZ, HECTOR TARCISI</t>
  </si>
  <si>
    <t>MALDONADO CANTON, NATALIA</t>
  </si>
  <si>
    <t>MORALES BARJAS, ALAN</t>
  </si>
  <si>
    <t>RODRIGUEZ MENA, SERVANDO ISRAEL</t>
  </si>
  <si>
    <t>LEYVA PEREZ, ARTURO</t>
  </si>
  <si>
    <t>SANCHEZ LIRA, ROBERTO</t>
  </si>
  <si>
    <t>SILVA FLORES, JAQUELINE ELIZABE</t>
  </si>
  <si>
    <t>CASAS TELLEZ, JORGE</t>
  </si>
  <si>
    <t>QUIROZ CANO, ARTURO</t>
  </si>
  <si>
    <t>SANDOVAL DOMINGUEZ, LUIS ENRIQU</t>
  </si>
  <si>
    <t>CRUZ CAMPOS, MIGUEL ANGEL</t>
  </si>
  <si>
    <t>MANZO REYES, GRETCHEN MARIANA</t>
  </si>
  <si>
    <t>RAYMOND Y MONROY, GUILLERMO ALE</t>
  </si>
  <si>
    <t>RAYMOND  Y MONROY, GUILLERMO AL</t>
  </si>
  <si>
    <t>GARCIA ALONSO, ARTURO</t>
  </si>
  <si>
    <t>LOPEZ CRUZ, LUZ DEL REFUGIO</t>
  </si>
  <si>
    <t>MARTINEZ ENRIQUEZ, ANA ROSA</t>
  </si>
  <si>
    <t>LOPEZ ABARCA, SERGIO</t>
  </si>
  <si>
    <t>UGALDE HERNANDEZ, OSCAR</t>
  </si>
  <si>
    <t>ORTIZ MACIAS, MARTHA ALICIA</t>
  </si>
  <si>
    <t>SOLORIO FERNANDEZ, MIRSHA CUQUE</t>
  </si>
  <si>
    <t>GUZMAN BOLIVAR, ANTONIO</t>
  </si>
  <si>
    <t>NERI ALARCON, MARIA DE JESUS</t>
  </si>
  <si>
    <t>PEREZ ALANIS, SERAFIN</t>
  </si>
  <si>
    <t>FRANCO SANCHEZ, JUSTINO</t>
  </si>
  <si>
    <t>AGUIRRE CASTRO, JESSICA ANAI</t>
  </si>
  <si>
    <t>SANDOVAL ARRIETA, JORGE</t>
  </si>
  <si>
    <t>ORTIZ PUGA, ALEJANDRO</t>
  </si>
  <si>
    <t>VENEGAS GUTIERREZ, VICTOR</t>
  </si>
  <si>
    <t>MICOMP SA DE CV</t>
  </si>
  <si>
    <t>GUADARRAMA VELAZCO, MARIA TERES</t>
  </si>
  <si>
    <t>URQUIDI CINTA, ALBERTO RAFAEL</t>
  </si>
  <si>
    <t>LEON ROSAS, MARIA GUADALUPE</t>
  </si>
  <si>
    <t>GUADARRAMA VELAZCO, ADANINA</t>
  </si>
  <si>
    <t>CASILLAS LARA, FRANCISCO</t>
  </si>
  <si>
    <t>SOLORIO VEGA, MARIA ISABEL</t>
  </si>
  <si>
    <t>BARRERA GRADO, FRANCISCO JAVIER</t>
  </si>
  <si>
    <t>AGUILAR OLIVARES, ENRIQUE</t>
  </si>
  <si>
    <t>AGUILAR HORTA, EDUARDO ENRIQUE</t>
  </si>
  <si>
    <t>OLIVO PAZ, ORLANDO</t>
  </si>
  <si>
    <t>GONZALEZ RAMIREZ, MARIA DE LA L</t>
  </si>
  <si>
    <t>CASTILLO BERNES, JORGE LUIS</t>
  </si>
  <si>
    <t>BENITEZ CRUZ, GABRIELA</t>
  </si>
  <si>
    <t>REYES ESCAMILLA, DIEGO ALONSO</t>
  </si>
  <si>
    <t>BALTAZAR REYES, ANA CECILIA</t>
  </si>
  <si>
    <t>ROSAS ROMAN, DIEGO FERNANDO</t>
  </si>
  <si>
    <t>CONGO GARCIA, HIRAM NIMROD</t>
  </si>
  <si>
    <t>LUNA ROMERP, MARÖA DEL ROSARIO</t>
  </si>
  <si>
    <t>FERRIZ BARREIRO, SUSANA ANA MAR</t>
  </si>
  <si>
    <t>BALDERAS CRUZ, KAREN IBETH</t>
  </si>
  <si>
    <t>BALDERAS CRUZ, EDGAR</t>
  </si>
  <si>
    <t>ESTEINOU ESCAMILLA, GABRIELA</t>
  </si>
  <si>
    <t>ANAYA VALENZUELA, CARLOS ALFONS</t>
  </si>
  <si>
    <t>BALDERAS CRUZ, POULETTE</t>
  </si>
  <si>
    <t>ANAYA ESTEINOU, MARIA FERNANDA</t>
  </si>
  <si>
    <t>ZARAGOZA PINA, VICTOR HUGO</t>
  </si>
  <si>
    <t>LOPEZ BAUTISTA, ANA NOELIA</t>
  </si>
  <si>
    <t>GONZALEZ PEREZ, MARTHA</t>
  </si>
  <si>
    <t>ARTEAGA MELLADO, JOSE FRANCISCO</t>
  </si>
  <si>
    <t>CANO GOMEZ, NORBERTO</t>
  </si>
  <si>
    <t>ZEPEDA , MARIA DE LA LUZ NORBER</t>
  </si>
  <si>
    <t>PARDO TABARES, ANTONIO RAFAEL</t>
  </si>
  <si>
    <t>EZQUERRA GONZALEZ, MARIA DE LOU</t>
  </si>
  <si>
    <t>HERNANDEZ SALAZAR, SONIA</t>
  </si>
  <si>
    <t>MAYORGA GONZALEZ, DULCE JENIFFE</t>
  </si>
  <si>
    <t>PRUDENCIO VALLEJO, VICTOR MANUE</t>
  </si>
  <si>
    <t>CONTRERAS HERNANDEZ, MARTHA</t>
  </si>
  <si>
    <t>DANS BRANIFF, EUGENIA</t>
  </si>
  <si>
    <t>PADILLA ZEPEDA, ALEJANDRA</t>
  </si>
  <si>
    <t>GUERRERO MORALES, RICARDO GERAR</t>
  </si>
  <si>
    <t>ALCANTARA REYNOSA, ROBERTO</t>
  </si>
  <si>
    <t>ARCE ZOZAYACORREA, ARTURO MALCO</t>
  </si>
  <si>
    <t>ARCE PACHECO, MARIA REGINA</t>
  </si>
  <si>
    <t>NAVA LOPEZ, IGNACIO</t>
  </si>
  <si>
    <t>PACHECO CANO, MARIATRINIDAD</t>
  </si>
  <si>
    <t>VILLAREAL GARCIA, SERGIO ALBERT</t>
  </si>
  <si>
    <t>TORRES GARCIA, MARIA LUCERO</t>
  </si>
  <si>
    <t>LOPEZ PANIAGUA, MARIA DE LOURDE</t>
  </si>
  <si>
    <t>THOMASSINY ESTRADA, ROSANA</t>
  </si>
  <si>
    <t>AIZENMAN KNOPFER, RUBEN</t>
  </si>
  <si>
    <t>GODINEZ REYES, GUSTAVO</t>
  </si>
  <si>
    <t>GARCIA MALDONADO, JOSE EDUARDO</t>
  </si>
  <si>
    <t>ROMERO PONCE, JOSE MANUEL</t>
  </si>
  <si>
    <t>GRACIA BOBADILLA, PABLO</t>
  </si>
  <si>
    <t>VIRUEGA ZAMORA, HECTOR CRISPIN</t>
  </si>
  <si>
    <t>SOLANO LOPEZ, RUPERTO LEOPOLDO</t>
  </si>
  <si>
    <t>SILVA MALDONADO, HILDA</t>
  </si>
  <si>
    <t>MALDONADO CHAVEZ, DAVID ANTONIO</t>
  </si>
  <si>
    <t>JUAREZ MALDONADO, JORGE ALBERTO</t>
  </si>
  <si>
    <t>VENEGAS FLORES, ENRIQUE</t>
  </si>
  <si>
    <t>SOTO GARZA, MAURICIO GERARDO</t>
  </si>
  <si>
    <t>PLASCENCIA FAVILA, MARIO MARTIN</t>
  </si>
  <si>
    <t>CERVANTES RAMIREZ, ERICKA DOLOR</t>
  </si>
  <si>
    <t>ESPINOLA SANCHEZ, LUIS ALFONSO</t>
  </si>
  <si>
    <t>JIMENEZ SILVA, MARIEL JAZMIN</t>
  </si>
  <si>
    <t>TAPIA QUEVEDO, FERNANDO GABRIEL</t>
  </si>
  <si>
    <t>LETECHIPIA ROARS SA DE CV</t>
  </si>
  <si>
    <t>DEL VILLAR Y CORTINA, CLAUDIA G</t>
  </si>
  <si>
    <t>DEL VILLAR Y CORTINA, JORGE ANT</t>
  </si>
  <si>
    <t>GUILLEN AGUILAR, MARCO AURELIO</t>
  </si>
  <si>
    <t>ARIAS CASTRO, MARIA DEL ROSARIO</t>
  </si>
  <si>
    <t>CRUZ GALDEANO, JESéS JAIME</t>
  </si>
  <si>
    <t>ROMERO GOMEZ, JUAN VICTOR</t>
  </si>
  <si>
    <t>RODRIGUEZ SANCHEZ, LAURA VERONI</t>
  </si>
  <si>
    <t>CORREA MARTINEZ, MAYELA ALEJAND</t>
  </si>
  <si>
    <t>LOPEZ SERNA, MARIA DE LOURDES</t>
  </si>
  <si>
    <t>MENDOZA SANCHEZ, MARIA EDUWIGES</t>
  </si>
  <si>
    <t>MACIAS NAVARRO, MA LETICIA</t>
  </si>
  <si>
    <t>PEREZ GONZALEZ, LUIS ALEJANDRO</t>
  </si>
  <si>
    <t>RODRIGUEZ HURTADO, JOSE ROBERTO</t>
  </si>
  <si>
    <t>CALDERON ELIZALDE, ANA BERTHA</t>
  </si>
  <si>
    <t>RAMIREZ IGLESIAS, ARTURO</t>
  </si>
  <si>
    <t>MARQUEZ LOPEZ, JESUS</t>
  </si>
  <si>
    <t>GODINEZ RUIZ, ANA KARINA</t>
  </si>
  <si>
    <t>RODRIGUEZ MURILLO, BERNARDO</t>
  </si>
  <si>
    <t>RODRIGUEZ BARAJAS, J GUILLERMO</t>
  </si>
  <si>
    <t>RODRIGUEZ FIGUEROA, YOLANDA LUC</t>
  </si>
  <si>
    <t>BERNAL MARTINEZ, ELIZABETH</t>
  </si>
  <si>
    <t>AGUILAR JIMENEZ, CAROLINA</t>
  </si>
  <si>
    <t>SEDANO RUIZ, NOHOMI GANI GAN</t>
  </si>
  <si>
    <t>SILVA RINCON, MARIA DEL ROSARIO</t>
  </si>
  <si>
    <t>DE ANDA REYNA, VICTOR MANUEL</t>
  </si>
  <si>
    <t>CORTES BRISENO, LYDIA MARINA</t>
  </si>
  <si>
    <t>BARRERA RODRIGUEZ, JENIFER PAUL</t>
  </si>
  <si>
    <t>PADILLA ROSAS, MARIO</t>
  </si>
  <si>
    <t>GALVAN ORIGEL, HEIDI FABIOLA</t>
  </si>
  <si>
    <t>RODRIGUEZ PIMENTEL, TANIA GUADA</t>
  </si>
  <si>
    <t>RODRIGUEZ PIMENTEL, ALBERTO DAV</t>
  </si>
  <si>
    <t>MEDINA SOTO, FERMIN</t>
  </si>
  <si>
    <t>GASPAR LOERA, FERNANDO</t>
  </si>
  <si>
    <t>DEL CASTILLO RUANO, RODOLFO JOS</t>
  </si>
  <si>
    <t>VIZCARRA ALVAREZ, ROSA ESTELA</t>
  </si>
  <si>
    <t>FAJARDO SAUCEDO, PEDRO</t>
  </si>
  <si>
    <t>ENG DUARTE, JESUS ANTONIO</t>
  </si>
  <si>
    <t>CUEVAS VELAZQUEZ, LEONOR</t>
  </si>
  <si>
    <t>BARRAGAN GONZALEZ, ANGELICA ANA</t>
  </si>
  <si>
    <t>CADENA SANTACRUZ, NORMA ESTELA</t>
  </si>
  <si>
    <t>GUTIERREZ BRAVO, HORACIO ALEJAN</t>
  </si>
  <si>
    <t>BUENDIA CASTELLON, LUIS FERNAND</t>
  </si>
  <si>
    <t>MICHEL DOMINGUEZ, IGNACIO ENRIQ</t>
  </si>
  <si>
    <t>CASTELLANOS ALVARADO, J JESUS</t>
  </si>
  <si>
    <t>TORRES CASTILLO, SOBEIRA JOSEFI</t>
  </si>
  <si>
    <t>PONCE MARTINEZ, RAUL</t>
  </si>
  <si>
    <t>DEMIGUEL ROMERO, ARTURO</t>
  </si>
  <si>
    <t>ZELAYA JIMENEZ, MARLYN ILEANA</t>
  </si>
  <si>
    <t>VARGAS GUTIERREZ, CONCEPCION</t>
  </si>
  <si>
    <t>GUTIERREZ ROBLES, LUIS FERNANDO</t>
  </si>
  <si>
    <t>LOMELIN DELGADO, ALEJANDRO</t>
  </si>
  <si>
    <t>ANGUIANO CORTES, RODRIGO</t>
  </si>
  <si>
    <t>ESCUDERO PUJOL, BEATRIZ EDELMIR</t>
  </si>
  <si>
    <t>URIARTE PACHECO, ALVARO</t>
  </si>
  <si>
    <t>CANOVAS LASTRA, MARIANO</t>
  </si>
  <si>
    <t>REYES SANCHEZ, SERVANDO</t>
  </si>
  <si>
    <t>CONTRERAS FLORES, ELSA</t>
  </si>
  <si>
    <t>SANTANA NAVA, CAROLINA</t>
  </si>
  <si>
    <t>TINAJERO MORENO, SABINO JORGE</t>
  </si>
  <si>
    <t>VARGAS SALGADO, ULISES</t>
  </si>
  <si>
    <t>SANCHEZ AUBERT, ANA MARIA</t>
  </si>
  <si>
    <t>SALAZAR MENDOZA, CLAUDIA MABEL</t>
  </si>
  <si>
    <t>HOGAR PARA ANCIANOS DE URUAPAN</t>
  </si>
  <si>
    <t>SOTO MORALES, LUIS OMAR</t>
  </si>
  <si>
    <t>ANCENO HERNANDEZ, MARTIN</t>
  </si>
  <si>
    <t>GUZMAN GONZALEZ, MARIA GUADALUP</t>
  </si>
  <si>
    <t>GARZA DAVILA, MARIA GUADALUPE</t>
  </si>
  <si>
    <t>VALENCIA CANDELAS, PATRICIA</t>
  </si>
  <si>
    <t>SAINZ RAMIREZ, HECTOR MANUEL</t>
  </si>
  <si>
    <t>URIBE CASTRO, JOSE LUIS HUMBERT</t>
  </si>
  <si>
    <t>MORENO ESPARZA, JOSE RUBEN</t>
  </si>
  <si>
    <t>JUAREZ HERNANDEZ, JORGE</t>
  </si>
  <si>
    <t>SAHAGUN CUEVAS, ONESIMO</t>
  </si>
  <si>
    <t>GONZALEZ GONZALEZ, LUZ OFELIA</t>
  </si>
  <si>
    <t>HERNANDEZ BARAJAS, JUANCARLOS</t>
  </si>
  <si>
    <t>FLORES CASTILLO, MARIA DE LOS A</t>
  </si>
  <si>
    <t>ROMERO CAMPA, CROSBY</t>
  </si>
  <si>
    <t>CASTANEDA AVILA, MARTHAESTHER</t>
  </si>
  <si>
    <t>SAHAGUN GODINEZ, ADRIANA KARINA</t>
  </si>
  <si>
    <t>RODRIGUEZ CUEVAS, PAULINA</t>
  </si>
  <si>
    <t>HERNANDEZ FLORES, MAYRA NAHYELY</t>
  </si>
  <si>
    <t>SANCHEZ REGALADO, JONATHAN ROBE</t>
  </si>
  <si>
    <t>PEREZ GARCIA, LAURA LUCIA</t>
  </si>
  <si>
    <t>LOMELI GODINEZ, DAVID</t>
  </si>
  <si>
    <t>HERNANDEZ MARTIN, CLAUDIA</t>
  </si>
  <si>
    <t>RICO ALVAREZ, HIPOLITO</t>
  </si>
  <si>
    <t>REYES GIL, MARIA INES</t>
  </si>
  <si>
    <t>DEALBA SANTANA, GENARO</t>
  </si>
  <si>
    <t>LOPEZ DE LA CRUZ, SARA</t>
  </si>
  <si>
    <t>DE ALBA SANTANA, GENARO</t>
  </si>
  <si>
    <t>ROBLES MEZA, VICTOR MANUEL</t>
  </si>
  <si>
    <t>HINOJOSA FREGOSO, LUZ EUGENIA</t>
  </si>
  <si>
    <t>LEAL ESTRADA, JOSE ANTONIO</t>
  </si>
  <si>
    <t>DEL RINCON SALAZAR, ROBERTO</t>
  </si>
  <si>
    <t>ALARCON GUTIERREZ, NORA IVETTE</t>
  </si>
  <si>
    <t>ALARCON TRILLO, FRANCISCO JAVIE</t>
  </si>
  <si>
    <t>BAEZA MOSQUEDA, JONATHAN RAUL</t>
  </si>
  <si>
    <t>TINAJERO SOLIS, BELVETH LIZETHE</t>
  </si>
  <si>
    <t>AGUIRRE JIMENEZ, JOSE DE JESUS</t>
  </si>
  <si>
    <t>MARTINEZ BELTRAN, VERONICA GISS</t>
  </si>
  <si>
    <t>SEGURA DELGADO, ERNESTO ANTONIO</t>
  </si>
  <si>
    <t>Y BONFIL, LAURA GISELA OROZCO</t>
  </si>
  <si>
    <t>MARQUEZ CARANDENTE, MARIA ANDRE</t>
  </si>
  <si>
    <t>URZUA CARRIZALES, RAMIRO</t>
  </si>
  <si>
    <t>PEREZ ESCOBEDO, LUDWING ALFONSO</t>
  </si>
  <si>
    <t>TORRES MARQUEZ, ANDRES</t>
  </si>
  <si>
    <t>TORRES MARQUEZ, MARIA FERNANDA</t>
  </si>
  <si>
    <t>GARCIA HERNANDEZ, ISABEL DAYANA</t>
  </si>
  <si>
    <t>MEDINA HUERTA, MARGARITA</t>
  </si>
  <si>
    <t>ROSALES CASTRO, ERNESTO</t>
  </si>
  <si>
    <t>FERADO VILLA, ARMANDO</t>
  </si>
  <si>
    <t>GONZALEZ PEREZ, PAOLA</t>
  </si>
  <si>
    <t>LEAL RAMIREZ, CARLOS MIGUEL</t>
  </si>
  <si>
    <t>CASTRO GOMEZ, HECTOR GUILLERMO</t>
  </si>
  <si>
    <t>GOMEZ PALACIOS, ANTONIA</t>
  </si>
  <si>
    <t>GARCIA VAZQUEZ, GUILLERMO</t>
  </si>
  <si>
    <t>MARTINEZ CAMPERO, SANDRA</t>
  </si>
  <si>
    <t>GARCIA ECHEVERRIA, JULIO CESAR</t>
  </si>
  <si>
    <t>CUEVAS ALVARADO, JOSE ANTONIO</t>
  </si>
  <si>
    <t>CAMARENA PATINO, IRMA LETICIA</t>
  </si>
  <si>
    <t>OLIVARES TORRES, MARIA CONCEPCI</t>
  </si>
  <si>
    <t>RON URREA, CRISTINA</t>
  </si>
  <si>
    <t>TORRES PASILLAS, ROSALIA</t>
  </si>
  <si>
    <t>VAZQUEZ BRISENO, SERGIO</t>
  </si>
  <si>
    <t>URRUTIA CASTILLO, ALEJANDRA YES</t>
  </si>
  <si>
    <t>CALVILLO ALONSO, MARTHA EVELIA</t>
  </si>
  <si>
    <t>AGUIRRE AYON, MARTHA ALICIA</t>
  </si>
  <si>
    <t>CRUZ CEJA, MARIA TERESA</t>
  </si>
  <si>
    <t>LIMA MORALES, OMAR ANDRES</t>
  </si>
  <si>
    <t>ALVAREZ CAMBEROS, MARCO ANTONIO</t>
  </si>
  <si>
    <t>BAUTISTA OLVERA, JORGE</t>
  </si>
  <si>
    <t>NAVARRO HALLAL, CESAR GUADALUPE</t>
  </si>
  <si>
    <t>SILVA ROMERO, ENRIQUE</t>
  </si>
  <si>
    <t>TARANGO MANQUERO, PEDRO</t>
  </si>
  <si>
    <t>DELGADO CUELLAR, ARNOLDO</t>
  </si>
  <si>
    <t>LARA GOMEZ, JULIAN EDUARDO</t>
  </si>
  <si>
    <t>TORRES HERNANDEZ, ROSA ELSA</t>
  </si>
  <si>
    <t>AGUILERA OLEA, ANA LILIA</t>
  </si>
  <si>
    <t>CUEVA PIZARRO, JAIME GUSTAVO</t>
  </si>
  <si>
    <t>SILVA ROBLES, LILIA SUSANA</t>
  </si>
  <si>
    <t>LUNA LOYA, GRACIELA MARGARITA</t>
  </si>
  <si>
    <t>ESPARZA FLORES, JOSE</t>
  </si>
  <si>
    <t>ALMEIDA VELASCO, ESTEFANIA</t>
  </si>
  <si>
    <t>ARZAGA GOMEZ, LOUISIANA CAROLIN</t>
  </si>
  <si>
    <t>CARDENAS GUERRERO, MARGARITA</t>
  </si>
  <si>
    <t>LOYA SALCIDO, MARIA DE JESUS</t>
  </si>
  <si>
    <t>PRIETO SANTANA, ADRIAN</t>
  </si>
  <si>
    <t>LOPEZ CHAO, ALEJANDRO</t>
  </si>
  <si>
    <t>FIERRO ESTRADA, DOLORES PATRICI</t>
  </si>
  <si>
    <t>LOYA SALCIDO, LUIS RAUL</t>
  </si>
  <si>
    <t>LEON GUTIERREZ, JACQUELINE LIZE</t>
  </si>
  <si>
    <t>MIGONI LEON, DANTE JOSE</t>
  </si>
  <si>
    <t>GARCIA ROJAS COLLAZO, CAROLINA</t>
  </si>
  <si>
    <t>COLLAZO Y ORTEGA, ALICIA CECILI</t>
  </si>
  <si>
    <t>MORALES GARCIA, MIGUEL</t>
  </si>
  <si>
    <t>AGUIRRE HERNANDEZ, ANA CECILIA</t>
  </si>
  <si>
    <t>PEREZ CERDA, CESAR OCTAVIO</t>
  </si>
  <si>
    <t>LOZA MEJIA, ALBERTO</t>
  </si>
  <si>
    <t>PEREZ CERDA, MARLEN EDITH</t>
  </si>
  <si>
    <t>DIEGUEZ BECERRA, REBECA</t>
  </si>
  <si>
    <t>UBALDO GOMEZ, MARCO ANTONIO</t>
  </si>
  <si>
    <t>SANCHEZ BECERRA, EFRAIN</t>
  </si>
  <si>
    <t>PRECIADO MARTINEZ, CARLOS ALEJA</t>
  </si>
  <si>
    <t>AMARAL RAMIREZ, MARIA MAGDALENA</t>
  </si>
  <si>
    <t>ZUAZO INIGUEZ, JOSE MARIA</t>
  </si>
  <si>
    <t>ELCOCK SARAWATARI, EDUARDO JOSE</t>
  </si>
  <si>
    <t>DAVISH MAYORGA, LORENA</t>
  </si>
  <si>
    <t>PENA BRISENO, ELVIRA</t>
  </si>
  <si>
    <t>GUERRA PALOMERA, SANTIAGO</t>
  </si>
  <si>
    <t>HERRERA ALVARADO, JOSE LUIS ALB</t>
  </si>
  <si>
    <t>GARCIA BERUMEN, PAULINA ISABEL</t>
  </si>
  <si>
    <t>NAVARRO SANDOVAL, MIRIAM IVONNE</t>
  </si>
  <si>
    <t>OSORIO LOPEZ, MARIO ALEJANDRO</t>
  </si>
  <si>
    <t>NAVARRO SANDOVAL, JOSE</t>
  </si>
  <si>
    <t>PADILLA FERNANDEZ, BERENICE</t>
  </si>
  <si>
    <t>MEILLON BARNEY, FEDERICO ALBERT</t>
  </si>
  <si>
    <t>TELLEZ RUBIO, LIZBETH</t>
  </si>
  <si>
    <t>LOPEZ AVILES, MARTHA HELENA</t>
  </si>
  <si>
    <t>FLORES PEREZ, ESTELA</t>
  </si>
  <si>
    <t>LLAMAS VELAZQUEZ, AIDA GUADALUP</t>
  </si>
  <si>
    <t>CASAS RIVAS, PABLO IGNACIO</t>
  </si>
  <si>
    <t>ISLAS MARTINEZ, LETICIA</t>
  </si>
  <si>
    <t>ARAMBURUZABALA SOSA, JOSE IGNAC</t>
  </si>
  <si>
    <t>RAMIREZ USCANGA, CELIA</t>
  </si>
  <si>
    <t>RIVERA FAVILA, KARLA</t>
  </si>
  <si>
    <t>CRUZ PETERNELL, LUIS RAUL</t>
  </si>
  <si>
    <t>LEZAMA ESQUIVEL, MARIA DEL ROSI</t>
  </si>
  <si>
    <t>SOLANO RAMIREZ, RODRIGO</t>
  </si>
  <si>
    <t>RAMIREZ GORDIAN, MARIA GEORGINA</t>
  </si>
  <si>
    <t>RAMIREZ GORDIAN, JOSE OSVALDO</t>
  </si>
  <si>
    <t>RAMIREZ RAMOS, OSVALDO</t>
  </si>
  <si>
    <t>RAMIREZ GORDIAN, MARIA ILDEFONS</t>
  </si>
  <si>
    <t>MANZUR GALI, ANA MARIA</t>
  </si>
  <si>
    <t>IRASTORZA DESENTIS, FERNANDO</t>
  </si>
  <si>
    <t>SANTILLANA VEGA, MARIA CRISTINA</t>
  </si>
  <si>
    <t>CRODA DE LA VEQUIA, ROXANA</t>
  </si>
  <si>
    <t>MALDONADO DAVILA, GUILLERMO</t>
  </si>
  <si>
    <t>COBOS MANZANO, LAURA MATILDE</t>
  </si>
  <si>
    <t>MALDONADO CACHO, ARTURO</t>
  </si>
  <si>
    <t>CASTILLO OROZCO, ANGELICA JACQU</t>
  </si>
  <si>
    <t>RUBIO MORA, ROSA MARTHA</t>
  </si>
  <si>
    <t>ALONSO LAURE, JESUS</t>
  </si>
  <si>
    <t>ZARATE DIAZ, MARIA ALEJANDRA</t>
  </si>
  <si>
    <t>BRAVO JARA, MAURICIO</t>
  </si>
  <si>
    <t>VAZQUEZ VAZQUEZ, MARIO</t>
  </si>
  <si>
    <t>GOMEZ LOPEZ, GLORIA EUGENIA</t>
  </si>
  <si>
    <t>TINEDO LEAL, LUIS EDUARDO</t>
  </si>
  <si>
    <t>ORTEGA RUEDA DE LEON, JOSE LUIS</t>
  </si>
  <si>
    <t>CISNEROS RUIZ, CARLOS</t>
  </si>
  <si>
    <t>HERRERA HERRERA, ELDA NELLY</t>
  </si>
  <si>
    <t>TREJO BAILON, ALEJANDRA</t>
  </si>
  <si>
    <t>MARTINEZ LAVENANT, LEMEN ARTURO</t>
  </si>
  <si>
    <t>GIL GUERRERO, JORGE</t>
  </si>
  <si>
    <t>VALLE RUIZ, JOSE MIGUEL</t>
  </si>
  <si>
    <t>QUIROGA BORCHARDT, DIANA JOSEFI</t>
  </si>
  <si>
    <t>QUIROGA LOPEZ, ROBERTO</t>
  </si>
  <si>
    <t>GIRON QUIROGA, LAURA GABRIELA</t>
  </si>
  <si>
    <t>LOPEZ TORRERO, ALBA LUCIA</t>
  </si>
  <si>
    <t>HURTADO BOJORQUEZ, ELISA MARIA</t>
  </si>
  <si>
    <t>TAPIA SALIDO, VERONICA</t>
  </si>
  <si>
    <t>SALAZAR AVILA, JOSE MARTIN</t>
  </si>
  <si>
    <t>ZUNIGA CHAVEZ, OSCAR</t>
  </si>
  <si>
    <t>ALMADA TERMINEL, XAVIER</t>
  </si>
  <si>
    <t>HERNANDEZ CORONEL, ZULEMA JOSEF</t>
  </si>
  <si>
    <t>DURAZO VALENCIA, CARLOS GERARDO</t>
  </si>
  <si>
    <t>ALCANTAR BORCHARDT, JOSEFINA DA</t>
  </si>
  <si>
    <t>CAPITAINE DROUAILLET, NELLA LOU</t>
  </si>
  <si>
    <t>MARTINEZ HERNANDEZ, VIOLETA DEL</t>
  </si>
  <si>
    <t>NIETO AYALA, JOSE ANTONIO</t>
  </si>
  <si>
    <t>GONZALEZ RAMIREZ, RAFAEL MANUEL</t>
  </si>
  <si>
    <t>STIVALET JUAREZ, MIGUEL ANGEL</t>
  </si>
  <si>
    <t>GARCIA GOMEZ, LAURA MAYELA</t>
  </si>
  <si>
    <t>GUILLEN LOPEZ, DEISY ARLENE</t>
  </si>
  <si>
    <t>GUTIERREZ RODRIGUEZ, NUVIA</t>
  </si>
  <si>
    <t>MARTINEZ SANDIEL, MARIA TERESA</t>
  </si>
  <si>
    <t>ALVAREZ VAZQUEZ, EDUARDO</t>
  </si>
  <si>
    <t>HERNANDEZ MANZANARES, CARLOS JA</t>
  </si>
  <si>
    <t>DE LOS SANTOS PINEDA, ERNESTO</t>
  </si>
  <si>
    <t>RODRIGUEZ MARTINEZ, GERARDO</t>
  </si>
  <si>
    <t>SANCHEZ CASTILLO, JORGE LEONARD</t>
  </si>
  <si>
    <t>POOT DURAN, CARLOS JESUS GAUDEN</t>
  </si>
  <si>
    <t>MANZANO SANSORES, INGRID DIANEL</t>
  </si>
  <si>
    <t>LOPEZ OLAN, MATEA</t>
  </si>
  <si>
    <t>LLANO GUTIERREZ, MARIA TERESA</t>
  </si>
  <si>
    <t>BAEZA CONTRERAS, MARIA AURELIA</t>
  </si>
  <si>
    <t>FLORES CHOZA, ROCIO DEL CARMEN</t>
  </si>
  <si>
    <t>CASTILLA ALTAMIRANO, MARIO FABI</t>
  </si>
  <si>
    <t>DOMINGO CRUZ, SILVIA GISELA</t>
  </si>
  <si>
    <t>DOMINGO Y CASTILLO, MARIO ENRIQ</t>
  </si>
  <si>
    <t>VALDES SANCHEZ, FERNANDO</t>
  </si>
  <si>
    <t>PEREZ DOMINGUEZ, JESUS EDUARDO</t>
  </si>
  <si>
    <t>PORTILLA RIBA, JORGE</t>
  </si>
  <si>
    <t>GASPAR ELIGIO, ROMERO SABIDO</t>
  </si>
  <si>
    <t>ROMERO SABIDO, GASPAR ELIGIO</t>
  </si>
  <si>
    <t>BALLOTE CABALLERO, JORGE CARLOS</t>
  </si>
  <si>
    <t>AVILA LUNFAN, ALEJANDRO OMAR</t>
  </si>
  <si>
    <t>PESCHARD JOUANEN, MICHELLE</t>
  </si>
  <si>
    <t>NAVARRO ZAVALA, MA LUISA</t>
  </si>
  <si>
    <t>HERNANDEZ HERNANDEZ, CARLOS ALB</t>
  </si>
  <si>
    <t>ZAVALA GUERRA, MIGUEL</t>
  </si>
  <si>
    <t>AGUILAR HERNANDEZ, DAVID</t>
  </si>
  <si>
    <t>GONZALEZ CALDERON, JOSE ISAAC</t>
  </si>
  <si>
    <t>ZUNO DURAN DE HUERTA, JAVIER AN</t>
  </si>
  <si>
    <t>ANDRADE GUTIERREZ, JUAN MANUEL</t>
  </si>
  <si>
    <t>CEBOLLERO RAMIREZ, BEGONA SOLED</t>
  </si>
  <si>
    <t>HERNANDEZ HINOJOSA, RICARDO</t>
  </si>
  <si>
    <t>FLORES TORRES, CARLOS MANUEL</t>
  </si>
  <si>
    <t>GARCIA RODRIGUEZ, GUILLERMO</t>
  </si>
  <si>
    <t>SANCHEZ BRIONES, LUIS ERNESTO</t>
  </si>
  <si>
    <t>BRAVO HERNANDEZ, MARIELA ALEJAN</t>
  </si>
  <si>
    <t>MORALES ARELLANO, TERESA</t>
  </si>
  <si>
    <t>GUERRA MARTINEZ, JUAN CARLOS</t>
  </si>
  <si>
    <t>KEYS ALONSO DE FLORIDA, CLARA</t>
  </si>
  <si>
    <t>ARIAS DAVALOS, MARIA FERNANDA</t>
  </si>
  <si>
    <t>SANCHEZ LOPEZ, SANDRA CATALINA</t>
  </si>
  <si>
    <t>SANCHEZ LOPEZ, CLAUDIA PAOLA</t>
  </si>
  <si>
    <t>ESTRADA GUERRERO, ELIZABETHELVI</t>
  </si>
  <si>
    <t>MERCENARIO OTERO, MIGUEL AGUSTI</t>
  </si>
  <si>
    <t>ARANDA PONS, ROBERTO</t>
  </si>
  <si>
    <t>VELAZQUEZ GARCIA, MA. SOCORRO</t>
  </si>
  <si>
    <t>MORALES GUTIERREZ, ERIKA JEANET</t>
  </si>
  <si>
    <t>SAMANO GUARNEROS, SHERRY GRACIE</t>
  </si>
  <si>
    <t>VARGAS RAMIREZ, LUIS ENRIQUE</t>
  </si>
  <si>
    <t>FLORES JASSO, FRANCISCO ALEJAND</t>
  </si>
  <si>
    <t>SILLER VILLARREAL, GABRIELA</t>
  </si>
  <si>
    <t>BERTELLO S, VALENTINO</t>
  </si>
  <si>
    <t>SILLER SOTO, MAUROALEJANDRO</t>
  </si>
  <si>
    <t>CERVANTES PACHECO, EDUARDO</t>
  </si>
  <si>
    <t>BERTELLO SONZINO, VALENTINO</t>
  </si>
  <si>
    <t>RAMOS SANCHEZ, CECILIA FERNANDA</t>
  </si>
  <si>
    <t>SALCIDO RAMOS, FRANCISCO</t>
  </si>
  <si>
    <t>VALDEZ ALVARADO, FRANCISCO</t>
  </si>
  <si>
    <t>RUELAS CABRERA, DANIEL ATAHUALP</t>
  </si>
  <si>
    <t>SANCHEZ YMAZ, MARIA DE LOURDES</t>
  </si>
  <si>
    <t>REYES SIFUENTES, SIMON</t>
  </si>
  <si>
    <t>CAMPOS STENNER, RODOLFO ALEJAND</t>
  </si>
  <si>
    <t>MAYORGA RODRIGUEZ, LUCILA</t>
  </si>
  <si>
    <t>ALEMAN DIAZ, WENDY</t>
  </si>
  <si>
    <t>GAJIOLA GOMEZ, HUGO ALBERTO</t>
  </si>
  <si>
    <t>PANIAGUA VEYRO, GUSTAVO ADRIAN</t>
  </si>
  <si>
    <t>CARREON BETANCOURT, JUAN LUIS</t>
  </si>
  <si>
    <t>VENEGAS CHAVEZ, RENE</t>
  </si>
  <si>
    <t>CHAVEZ AVILA, NORA LUCIA</t>
  </si>
  <si>
    <t>MURRA TALAMAS, ENRIQUE GERARDO</t>
  </si>
  <si>
    <t>GARCIA MENDIOLA, IRMA ISABEL</t>
  </si>
  <si>
    <t>ELIZONDO SANMIGUEL, OLGA  ADRIA</t>
  </si>
  <si>
    <t>TIJERINA QUINTANILLA, CYNTIA VA</t>
  </si>
  <si>
    <t>GIBAJA GONZALEZ, NORMA ALEIDA</t>
  </si>
  <si>
    <t>ACOSTA GIBAJA, SOFIA</t>
  </si>
  <si>
    <t>MARTINEZ FLORES, CORDELIA MARIA</t>
  </si>
  <si>
    <t>FLORES TREVINO, KATIA MARLENE</t>
  </si>
  <si>
    <t>CERON PEREZ, CARLOS</t>
  </si>
  <si>
    <t>TORAL OSORNIO, JUANA LILIA</t>
  </si>
  <si>
    <t>TREVINO VARGAS, CARLOS RODRIGO</t>
  </si>
  <si>
    <t>SEPULVEDA OYERVIDES, VICTOR MAN</t>
  </si>
  <si>
    <t>GRANADOS CANTU, MIREYA MATILDE</t>
  </si>
  <si>
    <t>VILLARREAL RODRIGUEZ, JESUS ANG</t>
  </si>
  <si>
    <t>MORALES LOZANO, MARIA ELENA</t>
  </si>
  <si>
    <t>ADAME VELARDE, JORGE ALBERTO</t>
  </si>
  <si>
    <t>HERNANDEZ QUINTERO, MARIA ESMER</t>
  </si>
  <si>
    <t>DE LA GARZA AYALA, MARCELA CECI</t>
  </si>
  <si>
    <t>LLORENTE HURTADO, MARIA GUADALU</t>
  </si>
  <si>
    <t>GOMEZ VILLARREAL, MARIA TERESA</t>
  </si>
  <si>
    <t>GARCIA ROCHA, SONIA ARACELI</t>
  </si>
  <si>
    <t>NAHLE VEGA, ZAID</t>
  </si>
  <si>
    <t>LOPEZ TERRONES, MARGARITA</t>
  </si>
  <si>
    <t>MERCADO VILLARREAL, JAVIER OMAR</t>
  </si>
  <si>
    <t>ALVARADO SALAZAR, MARGARITO</t>
  </si>
  <si>
    <t>MANCERA RODRIGUEZ, MARIA DEL CA</t>
  </si>
  <si>
    <t>PEREZ SALINAS CHAVEZ, ALFREDO</t>
  </si>
  <si>
    <t>DE LA DE LA GARZA, JESUS</t>
  </si>
  <si>
    <t>CARRION MARTINEZ, ASENSIO</t>
  </si>
  <si>
    <t>ASCENCIO ZAVALA, GABRIELA EUGEN</t>
  </si>
  <si>
    <t>RODRIGUEZ HERNANDEZ, JORGE ALBE</t>
  </si>
  <si>
    <t>HERNANDEZ MURILLO, JOSE MANUEL</t>
  </si>
  <si>
    <t>LOPEZ OLVERA, MA EVA EDITH</t>
  </si>
  <si>
    <t>RODRIGUEZ HERNANDEZ, BLANCAESTE</t>
  </si>
  <si>
    <t>ARREGUIN ARELLANO, SAUL</t>
  </si>
  <si>
    <t>JARAMILLO COVARRUBIAS, SILVIA</t>
  </si>
  <si>
    <t>TENIENTE RAMIREZ, ABELARDO</t>
  </si>
  <si>
    <t>VAZQUEZ JIMENEZ, MARIA MERCEDES</t>
  </si>
  <si>
    <t>RIOS VELAZQUEZ, ROSA MARIA</t>
  </si>
  <si>
    <t>PEREZ VAZQUEZ, MONICA ALEJANDRA</t>
  </si>
  <si>
    <t>PEREZ VAZQUEZ, MARIA DE LOS ANG</t>
  </si>
  <si>
    <t>HERNANDEZ BUSTAMANTE, JOAQUIN</t>
  </si>
  <si>
    <t>RAMIREZ NAJERA, ROMAN</t>
  </si>
  <si>
    <t>SUAREZ CAZARES, MARIA CECILIA D</t>
  </si>
  <si>
    <t>OLVERA , VERONICA</t>
  </si>
  <si>
    <t>VAZQUEZ TREJO, UBALDO</t>
  </si>
  <si>
    <t>VAZQUEZ TREJO, UVALDO</t>
  </si>
  <si>
    <t>MARTINEZ BULLE GOYRI, MARTIN MA</t>
  </si>
  <si>
    <t>VILLALPANDO JASSO, RICARDO</t>
  </si>
  <si>
    <t>VELAZQUEZ CASIQUE, JOSE LUIS</t>
  </si>
  <si>
    <t>ACOSTA RUIZ, ARMANDO D</t>
  </si>
  <si>
    <t>GALICIA FRIAS, MARIA EMMA</t>
  </si>
  <si>
    <t>MORALES SOSA, MA ELENA</t>
  </si>
  <si>
    <t>BARRAZA GALICIA, RAFAEL ALBERTO</t>
  </si>
  <si>
    <t>ALCOCER HERRERA, ANA JULIA</t>
  </si>
  <si>
    <t>SANDOVAL MORALES, JUAN JOSUE AB</t>
  </si>
  <si>
    <t>BOCOS MALDONADO, CLAUDIA ERIKA</t>
  </si>
  <si>
    <t>NIETO JASSO, MARIA</t>
  </si>
  <si>
    <t>AGUILAR QUINTANA, RODRIGO EDUAR</t>
  </si>
  <si>
    <t>VAZQUEZ ESCOBAR, MARIA MARTHA</t>
  </si>
  <si>
    <t>CEDERBERG MORA, JUAN ALFREDO</t>
  </si>
  <si>
    <t>TREJO ROMERO, LUIS DAVID</t>
  </si>
  <si>
    <t>GARCIA GAXIOLA, RAUL ARTURO</t>
  </si>
  <si>
    <t>MARTINEZ GARCIA ROJAS, VICTOR M</t>
  </si>
  <si>
    <t>TREJO ROMERO, DIANA</t>
  </si>
  <si>
    <t>NAVARRETE VALENCIA, MARTHA MONS</t>
  </si>
  <si>
    <t>VILLAGOMEZ ESCOBAR, NAYHELI</t>
  </si>
  <si>
    <t>RUIZ CALDERON, CARLOS ALBERTO</t>
  </si>
  <si>
    <t>LOPEZ TENORIO, SILVIA LETICIA</t>
  </si>
  <si>
    <t>IBARRA SANCHEZ, ROBERTO IGNACIO</t>
  </si>
  <si>
    <t>MARTINEZ HERNANDEZ, MARIA EUFRA</t>
  </si>
  <si>
    <t>SANTANDER FRANCO, SANDRA JUDITH</t>
  </si>
  <si>
    <t>HERNANDEZ VALENCIA, DANIEL</t>
  </si>
  <si>
    <t>YONG FONSECA, MANUEL</t>
  </si>
  <si>
    <t>FRANCO JIMENEZ, MARIA CONSUELO</t>
  </si>
  <si>
    <t>RIVERA PACHECO, CINTHYA ZUJEY</t>
  </si>
  <si>
    <t>FABREGAS JANEIRO, ANA MARIA</t>
  </si>
  <si>
    <t>PACHECO CANO, MARIA GUADALUPE</t>
  </si>
  <si>
    <t>HERNANDEZ MALDONADO, ABRAHAM</t>
  </si>
  <si>
    <t>LOPEZ TARIN, GUSTAVO ADOLFO</t>
  </si>
  <si>
    <t>BERNAL DOMINGUEZ, DEYANIRA</t>
  </si>
  <si>
    <t>HERAS LOZANO, MARISOL</t>
  </si>
  <si>
    <t>ELENES AVILEZ, BRENDA YOANA</t>
  </si>
  <si>
    <t>BARRAZA GUARDADO, SILVIA</t>
  </si>
  <si>
    <t>FAVELA BARRAZA, FERNANDO</t>
  </si>
  <si>
    <t>IBARRA TORRES, GUSTAVO ALONSO</t>
  </si>
  <si>
    <t>MAGALLANES CASILLAS, MARGARITA</t>
  </si>
  <si>
    <t>BECERRA GONZALEZ, MANUEL</t>
  </si>
  <si>
    <t>GARCIA QUIROS, ADRIANA</t>
  </si>
  <si>
    <t>RENDON CISNEROS, SERGIO HORACIO</t>
  </si>
  <si>
    <t>RENDON GARZA, SERGIO HORACIO</t>
  </si>
  <si>
    <t>CASTRO CARRILLO, JUAN RAMON</t>
  </si>
  <si>
    <t>GOMEZ SANCHEZ, MARIA ISABEL</t>
  </si>
  <si>
    <t>LUNA FLORES, MARIO LUIS</t>
  </si>
  <si>
    <t>PEREZ AVILA, MARCO ANTONIO</t>
  </si>
  <si>
    <t>RUIZ MATUS, JOSELUIS</t>
  </si>
  <si>
    <t>SANCHEZ JASSO, LAURA ELENA</t>
  </si>
  <si>
    <t>GONZALEZ GALVAN, ROCIO DEL CARM</t>
  </si>
  <si>
    <t>CHAVEZ URIBE, LETICIA</t>
  </si>
  <si>
    <t>SERNA DE SANTIAGO, EDGAR JOEL</t>
  </si>
  <si>
    <t>VAZQUEZ MANRIQUEZ, LAURA GISELA</t>
  </si>
  <si>
    <t>JIMENEZ RAMIREZ, JOSE</t>
  </si>
  <si>
    <t>LANDEROS GALLEGOS, MARIA DEL CA</t>
  </si>
  <si>
    <t>CARRILLO ACOSTA, RUBEN</t>
  </si>
  <si>
    <t>SOSA PEREZ, FERNANDO</t>
  </si>
  <si>
    <t>COMPONENTES Y SISTEMAS DE POTEN</t>
  </si>
  <si>
    <t>VELAZQUEZ GOMEZ, LUZ FERNANDA</t>
  </si>
  <si>
    <t>LUEVANO PERALTA, MA DE JESUS</t>
  </si>
  <si>
    <t>ORTIZ CRUZ, RAFAEL</t>
  </si>
  <si>
    <t>GOMEZ MARQUEZ, SUSANA</t>
  </si>
  <si>
    <t>SOSA SERNA, GERARDO</t>
  </si>
  <si>
    <t>LOPEZ QUEZADA, ARNOLDO</t>
  </si>
  <si>
    <t>ESQUEDA MARTINEZ, LUIS ALEJANDR</t>
  </si>
  <si>
    <t>FLORES RODRIGUEZ, VERONICA</t>
  </si>
  <si>
    <t>SALAZAR FLORES, VERONICA SOFIA</t>
  </si>
  <si>
    <t>GUEVARA YANEZ, DANIEL ALEJANDRO</t>
  </si>
  <si>
    <t>SERNA PEREZCHICA, RAUDEL</t>
  </si>
  <si>
    <t>FLORES ESQUIVEL, LUIS JAVIER</t>
  </si>
  <si>
    <t>LUEVANO MACIAS V ROBLEDOSC , LU</t>
  </si>
  <si>
    <t>AYALA MARTINEZ, EDGAR</t>
  </si>
  <si>
    <t>CARVAJAL GONZALEZ, JUANA CELIA</t>
  </si>
  <si>
    <t>LEVY MARTINEZ, ANA PATRICIA</t>
  </si>
  <si>
    <t>BUCIO VALENCIA, RICARDO JAVIER</t>
  </si>
  <si>
    <t>AREVALO RAMIREZ, ROSA SILVIA</t>
  </si>
  <si>
    <t>PONCE DE LEON AGUILAR, MONICA A</t>
  </si>
  <si>
    <t>GALLI BELTRAMI, MAURA MILENA</t>
  </si>
  <si>
    <t>ARELLANO AYALA, ROCIO</t>
  </si>
  <si>
    <t>DESARROLLOS BIOCHEM SA DE CV</t>
  </si>
  <si>
    <t>AVILA ALVAREZ, MARIA NOEMI</t>
  </si>
  <si>
    <t>VEGA GONZALEZ, MARIA ELIZABETH</t>
  </si>
  <si>
    <t>VACA LARA, MIGUEL ANGEL</t>
  </si>
  <si>
    <t>FERNANDEZ OLIVARES, ALEJANDRO</t>
  </si>
  <si>
    <t>ARAIZA CAMPOS, LUZ MARIA</t>
  </si>
  <si>
    <t>GOMEZ ALVAREZ, LAURA CECILIA</t>
  </si>
  <si>
    <t>HERNANDEZ MARTINEZ, JUAN MANUEL</t>
  </si>
  <si>
    <t>FABELA D ARBEL, SARA LISSETE</t>
  </si>
  <si>
    <t>TORANZO DIAZ DE LEON, GABRIELA</t>
  </si>
  <si>
    <t>DELGADO MARTINEZ, MARIA DOLORES</t>
  </si>
  <si>
    <t>DIAZ INFANTE IBARRA, LUZ DE LOU</t>
  </si>
  <si>
    <t>GUERRERO SOTOMAYOR, LUIS GUSTAV</t>
  </si>
  <si>
    <t>LEIJA GUTIERREZ, JOSE LUIS RAUL</t>
  </si>
  <si>
    <t>GARCIA RODRIGO, MARIA ISABEL</t>
  </si>
  <si>
    <t>GARCIA RODRIGO, JOSE FERNANDO</t>
  </si>
  <si>
    <t>CORNEJO DE LA ROSA, LUIS EDUARD</t>
  </si>
  <si>
    <t>REYES DEL CAMPILLO LONA, MARIA</t>
  </si>
  <si>
    <t>PULLIAM ABURTO, RICARDO ALEJAND</t>
  </si>
  <si>
    <t>SASTRIAS Y BORDES, MARIA MARGAR</t>
  </si>
  <si>
    <t>AVILES MARINO, SAIDE ELIZABETH</t>
  </si>
  <si>
    <t>CUELLAR HERNANDEZ, HUGO ERNESTO</t>
  </si>
  <si>
    <t>LEDESMA COS, LAURA SILVIA</t>
  </si>
  <si>
    <t>ORTIZ PACHECO, PATRICIA</t>
  </si>
  <si>
    <t>SANCHEZ CHAVEZ, VICTOR HUGO</t>
  </si>
  <si>
    <t>GIORGANA CONTRERAS SALGADO SC</t>
  </si>
  <si>
    <t>AGUILAR MEJIA, MYRNA</t>
  </si>
  <si>
    <t>NAVEDA FAURE, BLANCA MARIA DEL</t>
  </si>
  <si>
    <t>KICK CERVANTES, MONICA PATRICIA</t>
  </si>
  <si>
    <t>VISION COMERCIAL TAP SA DE CV</t>
  </si>
  <si>
    <t>VARGAS GONZALEZ, REYNA</t>
  </si>
  <si>
    <t>CONTRERAS MARTINEZ, VICTOR MANU</t>
  </si>
  <si>
    <t>CARRANCO SANCHEZ, VICTOR MANUEL</t>
  </si>
  <si>
    <t>MATEOS GONZALEZ, ALEJANDRO</t>
  </si>
  <si>
    <t>ARMENTA SOSA, MARIA DE LA LUZ L</t>
  </si>
  <si>
    <t>OGAZ VIRAMONTES, SALVADOR</t>
  </si>
  <si>
    <t>RODRIGUEZ NOLASCO, ELIZABETH CY</t>
  </si>
  <si>
    <t>RODRIGUEZ DE LA VEGA FAMILIAR,</t>
  </si>
  <si>
    <t>GUTIERREZ GONZALEZ, EMMANUELL</t>
  </si>
  <si>
    <t>GUTIERREZ GONZALEZ, MARYSOL</t>
  </si>
  <si>
    <t>CRUZ HERNANDEZ, SILVIA</t>
  </si>
  <si>
    <t>PONCE BARRERA, SUSANA VANESSA</t>
  </si>
  <si>
    <t>BARRERA DE LA MORA PAZ, GUILLER</t>
  </si>
  <si>
    <t>ORENCIO AJELLO, KRISTELL</t>
  </si>
  <si>
    <t>BARRERA DE LA MORA, PAZ GUILLER</t>
  </si>
  <si>
    <t>CONTRERAS BARRERA, SILVIA JOSEF</t>
  </si>
  <si>
    <t>CONTRERAS BARRERA, JOSE GABRIEL</t>
  </si>
  <si>
    <t>GUERRERO MATA, PATRICIA</t>
  </si>
  <si>
    <t>REYES AIRE, MAURICIO</t>
  </si>
  <si>
    <t>ORDANANA AGUILAR, JOSE ANTONIO</t>
  </si>
  <si>
    <t>PINA GARDUNO, JUAN CARLOS</t>
  </si>
  <si>
    <t>PINO RAMIREZ, ROLANDO DEL</t>
  </si>
  <si>
    <t>RANGEL GOMEZ, ROBERTO</t>
  </si>
  <si>
    <t>ARRIAGA CASTANEDA, ALICIA</t>
  </si>
  <si>
    <t>MARTINEZ GARCIA, MARITZAELAINE</t>
  </si>
  <si>
    <t>ELIZALDE MENDOZA, MARIO ANDRE</t>
  </si>
  <si>
    <t>CONTRERAS MALAGON, ERIKA FABIOL</t>
  </si>
  <si>
    <t>OSTOS RUIZ, ALEJANDRA</t>
  </si>
  <si>
    <t>GONZALEZ MARTINEZ, LUIS FERNAND</t>
  </si>
  <si>
    <t>CASTILLO MARQUEZ, JUSTO JOEL</t>
  </si>
  <si>
    <t>LOPEZ CAMPOS, RAUL GUILLERMO</t>
  </si>
  <si>
    <t>LOPEZ MORALES, MIRIAM ADELINA</t>
  </si>
  <si>
    <t>CARRILLO MARTINEZ, OSCAR MARIO</t>
  </si>
  <si>
    <t>GARCIA QUINTANA, MARIA CRISTINA</t>
  </si>
  <si>
    <t>GASTELUM CAMACHO, HECTOR BERNAR</t>
  </si>
  <si>
    <t>BAENA GAMAS, MARIA DE LOS ANGEL</t>
  </si>
  <si>
    <t>GARCIA URQUIZA, MARINES</t>
  </si>
  <si>
    <t>OLAETA ELIZALDE, GEORGINA</t>
  </si>
  <si>
    <t>DODERO Y OLAETA, GEORGINA</t>
  </si>
  <si>
    <t>VILLEGAS BORBOLLA, SERGIO RAMIR</t>
  </si>
  <si>
    <t>NESME MARTINEZ, FERNANDO</t>
  </si>
  <si>
    <t>OBANDO VAZQUEZ, SONIA</t>
  </si>
  <si>
    <t>MACIAS FRIAS, KARLA ANABEL</t>
  </si>
  <si>
    <t>VALLARINO SANCHEZ, BRUNO IVAN</t>
  </si>
  <si>
    <t>CASTILLO ZAMBRANO, LETICIA</t>
  </si>
  <si>
    <t>FRIAS SILVA, ESTHER</t>
  </si>
  <si>
    <t>SANCHEZ GALVAN, SANDRA IVONNE</t>
  </si>
  <si>
    <t>MACIAS REYES, JOSE LUIS</t>
  </si>
  <si>
    <t>MARTINEZ GONZALEZ, LAURA</t>
  </si>
  <si>
    <t>LEDESMA LUGO, LEONARDO</t>
  </si>
  <si>
    <t>AGUIRRE PABLO, KARLA GUADALUPE</t>
  </si>
  <si>
    <t>AGUIRRE PABLO, ANDRES ALEJANDRO</t>
  </si>
  <si>
    <t>PABLO CARBAJAL, HORTENSIA</t>
  </si>
  <si>
    <t>HERNANDEZ ARROYO, ARTURO</t>
  </si>
  <si>
    <t>RODRIGUEZ GUERRA, LETICIA</t>
  </si>
  <si>
    <t>VARGAS GOMEZ, ALMA ROSA</t>
  </si>
  <si>
    <t>DE PEDRO , ROSA MARÖA DE LOS AN</t>
  </si>
  <si>
    <t>VARGAS GUERRERO, ARANTZA</t>
  </si>
  <si>
    <t>BASALDUA GOMEZ, GUILLERMO</t>
  </si>
  <si>
    <t>BARBOSA PIZA, GLORIA ARIADNA</t>
  </si>
  <si>
    <t>REYES ENTRALA, JACQUELINE</t>
  </si>
  <si>
    <t>CALIXTO SANCHEZ, JOSE</t>
  </si>
  <si>
    <t>GONZALEZ HERNANDEZ, JOAQUIN MAR</t>
  </si>
  <si>
    <t>ROBLES GIL Y BELINA, CARLOS CES</t>
  </si>
  <si>
    <t>ALDRETT MARINES, MONICA PATRICI</t>
  </si>
  <si>
    <t>AGUIRRE SEGURA, CUAUHTEMOC ROGE</t>
  </si>
  <si>
    <t>HUGO HERNANDEZ MEDINA</t>
  </si>
  <si>
    <t>LARA CANO CLAUDIA ELIZABETH</t>
  </si>
  <si>
    <t>ESTRADA DALLOZ ANA GABRIELA GUADALUPE</t>
  </si>
  <si>
    <t>SOTO GONZALEZ PAULINA</t>
  </si>
  <si>
    <t>CUBRIA GONZALEZ JOSE HUMBERTO</t>
  </si>
  <si>
    <t>CASTAÑEDA SALAZAR HUGO</t>
  </si>
  <si>
    <t>VELA ROMERO MARCO ANTONIO</t>
  </si>
  <si>
    <t>ORTIZ BORBOA GUILLERMO ALBERTO</t>
  </si>
  <si>
    <t>GAYOSSO SANTILLAN PEDRO ALEJANDRO</t>
  </si>
  <si>
    <t>NOVIEMBRE</t>
  </si>
  <si>
    <t>PRIMA NOVIEMBRE</t>
  </si>
  <si>
    <t>NETEO NOVIEMBRE</t>
  </si>
  <si>
    <t>CONSORCIO INDUSTRIAL VALSA, S.A</t>
  </si>
  <si>
    <t>SANCHEZ GUERRERO, ARMANDO</t>
  </si>
  <si>
    <t>ROBLES GARNICA, OSCAR</t>
  </si>
  <si>
    <t>SALAZAR ROJAS, SANDRO NESTOR</t>
  </si>
  <si>
    <t>BA¥UELOS BARRERA, SERGIO ALBERT</t>
  </si>
  <si>
    <t>CHAVEZ DIAZ, HUGO ALBERTO</t>
  </si>
  <si>
    <t>TAMAYO RODRIGUEZ, CESAR</t>
  </si>
  <si>
    <t>MADERO RIVERO, HECTOR</t>
  </si>
  <si>
    <t>SENDRA ARIAS, JORDI</t>
  </si>
  <si>
    <t>ARELLANO TORRES, JORGE</t>
  </si>
  <si>
    <t>VILLAFA¥A VILLAFA¥A, JOSE MATEO</t>
  </si>
  <si>
    <t>RUBI PEREZ, JOSE ROSENDO</t>
  </si>
  <si>
    <t>ARROYO PEREZ, FRANCISCO</t>
  </si>
  <si>
    <t>SALDA¥A CORONA, JORGE ALBERTO</t>
  </si>
  <si>
    <t>GUERRA DEL CASTILLO NEGRETE, YA</t>
  </si>
  <si>
    <t>MARTINEZ RUIZ, JORGE</t>
  </si>
  <si>
    <t>MATA GALVEZ, ESPERANZA</t>
  </si>
  <si>
    <t>LOPEZ NU¥O, GEORGY DOBROVOLSKY</t>
  </si>
  <si>
    <t>GARCIA ROCHA, ROSA LAURA</t>
  </si>
  <si>
    <t>IBARRA SEVILLA, LAURA LETICIA</t>
  </si>
  <si>
    <t>VILLAFA¥A MONROY, JOSE MATEO</t>
  </si>
  <si>
    <t>DJERBAL BOUZID, MASAISILEN RAMD</t>
  </si>
  <si>
    <t>CORREA PEREZ, JOSE LUIS</t>
  </si>
  <si>
    <t>CRUZ BASULTO, RICARDO ALFONSO</t>
  </si>
  <si>
    <t>BORREGO DE LA TORRE, MARIA LIZB</t>
  </si>
  <si>
    <t>ESPINOSA ISLAS, VALENTE</t>
  </si>
  <si>
    <t>KARAM TORRES, JULIO DANIEL</t>
  </si>
  <si>
    <t>SANDOVAL GARCIA, HECTOR ALONSO</t>
  </si>
  <si>
    <t>GROSSHAUSER ., FRANK</t>
  </si>
  <si>
    <t>GONZALEZ MU¥OZ, EDUARDO</t>
  </si>
  <si>
    <t>SANCHEZ VILLELA, JOSE ARMANDO B</t>
  </si>
  <si>
    <t>ORTIZ CARREGHA, ANDREA</t>
  </si>
  <si>
    <t>PARDINAS GALVAN, ANA ELENA</t>
  </si>
  <si>
    <t>DE LA ROSA PAZ, DAVID</t>
  </si>
  <si>
    <t>VARONA HERNANDEZ, SERGIO</t>
  </si>
  <si>
    <t>PIETROGIOVANNA BRONCA, JOSE ALF</t>
  </si>
  <si>
    <t>MU¥OZ HERNANDEZ, GEORGINA AMALI</t>
  </si>
  <si>
    <t>PROVENCIO MU¥OZ, MARGARITA MERC</t>
  </si>
  <si>
    <t>ZUÇþIGA TORRES, GUADALUPE REMED</t>
  </si>
  <si>
    <t>BOBADILLA DE LA PE¥A, ULISES</t>
  </si>
  <si>
    <t>BRISEŽþO CRISTIANI, JESUS ERNES</t>
  </si>
  <si>
    <t>LàPEZ Zé¥IGA, ERIKA REYNA</t>
  </si>
  <si>
    <t>NAVA GUILLEN, EDITH</t>
  </si>
  <si>
    <t>GIL VILLAFA¥A, ALIDA IVETTE</t>
  </si>
  <si>
    <t>CAMACHO GARCIA, ALFREDO</t>
  </si>
  <si>
    <t>LOPEZ MU¥OZ, CONSTANCIO</t>
  </si>
  <si>
    <t>TELLEZ RAMIREZ, JONATHAN</t>
  </si>
  <si>
    <t>ARANDA NUÇþEZ, ALICIA</t>
  </si>
  <si>
    <t>PIŽþA CHAVEZ, CONCEPCION</t>
  </si>
  <si>
    <t>PI¥A CHAVEZ, ANTONIO</t>
  </si>
  <si>
    <t>ROSAS ZU¥IGA, LIZETH ELLIANE</t>
  </si>
  <si>
    <t>ROBRE¥O TELLEZ, MARIA DEL PILAR</t>
  </si>
  <si>
    <t>MELGOZA CA¥EDO, JOSE ENRIQUE</t>
  </si>
  <si>
    <t>MELGOZA CAŽþEDO, JOSE ENRIQUE</t>
  </si>
  <si>
    <t>ARMENDARIS PATI¥O, MARTINQ</t>
  </si>
  <si>
    <t>AVELAR AVI¥A, ARCELIA</t>
  </si>
  <si>
    <t>AVI¥A FERNANDEZ, MARTIN NAPOLEO</t>
  </si>
  <si>
    <t>AVI¥A FERNANDEZ, DANIELA</t>
  </si>
  <si>
    <t>GONZALEZ VELASCO, MANUEL ENRIQU</t>
  </si>
  <si>
    <t>YA¥EZ BARRUTIA, JUAN RAFAEL</t>
  </si>
  <si>
    <t>VALLIN ZEPEDA, OCTAVIO ALEJANDR</t>
  </si>
  <si>
    <t>CARRILLO GUERRA, ALEJANDRA</t>
  </si>
  <si>
    <t>CAMARENA PATIŽþO, PABLO ADRIAN</t>
  </si>
  <si>
    <t>NAVARRO MU¥OZ, CESAR GABRIEL</t>
  </si>
  <si>
    <t>MAZA SARMIENTO, FERNANDO ANTONI</t>
  </si>
  <si>
    <t>NI¥O LOPEZ, NORMA VERONICA</t>
  </si>
  <si>
    <t>ALARCON MORALES, ANA LINA</t>
  </si>
  <si>
    <t>CASTA¥EDA CHAVEZ, IGNACIA</t>
  </si>
  <si>
    <t>GAMEZ BRISE¥O, ANA KAREN</t>
  </si>
  <si>
    <t>AGUIRRE TORRES, MARIA FERNANDA</t>
  </si>
  <si>
    <t>SANCHEZ URZUA, JUAN EDMUNDO</t>
  </si>
  <si>
    <t>ZAPOTITLA APIPILHUASCO, SOFIA</t>
  </si>
  <si>
    <t>AGUILAR MU¥OZ, LAURA MARISA</t>
  </si>
  <si>
    <t>QUIROGA BORCHARDT, VERONICA DEL</t>
  </si>
  <si>
    <t>ZUÇþIGA CHAVEZ, OSCAR</t>
  </si>
  <si>
    <t>ACEVEDO GOMEZ, ROCIO DEL CARMEN</t>
  </si>
  <si>
    <t>VILLASE¥OR MALACARA, MARIA IBET</t>
  </si>
  <si>
    <t>MEDINA ASCENCIO, CLAUDIA PATRIC</t>
  </si>
  <si>
    <t>MARTINEZ ZUÇþIGA, GABRIELA</t>
  </si>
  <si>
    <t>CHAVEZ GOMEZ, PATRICIA</t>
  </si>
  <si>
    <t>MU¥IZ RINCON, MA EUGENIA</t>
  </si>
  <si>
    <t>TREVI¥O GARZA, JOEL ANTONIO</t>
  </si>
  <si>
    <t>VALADEZ LUGO, ADRIANA</t>
  </si>
  <si>
    <t>COLUNGA ORTIZ, LORENA</t>
  </si>
  <si>
    <t>GARCIA SANCHEZ, CAROLINA</t>
  </si>
  <si>
    <t>MARTINEZ TRUJILLO, GRISELDA PAT</t>
  </si>
  <si>
    <t>BA¥UELOS BARRERA, LLUVIA AMPARO</t>
  </si>
  <si>
    <t>GARCIA DE LOS SANTOS, YADIRA LI</t>
  </si>
  <si>
    <t>GARCIA DE LOS SANTOS, MIREYA</t>
  </si>
  <si>
    <t>SEGURA OSORIO BEATRIZ</t>
  </si>
  <si>
    <t>MARTINEZ COLIN IVONNE NOHEMI</t>
  </si>
  <si>
    <t>REVUELTA CAJIGAS SALVADOR</t>
  </si>
  <si>
    <t>SANCHEZ GARZA ANA VELIA</t>
  </si>
  <si>
    <t>GUADARRAMA GUADARRAMA ANA KAREN</t>
  </si>
  <si>
    <t>ZENTENO SERNA RAQUEL MARIA</t>
  </si>
  <si>
    <t>PERIANZA NIÑO DAVID</t>
  </si>
  <si>
    <t>VISUETT MORENO JUAN ANTONIO</t>
  </si>
  <si>
    <t>VEGA DIAZ  YADIRA</t>
  </si>
  <si>
    <t>RAMOS MEDRANO DANIEL</t>
  </si>
  <si>
    <t>VALLARIN  VELAZQUEZ  BRENDA VERONICA</t>
  </si>
  <si>
    <t>SE PAGÓ EN OCTUBRE</t>
  </si>
  <si>
    <t>SE PAGÓ EN JUNIO</t>
  </si>
  <si>
    <t>DICIEMBRE</t>
  </si>
  <si>
    <t>PRIMA DICIEMBRE</t>
  </si>
  <si>
    <t>NETEO DICIEMBRE</t>
  </si>
  <si>
    <t>CALDERON PANIAGUA, DOLORES IVAN</t>
  </si>
  <si>
    <t>AGUILAR VALDEZ, MARTHA PATRICIA</t>
  </si>
  <si>
    <t>FLORES LOPEZ, DELFINA MARIA DEL</t>
  </si>
  <si>
    <t>RIVERA BARROSO, MARIA DE LOURDE</t>
  </si>
  <si>
    <t>SANCHEZ TEJADA, MARIA EUGENIA</t>
  </si>
  <si>
    <t>NAVA GUILLEN, DAVID</t>
  </si>
  <si>
    <t>PRADO VELAZQUEZ, SALVADOR</t>
  </si>
  <si>
    <t>NOGUERA PEREZ, JORGE ALBERTO</t>
  </si>
  <si>
    <t>GOMEZ ELIZARRARAS, SERGIO MANUE</t>
  </si>
  <si>
    <t>OLVERA DOMINGUEZ, ALICIA LOURDE</t>
  </si>
  <si>
    <t>CASTILLO CRUZ, JESSICA</t>
  </si>
  <si>
    <t>LOBATO DELGADILLO, RODRIGO</t>
  </si>
  <si>
    <t>PELUSI BARRIGUETE, RICARDO</t>
  </si>
  <si>
    <t>FLORES MACEDO, NORA MARISA</t>
  </si>
  <si>
    <t>VALADEZ DIAZ, MARIA TERESA</t>
  </si>
  <si>
    <t>GARCIA AGUILAR, FRANCISCO ILDEF</t>
  </si>
  <si>
    <t>GARCIA SANDOVAL, EFREN SEGUNDO</t>
  </si>
  <si>
    <t>ALVAREZ RUIZ, ANA ROSA</t>
  </si>
  <si>
    <t>CASTILLO PORRAS, OSCAR ALEJANDR</t>
  </si>
  <si>
    <t>FLORES RODRIGUEZ, JOSE LUIS</t>
  </si>
  <si>
    <t>LOPEZ VAZQUEZ, RAMON ANTONIO</t>
  </si>
  <si>
    <t>GARCIA GORDILLO, FRANCISCO ENOC</t>
  </si>
  <si>
    <t>ZARAGOZA BECERRA, EROS ALEK</t>
  </si>
  <si>
    <t>AGUILAR TELLO, JOSE EDDIE ANIAN</t>
  </si>
  <si>
    <t>HERNANDEZ Y GARCIA, JOSE MANUEL</t>
  </si>
  <si>
    <t>NAVARRO PONCE, AHIDA LUCIA</t>
  </si>
  <si>
    <t>ORTIZ JIMENEZ, LAURA</t>
  </si>
  <si>
    <t>HERNANDEZ Y MARTINEZ, PATRICIA</t>
  </si>
  <si>
    <t>BANAGA TORRES, EDNA ALICIA</t>
  </si>
  <si>
    <t>LOPEZ GALLARDO, MARIA CARMEN</t>
  </si>
  <si>
    <t>PONCE CHAVIRA, ALBA PATRICIA</t>
  </si>
  <si>
    <t>OCAMPO RODAS, MARIA DEL ROCIO</t>
  </si>
  <si>
    <t>GOMEZ SUAREZ, DAVID ALEJANDRO</t>
  </si>
  <si>
    <t>SANCHEZ TELLEZ, EDMUNDO ALEJAND</t>
  </si>
  <si>
    <t>ALVA ADMINISTRACION DE BIENES S</t>
  </si>
  <si>
    <t>BOJORQUEZ ISAAC, YAMILE</t>
  </si>
  <si>
    <t>NAVARRETE STOREY, SAMANTHA PATR</t>
  </si>
  <si>
    <t>ARROYO ZAPOTITLA, SILVIA</t>
  </si>
  <si>
    <t>VILLAGRANA TAJONAR, JESUS</t>
  </si>
  <si>
    <t>GOMEZ SERRANO, FEDERICO IVAN</t>
  </si>
  <si>
    <t>KRALJEVIC FERRES, ENRIQUE ANDRE</t>
  </si>
  <si>
    <t>VILLAFAŽþA BECERRA, JOSE EUGENI</t>
  </si>
  <si>
    <t>BETANCOURT ORTEGA, LETICIA</t>
  </si>
  <si>
    <t>IMPORTACIONES Y SUMINISTROS ELE</t>
  </si>
  <si>
    <t>ANDUEZA ROMO, CLAUDIA</t>
  </si>
  <si>
    <t>FELIX NAVARRO, BETINA</t>
  </si>
  <si>
    <t>SOTO CHACHA, MARIA DEL CARMEN</t>
  </si>
  <si>
    <t>SUAREZ RUIZ, EDUARDO</t>
  </si>
  <si>
    <t>ANDYMAQ SA DE CV</t>
  </si>
  <si>
    <t>MENDOZA FIGUEROA, HUGO CESAR</t>
  </si>
  <si>
    <t>MARTINEZ BARRAGAN, ISMAEL</t>
  </si>
  <si>
    <t>MALDONADO ORTIZ, ENRIQUE JESUS</t>
  </si>
  <si>
    <t>ORDORICA IZAGUIRRE, JON IMANOL</t>
  </si>
  <si>
    <t>HERRERA MORALES, ROCIO DANAE</t>
  </si>
  <si>
    <t>GARCIA VICENTTIN, ANA MARIA</t>
  </si>
  <si>
    <t>SOLER ANGUIANO, FRANCISCA IRENE</t>
  </si>
  <si>
    <t>VALLE FONSECA, LORENZO</t>
  </si>
  <si>
    <t>VELAZQUEZ GOMEZ, JIMENA</t>
  </si>
  <si>
    <t>SOSA SERNA, GUSTAVO ADOLFO</t>
  </si>
  <si>
    <t>MARIN GUERRERO, ALICIA</t>
  </si>
  <si>
    <t>DELGADO MARTINEZ, MAURO</t>
  </si>
  <si>
    <t>MEDINA TELLEZ, ALICIA</t>
  </si>
  <si>
    <t>ORTEGA SANCHEZ, AGUSTIN ALBERTO</t>
  </si>
  <si>
    <t>REYES MONZALVO, IRMA GRACIELA</t>
  </si>
  <si>
    <t>MENDOZA SEGURA, LOURDES YANIRA</t>
  </si>
  <si>
    <t>PINA RAYGOZA, VICTOR MANUEL</t>
  </si>
  <si>
    <t>CAMACHO CANSECO, ISAAC SAUL</t>
  </si>
  <si>
    <t>GUERRERO MATA, MARTHA PATRICIA</t>
  </si>
  <si>
    <t>RIVERO FRANYUTTI, MARIA ISABEL</t>
  </si>
  <si>
    <t>GASBEL FINANCIERA SA DE CV SOFO</t>
  </si>
  <si>
    <t>HINOJOSA FREGOSO, CRISTINA</t>
  </si>
  <si>
    <t>POLANCO ARAUJO, ELIZABETH</t>
  </si>
  <si>
    <t>GALVEZ CRUZ, PAULINA</t>
  </si>
  <si>
    <t>BA冊ELOS BARRERA, SERGIO ALBERT</t>
  </si>
  <si>
    <t>GARC淲 CHIANG, BRISEIDA</t>
  </si>
  <si>
    <t>ORTIZ CARREGHA, PABLO</t>
  </si>
  <si>
    <t>ORTIZ MARTINEZ, JAIME GUILLERMO</t>
  </si>
  <si>
    <t>SANCHEZ CORNEJO, SAUL ANTONIO</t>
  </si>
  <si>
    <t>RANGEL SEVILLA, JORGE ARTURO</t>
  </si>
  <si>
    <t>CASTILLO GUTIERREZ, MIGUEL ANTE</t>
  </si>
  <si>
    <t>GARVEY RAMIREZ, LEOPOLDO MARIA</t>
  </si>
  <si>
    <t>RIESTRA GARCIA, MARIO ERNESTO</t>
  </si>
  <si>
    <t>GUADARRAMA GUADARRAMA, ANA KARE</t>
  </si>
  <si>
    <t>GARCIA HERRERA, JANETH LILIANA</t>
  </si>
  <si>
    <t>ROJAS SANDOVAL, CLAUDIA PATRICI</t>
  </si>
  <si>
    <t>TREVI令 SILVA, JESUS CARLOS</t>
  </si>
  <si>
    <t>MEDRANO GONZALEZ, ELIZABETH</t>
  </si>
  <si>
    <t>DELGADO RODRIGUEZ, PAMELA MARIA</t>
  </si>
  <si>
    <t>YA乍Z GUADARRAMA, RENATA ANDREA</t>
  </si>
  <si>
    <t>VILLAFA丕 VILLAFA丕, JOSE MATEO</t>
  </si>
  <si>
    <t>RASCON VAZQUEZ, ANDRES GILBERTO</t>
  </si>
  <si>
    <t>GONZALEZ RAMIREZ, GUILLERMO</t>
  </si>
  <si>
    <t>LUNA Y PARRA G詵EZ URQUIZA, JOS</t>
  </si>
  <si>
    <t>REYES VALDES, HERMILO GUMESINDO</t>
  </si>
  <si>
    <t>VARGAS SALDA丕, FABIOLA</t>
  </si>
  <si>
    <t>PE丕 GARIBAY, ROBERTO ADRIANNO</t>
  </si>
  <si>
    <t>PE丕FLOR ZULAICA, CARLOS ALBERT</t>
  </si>
  <si>
    <t>VALERIANO MONTIEL, JOSE RAYMUND</t>
  </si>
  <si>
    <t>ORTEGA CARBAJAL, BENJAMIN</t>
  </si>
  <si>
    <t>VILLAFA丕 MONROY, JOSE MATEO</t>
  </si>
  <si>
    <t>GUERRERO MARTINEZ, GUADALUPE AL</t>
  </si>
  <si>
    <t>ARMENTA QUINTANILLA, JOSE ANTON</t>
  </si>
  <si>
    <t>MIRELES RODRIGUEZ, FIDEL</t>
  </si>
  <si>
    <t>MELENDEZ ARZOLA, ALBERTO DAVID</t>
  </si>
  <si>
    <t>ESPINO HERRERA, GERARDO ALFREDO</t>
  </si>
  <si>
    <t>TRUEBA CARRE令, JOSE LUIS</t>
  </si>
  <si>
    <t>PE丕 FERREIRA, JESSICA LORENA</t>
  </si>
  <si>
    <t>LOPEZ NU令, GEORGY DOBROVOLSKY</t>
  </si>
  <si>
    <t>ALFARO GALAN, SERGIO</t>
  </si>
  <si>
    <t>CONSULTORES JURIDICOS GONZALEZ</t>
  </si>
  <si>
    <t>GARZA SALINAS, ADRIAN</t>
  </si>
  <si>
    <t>GARCILAZO CASILLAS, ESTEBAN OSB</t>
  </si>
  <si>
    <t>ROMAN ORTEGON, MARIA DE LOURDES</t>
  </si>
  <si>
    <t>DEL VALLE CARDOSO, JAVIER</t>
  </si>
  <si>
    <t>PI丕 SORIANO, JOCELING VANESSA</t>
  </si>
  <si>
    <t>MU令Z CLORIO, ANTONIO ANGEL</t>
  </si>
  <si>
    <t>BA冊ELOS DE LA O, SERGIO</t>
  </si>
  <si>
    <t>PERIANZA NI令, ALAN</t>
  </si>
  <si>
    <t>OROZCO MAGA丕, JOSE ANTONIO</t>
  </si>
  <si>
    <t>ZAVALA PEREZ, MARIO BENITO</t>
  </si>
  <si>
    <t>RENTERIA OLIVARES, MARTHA CITLA</t>
  </si>
  <si>
    <t>GOMEZ LUNA, GRISELDA SOFIA</t>
  </si>
  <si>
    <t>FLORES YEPEZ, SUSANA</t>
  </si>
  <si>
    <t>CARRERA CHI丕S, JUAN ROMAN</t>
  </si>
  <si>
    <t>SOTO GONZALEZ, PAULINA</t>
  </si>
  <si>
    <t>SEGURA OSORIO, GABRIELA</t>
  </si>
  <si>
    <t>PINEDA JIMENEZ, JOSE ANTONIO</t>
  </si>
  <si>
    <t>YA乍Z QUINTANA, LUIS MIGUEL</t>
  </si>
  <si>
    <t>PASOL CONTRERAS, KARLA</t>
  </si>
  <si>
    <t>CUEVAS CRUZ, GERARDO</t>
  </si>
  <si>
    <t>TREJO DE URIARTE, CARLOS GERARD</t>
  </si>
  <si>
    <t>AGUILAR RUFINO, LUIS</t>
  </si>
  <si>
    <t>CORONADO SOTO, MITZI</t>
  </si>
  <si>
    <t>MEDINA ESTRADA, FELIPE ARTURO</t>
  </si>
  <si>
    <t>MU令Z HERNANDEZ, GEORGINA AMALI</t>
  </si>
  <si>
    <t>ROMANTIMESDISE埆SC</t>
  </si>
  <si>
    <t>PADILLA VAZQUEZ CESAR GIBRAN</t>
  </si>
  <si>
    <t>PEÑA MENDOZA GUILLERMO</t>
  </si>
  <si>
    <t>CAÑEZ SANCHEZ CESAR</t>
  </si>
  <si>
    <t>RAMIREZ RUIZ JOSE ENRIQUE</t>
  </si>
  <si>
    <t>DEL CASTILLO LEON MARCO ANTONIO</t>
  </si>
  <si>
    <t>ORTIZ SOTO ANDRES</t>
  </si>
  <si>
    <t>DELGADO RODRIGUEZ PAMELA MARIANA</t>
  </si>
  <si>
    <t>LOPEZ SAUCEDA JULIO CESAR</t>
  </si>
  <si>
    <t>HERNANDEZ CHIQUITO JOSE ALBERTO</t>
  </si>
  <si>
    <t>SANCHEZ  DINORIN FERNANDO</t>
  </si>
  <si>
    <t>FIGUEROA FELIX ENEIDA</t>
  </si>
  <si>
    <t>RAMOS LUCERO ALEJANDRA</t>
  </si>
  <si>
    <t>DAVENPORT FLORES JACQUELINE</t>
  </si>
  <si>
    <t>VARGAS GARCIA FRANCISCO JAVIER</t>
  </si>
  <si>
    <t>CONSULTOR</t>
  </si>
  <si>
    <t>BANQUERO DE APOYO</t>
  </si>
  <si>
    <t>KUMAMOTO JIMENEZ, DIANA ELIZABE</t>
  </si>
  <si>
    <t>CARIDAD ISLAS MARTINEZ</t>
  </si>
  <si>
    <t>DOTAL VIDA ENTERA</t>
  </si>
  <si>
    <t>CONTRERAS OLVERA, BERTHA LILIA</t>
  </si>
  <si>
    <t>BARAJAS GALINDO, MAYRA GEORGINA</t>
  </si>
  <si>
    <t>GOMEZ BETANZOS, JESUS JOSE</t>
  </si>
  <si>
    <t>SE PAGÓ EN SEPT</t>
  </si>
  <si>
    <t>NI令 LOPEZ, NORMA VERONICA</t>
  </si>
  <si>
    <t>YA SE PAGÓ TOTAL EN OCT</t>
  </si>
  <si>
    <t>NIĄO LOPEZ, NORMA VERONICA</t>
  </si>
  <si>
    <t>SOLORIO ARROYO, LUIS ARMANDO</t>
  </si>
  <si>
    <t>TIPO EMISION</t>
  </si>
  <si>
    <t>VENTURA RIVAS ADRIANA</t>
  </si>
  <si>
    <t>ENERO</t>
  </si>
  <si>
    <t>PRIMA ENERO</t>
  </si>
  <si>
    <t>NETEO ENERO</t>
  </si>
  <si>
    <t>COMISIÓN DIRECTA PARA ENERO 2022 (ASESORÍA)</t>
  </si>
  <si>
    <t>COMISIÓN DIRECTA PARA ENERO 2022
(BANCA CORPORATIVA)</t>
  </si>
  <si>
    <t>MENSUAL SIN RECARGOS</t>
  </si>
  <si>
    <t xml:space="preserve">MENSUAL </t>
  </si>
  <si>
    <t>SEMESTRAL SIN RECARGOS</t>
  </si>
  <si>
    <t>TRIMESTRAL SIN RECARGOS</t>
  </si>
  <si>
    <t>REFERENCIADO</t>
  </si>
  <si>
    <t>GARCIA LASTRA, MIGUEL ANGEL</t>
  </si>
  <si>
    <t>MALDONADO MEDINA, MARTHA ARACEL</t>
  </si>
  <si>
    <t>MARIN ALARCON, LETICIA NURIA</t>
  </si>
  <si>
    <t>ORDIALES BASSOLS, ARTURO</t>
  </si>
  <si>
    <t>ZURITA ZURITA, ROSA CECILIA</t>
  </si>
  <si>
    <t>LOPEZ MORFIN, GEOVANELI</t>
  </si>
  <si>
    <t>ARAMBULA RAMIREZ, JORGE MIGUEL</t>
  </si>
  <si>
    <t>BOTELLO LEAL, SANDRA LUZ</t>
  </si>
  <si>
    <t>PEREZ OCAMPO, GUILLERMO</t>
  </si>
  <si>
    <t>MU¥OZ VALDIVIA, JOS ROBERTO</t>
  </si>
  <si>
    <t>LAZO VILLARREAL, MARIA ELENA</t>
  </si>
  <si>
    <t>SANZ JENKINSON, MARGARITA MARIA</t>
  </si>
  <si>
    <t>CARRASCO GONZALEZ, LUIS ENRIQUE</t>
  </si>
  <si>
    <t>OZUNA MEMIJE, RENE</t>
  </si>
  <si>
    <t>RAMIREZ ACOSTA, CARLOS</t>
  </si>
  <si>
    <t>FERNANDEZ GALGUERA, DIEGO</t>
  </si>
  <si>
    <t>ESTRADA CERVANTES, CARLOS</t>
  </si>
  <si>
    <t>JIMENEZ YA¥EZ, KARINA GRICEL</t>
  </si>
  <si>
    <t>ESPINOSA LAGUNA, DAVID ALEJANDR</t>
  </si>
  <si>
    <t>BAJONERO CORREA, JOSE LUIS</t>
  </si>
  <si>
    <t>MALDONADO ANTONIO, ELVIRA GABRI</t>
  </si>
  <si>
    <t>MARTINEZ DE LA CRUZ, LETICIA</t>
  </si>
  <si>
    <t>ROMERO RENDON, JOSEFINA</t>
  </si>
  <si>
    <t>GONZALEZ PEREZ, CLAUDIA ESTELA</t>
  </si>
  <si>
    <t>ORDAZ HERNANDEZ, CARLOS ORLANDO</t>
  </si>
  <si>
    <t>GALLARDO GONZALEZ, MARIA ANTONI</t>
  </si>
  <si>
    <t>REGALADO ARANDA, MARIA DE LA LU</t>
  </si>
  <si>
    <t>RODRIGUEZ ARANDA, LEOPOLDO</t>
  </si>
  <si>
    <t>HECTOR ROMERO, SILVERIO</t>
  </si>
  <si>
    <t>QUIROZ HERNANDEZ, GILBERTO</t>
  </si>
  <si>
    <t>GALVEZ ZUNIGA, JOSE RAMON</t>
  </si>
  <si>
    <t>MATAMOROS MU¥OZ, JOHANNA MARLEN</t>
  </si>
  <si>
    <t>MORENO CARRION, PATRICIA</t>
  </si>
  <si>
    <t>AVILA SANCHEZ, YOLANDA OLIVIA</t>
  </si>
  <si>
    <t>GARCIA ROCHA, FRANCISCA BLANCA</t>
  </si>
  <si>
    <t>DERZAVICH KAHAN, SAMUEL</t>
  </si>
  <si>
    <t>HALL MARIN, MARIA ELENA JOSEPHI</t>
  </si>
  <si>
    <t>MADRIZ PRADO, LISBETH</t>
  </si>
  <si>
    <t>NUNEZ RODRIGUEZ, VIOLETA REMEDI</t>
  </si>
  <si>
    <t>RANGEL DIAZ, GUADALUPE</t>
  </si>
  <si>
    <t>REYES CARMONA, FABIOLA PAULINA</t>
  </si>
  <si>
    <t>SANTIAGOPINEDA OROZCO, EDITH EL</t>
  </si>
  <si>
    <t>MORENO CAMACHO, BARBARA FERNAND</t>
  </si>
  <si>
    <t>VIAJES AYALA SA DE CV</t>
  </si>
  <si>
    <t>ROJAS HERNANDEZ, JEANETTE CAROL</t>
  </si>
  <si>
    <t>BONILLA VERA, MIRIAM SOLEDAD</t>
  </si>
  <si>
    <t>GOMEZ SOTO COLUNGA, ROSANA</t>
  </si>
  <si>
    <t>CISNEROS LESSER, MIGUEL ANGEL</t>
  </si>
  <si>
    <t>AGUILAR CERVANTES, JESUS</t>
  </si>
  <si>
    <t>HUERTA FRANCOS, MARIANA</t>
  </si>
  <si>
    <t>RADIO COMUNICACION ALAMO SA DE</t>
  </si>
  <si>
    <t>CARRILLO UGALDE, LILIA</t>
  </si>
  <si>
    <t>MUCI¥O VELASCO, ROSA MA</t>
  </si>
  <si>
    <t>MARTIN SCHULZE, ISABEL ARACELI</t>
  </si>
  <si>
    <t>LUNA VAZQUEZ, ARTURO</t>
  </si>
  <si>
    <t>LOPEZ TREJO, CARMEN JOSE</t>
  </si>
  <si>
    <t>CARDENAS PI¥A, SILVIA MARIA DOL</t>
  </si>
  <si>
    <t>NAVARRO AREVALO, GLORIA</t>
  </si>
  <si>
    <t>DORADO GASPAR, MARTA PATRICIA</t>
  </si>
  <si>
    <t>PARDO HERNANDEZ, SALVADOR</t>
  </si>
  <si>
    <t>GARVEY GARCIA CASAS, PATRICIO</t>
  </si>
  <si>
    <t>PEREZ PICHARDO, ALICIA AGRIPINA</t>
  </si>
  <si>
    <t>ORTEGA AGUIRRE, SAMANTHA</t>
  </si>
  <si>
    <t>RODRIGUEZ RETANA, MIGUEL</t>
  </si>
  <si>
    <t>LIMA VELAZQUEZ, LILIANA</t>
  </si>
  <si>
    <t>LIMA VELAZQUEZ, MARISOL</t>
  </si>
  <si>
    <t>VARGAS MORALES, OMAR ANTONIO</t>
  </si>
  <si>
    <t>BRIONES TRILLO, JUAN CARLOS</t>
  </si>
  <si>
    <t>GARCIAGALAN ROSAS, MARGARITA</t>
  </si>
  <si>
    <t>MARIN ANCONA, MARIA CRISTINA DE</t>
  </si>
  <si>
    <t>ROBLES VARELA, ALEJANDRO</t>
  </si>
  <si>
    <t>MADRID PELAYO, OCTAVIO</t>
  </si>
  <si>
    <t>LUGO MEDRANO, ELISEO PABLO</t>
  </si>
  <si>
    <t>OLIVARES CABALLERO SC</t>
  </si>
  <si>
    <t>DAUAHARE TOMAS, ANGELES</t>
  </si>
  <si>
    <t>MORALES DOMINGUEZ, CLEMENTE JOS</t>
  </si>
  <si>
    <t>RODRIGUEZ GALICIA, ALINE CITLAL</t>
  </si>
  <si>
    <t>CHAMBERT CASTILLO, GUILLERMO</t>
  </si>
  <si>
    <t>LOPEZ MORALES, KARLA BABEL</t>
  </si>
  <si>
    <t>OLVERA GUERRERO, JOSE LUIS</t>
  </si>
  <si>
    <t>RAMIREZ HERRERA, ALEJANDRO</t>
  </si>
  <si>
    <t>CRUZ GUTIERREZ, LISBET</t>
  </si>
  <si>
    <t>YTA , MARTHA</t>
  </si>
  <si>
    <t>MONTIEL VALDIVIA, JOSE MIGUEL</t>
  </si>
  <si>
    <t>DICOAVT S.A DE C.V.</t>
  </si>
  <si>
    <t>GUZMAN SOLORZA, EFREN IVAN</t>
  </si>
  <si>
    <t>OCAMPO FUENTES, LILIANA</t>
  </si>
  <si>
    <t>RODRIGUEZ FLORES, PABLO</t>
  </si>
  <si>
    <t>OLVERA SERRANO, MARGARITA</t>
  </si>
  <si>
    <t>COVARRUBIAS FERNANDEZ, PATRICIA</t>
  </si>
  <si>
    <t>VALVERDE BARRAGAN, ROSALBA GUAD</t>
  </si>
  <si>
    <t>ZALDIVAR ROMERO, ROSA MARIA</t>
  </si>
  <si>
    <t>ARIAS RODRIGUEZ, EDUARDO</t>
  </si>
  <si>
    <t>BERTIN ARIZMENDI, MARIA DEL CAR</t>
  </si>
  <si>
    <t>CONTRERAS SANDOVAL, ROSA MARIA</t>
  </si>
  <si>
    <t>MENDOZA PE¥ALOZA, MARÖA DE LOUR</t>
  </si>
  <si>
    <t>MOLINA MONTALVA, EDAENA</t>
  </si>
  <si>
    <t>ELGUERO MIJARES, MARGARITA</t>
  </si>
  <si>
    <t>TREVI¥O NOY, MARGARITA</t>
  </si>
  <si>
    <t>ESPINOSA URIBE, FRANCISCO</t>
  </si>
  <si>
    <t>CUETO SALINAS, NATALIA</t>
  </si>
  <si>
    <t>PALACIOS BELTRAN, CARLOS RICARD</t>
  </si>
  <si>
    <t>GUTIERREZ GUTIERREZ, MERCEDES</t>
  </si>
  <si>
    <t>PAYNS BORREGO, LUIS EDUARDO</t>
  </si>
  <si>
    <t>OCHOA VILLARRUEL, JUAN</t>
  </si>
  <si>
    <t>MEJIA ROMERO, MAURICIO</t>
  </si>
  <si>
    <t>LOMELIN RAMOS, JOSE PEDRO</t>
  </si>
  <si>
    <t>ALCAZAR VILLANUEVA, ROSALIA</t>
  </si>
  <si>
    <t>RICO MATEOS, DENI</t>
  </si>
  <si>
    <t>VILLEGAS MENDOZA, ADRIANA ELIAB</t>
  </si>
  <si>
    <t>JIMENEZ TINOCO, KARINA</t>
  </si>
  <si>
    <t>RUIZ DE LA HERRAN NAVARRO, NORM</t>
  </si>
  <si>
    <t>MAAWAD ROBERT, PATRICIA</t>
  </si>
  <si>
    <t>GARCIA BARBOSA, LUIS DAVID</t>
  </si>
  <si>
    <t>MARTINEZ TORTOLERO, HORACIO</t>
  </si>
  <si>
    <t>TORRES VILLALPANDO, MARIA ELENA</t>
  </si>
  <si>
    <t>TENA ARESTEGUI, ERIK ALFONSO</t>
  </si>
  <si>
    <t>BECERRIL ALMANZA, ARNULFO DE JE</t>
  </si>
  <si>
    <t>ALDRETE RODRIGUEZ, HIRAM JOSUE</t>
  </si>
  <si>
    <t>SALAS LOPEZ, CELENIA MARGARITA</t>
  </si>
  <si>
    <t>GONZALEZ GARCIA, MARIO ANTONIO</t>
  </si>
  <si>
    <t>DE LA TORRE BARBA, GUILLERMO</t>
  </si>
  <si>
    <t>MACIEL VELASCO, MARIA DEL CARME</t>
  </si>
  <si>
    <t>GARCIA DE LA TORRE, IGNACIO</t>
  </si>
  <si>
    <t>ACEVES PINEDA, MARTHA LETICIA</t>
  </si>
  <si>
    <t>MARQUEZ AGUILAR, JESUS</t>
  </si>
  <si>
    <t>VIRAMONTES ANZURES, MARIO EDGAR</t>
  </si>
  <si>
    <t>LUNA PADILLA, JUAN</t>
  </si>
  <si>
    <t>VELASCO ROBLES, GLORIA NOEMI</t>
  </si>
  <si>
    <t>GARCIA NU¥EZ, MARIO ALBERTO DE</t>
  </si>
  <si>
    <t>MARTINEZ GUTIERREZ, MARCO ANTON</t>
  </si>
  <si>
    <t>GARCIA LEOS, LAURA ESTHER</t>
  </si>
  <si>
    <t>ALATORRE RODRIGUEZ, MARIA ESTHE</t>
  </si>
  <si>
    <t>MORA SANCHEZ, JAVIER DAVID</t>
  </si>
  <si>
    <t>TORRES MAYAGOITA, JOSE URIEL</t>
  </si>
  <si>
    <t>HERNANDEZ GUTIERREZ, CARLOS</t>
  </si>
  <si>
    <t>NU¥O PEREZ, ALICIA</t>
  </si>
  <si>
    <t>GONZALEZ URZUA, JAIME</t>
  </si>
  <si>
    <t>NU¥O PEREZ, ORLANDO</t>
  </si>
  <si>
    <t>CASILLAS SANTANA, JUAN MANUEL</t>
  </si>
  <si>
    <t>ALVAREZ DEL CASTILLO DIEGUEZ, J</t>
  </si>
  <si>
    <t>PEREZ VILLAS, SANDRA XOCHILT</t>
  </si>
  <si>
    <t>CASTILLO MURILLO, ROLANDO</t>
  </si>
  <si>
    <t>LOPEZ ARROYO, MARIA DE JESUS</t>
  </si>
  <si>
    <t>LOPEZ ARROYO, BETZABE</t>
  </si>
  <si>
    <t>SHORAGO MENDOZA, ELIZABETH</t>
  </si>
  <si>
    <t>CORONA RODRIGUEZ, JOSE MANUEL</t>
  </si>
  <si>
    <t>BENITEZ ALATORRE, GUSTAVO</t>
  </si>
  <si>
    <t>ESCOBEDO VARGAS, GUSTAVO MARTIN</t>
  </si>
  <si>
    <t>HERNANDEZ FLORES, NORMA</t>
  </si>
  <si>
    <t>LOPEZ NUNO, ESAU MISRAIM</t>
  </si>
  <si>
    <t>CADENA FEUCHTER, MA SANDRA</t>
  </si>
  <si>
    <t>ALCALA PADILLA, ANA ISABEL</t>
  </si>
  <si>
    <t>JARA BOBADILLA, MA ANA LAEY</t>
  </si>
  <si>
    <t>LARIOS KENNERKNECHT, FRANCISCO</t>
  </si>
  <si>
    <t>DELGADO PARTIDA, ROSA MARIA</t>
  </si>
  <si>
    <t>CONTRERAS MORENO, ILEANA</t>
  </si>
  <si>
    <t>RABAGO FRANCO, MARISOL</t>
  </si>
  <si>
    <t>SANCHEZ SOSA, MARTHA YOLANDA</t>
  </si>
  <si>
    <t>LIMON GAONA, JUAN RAMON</t>
  </si>
  <si>
    <t>CASTRO CABRERA, VICTOR MANUEL</t>
  </si>
  <si>
    <t>CISNEROS LOPEZ, MARIO</t>
  </si>
  <si>
    <t>AGUIRRE CALDERON, ANA LILIA</t>
  </si>
  <si>
    <t>BARAJAS COBIAN, JORGE ROBERTO</t>
  </si>
  <si>
    <t>ALBERT DEL CASTILLO, MANUEL</t>
  </si>
  <si>
    <t>GUTIERREZ BARRAZA, ANGELICA CEC</t>
  </si>
  <si>
    <t>RIZO TOLEDO, SANTIAGO</t>
  </si>
  <si>
    <t>OCEGUERA CONTRERAS, PRISCILA</t>
  </si>
  <si>
    <t>ZUNO ARIAS, GRISELDA</t>
  </si>
  <si>
    <t>GRANADOS GARCIA, ROCIO DEL CARM</t>
  </si>
  <si>
    <t>RAYGOZA LEON, ANGELICA ELIZABET</t>
  </si>
  <si>
    <t>BISBARDIS LOPEZ, JORGE ARISTEO</t>
  </si>
  <si>
    <t>ESPINOZA CORONA, IRMA GUADALUPE</t>
  </si>
  <si>
    <t>REYES LANDEROS, CLAUDIA MARGARI</t>
  </si>
  <si>
    <t>BECERRA OLVERA, LUIS MANUEL</t>
  </si>
  <si>
    <t>PEREZ GAMBOA, LUIS ENRIQUE</t>
  </si>
  <si>
    <t>ACEVES LOPEZ, MARIA DE LOS ANGE</t>
  </si>
  <si>
    <t>ESTRADA ALFARO, ALFREDO ADRIAN</t>
  </si>
  <si>
    <t>MENDOZA CAMARENA, LIDIA FERNAND</t>
  </si>
  <si>
    <t>COVARRUBIAS LOMELI, ELOY ALBERT</t>
  </si>
  <si>
    <t>RIVERA , MARIA IMELDA JUANA</t>
  </si>
  <si>
    <t>MARTIN MANRIQUE, YOLANDA</t>
  </si>
  <si>
    <t>MORA BECERRA, JOSEFINA</t>
  </si>
  <si>
    <t>MARTINEZ JAUREGUI, FERMIN</t>
  </si>
  <si>
    <t>VAZQUEZ SERRATOS, MARTHA GENOVE</t>
  </si>
  <si>
    <t>HINOJOSA FREGOSO, DORA CECILIA</t>
  </si>
  <si>
    <t>OLIVARES LOPEZ, ALEJANDRO</t>
  </si>
  <si>
    <t>RUIZ DELGADO, LUISA</t>
  </si>
  <si>
    <t>RAMOS ZEPEDA, JOEL</t>
  </si>
  <si>
    <t>PEREZ GARCIA, EDUARDO MARTIN</t>
  </si>
  <si>
    <t>SALCEDO SANCHEZ, ARTURO</t>
  </si>
  <si>
    <t>PEREZ GARCIA, VICTOR MANUEL</t>
  </si>
  <si>
    <t>GUTIERREZ GUTIERREZ, MIGUEL ALE</t>
  </si>
  <si>
    <t>GUST PARRA, HERIBERTO</t>
  </si>
  <si>
    <t>HINOJOSA MUNOZ, MANUELA</t>
  </si>
  <si>
    <t>SOTELO FONSECA, SARA</t>
  </si>
  <si>
    <t>REYNAGA CAMACHO, JUAN GERARDO</t>
  </si>
  <si>
    <t>RUBALCABA RIBERA, LILIA GUADALU</t>
  </si>
  <si>
    <t>PRODUCTOS AGRICOLAS CARDENAS SA</t>
  </si>
  <si>
    <t>MARTINEZ QUIROGA, MARIA MAGDALE</t>
  </si>
  <si>
    <t>CHAVEZ ALCANTAR, ELIA DEL CARME</t>
  </si>
  <si>
    <t>GRUPO DRAGON ESPLENDIDO S.A. DE</t>
  </si>
  <si>
    <t>VILLASENOR SANTANA, CARLOS ERNE</t>
  </si>
  <si>
    <t>MU¥OZ RODRIGUEZ, BERENICE</t>
  </si>
  <si>
    <t>MADRIGAL ROBLES, VICTOR HUGO</t>
  </si>
  <si>
    <t>GRUPO DRAGON ESPLENDIDO SA DE C</t>
  </si>
  <si>
    <t>LI LI</t>
  </si>
  <si>
    <t>SEDANO BARRETO, LAURA MARGARITA</t>
  </si>
  <si>
    <t>MARQUEZ MU¥OZ, CAROLINA</t>
  </si>
  <si>
    <t>CAMPOS VILCHIS, SOCORRO</t>
  </si>
  <si>
    <t>NUNEZ SILVA, GILDARDO</t>
  </si>
  <si>
    <t>HERNANDEZ HERNANDEZ, LOURDES MO</t>
  </si>
  <si>
    <t>RUBI FLORES, MAURICIO</t>
  </si>
  <si>
    <t>CORTES NAVARRETE, ALBERTO</t>
  </si>
  <si>
    <t>DE LOS SANTOS VAZQUEZ, OSCAR</t>
  </si>
  <si>
    <t>BRAVO CAMACHO, MARIA ANITA</t>
  </si>
  <si>
    <t>RODRIGUEZ CUEVA, ELISA</t>
  </si>
  <si>
    <t>MORENO GOMEZ, LAURA ELENA</t>
  </si>
  <si>
    <t>ARIAS RAMOS, RODOLFO</t>
  </si>
  <si>
    <t>GUZMAN ROMERO, VICTORIA ELIZABE</t>
  </si>
  <si>
    <t>MARTINEZ RAMIREZ, GUILLERMO</t>
  </si>
  <si>
    <t>BEST AGUILERA, CARLOS ROBERTO</t>
  </si>
  <si>
    <t>VAZQUEZ DE ALBA, ANA GABRIELA</t>
  </si>
  <si>
    <t>DEL MURO HERNANDEZ, JOSE FELIX</t>
  </si>
  <si>
    <t>MARTINEZ NU¥EZ, GEORGINA</t>
  </si>
  <si>
    <t>NAKAMURA SANCHEZ, HIDEKI</t>
  </si>
  <si>
    <t>GALINDO HINOJOSA, FERNANDA</t>
  </si>
  <si>
    <t>VAZQUEZ PEREZ, MARIA ALEJANDRA</t>
  </si>
  <si>
    <t>MORENO PEREZ, ANA ROSA</t>
  </si>
  <si>
    <t>VELAZQUEZ ROMERO, JESSICA ESTEF</t>
  </si>
  <si>
    <t>DURAN REA, SAMANTHA NAYELI</t>
  </si>
  <si>
    <t>IBARRA GONZALEZ, ADRIANA ALEJAN</t>
  </si>
  <si>
    <t>ARIAS BURGOA, NEFTALY</t>
  </si>
  <si>
    <t>GRUTER NAPOLES, ANGELINA SONIA</t>
  </si>
  <si>
    <t>ANAYA ESPINOSA, FERNANDO ALBERT</t>
  </si>
  <si>
    <t>GONZALEZ FLORES, JUAN ALBERTO</t>
  </si>
  <si>
    <t>CONTRERAS ALVIDREZ, LUIS CARLOS</t>
  </si>
  <si>
    <t>OLMEDO CUEVAS, LUZ ANGELICA</t>
  </si>
  <si>
    <t>PARRA ORNELAS, SALVADOR</t>
  </si>
  <si>
    <t>MOULIN BELLO, LUCIA</t>
  </si>
  <si>
    <t>MOLINA REYNOSO, MA DEL REFUGIO</t>
  </si>
  <si>
    <t>DE ANDA RAMIREZ, JOSEFINA</t>
  </si>
  <si>
    <t>HERNANDEZ MARTINEZ, MARGARITA</t>
  </si>
  <si>
    <t>ORENDAIN RUVALCABA, EDUARDO</t>
  </si>
  <si>
    <t>FIGUEROA HERNANDEZ, CARLOS ISAA</t>
  </si>
  <si>
    <t>DE LA TORRE ALVAREZ, JOSEFINA G</t>
  </si>
  <si>
    <t>ULLOA ARAIZA, ANA SARA</t>
  </si>
  <si>
    <t>MARQUEZ ULLOA, ANA MARIA DEL SO</t>
  </si>
  <si>
    <t>MAESTRO SORIA, EDUARDO</t>
  </si>
  <si>
    <t>LLAMAS VELASQUEZ, MILDRED</t>
  </si>
  <si>
    <t>GONZALEZ OLIVERA, TERESA</t>
  </si>
  <si>
    <t>WARD VERDUGO, BELEN</t>
  </si>
  <si>
    <t>CASTRO FELIX, MARTIN ALFREDO</t>
  </si>
  <si>
    <t>REYES SANCHEZ, RAFAEL RICARDO</t>
  </si>
  <si>
    <t>TAGLE ALANIS, EMMA CRISTELA</t>
  </si>
  <si>
    <t>FONTES ARAQUE, JUDITH</t>
  </si>
  <si>
    <t>WINDER ARREOLA, JOSE CARLOS</t>
  </si>
  <si>
    <t>MARTIN SANCHEZ LERDO DE TEJADA,</t>
  </si>
  <si>
    <t>LEAL MARQUEZ, JOSE RAYMUNDO</t>
  </si>
  <si>
    <t>GARCIA URANGA, ADOLFO IGNACIO</t>
  </si>
  <si>
    <t>RAMIREZ VARGAS, SANDRA LILIANA</t>
  </si>
  <si>
    <t>CAZAREZ MONTOYA, SUSANA YUMEY</t>
  </si>
  <si>
    <t>BENAVIDEZ VEGA, EYRA XOCHITL</t>
  </si>
  <si>
    <t>TREJOP PONCE, JUAN ISRAEL</t>
  </si>
  <si>
    <t>STRAND ROBERT, DEAN</t>
  </si>
  <si>
    <t>TOTILA DR KORSTEN, ERICH EKKEHA</t>
  </si>
  <si>
    <t>HELLYER , THOMAS MICHAEL</t>
  </si>
  <si>
    <t>MOYA MARQUEZ, ALEJANDRO ADOLFO</t>
  </si>
  <si>
    <t>PADILLA SEPULVEDA, CLAUDIA</t>
  </si>
  <si>
    <t>ALVAREZ ANTOLIN, JOSE  ROSARIO</t>
  </si>
  <si>
    <t>NEWMAN BONNIE, MCKENZIE</t>
  </si>
  <si>
    <t>LAZCANO DORADO, ISAAC BERNABE</t>
  </si>
  <si>
    <t>DREWS , HUGO</t>
  </si>
  <si>
    <t>NEWMAN , THEODORE ANTHONY</t>
  </si>
  <si>
    <t>CHAVEZ GARCIA, KARINA</t>
  </si>
  <si>
    <t>LLOYD ALLEN, ROBERT</t>
  </si>
  <si>
    <t>MARTIN X, STEPHEN OLIVER</t>
  </si>
  <si>
    <t>JIMENEZ BECERRA, J SANTOS</t>
  </si>
  <si>
    <t>FLORES MEDINA, MOISES</t>
  </si>
  <si>
    <t>HERRERA BARRAGAN, GERARDO</t>
  </si>
  <si>
    <t>CASTRO DIAZ DE LEON, LIA SARAI</t>
  </si>
  <si>
    <t>BAYON RIOS, MARIA DEL ROSARIO</t>
  </si>
  <si>
    <t>PUEBLA ONTIVEROS, JOSE MARTIN</t>
  </si>
  <si>
    <t>MOLL CONTRERAS, ROGELIO</t>
  </si>
  <si>
    <t>FREGOSO VILLEGAS, LUZ ELENA</t>
  </si>
  <si>
    <t>ZUÇþIGA VEGA, MARIA AMELIA</t>
  </si>
  <si>
    <t>CASAB VALDES, RAMZY</t>
  </si>
  <si>
    <t>MONJE ROSAS, MARBELIA</t>
  </si>
  <si>
    <t>MARTINEZ PATI¥O, VIRIDIANA</t>
  </si>
  <si>
    <t>ZATARAIN TORRES, JANICE  NAYELI</t>
  </si>
  <si>
    <t>CUEVAS CARO, JORGE</t>
  </si>
  <si>
    <t>SEDANO VILLASE¥OR, SERGIO</t>
  </si>
  <si>
    <t>BACA SUAREZ, LIZBETH NATHALY</t>
  </si>
  <si>
    <t>BACA SUAREZ, ALEJANDRO</t>
  </si>
  <si>
    <t>BEVERIDGE , GLEN DAVID</t>
  </si>
  <si>
    <t>LOPEZ ARAUZ, ANA PATRICIA</t>
  </si>
  <si>
    <t>MCKEN , WILLIAM THOMAS</t>
  </si>
  <si>
    <t>ROSE , HENRY DAVID</t>
  </si>
  <si>
    <t>PEREZ MONTERO, JEAN PAUL</t>
  </si>
  <si>
    <t>ODOM , JIM DEWAYNE</t>
  </si>
  <si>
    <t>AGUIRRE HERNANDEZ, MONICA ELIZA</t>
  </si>
  <si>
    <t>TENNEY X, STEVEN DOUGLAS</t>
  </si>
  <si>
    <t>TIJERO FRIAS, MARIO DANIEL</t>
  </si>
  <si>
    <t>PE¥A LAZARENO, VIRGINIA</t>
  </si>
  <si>
    <t>BELISLE PAUL, ARTHUR</t>
  </si>
  <si>
    <t>GORDIAN WOLBURG, CLAUDIA QUETZA</t>
  </si>
  <si>
    <t>ANNE ABARIOTES, JOYCE</t>
  </si>
  <si>
    <t>MERENA , J DANIEL</t>
  </si>
  <si>
    <t>LOPEZ CARRANZA, JOSE MANUEL</t>
  </si>
  <si>
    <t>PINEDA DUQUE, ATENOJENES</t>
  </si>
  <si>
    <t>GOMEZ BERNAL, CLAUDIA MARCELA</t>
  </si>
  <si>
    <t>MARTOS PEREZ MARSA, FRANCISCO</t>
  </si>
  <si>
    <t>LARA MACIAS, MARTIN</t>
  </si>
  <si>
    <t>CATILLON AGUIRRE, EFREN</t>
  </si>
  <si>
    <t>VAN AUKEN , DONALD DAVID</t>
  </si>
  <si>
    <t>EDWARD WILDER, MATTHEW</t>
  </si>
  <si>
    <t>VAN AUKEN, DONALD DAVID</t>
  </si>
  <si>
    <t>CERVANTES GONZALEZ, MA GUADALUP</t>
  </si>
  <si>
    <t>NOWAKOWSKI X, MARTIN</t>
  </si>
  <si>
    <t>KOLLOCK , RITA GALE</t>
  </si>
  <si>
    <t>BALADO MURADAS, MANUEL LUIS</t>
  </si>
  <si>
    <t>YOSEPH , JOEL ROBERT</t>
  </si>
  <si>
    <t>MANISCALCO , JOSEPHINE</t>
  </si>
  <si>
    <t>SERNA , PATRICIA</t>
  </si>
  <si>
    <t>STEPHEN TERRENCE, ISAACS</t>
  </si>
  <si>
    <t>RIVERA RAMIREZ, ERIC</t>
  </si>
  <si>
    <t>DELVALLE FUENTES, NELLY</t>
  </si>
  <si>
    <t>SALDA¥A PEREZ, MARIA LUCERO</t>
  </si>
  <si>
    <t>CRUZ JIMENEZ, ELIA GABRIELA</t>
  </si>
  <si>
    <t>ZEMIL MARTINEZ, RAUL</t>
  </si>
  <si>
    <t>ORTEGA PANTOJA, MARIA ELIZABETH</t>
  </si>
  <si>
    <t>RODRIGUEZ PALACIOS, FRANCISCO J</t>
  </si>
  <si>
    <t>MARTINEZ RIVERA, DIANA VANESSA</t>
  </si>
  <si>
    <t>GALAN LOPEZ, CAMILA</t>
  </si>
  <si>
    <t>CHARLES SALDIVAR, ALBERTO</t>
  </si>
  <si>
    <t>CRUZ BENITES, LETICIA</t>
  </si>
  <si>
    <t>PEYREFITTE FERREIRO, ADRIANA</t>
  </si>
  <si>
    <t>CARRILLO SANCHEZ, ERNESTO</t>
  </si>
  <si>
    <t>VIZCAINO QUIROGA, IVAN</t>
  </si>
  <si>
    <t>GARCIA MARTINEZ, RODOLFO SEBAST</t>
  </si>
  <si>
    <t>GONZALEZ ORTIZ, MARIBEL</t>
  </si>
  <si>
    <t>DELGADILLO LOPEZ, MIGUEL</t>
  </si>
  <si>
    <t>CAMACHO VIDAL, LUIS FELIPE</t>
  </si>
  <si>
    <t>REYES COLIN, MARGARITA GUADALUP</t>
  </si>
  <si>
    <t>GARCIA ESPINOSA, EMMANUEL JOSE</t>
  </si>
  <si>
    <t>ALPUCHE BRITO, MIRIAM GUADALUPE</t>
  </si>
  <si>
    <t>GRUPO CONSULTOR PENINSULARS.C.P</t>
  </si>
  <si>
    <t>LIMA SOTO, JOSE ROBERTO</t>
  </si>
  <si>
    <t>SALDIVAR CRUZ, IVETTE</t>
  </si>
  <si>
    <t>CASTILLO FLORES, ANTONIO</t>
  </si>
  <si>
    <t>BREMAUNTZ GONZALEZ, MARIA GABRI</t>
  </si>
  <si>
    <t>RAMIREZ RUIZ, ANA MARIA</t>
  </si>
  <si>
    <t>AGUILAR BREMAUNTZ, GERARDO</t>
  </si>
  <si>
    <t>FONSECA BUSTOS, ELOY</t>
  </si>
  <si>
    <t>BARCENAS BLANCARTE, CLAUDIA</t>
  </si>
  <si>
    <t>CRUZ MAYORGA, GABRIEL ELISEO</t>
  </si>
  <si>
    <t>GUEVARA GONZALEZ, MANUEL</t>
  </si>
  <si>
    <t>RAMOS FLORES, BEATRIZ</t>
  </si>
  <si>
    <t>ARIAS BAUTISTA, ADRIANA</t>
  </si>
  <si>
    <t>AAURUN CORDERO, VERONICA YOLAND</t>
  </si>
  <si>
    <t>LEON DURAN, JOSE GERMAN</t>
  </si>
  <si>
    <t>SMITH LOPEZ, BLANCA FREDERIKA</t>
  </si>
  <si>
    <t>GONZALEZ DURAN, VICENTE DE JESU</t>
  </si>
  <si>
    <t>MODELO VILLASE¥OR, CARLOS</t>
  </si>
  <si>
    <t>ROCHA GUERRERO, JESUS EDUARDO</t>
  </si>
  <si>
    <t>MU¥OZ ORTEGA, BRENDA</t>
  </si>
  <si>
    <t>PADILLA LOPEZ, RODOLFO</t>
  </si>
  <si>
    <t>GOMEZ QUINONES, JOSE DE JESUS</t>
  </si>
  <si>
    <t>JASPER , IRIS</t>
  </si>
  <si>
    <t>ESTRADA GUERRERO, ELIZABETH ELV</t>
  </si>
  <si>
    <t>PENA LIEKENS, MANUEL ENRIQUE</t>
  </si>
  <si>
    <t>ARELLANO GUTIERREZ, LUZ ADRIANA</t>
  </si>
  <si>
    <t>BAYOD BARRON, CARLOS FEDERICO</t>
  </si>
  <si>
    <t>GUTIERREZ CAMPOS, LUZ ADRIANA</t>
  </si>
  <si>
    <t>CERVANTES RAMOS, FERNANDO</t>
  </si>
  <si>
    <t>SAUCEDA RODRIGUEZ, BARBARA SOFI</t>
  </si>
  <si>
    <t>BECERRIL MENDOZA, MARIA MARGARI</t>
  </si>
  <si>
    <t>LUNA LOPEZ, ARMANDO DE JESUS</t>
  </si>
  <si>
    <t>CHACON MONTERO, MARIA ILDA</t>
  </si>
  <si>
    <t>GOMEZ GARCIA, ROSA GUADALUPE</t>
  </si>
  <si>
    <t>FERNANDEZ CABALLERO, RODRIGO</t>
  </si>
  <si>
    <t>BUENO ROSALES, MA GUADALUPE</t>
  </si>
  <si>
    <t>MARTINEZ GARCIA, JESUS</t>
  </si>
  <si>
    <t>MORALES BUENO, JUAN FERNANDO</t>
  </si>
  <si>
    <t>PORRAS LOPEZ, ALEJANDRO</t>
  </si>
  <si>
    <t>KEMPKE LUNA, MARIA ISABEL</t>
  </si>
  <si>
    <t>FLORES CORDERO, ESMERALDA</t>
  </si>
  <si>
    <t>FERNANDEZ ORTIZ, SARA</t>
  </si>
  <si>
    <t>ALBORES HERRERA, CIVILLA</t>
  </si>
  <si>
    <t>CERVANTES CHAVARRIA, APOLONIA</t>
  </si>
  <si>
    <t>RUENES MOSCOSO, GERARDO JESUS</t>
  </si>
  <si>
    <t>RIOS DOMINGUEZ, JOEL ALEJANDRO</t>
  </si>
  <si>
    <t>CELADA AVILA, SERGIO</t>
  </si>
  <si>
    <t>GARCIA GUERRA, MIRTHA AURELIA</t>
  </si>
  <si>
    <t>BERLANGA FLORES, HUGO CARLOS</t>
  </si>
  <si>
    <t>RAMOS CAZARES, FRANCISCO JOSE</t>
  </si>
  <si>
    <t>CARDENAS GARZA, GLORIA AZUCENA</t>
  </si>
  <si>
    <t>COVARRUBIAS RODRIGUEZ, CECILIA</t>
  </si>
  <si>
    <t>SOLAR FUEL ECO ENERGY SA DE CV</t>
  </si>
  <si>
    <t>SANCHEZ LOPEZ, MARIA ELENA</t>
  </si>
  <si>
    <t>COMINCAR SA DE CV</t>
  </si>
  <si>
    <t>ZEPEDA GALINDO, SONIA MARCELA</t>
  </si>
  <si>
    <t>TERRA DE SANTIAGO CAPITAL S.A.</t>
  </si>
  <si>
    <t>HERNANDEZ RODRIGUEZ, EUGENIO</t>
  </si>
  <si>
    <t>HERNANDEZ RESENDIZ, ANUAR</t>
  </si>
  <si>
    <t>PROBST X, RUTH</t>
  </si>
  <si>
    <t>RODRIGUEZ RODRIGUEZ, ANA KAREN</t>
  </si>
  <si>
    <t>ESPINOSA PAZ, JUAN JOSE</t>
  </si>
  <si>
    <t>ALMAGUER RICO, JOSE ROBERTO</t>
  </si>
  <si>
    <t>CORDOBA LAGUNA, MARIA MARGARITA</t>
  </si>
  <si>
    <t>MARTINEZ RUIZ, SANDRA</t>
  </si>
  <si>
    <t>QUESADA VIEYRA, AUREA LUZ</t>
  </si>
  <si>
    <t>GUTIERREZ HERNANDEZ, SANDRA ELE</t>
  </si>
  <si>
    <t>CASTANEDA REYES, FRANCISCO ALEJ</t>
  </si>
  <si>
    <t>RANGEL ALVARADO, ANTONIO</t>
  </si>
  <si>
    <t>BRIBIESCA HONC, LUIS ENRIQUE</t>
  </si>
  <si>
    <t>HERMOSO DE MENDOZA CANTON, JUAN</t>
  </si>
  <si>
    <t>NAVARRETE PADILLA, ROBERTO</t>
  </si>
  <si>
    <t>COLANERI , PAUL VINCENT</t>
  </si>
  <si>
    <t>OVANDO GUADARRAMA, VICTOR HUGO</t>
  </si>
  <si>
    <t>ZAMARRIPA BARRERA, LIDIA</t>
  </si>
  <si>
    <t>REINHART KUTT, THERESE</t>
  </si>
  <si>
    <t>RIDGLEY , MARK ARTHUR</t>
  </si>
  <si>
    <t>ESCARTIN ORTIZ, MARTHA IVONNE</t>
  </si>
  <si>
    <t>VARGAS AVILES, FEDERICO ALBERTO</t>
  </si>
  <si>
    <t>GONZALEZ RODRIGUEZ, ELOISA</t>
  </si>
  <si>
    <t>SAMANO RAMIREZ, CARLOTA EUGENIA</t>
  </si>
  <si>
    <t>VALENCIA CANTORAL, MANUELA</t>
  </si>
  <si>
    <t>LENTHALL AA, MICHAEL GODFREY</t>
  </si>
  <si>
    <t>ORTIZ FLORENCIA, MONTSERRAT</t>
  </si>
  <si>
    <t>RUIZ GALINDO, PATRICIA</t>
  </si>
  <si>
    <t>TORRES BELTRAN, CARLA MARIAN</t>
  </si>
  <si>
    <t>GONZALEZ MEJIA, MARIA ELIZABETH</t>
  </si>
  <si>
    <t>ELEJALDE VIGNOLO, MONICA MARIA</t>
  </si>
  <si>
    <t>ACEVES CASTELLANOS, ERIKA ALICI</t>
  </si>
  <si>
    <t>DOWLAND , JASON ARTHUR</t>
  </si>
  <si>
    <t>NEVAREZ CERVANTES, JULIANA ALIC</t>
  </si>
  <si>
    <t>RUIZ FERNANDEZ, OSIRIS</t>
  </si>
  <si>
    <t>AYALA ARAUJO, CARLOS IVAN</t>
  </si>
  <si>
    <t>HOEKSTRA , MAAIKE</t>
  </si>
  <si>
    <t>ALMAZAN RUEDA, PABLO</t>
  </si>
  <si>
    <t>QUINONEZ LIZARRAGA, SIMON ALFON</t>
  </si>
  <si>
    <t>RODRIGUEZ LOUREIRO, JOSE</t>
  </si>
  <si>
    <t>GONZALEZ TORICES, MARIO VICENTE</t>
  </si>
  <si>
    <t>DURON BADILLO, JORGE ENRIQUE</t>
  </si>
  <si>
    <t>LLAMAS RABAGO, OSCAR GABRIEL</t>
  </si>
  <si>
    <t>DAVILA DIAZ DE LEON, LAURA ELEN</t>
  </si>
  <si>
    <t>MEDINA LOPEZ, JOSE EDUARDO</t>
  </si>
  <si>
    <t>GALLEGOS LOPEZ, ABEL</t>
  </si>
  <si>
    <t>SANCHEZ CASTELLANOS, ADRIANA</t>
  </si>
  <si>
    <t>LICON DAVILA, SILVIA</t>
  </si>
  <si>
    <t>FRAUSTRO VELHAGEN, ILSE LETICIA</t>
  </si>
  <si>
    <t>DIAZ MENDOZA, MARIA DE JESUS</t>
  </si>
  <si>
    <t>MARTINEZ PARADA, SERGIO ALFONSO</t>
  </si>
  <si>
    <t>NIEVES VILLASE¥OR, ALFREDO</t>
  </si>
  <si>
    <t>ORTIZ VALDEZ, PRESBINDA</t>
  </si>
  <si>
    <t>HERNANDEZ LOPEZ, EMILIO</t>
  </si>
  <si>
    <t>MAGA¥A PEREZ, FRANCISCO</t>
  </si>
  <si>
    <t>ARRIAGA ABRAHAM, MYRNA</t>
  </si>
  <si>
    <t>AYALA CORTES, VICTORIANO</t>
  </si>
  <si>
    <t>DE LA MAZA GONZALEZ, FERNANDO D</t>
  </si>
  <si>
    <t>MORAN LOPEZ, JOSE LUIS</t>
  </si>
  <si>
    <t>MARTINEZ VASQUEZ, EDUARDO</t>
  </si>
  <si>
    <t>MIRABAL GARCIA, ANGELICA</t>
  </si>
  <si>
    <t>MEJIA RUIZ, ALEJANDRO</t>
  </si>
  <si>
    <t>HERNANDEZ CORDOVA, MA DEL REFUG</t>
  </si>
  <si>
    <t>QUIMEXIN S DE RL DE CV</t>
  </si>
  <si>
    <t>MANZUR SANDOVAL, MARTHA CECILIA</t>
  </si>
  <si>
    <t>MARTINEZ ZARATE, LUCIO</t>
  </si>
  <si>
    <t>LOPEZ GARCIA, LETICIA</t>
  </si>
  <si>
    <t>CASTILLO BARRERA, SILVIA</t>
  </si>
  <si>
    <t>CASTILLO BARRERA, LAZARO EDUARD</t>
  </si>
  <si>
    <t>GARCIA SANCHEZ, MA ISABEL</t>
  </si>
  <si>
    <t>HUERTA RODRIGUEZ, ALMA DELIA</t>
  </si>
  <si>
    <t>GUTIERREZ FONSECA, CHRISTIAN AD</t>
  </si>
  <si>
    <t>OSORIO AVALOS, RAFAEL JAIME</t>
  </si>
  <si>
    <t>RODRIGUEZ FELIX, ABRAHAM</t>
  </si>
  <si>
    <t>MORALES GARCIA, CYNTHIA</t>
  </si>
  <si>
    <t>VILLA ZEVALLOS RODRIGUEZ, RODOL</t>
  </si>
  <si>
    <t>CASTILLO RODRIGUEZ, OSVALDO GUA</t>
  </si>
  <si>
    <t>PALOMINO BUCH, MARIA LAURA</t>
  </si>
  <si>
    <t>LAFON LAUNAY COSMETICS, SA DE C</t>
  </si>
  <si>
    <t>GONZALEZ DE LA VEGA MU¥OZ, PEDR</t>
  </si>
  <si>
    <t>MARTINEZ MATA, JOSE ANTONIO</t>
  </si>
  <si>
    <t>DEL PINO RAMIREZ, ROLANDO</t>
  </si>
  <si>
    <t>SANCHEZ ROJAS, MARIA GUADALUPE</t>
  </si>
  <si>
    <t>FIGUEROA DAZA, MARIA ELENA</t>
  </si>
  <si>
    <t>LUNA LUGO, LUCERO</t>
  </si>
  <si>
    <t>VALLE RODRIGUEZ, KIMBERLY</t>
  </si>
  <si>
    <t>TORIZ GARCIA, DANIELA</t>
  </si>
  <si>
    <t>GUZMANY PALACIOS, IGNACIO ALBER</t>
  </si>
  <si>
    <t>HERVER GUZMAN, BRIAN</t>
  </si>
  <si>
    <t>REYNOSO ROJAS, GUSTAVO ADOLFO</t>
  </si>
  <si>
    <t>CARRILLO LOPEZ, MARIA DE LOURDE</t>
  </si>
  <si>
    <t>MONTA¥EZ RIVERA, BRENDA ELIZABE</t>
  </si>
  <si>
    <t>PEREZTEJADA JHOMBECK, JOSE LUIS</t>
  </si>
  <si>
    <t>ANAYA MORENO, ENRIQUE EMMANUELE</t>
  </si>
  <si>
    <t>MU¥OZ BA¥UELOS, DIEGO ALONSO</t>
  </si>
  <si>
    <t>MEZA CHAVEZ, FRANCISCO MANUEL</t>
  </si>
  <si>
    <t>I¥IGUEZ REYNAGA, MOISES</t>
  </si>
  <si>
    <t>LASTRA GONZALEZ, VERONICA</t>
  </si>
  <si>
    <t>BARRAGAN BERNAL, ARMANDO</t>
  </si>
  <si>
    <t>GUTIERREZ ACEVES, LAURA BERENIC</t>
  </si>
  <si>
    <t>TAPIA CANSECO, NICOLAS SAN MART</t>
  </si>
  <si>
    <t>GALICIA SAMANO, THELMA PATRICIA</t>
  </si>
  <si>
    <t>ESPINOSA DOSAL, ANA MARIA</t>
  </si>
  <si>
    <t>AGUIRRE ALUCEMA, ANMARY</t>
  </si>
  <si>
    <t>ARAIZA ANGUIANO, CONSUELO</t>
  </si>
  <si>
    <t>CABI COMERCIAL CUERNAVACA SAPI</t>
  </si>
  <si>
    <t>GODINEZ MORALES, ALMA GRACIA</t>
  </si>
  <si>
    <t>GODINEZ MORALES, DULCE MARIA</t>
  </si>
  <si>
    <t>MENDOZA MEJIA, EDUARDO</t>
  </si>
  <si>
    <t>ROMERO GUTIERREZ, MARIA ANTONIE</t>
  </si>
  <si>
    <t>CERROS MADRIGAL, ULISES JULIO C</t>
  </si>
  <si>
    <t>GARCIA PUGA, JOSE LUIS</t>
  </si>
  <si>
    <t>CABRERO BERNAL, AMELIA SUSANA</t>
  </si>
  <si>
    <t>GUZMAN ORTIZ, EDGAR</t>
  </si>
  <si>
    <t>DE LA MORA SANCHEZ, MARIO ALEJA</t>
  </si>
  <si>
    <t>CANDIA PRIETO, ADRIANA</t>
  </si>
  <si>
    <t>GUARNERO VARGAS, BERNARDO</t>
  </si>
  <si>
    <t>BERNARDINO MARISCAL, EMMA</t>
  </si>
  <si>
    <t>RIVERA MADRID, RENATA LOURDES B</t>
  </si>
  <si>
    <t>ARIAS GONZALEZ, JESUS ERNESTO</t>
  </si>
  <si>
    <t>PERALES DIAZ, ADRIANA</t>
  </si>
  <si>
    <t>COHEN LEBOIS, LYNDA SUZANNE SIM</t>
  </si>
  <si>
    <t>CORONA VERGARA, CLAUDIA</t>
  </si>
  <si>
    <t>IBARRA RUBIO, ROSA IMELDA</t>
  </si>
  <si>
    <t>IBARA RUBIO, LUIS ALBERTO</t>
  </si>
  <si>
    <t>ORTIZ TREVI令, RAMIRO</t>
  </si>
  <si>
    <t>FREGOSO FREGOSO, RIGOBERTO</t>
  </si>
  <si>
    <t>FREGOSO FREGOSO, ANDREA</t>
  </si>
  <si>
    <t>OCAMPO PI丕N, BERTHA</t>
  </si>
  <si>
    <t>VERTIZ CAMACHO, JUAN FERNANDO</t>
  </si>
  <si>
    <t>ARMAS GARDU令, JOSE</t>
  </si>
  <si>
    <t>RUIZ TORRES, MIGUEL</t>
  </si>
  <si>
    <t>BAROCIO SADA, MIGUEL ANGEL</t>
  </si>
  <si>
    <t>GUAKIL TARRAB, MOISES</t>
  </si>
  <si>
    <t>PORRAS KIRSCHNER, YOLANDA ALEJA</t>
  </si>
  <si>
    <t>ARRIETA LOPEZ, LUCERO AIDEE</t>
  </si>
  <si>
    <t>OLMEDO CUEVAS, COLUMBA</t>
  </si>
  <si>
    <t>BENAVIDES BENAVIDES, DARIA GLOR</t>
  </si>
  <si>
    <t>RUGERIO SPECIA, MARIA DEL CARME</t>
  </si>
  <si>
    <t>TERA PONCE, SUSANA</t>
  </si>
  <si>
    <t>MEESER GARCIA PADILLA, HILDA LO</t>
  </si>
  <si>
    <t>RODRIGUEZ FIGUEROA, MARTHA MAGD</t>
  </si>
  <si>
    <t>ORTIZ RODRIGUEZ, MARIA DE LA PA</t>
  </si>
  <si>
    <t>FREGOSO FREGOSO, SOCORRO</t>
  </si>
  <si>
    <t>CAJIGAS MORALES, CARLOS JAIME</t>
  </si>
  <si>
    <t>COELLO ALBORES, RODOLFO ISABEL</t>
  </si>
  <si>
    <t>GIL RENDON, JOSE DE JESUS</t>
  </si>
  <si>
    <t>ESTEVEZ LOPEZ, MARIA EVA</t>
  </si>
  <si>
    <t>REYES VALDEZ, ARTURO</t>
  </si>
  <si>
    <t>FUENTES ANGEL, HERMINIA</t>
  </si>
  <si>
    <t>CEBREROS MARTINEZ, RAQUEL MAGAL</t>
  </si>
  <si>
    <t>ALATORRE GORDILLO, OFELIA</t>
  </si>
  <si>
    <t>AGUILAR VIDAURRI, BERTHA ALICIA</t>
  </si>
  <si>
    <t>JIMENEZ SALINAS, GENOLA</t>
  </si>
  <si>
    <t>ROMO RANGEL, CECILIA</t>
  </si>
  <si>
    <t>MARTINEZ SANDOVAL, J JESUS EFRA</t>
  </si>
  <si>
    <t>MARTINEZ CASTILLO, BLANCA MARGA</t>
  </si>
  <si>
    <t>RAMOS SEPULVEDA, MARTHA ELENA</t>
  </si>
  <si>
    <t>RODRIGUEZ REYES, SAMUEL ENRIQUE</t>
  </si>
  <si>
    <t>ARAMBURU PI丕N, BARBARA PATRICI</t>
  </si>
  <si>
    <t>MIRANDA NAVA, JOSE ARTURO</t>
  </si>
  <si>
    <t>ARAIZA ROCHA, OSCAR</t>
  </si>
  <si>
    <t>MORALES PRIETO, ELISEO JAVIER</t>
  </si>
  <si>
    <t>NU乍Z ZAMORA, RAUL</t>
  </si>
  <si>
    <t>PASQUEL ALVAREZ MORPHY, JORGE</t>
  </si>
  <si>
    <t>ARRIAGA SIERRA, ANDRES ULISES</t>
  </si>
  <si>
    <t>CONTRERAS ORTIZ, RODOLFO JOSE</t>
  </si>
  <si>
    <t>TEJEDA RODRIGUEZ, SALVADOR</t>
  </si>
  <si>
    <t>CALDERON JIMENEZ, LILIAN</t>
  </si>
  <si>
    <t>CALDERON JIMENEZ, IRMA YOLANDA</t>
  </si>
  <si>
    <t>BURGOS REAL, AURORA</t>
  </si>
  <si>
    <t>MARTINEZ ELIZONDO, AZARETH GLEN</t>
  </si>
  <si>
    <t>MADRIGAL MARTINEZ, SALUD</t>
  </si>
  <si>
    <t>VILLAFANA BECERRA, JOSE EUGENIO</t>
  </si>
  <si>
    <t>HERNANDEZ PADILLA, PASCUAL</t>
  </si>
  <si>
    <t>CASTA乍DA CORTES, RUBEN</t>
  </si>
  <si>
    <t>CISNEROS BELLO, MARGARITO</t>
  </si>
  <si>
    <t>TECNICA INFORMATICA INTEGRAL, S</t>
  </si>
  <si>
    <t>LEVY FERRE, ISAAC</t>
  </si>
  <si>
    <t>MONARRES PEREZ, ANA ANGELICA</t>
  </si>
  <si>
    <t>NU乍Z RAMIREZ, MARGARITA ALEJAN</t>
  </si>
  <si>
    <t>HERNANDEZ MONTES DE OCA, ANTONI</t>
  </si>
  <si>
    <t>CHAVEZ FLOR, OSCAR CUAUHTEMOC</t>
  </si>
  <si>
    <t>NOGUEZ MORALES, MONICA</t>
  </si>
  <si>
    <t>VELASCO CAMACHO, JOSE GABRIEL R</t>
  </si>
  <si>
    <t>DEL CUETO MEDINA, JAVIER</t>
  </si>
  <si>
    <t>IBARRA ZARAGOZA, MARIANA ALEJAN</t>
  </si>
  <si>
    <t>CASTA乍DA VIESCA, LUIS ROMAN</t>
  </si>
  <si>
    <t>CHAVEZ REYES, ANA PATRICIA</t>
  </si>
  <si>
    <t>RUIZ CARDENAS, MARIA DE LOURDES</t>
  </si>
  <si>
    <t>SANCHEZ GALVAN, GERARDO ISRAEL</t>
  </si>
  <si>
    <t>FONDO DE ASEGURAMIENTO AGRICOLA</t>
  </si>
  <si>
    <t>MOLINA NAVA, MARIA DE LOURDES</t>
  </si>
  <si>
    <t>VARELA LLAMAS, ERIKA</t>
  </si>
  <si>
    <t>BA冊ELOS NAVARRETE, RICARDO</t>
  </si>
  <si>
    <t>RAMOS RUIZVELASCO, LAURA PATRIC</t>
  </si>
  <si>
    <t>NAJAR SANCHEZ, HORACIO</t>
  </si>
  <si>
    <t>SANCHEZ DINORIN, ALEJANDRA</t>
  </si>
  <si>
    <t>DINORIN SALAZAR, GUILLERMINA</t>
  </si>
  <si>
    <t>SANCHEZ SAUCEDA, ALEJANDRO</t>
  </si>
  <si>
    <t>RICO ALONSO, JOSE</t>
  </si>
  <si>
    <t>ASENCIO ALONSO, JOSE DE JESUS I</t>
  </si>
  <si>
    <t>MORFIN MACIEL, RAFAEL</t>
  </si>
  <si>
    <t>TREVI令 MARROQUIN, BARBARA</t>
  </si>
  <si>
    <t>HERNANDEZ TALAMANTES, JOAQUIN A</t>
  </si>
  <si>
    <t>NUNEZ TRIGOS, PAMELA</t>
  </si>
  <si>
    <t>ROJAS TORRES, ERIC</t>
  </si>
  <si>
    <t>GIL LOZANO, DANIELA</t>
  </si>
  <si>
    <t>GONZ無EZ QUINTERO, JULIO MAURIC</t>
  </si>
  <si>
    <t>GARCIA DAVILA, LUIS ISAAC</t>
  </si>
  <si>
    <t>DE LA TORRE LOPEZ, MA DEL CARME</t>
  </si>
  <si>
    <t>GONZALEZ MIRANDA, RUTH VANESSA</t>
  </si>
  <si>
    <t>CONSTRUCCIONES Y SUMINISTROS TE</t>
  </si>
  <si>
    <t>ESPARZA REYES, JOSE DE JESUS</t>
  </si>
  <si>
    <t>RODRIGUEZ ICEDO, GABRIELA</t>
  </si>
  <si>
    <t>FLORES GARCIA, LUIS MIGUEL</t>
  </si>
  <si>
    <t>HERNANDEZ VILLARREAL, ERNESTO J</t>
  </si>
  <si>
    <t>AVI丕 FERNANDEZ, MARTIN NAPOLEO</t>
  </si>
  <si>
    <t>CERON NAVARRETE, PEDRO</t>
  </si>
  <si>
    <t>DELGADO GARZA, JESUS ALONSO</t>
  </si>
  <si>
    <t>ANGELES GUTIERREZ, EDITH</t>
  </si>
  <si>
    <t>BUSTOS LEPE, JUAN PABLO</t>
  </si>
  <si>
    <t>CONTRERAS DIAZ, GEORGELINA</t>
  </si>
  <si>
    <t>ORTIZ CASTILLO, RICARDO</t>
  </si>
  <si>
    <t>MILLER PINCHUK, BENJAMIN</t>
  </si>
  <si>
    <t>SOLORZANO HURTADO, LETICIA</t>
  </si>
  <si>
    <t>RUBIO ACOSTA, MARIA AGRIPINA</t>
  </si>
  <si>
    <t>NU乍Z LOZANO, EDUARDO</t>
  </si>
  <si>
    <t>GRIJALVA PERALTA, ELVIA ALICIA</t>
  </si>
  <si>
    <t>GARIBALDI PACHECO, FAVIO ANTONI</t>
  </si>
  <si>
    <t>LOPEZ GUEL, NORA AIDA</t>
  </si>
  <si>
    <t>LOSIM COMERCIALIZADORA SA DE CV</t>
  </si>
  <si>
    <t>QUEZADA URBAN, JORGE HUMBERTO</t>
  </si>
  <si>
    <t>SMART OPTIMIZATION SA DE CV</t>
  </si>
  <si>
    <t>GARCIA ARRAMBIDE, HERLINDA</t>
  </si>
  <si>
    <t>SANCHEZ VELEZ, HECTOR</t>
  </si>
  <si>
    <t>ESCOBAR ROBLEDO, NANCY YASMIN</t>
  </si>
  <si>
    <t>GOMEZ LOPEZ, JOSE ANTONIO</t>
  </si>
  <si>
    <t>SZABO ., MATTHEW ANDREW</t>
  </si>
  <si>
    <t>VILLANUEVA VALENZUELA, MARCO AU</t>
  </si>
  <si>
    <t>BRITO PEDROZA, PATRICIA ELIZABE</t>
  </si>
  <si>
    <t>ARANDA MARTINEZ, ALMA DELIA</t>
  </si>
  <si>
    <t>PANIFICADORA Y ALIMENTOS DE MOR</t>
  </si>
  <si>
    <t>ARRENDADORA ACTINVER,</t>
  </si>
  <si>
    <t>OROZCO RODRIGUEZ, DIEGO GUIBALD</t>
  </si>
  <si>
    <t>JUNGBUNZLAUER MEXICO SA DE CV</t>
  </si>
  <si>
    <t>FLORES MU令Z, ERIC</t>
  </si>
  <si>
    <t>REYES ALFARO, SUSANA ERIKA</t>
  </si>
  <si>
    <t>MENDEZ SALCEDO, JORGE ALBERTO</t>
  </si>
  <si>
    <t>PE冊ELAS MARTINEZ, LORENA</t>
  </si>
  <si>
    <t>JEAN MENESES, DENISE</t>
  </si>
  <si>
    <t>GUZMAN GONZALEZ, MARIA ELIZABET</t>
  </si>
  <si>
    <t>ALCANTARA SANCHEZ, RODRIGO</t>
  </si>
  <si>
    <t>MARTINEZ BENITEZ, JOSE</t>
  </si>
  <si>
    <t>MOLINAR VEGA, ALEJANDRO</t>
  </si>
  <si>
    <t>ACEVEDO MIRANDA, ARMANDO ALVARO</t>
  </si>
  <si>
    <t>RUIZ TORRES, IRMA ANTONIETA</t>
  </si>
  <si>
    <t>MENDEZ LIPRANDI, JUAN JOSE</t>
  </si>
  <si>
    <t>ORDO乍Z HORCASITAS, HECTOR</t>
  </si>
  <si>
    <t>NAVARRO GOMEZCA丕, HECTOR ARTUR</t>
  </si>
  <si>
    <t>FONSECA MELENDEZ, GABRIEL DE JE</t>
  </si>
  <si>
    <t>CRUZ CRUZ, NATALIO</t>
  </si>
  <si>
    <t>RAMIREZ MARTINEZ, CECILIA SOFIA</t>
  </si>
  <si>
    <t>CORDERO VAZQUEZ, CLAUDIA BEATRI</t>
  </si>
  <si>
    <t>SANCHEZ ESCANDON, DOLORES ELVIR</t>
  </si>
  <si>
    <t>MEDINA ESTRADA, CARMEN GABRIELA</t>
  </si>
  <si>
    <t>URBINA RODRIGUEZ, ASHLEY</t>
  </si>
  <si>
    <t>HERNANDEZ CORDERO, JORGE EDUARD</t>
  </si>
  <si>
    <t>ARROYO PINEDA, SERAPIO ALVARO</t>
  </si>
  <si>
    <t>GOMEZ ALVAREZ, MIGUEL</t>
  </si>
  <si>
    <t>AUGUSTO MANTILLA, LOISELL</t>
  </si>
  <si>
    <t>POSADAS DEL RIO, PATRIA MORENA</t>
  </si>
  <si>
    <t>RIZO RODRIGUEZ, JORGE JAVIER</t>
  </si>
  <si>
    <t>SERVICIO DE HOSPEDAJE Y ALIMENT</t>
  </si>
  <si>
    <t>TORRES MARTINEZ, MARIA ANGELICA</t>
  </si>
  <si>
    <t>AZUELA BOHIGAS, MARIA DEL CONSU</t>
  </si>
  <si>
    <t>ANGULO GERARDO, ANA YANCI</t>
  </si>
  <si>
    <t>VILAMED SA DE CV</t>
  </si>
  <si>
    <t>MARTINEZ MAYORGA, JOS� ALEJANDR</t>
  </si>
  <si>
    <t>MARTINEZ MAYORGA, ALFREDO IVAN</t>
  </si>
  <si>
    <t>CASTRO RAMIREZ, EDUARDO</t>
  </si>
  <si>
    <t>CASTRO VALDES, TANIA JOCELYN</t>
  </si>
  <si>
    <t>HERNANDEZ GONZALEZ, VICTOR HUGO</t>
  </si>
  <si>
    <t>DESSENS HERNANDEZ, CESAR</t>
  </si>
  <si>
    <t>RICO ROSS, VIRGINIA MARGARITA</t>
  </si>
  <si>
    <t>BORREGO BENAVIDES, ARELI</t>
  </si>
  <si>
    <t>ZERTUCHE SEGROVE, MARIA DE LOUR</t>
  </si>
  <si>
    <t>MORALES MORALES, ALEJANDRO</t>
  </si>
  <si>
    <t>ENIX S.C.</t>
  </si>
  <si>
    <t>GARCIA VILLEGAS, GUSTAVO ANTONI</t>
  </si>
  <si>
    <t>BUSTAMANTE ALCANTAR, HORTENCIA</t>
  </si>
  <si>
    <t>GRUPO SPORTS WORLD S.A.B. DE C.</t>
  </si>
  <si>
    <t>GARCIA ALISEDA, ANA MARIA</t>
  </si>
  <si>
    <t>DURAN GAMA, DAVID</t>
  </si>
  <si>
    <t>OPERADORA Y ADMINISTRADORA SW,</t>
  </si>
  <si>
    <t>TRANSPORTADORA LAGUNERA SA DE C</t>
  </si>
  <si>
    <t>SANDOVAL DOM烰GUEZ, LUIS ENRIQU</t>
  </si>
  <si>
    <t>RAMIREZ HERNANDEZ, MARIA TERESA</t>
  </si>
  <si>
    <t>GALLEGOS ESTRADA, NIMBE</t>
  </si>
  <si>
    <t>LOPEZ ACOSTA, JOSE LUIS</t>
  </si>
  <si>
    <t>MOJICA MEDINA, FIDEL</t>
  </si>
  <si>
    <t>PINEDA JIMENEZ, MIGUEL ANGEL</t>
  </si>
  <si>
    <t>D ARBEL CHAVEZ, SARA</t>
  </si>
  <si>
    <t>DIAZ VILLALOBOS, MARIA PIEDAD</t>
  </si>
  <si>
    <t>ASCENCIO BRAVO, ESPERANZA</t>
  </si>
  <si>
    <t>ARRENDADORA ACTINVER S.A. DE C.</t>
  </si>
  <si>
    <t>VERDIN MASCORRO, MARIO</t>
  </si>
  <si>
    <t>VERDIN PADILLA, GABRIELA</t>
  </si>
  <si>
    <t>VALDES MENDEZ, LUIS ALBERTO</t>
  </si>
  <si>
    <t>MUCI令 VELASCO, OLGA MARIA</t>
  </si>
  <si>
    <t>GALVAN MEJIA, LAURA</t>
  </si>
  <si>
    <t>GARCIA RODRIGUEZ, MARIA ISABEL</t>
  </si>
  <si>
    <t>EICHELMANN ALEXANDRE, GERMAN</t>
  </si>
  <si>
    <t>VAZQUEZ MORENO, MARIO ALBERTO</t>
  </si>
  <si>
    <t>LARA GARZA, ROSARIO</t>
  </si>
  <si>
    <t>BARRIOS GOMEZ LOPEZ, JUAN CARLO</t>
  </si>
  <si>
    <t>IBARRA ORDO乍Z, ROCIO</t>
  </si>
  <si>
    <t>PLASCENCIA PERALTA, JESABEL</t>
  </si>
  <si>
    <t>VALDES ACRA, ROBERTO</t>
  </si>
  <si>
    <t>LEROY WORSTMAN, CLINTON</t>
  </si>
  <si>
    <t>ROSALES RODRIGUEZ, ANTONIO</t>
  </si>
  <si>
    <t>ALVIZO MORENO, MARIANA</t>
  </si>
  <si>
    <t>GALLEGOS LOERA, MARCELINO</t>
  </si>
  <si>
    <t>LEMUS BURGUETE, LUIS GERARDO</t>
  </si>
  <si>
    <t>SUAREZ PEREZ, JOSE EMMANUEL</t>
  </si>
  <si>
    <t>TRUJILLO MARTINEZ, ALVARO OMAR</t>
  </si>
  <si>
    <t>JIMENEZ AROCHE, JULIO CESAR</t>
  </si>
  <si>
    <t>PATLAN ZAMARRON, MARCO ANTONIO</t>
  </si>
  <si>
    <t>BEYER SANCHEZ, MARC ALEXANDER</t>
  </si>
  <si>
    <t>NAJERA VILLEGAS, ALAN JOSEPH</t>
  </si>
  <si>
    <t>ACOSTA BELTRAN, MA ESTHER</t>
  </si>
  <si>
    <t>HERNANDEZ ZAVALA, JORGE</t>
  </si>
  <si>
    <t>MELLADO CEDE令, ANA CARMEN</t>
  </si>
  <si>
    <t>BARRON CABRERA, SONIA YOLANDA</t>
  </si>
  <si>
    <t>MICHEL GUERRERO, EDUARDO</t>
  </si>
  <si>
    <t>FELIX OJEDA, TERESA</t>
  </si>
  <si>
    <t>BARROETA HERNANDEZ, MARTHA ZULI</t>
  </si>
  <si>
    <t>GARCIA MARTINEZ, JOSE JESUS</t>
  </si>
  <si>
    <t>ANAYA GALINDO, MARIA EUGENIA</t>
  </si>
  <si>
    <t>CORDOVA HERNANDEZ, SONIA DOLORE</t>
  </si>
  <si>
    <t>RAMOS MENENDEZ, ANA MARIA DE FA</t>
  </si>
  <si>
    <t>GONZALEZ GARCIA, FRANCISCO ADRI</t>
  </si>
  <si>
    <t>POZOS CASTRO, ANGEL</t>
  </si>
  <si>
    <t>OJEDA CALZADA, LUIS FELIPE RAUL</t>
  </si>
  <si>
    <t>LOPEZ FRANCO, JUANA ISELA</t>
  </si>
  <si>
    <t>TOLEDO HERNANDEZ, VICTOR HUGO</t>
  </si>
  <si>
    <t>VILLALOBOS JIMENEZ, GABRIELA</t>
  </si>
  <si>
    <t>CASAS SANCHEZ, RUTH</t>
  </si>
  <si>
    <t>JIMENEZ GARCIA, ALEJANDRO</t>
  </si>
  <si>
    <t>JTC PROVEEDOR MEDICO SA DE CV</t>
  </si>
  <si>
    <t>PHILIBERT PETIT, ERNESTO</t>
  </si>
  <si>
    <t>AGUILAR IRIGOYEN, MARIA DE BELE</t>
  </si>
  <si>
    <t>VARELA SAAVEDRA, MARIO RICARDO</t>
  </si>
  <si>
    <t>GARCIA GARRIDO, ALFONSO</t>
  </si>
  <si>
    <t>LEAL OCAMPO, RAFAEL DE JESUS</t>
  </si>
  <si>
    <t>GUTIERREZ TORRES, JORGE OCTAVIO</t>
  </si>
  <si>
    <t>PASTOR PEREZ, MIGUEL</t>
  </si>
  <si>
    <t>RODRIGUEZ DIAZ, BERTHA FELIX</t>
  </si>
  <si>
    <t>PANTOJA MONROY, MARTIN</t>
  </si>
  <si>
    <t>DE LA ROSA FLORES, JOSE RAMON</t>
  </si>
  <si>
    <t>RAMOS LOPEZ, MARIA CRISTINA</t>
  </si>
  <si>
    <t>GOMEZ BUCIO, ILDA</t>
  </si>
  <si>
    <t>GUTIERREZ VARGAS, MANUEL</t>
  </si>
  <si>
    <t>NORIEGA NAVA, J CRUZ</t>
  </si>
  <si>
    <t>PERALTA BATTENBERG, MARIANA</t>
  </si>
  <si>
    <t>PALPACELLI ., MARIA ROSA</t>
  </si>
  <si>
    <t>ESQUIVEL DUE丕S, ENRIQUE</t>
  </si>
  <si>
    <t>SANCHEZ MARTINEZ, NELLY</t>
  </si>
  <si>
    <t>BAUTISTA SOTO, ARTURO</t>
  </si>
  <si>
    <t>QUIROZ MORALES, ADOLFO</t>
  </si>
  <si>
    <t>LOPEZ LOPEZ, ALBA BEATRIZ</t>
  </si>
  <si>
    <t>BOLA令S CACHO MARTINEZ, GILBERT</t>
  </si>
  <si>
    <t>GUTIERREZ VIRUETA, CECILIA GUAD</t>
  </si>
  <si>
    <t>CASTRO VALENZUELA, OMAR SERGIO</t>
  </si>
  <si>
    <t>SANDOVAL CRUZ, HECTOR</t>
  </si>
  <si>
    <t>ZURITA GUTIERREZ, SAMUEL</t>
  </si>
  <si>
    <t>OROZCO TERRAZAS, MARIA ANTONIET</t>
  </si>
  <si>
    <t>CARRAL ZENDEJAS, ERIK</t>
  </si>
  <si>
    <t>CARBAJAL ORTIZ, DEYANIRA JANET</t>
  </si>
  <si>
    <t>CLUB DEPORTIVO BERIMBAU, A.C.</t>
  </si>
  <si>
    <t>PEREZ RUIZ, HUMBERTO ALONSO</t>
  </si>
  <si>
    <t>VAZQUEZ MANJARREZ, ANA MARIA</t>
  </si>
  <si>
    <t>CRUZ PEREZ, MARIANA</t>
  </si>
  <si>
    <t>NU令 ARANA, MARIA MERCEDES</t>
  </si>
  <si>
    <t>CASTREJON NIKEL, JAIME ANTONIO</t>
  </si>
  <si>
    <t>ALVAREZ MARTINEZ, DIEGO</t>
  </si>
  <si>
    <t>POUS JIMENO, LUCIA</t>
  </si>
  <si>
    <t>LLANTAS Y REPARACIONES AUTOMOTR</t>
  </si>
  <si>
    <t>RIVERA CARRILLO, FRANCISCO JAVI</t>
  </si>
  <si>
    <t>LOPEZ LOYA, ROBERTO MANUEL</t>
  </si>
  <si>
    <t>HERNANDEZ LOPEZ, GERARDO</t>
  </si>
  <si>
    <t>GALLARDO DELGADO, BRENDA</t>
  </si>
  <si>
    <t>BARRIENTOS MARTINEZ, JOSE ALFRE</t>
  </si>
  <si>
    <t>GUTIERREZ MONTIEL, JUAN CARLOS</t>
  </si>
  <si>
    <t>JOHNSTON PIMENTEL, ADOLFO</t>
  </si>
  <si>
    <t>RUIZ DUQUE, JORGE ERNESTO</t>
  </si>
  <si>
    <t>MAGALLANES ORDO乍Z, JOSE DE JES</t>
  </si>
  <si>
    <t>BAEZ RIVERA, RAFAEL</t>
  </si>
  <si>
    <t>RAMIREZ ALVA, CARMEN ALEJANDRA</t>
  </si>
  <si>
    <t>SEPULVEDA MARIN, JORGE</t>
  </si>
  <si>
    <t>GUTIERREZ MAYORQUIN, ALMA DELIA</t>
  </si>
  <si>
    <t>TORRES CISNERO, JUAN ROBERTO</t>
  </si>
  <si>
    <t>RODRIGUEZ PERAZA, GEORGINA ELIZ</t>
  </si>
  <si>
    <t>ANDRADE AVILA, FRANCISCO</t>
  </si>
  <si>
    <t>REYNA BELTRAN, BRENDA</t>
  </si>
  <si>
    <t>OLIVARES ALVAREZ, MARGARITA</t>
  </si>
  <si>
    <t>ROMO OCEGUERA, ISAAC</t>
  </si>
  <si>
    <t>TAPIA BENAVIDES, ROSA MARIA ALE</t>
  </si>
  <si>
    <t>GOMEZ VARGAS, PATRICIA BEATRIZ</t>
  </si>
  <si>
    <t>WALKER COS, NANCY</t>
  </si>
  <si>
    <t>CORDERO BASAVE, ALVARO LEONARDO</t>
  </si>
  <si>
    <t>BORRO MADRID, HECTOR JAVIER</t>
  </si>
  <si>
    <t>GARCIA ., CESAR</t>
  </si>
  <si>
    <t>DONNADIEU CERVANTES, MARCO ANTO</t>
  </si>
  <si>
    <t>MORAN GARCIA, MANUEL ANTONIO</t>
  </si>
  <si>
    <t>BAZAVE CASTRO, ARSAID ERNESTO</t>
  </si>
  <si>
    <t>LOPEZ LOPEZ MANJARREZ, DAVID OR</t>
  </si>
  <si>
    <t>RUBIO SANCHEZ, JOSE GUADALUPE</t>
  </si>
  <si>
    <t>GRANADOS SALAZAR, MARIA ANTONIE</t>
  </si>
  <si>
    <t>BORBOA LOPEZ, JORGE ALBERTO</t>
  </si>
  <si>
    <t>MARTINEZ COUTI令, ALEJANDRA STE</t>
  </si>
  <si>
    <t>FERREIRA HAAS, MARIA ESTHELA</t>
  </si>
  <si>
    <t>DESENTIS Y GONZALEZ, GILBERTO</t>
  </si>
  <si>
    <t>TENA BARRIGA, AIDA ESTEFANY</t>
  </si>
  <si>
    <t>RAMIREZ REGALADO, SOFIA YOLANDA</t>
  </si>
  <si>
    <t>MOELLER VILLAR, PEDRO ALEJANDRO</t>
  </si>
  <si>
    <t>PELAEZ DIAZ, JUAN PABLO</t>
  </si>
  <si>
    <t>PEREZ SALINAS CHAVEZ, PEREZ SAL</t>
  </si>
  <si>
    <t>ROSAS ROSAS, BARBARA MONSERRAT</t>
  </si>
  <si>
    <t>TIJERINA HINOJOSA, BERTHA</t>
  </si>
  <si>
    <t>TRILLO DE LA PE丕, ALFONSO</t>
  </si>
  <si>
    <t>SOLUCIONES EMPRESARIALES MATRIC</t>
  </si>
  <si>
    <t>SALOMON AVILA, OSCAR</t>
  </si>
  <si>
    <t>GARCIA FLORES, MARCELA GUADALUP</t>
  </si>
  <si>
    <t>ESQUIVEL MORENO, FRANCISCO JAVI</t>
  </si>
  <si>
    <t>RAYA MEJIA, JOSE MANUEL</t>
  </si>
  <si>
    <t>GARCIA URANGA ROMANO, JACK</t>
  </si>
  <si>
    <t>CASTRO RAMIREZ, OCTAVIO</t>
  </si>
  <si>
    <t>FIGUEROA FUENTES, HONORIO</t>
  </si>
  <si>
    <t>CAMACHO ACEVES, PEDRO</t>
  </si>
  <si>
    <t>CEBALLOS JIMENEZ, MARIA IVETTE</t>
  </si>
  <si>
    <t>RUIZ ROJO, CLAUDIA</t>
  </si>
  <si>
    <t>BERNAL URUCHURTU, JUAN PABLO</t>
  </si>
  <si>
    <t>ELIZONDO GARZA, MYRNA LILIA</t>
  </si>
  <si>
    <t>GASTELUM BELTRAN Y ASOCIADOS SC</t>
  </si>
  <si>
    <t>ALVAREZ MORA, SOFIA CRISTINA</t>
  </si>
  <si>
    <t>ARECHIGA CAMACHO, JOSE LUIS</t>
  </si>
  <si>
    <t>PEREZ RODRIGUEZ, JULIO MIGUEL</t>
  </si>
  <si>
    <t>PLIEGO MARRON, GABRIELA</t>
  </si>
  <si>
    <t>HANDEL FOODS SA DE CV</t>
  </si>
  <si>
    <t>ESCOTO DE LA CRUZ, LEONOR</t>
  </si>
  <si>
    <t>ROCHIN NAVARRO, GABRIELA</t>
  </si>
  <si>
    <t>OLMEDO CABRERA, KARINA</t>
  </si>
  <si>
    <t>HERNANDEZ MARTINEZ, CLAUDIA LET</t>
  </si>
  <si>
    <t>POSADA PLAYA SELVA SA DE CV</t>
  </si>
  <si>
    <t>VILLEGAS GARCIA, ANA MARIA MARC</t>
  </si>
  <si>
    <t>CENTRO INTERDISCIPLINARIO EN OR</t>
  </si>
  <si>
    <t>GOMEZ MARTINEZ, LAURA GUADALUPE</t>
  </si>
  <si>
    <t>PLIEGO TERRIQUEZ, SILVIA PATRIC</t>
  </si>
  <si>
    <t>PINESCHI ., FRANCESCO</t>
  </si>
  <si>
    <t>FLORES FRANCO, CLAUDIO</t>
  </si>
  <si>
    <t>GRUPO BARENZUA SA DE CV</t>
  </si>
  <si>
    <t>RAMOS CISNEROS, MAURICIO</t>
  </si>
  <si>
    <t>SANCHEZ RANGEL, ORLANDO</t>
  </si>
  <si>
    <t>VILLA MARISCAL, OSCAR RAUL</t>
  </si>
  <si>
    <t>VILLA MARISCAL, MIGUEL ANGEL</t>
  </si>
  <si>
    <t>RENTERIA CERVANTES, LEOPOLDO</t>
  </si>
  <si>
    <t>RUIZ PRECIAT, LORENA PAOLA</t>
  </si>
  <si>
    <t>SURO NIGO, MARIO ALBERTO</t>
  </si>
  <si>
    <t>HERNANDEZ CRISTINO, LETICIA</t>
  </si>
  <si>
    <t>HERNANDEZ GALVAN, ROBERTO</t>
  </si>
  <si>
    <t>GOTLIB POMERANTZ, DAVID</t>
  </si>
  <si>
    <t>SANCHEZ LEON, GABRIELA</t>
  </si>
  <si>
    <t>TORRES JIMENEZ, CLAUDIA</t>
  </si>
  <si>
    <t>TELLEZ MONTOYA, MARTHA VIOLETA</t>
  </si>
  <si>
    <t>ESPINOSA BRIZUELA, EVELIA PALOM</t>
  </si>
  <si>
    <t>BELLOC ROJAS, SANDRA IVONNE</t>
  </si>
  <si>
    <t>RIVERA GARCIA, SERGIO</t>
  </si>
  <si>
    <t>CASTA令 GARZA, JUAN PABLO R</t>
  </si>
  <si>
    <t>GASTELUM BELTRAN Y ASOCIADOS, S</t>
  </si>
  <si>
    <t>ALVAREZ VALADEZ, MARTIN</t>
  </si>
  <si>
    <t>JIMENEZ AROCHE, CESAR ALEJANDRO</t>
  </si>
  <si>
    <t>ALMARAZ KLADIANO, EDUARDO</t>
  </si>
  <si>
    <t>DEL MORAL MENENDEZ, ANA PAOLA</t>
  </si>
  <si>
    <t>ANDRADE GASTELUM, CARLOS</t>
  </si>
  <si>
    <t>CRUZ OJEDA, MARIA DEL PILAR</t>
  </si>
  <si>
    <t>KOKEZA ., VOJISLAV</t>
  </si>
  <si>
    <t>ZAPATA LOPEZ ALIAGA, DORA AMELI</t>
  </si>
  <si>
    <t>OAXACA GONZALEZ, MARIA DEL PILA</t>
  </si>
  <si>
    <t>FEY ALVARADO, MARTHA LETICIA</t>
  </si>
  <si>
    <t>OLMEDO MORALES, SOCORRO ROSARIO</t>
  </si>
  <si>
    <t>VELASCO GUZMAN, MARTHA SOFIA</t>
  </si>
  <si>
    <t>RODRIGUEZ VELAZQUEZ, MARIA ESTH</t>
  </si>
  <si>
    <t>VILLAVICENCIO DE LA VEGA, FERNA</t>
  </si>
  <si>
    <t>MEDINA TRUJILLO, JOSE ALFREDO</t>
  </si>
  <si>
    <t>PROVEDORA INDUSTRIAL Y AUTOMOTR</t>
  </si>
  <si>
    <t>MONTANO GOMEZ, WENDY</t>
  </si>
  <si>
    <t>PEREZ PEREZ, FERNANDO</t>
  </si>
  <si>
    <t>TORRES HERNANDEZ, JORGE</t>
  </si>
  <si>
    <t>BALTIERREZ HERNANDEZ, VICTOR MA</t>
  </si>
  <si>
    <t>PEREZ LOPEZ, VICTOR ARTURO</t>
  </si>
  <si>
    <t>HUERTA VEGA, SANTIAGO</t>
  </si>
  <si>
    <t>CHAUVET ALLARD, GUILLAUME PATRI</t>
  </si>
  <si>
    <t>PALOMINO CASTANEDA, CATALINA</t>
  </si>
  <si>
    <t>BENCE , WIILIAM JACKSON BENCE</t>
  </si>
  <si>
    <t>CAPISTRAN RUIZ, BRENDA XOCHITL</t>
  </si>
  <si>
    <t>MAGANA CRUZ, EDGAR</t>
  </si>
  <si>
    <t>GOMEZ DOSAMANTES, EDUARDO</t>
  </si>
  <si>
    <t>SABA MUSSALI, SALOMON</t>
  </si>
  <si>
    <t>BAUTISTA CAMARA, MANUEL HERNAN</t>
  </si>
  <si>
    <t>VERAZA MENDOZA, ALBERTO ALEJAND</t>
  </si>
  <si>
    <t>MARIN OJEDA, LUIS ARMANDO</t>
  </si>
  <si>
    <t>EQUIPOS Y SUMINIESTROS DE AGUA</t>
  </si>
  <si>
    <t>ENRIQUEZ RODRIGUEZ, GABRIEL</t>
  </si>
  <si>
    <t>BANCO ACTINVER, S.A. I.B.M. GRU</t>
  </si>
  <si>
    <t>OLMOS SOTO, ESTHELA</t>
  </si>
  <si>
    <t>EGUIARTE MORETT, MARIANA</t>
  </si>
  <si>
    <t>EMPACADORA DE CARNES SAN FRANCI</t>
  </si>
  <si>
    <t>RCAD GRUPO ALIMENTOS SA DE CV</t>
  </si>
  <si>
    <t>GRUPO LOST S.A. DE C.V.</t>
  </si>
  <si>
    <t>YA SE PAGÓ EN OCTUBRE</t>
  </si>
  <si>
    <t>YA SE PAGÓ EN DICIEMBRE</t>
  </si>
  <si>
    <t>MALO LOZANO MARTHA CAROLINA</t>
  </si>
  <si>
    <t>IBARRA ZARAGOZA MARIANA ALEJANDRA</t>
  </si>
  <si>
    <t>NAVARRO TREJO CRISTIAN ALEJANDRO</t>
  </si>
  <si>
    <t>SUBDIRECTOR DE GESTION</t>
  </si>
  <si>
    <t>SIN ESQUEMA DE COMPENSACIÓN</t>
  </si>
  <si>
    <t>ENERO '22</t>
  </si>
  <si>
    <t>PRIMA FEBRERO</t>
  </si>
  <si>
    <t>NETEO FEBRERO</t>
  </si>
  <si>
    <t>CASTA¥EDA FRANCO, MARISOL</t>
  </si>
  <si>
    <t>SALAZAR UGARTE, SYLVIA</t>
  </si>
  <si>
    <t>SE PAGO EN OCTUBRE</t>
  </si>
  <si>
    <t>HAN , YING</t>
  </si>
  <si>
    <t>ZAMBADA ACOSTA, ALMA PATRICIA</t>
  </si>
  <si>
    <t>SE PAGO EN DICIEMBRE</t>
  </si>
  <si>
    <t>YA SE PAGÓ EN ENERO</t>
  </si>
  <si>
    <t>CRUZ LARIOS JESUS MARTIN</t>
  </si>
  <si>
    <t>ZAPATA MAGAÑA  RICARDO</t>
  </si>
  <si>
    <t>PRADA GUERRERO VANESA DEL CARMEN</t>
  </si>
  <si>
    <t>COMISIÓN DIRECTA SEGUROS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</si>
</sst>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8" formatCode="&quot;$&quot;#,##0.00;[Red]\-&quot;$&quot;#,##0.00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_-&quot;$&quot;* #,##0.0_-;\-&quot;$&quot;* #,##0.0_-;_-&quot;$&quot;* &quot;-&quot;??_-;_-@_-"/>
    <numFmt numFmtId="165" formatCode="&quot;$&quot;#,##0.00"/>
    <numFmt numFmtId="166" formatCode="&quot; &quot;#,##0.00&quot; &quot;;&quot;-&quot;#,##0.00&quot; &quot;;&quot; -&quot;00&quot; &quot;;&quot; &quot;@&quot; &quot;"/>
    <numFmt numFmtId="167" formatCode="&quot; &quot;&quot;$&quot;#,##0.00&quot; &quot;;&quot;-&quot;&quot;$&quot;#,##0.00&quot; &quot;;&quot; &quot;&quot;$&quot;&quot;-&quot;00&quot; &quot;;&quot; &quot;@&quot; &quot;"/>
    <numFmt numFmtId="168" formatCode="&quot; &quot;#,##0.00&quot; &quot;;&quot; (&quot;#,##0.00&quot;)&quot;;&quot; -&quot;00&quot; &quot;;&quot; &quot;@&quot; &quot;"/>
    <numFmt numFmtId="169" formatCode="_(* #,##0.00_);_(* \(#,##0.00\);_(* &quot;-&quot;??_);_(@_)"/>
    <numFmt numFmtId="170" formatCode="_(&quot;$&quot;* #,##0.00_);_(&quot;$&quot;* \(#,##0.00\);_(&quot;$&quot;* &quot;-&quot;??_);_(@_)"/>
    <numFmt numFmtId="171" formatCode="&quot; &quot;&quot;$&quot;#,##0.00&quot; &quot;;&quot; &quot;&quot;$&quot;&quot;(&quot;#,##0.00&quot;)&quot;;&quot; &quot;&quot;$&quot;&quot;-&quot;00&quot; &quot;;&quot; &quot;@&quot; &quot;"/>
    <numFmt numFmtId="172" formatCode="0.0%"/>
    <numFmt numFmtId="173" formatCode="0.000%"/>
  </numFmts>
  <fonts count="77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0"/>
      <color indexed="9"/>
      <name val="Arial"/>
      <family val="2"/>
    </font>
    <font>
      <sz val="10"/>
      <name val="Book Antiqua"/>
      <family val="1"/>
    </font>
    <font>
      <u/>
      <sz val="10"/>
      <color indexed="12"/>
      <name val="Book Antiqua"/>
      <family val="1"/>
    </font>
    <font>
      <sz val="8"/>
      <name val="Tahoma"/>
      <family val="2"/>
    </font>
    <font>
      <sz val="11"/>
      <name val="Calibri"/>
      <family val="2"/>
    </font>
    <font>
      <sz val="10"/>
      <color indexed="8"/>
      <name val="Calibri"/>
      <family val="2"/>
    </font>
    <font>
      <sz val="10"/>
      <name val="Arial"/>
      <family val="2"/>
      <charset val="1"/>
    </font>
    <font>
      <sz val="10"/>
      <color indexed="8"/>
      <name val="Arial"/>
      <family val="2"/>
    </font>
    <font>
      <b/>
      <sz val="11"/>
      <color indexed="8"/>
      <name val="Calibri"/>
      <family val="2"/>
    </font>
    <font>
      <b/>
      <sz val="8"/>
      <color indexed="9"/>
      <name val="Tahoma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sz val="10"/>
      <name val="CG Omega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000000"/>
      <name val="Calibri"/>
      <family val="2"/>
    </font>
    <font>
      <b/>
      <sz val="15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3"/>
      <color theme="3"/>
      <name val="Calibri"/>
      <family val="2"/>
      <scheme val="minor"/>
    </font>
    <font>
      <u/>
      <sz val="11"/>
      <color theme="10"/>
      <name val="Calibri"/>
      <family val="2"/>
    </font>
    <font>
      <sz val="9"/>
      <color theme="1"/>
      <name val="Arial"/>
      <family val="2"/>
    </font>
    <font>
      <sz val="10"/>
      <color theme="1"/>
      <name val="Calibri"/>
      <family val="2"/>
    </font>
    <font>
      <sz val="11"/>
      <color rgb="FF9C6500"/>
      <name val="Calibri"/>
      <family val="2"/>
      <scheme val="minor"/>
    </font>
    <font>
      <sz val="11"/>
      <color rgb="FF9C5700"/>
      <name val="Calibri"/>
      <family val="2"/>
      <scheme val="minor"/>
    </font>
    <font>
      <sz val="10"/>
      <color rgb="FF000000"/>
      <name val="Arial"/>
      <family val="2"/>
    </font>
    <font>
      <sz val="10"/>
      <color rgb="FFFFFFFF"/>
      <name val="Arial"/>
      <family val="2"/>
    </font>
    <font>
      <sz val="11"/>
      <color rgb="FF000000"/>
      <name val="Calibri"/>
      <family val="2"/>
      <scheme val="minor"/>
    </font>
    <font>
      <sz val="9"/>
      <color rgb="FF000000"/>
      <name val="Arial"/>
      <family val="2"/>
    </font>
    <font>
      <sz val="8"/>
      <color theme="1"/>
      <name val="Calibri"/>
      <family val="2"/>
    </font>
    <font>
      <sz val="10"/>
      <color rgb="FF000000"/>
      <name val="Times New Roman"/>
      <family val="1"/>
    </font>
    <font>
      <sz val="11"/>
      <color indexed="8"/>
      <name val="Calibri"/>
      <family val="2"/>
      <scheme val="minor"/>
    </font>
    <font>
      <sz val="10"/>
      <color rgb="FF000000"/>
      <name val="Calibri"/>
      <family val="2"/>
    </font>
    <font>
      <b/>
      <sz val="11"/>
      <color rgb="FF3F3F3F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8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8"/>
      <color theme="3"/>
      <name val="Cambria"/>
      <family val="2"/>
      <scheme val="major"/>
    </font>
    <font>
      <b/>
      <sz val="16"/>
      <color theme="1"/>
      <name val="Tempus Sans ITC"/>
      <family val="5"/>
    </font>
    <font>
      <sz val="8"/>
      <color theme="1"/>
      <name val="Tahoma"/>
      <family val="2"/>
    </font>
    <font>
      <sz val="8"/>
      <color theme="3" tint="-0.499984740745262"/>
      <name val="Tahoma"/>
      <family val="2"/>
    </font>
    <font>
      <sz val="8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8"/>
      <color theme="0"/>
      <name val="Tahoma"/>
      <family val="2"/>
    </font>
    <font>
      <b/>
      <u/>
      <sz val="8"/>
      <color theme="0"/>
      <name val="Tahoma"/>
      <family val="2"/>
    </font>
    <font>
      <sz val="8"/>
      <color theme="1"/>
      <name val="Calibri"/>
      <family val="2"/>
      <scheme val="minor"/>
    </font>
    <font>
      <sz val="11"/>
      <name val="Calibri"/>
      <family val="2"/>
      <scheme val="minor"/>
    </font>
    <font>
      <i/>
      <sz val="8"/>
      <color theme="3" tint="-0.499984740745262"/>
      <name val="Tahoma"/>
      <family val="2"/>
    </font>
    <font>
      <sz val="8"/>
      <color rgb="FFFF0000"/>
      <name val="Tahoma"/>
      <family val="2"/>
    </font>
    <font>
      <b/>
      <i/>
      <sz val="8"/>
      <color theme="3" tint="-0.499984740745262"/>
      <name val="Tahoma"/>
      <family val="2"/>
    </font>
    <font>
      <b/>
      <sz val="20"/>
      <name val="Calibri"/>
      <family val="2"/>
      <scheme val="minor"/>
    </font>
    <font>
      <b/>
      <sz val="10"/>
      <color theme="3" tint="-0.499984740745262"/>
      <name val="Tahoma"/>
      <family val="2"/>
    </font>
    <font>
      <sz val="8"/>
      <color theme="1"/>
      <name val="Tahoma"/>
    </font>
  </fonts>
  <fills count="6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FFCC"/>
        <bgColor rgb="FFFFFFCC"/>
      </patternFill>
    </fill>
    <fill>
      <patternFill patternType="solid">
        <fgColor rgb="FFC0C0C0"/>
        <bgColor indexed="64"/>
      </patternFill>
    </fill>
    <fill>
      <patternFill patternType="solid">
        <fgColor rgb="FF02345A"/>
        <bgColor indexed="64"/>
      </patternFill>
    </fill>
    <fill>
      <patternFill patternType="solid">
        <fgColor theme="1"/>
        <bgColor theme="1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59999389629810485"/>
        <bgColor indexed="64"/>
      </patternFill>
    </fill>
  </fills>
  <borders count="19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143">
    <xf numFmtId="0" fontId="0" fillId="0" borderId="0"/>
    <xf numFmtId="0" fontId="2" fillId="0" borderId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" fillId="2" borderId="0" applyNumberFormat="0" applyBorder="0" applyAlignment="0" applyProtection="0"/>
    <xf numFmtId="0" fontId="1" fillId="2" borderId="0" applyNumberFormat="0" applyBorder="0" applyAlignment="0" applyProtection="0"/>
    <xf numFmtId="0" fontId="30" fillId="25" borderId="0" applyNumberFormat="0" applyBorder="0" applyAlignment="0" applyProtection="0"/>
    <xf numFmtId="0" fontId="30" fillId="25" borderId="0" applyNumberFormat="0" applyBorder="0" applyAlignment="0" applyProtection="0"/>
    <xf numFmtId="0" fontId="3" fillId="3" borderId="0" applyNumberFormat="0" applyBorder="0" applyAlignment="0" applyProtection="0"/>
    <xf numFmtId="0" fontId="1" fillId="3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" fillId="4" borderId="0" applyNumberFormat="0" applyBorder="0" applyAlignment="0" applyProtection="0"/>
    <xf numFmtId="0" fontId="1" fillId="4" borderId="0" applyNumberFormat="0" applyBorder="0" applyAlignment="0" applyProtection="0"/>
    <xf numFmtId="0" fontId="30" fillId="27" borderId="0" applyNumberFormat="0" applyBorder="0" applyAlignment="0" applyProtection="0"/>
    <xf numFmtId="0" fontId="30" fillId="27" borderId="0" applyNumberFormat="0" applyBorder="0" applyAlignment="0" applyProtection="0"/>
    <xf numFmtId="0" fontId="3" fillId="5" borderId="0" applyNumberFormat="0" applyBorder="0" applyAlignment="0" applyProtection="0"/>
    <xf numFmtId="0" fontId="1" fillId="5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" fillId="6" borderId="0" applyNumberFormat="0" applyBorder="0" applyAlignment="0" applyProtection="0"/>
    <xf numFmtId="0" fontId="1" fillId="6" borderId="0" applyNumberFormat="0" applyBorder="0" applyAlignment="0" applyProtection="0"/>
    <xf numFmtId="0" fontId="30" fillId="29" borderId="0" applyNumberFormat="0" applyBorder="0" applyAlignment="0" applyProtection="0"/>
    <xf numFmtId="0" fontId="30" fillId="29" borderId="0" applyNumberFormat="0" applyBorder="0" applyAlignment="0" applyProtection="0"/>
    <xf numFmtId="0" fontId="3" fillId="7" borderId="0" applyNumberFormat="0" applyBorder="0" applyAlignment="0" applyProtection="0"/>
    <xf numFmtId="0" fontId="1" fillId="7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5" borderId="0" applyNumberFormat="0" applyBorder="0" applyAlignment="0" applyProtection="0"/>
    <xf numFmtId="0" fontId="30" fillId="25" borderId="0" applyNumberFormat="0" applyBorder="0" applyAlignment="0" applyProtection="0"/>
    <xf numFmtId="0" fontId="30" fillId="25" borderId="0" applyNumberFormat="0" applyBorder="0" applyAlignment="0" applyProtection="0"/>
    <xf numFmtId="0" fontId="30" fillId="25" borderId="0" applyNumberFormat="0" applyBorder="0" applyAlignment="0" applyProtection="0"/>
    <xf numFmtId="0" fontId="30" fillId="25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7" borderId="0" applyNumberFormat="0" applyBorder="0" applyAlignment="0" applyProtection="0"/>
    <xf numFmtId="0" fontId="30" fillId="27" borderId="0" applyNumberFormat="0" applyBorder="0" applyAlignment="0" applyProtection="0"/>
    <xf numFmtId="0" fontId="30" fillId="27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29" borderId="0" applyNumberFormat="0" applyBorder="0" applyAlignment="0" applyProtection="0"/>
    <xf numFmtId="0" fontId="30" fillId="29" borderId="0" applyNumberFormat="0" applyBorder="0" applyAlignment="0" applyProtection="0"/>
    <xf numFmtId="0" fontId="30" fillId="29" borderId="0" applyNumberFormat="0" applyBorder="0" applyAlignment="0" applyProtection="0"/>
    <xf numFmtId="0" fontId="30" fillId="29" borderId="0" applyNumberFormat="0" applyBorder="0" applyAlignment="0" applyProtection="0"/>
    <xf numFmtId="0" fontId="30" fillId="29" borderId="0" applyNumberFormat="0" applyBorder="0" applyAlignment="0" applyProtection="0"/>
    <xf numFmtId="0" fontId="30" fillId="30" borderId="0" applyNumberFormat="0" applyBorder="0" applyAlignment="0" applyProtection="0"/>
    <xf numFmtId="0" fontId="30" fillId="30" borderId="0" applyNumberFormat="0" applyBorder="0" applyAlignment="0" applyProtection="0"/>
    <xf numFmtId="0" fontId="3" fillId="8" borderId="0" applyNumberFormat="0" applyBorder="0" applyAlignment="0" applyProtection="0"/>
    <xf numFmtId="0" fontId="1" fillId="8" borderId="0" applyNumberFormat="0" applyBorder="0" applyAlignment="0" applyProtection="0"/>
    <xf numFmtId="0" fontId="30" fillId="31" borderId="0" applyNumberFormat="0" applyBorder="0" applyAlignment="0" applyProtection="0"/>
    <xf numFmtId="0" fontId="30" fillId="31" borderId="0" applyNumberFormat="0" applyBorder="0" applyAlignment="0" applyProtection="0"/>
    <xf numFmtId="0" fontId="3" fillId="9" borderId="0" applyNumberFormat="0" applyBorder="0" applyAlignment="0" applyProtection="0"/>
    <xf numFmtId="0" fontId="1" fillId="9" borderId="0" applyNumberFormat="0" applyBorder="0" applyAlignment="0" applyProtection="0"/>
    <xf numFmtId="0" fontId="30" fillId="32" borderId="0" applyNumberFormat="0" applyBorder="0" applyAlignment="0" applyProtection="0"/>
    <xf numFmtId="0" fontId="30" fillId="32" borderId="0" applyNumberFormat="0" applyBorder="0" applyAlignment="0" applyProtection="0"/>
    <xf numFmtId="0" fontId="3" fillId="10" borderId="0" applyNumberFormat="0" applyBorder="0" applyAlignment="0" applyProtection="0"/>
    <xf numFmtId="0" fontId="1" fillId="10" borderId="0" applyNumberFormat="0" applyBorder="0" applyAlignment="0" applyProtection="0"/>
    <xf numFmtId="0" fontId="30" fillId="33" borderId="0" applyNumberFormat="0" applyBorder="0" applyAlignment="0" applyProtection="0"/>
    <xf numFmtId="0" fontId="30" fillId="33" borderId="0" applyNumberFormat="0" applyBorder="0" applyAlignment="0" applyProtection="0"/>
    <xf numFmtId="0" fontId="3" fillId="5" borderId="0" applyNumberFormat="0" applyBorder="0" applyAlignment="0" applyProtection="0"/>
    <xf numFmtId="0" fontId="1" fillId="5" borderId="0" applyNumberFormat="0" applyBorder="0" applyAlignment="0" applyProtection="0"/>
    <xf numFmtId="0" fontId="30" fillId="34" borderId="0" applyNumberFormat="0" applyBorder="0" applyAlignment="0" applyProtection="0"/>
    <xf numFmtId="0" fontId="30" fillId="34" borderId="0" applyNumberFormat="0" applyBorder="0" applyAlignment="0" applyProtection="0"/>
    <xf numFmtId="0" fontId="3" fillId="8" borderId="0" applyNumberFormat="0" applyBorder="0" applyAlignment="0" applyProtection="0"/>
    <xf numFmtId="0" fontId="1" fillId="8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" fillId="11" borderId="0" applyNumberFormat="0" applyBorder="0" applyAlignment="0" applyProtection="0"/>
    <xf numFmtId="0" fontId="1" fillId="11" borderId="0" applyNumberFormat="0" applyBorder="0" applyAlignment="0" applyProtection="0"/>
    <xf numFmtId="0" fontId="30" fillId="30" borderId="0" applyNumberFormat="0" applyBorder="0" applyAlignment="0" applyProtection="0"/>
    <xf numFmtId="0" fontId="30" fillId="30" borderId="0" applyNumberFormat="0" applyBorder="0" applyAlignment="0" applyProtection="0"/>
    <xf numFmtId="0" fontId="30" fillId="30" borderId="0" applyNumberFormat="0" applyBorder="0" applyAlignment="0" applyProtection="0"/>
    <xf numFmtId="0" fontId="30" fillId="30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1" borderId="0" applyNumberFormat="0" applyBorder="0" applyAlignment="0" applyProtection="0"/>
    <xf numFmtId="0" fontId="30" fillId="31" borderId="0" applyNumberFormat="0" applyBorder="0" applyAlignment="0" applyProtection="0"/>
    <xf numFmtId="0" fontId="30" fillId="31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2" borderId="0" applyNumberFormat="0" applyBorder="0" applyAlignment="0" applyProtection="0"/>
    <xf numFmtId="0" fontId="30" fillId="32" borderId="0" applyNumberFormat="0" applyBorder="0" applyAlignment="0" applyProtection="0"/>
    <xf numFmtId="0" fontId="30" fillId="32" borderId="0" applyNumberFormat="0" applyBorder="0" applyAlignment="0" applyProtection="0"/>
    <xf numFmtId="0" fontId="30" fillId="32" borderId="0" applyNumberFormat="0" applyBorder="0" applyAlignment="0" applyProtection="0"/>
    <xf numFmtId="0" fontId="30" fillId="33" borderId="0" applyNumberFormat="0" applyBorder="0" applyAlignment="0" applyProtection="0"/>
    <xf numFmtId="0" fontId="30" fillId="33" borderId="0" applyNumberFormat="0" applyBorder="0" applyAlignment="0" applyProtection="0"/>
    <xf numFmtId="0" fontId="30" fillId="33" borderId="0" applyNumberFormat="0" applyBorder="0" applyAlignment="0" applyProtection="0"/>
    <xf numFmtId="0" fontId="30" fillId="33" borderId="0" applyNumberFormat="0" applyBorder="0" applyAlignment="0" applyProtection="0"/>
    <xf numFmtId="0" fontId="30" fillId="33" borderId="0" applyNumberFormat="0" applyBorder="0" applyAlignment="0" applyProtection="0"/>
    <xf numFmtId="0" fontId="30" fillId="34" borderId="0" applyNumberFormat="0" applyBorder="0" applyAlignment="0" applyProtection="0"/>
    <xf numFmtId="0" fontId="30" fillId="34" borderId="0" applyNumberFormat="0" applyBorder="0" applyAlignment="0" applyProtection="0"/>
    <xf numFmtId="0" fontId="30" fillId="34" borderId="0" applyNumberFormat="0" applyBorder="0" applyAlignment="0" applyProtection="0"/>
    <xf numFmtId="0" fontId="30" fillId="34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14" fillId="12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14" fillId="9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14" fillId="10" borderId="0" applyNumberFormat="0" applyBorder="0" applyAlignment="0" applyProtection="0"/>
    <xf numFmtId="0" fontId="31" fillId="39" borderId="0" applyNumberFormat="0" applyBorder="0" applyAlignment="0" applyProtection="0"/>
    <xf numFmtId="0" fontId="31" fillId="39" borderId="0" applyNumberFormat="0" applyBorder="0" applyAlignment="0" applyProtection="0"/>
    <xf numFmtId="0" fontId="14" fillId="13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14" fillId="14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14" fillId="15" borderId="0" applyNumberFormat="0" applyBorder="0" applyAlignment="0" applyProtection="0"/>
    <xf numFmtId="0" fontId="31" fillId="36" borderId="0" applyNumberFormat="0" applyBorder="0" applyAlignment="0" applyProtection="0"/>
    <xf numFmtId="0" fontId="30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7" borderId="0" applyNumberFormat="0" applyBorder="0" applyAlignment="0" applyProtection="0"/>
    <xf numFmtId="0" fontId="30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8" borderId="0" applyNumberFormat="0" applyBorder="0" applyAlignment="0" applyProtection="0"/>
    <xf numFmtId="0" fontId="30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0" fillId="39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0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1" borderId="0" applyNumberFormat="0" applyBorder="0" applyAlignment="0" applyProtection="0"/>
    <xf numFmtId="0" fontId="30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14" fillId="16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14" fillId="17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14" fillId="18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14" fillId="13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14" fillId="14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14" fillId="19" borderId="0" applyNumberFormat="0" applyBorder="0" applyAlignment="0" applyProtection="0"/>
    <xf numFmtId="0" fontId="32" fillId="48" borderId="0" applyNumberFormat="0" applyBorder="0" applyAlignment="0" applyProtection="0"/>
    <xf numFmtId="0" fontId="32" fillId="48" borderId="0" applyNumberFormat="0" applyBorder="0" applyAlignment="0" applyProtection="0"/>
    <xf numFmtId="0" fontId="21" fillId="3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4" fillId="50" borderId="10" applyNumberFormat="0" applyAlignment="0" applyProtection="0"/>
    <xf numFmtId="0" fontId="34" fillId="50" borderId="10" applyNumberFormat="0" applyAlignment="0" applyProtection="0"/>
    <xf numFmtId="0" fontId="16" fillId="20" borderId="1" applyNumberFormat="0" applyAlignment="0" applyProtection="0"/>
    <xf numFmtId="0" fontId="34" fillId="50" borderId="10" applyNumberFormat="0" applyAlignment="0" applyProtection="0"/>
    <xf numFmtId="0" fontId="35" fillId="51" borderId="11" applyNumberFormat="0" applyAlignment="0" applyProtection="0"/>
    <xf numFmtId="0" fontId="36" fillId="0" borderId="12" applyNumberFormat="0" applyFill="0" applyAlignment="0" applyProtection="0"/>
    <xf numFmtId="0" fontId="35" fillId="51" borderId="11" applyNumberFormat="0" applyAlignment="0" applyProtection="0"/>
    <xf numFmtId="0" fontId="35" fillId="51" borderId="11" applyNumberFormat="0" applyAlignment="0" applyProtection="0"/>
    <xf numFmtId="0" fontId="17" fillId="21" borderId="2" applyNumberFormat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3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3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30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0" fontId="38" fillId="0" borderId="13" applyNumberFormat="0" applyFill="0" applyAlignment="0" applyProtection="0"/>
    <xf numFmtId="0" fontId="39" fillId="0" borderId="0" applyNumberFormat="0" applyFill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5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40" fillId="52" borderId="10" applyNumberFormat="0" applyAlignment="0" applyProtection="0"/>
    <xf numFmtId="0" fontId="2" fillId="0" borderId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15" fillId="4" borderId="0" applyNumberFormat="0" applyBorder="0" applyAlignment="0" applyProtection="0"/>
    <xf numFmtId="0" fontId="38" fillId="0" borderId="13" applyNumberFormat="0" applyFill="0" applyAlignment="0" applyProtection="0"/>
    <xf numFmtId="0" fontId="38" fillId="0" borderId="13" applyNumberFormat="0" applyFill="0" applyAlignment="0" applyProtection="0"/>
    <xf numFmtId="0" fontId="27" fillId="0" borderId="4" applyNumberFormat="0" applyFill="0" applyAlignment="0" applyProtection="0"/>
    <xf numFmtId="0" fontId="42" fillId="0" borderId="14" applyNumberFormat="0" applyFill="0" applyAlignment="0" applyProtection="0"/>
    <xf numFmtId="0" fontId="42" fillId="0" borderId="14" applyNumberFormat="0" applyFill="0" applyAlignment="0" applyProtection="0"/>
    <xf numFmtId="0" fontId="28" fillId="0" borderId="5" applyNumberFormat="0" applyFill="0" applyAlignment="0" applyProtection="0"/>
    <xf numFmtId="0" fontId="39" fillId="0" borderId="15" applyNumberFormat="0" applyFill="0" applyAlignment="0" applyProtection="0"/>
    <xf numFmtId="0" fontId="39" fillId="0" borderId="15" applyNumberFormat="0" applyFill="0" applyAlignment="0" applyProtection="0"/>
    <xf numFmtId="0" fontId="19" fillId="0" borderId="6" applyNumberFormat="0" applyFill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6" fillId="0" borderId="0" applyNumberFormat="0" applyFill="0" applyBorder="0" applyAlignment="0" applyProtection="0">
      <alignment vertical="top"/>
      <protection locked="0"/>
    </xf>
    <xf numFmtId="0" fontId="32" fillId="48" borderId="0" applyNumberFormat="0" applyBorder="0" applyAlignment="0" applyProtection="0"/>
    <xf numFmtId="0" fontId="40" fillId="52" borderId="10" applyNumberFormat="0" applyAlignment="0" applyProtection="0"/>
    <xf numFmtId="0" fontId="40" fillId="52" borderId="10" applyNumberFormat="0" applyAlignment="0" applyProtection="0"/>
    <xf numFmtId="0" fontId="20" fillId="7" borderId="1" applyNumberFormat="0" applyAlignment="0" applyProtection="0"/>
    <xf numFmtId="0" fontId="36" fillId="0" borderId="12" applyNumberFormat="0" applyFill="0" applyAlignment="0" applyProtection="0"/>
    <xf numFmtId="0" fontId="36" fillId="0" borderId="12" applyNumberFormat="0" applyFill="0" applyAlignment="0" applyProtection="0"/>
    <xf numFmtId="0" fontId="18" fillId="0" borderId="3" applyNumberFormat="0" applyFill="0" applyAlignment="0" applyProtection="0"/>
    <xf numFmtId="0" fontId="2" fillId="0" borderId="0"/>
    <xf numFmtId="0" fontId="2" fillId="0" borderId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6" fontId="37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166" fontId="37" fillId="0" borderId="0" applyFont="0" applyFill="0" applyBorder="0" applyAlignment="0" applyProtection="0"/>
    <xf numFmtId="166" fontId="37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166" fontId="3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30" fillId="0" borderId="0" applyFont="0" applyFill="0" applyBorder="0" applyAlignment="0" applyProtection="0"/>
    <xf numFmtId="166" fontId="37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8" fontId="37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6" fontId="37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8" fontId="37" fillId="0" borderId="0" applyFont="0" applyFill="0" applyBorder="0" applyAlignment="0" applyProtection="0"/>
    <xf numFmtId="43" fontId="30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167" fontId="37" fillId="0" borderId="0" applyFont="0" applyFill="0" applyBorder="0" applyAlignment="0" applyProtection="0"/>
    <xf numFmtId="170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170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167" fontId="37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44" fillId="0" borderId="0" applyFont="0" applyFill="0" applyBorder="0" applyAlignment="0" applyProtection="0"/>
    <xf numFmtId="44" fontId="44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167" fontId="37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167" fontId="37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44" fillId="0" borderId="0" applyFont="0" applyFill="0" applyBorder="0" applyAlignment="0" applyProtection="0"/>
    <xf numFmtId="44" fontId="44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167" fontId="3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171" fontId="3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167" fontId="37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171" fontId="37" fillId="0" borderId="0" applyFont="0" applyFill="0" applyBorder="0" applyAlignment="0" applyProtection="0"/>
    <xf numFmtId="170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170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167" fontId="37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45" fillId="0" borderId="0" applyFont="0" applyFill="0" applyBorder="0" applyAlignment="0" applyProtection="0"/>
    <xf numFmtId="44" fontId="45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45" fillId="0" borderId="0" applyFont="0" applyFill="0" applyBorder="0" applyAlignment="0" applyProtection="0"/>
    <xf numFmtId="44" fontId="4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167" fontId="37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167" fontId="37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0" fontId="46" fillId="53" borderId="0" applyNumberFormat="0" applyBorder="0" applyAlignment="0" applyProtection="0"/>
    <xf numFmtId="0" fontId="47" fillId="53" borderId="0" applyNumberFormat="0" applyBorder="0" applyAlignment="0" applyProtection="0"/>
    <xf numFmtId="0" fontId="47" fillId="53" borderId="0" applyNumberFormat="0" applyBorder="0" applyAlignment="0" applyProtection="0"/>
    <xf numFmtId="0" fontId="22" fillId="22" borderId="0" applyNumberFormat="0" applyBorder="0" applyAlignment="0" applyProtection="0"/>
    <xf numFmtId="0" fontId="46" fillId="53" borderId="0" applyNumberFormat="0" applyBorder="0" applyAlignment="0" applyProtection="0"/>
    <xf numFmtId="0" fontId="2" fillId="0" borderId="0"/>
    <xf numFmtId="0" fontId="30" fillId="0" borderId="0"/>
    <xf numFmtId="0" fontId="37" fillId="0" borderId="0" applyNumberFormat="0" applyFont="0" applyBorder="0" applyProtection="0"/>
    <xf numFmtId="0" fontId="37" fillId="0" borderId="0" applyNumberFormat="0" applyFont="0" applyBorder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7" fillId="0" borderId="0"/>
    <xf numFmtId="0" fontId="30" fillId="0" borderId="0"/>
    <xf numFmtId="0" fontId="30" fillId="0" borderId="0"/>
    <xf numFmtId="0" fontId="37" fillId="0" borderId="0"/>
    <xf numFmtId="0" fontId="30" fillId="0" borderId="0"/>
    <xf numFmtId="0" fontId="37" fillId="0" borderId="0"/>
    <xf numFmtId="0" fontId="30" fillId="0" borderId="0"/>
    <xf numFmtId="0" fontId="9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5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8" fillId="0" borderId="0"/>
    <xf numFmtId="0" fontId="8" fillId="0" borderId="0"/>
    <xf numFmtId="0" fontId="30" fillId="0" borderId="0"/>
    <xf numFmtId="0" fontId="30" fillId="0" borderId="0"/>
    <xf numFmtId="0" fontId="3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7" fillId="0" borderId="0" applyNumberFormat="0" applyBorder="0" applyAlignment="0"/>
    <xf numFmtId="0" fontId="30" fillId="0" borderId="0"/>
    <xf numFmtId="0" fontId="37" fillId="0" borderId="0" applyNumberFormat="0" applyBorder="0" applyAlignment="0"/>
    <xf numFmtId="0" fontId="2" fillId="0" borderId="0"/>
    <xf numFmtId="0" fontId="2" fillId="0" borderId="0" applyNumberFormat="0" applyFill="0" applyBorder="0" applyProtection="0"/>
    <xf numFmtId="0" fontId="48" fillId="0" borderId="0" applyNumberFormat="0" applyBorder="0" applyProtection="0">
      <alignment vertical="top"/>
    </xf>
    <xf numFmtId="0" fontId="10" fillId="0" borderId="0" applyBorder="0">
      <protection locked="0"/>
    </xf>
    <xf numFmtId="0" fontId="10" fillId="0" borderId="0" applyBorder="0">
      <protection locked="0"/>
    </xf>
    <xf numFmtId="0" fontId="10" fillId="0" borderId="0" applyBorder="0">
      <protection locked="0"/>
    </xf>
    <xf numFmtId="0" fontId="10" fillId="0" borderId="0" applyBorder="0">
      <protection locked="0"/>
    </xf>
    <xf numFmtId="0" fontId="10" fillId="0" borderId="0" applyBorder="0">
      <protection locked="0"/>
    </xf>
    <xf numFmtId="0" fontId="10" fillId="0" borderId="0" applyBorder="0">
      <protection locked="0"/>
    </xf>
    <xf numFmtId="0" fontId="10" fillId="0" borderId="0" applyBorder="0">
      <protection locked="0"/>
    </xf>
    <xf numFmtId="0" fontId="8" fillId="0" borderId="0"/>
    <xf numFmtId="0" fontId="10" fillId="0" borderId="0" applyBorder="0">
      <protection locked="0"/>
    </xf>
    <xf numFmtId="0" fontId="37" fillId="0" borderId="0" applyNumberFormat="0" applyBorder="0" applyAlignment="0"/>
    <xf numFmtId="0" fontId="4" fillId="0" borderId="0">
      <alignment vertical="top"/>
    </xf>
    <xf numFmtId="0" fontId="2" fillId="0" borderId="0"/>
    <xf numFmtId="0" fontId="30" fillId="0" borderId="0"/>
    <xf numFmtId="0" fontId="30" fillId="0" borderId="0"/>
    <xf numFmtId="0" fontId="5" fillId="0" borderId="0"/>
    <xf numFmtId="0" fontId="30" fillId="0" borderId="0"/>
    <xf numFmtId="0" fontId="37" fillId="0" borderId="0" applyNumberFormat="0" applyFont="0" applyBorder="0" applyProtection="0"/>
    <xf numFmtId="0" fontId="2" fillId="0" borderId="0"/>
    <xf numFmtId="0" fontId="2" fillId="0" borderId="0"/>
    <xf numFmtId="0" fontId="2" fillId="0" borderId="0" applyNumberFormat="0" applyFill="0" applyBorder="0" applyProtection="0"/>
    <xf numFmtId="0" fontId="48" fillId="0" borderId="0" applyNumberFormat="0" applyBorder="0" applyProtection="0"/>
    <xf numFmtId="0" fontId="2" fillId="0" borderId="0" applyNumberFormat="0" applyFill="0" applyBorder="0" applyProtection="0"/>
    <xf numFmtId="0" fontId="2" fillId="0" borderId="0" applyNumberFormat="0" applyFill="0" applyBorder="0" applyProtection="0"/>
    <xf numFmtId="0" fontId="5" fillId="0" borderId="0"/>
    <xf numFmtId="0" fontId="4" fillId="0" borderId="0">
      <alignment vertical="top"/>
    </xf>
    <xf numFmtId="0" fontId="2" fillId="0" borderId="0" applyNumberFormat="0" applyFill="0" applyBorder="0" applyProtection="0"/>
    <xf numFmtId="0" fontId="2" fillId="0" borderId="0"/>
    <xf numFmtId="0" fontId="2" fillId="0" borderId="0"/>
    <xf numFmtId="0" fontId="48" fillId="0" borderId="0" applyNumberFormat="0" applyFill="0" applyBorder="0" applyProtection="0"/>
    <xf numFmtId="0" fontId="2" fillId="0" borderId="0"/>
    <xf numFmtId="0" fontId="4" fillId="0" borderId="0">
      <alignment vertical="top"/>
    </xf>
    <xf numFmtId="0" fontId="11" fillId="0" borderId="0">
      <alignment vertical="top"/>
    </xf>
    <xf numFmtId="0" fontId="48" fillId="0" borderId="0" applyNumberFormat="0" applyBorder="0" applyProtection="0">
      <alignment vertical="top"/>
    </xf>
    <xf numFmtId="0" fontId="48" fillId="0" borderId="0" applyNumberFormat="0" applyBorder="0" applyProtection="0">
      <alignment vertical="top"/>
    </xf>
    <xf numFmtId="0" fontId="11" fillId="0" borderId="0">
      <alignment vertical="top"/>
    </xf>
    <xf numFmtId="0" fontId="2" fillId="0" borderId="0"/>
    <xf numFmtId="0" fontId="2" fillId="0" borderId="0"/>
    <xf numFmtId="0" fontId="4" fillId="0" borderId="0">
      <alignment vertical="top"/>
    </xf>
    <xf numFmtId="0" fontId="4" fillId="0" borderId="0">
      <alignment vertical="top"/>
    </xf>
    <xf numFmtId="0" fontId="49" fillId="0" borderId="0" applyNumberFormat="0" applyBorder="0" applyProtection="0">
      <alignment vertical="top"/>
    </xf>
    <xf numFmtId="0" fontId="30" fillId="0" borderId="0"/>
    <xf numFmtId="0" fontId="48" fillId="0" borderId="0" applyNumberFormat="0" applyBorder="0" applyProtection="0">
      <alignment vertical="top"/>
    </xf>
    <xf numFmtId="0" fontId="30" fillId="0" borderId="0"/>
    <xf numFmtId="0" fontId="30" fillId="0" borderId="0"/>
    <xf numFmtId="0" fontId="30" fillId="0" borderId="0"/>
    <xf numFmtId="0" fontId="2" fillId="0" borderId="0"/>
    <xf numFmtId="0" fontId="2" fillId="0" borderId="0" applyNumberFormat="0" applyFill="0" applyBorder="0" applyProtection="0"/>
    <xf numFmtId="0" fontId="50" fillId="0" borderId="0"/>
    <xf numFmtId="0" fontId="10" fillId="0" borderId="0" applyBorder="0">
      <protection locked="0"/>
    </xf>
    <xf numFmtId="0" fontId="48" fillId="0" borderId="0" applyNumberFormat="0" applyBorder="0">
      <protection locked="0"/>
    </xf>
    <xf numFmtId="0" fontId="48" fillId="0" borderId="0" applyNumberFormat="0" applyBorder="0">
      <protection locked="0"/>
    </xf>
    <xf numFmtId="0" fontId="10" fillId="0" borderId="0" applyBorder="0">
      <protection locked="0"/>
    </xf>
    <xf numFmtId="0" fontId="2" fillId="0" borderId="0"/>
    <xf numFmtId="0" fontId="2" fillId="0" borderId="0"/>
    <xf numFmtId="0" fontId="50" fillId="0" borderId="0"/>
    <xf numFmtId="0" fontId="50" fillId="0" borderId="0"/>
    <xf numFmtId="0" fontId="37" fillId="0" borderId="0" applyNumberFormat="0" applyFont="0" applyBorder="0" applyProtection="0"/>
    <xf numFmtId="0" fontId="48" fillId="0" borderId="0" applyNumberFormat="0" applyBorder="0">
      <protection locked="0"/>
    </xf>
    <xf numFmtId="0" fontId="2" fillId="0" borderId="0"/>
    <xf numFmtId="0" fontId="11" fillId="0" borderId="0">
      <alignment vertical="top"/>
    </xf>
    <xf numFmtId="0" fontId="48" fillId="0" borderId="0" applyNumberFormat="0" applyBorder="0" applyProtection="0">
      <alignment vertical="top"/>
    </xf>
    <xf numFmtId="0" fontId="11" fillId="0" borderId="0">
      <alignment vertical="top"/>
    </xf>
    <xf numFmtId="0" fontId="48" fillId="0" borderId="0" applyNumberFormat="0" applyBorder="0" applyProtection="0">
      <alignment vertical="top"/>
    </xf>
    <xf numFmtId="0" fontId="51" fillId="0" borderId="0" applyNumberFormat="0" applyBorder="0" applyProtection="0"/>
    <xf numFmtId="0" fontId="51" fillId="0" borderId="0" applyNumberFormat="0" applyBorder="0" applyProtection="0"/>
    <xf numFmtId="0" fontId="44" fillId="0" borderId="0"/>
    <xf numFmtId="0" fontId="51" fillId="0" borderId="0" applyNumberFormat="0" applyBorder="0" applyProtection="0"/>
    <xf numFmtId="0" fontId="44" fillId="0" borderId="0"/>
    <xf numFmtId="0" fontId="30" fillId="0" borderId="0"/>
    <xf numFmtId="0" fontId="2" fillId="0" borderId="0" applyNumberFormat="0" applyFill="0" applyBorder="0" applyProtection="0"/>
    <xf numFmtId="0" fontId="37" fillId="0" borderId="0" applyNumberFormat="0" applyFont="0" applyBorder="0" applyProtection="0"/>
    <xf numFmtId="0" fontId="30" fillId="0" borderId="0"/>
    <xf numFmtId="0" fontId="30" fillId="0" borderId="0"/>
    <xf numFmtId="0" fontId="10" fillId="0" borderId="0" applyBorder="0">
      <protection locked="0"/>
    </xf>
    <xf numFmtId="0" fontId="48" fillId="0" borderId="0" applyNumberFormat="0" applyBorder="0">
      <protection locked="0"/>
    </xf>
    <xf numFmtId="0" fontId="10" fillId="0" borderId="0" applyBorder="0">
      <protection locked="0"/>
    </xf>
    <xf numFmtId="0" fontId="10" fillId="0" borderId="0" applyBorder="0">
      <protection locked="0"/>
    </xf>
    <xf numFmtId="0" fontId="5" fillId="0" borderId="0"/>
    <xf numFmtId="0" fontId="30" fillId="0" borderId="0"/>
    <xf numFmtId="0" fontId="2" fillId="0" borderId="0"/>
    <xf numFmtId="0" fontId="30" fillId="0" borderId="0"/>
    <xf numFmtId="0" fontId="2" fillId="0" borderId="0"/>
    <xf numFmtId="0" fontId="37" fillId="0" borderId="0" applyNumberFormat="0" applyBorder="0" applyAlignment="0"/>
    <xf numFmtId="0" fontId="3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" fillId="0" borderId="0" applyNumberFormat="0" applyFont="0" applyFill="0" applyBorder="0" applyAlignment="0" applyProtection="0"/>
    <xf numFmtId="0" fontId="10" fillId="0" borderId="0" applyBorder="0">
      <protection locked="0"/>
    </xf>
    <xf numFmtId="0" fontId="8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37" fillId="0" borderId="0" applyNumberFormat="0" applyFont="0" applyFill="0" applyBorder="0" applyAlignment="0" applyProtection="0"/>
    <xf numFmtId="0" fontId="37" fillId="0" borderId="0" applyNumberFormat="0" applyFont="0" applyFill="0" applyBorder="0" applyAlignment="0" applyProtection="0"/>
    <xf numFmtId="0" fontId="30" fillId="0" borderId="0"/>
    <xf numFmtId="0" fontId="30" fillId="0" borderId="0"/>
    <xf numFmtId="0" fontId="44" fillId="0" borderId="0"/>
    <xf numFmtId="0" fontId="51" fillId="0" borderId="0" applyNumberFormat="0" applyBorder="0" applyProtection="0"/>
    <xf numFmtId="0" fontId="51" fillId="0" borderId="0" applyNumberFormat="0" applyBorder="0" applyProtection="0"/>
    <xf numFmtId="0" fontId="30" fillId="0" borderId="0"/>
    <xf numFmtId="0" fontId="2" fillId="0" borderId="0" applyNumberFormat="0" applyFont="0" applyFill="0" applyBorder="0" applyAlignment="0" applyProtection="0"/>
    <xf numFmtId="0" fontId="51" fillId="0" borderId="0" applyNumberFormat="0" applyBorder="0" applyProtection="0"/>
    <xf numFmtId="0" fontId="2" fillId="0" borderId="0" applyNumberFormat="0" applyFont="0" applyFill="0" applyBorder="0" applyAlignment="0" applyProtection="0"/>
    <xf numFmtId="0" fontId="51" fillId="0" borderId="0" applyNumberFormat="0" applyBorder="0" applyProtection="0"/>
    <xf numFmtId="0" fontId="2" fillId="0" borderId="0" applyNumberFormat="0" applyFont="0" applyFill="0" applyBorder="0" applyAlignment="0" applyProtection="0"/>
    <xf numFmtId="0" fontId="30" fillId="0" borderId="0"/>
    <xf numFmtId="0" fontId="2" fillId="0" borderId="0" applyNumberFormat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37" fillId="0" borderId="0" applyNumberFormat="0" applyFont="0" applyFill="0" applyBorder="0" applyAlignment="0" applyProtection="0"/>
    <xf numFmtId="0" fontId="37" fillId="0" borderId="0" applyNumberFormat="0" applyFont="0" applyFill="0" applyBorder="0" applyAlignment="0" applyProtection="0"/>
    <xf numFmtId="0" fontId="30" fillId="0" borderId="0"/>
    <xf numFmtId="0" fontId="37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37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7" fillId="0" borderId="0"/>
    <xf numFmtId="0" fontId="7" fillId="0" borderId="0"/>
    <xf numFmtId="0" fontId="30" fillId="0" borderId="0"/>
    <xf numFmtId="0" fontId="2" fillId="0" borderId="0" applyNumberFormat="0" applyFont="0" applyFill="0" applyBorder="0" applyAlignment="0" applyProtection="0"/>
    <xf numFmtId="0" fontId="44" fillId="0" borderId="0"/>
    <xf numFmtId="0" fontId="44" fillId="0" borderId="0"/>
    <xf numFmtId="0" fontId="51" fillId="0" borderId="0" applyNumberFormat="0" applyBorder="0" applyProtection="0"/>
    <xf numFmtId="0" fontId="30" fillId="0" borderId="0"/>
    <xf numFmtId="0" fontId="51" fillId="0" borderId="0" applyNumberFormat="0" applyBorder="0" applyProtection="0"/>
    <xf numFmtId="0" fontId="37" fillId="0" borderId="0" applyNumberFormat="0" applyFont="0" applyBorder="0" applyProtection="0"/>
    <xf numFmtId="0" fontId="37" fillId="0" borderId="0" applyNumberFormat="0" applyFont="0" applyBorder="0" applyProtection="0"/>
    <xf numFmtId="0" fontId="2" fillId="0" borderId="0" applyNumberFormat="0" applyFont="0" applyFill="0" applyBorder="0" applyAlignment="0" applyProtection="0"/>
    <xf numFmtId="0" fontId="37" fillId="0" borderId="0" applyNumberFormat="0" applyFont="0" applyBorder="0" applyProtection="0"/>
    <xf numFmtId="0" fontId="37" fillId="0" borderId="0" applyNumberFormat="0" applyFont="0" applyBorder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30" fillId="0" borderId="0"/>
    <xf numFmtId="0" fontId="2" fillId="0" borderId="0"/>
    <xf numFmtId="0" fontId="2" fillId="0" borderId="0"/>
    <xf numFmtId="0" fontId="2" fillId="0" borderId="0"/>
    <xf numFmtId="0" fontId="30" fillId="0" borderId="0"/>
    <xf numFmtId="0" fontId="30" fillId="0" borderId="0"/>
    <xf numFmtId="0" fontId="30" fillId="0" borderId="0"/>
    <xf numFmtId="0" fontId="2" fillId="0" borderId="0"/>
    <xf numFmtId="0" fontId="2" fillId="0" borderId="0" applyNumberFormat="0" applyFont="0" applyFill="0" applyBorder="0" applyAlignment="0" applyProtection="0"/>
    <xf numFmtId="0" fontId="30" fillId="0" borderId="0"/>
    <xf numFmtId="0" fontId="30" fillId="0" borderId="0"/>
    <xf numFmtId="0" fontId="2" fillId="0" borderId="0" applyNumberFormat="0" applyFont="0" applyFill="0" applyBorder="0" applyAlignment="0" applyProtection="0"/>
    <xf numFmtId="0" fontId="51" fillId="0" borderId="0" applyNumberFormat="0" applyBorder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52" fillId="0" borderId="0"/>
    <xf numFmtId="0" fontId="3" fillId="0" borderId="0"/>
    <xf numFmtId="0" fontId="1" fillId="0" borderId="0"/>
    <xf numFmtId="0" fontId="53" fillId="0" borderId="0"/>
    <xf numFmtId="0" fontId="53" fillId="0" borderId="0"/>
    <xf numFmtId="0" fontId="53" fillId="0" borderId="0" applyNumberFormat="0" applyBorder="0" applyProtection="0"/>
    <xf numFmtId="0" fontId="30" fillId="0" borderId="0"/>
    <xf numFmtId="0" fontId="53" fillId="0" borderId="0" applyNumberFormat="0" applyBorder="0" applyProtection="0"/>
    <xf numFmtId="0" fontId="30" fillId="0" borderId="0"/>
    <xf numFmtId="0" fontId="30" fillId="0" borderId="0"/>
    <xf numFmtId="0" fontId="53" fillId="0" borderId="0"/>
    <xf numFmtId="0" fontId="30" fillId="0" borderId="0"/>
    <xf numFmtId="0" fontId="30" fillId="0" borderId="0"/>
    <xf numFmtId="0" fontId="53" fillId="0" borderId="0" applyNumberFormat="0" applyBorder="0" applyProtection="0"/>
    <xf numFmtId="0" fontId="53" fillId="0" borderId="0"/>
    <xf numFmtId="0" fontId="7" fillId="0" borderId="0"/>
    <xf numFmtId="0" fontId="30" fillId="0" borderId="0"/>
    <xf numFmtId="0" fontId="7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8" fillId="0" borderId="0"/>
    <xf numFmtId="0" fontId="8" fillId="0" borderId="0"/>
    <xf numFmtId="0" fontId="2" fillId="0" borderId="0"/>
    <xf numFmtId="0" fontId="48" fillId="0" borderId="0" applyNumberFormat="0" applyBorder="0" applyProtection="0"/>
    <xf numFmtId="0" fontId="48" fillId="0" borderId="0" applyNumberFormat="0" applyBorder="0" applyProtection="0"/>
    <xf numFmtId="0" fontId="30" fillId="0" borderId="0"/>
    <xf numFmtId="0" fontId="48" fillId="0" borderId="0" applyNumberFormat="0" applyBorder="0" applyProtection="0"/>
    <xf numFmtId="0" fontId="2" fillId="0" borderId="0"/>
    <xf numFmtId="0" fontId="30" fillId="0" borderId="0"/>
    <xf numFmtId="0" fontId="30" fillId="0" borderId="0"/>
    <xf numFmtId="0" fontId="37" fillId="0" borderId="0" applyNumberFormat="0" applyFont="0" applyBorder="0" applyProtection="0"/>
    <xf numFmtId="0" fontId="30" fillId="0" borderId="0"/>
    <xf numFmtId="0" fontId="30" fillId="0" borderId="0"/>
    <xf numFmtId="0" fontId="30" fillId="0" borderId="0"/>
    <xf numFmtId="0" fontId="37" fillId="0" borderId="0" applyNumberFormat="0" applyFont="0" applyBorder="0" applyProtection="0"/>
    <xf numFmtId="0" fontId="8" fillId="0" borderId="0"/>
    <xf numFmtId="0" fontId="30" fillId="0" borderId="0"/>
    <xf numFmtId="0" fontId="30" fillId="0" borderId="0"/>
    <xf numFmtId="0" fontId="30" fillId="0" borderId="0"/>
    <xf numFmtId="0" fontId="37" fillId="0" borderId="0" applyNumberFormat="0" applyFont="0" applyBorder="0" applyProtection="0"/>
    <xf numFmtId="0" fontId="37" fillId="0" borderId="0" applyNumberFormat="0" applyFont="0" applyBorder="0" applyProtection="0"/>
    <xf numFmtId="0" fontId="54" fillId="0" borderId="0"/>
    <xf numFmtId="0" fontId="54" fillId="0" borderId="0"/>
    <xf numFmtId="0" fontId="30" fillId="0" borderId="0"/>
    <xf numFmtId="0" fontId="37" fillId="0" borderId="0" applyNumberFormat="0" applyFont="0" applyBorder="0" applyProtection="0"/>
    <xf numFmtId="0" fontId="30" fillId="0" borderId="0"/>
    <xf numFmtId="0" fontId="37" fillId="0" borderId="0" applyNumberFormat="0" applyFont="0" applyBorder="0" applyProtection="0"/>
    <xf numFmtId="0" fontId="37" fillId="0" borderId="0" applyNumberFormat="0" applyFont="0" applyBorder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7" fillId="0" borderId="0" applyNumberFormat="0" applyFont="0" applyBorder="0" applyProtection="0"/>
    <xf numFmtId="0" fontId="30" fillId="0" borderId="0"/>
    <xf numFmtId="0" fontId="37" fillId="0" borderId="0" applyNumberFormat="0" applyFont="0" applyBorder="0" applyProtection="0"/>
    <xf numFmtId="0" fontId="37" fillId="0" borderId="0" applyNumberFormat="0" applyFont="0" applyBorder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54" fillId="0" borderId="0"/>
    <xf numFmtId="0" fontId="37" fillId="0" borderId="0" applyNumberFormat="0" applyFont="0" applyBorder="0" applyProtection="0"/>
    <xf numFmtId="0" fontId="30" fillId="0" borderId="0"/>
    <xf numFmtId="0" fontId="37" fillId="0" borderId="0" applyNumberFormat="0" applyFont="0" applyBorder="0" applyProtection="0"/>
    <xf numFmtId="0" fontId="30" fillId="0" borderId="0"/>
    <xf numFmtId="0" fontId="30" fillId="0" borderId="0"/>
    <xf numFmtId="0" fontId="30" fillId="0" borderId="0"/>
    <xf numFmtId="0" fontId="45" fillId="0" borderId="0"/>
    <xf numFmtId="0" fontId="55" fillId="0" borderId="0" applyNumberFormat="0" applyBorder="0" applyProtection="0"/>
    <xf numFmtId="0" fontId="55" fillId="0" borderId="0" applyNumberFormat="0" applyBorder="0" applyProtection="0"/>
    <xf numFmtId="0" fontId="5" fillId="0" borderId="0"/>
    <xf numFmtId="0" fontId="30" fillId="0" borderId="0"/>
    <xf numFmtId="0" fontId="45" fillId="0" borderId="0"/>
    <xf numFmtId="0" fontId="30" fillId="0" borderId="0"/>
    <xf numFmtId="0" fontId="30" fillId="54" borderId="16" applyNumberFormat="0" applyFont="0" applyAlignment="0" applyProtection="0"/>
    <xf numFmtId="0" fontId="30" fillId="54" borderId="16" applyNumberFormat="0" applyFont="0" applyAlignment="0" applyProtection="0"/>
    <xf numFmtId="0" fontId="30" fillId="54" borderId="16" applyNumberFormat="0" applyFont="0" applyAlignment="0" applyProtection="0"/>
    <xf numFmtId="0" fontId="30" fillId="54" borderId="16" applyNumberFormat="0" applyFont="0" applyAlignment="0" applyProtection="0"/>
    <xf numFmtId="0" fontId="30" fillId="54" borderId="16" applyNumberFormat="0" applyFont="0" applyAlignment="0" applyProtection="0"/>
    <xf numFmtId="0" fontId="30" fillId="54" borderId="16" applyNumberFormat="0" applyFont="0" applyAlignment="0" applyProtection="0"/>
    <xf numFmtId="0" fontId="30" fillId="54" borderId="16" applyNumberFormat="0" applyFont="0" applyAlignment="0" applyProtection="0"/>
    <xf numFmtId="0" fontId="30" fillId="54" borderId="16" applyNumberFormat="0" applyFont="0" applyAlignment="0" applyProtection="0"/>
    <xf numFmtId="0" fontId="30" fillId="54" borderId="16" applyNumberFormat="0" applyFont="0" applyAlignment="0" applyProtection="0"/>
    <xf numFmtId="0" fontId="30" fillId="54" borderId="16" applyNumberFormat="0" applyFont="0" applyAlignment="0" applyProtection="0"/>
    <xf numFmtId="0" fontId="30" fillId="54" borderId="16" applyNumberFormat="0" applyFont="0" applyAlignment="0" applyProtection="0"/>
    <xf numFmtId="0" fontId="37" fillId="55" borderId="16" applyNumberFormat="0" applyFont="0" applyAlignment="0" applyProtection="0"/>
    <xf numFmtId="0" fontId="30" fillId="54" borderId="16" applyNumberFormat="0" applyFont="0" applyAlignment="0" applyProtection="0"/>
    <xf numFmtId="0" fontId="30" fillId="54" borderId="16" applyNumberFormat="0" applyFont="0" applyAlignment="0" applyProtection="0"/>
    <xf numFmtId="0" fontId="30" fillId="54" borderId="16" applyNumberFormat="0" applyFont="0" applyAlignment="0" applyProtection="0"/>
    <xf numFmtId="0" fontId="30" fillId="54" borderId="16" applyNumberFormat="0" applyFont="0" applyAlignment="0" applyProtection="0"/>
    <xf numFmtId="0" fontId="37" fillId="55" borderId="16" applyNumberFormat="0" applyFont="0" applyAlignment="0" applyProtection="0"/>
    <xf numFmtId="0" fontId="30" fillId="54" borderId="16" applyNumberFormat="0" applyFont="0" applyAlignment="0" applyProtection="0"/>
    <xf numFmtId="0" fontId="30" fillId="54" borderId="16" applyNumberFormat="0" applyFont="0" applyAlignment="0" applyProtection="0"/>
    <xf numFmtId="0" fontId="30" fillId="54" borderId="16" applyNumberFormat="0" applyFont="0" applyAlignment="0" applyProtection="0"/>
    <xf numFmtId="0" fontId="30" fillId="54" borderId="16" applyNumberFormat="0" applyFont="0" applyAlignment="0" applyProtection="0"/>
    <xf numFmtId="0" fontId="30" fillId="54" borderId="16" applyNumberFormat="0" applyFont="0" applyAlignment="0" applyProtection="0"/>
    <xf numFmtId="0" fontId="30" fillId="54" borderId="16" applyNumberFormat="0" applyFont="0" applyAlignment="0" applyProtection="0"/>
    <xf numFmtId="0" fontId="30" fillId="54" borderId="16" applyNumberFormat="0" applyFont="0" applyAlignment="0" applyProtection="0"/>
    <xf numFmtId="0" fontId="30" fillId="54" borderId="16" applyNumberFormat="0" applyFont="0" applyAlignment="0" applyProtection="0"/>
    <xf numFmtId="0" fontId="30" fillId="54" borderId="16" applyNumberFormat="0" applyFont="0" applyAlignment="0" applyProtection="0"/>
    <xf numFmtId="0" fontId="30" fillId="54" borderId="16" applyNumberFormat="0" applyFont="0" applyAlignment="0" applyProtection="0"/>
    <xf numFmtId="0" fontId="30" fillId="54" borderId="16" applyNumberFormat="0" applyFont="0" applyAlignment="0" applyProtection="0"/>
    <xf numFmtId="0" fontId="30" fillId="54" borderId="16" applyNumberFormat="0" applyFont="0" applyAlignment="0" applyProtection="0"/>
    <xf numFmtId="0" fontId="30" fillId="54" borderId="16" applyNumberFormat="0" applyFont="0" applyAlignment="0" applyProtection="0"/>
    <xf numFmtId="0" fontId="30" fillId="54" borderId="16" applyNumberFormat="0" applyFont="0" applyAlignment="0" applyProtection="0"/>
    <xf numFmtId="0" fontId="30" fillId="54" borderId="16" applyNumberFormat="0" applyFont="0" applyAlignment="0" applyProtection="0"/>
    <xf numFmtId="0" fontId="30" fillId="54" borderId="16" applyNumberFormat="0" applyFont="0" applyAlignment="0" applyProtection="0"/>
    <xf numFmtId="0" fontId="30" fillId="54" borderId="16" applyNumberFormat="0" applyFont="0" applyAlignment="0" applyProtection="0"/>
    <xf numFmtId="0" fontId="30" fillId="54" borderId="16" applyNumberFormat="0" applyFont="0" applyAlignment="0" applyProtection="0"/>
    <xf numFmtId="0" fontId="30" fillId="54" borderId="16" applyNumberFormat="0" applyFont="0" applyAlignment="0" applyProtection="0"/>
    <xf numFmtId="0" fontId="30" fillId="54" borderId="16" applyNumberFormat="0" applyFont="0" applyAlignment="0" applyProtection="0"/>
    <xf numFmtId="0" fontId="30" fillId="54" borderId="16" applyNumberFormat="0" applyFont="0" applyAlignment="0" applyProtection="0"/>
    <xf numFmtId="0" fontId="30" fillId="54" borderId="16" applyNumberFormat="0" applyFont="0" applyAlignment="0" applyProtection="0"/>
    <xf numFmtId="0" fontId="30" fillId="54" borderId="16" applyNumberFormat="0" applyFont="0" applyAlignment="0" applyProtection="0"/>
    <xf numFmtId="0" fontId="30" fillId="54" borderId="16" applyNumberFormat="0" applyFont="0" applyAlignment="0" applyProtection="0"/>
    <xf numFmtId="0" fontId="30" fillId="54" borderId="16" applyNumberFormat="0" applyFont="0" applyAlignment="0" applyProtection="0"/>
    <xf numFmtId="0" fontId="29" fillId="23" borderId="7" applyNumberFormat="0" applyFont="0" applyAlignment="0" applyProtection="0"/>
    <xf numFmtId="0" fontId="56" fillId="50" borderId="17" applyNumberFormat="0" applyAlignment="0" applyProtection="0"/>
    <xf numFmtId="0" fontId="56" fillId="50" borderId="17" applyNumberFormat="0" applyAlignment="0" applyProtection="0"/>
    <xf numFmtId="0" fontId="23" fillId="20" borderId="8" applyNumberFormat="0" applyAlignment="0" applyProtection="0"/>
    <xf numFmtId="9" fontId="2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56" fillId="50" borderId="17" applyNumberFormat="0" applyAlignment="0" applyProtection="0"/>
    <xf numFmtId="0" fontId="57" fillId="0" borderId="0">
      <alignment horizontal="center"/>
    </xf>
    <xf numFmtId="0" fontId="57" fillId="56" borderId="0">
      <alignment horizontal="center"/>
    </xf>
    <xf numFmtId="0" fontId="57" fillId="0" borderId="0">
      <alignment horizontal="left"/>
    </xf>
    <xf numFmtId="0" fontId="58" fillId="0" borderId="0"/>
    <xf numFmtId="0" fontId="59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42" fillId="0" borderId="14" applyNumberFormat="0" applyFill="0" applyAlignment="0" applyProtection="0"/>
    <xf numFmtId="0" fontId="39" fillId="0" borderId="15" applyNumberFormat="0" applyFill="0" applyAlignment="0" applyProtection="0"/>
    <xf numFmtId="0" fontId="60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57" fillId="0" borderId="18" applyNumberFormat="0" applyFill="0" applyAlignment="0" applyProtection="0"/>
    <xf numFmtId="0" fontId="12" fillId="0" borderId="9" applyNumberFormat="0" applyFill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24" fillId="0" borderId="0" applyNumberFormat="0" applyFill="0" applyBorder="0" applyAlignment="0" applyProtection="0"/>
  </cellStyleXfs>
  <cellXfs count="167">
    <xf numFmtId="0" fontId="0" fillId="0" borderId="0" xfId="0"/>
    <xf numFmtId="1" fontId="0" fillId="0" borderId="0" xfId="0" applyNumberFormat="1"/>
    <xf numFmtId="0" fontId="62" fillId="0" borderId="0" xfId="0" applyFont="1" applyFill="1" applyAlignment="1">
      <alignment horizontal="center" wrapText="1"/>
    </xf>
    <xf numFmtId="1" fontId="0" fillId="0" borderId="0" xfId="0" applyNumberFormat="1" applyFill="1"/>
    <xf numFmtId="164" fontId="30" fillId="0" borderId="0" xfId="457" applyNumberFormat="1" applyFont="1" applyAlignment="1">
      <alignment horizontal="center"/>
    </xf>
    <xf numFmtId="1" fontId="30" fillId="0" borderId="0" xfId="457" applyNumberFormat="1" applyFont="1"/>
    <xf numFmtId="1" fontId="30" fillId="0" borderId="0" xfId="457" applyNumberFormat="1" applyFont="1" applyAlignment="1">
      <alignment horizontal="center"/>
    </xf>
    <xf numFmtId="165" fontId="30" fillId="0" borderId="0" xfId="1104" applyNumberFormat="1" applyFont="1"/>
    <xf numFmtId="165" fontId="30" fillId="0" borderId="0" xfId="457" applyNumberFormat="1" applyFont="1"/>
    <xf numFmtId="0" fontId="0" fillId="0" borderId="0" xfId="0" applyAlignment="1">
      <alignment horizontal="center"/>
    </xf>
    <xf numFmtId="0" fontId="0" fillId="0" borderId="0" xfId="0"/>
    <xf numFmtId="0" fontId="63" fillId="0" borderId="0" xfId="0" applyFont="1" applyFill="1"/>
    <xf numFmtId="0" fontId="63" fillId="0" borderId="0" xfId="0" applyFont="1"/>
    <xf numFmtId="0" fontId="13" fillId="57" borderId="0" xfId="803" applyFont="1" applyFill="1" applyBorder="1" applyAlignment="1">
      <alignment horizontal="center" vertical="center"/>
    </xf>
    <xf numFmtId="0" fontId="64" fillId="0" borderId="0" xfId="803" applyNumberFormat="1" applyFont="1" applyFill="1" applyBorder="1" applyAlignment="1">
      <alignment horizontal="left" vertical="top"/>
    </xf>
    <xf numFmtId="0" fontId="64" fillId="0" borderId="0" xfId="803" applyFont="1" applyFill="1" applyBorder="1" applyAlignment="1">
      <alignment horizontal="left" vertical="top"/>
    </xf>
    <xf numFmtId="0" fontId="0" fillId="0" borderId="0" xfId="0"/>
    <xf numFmtId="0" fontId="65" fillId="0" borderId="0" xfId="0" applyFont="1" applyFill="1" applyBorder="1" applyAlignment="1" applyProtection="1">
      <alignment horizontal="center"/>
    </xf>
    <xf numFmtId="0" fontId="66" fillId="58" borderId="0" xfId="0" applyFont="1" applyFill="1" applyBorder="1" applyAlignment="1" applyProtection="1">
      <alignment horizontal="center" vertical="center" wrapText="1"/>
    </xf>
    <xf numFmtId="0" fontId="66" fillId="58" borderId="0" xfId="0" applyNumberFormat="1" applyFont="1" applyFill="1" applyBorder="1" applyAlignment="1" applyProtection="1">
      <alignment horizontal="center" vertical="center" wrapText="1"/>
    </xf>
    <xf numFmtId="0" fontId="67" fillId="59" borderId="0" xfId="0" applyFont="1" applyFill="1" applyAlignment="1">
      <alignment horizontal="center"/>
    </xf>
    <xf numFmtId="1" fontId="67" fillId="59" borderId="0" xfId="0" applyNumberFormat="1" applyFont="1" applyFill="1" applyAlignment="1">
      <alignment horizontal="center"/>
    </xf>
    <xf numFmtId="165" fontId="67" fillId="59" borderId="0" xfId="0" applyNumberFormat="1" applyFont="1" applyFill="1" applyAlignment="1">
      <alignment horizontal="center"/>
    </xf>
    <xf numFmtId="165" fontId="67" fillId="59" borderId="0" xfId="1104" applyNumberFormat="1" applyFont="1" applyFill="1" applyAlignment="1">
      <alignment horizontal="center"/>
    </xf>
    <xf numFmtId="165" fontId="68" fillId="59" borderId="0" xfId="457" applyNumberFormat="1" applyFont="1" applyFill="1" applyAlignment="1">
      <alignment horizontal="center"/>
    </xf>
    <xf numFmtId="165" fontId="63" fillId="0" borderId="0" xfId="0" applyNumberFormat="1" applyFont="1"/>
    <xf numFmtId="0" fontId="65" fillId="0" borderId="0" xfId="0" applyFont="1" applyFill="1" applyBorder="1" applyAlignment="1" applyProtection="1">
      <alignment horizontal="left"/>
    </xf>
    <xf numFmtId="0" fontId="65" fillId="0" borderId="0" xfId="804" applyFont="1" applyFill="1" applyBorder="1" applyAlignment="1" applyProtection="1">
      <alignment horizontal="left"/>
    </xf>
    <xf numFmtId="0" fontId="65" fillId="0" borderId="0" xfId="804" applyFont="1" applyFill="1" applyBorder="1" applyAlignment="1" applyProtection="1">
      <alignment horizontal="center"/>
    </xf>
    <xf numFmtId="172" fontId="30" fillId="0" borderId="0" xfId="1104" applyNumberFormat="1" applyFont="1"/>
    <xf numFmtId="1" fontId="63" fillId="0" borderId="0" xfId="457" applyNumberFormat="1" applyFont="1" applyAlignment="1">
      <alignment horizontal="center"/>
    </xf>
    <xf numFmtId="165" fontId="63" fillId="0" borderId="0" xfId="457" applyNumberFormat="1" applyFont="1" applyAlignment="1">
      <alignment horizontal="center"/>
    </xf>
    <xf numFmtId="1" fontId="63" fillId="0" borderId="0" xfId="0" applyNumberFormat="1" applyFont="1"/>
    <xf numFmtId="172" fontId="67" fillId="59" borderId="0" xfId="0" applyNumberFormat="1" applyFont="1" applyFill="1" applyAlignment="1">
      <alignment horizontal="center"/>
    </xf>
    <xf numFmtId="1" fontId="63" fillId="0" borderId="0" xfId="457" applyNumberFormat="1" applyFont="1"/>
    <xf numFmtId="165" fontId="63" fillId="0" borderId="0" xfId="457" applyNumberFormat="1" applyFont="1"/>
    <xf numFmtId="164" fontId="67" fillId="59" borderId="0" xfId="457" applyNumberFormat="1" applyFont="1" applyFill="1" applyAlignment="1">
      <alignment horizontal="center"/>
    </xf>
    <xf numFmtId="0" fontId="64" fillId="0" borderId="0" xfId="0" applyFont="1" applyAlignment="1">
      <alignment horizontal="center"/>
    </xf>
    <xf numFmtId="0" fontId="64" fillId="0" borderId="0" xfId="0" applyFont="1"/>
    <xf numFmtId="165" fontId="64" fillId="0" borderId="0" xfId="0" applyNumberFormat="1" applyFont="1"/>
    <xf numFmtId="0" fontId="67" fillId="59" borderId="0" xfId="0" applyFont="1" applyFill="1" applyAlignment="1">
      <alignment horizontal="center"/>
    </xf>
    <xf numFmtId="165" fontId="67" fillId="59" borderId="0" xfId="457" applyNumberFormat="1" applyFont="1" applyFill="1" applyAlignment="1">
      <alignment horizontal="center"/>
    </xf>
    <xf numFmtId="0" fontId="69" fillId="0" borderId="0" xfId="0" applyFont="1"/>
    <xf numFmtId="0" fontId="65" fillId="0" borderId="0" xfId="0" applyNumberFormat="1" applyFont="1" applyFill="1" applyBorder="1" applyAlignment="1" applyProtection="1">
      <alignment horizontal="left"/>
    </xf>
    <xf numFmtId="0" fontId="65" fillId="0" borderId="0" xfId="0" applyNumberFormat="1" applyFont="1" applyFill="1" applyBorder="1" applyAlignment="1" applyProtection="1">
      <alignment horizontal="center"/>
    </xf>
    <xf numFmtId="1" fontId="7" fillId="0" borderId="0" xfId="0" applyNumberFormat="1" applyFont="1" applyFill="1" applyAlignment="1">
      <alignment horizontal="center"/>
    </xf>
    <xf numFmtId="0" fontId="70" fillId="0" borderId="0" xfId="0" applyFont="1" applyFill="1"/>
    <xf numFmtId="165" fontId="71" fillId="0" borderId="0" xfId="0" applyNumberFormat="1" applyFont="1"/>
    <xf numFmtId="0" fontId="67" fillId="60" borderId="0" xfId="0" applyFont="1" applyFill="1" applyBorder="1" applyAlignment="1">
      <alignment horizontal="left"/>
    </xf>
    <xf numFmtId="9" fontId="63" fillId="0" borderId="0" xfId="1104" applyFont="1" applyAlignment="1">
      <alignment horizontal="center"/>
    </xf>
    <xf numFmtId="0" fontId="0" fillId="0" borderId="0" xfId="0"/>
    <xf numFmtId="0" fontId="67" fillId="59" borderId="0" xfId="0" applyFont="1" applyFill="1" applyAlignment="1">
      <alignment horizontal="center"/>
    </xf>
    <xf numFmtId="1" fontId="63" fillId="0" borderId="0" xfId="0" applyNumberFormat="1" applyFont="1"/>
    <xf numFmtId="165" fontId="63" fillId="0" borderId="0" xfId="0" applyNumberFormat="1" applyFont="1"/>
    <xf numFmtId="10" fontId="63" fillId="0" borderId="0" xfId="1104" applyNumberFormat="1" applyFont="1"/>
    <xf numFmtId="165" fontId="0" fillId="0" borderId="0" xfId="0" applyNumberFormat="1"/>
    <xf numFmtId="173" fontId="30" fillId="0" borderId="0" xfId="1104" applyNumberFormat="1" applyFont="1"/>
    <xf numFmtId="9" fontId="0" fillId="0" borderId="0" xfId="0" applyNumberFormat="1"/>
    <xf numFmtId="14" fontId="63" fillId="0" borderId="0" xfId="0" applyNumberFormat="1" applyFont="1"/>
    <xf numFmtId="44" fontId="63" fillId="0" borderId="0" xfId="457" applyFont="1"/>
    <xf numFmtId="165" fontId="67" fillId="61" borderId="0" xfId="0" applyNumberFormat="1" applyFont="1" applyFill="1"/>
    <xf numFmtId="0" fontId="0" fillId="0" borderId="0" xfId="0"/>
    <xf numFmtId="0" fontId="63" fillId="0" borderId="0" xfId="0" applyFont="1"/>
    <xf numFmtId="0" fontId="67" fillId="59" borderId="0" xfId="0" applyFont="1" applyFill="1" applyAlignment="1">
      <alignment horizontal="center"/>
    </xf>
    <xf numFmtId="0" fontId="0" fillId="0" borderId="0" xfId="0" applyFill="1"/>
    <xf numFmtId="1" fontId="63" fillId="0" borderId="0" xfId="0" applyNumberFormat="1" applyFont="1" applyFill="1"/>
    <xf numFmtId="0" fontId="63" fillId="0" borderId="0" xfId="0" applyFont="1" applyAlignment="1">
      <alignment horizontal="center"/>
    </xf>
    <xf numFmtId="165" fontId="63" fillId="0" borderId="0" xfId="1104" applyNumberFormat="1" applyFont="1"/>
    <xf numFmtId="172" fontId="63" fillId="0" borderId="0" xfId="1104" applyNumberFormat="1" applyFont="1"/>
    <xf numFmtId="164" fontId="67" fillId="59" borderId="0" xfId="457" applyNumberFormat="1" applyFont="1" applyFill="1" applyAlignment="1">
      <alignment horizontal="center" vertical="center" wrapText="1"/>
    </xf>
    <xf numFmtId="164" fontId="67" fillId="59" borderId="0" xfId="457" applyNumberFormat="1" applyFont="1" applyFill="1" applyAlignment="1">
      <alignment horizontal="center" vertical="center"/>
    </xf>
    <xf numFmtId="0" fontId="67" fillId="59" borderId="0" xfId="0" applyFont="1" applyFill="1" applyAlignment="1">
      <alignment horizontal="center" vertical="center"/>
    </xf>
    <xf numFmtId="0" fontId="67" fillId="59" borderId="0" xfId="0" applyFont="1" applyFill="1" applyAlignment="1">
      <alignment horizontal="center" vertical="center" wrapText="1"/>
    </xf>
    <xf numFmtId="0" fontId="0" fillId="0" borderId="0" xfId="0"/>
    <xf numFmtId="0" fontId="0" fillId="0" borderId="0" xfId="0" applyAlignment="1">
      <alignment horizontal="center"/>
    </xf>
    <xf numFmtId="0" fontId="63" fillId="0" borderId="0" xfId="0" applyFont="1"/>
    <xf numFmtId="0" fontId="67" fillId="59" borderId="0" xfId="0" applyFont="1" applyFill="1" applyAlignment="1">
      <alignment horizontal="center"/>
    </xf>
    <xf numFmtId="0" fontId="64" fillId="0" borderId="0" xfId="0" applyFont="1" applyAlignment="1">
      <alignment horizontal="center"/>
    </xf>
    <xf numFmtId="0" fontId="64" fillId="0" borderId="0" xfId="0" applyFont="1"/>
    <xf numFmtId="165" fontId="64" fillId="0" borderId="0" xfId="0" applyNumberFormat="1" applyFont="1"/>
    <xf numFmtId="165" fontId="71" fillId="0" borderId="0" xfId="0" applyNumberFormat="1" applyFont="1"/>
    <xf numFmtId="0" fontId="67" fillId="59" borderId="0" xfId="0" applyFont="1" applyFill="1" applyAlignment="1">
      <alignment horizontal="center"/>
    </xf>
    <xf numFmtId="0" fontId="67" fillId="59" borderId="0" xfId="0" applyFont="1" applyFill="1" applyAlignment="1">
      <alignment horizontal="center"/>
    </xf>
    <xf numFmtId="0" fontId="63" fillId="0" borderId="0" xfId="0" applyFont="1"/>
    <xf numFmtId="1" fontId="63" fillId="0" borderId="0" xfId="0" applyNumberFormat="1" applyFont="1"/>
    <xf numFmtId="165" fontId="68" fillId="59" borderId="0" xfId="1104" applyNumberFormat="1" applyFont="1" applyFill="1" applyAlignment="1">
      <alignment horizontal="center"/>
    </xf>
    <xf numFmtId="8" fontId="64" fillId="0" borderId="0" xfId="0" applyNumberFormat="1" applyFont="1"/>
    <xf numFmtId="0" fontId="67" fillId="59" borderId="0" xfId="0" applyFont="1" applyFill="1" applyAlignment="1">
      <alignment horizontal="center"/>
    </xf>
    <xf numFmtId="0" fontId="57" fillId="0" borderId="0" xfId="0" applyFont="1" applyAlignment="1">
      <alignment horizontal="center" vertical="center"/>
    </xf>
    <xf numFmtId="0" fontId="63" fillId="62" borderId="0" xfId="0" applyFont="1" applyFill="1"/>
    <xf numFmtId="1" fontId="63" fillId="62" borderId="0" xfId="0" applyNumberFormat="1" applyFont="1" applyFill="1"/>
    <xf numFmtId="1" fontId="63" fillId="62" borderId="0" xfId="457" applyNumberFormat="1" applyFont="1" applyFill="1"/>
    <xf numFmtId="165" fontId="63" fillId="62" borderId="0" xfId="457" applyNumberFormat="1" applyFont="1" applyFill="1"/>
    <xf numFmtId="172" fontId="63" fillId="62" borderId="0" xfId="1104" applyNumberFormat="1" applyFont="1" applyFill="1"/>
    <xf numFmtId="0" fontId="63" fillId="62" borderId="0" xfId="0" applyFont="1" applyFill="1" applyAlignment="1">
      <alignment horizontal="center"/>
    </xf>
    <xf numFmtId="1" fontId="63" fillId="62" borderId="0" xfId="457" applyNumberFormat="1" applyFont="1" applyFill="1" applyAlignment="1">
      <alignment horizontal="center"/>
    </xf>
    <xf numFmtId="9" fontId="63" fillId="62" borderId="0" xfId="1104" applyFont="1" applyFill="1" applyAlignment="1">
      <alignment horizontal="center"/>
    </xf>
    <xf numFmtId="0" fontId="0" fillId="62" borderId="0" xfId="0" applyFill="1"/>
    <xf numFmtId="0" fontId="63" fillId="63" borderId="0" xfId="0" applyFont="1" applyFill="1"/>
    <xf numFmtId="1" fontId="63" fillId="63" borderId="0" xfId="0" applyNumberFormat="1" applyFont="1" applyFill="1"/>
    <xf numFmtId="1" fontId="63" fillId="63" borderId="0" xfId="457" applyNumberFormat="1" applyFont="1" applyFill="1"/>
    <xf numFmtId="165" fontId="63" fillId="63" borderId="0" xfId="457" applyNumberFormat="1" applyFont="1" applyFill="1"/>
    <xf numFmtId="165" fontId="63" fillId="63" borderId="0" xfId="1104" applyNumberFormat="1" applyFont="1" applyFill="1"/>
    <xf numFmtId="172" fontId="63" fillId="63" borderId="0" xfId="1104" applyNumberFormat="1" applyFont="1" applyFill="1"/>
    <xf numFmtId="0" fontId="63" fillId="63" borderId="0" xfId="0" applyFont="1" applyFill="1" applyAlignment="1">
      <alignment horizontal="center"/>
    </xf>
    <xf numFmtId="1" fontId="63" fillId="63" borderId="0" xfId="457" applyNumberFormat="1" applyFont="1" applyFill="1" applyAlignment="1">
      <alignment horizontal="center"/>
    </xf>
    <xf numFmtId="9" fontId="63" fillId="63" borderId="0" xfId="1104" applyFont="1" applyFill="1" applyAlignment="1">
      <alignment horizontal="center"/>
    </xf>
    <xf numFmtId="0" fontId="0" fillId="63" borderId="0" xfId="0" applyFill="1"/>
    <xf numFmtId="165" fontId="63" fillId="62" borderId="0" xfId="457" applyNumberFormat="1" applyFont="1" applyFill="1" applyAlignment="1">
      <alignment horizontal="center"/>
    </xf>
    <xf numFmtId="0" fontId="63" fillId="64" borderId="0" xfId="0" applyFont="1" applyFill="1"/>
    <xf numFmtId="1" fontId="63" fillId="64" borderId="0" xfId="0" applyNumberFormat="1" applyFont="1" applyFill="1"/>
    <xf numFmtId="1" fontId="63" fillId="64" borderId="0" xfId="457" applyNumberFormat="1" applyFont="1" applyFill="1"/>
    <xf numFmtId="165" fontId="63" fillId="64" borderId="0" xfId="457" applyNumberFormat="1" applyFont="1" applyFill="1"/>
    <xf numFmtId="165" fontId="63" fillId="64" borderId="0" xfId="1104" applyNumberFormat="1" applyFont="1" applyFill="1"/>
    <xf numFmtId="172" fontId="63" fillId="64" borderId="0" xfId="1104" applyNumberFormat="1" applyFont="1" applyFill="1"/>
    <xf numFmtId="0" fontId="63" fillId="64" borderId="0" xfId="0" applyFont="1" applyFill="1" applyAlignment="1">
      <alignment horizontal="center"/>
    </xf>
    <xf numFmtId="1" fontId="63" fillId="64" borderId="0" xfId="457" applyNumberFormat="1" applyFont="1" applyFill="1" applyAlignment="1">
      <alignment horizontal="center"/>
    </xf>
    <xf numFmtId="9" fontId="63" fillId="64" borderId="0" xfId="1104" applyFont="1" applyFill="1" applyAlignment="1">
      <alignment horizontal="center"/>
    </xf>
    <xf numFmtId="165" fontId="63" fillId="64" borderId="0" xfId="457" applyNumberFormat="1" applyFont="1" applyFill="1" applyAlignment="1">
      <alignment horizontal="center"/>
    </xf>
    <xf numFmtId="0" fontId="0" fillId="64" borderId="0" xfId="0" applyFill="1"/>
    <xf numFmtId="165" fontId="63" fillId="0" borderId="0" xfId="1104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165" fontId="64" fillId="0" borderId="0" xfId="0" applyNumberFormat="1" applyFont="1" applyFill="1"/>
    <xf numFmtId="8" fontId="64" fillId="0" borderId="0" xfId="0" applyNumberFormat="1" applyFont="1" applyFill="1"/>
    <xf numFmtId="165" fontId="72" fillId="0" borderId="0" xfId="0" applyNumberFormat="1" applyFont="1"/>
    <xf numFmtId="0" fontId="0" fillId="0" borderId="0" xfId="0"/>
    <xf numFmtId="0" fontId="67" fillId="59" borderId="0" xfId="0" applyFont="1" applyFill="1" applyAlignment="1">
      <alignment horizontal="center"/>
    </xf>
    <xf numFmtId="14" fontId="63" fillId="0" borderId="0" xfId="0" applyNumberFormat="1" applyFont="1" applyAlignment="1">
      <alignment horizontal="center"/>
    </xf>
    <xf numFmtId="0" fontId="57" fillId="0" borderId="0" xfId="0" applyFont="1" applyAlignment="1">
      <alignment horizontal="center" vertical="center"/>
    </xf>
    <xf numFmtId="14" fontId="67" fillId="59" borderId="0" xfId="0" applyNumberFormat="1" applyFont="1" applyFill="1" applyAlignment="1">
      <alignment horizontal="center"/>
    </xf>
    <xf numFmtId="14" fontId="0" fillId="0" borderId="0" xfId="0" applyNumberFormat="1" applyAlignment="1">
      <alignment horizontal="center"/>
    </xf>
    <xf numFmtId="0" fontId="57" fillId="0" borderId="0" xfId="0" applyFont="1" applyAlignment="1">
      <alignment horizontal="center" vertical="center"/>
    </xf>
    <xf numFmtId="8" fontId="73" fillId="0" borderId="0" xfId="0" applyNumberFormat="1" applyFont="1" applyAlignment="1">
      <alignment horizontal="center"/>
    </xf>
    <xf numFmtId="0" fontId="67" fillId="59" borderId="0" xfId="0" applyFont="1" applyFill="1" applyAlignment="1">
      <alignment horizontal="center"/>
    </xf>
    <xf numFmtId="0" fontId="63" fillId="67" borderId="0" xfId="0" applyFont="1" applyFill="1"/>
    <xf numFmtId="1" fontId="63" fillId="67" borderId="0" xfId="0" applyNumberFormat="1" applyFont="1" applyFill="1"/>
    <xf numFmtId="1" fontId="63" fillId="67" borderId="0" xfId="457" applyNumberFormat="1" applyFont="1" applyFill="1"/>
    <xf numFmtId="165" fontId="63" fillId="67" borderId="0" xfId="457" applyNumberFormat="1" applyFont="1" applyFill="1"/>
    <xf numFmtId="14" fontId="63" fillId="67" borderId="0" xfId="0" applyNumberFormat="1" applyFont="1" applyFill="1" applyAlignment="1">
      <alignment horizontal="center"/>
    </xf>
    <xf numFmtId="1" fontId="63" fillId="67" borderId="0" xfId="457" applyNumberFormat="1" applyFont="1" applyFill="1" applyAlignment="1">
      <alignment horizontal="center"/>
    </xf>
    <xf numFmtId="9" fontId="63" fillId="0" borderId="0" xfId="0" applyNumberFormat="1" applyFont="1"/>
    <xf numFmtId="10" fontId="63" fillId="0" borderId="0" xfId="1104" applyNumberFormat="1" applyFont="1" applyAlignment="1">
      <alignment horizontal="center"/>
    </xf>
    <xf numFmtId="0" fontId="57" fillId="0" borderId="0" xfId="0" applyFont="1" applyAlignment="1">
      <alignment horizontal="center" vertical="center"/>
    </xf>
    <xf numFmtId="0" fontId="76" fillId="0" borderId="0" xfId="0" pivotButton="1" applyFont="1"/>
    <xf numFmtId="0" fontId="76" fillId="0" borderId="0" xfId="0" applyFont="1"/>
    <xf numFmtId="1" fontId="76" fillId="0" borderId="0" xfId="0" applyNumberFormat="1" applyFont="1"/>
    <xf numFmtId="165" fontId="76" fillId="0" borderId="0" xfId="0" applyNumberFormat="1" applyFont="1"/>
    <xf numFmtId="0" fontId="63" fillId="68" borderId="0" xfId="0" applyFont="1" applyFill="1"/>
    <xf numFmtId="1" fontId="63" fillId="68" borderId="0" xfId="0" applyNumberFormat="1" applyFont="1" applyFill="1"/>
    <xf numFmtId="1" fontId="63" fillId="68" borderId="0" xfId="457" applyNumberFormat="1" applyFont="1" applyFill="1"/>
    <xf numFmtId="165" fontId="63" fillId="68" borderId="0" xfId="457" applyNumberFormat="1" applyFont="1" applyFill="1"/>
    <xf numFmtId="165" fontId="63" fillId="68" borderId="0" xfId="1104" applyNumberFormat="1" applyFont="1" applyFill="1"/>
    <xf numFmtId="172" fontId="63" fillId="68" borderId="0" xfId="1104" applyNumberFormat="1" applyFont="1" applyFill="1"/>
    <xf numFmtId="14" fontId="63" fillId="68" borderId="0" xfId="0" applyNumberFormat="1" applyFont="1" applyFill="1" applyAlignment="1">
      <alignment horizontal="center"/>
    </xf>
    <xf numFmtId="0" fontId="63" fillId="68" borderId="0" xfId="0" applyFont="1" applyFill="1" applyAlignment="1">
      <alignment horizontal="center"/>
    </xf>
    <xf numFmtId="1" fontId="63" fillId="68" borderId="0" xfId="457" applyNumberFormat="1" applyFont="1" applyFill="1" applyAlignment="1">
      <alignment horizontal="center"/>
    </xf>
    <xf numFmtId="9" fontId="63" fillId="68" borderId="0" xfId="1104" applyFont="1" applyFill="1" applyAlignment="1">
      <alignment horizontal="center"/>
    </xf>
    <xf numFmtId="165" fontId="63" fillId="68" borderId="0" xfId="1104" applyNumberFormat="1" applyFont="1" applyFill="1" applyAlignment="1">
      <alignment horizontal="center"/>
    </xf>
    <xf numFmtId="0" fontId="0" fillId="68" borderId="0" xfId="0" applyFill="1"/>
    <xf numFmtId="44" fontId="76" fillId="0" borderId="0" xfId="0" applyNumberFormat="1" applyFont="1"/>
    <xf numFmtId="0" fontId="74" fillId="66" borderId="0" xfId="0" applyFont="1" applyFill="1" applyBorder="1" applyAlignment="1" applyProtection="1">
      <alignment horizontal="center"/>
    </xf>
    <xf numFmtId="0" fontId="67" fillId="60" borderId="0" xfId="0" applyFont="1" applyFill="1" applyBorder="1" applyAlignment="1">
      <alignment horizontal="left"/>
    </xf>
    <xf numFmtId="0" fontId="75" fillId="65" borderId="0" xfId="0" applyFont="1" applyFill="1" applyAlignment="1">
      <alignment horizontal="center" vertical="center" wrapText="1"/>
    </xf>
    <xf numFmtId="0" fontId="67" fillId="59" borderId="0" xfId="0" applyFont="1" applyFill="1" applyAlignment="1">
      <alignment horizontal="center"/>
    </xf>
    <xf numFmtId="0" fontId="75" fillId="65" borderId="0" xfId="0" applyFont="1" applyFill="1" applyAlignment="1">
      <alignment horizontal="center" vertical="top" wrapText="1"/>
    </xf>
    <xf numFmtId="0" fontId="57" fillId="0" borderId="0" xfId="0" applyFont="1" applyAlignment="1">
      <alignment horizontal="center" vertical="center"/>
    </xf>
    <xf numFmtId="0" fontId="57" fillId="64" borderId="0" xfId="0" applyFont="1" applyFill="1" applyAlignment="1">
      <alignment horizontal="center"/>
    </xf>
  </cellXfs>
  <cellStyles count="1143">
    <cellStyle name="=C:\WINNT\SYSTEM32\COMMAND.COM 2" xfId="1" xr:uid="{00000000-0005-0000-0000-000000000000}"/>
    <cellStyle name="20% - Accent1" xfId="2" xr:uid="{00000000-0005-0000-0000-000001000000}"/>
    <cellStyle name="20% - Accent1 2" xfId="3" xr:uid="{00000000-0005-0000-0000-000002000000}"/>
    <cellStyle name="20% - Accent1 3" xfId="4" xr:uid="{00000000-0005-0000-0000-000003000000}"/>
    <cellStyle name="20% - Accent1 3 2" xfId="5" xr:uid="{00000000-0005-0000-0000-000004000000}"/>
    <cellStyle name="20% - Accent2" xfId="6" xr:uid="{00000000-0005-0000-0000-000005000000}"/>
    <cellStyle name="20% - Accent2 2" xfId="7" xr:uid="{00000000-0005-0000-0000-000006000000}"/>
    <cellStyle name="20% - Accent2 3" xfId="8" xr:uid="{00000000-0005-0000-0000-000007000000}"/>
    <cellStyle name="20% - Accent2 3 2" xfId="9" xr:uid="{00000000-0005-0000-0000-000008000000}"/>
    <cellStyle name="20% - Accent3" xfId="10" xr:uid="{00000000-0005-0000-0000-000009000000}"/>
    <cellStyle name="20% - Accent3 2" xfId="11" xr:uid="{00000000-0005-0000-0000-00000A000000}"/>
    <cellStyle name="20% - Accent3 3" xfId="12" xr:uid="{00000000-0005-0000-0000-00000B000000}"/>
    <cellStyle name="20% - Accent3 3 2" xfId="13" xr:uid="{00000000-0005-0000-0000-00000C000000}"/>
    <cellStyle name="20% - Accent4" xfId="14" xr:uid="{00000000-0005-0000-0000-00000D000000}"/>
    <cellStyle name="20% - Accent4 2" xfId="15" xr:uid="{00000000-0005-0000-0000-00000E000000}"/>
    <cellStyle name="20% - Accent4 3" xfId="16" xr:uid="{00000000-0005-0000-0000-00000F000000}"/>
    <cellStyle name="20% - Accent4 3 2" xfId="17" xr:uid="{00000000-0005-0000-0000-000010000000}"/>
    <cellStyle name="20% - Accent5" xfId="18" xr:uid="{00000000-0005-0000-0000-000011000000}"/>
    <cellStyle name="20% - Accent5 2" xfId="19" xr:uid="{00000000-0005-0000-0000-000012000000}"/>
    <cellStyle name="20% - Accent5 3" xfId="20" xr:uid="{00000000-0005-0000-0000-000013000000}"/>
    <cellStyle name="20% - Accent5 3 2" xfId="21" xr:uid="{00000000-0005-0000-0000-000014000000}"/>
    <cellStyle name="20% - Accent6" xfId="22" xr:uid="{00000000-0005-0000-0000-000015000000}"/>
    <cellStyle name="20% - Accent6 2" xfId="23" xr:uid="{00000000-0005-0000-0000-000016000000}"/>
    <cellStyle name="20% - Accent6 3" xfId="24" xr:uid="{00000000-0005-0000-0000-000017000000}"/>
    <cellStyle name="20% - Accent6 3 2" xfId="25" xr:uid="{00000000-0005-0000-0000-000018000000}"/>
    <cellStyle name="20% - Énfasis1" xfId="26" builtinId="30" customBuiltin="1"/>
    <cellStyle name="20% - Énfasis1 2" xfId="27" xr:uid="{00000000-0005-0000-0000-00001A000000}"/>
    <cellStyle name="20% - Énfasis1 3" xfId="28" xr:uid="{00000000-0005-0000-0000-00001B000000}"/>
    <cellStyle name="20% - Énfasis1 4" xfId="29" xr:uid="{00000000-0005-0000-0000-00001C000000}"/>
    <cellStyle name="20% - Énfasis1 5" xfId="30" xr:uid="{00000000-0005-0000-0000-00001D000000}"/>
    <cellStyle name="20% - Énfasis2" xfId="31" builtinId="34" customBuiltin="1"/>
    <cellStyle name="20% - Énfasis2 2" xfId="32" xr:uid="{00000000-0005-0000-0000-00001F000000}"/>
    <cellStyle name="20% - Énfasis2 3" xfId="33" xr:uid="{00000000-0005-0000-0000-000020000000}"/>
    <cellStyle name="20% - Énfasis2 4" xfId="34" xr:uid="{00000000-0005-0000-0000-000021000000}"/>
    <cellStyle name="20% - Énfasis2 5" xfId="35" xr:uid="{00000000-0005-0000-0000-000022000000}"/>
    <cellStyle name="20% - Énfasis3" xfId="36" builtinId="38" customBuiltin="1"/>
    <cellStyle name="20% - Énfasis3 2" xfId="37" xr:uid="{00000000-0005-0000-0000-000024000000}"/>
    <cellStyle name="20% - Énfasis3 3" xfId="38" xr:uid="{00000000-0005-0000-0000-000025000000}"/>
    <cellStyle name="20% - Énfasis3 4" xfId="39" xr:uid="{00000000-0005-0000-0000-000026000000}"/>
    <cellStyle name="20% - Énfasis3 5" xfId="40" xr:uid="{00000000-0005-0000-0000-000027000000}"/>
    <cellStyle name="20% - Énfasis4" xfId="41" builtinId="42" customBuiltin="1"/>
    <cellStyle name="20% - Énfasis4 2" xfId="42" xr:uid="{00000000-0005-0000-0000-000029000000}"/>
    <cellStyle name="20% - Énfasis4 3" xfId="43" xr:uid="{00000000-0005-0000-0000-00002A000000}"/>
    <cellStyle name="20% - Énfasis4 4" xfId="44" xr:uid="{00000000-0005-0000-0000-00002B000000}"/>
    <cellStyle name="20% - Énfasis4 5" xfId="45" xr:uid="{00000000-0005-0000-0000-00002C000000}"/>
    <cellStyle name="20% - Énfasis5" xfId="46" builtinId="46" customBuiltin="1"/>
    <cellStyle name="20% - Énfasis5 2" xfId="47" xr:uid="{00000000-0005-0000-0000-00002E000000}"/>
    <cellStyle name="20% - Énfasis5 3" xfId="48" xr:uid="{00000000-0005-0000-0000-00002F000000}"/>
    <cellStyle name="20% - Énfasis5 4" xfId="49" xr:uid="{00000000-0005-0000-0000-000030000000}"/>
    <cellStyle name="20% - Énfasis5 5" xfId="50" xr:uid="{00000000-0005-0000-0000-000031000000}"/>
    <cellStyle name="20% - Énfasis6" xfId="51" builtinId="50" customBuiltin="1"/>
    <cellStyle name="20% - Énfasis6 2" xfId="52" xr:uid="{00000000-0005-0000-0000-000033000000}"/>
    <cellStyle name="20% - Énfasis6 3" xfId="53" xr:uid="{00000000-0005-0000-0000-000034000000}"/>
    <cellStyle name="20% - Énfasis6 4" xfId="54" xr:uid="{00000000-0005-0000-0000-000035000000}"/>
    <cellStyle name="20% - Énfasis6 5" xfId="55" xr:uid="{00000000-0005-0000-0000-000036000000}"/>
    <cellStyle name="40% - Accent1" xfId="56" xr:uid="{00000000-0005-0000-0000-000037000000}"/>
    <cellStyle name="40% - Accent1 2" xfId="57" xr:uid="{00000000-0005-0000-0000-000038000000}"/>
    <cellStyle name="40% - Accent1 3" xfId="58" xr:uid="{00000000-0005-0000-0000-000039000000}"/>
    <cellStyle name="40% - Accent1 3 2" xfId="59" xr:uid="{00000000-0005-0000-0000-00003A000000}"/>
    <cellStyle name="40% - Accent2" xfId="60" xr:uid="{00000000-0005-0000-0000-00003B000000}"/>
    <cellStyle name="40% - Accent2 2" xfId="61" xr:uid="{00000000-0005-0000-0000-00003C000000}"/>
    <cellStyle name="40% - Accent2 3" xfId="62" xr:uid="{00000000-0005-0000-0000-00003D000000}"/>
    <cellStyle name="40% - Accent2 3 2" xfId="63" xr:uid="{00000000-0005-0000-0000-00003E000000}"/>
    <cellStyle name="40% - Accent3" xfId="64" xr:uid="{00000000-0005-0000-0000-00003F000000}"/>
    <cellStyle name="40% - Accent3 2" xfId="65" xr:uid="{00000000-0005-0000-0000-000040000000}"/>
    <cellStyle name="40% - Accent3 3" xfId="66" xr:uid="{00000000-0005-0000-0000-000041000000}"/>
    <cellStyle name="40% - Accent3 3 2" xfId="67" xr:uid="{00000000-0005-0000-0000-000042000000}"/>
    <cellStyle name="40% - Accent4" xfId="68" xr:uid="{00000000-0005-0000-0000-000043000000}"/>
    <cellStyle name="40% - Accent4 2" xfId="69" xr:uid="{00000000-0005-0000-0000-000044000000}"/>
    <cellStyle name="40% - Accent4 3" xfId="70" xr:uid="{00000000-0005-0000-0000-000045000000}"/>
    <cellStyle name="40% - Accent4 3 2" xfId="71" xr:uid="{00000000-0005-0000-0000-000046000000}"/>
    <cellStyle name="40% - Accent5" xfId="72" xr:uid="{00000000-0005-0000-0000-000047000000}"/>
    <cellStyle name="40% - Accent5 2" xfId="73" xr:uid="{00000000-0005-0000-0000-000048000000}"/>
    <cellStyle name="40% - Accent5 3" xfId="74" xr:uid="{00000000-0005-0000-0000-000049000000}"/>
    <cellStyle name="40% - Accent5 3 2" xfId="75" xr:uid="{00000000-0005-0000-0000-00004A000000}"/>
    <cellStyle name="40% - Accent6" xfId="76" xr:uid="{00000000-0005-0000-0000-00004B000000}"/>
    <cellStyle name="40% - Accent6 2" xfId="77" xr:uid="{00000000-0005-0000-0000-00004C000000}"/>
    <cellStyle name="40% - Accent6 3" xfId="78" xr:uid="{00000000-0005-0000-0000-00004D000000}"/>
    <cellStyle name="40% - Accent6 3 2" xfId="79" xr:uid="{00000000-0005-0000-0000-00004E000000}"/>
    <cellStyle name="40% - Énfasis1" xfId="80" builtinId="31" customBuiltin="1"/>
    <cellStyle name="40% - Énfasis1 2" xfId="81" xr:uid="{00000000-0005-0000-0000-000050000000}"/>
    <cellStyle name="40% - Énfasis1 3" xfId="82" xr:uid="{00000000-0005-0000-0000-000051000000}"/>
    <cellStyle name="40% - Énfasis1 4" xfId="83" xr:uid="{00000000-0005-0000-0000-000052000000}"/>
    <cellStyle name="40% - Énfasis1 5" xfId="84" xr:uid="{00000000-0005-0000-0000-000053000000}"/>
    <cellStyle name="40% - Énfasis2" xfId="85" builtinId="35" customBuiltin="1"/>
    <cellStyle name="40% - Énfasis2 2" xfId="86" xr:uid="{00000000-0005-0000-0000-000055000000}"/>
    <cellStyle name="40% - Énfasis2 3" xfId="87" xr:uid="{00000000-0005-0000-0000-000056000000}"/>
    <cellStyle name="40% - Énfasis2 4" xfId="88" xr:uid="{00000000-0005-0000-0000-000057000000}"/>
    <cellStyle name="40% - Énfasis2 5" xfId="89" xr:uid="{00000000-0005-0000-0000-000058000000}"/>
    <cellStyle name="40% - Énfasis3" xfId="90" builtinId="39" customBuiltin="1"/>
    <cellStyle name="40% - Énfasis3 2" xfId="91" xr:uid="{00000000-0005-0000-0000-00005A000000}"/>
    <cellStyle name="40% - Énfasis3 3" xfId="92" xr:uid="{00000000-0005-0000-0000-00005B000000}"/>
    <cellStyle name="40% - Énfasis3 4" xfId="93" xr:uid="{00000000-0005-0000-0000-00005C000000}"/>
    <cellStyle name="40% - Énfasis3 5" xfId="94" xr:uid="{00000000-0005-0000-0000-00005D000000}"/>
    <cellStyle name="40% - Énfasis4" xfId="95" builtinId="43" customBuiltin="1"/>
    <cellStyle name="40% - Énfasis4 2" xfId="96" xr:uid="{00000000-0005-0000-0000-00005F000000}"/>
    <cellStyle name="40% - Énfasis4 3" xfId="97" xr:uid="{00000000-0005-0000-0000-000060000000}"/>
    <cellStyle name="40% - Énfasis4 4" xfId="98" xr:uid="{00000000-0005-0000-0000-000061000000}"/>
    <cellStyle name="40% - Énfasis4 5" xfId="99" xr:uid="{00000000-0005-0000-0000-000062000000}"/>
    <cellStyle name="40% - Énfasis5" xfId="100" builtinId="47" customBuiltin="1"/>
    <cellStyle name="40% - Énfasis5 2" xfId="101" xr:uid="{00000000-0005-0000-0000-000064000000}"/>
    <cellStyle name="40% - Énfasis5 3" xfId="102" xr:uid="{00000000-0005-0000-0000-000065000000}"/>
    <cellStyle name="40% - Énfasis5 4" xfId="103" xr:uid="{00000000-0005-0000-0000-000066000000}"/>
    <cellStyle name="40% - Énfasis5 5" xfId="104" xr:uid="{00000000-0005-0000-0000-000067000000}"/>
    <cellStyle name="40% - Énfasis6" xfId="105" builtinId="51" customBuiltin="1"/>
    <cellStyle name="40% - Énfasis6 2" xfId="106" xr:uid="{00000000-0005-0000-0000-000069000000}"/>
    <cellStyle name="40% - Énfasis6 3" xfId="107" xr:uid="{00000000-0005-0000-0000-00006A000000}"/>
    <cellStyle name="40% - Énfasis6 4" xfId="108" xr:uid="{00000000-0005-0000-0000-00006B000000}"/>
    <cellStyle name="40% - Énfasis6 5" xfId="109" xr:uid="{00000000-0005-0000-0000-00006C000000}"/>
    <cellStyle name="60% - Accent1" xfId="110" xr:uid="{00000000-0005-0000-0000-00006D000000}"/>
    <cellStyle name="60% - Accent1 2" xfId="111" xr:uid="{00000000-0005-0000-0000-00006E000000}"/>
    <cellStyle name="60% - Accent1 3" xfId="112" xr:uid="{00000000-0005-0000-0000-00006F000000}"/>
    <cellStyle name="60% - Accent2" xfId="113" xr:uid="{00000000-0005-0000-0000-000070000000}"/>
    <cellStyle name="60% - Accent2 2" xfId="114" xr:uid="{00000000-0005-0000-0000-000071000000}"/>
    <cellStyle name="60% - Accent2 3" xfId="115" xr:uid="{00000000-0005-0000-0000-000072000000}"/>
    <cellStyle name="60% - Accent3" xfId="116" xr:uid="{00000000-0005-0000-0000-000073000000}"/>
    <cellStyle name="60% - Accent3 2" xfId="117" xr:uid="{00000000-0005-0000-0000-000074000000}"/>
    <cellStyle name="60% - Accent3 3" xfId="118" xr:uid="{00000000-0005-0000-0000-000075000000}"/>
    <cellStyle name="60% - Accent4" xfId="119" xr:uid="{00000000-0005-0000-0000-000076000000}"/>
    <cellStyle name="60% - Accent4 2" xfId="120" xr:uid="{00000000-0005-0000-0000-000077000000}"/>
    <cellStyle name="60% - Accent4 3" xfId="121" xr:uid="{00000000-0005-0000-0000-000078000000}"/>
    <cellStyle name="60% - Accent5" xfId="122" xr:uid="{00000000-0005-0000-0000-000079000000}"/>
    <cellStyle name="60% - Accent5 2" xfId="123" xr:uid="{00000000-0005-0000-0000-00007A000000}"/>
    <cellStyle name="60% - Accent5 3" xfId="124" xr:uid="{00000000-0005-0000-0000-00007B000000}"/>
    <cellStyle name="60% - Accent6" xfId="125" xr:uid="{00000000-0005-0000-0000-00007C000000}"/>
    <cellStyle name="60% - Accent6 2" xfId="126" xr:uid="{00000000-0005-0000-0000-00007D000000}"/>
    <cellStyle name="60% - Accent6 3" xfId="127" xr:uid="{00000000-0005-0000-0000-00007E000000}"/>
    <cellStyle name="60% - Énfasis1" xfId="128" builtinId="32" customBuiltin="1"/>
    <cellStyle name="60% - Énfasis1 2" xfId="129" xr:uid="{00000000-0005-0000-0000-000080000000}"/>
    <cellStyle name="60% - Énfasis1 3" xfId="130" xr:uid="{00000000-0005-0000-0000-000081000000}"/>
    <cellStyle name="60% - Énfasis2" xfId="131" builtinId="36" customBuiltin="1"/>
    <cellStyle name="60% - Énfasis2 2" xfId="132" xr:uid="{00000000-0005-0000-0000-000083000000}"/>
    <cellStyle name="60% - Énfasis2 3" xfId="133" xr:uid="{00000000-0005-0000-0000-000084000000}"/>
    <cellStyle name="60% - Énfasis3" xfId="134" builtinId="40" customBuiltin="1"/>
    <cellStyle name="60% - Énfasis3 2" xfId="135" xr:uid="{00000000-0005-0000-0000-000086000000}"/>
    <cellStyle name="60% - Énfasis3 3" xfId="136" xr:uid="{00000000-0005-0000-0000-000087000000}"/>
    <cellStyle name="60% - Énfasis4" xfId="137" builtinId="44" customBuiltin="1"/>
    <cellStyle name="60% - Énfasis4 2" xfId="138" xr:uid="{00000000-0005-0000-0000-000089000000}"/>
    <cellStyle name="60% - Énfasis4 3" xfId="139" xr:uid="{00000000-0005-0000-0000-00008A000000}"/>
    <cellStyle name="60% - Énfasis5" xfId="140" builtinId="48" customBuiltin="1"/>
    <cellStyle name="60% - Énfasis5 2" xfId="141" xr:uid="{00000000-0005-0000-0000-00008C000000}"/>
    <cellStyle name="60% - Énfasis5 3" xfId="142" xr:uid="{00000000-0005-0000-0000-00008D000000}"/>
    <cellStyle name="60% - Énfasis6" xfId="143" builtinId="52" customBuiltin="1"/>
    <cellStyle name="60% - Énfasis6 2" xfId="144" xr:uid="{00000000-0005-0000-0000-00008F000000}"/>
    <cellStyle name="60% - Énfasis6 3" xfId="145" xr:uid="{00000000-0005-0000-0000-000090000000}"/>
    <cellStyle name="Accent1" xfId="146" xr:uid="{00000000-0005-0000-0000-000091000000}"/>
    <cellStyle name="Accent1 2" xfId="147" xr:uid="{00000000-0005-0000-0000-000092000000}"/>
    <cellStyle name="Accent1 3" xfId="148" xr:uid="{00000000-0005-0000-0000-000093000000}"/>
    <cellStyle name="Accent2" xfId="149" xr:uid="{00000000-0005-0000-0000-000094000000}"/>
    <cellStyle name="Accent2 2" xfId="150" xr:uid="{00000000-0005-0000-0000-000095000000}"/>
    <cellStyle name="Accent2 3" xfId="151" xr:uid="{00000000-0005-0000-0000-000096000000}"/>
    <cellStyle name="Accent3" xfId="152" xr:uid="{00000000-0005-0000-0000-000097000000}"/>
    <cellStyle name="Accent3 2" xfId="153" xr:uid="{00000000-0005-0000-0000-000098000000}"/>
    <cellStyle name="Accent3 3" xfId="154" xr:uid="{00000000-0005-0000-0000-000099000000}"/>
    <cellStyle name="Accent4" xfId="155" xr:uid="{00000000-0005-0000-0000-00009A000000}"/>
    <cellStyle name="Accent4 2" xfId="156" xr:uid="{00000000-0005-0000-0000-00009B000000}"/>
    <cellStyle name="Accent4 3" xfId="157" xr:uid="{00000000-0005-0000-0000-00009C000000}"/>
    <cellStyle name="Accent5" xfId="158" xr:uid="{00000000-0005-0000-0000-00009D000000}"/>
    <cellStyle name="Accent5 2" xfId="159" xr:uid="{00000000-0005-0000-0000-00009E000000}"/>
    <cellStyle name="Accent5 3" xfId="160" xr:uid="{00000000-0005-0000-0000-00009F000000}"/>
    <cellStyle name="Accent6" xfId="161" xr:uid="{00000000-0005-0000-0000-0000A0000000}"/>
    <cellStyle name="Accent6 2" xfId="162" xr:uid="{00000000-0005-0000-0000-0000A1000000}"/>
    <cellStyle name="Accent6 3" xfId="163" xr:uid="{00000000-0005-0000-0000-0000A2000000}"/>
    <cellStyle name="Bad" xfId="164" xr:uid="{00000000-0005-0000-0000-0000A3000000}"/>
    <cellStyle name="Bad 2" xfId="165" xr:uid="{00000000-0005-0000-0000-0000A4000000}"/>
    <cellStyle name="Bad 3" xfId="166" xr:uid="{00000000-0005-0000-0000-0000A5000000}"/>
    <cellStyle name="Buena 2" xfId="167" xr:uid="{00000000-0005-0000-0000-0000A6000000}"/>
    <cellStyle name="Bueno" xfId="168" builtinId="26" customBuiltin="1"/>
    <cellStyle name="Calculation" xfId="169" xr:uid="{00000000-0005-0000-0000-0000A8000000}"/>
    <cellStyle name="Calculation 2" xfId="170" xr:uid="{00000000-0005-0000-0000-0000A9000000}"/>
    <cellStyle name="Calculation 3" xfId="171" xr:uid="{00000000-0005-0000-0000-0000AA000000}"/>
    <cellStyle name="Cálculo" xfId="172" builtinId="22" customBuiltin="1"/>
    <cellStyle name="Celda de comprobación" xfId="173" builtinId="23" customBuiltin="1"/>
    <cellStyle name="Celda vinculada" xfId="174" builtinId="24" customBuiltin="1"/>
    <cellStyle name="Check Cell" xfId="175" xr:uid="{00000000-0005-0000-0000-0000AE000000}"/>
    <cellStyle name="Check Cell 2" xfId="176" xr:uid="{00000000-0005-0000-0000-0000AF000000}"/>
    <cellStyle name="Check Cell 3" xfId="177" xr:uid="{00000000-0005-0000-0000-0000B0000000}"/>
    <cellStyle name="Comma 2" xfId="178" xr:uid="{00000000-0005-0000-0000-0000B1000000}"/>
    <cellStyle name="Comma 2 2" xfId="179" xr:uid="{00000000-0005-0000-0000-0000B2000000}"/>
    <cellStyle name="Comma 2 2 2" xfId="180" xr:uid="{00000000-0005-0000-0000-0000B3000000}"/>
    <cellStyle name="Comma 2 2 3" xfId="181" xr:uid="{00000000-0005-0000-0000-0000B4000000}"/>
    <cellStyle name="Comma 2 3" xfId="182" xr:uid="{00000000-0005-0000-0000-0000B5000000}"/>
    <cellStyle name="Comma 2 3 2" xfId="183" xr:uid="{00000000-0005-0000-0000-0000B6000000}"/>
    <cellStyle name="Comma 2 3 3" xfId="184" xr:uid="{00000000-0005-0000-0000-0000B7000000}"/>
    <cellStyle name="Comma 2 4" xfId="185" xr:uid="{00000000-0005-0000-0000-0000B8000000}"/>
    <cellStyle name="Comma 2 4 2" xfId="186" xr:uid="{00000000-0005-0000-0000-0000B9000000}"/>
    <cellStyle name="Comma 2 4 3" xfId="187" xr:uid="{00000000-0005-0000-0000-0000BA000000}"/>
    <cellStyle name="Comma 2 4 3 2" xfId="188" xr:uid="{00000000-0005-0000-0000-0000BB000000}"/>
    <cellStyle name="Comma 2 4 4" xfId="189" xr:uid="{00000000-0005-0000-0000-0000BC000000}"/>
    <cellStyle name="Comma 2 4 4 2" xfId="190" xr:uid="{00000000-0005-0000-0000-0000BD000000}"/>
    <cellStyle name="Comma 2 4 5" xfId="191" xr:uid="{00000000-0005-0000-0000-0000BE000000}"/>
    <cellStyle name="Comma 2 4 5 2" xfId="192" xr:uid="{00000000-0005-0000-0000-0000BF000000}"/>
    <cellStyle name="Comma 2 4 6" xfId="193" xr:uid="{00000000-0005-0000-0000-0000C0000000}"/>
    <cellStyle name="Comma 2 5" xfId="194" xr:uid="{00000000-0005-0000-0000-0000C1000000}"/>
    <cellStyle name="Currency 2" xfId="195" xr:uid="{00000000-0005-0000-0000-0000C2000000}"/>
    <cellStyle name="Currency 2 2" xfId="196" xr:uid="{00000000-0005-0000-0000-0000C3000000}"/>
    <cellStyle name="Currency 2 2 2" xfId="197" xr:uid="{00000000-0005-0000-0000-0000C4000000}"/>
    <cellStyle name="Currency 2 2 2 2" xfId="198" xr:uid="{00000000-0005-0000-0000-0000C5000000}"/>
    <cellStyle name="Currency 2 2 2 3" xfId="199" xr:uid="{00000000-0005-0000-0000-0000C6000000}"/>
    <cellStyle name="Currency 2 2 2 3 2" xfId="200" xr:uid="{00000000-0005-0000-0000-0000C7000000}"/>
    <cellStyle name="Currency 2 2 2 4" xfId="201" xr:uid="{00000000-0005-0000-0000-0000C8000000}"/>
    <cellStyle name="Currency 2 2 2 4 2" xfId="202" xr:uid="{00000000-0005-0000-0000-0000C9000000}"/>
    <cellStyle name="Currency 2 2 3" xfId="203" xr:uid="{00000000-0005-0000-0000-0000CA000000}"/>
    <cellStyle name="Currency 2 2 3 2" xfId="204" xr:uid="{00000000-0005-0000-0000-0000CB000000}"/>
    <cellStyle name="Currency 2 2 4" xfId="205" xr:uid="{00000000-0005-0000-0000-0000CC000000}"/>
    <cellStyle name="Currency 2 2 4 2" xfId="206" xr:uid="{00000000-0005-0000-0000-0000CD000000}"/>
    <cellStyle name="Currency 2 3" xfId="207" xr:uid="{00000000-0005-0000-0000-0000CE000000}"/>
    <cellStyle name="Currency 2 3 2" xfId="208" xr:uid="{00000000-0005-0000-0000-0000CF000000}"/>
    <cellStyle name="Currency 2 3 2 2" xfId="209" xr:uid="{00000000-0005-0000-0000-0000D0000000}"/>
    <cellStyle name="Currency 2 3 3" xfId="210" xr:uid="{00000000-0005-0000-0000-0000D1000000}"/>
    <cellStyle name="Currency 2 4" xfId="211" xr:uid="{00000000-0005-0000-0000-0000D2000000}"/>
    <cellStyle name="Currency 2 4 2" xfId="212" xr:uid="{00000000-0005-0000-0000-0000D3000000}"/>
    <cellStyle name="Currency 2 5" xfId="213" xr:uid="{00000000-0005-0000-0000-0000D4000000}"/>
    <cellStyle name="Currency 2 5 2" xfId="214" xr:uid="{00000000-0005-0000-0000-0000D5000000}"/>
    <cellStyle name="Currency 2 6" xfId="215" xr:uid="{00000000-0005-0000-0000-0000D6000000}"/>
    <cellStyle name="Encabezado 1" xfId="216" builtinId="16" customBuiltin="1"/>
    <cellStyle name="Encabezado 4" xfId="217" builtinId="19" customBuiltin="1"/>
    <cellStyle name="Énfasis1" xfId="218" builtinId="29" customBuiltin="1"/>
    <cellStyle name="Énfasis2" xfId="219" builtinId="33" customBuiltin="1"/>
    <cellStyle name="Énfasis3" xfId="220" builtinId="37" customBuiltin="1"/>
    <cellStyle name="Énfasis4" xfId="221" builtinId="41" customBuiltin="1"/>
    <cellStyle name="Énfasis5" xfId="222" builtinId="45" customBuiltin="1"/>
    <cellStyle name="Énfasis6" xfId="223" builtinId="49" customBuiltin="1"/>
    <cellStyle name="Entrada" xfId="224" builtinId="20" customBuiltin="1"/>
    <cellStyle name="Estilo 1" xfId="225" xr:uid="{00000000-0005-0000-0000-0000E0000000}"/>
    <cellStyle name="Explanatory Text" xfId="226" xr:uid="{00000000-0005-0000-0000-0000E1000000}"/>
    <cellStyle name="Explanatory Text 2" xfId="227" xr:uid="{00000000-0005-0000-0000-0000E2000000}"/>
    <cellStyle name="Explanatory Text 3" xfId="228" xr:uid="{00000000-0005-0000-0000-0000E3000000}"/>
    <cellStyle name="Good" xfId="229" xr:uid="{00000000-0005-0000-0000-0000E4000000}"/>
    <cellStyle name="Good 2" xfId="230" xr:uid="{00000000-0005-0000-0000-0000E5000000}"/>
    <cellStyle name="Good 3" xfId="231" xr:uid="{00000000-0005-0000-0000-0000E6000000}"/>
    <cellStyle name="Heading 1" xfId="232" xr:uid="{00000000-0005-0000-0000-0000E7000000}"/>
    <cellStyle name="Heading 1 2" xfId="233" xr:uid="{00000000-0005-0000-0000-0000E8000000}"/>
    <cellStyle name="Heading 1 3" xfId="234" xr:uid="{00000000-0005-0000-0000-0000E9000000}"/>
    <cellStyle name="Heading 2" xfId="235" xr:uid="{00000000-0005-0000-0000-0000EA000000}"/>
    <cellStyle name="Heading 2 2" xfId="236" xr:uid="{00000000-0005-0000-0000-0000EB000000}"/>
    <cellStyle name="Heading 2 3" xfId="237" xr:uid="{00000000-0005-0000-0000-0000EC000000}"/>
    <cellStyle name="Heading 3" xfId="238" xr:uid="{00000000-0005-0000-0000-0000ED000000}"/>
    <cellStyle name="Heading 3 2" xfId="239" xr:uid="{00000000-0005-0000-0000-0000EE000000}"/>
    <cellStyle name="Heading 3 3" xfId="240" xr:uid="{00000000-0005-0000-0000-0000EF000000}"/>
    <cellStyle name="Heading 4" xfId="241" xr:uid="{00000000-0005-0000-0000-0000F0000000}"/>
    <cellStyle name="Heading 4 2" xfId="242" xr:uid="{00000000-0005-0000-0000-0000F1000000}"/>
    <cellStyle name="Heading 4 3" xfId="243" xr:uid="{00000000-0005-0000-0000-0000F2000000}"/>
    <cellStyle name="Hipervínculo 2" xfId="244" xr:uid="{00000000-0005-0000-0000-0000F3000000}"/>
    <cellStyle name="Hipervínculo 3" xfId="245" xr:uid="{00000000-0005-0000-0000-0000F4000000}"/>
    <cellStyle name="Hyperlink 2" xfId="246" xr:uid="{00000000-0005-0000-0000-0000F5000000}"/>
    <cellStyle name="Incorrecto" xfId="247" builtinId="27" customBuiltin="1"/>
    <cellStyle name="Input" xfId="248" xr:uid="{00000000-0005-0000-0000-0000F7000000}"/>
    <cellStyle name="Input 2" xfId="249" xr:uid="{00000000-0005-0000-0000-0000F8000000}"/>
    <cellStyle name="Input 3" xfId="250" xr:uid="{00000000-0005-0000-0000-0000F9000000}"/>
    <cellStyle name="Linked Cell" xfId="251" xr:uid="{00000000-0005-0000-0000-0000FA000000}"/>
    <cellStyle name="Linked Cell 2" xfId="252" xr:uid="{00000000-0005-0000-0000-0000FB000000}"/>
    <cellStyle name="Linked Cell 3" xfId="253" xr:uid="{00000000-0005-0000-0000-0000FC000000}"/>
    <cellStyle name="MAND_x000d_CHECK.COMMAND_x000e_RENAME.COMMAND_x0008_SHOW.BAR_x000b_DELETE.MENU_x000e_DELETE.COMMAND_x000e_GET.CHA" xfId="254" xr:uid="{00000000-0005-0000-0000-0000FD000000}"/>
    <cellStyle name="MAND_x000d_CHECK.COMMAND_x000e_RENAME.COMMAND_x0008_SHOW.BAR_x000b_DELETE.MENU_x000e_DELETE.COMMAND_x000e_GET.CHA 2" xfId="255" xr:uid="{00000000-0005-0000-0000-0000FE000000}"/>
    <cellStyle name="Millares 10" xfId="256" xr:uid="{00000000-0005-0000-0000-0000FF000000}"/>
    <cellStyle name="Millares 10 2" xfId="257" xr:uid="{00000000-0005-0000-0000-000000010000}"/>
    <cellStyle name="Millares 10 2 2" xfId="258" xr:uid="{00000000-0005-0000-0000-000001010000}"/>
    <cellStyle name="Millares 10 3" xfId="259" xr:uid="{00000000-0005-0000-0000-000002010000}"/>
    <cellStyle name="Millares 10 3 2" xfId="260" xr:uid="{00000000-0005-0000-0000-000003010000}"/>
    <cellStyle name="Millares 10 4" xfId="261" xr:uid="{00000000-0005-0000-0000-000004010000}"/>
    <cellStyle name="Millares 11" xfId="262" xr:uid="{00000000-0005-0000-0000-000005010000}"/>
    <cellStyle name="Millares 11 2" xfId="263" xr:uid="{00000000-0005-0000-0000-000006010000}"/>
    <cellStyle name="Millares 11 2 2" xfId="264" xr:uid="{00000000-0005-0000-0000-000007010000}"/>
    <cellStyle name="Millares 11 3" xfId="265" xr:uid="{00000000-0005-0000-0000-000008010000}"/>
    <cellStyle name="Millares 11 3 2" xfId="266" xr:uid="{00000000-0005-0000-0000-000009010000}"/>
    <cellStyle name="Millares 11 4" xfId="267" xr:uid="{00000000-0005-0000-0000-00000A010000}"/>
    <cellStyle name="Millares 12" xfId="268" xr:uid="{00000000-0005-0000-0000-00000B010000}"/>
    <cellStyle name="Millares 12 2" xfId="269" xr:uid="{00000000-0005-0000-0000-00000C010000}"/>
    <cellStyle name="Millares 13" xfId="270" xr:uid="{00000000-0005-0000-0000-00000D010000}"/>
    <cellStyle name="Millares 13 2" xfId="271" xr:uid="{00000000-0005-0000-0000-00000E010000}"/>
    <cellStyle name="Millares 14" xfId="272" xr:uid="{00000000-0005-0000-0000-00000F010000}"/>
    <cellStyle name="Millares 14 2" xfId="273" xr:uid="{00000000-0005-0000-0000-000010010000}"/>
    <cellStyle name="Millares 15" xfId="274" xr:uid="{00000000-0005-0000-0000-000011010000}"/>
    <cellStyle name="Millares 15 2" xfId="275" xr:uid="{00000000-0005-0000-0000-000012010000}"/>
    <cellStyle name="Millares 16" xfId="276" xr:uid="{00000000-0005-0000-0000-000013010000}"/>
    <cellStyle name="Millares 16 2" xfId="277" xr:uid="{00000000-0005-0000-0000-000014010000}"/>
    <cellStyle name="Millares 17" xfId="278" xr:uid="{00000000-0005-0000-0000-000015010000}"/>
    <cellStyle name="Millares 17 2" xfId="279" xr:uid="{00000000-0005-0000-0000-000016010000}"/>
    <cellStyle name="Millares 2" xfId="280" xr:uid="{00000000-0005-0000-0000-000017010000}"/>
    <cellStyle name="Millares 2 2" xfId="281" xr:uid="{00000000-0005-0000-0000-000018010000}"/>
    <cellStyle name="Millares 2 2 2" xfId="282" xr:uid="{00000000-0005-0000-0000-000019010000}"/>
    <cellStyle name="Millares 2 2 2 2" xfId="283" xr:uid="{00000000-0005-0000-0000-00001A010000}"/>
    <cellStyle name="Millares 2 2 2 2 2" xfId="284" xr:uid="{00000000-0005-0000-0000-00001B010000}"/>
    <cellStyle name="Millares 2 2 2 2 2 2" xfId="285" xr:uid="{00000000-0005-0000-0000-00001C010000}"/>
    <cellStyle name="Millares 2 2 2 2 3" xfId="286" xr:uid="{00000000-0005-0000-0000-00001D010000}"/>
    <cellStyle name="Millares 2 2 2 2 4" xfId="287" xr:uid="{00000000-0005-0000-0000-00001E010000}"/>
    <cellStyle name="Millares 2 2 2 3" xfId="288" xr:uid="{00000000-0005-0000-0000-00001F010000}"/>
    <cellStyle name="Millares 2 2 2 3 2" xfId="289" xr:uid="{00000000-0005-0000-0000-000020010000}"/>
    <cellStyle name="Millares 2 2 2 4" xfId="290" xr:uid="{00000000-0005-0000-0000-000021010000}"/>
    <cellStyle name="Millares 2 2 2 4 2" xfId="291" xr:uid="{00000000-0005-0000-0000-000022010000}"/>
    <cellStyle name="Millares 2 2 2 5" xfId="292" xr:uid="{00000000-0005-0000-0000-000023010000}"/>
    <cellStyle name="Millares 2 2 2 5 2" xfId="293" xr:uid="{00000000-0005-0000-0000-000024010000}"/>
    <cellStyle name="Millares 2 2 2 6" xfId="294" xr:uid="{00000000-0005-0000-0000-000025010000}"/>
    <cellStyle name="Millares 2 2 3" xfId="295" xr:uid="{00000000-0005-0000-0000-000026010000}"/>
    <cellStyle name="Millares 2 2 3 2" xfId="296" xr:uid="{00000000-0005-0000-0000-000027010000}"/>
    <cellStyle name="Millares 2 2 3 2 2" xfId="297" xr:uid="{00000000-0005-0000-0000-000028010000}"/>
    <cellStyle name="Millares 2 2 3 3" xfId="298" xr:uid="{00000000-0005-0000-0000-000029010000}"/>
    <cellStyle name="Millares 2 2 3 3 2" xfId="299" xr:uid="{00000000-0005-0000-0000-00002A010000}"/>
    <cellStyle name="Millares 2 2 3 4" xfId="300" xr:uid="{00000000-0005-0000-0000-00002B010000}"/>
    <cellStyle name="Millares 2 2 4" xfId="301" xr:uid="{00000000-0005-0000-0000-00002C010000}"/>
    <cellStyle name="Millares 2 2 4 2" xfId="302" xr:uid="{00000000-0005-0000-0000-00002D010000}"/>
    <cellStyle name="Millares 2 2 5" xfId="303" xr:uid="{00000000-0005-0000-0000-00002E010000}"/>
    <cellStyle name="Millares 2 2 5 2" xfId="304" xr:uid="{00000000-0005-0000-0000-00002F010000}"/>
    <cellStyle name="Millares 2 2 6" xfId="305" xr:uid="{00000000-0005-0000-0000-000030010000}"/>
    <cellStyle name="Millares 2 2 6 2" xfId="306" xr:uid="{00000000-0005-0000-0000-000031010000}"/>
    <cellStyle name="Millares 2 2 7" xfId="307" xr:uid="{00000000-0005-0000-0000-000032010000}"/>
    <cellStyle name="Millares 2 2 7 2" xfId="308" xr:uid="{00000000-0005-0000-0000-000033010000}"/>
    <cellStyle name="Millares 2 2 8" xfId="309" xr:uid="{00000000-0005-0000-0000-000034010000}"/>
    <cellStyle name="Millares 2 3" xfId="310" xr:uid="{00000000-0005-0000-0000-000035010000}"/>
    <cellStyle name="Millares 2 3 2" xfId="311" xr:uid="{00000000-0005-0000-0000-000036010000}"/>
    <cellStyle name="Millares 2 3 2 2" xfId="312" xr:uid="{00000000-0005-0000-0000-000037010000}"/>
    <cellStyle name="Millares 2 3 2 2 2" xfId="313" xr:uid="{00000000-0005-0000-0000-000038010000}"/>
    <cellStyle name="Millares 2 3 2 2 2 2" xfId="314" xr:uid="{00000000-0005-0000-0000-000039010000}"/>
    <cellStyle name="Millares 2 3 2 2 3" xfId="315" xr:uid="{00000000-0005-0000-0000-00003A010000}"/>
    <cellStyle name="Millares 2 3 2 2 4" xfId="316" xr:uid="{00000000-0005-0000-0000-00003B010000}"/>
    <cellStyle name="Millares 2 3 2 2 5" xfId="317" xr:uid="{00000000-0005-0000-0000-00003C010000}"/>
    <cellStyle name="Millares 2 3 2 3" xfId="318" xr:uid="{00000000-0005-0000-0000-00003D010000}"/>
    <cellStyle name="Millares 2 3 2 3 2" xfId="319" xr:uid="{00000000-0005-0000-0000-00003E010000}"/>
    <cellStyle name="Millares 2 3 2 4" xfId="320" xr:uid="{00000000-0005-0000-0000-00003F010000}"/>
    <cellStyle name="Millares 2 3 2 4 2" xfId="321" xr:uid="{00000000-0005-0000-0000-000040010000}"/>
    <cellStyle name="Millares 2 3 2 5" xfId="322" xr:uid="{00000000-0005-0000-0000-000041010000}"/>
    <cellStyle name="Millares 2 3 2 6" xfId="323" xr:uid="{00000000-0005-0000-0000-000042010000}"/>
    <cellStyle name="Millares 2 3 2 6 2" xfId="324" xr:uid="{00000000-0005-0000-0000-000043010000}"/>
    <cellStyle name="Millares 2 3 2 6 2 2" xfId="325" xr:uid="{00000000-0005-0000-0000-000044010000}"/>
    <cellStyle name="Millares 2 3 2 6 3" xfId="326" xr:uid="{00000000-0005-0000-0000-000045010000}"/>
    <cellStyle name="Millares 2 3 2 6 3 2" xfId="327" xr:uid="{00000000-0005-0000-0000-000046010000}"/>
    <cellStyle name="Millares 2 3 2 6 4" xfId="328" xr:uid="{00000000-0005-0000-0000-000047010000}"/>
    <cellStyle name="Millares 2 3 2 7" xfId="329" xr:uid="{00000000-0005-0000-0000-000048010000}"/>
    <cellStyle name="Millares 2 3 3" xfId="330" xr:uid="{00000000-0005-0000-0000-000049010000}"/>
    <cellStyle name="Millares 2 3 4" xfId="331" xr:uid="{00000000-0005-0000-0000-00004A010000}"/>
    <cellStyle name="Millares 2 3 4 2" xfId="332" xr:uid="{00000000-0005-0000-0000-00004B010000}"/>
    <cellStyle name="Millares 2 3 5" xfId="333" xr:uid="{00000000-0005-0000-0000-00004C010000}"/>
    <cellStyle name="Millares 2 4" xfId="334" xr:uid="{00000000-0005-0000-0000-00004D010000}"/>
    <cellStyle name="Millares 2 4 2" xfId="335" xr:uid="{00000000-0005-0000-0000-00004E010000}"/>
    <cellStyle name="Millares 2 4 2 2" xfId="336" xr:uid="{00000000-0005-0000-0000-00004F010000}"/>
    <cellStyle name="Millares 2 4 3" xfId="337" xr:uid="{00000000-0005-0000-0000-000050010000}"/>
    <cellStyle name="Millares 2 4 3 2" xfId="338" xr:uid="{00000000-0005-0000-0000-000051010000}"/>
    <cellStyle name="Millares 2 4 4" xfId="339" xr:uid="{00000000-0005-0000-0000-000052010000}"/>
    <cellStyle name="Millares 2 4 4 2" xfId="340" xr:uid="{00000000-0005-0000-0000-000053010000}"/>
    <cellStyle name="Millares 2 4 5" xfId="341" xr:uid="{00000000-0005-0000-0000-000054010000}"/>
    <cellStyle name="Millares 2 5" xfId="342" xr:uid="{00000000-0005-0000-0000-000055010000}"/>
    <cellStyle name="Millares 2 5 2" xfId="343" xr:uid="{00000000-0005-0000-0000-000056010000}"/>
    <cellStyle name="Millares 2 5 2 2" xfId="344" xr:uid="{00000000-0005-0000-0000-000057010000}"/>
    <cellStyle name="Millares 2 5 3" xfId="345" xr:uid="{00000000-0005-0000-0000-000058010000}"/>
    <cellStyle name="Millares 2 5 3 2" xfId="346" xr:uid="{00000000-0005-0000-0000-000059010000}"/>
    <cellStyle name="Millares 2 5 4" xfId="347" xr:uid="{00000000-0005-0000-0000-00005A010000}"/>
    <cellStyle name="Millares 2 6" xfId="348" xr:uid="{00000000-0005-0000-0000-00005B010000}"/>
    <cellStyle name="Millares 2 6 2" xfId="349" xr:uid="{00000000-0005-0000-0000-00005C010000}"/>
    <cellStyle name="Millares 2 7" xfId="350" xr:uid="{00000000-0005-0000-0000-00005D010000}"/>
    <cellStyle name="Millares 3" xfId="351" xr:uid="{00000000-0005-0000-0000-00005E010000}"/>
    <cellStyle name="Millares 3 2" xfId="352" xr:uid="{00000000-0005-0000-0000-00005F010000}"/>
    <cellStyle name="Millares 3 2 2" xfId="353" xr:uid="{00000000-0005-0000-0000-000060010000}"/>
    <cellStyle name="Millares 3 2 2 2" xfId="354" xr:uid="{00000000-0005-0000-0000-000061010000}"/>
    <cellStyle name="Millares 3 2 2 2 2" xfId="355" xr:uid="{00000000-0005-0000-0000-000062010000}"/>
    <cellStyle name="Millares 3 2 2 3" xfId="356" xr:uid="{00000000-0005-0000-0000-000063010000}"/>
    <cellStyle name="Millares 3 2 2 3 2" xfId="357" xr:uid="{00000000-0005-0000-0000-000064010000}"/>
    <cellStyle name="Millares 3 2 2 4" xfId="358" xr:uid="{00000000-0005-0000-0000-000065010000}"/>
    <cellStyle name="Millares 3 2 3" xfId="359" xr:uid="{00000000-0005-0000-0000-000066010000}"/>
    <cellStyle name="Millares 3 2 4" xfId="360" xr:uid="{00000000-0005-0000-0000-000067010000}"/>
    <cellStyle name="Millares 3 3" xfId="361" xr:uid="{00000000-0005-0000-0000-000068010000}"/>
    <cellStyle name="Millares 3 3 2" xfId="362" xr:uid="{00000000-0005-0000-0000-000069010000}"/>
    <cellStyle name="Millares 3 3 2 2" xfId="363" xr:uid="{00000000-0005-0000-0000-00006A010000}"/>
    <cellStyle name="Millares 3 3 3" xfId="364" xr:uid="{00000000-0005-0000-0000-00006B010000}"/>
    <cellStyle name="Millares 3 3 4" xfId="365" xr:uid="{00000000-0005-0000-0000-00006C010000}"/>
    <cellStyle name="Millares 3 4" xfId="366" xr:uid="{00000000-0005-0000-0000-00006D010000}"/>
    <cellStyle name="Millares 3 4 2" xfId="367" xr:uid="{00000000-0005-0000-0000-00006E010000}"/>
    <cellStyle name="Millares 3 4 2 2" xfId="368" xr:uid="{00000000-0005-0000-0000-00006F010000}"/>
    <cellStyle name="Millares 3 4 3" xfId="369" xr:uid="{00000000-0005-0000-0000-000070010000}"/>
    <cellStyle name="Millares 3 4 4" xfId="370" xr:uid="{00000000-0005-0000-0000-000071010000}"/>
    <cellStyle name="Millares 3 5" xfId="371" xr:uid="{00000000-0005-0000-0000-000072010000}"/>
    <cellStyle name="Millares 3 5 2" xfId="372" xr:uid="{00000000-0005-0000-0000-000073010000}"/>
    <cellStyle name="Millares 3 5 2 2" xfId="373" xr:uid="{00000000-0005-0000-0000-000074010000}"/>
    <cellStyle name="Millares 3 5 3" xfId="374" xr:uid="{00000000-0005-0000-0000-000075010000}"/>
    <cellStyle name="Millares 3 5 3 2" xfId="375" xr:uid="{00000000-0005-0000-0000-000076010000}"/>
    <cellStyle name="Millares 3 5 4" xfId="376" xr:uid="{00000000-0005-0000-0000-000077010000}"/>
    <cellStyle name="Millares 3 5 4 2" xfId="377" xr:uid="{00000000-0005-0000-0000-000078010000}"/>
    <cellStyle name="Millares 3 6" xfId="378" xr:uid="{00000000-0005-0000-0000-000079010000}"/>
    <cellStyle name="Millares 3 6 2" xfId="379" xr:uid="{00000000-0005-0000-0000-00007A010000}"/>
    <cellStyle name="Millares 3 6 2 2" xfId="380" xr:uid="{00000000-0005-0000-0000-00007B010000}"/>
    <cellStyle name="Millares 3 6 3" xfId="381" xr:uid="{00000000-0005-0000-0000-00007C010000}"/>
    <cellStyle name="Millares 3 7" xfId="382" xr:uid="{00000000-0005-0000-0000-00007D010000}"/>
    <cellStyle name="Millares 3 7 2" xfId="383" xr:uid="{00000000-0005-0000-0000-00007E010000}"/>
    <cellStyle name="Millares 3 8" xfId="384" xr:uid="{00000000-0005-0000-0000-00007F010000}"/>
    <cellStyle name="Millares 3 8 2" xfId="385" xr:uid="{00000000-0005-0000-0000-000080010000}"/>
    <cellStyle name="Millares 3 9" xfId="386" xr:uid="{00000000-0005-0000-0000-000081010000}"/>
    <cellStyle name="Millares 4" xfId="387" xr:uid="{00000000-0005-0000-0000-000082010000}"/>
    <cellStyle name="Millares 4 2" xfId="388" xr:uid="{00000000-0005-0000-0000-000083010000}"/>
    <cellStyle name="Millares 4 2 2" xfId="389" xr:uid="{00000000-0005-0000-0000-000084010000}"/>
    <cellStyle name="Millares 4 2 2 2" xfId="390" xr:uid="{00000000-0005-0000-0000-000085010000}"/>
    <cellStyle name="Millares 4 2 2 2 2" xfId="391" xr:uid="{00000000-0005-0000-0000-000086010000}"/>
    <cellStyle name="Millares 4 2 2 3" xfId="392" xr:uid="{00000000-0005-0000-0000-000087010000}"/>
    <cellStyle name="Millares 4 2 2 3 2" xfId="393" xr:uid="{00000000-0005-0000-0000-000088010000}"/>
    <cellStyle name="Millares 4 2 2 4" xfId="394" xr:uid="{00000000-0005-0000-0000-000089010000}"/>
    <cellStyle name="Millares 4 2 3" xfId="395" xr:uid="{00000000-0005-0000-0000-00008A010000}"/>
    <cellStyle name="Millares 4 2 3 2" xfId="396" xr:uid="{00000000-0005-0000-0000-00008B010000}"/>
    <cellStyle name="Millares 4 2 4" xfId="397" xr:uid="{00000000-0005-0000-0000-00008C010000}"/>
    <cellStyle name="Millares 4 2 4 2" xfId="398" xr:uid="{00000000-0005-0000-0000-00008D010000}"/>
    <cellStyle name="Millares 4 2 5" xfId="399" xr:uid="{00000000-0005-0000-0000-00008E010000}"/>
    <cellStyle name="Millares 4 3" xfId="400" xr:uid="{00000000-0005-0000-0000-00008F010000}"/>
    <cellStyle name="Millares 4 3 2" xfId="401" xr:uid="{00000000-0005-0000-0000-000090010000}"/>
    <cellStyle name="Millares 4 4" xfId="402" xr:uid="{00000000-0005-0000-0000-000091010000}"/>
    <cellStyle name="Millares 4 4 2" xfId="403" xr:uid="{00000000-0005-0000-0000-000092010000}"/>
    <cellStyle name="Millares 4 5" xfId="404" xr:uid="{00000000-0005-0000-0000-000093010000}"/>
    <cellStyle name="Millares 4 5 2" xfId="405" xr:uid="{00000000-0005-0000-0000-000094010000}"/>
    <cellStyle name="Millares 4 6" xfId="406" xr:uid="{00000000-0005-0000-0000-000095010000}"/>
    <cellStyle name="Millares 5" xfId="407" xr:uid="{00000000-0005-0000-0000-000096010000}"/>
    <cellStyle name="Millares 5 2" xfId="408" xr:uid="{00000000-0005-0000-0000-000097010000}"/>
    <cellStyle name="Millares 5 2 2" xfId="409" xr:uid="{00000000-0005-0000-0000-000098010000}"/>
    <cellStyle name="Millares 5 2 2 2" xfId="410" xr:uid="{00000000-0005-0000-0000-000099010000}"/>
    <cellStyle name="Millares 5 2 3" xfId="411" xr:uid="{00000000-0005-0000-0000-00009A010000}"/>
    <cellStyle name="Millares 5 3" xfId="412" xr:uid="{00000000-0005-0000-0000-00009B010000}"/>
    <cellStyle name="Millares 5 3 2" xfId="413" xr:uid="{00000000-0005-0000-0000-00009C010000}"/>
    <cellStyle name="Millares 5 4" xfId="414" xr:uid="{00000000-0005-0000-0000-00009D010000}"/>
    <cellStyle name="Millares 5 4 2" xfId="415" xr:uid="{00000000-0005-0000-0000-00009E010000}"/>
    <cellStyle name="Millares 5 5" xfId="416" xr:uid="{00000000-0005-0000-0000-00009F010000}"/>
    <cellStyle name="Millares 5 5 2" xfId="417" xr:uid="{00000000-0005-0000-0000-0000A0010000}"/>
    <cellStyle name="Millares 5 6" xfId="418" xr:uid="{00000000-0005-0000-0000-0000A1010000}"/>
    <cellStyle name="Millares 6" xfId="419" xr:uid="{00000000-0005-0000-0000-0000A2010000}"/>
    <cellStyle name="Millares 6 2" xfId="420" xr:uid="{00000000-0005-0000-0000-0000A3010000}"/>
    <cellStyle name="Millares 6 2 2" xfId="421" xr:uid="{00000000-0005-0000-0000-0000A4010000}"/>
    <cellStyle name="Millares 6 2 2 2" xfId="422" xr:uid="{00000000-0005-0000-0000-0000A5010000}"/>
    <cellStyle name="Millares 6 2 3" xfId="423" xr:uid="{00000000-0005-0000-0000-0000A6010000}"/>
    <cellStyle name="Millares 6 3" xfId="424" xr:uid="{00000000-0005-0000-0000-0000A7010000}"/>
    <cellStyle name="Millares 6 3 2" xfId="425" xr:uid="{00000000-0005-0000-0000-0000A8010000}"/>
    <cellStyle name="Millares 6 4" xfId="426" xr:uid="{00000000-0005-0000-0000-0000A9010000}"/>
    <cellStyle name="Millares 6 4 2" xfId="427" xr:uid="{00000000-0005-0000-0000-0000AA010000}"/>
    <cellStyle name="Millares 6 5" xfId="428" xr:uid="{00000000-0005-0000-0000-0000AB010000}"/>
    <cellStyle name="Millares 6 5 2" xfId="429" xr:uid="{00000000-0005-0000-0000-0000AC010000}"/>
    <cellStyle name="Millares 6 6" xfId="430" xr:uid="{00000000-0005-0000-0000-0000AD010000}"/>
    <cellStyle name="Millares 7" xfId="431" xr:uid="{00000000-0005-0000-0000-0000AE010000}"/>
    <cellStyle name="Millares 7 2" xfId="432" xr:uid="{00000000-0005-0000-0000-0000AF010000}"/>
    <cellStyle name="Millares 7 2 2" xfId="433" xr:uid="{00000000-0005-0000-0000-0000B0010000}"/>
    <cellStyle name="Millares 7 2 2 2" xfId="434" xr:uid="{00000000-0005-0000-0000-0000B1010000}"/>
    <cellStyle name="Millares 7 2 3" xfId="435" xr:uid="{00000000-0005-0000-0000-0000B2010000}"/>
    <cellStyle name="Millares 7 3" xfId="436" xr:uid="{00000000-0005-0000-0000-0000B3010000}"/>
    <cellStyle name="Millares 7 3 2" xfId="437" xr:uid="{00000000-0005-0000-0000-0000B4010000}"/>
    <cellStyle name="Millares 7 4" xfId="438" xr:uid="{00000000-0005-0000-0000-0000B5010000}"/>
    <cellStyle name="Millares 7 4 2" xfId="439" xr:uid="{00000000-0005-0000-0000-0000B6010000}"/>
    <cellStyle name="Millares 7 5" xfId="440" xr:uid="{00000000-0005-0000-0000-0000B7010000}"/>
    <cellStyle name="Millares 7 5 2" xfId="441" xr:uid="{00000000-0005-0000-0000-0000B8010000}"/>
    <cellStyle name="Millares 7 6" xfId="442" xr:uid="{00000000-0005-0000-0000-0000B9010000}"/>
    <cellStyle name="Millares 8" xfId="443" xr:uid="{00000000-0005-0000-0000-0000BA010000}"/>
    <cellStyle name="Millares 8 2" xfId="444" xr:uid="{00000000-0005-0000-0000-0000BB010000}"/>
    <cellStyle name="Millares 8 2 2" xfId="445" xr:uid="{00000000-0005-0000-0000-0000BC010000}"/>
    <cellStyle name="Millares 8 3" xfId="446" xr:uid="{00000000-0005-0000-0000-0000BD010000}"/>
    <cellStyle name="Millares 8 3 2" xfId="447" xr:uid="{00000000-0005-0000-0000-0000BE010000}"/>
    <cellStyle name="Millares 8 4" xfId="448" xr:uid="{00000000-0005-0000-0000-0000BF010000}"/>
    <cellStyle name="Millares 8 4 2" xfId="449" xr:uid="{00000000-0005-0000-0000-0000C0010000}"/>
    <cellStyle name="Millares 8 5" xfId="450" xr:uid="{00000000-0005-0000-0000-0000C1010000}"/>
    <cellStyle name="Millares 9" xfId="451" xr:uid="{00000000-0005-0000-0000-0000C2010000}"/>
    <cellStyle name="Millares 9 2" xfId="452" xr:uid="{00000000-0005-0000-0000-0000C3010000}"/>
    <cellStyle name="Millares 9 2 2" xfId="453" xr:uid="{00000000-0005-0000-0000-0000C4010000}"/>
    <cellStyle name="Millares 9 3" xfId="454" xr:uid="{00000000-0005-0000-0000-0000C5010000}"/>
    <cellStyle name="Millares 9 3 2" xfId="455" xr:uid="{00000000-0005-0000-0000-0000C6010000}"/>
    <cellStyle name="Millares 9 4" xfId="456" xr:uid="{00000000-0005-0000-0000-0000C7010000}"/>
    <cellStyle name="Moneda" xfId="457" builtinId="4"/>
    <cellStyle name="Moneda 10" xfId="458" xr:uid="{00000000-0005-0000-0000-0000C9010000}"/>
    <cellStyle name="Moneda 10 2" xfId="459" xr:uid="{00000000-0005-0000-0000-0000CA010000}"/>
    <cellStyle name="Moneda 10 2 2" xfId="460" xr:uid="{00000000-0005-0000-0000-0000CB010000}"/>
    <cellStyle name="Moneda 10 3" xfId="461" xr:uid="{00000000-0005-0000-0000-0000CC010000}"/>
    <cellStyle name="Moneda 10 3 2" xfId="462" xr:uid="{00000000-0005-0000-0000-0000CD010000}"/>
    <cellStyle name="Moneda 10 3 2 2" xfId="463" xr:uid="{00000000-0005-0000-0000-0000CE010000}"/>
    <cellStyle name="Moneda 10 3 3" xfId="464" xr:uid="{00000000-0005-0000-0000-0000CF010000}"/>
    <cellStyle name="Moneda 10 3 3 2" xfId="465" xr:uid="{00000000-0005-0000-0000-0000D0010000}"/>
    <cellStyle name="Moneda 10 3 4" xfId="466" xr:uid="{00000000-0005-0000-0000-0000D1010000}"/>
    <cellStyle name="Moneda 10 4" xfId="467" xr:uid="{00000000-0005-0000-0000-0000D2010000}"/>
    <cellStyle name="Moneda 10 4 2" xfId="468" xr:uid="{00000000-0005-0000-0000-0000D3010000}"/>
    <cellStyle name="Moneda 10 5" xfId="469" xr:uid="{00000000-0005-0000-0000-0000D4010000}"/>
    <cellStyle name="Moneda 11" xfId="470" xr:uid="{00000000-0005-0000-0000-0000D5010000}"/>
    <cellStyle name="Moneda 11 2" xfId="471" xr:uid="{00000000-0005-0000-0000-0000D6010000}"/>
    <cellStyle name="Moneda 11 2 2" xfId="472" xr:uid="{00000000-0005-0000-0000-0000D7010000}"/>
    <cellStyle name="Moneda 11 3" xfId="473" xr:uid="{00000000-0005-0000-0000-0000D8010000}"/>
    <cellStyle name="Moneda 11 3 2" xfId="474" xr:uid="{00000000-0005-0000-0000-0000D9010000}"/>
    <cellStyle name="Moneda 11 4" xfId="475" xr:uid="{00000000-0005-0000-0000-0000DA010000}"/>
    <cellStyle name="Moneda 12" xfId="476" xr:uid="{00000000-0005-0000-0000-0000DB010000}"/>
    <cellStyle name="Moneda 12 2" xfId="477" xr:uid="{00000000-0005-0000-0000-0000DC010000}"/>
    <cellStyle name="Moneda 12 2 2" xfId="478" xr:uid="{00000000-0005-0000-0000-0000DD010000}"/>
    <cellStyle name="Moneda 12 3" xfId="479" xr:uid="{00000000-0005-0000-0000-0000DE010000}"/>
    <cellStyle name="Moneda 12 3 2" xfId="480" xr:uid="{00000000-0005-0000-0000-0000DF010000}"/>
    <cellStyle name="Moneda 12 4" xfId="481" xr:uid="{00000000-0005-0000-0000-0000E0010000}"/>
    <cellStyle name="Moneda 13" xfId="482" xr:uid="{00000000-0005-0000-0000-0000E1010000}"/>
    <cellStyle name="Moneda 13 2" xfId="483" xr:uid="{00000000-0005-0000-0000-0000E2010000}"/>
    <cellStyle name="Moneda 13 2 2" xfId="484" xr:uid="{00000000-0005-0000-0000-0000E3010000}"/>
    <cellStyle name="Moneda 13 3" xfId="485" xr:uid="{00000000-0005-0000-0000-0000E4010000}"/>
    <cellStyle name="Moneda 13 3 2" xfId="486" xr:uid="{00000000-0005-0000-0000-0000E5010000}"/>
    <cellStyle name="Moneda 13 3 2 2" xfId="487" xr:uid="{00000000-0005-0000-0000-0000E6010000}"/>
    <cellStyle name="Moneda 13 3 3" xfId="488" xr:uid="{00000000-0005-0000-0000-0000E7010000}"/>
    <cellStyle name="Moneda 13 4" xfId="489" xr:uid="{00000000-0005-0000-0000-0000E8010000}"/>
    <cellStyle name="Moneda 13 4 2" xfId="490" xr:uid="{00000000-0005-0000-0000-0000E9010000}"/>
    <cellStyle name="Moneda 13 5" xfId="491" xr:uid="{00000000-0005-0000-0000-0000EA010000}"/>
    <cellStyle name="Moneda 14" xfId="492" xr:uid="{00000000-0005-0000-0000-0000EB010000}"/>
    <cellStyle name="Moneda 14 2" xfId="493" xr:uid="{00000000-0005-0000-0000-0000EC010000}"/>
    <cellStyle name="Moneda 15" xfId="494" xr:uid="{00000000-0005-0000-0000-0000ED010000}"/>
    <cellStyle name="Moneda 15 2" xfId="495" xr:uid="{00000000-0005-0000-0000-0000EE010000}"/>
    <cellStyle name="Moneda 15 2 2" xfId="496" xr:uid="{00000000-0005-0000-0000-0000EF010000}"/>
    <cellStyle name="Moneda 15 3" xfId="497" xr:uid="{00000000-0005-0000-0000-0000F0010000}"/>
    <cellStyle name="Moneda 16" xfId="498" xr:uid="{00000000-0005-0000-0000-0000F1010000}"/>
    <cellStyle name="Moneda 16 2" xfId="499" xr:uid="{00000000-0005-0000-0000-0000F2010000}"/>
    <cellStyle name="Moneda 17" xfId="500" xr:uid="{00000000-0005-0000-0000-0000F3010000}"/>
    <cellStyle name="Moneda 17 2" xfId="501" xr:uid="{00000000-0005-0000-0000-0000F4010000}"/>
    <cellStyle name="Moneda 18" xfId="502" xr:uid="{00000000-0005-0000-0000-0000F5010000}"/>
    <cellStyle name="Moneda 18 2" xfId="503" xr:uid="{00000000-0005-0000-0000-0000F6010000}"/>
    <cellStyle name="Moneda 19" xfId="504" xr:uid="{00000000-0005-0000-0000-0000F7010000}"/>
    <cellStyle name="Moneda 19 2" xfId="505" xr:uid="{00000000-0005-0000-0000-0000F8010000}"/>
    <cellStyle name="Moneda 2" xfId="506" xr:uid="{00000000-0005-0000-0000-0000F9010000}"/>
    <cellStyle name="Moneda 2 10" xfId="507" xr:uid="{00000000-0005-0000-0000-0000FA010000}"/>
    <cellStyle name="Moneda 2 10 2" xfId="508" xr:uid="{00000000-0005-0000-0000-0000FB010000}"/>
    <cellStyle name="Moneda 2 11" xfId="509" xr:uid="{00000000-0005-0000-0000-0000FC010000}"/>
    <cellStyle name="Moneda 2 11 2" xfId="510" xr:uid="{00000000-0005-0000-0000-0000FD010000}"/>
    <cellStyle name="Moneda 2 12" xfId="511" xr:uid="{00000000-0005-0000-0000-0000FE010000}"/>
    <cellStyle name="Moneda 2 2" xfId="512" xr:uid="{00000000-0005-0000-0000-0000FF010000}"/>
    <cellStyle name="Moneda 2 2 2" xfId="513" xr:uid="{00000000-0005-0000-0000-000000020000}"/>
    <cellStyle name="Moneda 2 2 2 2" xfId="514" xr:uid="{00000000-0005-0000-0000-000001020000}"/>
    <cellStyle name="Moneda 2 2 2 2 2" xfId="515" xr:uid="{00000000-0005-0000-0000-000002020000}"/>
    <cellStyle name="Moneda 2 2 2 2 2 2" xfId="516" xr:uid="{00000000-0005-0000-0000-000003020000}"/>
    <cellStyle name="Moneda 2 2 2 2 3" xfId="517" xr:uid="{00000000-0005-0000-0000-000004020000}"/>
    <cellStyle name="Moneda 2 2 2 2 3 2" xfId="518" xr:uid="{00000000-0005-0000-0000-000005020000}"/>
    <cellStyle name="Moneda 2 2 2 2 4" xfId="519" xr:uid="{00000000-0005-0000-0000-000006020000}"/>
    <cellStyle name="Moneda 2 2 2 3" xfId="520" xr:uid="{00000000-0005-0000-0000-000007020000}"/>
    <cellStyle name="Moneda 2 2 2 3 2" xfId="521" xr:uid="{00000000-0005-0000-0000-000008020000}"/>
    <cellStyle name="Moneda 2 2 2 4" xfId="522" xr:uid="{00000000-0005-0000-0000-000009020000}"/>
    <cellStyle name="Moneda 2 2 2 4 2" xfId="523" xr:uid="{00000000-0005-0000-0000-00000A020000}"/>
    <cellStyle name="Moneda 2 2 2 5" xfId="524" xr:uid="{00000000-0005-0000-0000-00000B020000}"/>
    <cellStyle name="Moneda 2 2 3" xfId="525" xr:uid="{00000000-0005-0000-0000-00000C020000}"/>
    <cellStyle name="Moneda 2 2 3 2" xfId="526" xr:uid="{00000000-0005-0000-0000-00000D020000}"/>
    <cellStyle name="Moneda 2 2 3 3" xfId="527" xr:uid="{00000000-0005-0000-0000-00000E020000}"/>
    <cellStyle name="Moneda 2 2 3 3 2" xfId="528" xr:uid="{00000000-0005-0000-0000-00000F020000}"/>
    <cellStyle name="Moneda 2 2 3 4" xfId="529" xr:uid="{00000000-0005-0000-0000-000010020000}"/>
    <cellStyle name="Moneda 2 2 3 4 2" xfId="530" xr:uid="{00000000-0005-0000-0000-000011020000}"/>
    <cellStyle name="Moneda 2 2 3 4 2 2" xfId="531" xr:uid="{00000000-0005-0000-0000-000012020000}"/>
    <cellStyle name="Moneda 2 2 3 4 3" xfId="532" xr:uid="{00000000-0005-0000-0000-000013020000}"/>
    <cellStyle name="Moneda 2 2 3 4 3 2" xfId="533" xr:uid="{00000000-0005-0000-0000-000014020000}"/>
    <cellStyle name="Moneda 2 2 3 4 4" xfId="534" xr:uid="{00000000-0005-0000-0000-000015020000}"/>
    <cellStyle name="Moneda 2 2 3 5" xfId="535" xr:uid="{00000000-0005-0000-0000-000016020000}"/>
    <cellStyle name="Moneda 2 2 4" xfId="536" xr:uid="{00000000-0005-0000-0000-000017020000}"/>
    <cellStyle name="Moneda 2 2 4 2" xfId="537" xr:uid="{00000000-0005-0000-0000-000018020000}"/>
    <cellStyle name="Moneda 2 2 5" xfId="538" xr:uid="{00000000-0005-0000-0000-000019020000}"/>
    <cellStyle name="Moneda 2 2 5 2" xfId="539" xr:uid="{00000000-0005-0000-0000-00001A020000}"/>
    <cellStyle name="Moneda 2 2 6" xfId="540" xr:uid="{00000000-0005-0000-0000-00001B020000}"/>
    <cellStyle name="Moneda 2 3" xfId="541" xr:uid="{00000000-0005-0000-0000-00001C020000}"/>
    <cellStyle name="Moneda 2 3 2" xfId="542" xr:uid="{00000000-0005-0000-0000-00001D020000}"/>
    <cellStyle name="Moneda 2 3 2 2" xfId="543" xr:uid="{00000000-0005-0000-0000-00001E020000}"/>
    <cellStyle name="Moneda 2 3 2 2 2" xfId="544" xr:uid="{00000000-0005-0000-0000-00001F020000}"/>
    <cellStyle name="Moneda 2 3 2 3" xfId="545" xr:uid="{00000000-0005-0000-0000-000020020000}"/>
    <cellStyle name="Moneda 2 3 2 3 2" xfId="546" xr:uid="{00000000-0005-0000-0000-000021020000}"/>
    <cellStyle name="Moneda 2 3 2 4" xfId="547" xr:uid="{00000000-0005-0000-0000-000022020000}"/>
    <cellStyle name="Moneda 2 3 3" xfId="548" xr:uid="{00000000-0005-0000-0000-000023020000}"/>
    <cellStyle name="Moneda 2 3 3 2" xfId="549" xr:uid="{00000000-0005-0000-0000-000024020000}"/>
    <cellStyle name="Moneda 2 3 3 2 2" xfId="550" xr:uid="{00000000-0005-0000-0000-000025020000}"/>
    <cellStyle name="Moneda 2 3 3 3" xfId="551" xr:uid="{00000000-0005-0000-0000-000026020000}"/>
    <cellStyle name="Moneda 2 3 3 4" xfId="552" xr:uid="{00000000-0005-0000-0000-000027020000}"/>
    <cellStyle name="Moneda 2 3 4" xfId="553" xr:uid="{00000000-0005-0000-0000-000028020000}"/>
    <cellStyle name="Moneda 2 3 4 2" xfId="554" xr:uid="{00000000-0005-0000-0000-000029020000}"/>
    <cellStyle name="Moneda 2 3 5" xfId="555" xr:uid="{00000000-0005-0000-0000-00002A020000}"/>
    <cellStyle name="Moneda 2 3 5 2" xfId="556" xr:uid="{00000000-0005-0000-0000-00002B020000}"/>
    <cellStyle name="Moneda 2 3 6" xfId="557" xr:uid="{00000000-0005-0000-0000-00002C020000}"/>
    <cellStyle name="Moneda 2 3 6 2" xfId="558" xr:uid="{00000000-0005-0000-0000-00002D020000}"/>
    <cellStyle name="Moneda 2 3 7" xfId="559" xr:uid="{00000000-0005-0000-0000-00002E020000}"/>
    <cellStyle name="Moneda 2 4" xfId="560" xr:uid="{00000000-0005-0000-0000-00002F020000}"/>
    <cellStyle name="Moneda 2 4 2" xfId="561" xr:uid="{00000000-0005-0000-0000-000030020000}"/>
    <cellStyle name="Moneda 2 4 2 2" xfId="562" xr:uid="{00000000-0005-0000-0000-000031020000}"/>
    <cellStyle name="Moneda 2 4 2 2 2" xfId="563" xr:uid="{00000000-0005-0000-0000-000032020000}"/>
    <cellStyle name="Moneda 2 4 2 3" xfId="564" xr:uid="{00000000-0005-0000-0000-000033020000}"/>
    <cellStyle name="Moneda 2 4 2 4" xfId="565" xr:uid="{00000000-0005-0000-0000-000034020000}"/>
    <cellStyle name="Moneda 2 4 3" xfId="566" xr:uid="{00000000-0005-0000-0000-000035020000}"/>
    <cellStyle name="Moneda 2 4 3 2" xfId="567" xr:uid="{00000000-0005-0000-0000-000036020000}"/>
    <cellStyle name="Moneda 2 4 4" xfId="568" xr:uid="{00000000-0005-0000-0000-000037020000}"/>
    <cellStyle name="Moneda 2 4 4 2" xfId="569" xr:uid="{00000000-0005-0000-0000-000038020000}"/>
    <cellStyle name="Moneda 2 4 5" xfId="570" xr:uid="{00000000-0005-0000-0000-000039020000}"/>
    <cellStyle name="Moneda 2 4 5 2" xfId="571" xr:uid="{00000000-0005-0000-0000-00003A020000}"/>
    <cellStyle name="Moneda 2 4 6" xfId="572" xr:uid="{00000000-0005-0000-0000-00003B020000}"/>
    <cellStyle name="Moneda 2 5" xfId="573" xr:uid="{00000000-0005-0000-0000-00003C020000}"/>
    <cellStyle name="Moneda 2 5 2" xfId="574" xr:uid="{00000000-0005-0000-0000-00003D020000}"/>
    <cellStyle name="Moneda 2 5 2 2" xfId="575" xr:uid="{00000000-0005-0000-0000-00003E020000}"/>
    <cellStyle name="Moneda 2 5 2 2 2" xfId="576" xr:uid="{00000000-0005-0000-0000-00003F020000}"/>
    <cellStyle name="Moneda 2 5 2 3" xfId="577" xr:uid="{00000000-0005-0000-0000-000040020000}"/>
    <cellStyle name="Moneda 2 5 2 4" xfId="578" xr:uid="{00000000-0005-0000-0000-000041020000}"/>
    <cellStyle name="Moneda 2 5 3" xfId="579" xr:uid="{00000000-0005-0000-0000-000042020000}"/>
    <cellStyle name="Moneda 2 5 3 2" xfId="580" xr:uid="{00000000-0005-0000-0000-000043020000}"/>
    <cellStyle name="Moneda 2 5 4" xfId="581" xr:uid="{00000000-0005-0000-0000-000044020000}"/>
    <cellStyle name="Moneda 2 5 4 2" xfId="582" xr:uid="{00000000-0005-0000-0000-000045020000}"/>
    <cellStyle name="Moneda 2 5 5" xfId="583" xr:uid="{00000000-0005-0000-0000-000046020000}"/>
    <cellStyle name="Moneda 2 6" xfId="584" xr:uid="{00000000-0005-0000-0000-000047020000}"/>
    <cellStyle name="Moneda 2 6 2" xfId="585" xr:uid="{00000000-0005-0000-0000-000048020000}"/>
    <cellStyle name="Moneda 2 6 3" xfId="586" xr:uid="{00000000-0005-0000-0000-000049020000}"/>
    <cellStyle name="Moneda 2 6 3 2" xfId="587" xr:uid="{00000000-0005-0000-0000-00004A020000}"/>
    <cellStyle name="Moneda 2 6 3 2 2" xfId="588" xr:uid="{00000000-0005-0000-0000-00004B020000}"/>
    <cellStyle name="Moneda 2 6 3 3" xfId="589" xr:uid="{00000000-0005-0000-0000-00004C020000}"/>
    <cellStyle name="Moneda 2 6 3 3 2" xfId="590" xr:uid="{00000000-0005-0000-0000-00004D020000}"/>
    <cellStyle name="Moneda 2 6 3 4" xfId="591" xr:uid="{00000000-0005-0000-0000-00004E020000}"/>
    <cellStyle name="Moneda 2 6 3 4 2" xfId="592" xr:uid="{00000000-0005-0000-0000-00004F020000}"/>
    <cellStyle name="Moneda 2 6 3 5" xfId="593" xr:uid="{00000000-0005-0000-0000-000050020000}"/>
    <cellStyle name="Moneda 2 6 4" xfId="594" xr:uid="{00000000-0005-0000-0000-000051020000}"/>
    <cellStyle name="Moneda 2 6 4 2" xfId="595" xr:uid="{00000000-0005-0000-0000-000052020000}"/>
    <cellStyle name="Moneda 2 6 5" xfId="596" xr:uid="{00000000-0005-0000-0000-000053020000}"/>
    <cellStyle name="Moneda 2 7" xfId="597" xr:uid="{00000000-0005-0000-0000-000054020000}"/>
    <cellStyle name="Moneda 2 7 2" xfId="598" xr:uid="{00000000-0005-0000-0000-000055020000}"/>
    <cellStyle name="Moneda 2 8" xfId="599" xr:uid="{00000000-0005-0000-0000-000056020000}"/>
    <cellStyle name="Moneda 2 8 2" xfId="600" xr:uid="{00000000-0005-0000-0000-000057020000}"/>
    <cellStyle name="Moneda 2 9" xfId="601" xr:uid="{00000000-0005-0000-0000-000058020000}"/>
    <cellStyle name="Moneda 2 9 2" xfId="602" xr:uid="{00000000-0005-0000-0000-000059020000}"/>
    <cellStyle name="Moneda 20" xfId="603" xr:uid="{00000000-0005-0000-0000-00005A020000}"/>
    <cellStyle name="Moneda 20 2" xfId="604" xr:uid="{00000000-0005-0000-0000-00005B020000}"/>
    <cellStyle name="Moneda 21" xfId="605" xr:uid="{00000000-0005-0000-0000-00005C020000}"/>
    <cellStyle name="Moneda 3" xfId="606" xr:uid="{00000000-0005-0000-0000-00005D020000}"/>
    <cellStyle name="Moneda 3 10" xfId="607" xr:uid="{00000000-0005-0000-0000-00005E020000}"/>
    <cellStyle name="Moneda 3 2" xfId="608" xr:uid="{00000000-0005-0000-0000-00005F020000}"/>
    <cellStyle name="Moneda 3 2 2" xfId="609" xr:uid="{00000000-0005-0000-0000-000060020000}"/>
    <cellStyle name="Moneda 3 2 2 2" xfId="610" xr:uid="{00000000-0005-0000-0000-000061020000}"/>
    <cellStyle name="Moneda 3 2 2 2 2" xfId="611" xr:uid="{00000000-0005-0000-0000-000062020000}"/>
    <cellStyle name="Moneda 3 2 2 3" xfId="612" xr:uid="{00000000-0005-0000-0000-000063020000}"/>
    <cellStyle name="Moneda 3 2 2 3 2" xfId="613" xr:uid="{00000000-0005-0000-0000-000064020000}"/>
    <cellStyle name="Moneda 3 2 2 4" xfId="614" xr:uid="{00000000-0005-0000-0000-000065020000}"/>
    <cellStyle name="Moneda 3 2 3" xfId="615" xr:uid="{00000000-0005-0000-0000-000066020000}"/>
    <cellStyle name="Moneda 3 2 4" xfId="616" xr:uid="{00000000-0005-0000-0000-000067020000}"/>
    <cellStyle name="Moneda 3 2 4 2" xfId="617" xr:uid="{00000000-0005-0000-0000-000068020000}"/>
    <cellStyle name="Moneda 3 2 5" xfId="618" xr:uid="{00000000-0005-0000-0000-000069020000}"/>
    <cellStyle name="Moneda 3 2 5 2" xfId="619" xr:uid="{00000000-0005-0000-0000-00006A020000}"/>
    <cellStyle name="Moneda 3 2 6" xfId="620" xr:uid="{00000000-0005-0000-0000-00006B020000}"/>
    <cellStyle name="Moneda 3 3" xfId="621" xr:uid="{00000000-0005-0000-0000-00006C020000}"/>
    <cellStyle name="Moneda 3 3 2" xfId="622" xr:uid="{00000000-0005-0000-0000-00006D020000}"/>
    <cellStyle name="Moneda 3 3 3" xfId="623" xr:uid="{00000000-0005-0000-0000-00006E020000}"/>
    <cellStyle name="Moneda 3 3 3 2" xfId="624" xr:uid="{00000000-0005-0000-0000-00006F020000}"/>
    <cellStyle name="Moneda 3 3 4" xfId="625" xr:uid="{00000000-0005-0000-0000-000070020000}"/>
    <cellStyle name="Moneda 3 3 4 2" xfId="626" xr:uid="{00000000-0005-0000-0000-000071020000}"/>
    <cellStyle name="Moneda 3 3 5" xfId="627" xr:uid="{00000000-0005-0000-0000-000072020000}"/>
    <cellStyle name="Moneda 3 3 5 2" xfId="628" xr:uid="{00000000-0005-0000-0000-000073020000}"/>
    <cellStyle name="Moneda 3 3 6" xfId="629" xr:uid="{00000000-0005-0000-0000-000074020000}"/>
    <cellStyle name="Moneda 3 4" xfId="630" xr:uid="{00000000-0005-0000-0000-000075020000}"/>
    <cellStyle name="Moneda 3 4 2" xfId="631" xr:uid="{00000000-0005-0000-0000-000076020000}"/>
    <cellStyle name="Moneda 3 4 3" xfId="632" xr:uid="{00000000-0005-0000-0000-000077020000}"/>
    <cellStyle name="Moneda 3 4 3 2" xfId="633" xr:uid="{00000000-0005-0000-0000-000078020000}"/>
    <cellStyle name="Moneda 3 4 4" xfId="634" xr:uid="{00000000-0005-0000-0000-000079020000}"/>
    <cellStyle name="Moneda 3 4 4 2" xfId="635" xr:uid="{00000000-0005-0000-0000-00007A020000}"/>
    <cellStyle name="Moneda 3 4 4 2 2" xfId="636" xr:uid="{00000000-0005-0000-0000-00007B020000}"/>
    <cellStyle name="Moneda 3 4 4 3" xfId="637" xr:uid="{00000000-0005-0000-0000-00007C020000}"/>
    <cellStyle name="Moneda 3 4 4 3 2" xfId="638" xr:uid="{00000000-0005-0000-0000-00007D020000}"/>
    <cellStyle name="Moneda 3 4 4 4" xfId="639" xr:uid="{00000000-0005-0000-0000-00007E020000}"/>
    <cellStyle name="Moneda 3 4 5" xfId="640" xr:uid="{00000000-0005-0000-0000-00007F020000}"/>
    <cellStyle name="Moneda 3 5" xfId="641" xr:uid="{00000000-0005-0000-0000-000080020000}"/>
    <cellStyle name="Moneda 3 5 2" xfId="642" xr:uid="{00000000-0005-0000-0000-000081020000}"/>
    <cellStyle name="Moneda 3 5 2 2" xfId="643" xr:uid="{00000000-0005-0000-0000-000082020000}"/>
    <cellStyle name="Moneda 3 5 3" xfId="644" xr:uid="{00000000-0005-0000-0000-000083020000}"/>
    <cellStyle name="Moneda 3 5 3 2" xfId="645" xr:uid="{00000000-0005-0000-0000-000084020000}"/>
    <cellStyle name="Moneda 3 5 4" xfId="646" xr:uid="{00000000-0005-0000-0000-000085020000}"/>
    <cellStyle name="Moneda 3 5 4 2" xfId="647" xr:uid="{00000000-0005-0000-0000-000086020000}"/>
    <cellStyle name="Moneda 3 6" xfId="648" xr:uid="{00000000-0005-0000-0000-000087020000}"/>
    <cellStyle name="Moneda 3 6 2" xfId="649" xr:uid="{00000000-0005-0000-0000-000088020000}"/>
    <cellStyle name="Moneda 3 6 2 2" xfId="650" xr:uid="{00000000-0005-0000-0000-000089020000}"/>
    <cellStyle name="Moneda 3 6 3" xfId="651" xr:uid="{00000000-0005-0000-0000-00008A020000}"/>
    <cellStyle name="Moneda 3 7" xfId="652" xr:uid="{00000000-0005-0000-0000-00008B020000}"/>
    <cellStyle name="Moneda 3 7 2" xfId="653" xr:uid="{00000000-0005-0000-0000-00008C020000}"/>
    <cellStyle name="Moneda 3 8" xfId="654" xr:uid="{00000000-0005-0000-0000-00008D020000}"/>
    <cellStyle name="Moneda 3 8 2" xfId="655" xr:uid="{00000000-0005-0000-0000-00008E020000}"/>
    <cellStyle name="Moneda 3 9" xfId="656" xr:uid="{00000000-0005-0000-0000-00008F020000}"/>
    <cellStyle name="Moneda 3 9 2" xfId="657" xr:uid="{00000000-0005-0000-0000-000090020000}"/>
    <cellStyle name="Moneda 4" xfId="658" xr:uid="{00000000-0005-0000-0000-000091020000}"/>
    <cellStyle name="Moneda 4 2" xfId="659" xr:uid="{00000000-0005-0000-0000-000092020000}"/>
    <cellStyle name="Moneda 4 2 2" xfId="660" xr:uid="{00000000-0005-0000-0000-000093020000}"/>
    <cellStyle name="Moneda 4 2 2 2" xfId="661" xr:uid="{00000000-0005-0000-0000-000094020000}"/>
    <cellStyle name="Moneda 4 2 3" xfId="662" xr:uid="{00000000-0005-0000-0000-000095020000}"/>
    <cellStyle name="Moneda 4 2 3 2" xfId="663" xr:uid="{00000000-0005-0000-0000-000096020000}"/>
    <cellStyle name="Moneda 4 2 4" xfId="664" xr:uid="{00000000-0005-0000-0000-000097020000}"/>
    <cellStyle name="Moneda 4 3" xfId="665" xr:uid="{00000000-0005-0000-0000-000098020000}"/>
    <cellStyle name="Moneda 4 3 2" xfId="666" xr:uid="{00000000-0005-0000-0000-000099020000}"/>
    <cellStyle name="Moneda 4 3 2 2" xfId="667" xr:uid="{00000000-0005-0000-0000-00009A020000}"/>
    <cellStyle name="Moneda 4 3 3" xfId="668" xr:uid="{00000000-0005-0000-0000-00009B020000}"/>
    <cellStyle name="Moneda 4 3 4" xfId="669" xr:uid="{00000000-0005-0000-0000-00009C020000}"/>
    <cellStyle name="Moneda 4 4" xfId="670" xr:uid="{00000000-0005-0000-0000-00009D020000}"/>
    <cellStyle name="Moneda 4 4 2" xfId="671" xr:uid="{00000000-0005-0000-0000-00009E020000}"/>
    <cellStyle name="Moneda 4 4 2 2" xfId="672" xr:uid="{00000000-0005-0000-0000-00009F020000}"/>
    <cellStyle name="Moneda 4 4 3" xfId="673" xr:uid="{00000000-0005-0000-0000-0000A0020000}"/>
    <cellStyle name="Moneda 4 4 3 2" xfId="674" xr:uid="{00000000-0005-0000-0000-0000A1020000}"/>
    <cellStyle name="Moneda 4 4 4" xfId="675" xr:uid="{00000000-0005-0000-0000-0000A2020000}"/>
    <cellStyle name="Moneda 4 5" xfId="676" xr:uid="{00000000-0005-0000-0000-0000A3020000}"/>
    <cellStyle name="Moneda 4 5 2" xfId="677" xr:uid="{00000000-0005-0000-0000-0000A4020000}"/>
    <cellStyle name="Moneda 4 6" xfId="678" xr:uid="{00000000-0005-0000-0000-0000A5020000}"/>
    <cellStyle name="Moneda 4 6 2" xfId="679" xr:uid="{00000000-0005-0000-0000-0000A6020000}"/>
    <cellStyle name="Moneda 4 7" xfId="680" xr:uid="{00000000-0005-0000-0000-0000A7020000}"/>
    <cellStyle name="Moneda 5" xfId="681" xr:uid="{00000000-0005-0000-0000-0000A8020000}"/>
    <cellStyle name="Moneda 5 2" xfId="682" xr:uid="{00000000-0005-0000-0000-0000A9020000}"/>
    <cellStyle name="Moneda 5 2 2" xfId="683" xr:uid="{00000000-0005-0000-0000-0000AA020000}"/>
    <cellStyle name="Moneda 5 2 2 2" xfId="684" xr:uid="{00000000-0005-0000-0000-0000AB020000}"/>
    <cellStyle name="Moneda 5 2 3" xfId="685" xr:uid="{00000000-0005-0000-0000-0000AC020000}"/>
    <cellStyle name="Moneda 5 2 3 2" xfId="686" xr:uid="{00000000-0005-0000-0000-0000AD020000}"/>
    <cellStyle name="Moneda 5 2 4" xfId="687" xr:uid="{00000000-0005-0000-0000-0000AE020000}"/>
    <cellStyle name="Moneda 5 2 5" xfId="688" xr:uid="{00000000-0005-0000-0000-0000AF020000}"/>
    <cellStyle name="Moneda 5 3" xfId="689" xr:uid="{00000000-0005-0000-0000-0000B0020000}"/>
    <cellStyle name="Moneda 5 3 2" xfId="690" xr:uid="{00000000-0005-0000-0000-0000B1020000}"/>
    <cellStyle name="Moneda 5 4" xfId="691" xr:uid="{00000000-0005-0000-0000-0000B2020000}"/>
    <cellStyle name="Moneda 5 4 2" xfId="692" xr:uid="{00000000-0005-0000-0000-0000B3020000}"/>
    <cellStyle name="Moneda 5 5" xfId="693" xr:uid="{00000000-0005-0000-0000-0000B4020000}"/>
    <cellStyle name="Moneda 5 5 2" xfId="694" xr:uid="{00000000-0005-0000-0000-0000B5020000}"/>
    <cellStyle name="Moneda 5 6" xfId="695" xr:uid="{00000000-0005-0000-0000-0000B6020000}"/>
    <cellStyle name="Moneda 6" xfId="696" xr:uid="{00000000-0005-0000-0000-0000B7020000}"/>
    <cellStyle name="Moneda 6 2" xfId="697" xr:uid="{00000000-0005-0000-0000-0000B8020000}"/>
    <cellStyle name="Moneda 6 2 2" xfId="698" xr:uid="{00000000-0005-0000-0000-0000B9020000}"/>
    <cellStyle name="Moneda 6 2 2 2" xfId="699" xr:uid="{00000000-0005-0000-0000-0000BA020000}"/>
    <cellStyle name="Moneda 6 2 3" xfId="700" xr:uid="{00000000-0005-0000-0000-0000BB020000}"/>
    <cellStyle name="Moneda 6 3" xfId="701" xr:uid="{00000000-0005-0000-0000-0000BC020000}"/>
    <cellStyle name="Moneda 6 3 2" xfId="702" xr:uid="{00000000-0005-0000-0000-0000BD020000}"/>
    <cellStyle name="Moneda 6 3 2 2" xfId="703" xr:uid="{00000000-0005-0000-0000-0000BE020000}"/>
    <cellStyle name="Moneda 6 3 3" xfId="704" xr:uid="{00000000-0005-0000-0000-0000BF020000}"/>
    <cellStyle name="Moneda 6 3 3 2" xfId="705" xr:uid="{00000000-0005-0000-0000-0000C0020000}"/>
    <cellStyle name="Moneda 6 3 4" xfId="706" xr:uid="{00000000-0005-0000-0000-0000C1020000}"/>
    <cellStyle name="Moneda 6 4" xfId="707" xr:uid="{00000000-0005-0000-0000-0000C2020000}"/>
    <cellStyle name="Moneda 6 4 2" xfId="708" xr:uid="{00000000-0005-0000-0000-0000C3020000}"/>
    <cellStyle name="Moneda 6 5" xfId="709" xr:uid="{00000000-0005-0000-0000-0000C4020000}"/>
    <cellStyle name="Moneda 6 5 2" xfId="710" xr:uid="{00000000-0005-0000-0000-0000C5020000}"/>
    <cellStyle name="Moneda 6 6" xfId="711" xr:uid="{00000000-0005-0000-0000-0000C6020000}"/>
    <cellStyle name="Moneda 7" xfId="712" xr:uid="{00000000-0005-0000-0000-0000C7020000}"/>
    <cellStyle name="Moneda 7 2" xfId="713" xr:uid="{00000000-0005-0000-0000-0000C8020000}"/>
    <cellStyle name="Moneda 7 2 2" xfId="714" xr:uid="{00000000-0005-0000-0000-0000C9020000}"/>
    <cellStyle name="Moneda 7 2 2 2" xfId="715" xr:uid="{00000000-0005-0000-0000-0000CA020000}"/>
    <cellStyle name="Moneda 7 2 2 2 2" xfId="716" xr:uid="{00000000-0005-0000-0000-0000CB020000}"/>
    <cellStyle name="Moneda 7 2 2 3" xfId="717" xr:uid="{00000000-0005-0000-0000-0000CC020000}"/>
    <cellStyle name="Moneda 7 2 3" xfId="718" xr:uid="{00000000-0005-0000-0000-0000CD020000}"/>
    <cellStyle name="Moneda 7 2 4" xfId="719" xr:uid="{00000000-0005-0000-0000-0000CE020000}"/>
    <cellStyle name="Moneda 7 2 4 2" xfId="720" xr:uid="{00000000-0005-0000-0000-0000CF020000}"/>
    <cellStyle name="Moneda 7 2 5" xfId="721" xr:uid="{00000000-0005-0000-0000-0000D0020000}"/>
    <cellStyle name="Moneda 7 2 5 2" xfId="722" xr:uid="{00000000-0005-0000-0000-0000D1020000}"/>
    <cellStyle name="Moneda 7 2 6" xfId="723" xr:uid="{00000000-0005-0000-0000-0000D2020000}"/>
    <cellStyle name="Moneda 7 3" xfId="724" xr:uid="{00000000-0005-0000-0000-0000D3020000}"/>
    <cellStyle name="Moneda 7 3 2" xfId="725" xr:uid="{00000000-0005-0000-0000-0000D4020000}"/>
    <cellStyle name="Moneda 7 3 2 2" xfId="726" xr:uid="{00000000-0005-0000-0000-0000D5020000}"/>
    <cellStyle name="Moneda 7 3 3" xfId="727" xr:uid="{00000000-0005-0000-0000-0000D6020000}"/>
    <cellStyle name="Moneda 7 3 3 2" xfId="728" xr:uid="{00000000-0005-0000-0000-0000D7020000}"/>
    <cellStyle name="Moneda 7 3 4" xfId="729" xr:uid="{00000000-0005-0000-0000-0000D8020000}"/>
    <cellStyle name="Moneda 7 4" xfId="730" xr:uid="{00000000-0005-0000-0000-0000D9020000}"/>
    <cellStyle name="Moneda 7 4 2" xfId="731" xr:uid="{00000000-0005-0000-0000-0000DA020000}"/>
    <cellStyle name="Moneda 7 5" xfId="732" xr:uid="{00000000-0005-0000-0000-0000DB020000}"/>
    <cellStyle name="Moneda 7 5 2" xfId="733" xr:uid="{00000000-0005-0000-0000-0000DC020000}"/>
    <cellStyle name="Moneda 7 6" xfId="734" xr:uid="{00000000-0005-0000-0000-0000DD020000}"/>
    <cellStyle name="Moneda 8" xfId="735" xr:uid="{00000000-0005-0000-0000-0000DE020000}"/>
    <cellStyle name="Moneda 8 2" xfId="736" xr:uid="{00000000-0005-0000-0000-0000DF020000}"/>
    <cellStyle name="Moneda 8 2 2" xfId="737" xr:uid="{00000000-0005-0000-0000-0000E0020000}"/>
    <cellStyle name="Moneda 8 3" xfId="738" xr:uid="{00000000-0005-0000-0000-0000E1020000}"/>
    <cellStyle name="Moneda 8 3 2" xfId="739" xr:uid="{00000000-0005-0000-0000-0000E2020000}"/>
    <cellStyle name="Moneda 8 4" xfId="740" xr:uid="{00000000-0005-0000-0000-0000E3020000}"/>
    <cellStyle name="Moneda 8 4 2" xfId="741" xr:uid="{00000000-0005-0000-0000-0000E4020000}"/>
    <cellStyle name="Moneda 8 5" xfId="742" xr:uid="{00000000-0005-0000-0000-0000E5020000}"/>
    <cellStyle name="Moneda 9" xfId="743" xr:uid="{00000000-0005-0000-0000-0000E6020000}"/>
    <cellStyle name="Moneda 9 2" xfId="744" xr:uid="{00000000-0005-0000-0000-0000E7020000}"/>
    <cellStyle name="Moneda 9 2 2" xfId="745" xr:uid="{00000000-0005-0000-0000-0000E8020000}"/>
    <cellStyle name="Moneda 9 3" xfId="746" xr:uid="{00000000-0005-0000-0000-0000E9020000}"/>
    <cellStyle name="Moneda 9 3 2" xfId="747" xr:uid="{00000000-0005-0000-0000-0000EA020000}"/>
    <cellStyle name="Moneda 9 4" xfId="748" xr:uid="{00000000-0005-0000-0000-0000EB020000}"/>
    <cellStyle name="Moneda 9 4 2" xfId="749" xr:uid="{00000000-0005-0000-0000-0000EC020000}"/>
    <cellStyle name="Moneda 9 5" xfId="750" xr:uid="{00000000-0005-0000-0000-0000ED020000}"/>
    <cellStyle name="Neutral" xfId="751" builtinId="28" customBuiltin="1"/>
    <cellStyle name="Neutral 2" xfId="752" xr:uid="{00000000-0005-0000-0000-0000EF020000}"/>
    <cellStyle name="Neutral 2 2" xfId="753" xr:uid="{00000000-0005-0000-0000-0000F0020000}"/>
    <cellStyle name="Neutral 2 3" xfId="754" xr:uid="{00000000-0005-0000-0000-0000F1020000}"/>
    <cellStyle name="Neutral 3" xfId="755" xr:uid="{00000000-0005-0000-0000-0000F2020000}"/>
    <cellStyle name="Norma" xfId="756" xr:uid="{00000000-0005-0000-0000-0000F3020000}"/>
    <cellStyle name="Normal" xfId="0" builtinId="0"/>
    <cellStyle name="Normal 10" xfId="757" xr:uid="{00000000-0005-0000-0000-0000F5020000}"/>
    <cellStyle name="Normal 10 2" xfId="758" xr:uid="{00000000-0005-0000-0000-0000F6020000}"/>
    <cellStyle name="Normal 10 2 2" xfId="759" xr:uid="{00000000-0005-0000-0000-0000F7020000}"/>
    <cellStyle name="Normal 10 2 3" xfId="760" xr:uid="{00000000-0005-0000-0000-0000F8020000}"/>
    <cellStyle name="Normal 10 3" xfId="761" xr:uid="{00000000-0005-0000-0000-0000F9020000}"/>
    <cellStyle name="Normal 10 4" xfId="762" xr:uid="{00000000-0005-0000-0000-0000FA020000}"/>
    <cellStyle name="Normal 11" xfId="763" xr:uid="{00000000-0005-0000-0000-0000FB020000}"/>
    <cellStyle name="Normal 11 2" xfId="764" xr:uid="{00000000-0005-0000-0000-0000FC020000}"/>
    <cellStyle name="Normal 11 2 2" xfId="765" xr:uid="{00000000-0005-0000-0000-0000FD020000}"/>
    <cellStyle name="Normal 11 2 2 2" xfId="766" xr:uid="{00000000-0005-0000-0000-0000FE020000}"/>
    <cellStyle name="Normal 11 2 3" xfId="767" xr:uid="{00000000-0005-0000-0000-0000FF020000}"/>
    <cellStyle name="Normal 11 3" xfId="768" xr:uid="{00000000-0005-0000-0000-000000030000}"/>
    <cellStyle name="Normal 11 4" xfId="769" xr:uid="{00000000-0005-0000-0000-000001030000}"/>
    <cellStyle name="Normal 11 4 2" xfId="770" xr:uid="{00000000-0005-0000-0000-000002030000}"/>
    <cellStyle name="Normal 11 5" xfId="771" xr:uid="{00000000-0005-0000-0000-000003030000}"/>
    <cellStyle name="Normal 11 6" xfId="772" xr:uid="{00000000-0005-0000-0000-000004030000}"/>
    <cellStyle name="Normal 12" xfId="773" xr:uid="{00000000-0005-0000-0000-000005030000}"/>
    <cellStyle name="Normal 12 2" xfId="774" xr:uid="{00000000-0005-0000-0000-000006030000}"/>
    <cellStyle name="Normal 12 3" xfId="775" xr:uid="{00000000-0005-0000-0000-000007030000}"/>
    <cellStyle name="Normal 13" xfId="776" xr:uid="{00000000-0005-0000-0000-000008030000}"/>
    <cellStyle name="Normal 13 2" xfId="777" xr:uid="{00000000-0005-0000-0000-000009030000}"/>
    <cellStyle name="Normal 13 3" xfId="778" xr:uid="{00000000-0005-0000-0000-00000A030000}"/>
    <cellStyle name="Normal 13 3 2" xfId="779" xr:uid="{00000000-0005-0000-0000-00000B030000}"/>
    <cellStyle name="Normal 14" xfId="780" xr:uid="{00000000-0005-0000-0000-00000C030000}"/>
    <cellStyle name="Normal 14 2" xfId="781" xr:uid="{00000000-0005-0000-0000-00000D030000}"/>
    <cellStyle name="Normal 14 3" xfId="782" xr:uid="{00000000-0005-0000-0000-00000E030000}"/>
    <cellStyle name="Normal 15" xfId="783" xr:uid="{00000000-0005-0000-0000-00000F030000}"/>
    <cellStyle name="Normal 15 2" xfId="784" xr:uid="{00000000-0005-0000-0000-000010030000}"/>
    <cellStyle name="Normal 16" xfId="785" xr:uid="{00000000-0005-0000-0000-000011030000}"/>
    <cellStyle name="Normal 16 2" xfId="786" xr:uid="{00000000-0005-0000-0000-000012030000}"/>
    <cellStyle name="Normal 16 3" xfId="787" xr:uid="{00000000-0005-0000-0000-000013030000}"/>
    <cellStyle name="Normal 17" xfId="788" xr:uid="{00000000-0005-0000-0000-000014030000}"/>
    <cellStyle name="Normal 17 2" xfId="789" xr:uid="{00000000-0005-0000-0000-000015030000}"/>
    <cellStyle name="Normal 17 3" xfId="790" xr:uid="{00000000-0005-0000-0000-000016030000}"/>
    <cellStyle name="Normal 17 4" xfId="791" xr:uid="{00000000-0005-0000-0000-000017030000}"/>
    <cellStyle name="Normal 17 4 2" xfId="792" xr:uid="{00000000-0005-0000-0000-000018030000}"/>
    <cellStyle name="Normal 17 5" xfId="793" xr:uid="{00000000-0005-0000-0000-000019030000}"/>
    <cellStyle name="Normal 17 5 2" xfId="794" xr:uid="{00000000-0005-0000-0000-00001A030000}"/>
    <cellStyle name="Normal 18" xfId="795" xr:uid="{00000000-0005-0000-0000-00001B030000}"/>
    <cellStyle name="Normal 18 2" xfId="796" xr:uid="{00000000-0005-0000-0000-00001C030000}"/>
    <cellStyle name="Normal 18 3" xfId="797" xr:uid="{00000000-0005-0000-0000-00001D030000}"/>
    <cellStyle name="Normal 19" xfId="798" xr:uid="{00000000-0005-0000-0000-00001E030000}"/>
    <cellStyle name="Normal 19 2" xfId="799" xr:uid="{00000000-0005-0000-0000-00001F030000}"/>
    <cellStyle name="Normal 19 3" xfId="800" xr:uid="{00000000-0005-0000-0000-000020030000}"/>
    <cellStyle name="Normal 19 3 2" xfId="801" xr:uid="{00000000-0005-0000-0000-000021030000}"/>
    <cellStyle name="Normal 19 4" xfId="802" xr:uid="{00000000-0005-0000-0000-000022030000}"/>
    <cellStyle name="Normal 2" xfId="803" xr:uid="{00000000-0005-0000-0000-000023030000}"/>
    <cellStyle name="Normal 2 10" xfId="804" xr:uid="{00000000-0005-0000-0000-000024030000}"/>
    <cellStyle name="Normal 2 10 2" xfId="805" xr:uid="{00000000-0005-0000-0000-000025030000}"/>
    <cellStyle name="Normal 2 10 3" xfId="806" xr:uid="{00000000-0005-0000-0000-000026030000}"/>
    <cellStyle name="Normal 2 10 4" xfId="807" xr:uid="{00000000-0005-0000-0000-000027030000}"/>
    <cellStyle name="Normal 2 11" xfId="808" xr:uid="{00000000-0005-0000-0000-000028030000}"/>
    <cellStyle name="Normal 2 12" xfId="809" xr:uid="{00000000-0005-0000-0000-000029030000}"/>
    <cellStyle name="Normal 2 13" xfId="810" xr:uid="{00000000-0005-0000-0000-00002A030000}"/>
    <cellStyle name="Normal 2 14" xfId="811" xr:uid="{00000000-0005-0000-0000-00002B030000}"/>
    <cellStyle name="Normal 2 15" xfId="812" xr:uid="{00000000-0005-0000-0000-00002C030000}"/>
    <cellStyle name="Normal 2 16" xfId="813" xr:uid="{00000000-0005-0000-0000-00002D030000}"/>
    <cellStyle name="Normal 2 17" xfId="814" xr:uid="{00000000-0005-0000-0000-00002E030000}"/>
    <cellStyle name="Normal 2 18" xfId="815" xr:uid="{00000000-0005-0000-0000-00002F030000}"/>
    <cellStyle name="Normal 2 2" xfId="816" xr:uid="{00000000-0005-0000-0000-000030030000}"/>
    <cellStyle name="Normal 2 2 2" xfId="817" xr:uid="{00000000-0005-0000-0000-000031030000}"/>
    <cellStyle name="Normal 2 2 2 2" xfId="818" xr:uid="{00000000-0005-0000-0000-000032030000}"/>
    <cellStyle name="Normal 2 2 2 2 2" xfId="819" xr:uid="{00000000-0005-0000-0000-000033030000}"/>
    <cellStyle name="Normal 2 2 2 2 3" xfId="820" xr:uid="{00000000-0005-0000-0000-000034030000}"/>
    <cellStyle name="Normal 2 2 2 2 3 2" xfId="821" xr:uid="{00000000-0005-0000-0000-000035030000}"/>
    <cellStyle name="Normal 2 2 2 3" xfId="822" xr:uid="{00000000-0005-0000-0000-000036030000}"/>
    <cellStyle name="Normal 2 2 2 4" xfId="823" xr:uid="{00000000-0005-0000-0000-000037030000}"/>
    <cellStyle name="Normal 2 2 2 5" xfId="824" xr:uid="{00000000-0005-0000-0000-000038030000}"/>
    <cellStyle name="Normal 2 2 3" xfId="825" xr:uid="{00000000-0005-0000-0000-000039030000}"/>
    <cellStyle name="Normal 2 2 3 2" xfId="826" xr:uid="{00000000-0005-0000-0000-00003A030000}"/>
    <cellStyle name="Normal 2 2 3 3" xfId="827" xr:uid="{00000000-0005-0000-0000-00003B030000}"/>
    <cellStyle name="Normal 2 2 3 4" xfId="828" xr:uid="{00000000-0005-0000-0000-00003C030000}"/>
    <cellStyle name="Normal 2 2 4" xfId="829" xr:uid="{00000000-0005-0000-0000-00003D030000}"/>
    <cellStyle name="Normal 2 2 5" xfId="830" xr:uid="{00000000-0005-0000-0000-00003E030000}"/>
    <cellStyle name="Normal 2 3" xfId="831" xr:uid="{00000000-0005-0000-0000-00003F030000}"/>
    <cellStyle name="Normal 2 3 2" xfId="832" xr:uid="{00000000-0005-0000-0000-000040030000}"/>
    <cellStyle name="Normal 2 3 2 2" xfId="833" xr:uid="{00000000-0005-0000-0000-000041030000}"/>
    <cellStyle name="Normal 2 3 2 3" xfId="834" xr:uid="{00000000-0005-0000-0000-000042030000}"/>
    <cellStyle name="Normal 2 3 3" xfId="835" xr:uid="{00000000-0005-0000-0000-000043030000}"/>
    <cellStyle name="Normal 2 4" xfId="836" xr:uid="{00000000-0005-0000-0000-000044030000}"/>
    <cellStyle name="Normal 2 4 2" xfId="837" xr:uid="{00000000-0005-0000-0000-000045030000}"/>
    <cellStyle name="Normal 2 4 2 2" xfId="838" xr:uid="{00000000-0005-0000-0000-000046030000}"/>
    <cellStyle name="Normal 2 4 2 2 2" xfId="839" xr:uid="{00000000-0005-0000-0000-000047030000}"/>
    <cellStyle name="Normal 2 4 2 2 3" xfId="840" xr:uid="{00000000-0005-0000-0000-000048030000}"/>
    <cellStyle name="Normal 2 4 2 3" xfId="841" xr:uid="{00000000-0005-0000-0000-000049030000}"/>
    <cellStyle name="Normal 2 4 2 3 2" xfId="842" xr:uid="{00000000-0005-0000-0000-00004A030000}"/>
    <cellStyle name="Normal 2 4 2 3 3" xfId="843" xr:uid="{00000000-0005-0000-0000-00004B030000}"/>
    <cellStyle name="Normal 2 4 3" xfId="844" xr:uid="{00000000-0005-0000-0000-00004C030000}"/>
    <cellStyle name="Normal 2 4 3 2" xfId="845" xr:uid="{00000000-0005-0000-0000-00004D030000}"/>
    <cellStyle name="Normal 2 4 4" xfId="846" xr:uid="{00000000-0005-0000-0000-00004E030000}"/>
    <cellStyle name="Normal 2 4 4 2" xfId="847" xr:uid="{00000000-0005-0000-0000-00004F030000}"/>
    <cellStyle name="Normal 2 4 4 3" xfId="848" xr:uid="{00000000-0005-0000-0000-000050030000}"/>
    <cellStyle name="Normal 2 4 4 4" xfId="849" xr:uid="{00000000-0005-0000-0000-000051030000}"/>
    <cellStyle name="Normal 2 4 4 5" xfId="850" xr:uid="{00000000-0005-0000-0000-000052030000}"/>
    <cellStyle name="Normal 2 4 5" xfId="851" xr:uid="{00000000-0005-0000-0000-000053030000}"/>
    <cellStyle name="Normal 2 4 6" xfId="852" xr:uid="{00000000-0005-0000-0000-000054030000}"/>
    <cellStyle name="Normal 2 5" xfId="853" xr:uid="{00000000-0005-0000-0000-000055030000}"/>
    <cellStyle name="Normal 2 5 2" xfId="854" xr:uid="{00000000-0005-0000-0000-000056030000}"/>
    <cellStyle name="Normal 2 5 2 2" xfId="855" xr:uid="{00000000-0005-0000-0000-000057030000}"/>
    <cellStyle name="Normal 2 5 2 2 2" xfId="856" xr:uid="{00000000-0005-0000-0000-000058030000}"/>
    <cellStyle name="Normal 2 5 2 2 3" xfId="857" xr:uid="{00000000-0005-0000-0000-000059030000}"/>
    <cellStyle name="Normal 2 5 2 3" xfId="858" xr:uid="{00000000-0005-0000-0000-00005A030000}"/>
    <cellStyle name="Normal 2 5 2 3 2" xfId="859" xr:uid="{00000000-0005-0000-0000-00005B030000}"/>
    <cellStyle name="Normal 2 5 2 3 3" xfId="860" xr:uid="{00000000-0005-0000-0000-00005C030000}"/>
    <cellStyle name="Normal 2 5 3" xfId="861" xr:uid="{00000000-0005-0000-0000-00005D030000}"/>
    <cellStyle name="Normal 2 5 3 2" xfId="862" xr:uid="{00000000-0005-0000-0000-00005E030000}"/>
    <cellStyle name="Normal 2 5 4" xfId="863" xr:uid="{00000000-0005-0000-0000-00005F030000}"/>
    <cellStyle name="Normal 2 5 5" xfId="864" xr:uid="{00000000-0005-0000-0000-000060030000}"/>
    <cellStyle name="Normal 2 6" xfId="865" xr:uid="{00000000-0005-0000-0000-000061030000}"/>
    <cellStyle name="Normal 2 6 2" xfId="866" xr:uid="{00000000-0005-0000-0000-000062030000}"/>
    <cellStyle name="Normal 2 6 2 2" xfId="867" xr:uid="{00000000-0005-0000-0000-000063030000}"/>
    <cellStyle name="Normal 2 6 2 3" xfId="868" xr:uid="{00000000-0005-0000-0000-000064030000}"/>
    <cellStyle name="Normal 2 6 3" xfId="869" xr:uid="{00000000-0005-0000-0000-000065030000}"/>
    <cellStyle name="Normal 2 6 3 2" xfId="870" xr:uid="{00000000-0005-0000-0000-000066030000}"/>
    <cellStyle name="Normal 2 6 3 3" xfId="871" xr:uid="{00000000-0005-0000-0000-000067030000}"/>
    <cellStyle name="Normal 2 6 4" xfId="872" xr:uid="{00000000-0005-0000-0000-000068030000}"/>
    <cellStyle name="Normal 2 6 5" xfId="873" xr:uid="{00000000-0005-0000-0000-000069030000}"/>
    <cellStyle name="Normal 2 6 6" xfId="874" xr:uid="{00000000-0005-0000-0000-00006A030000}"/>
    <cellStyle name="Normal 2 7" xfId="875" xr:uid="{00000000-0005-0000-0000-00006B030000}"/>
    <cellStyle name="Normal 2 7 2" xfId="876" xr:uid="{00000000-0005-0000-0000-00006C030000}"/>
    <cellStyle name="Normal 2 7 3" xfId="877" xr:uid="{00000000-0005-0000-0000-00006D030000}"/>
    <cellStyle name="Normal 2 7 4" xfId="878" xr:uid="{00000000-0005-0000-0000-00006E030000}"/>
    <cellStyle name="Normal 2 8" xfId="879" xr:uid="{00000000-0005-0000-0000-00006F030000}"/>
    <cellStyle name="Normal 2 8 2" xfId="880" xr:uid="{00000000-0005-0000-0000-000070030000}"/>
    <cellStyle name="Normal 2 9" xfId="881" xr:uid="{00000000-0005-0000-0000-000071030000}"/>
    <cellStyle name="Normal 2 9 2" xfId="882" xr:uid="{00000000-0005-0000-0000-000072030000}"/>
    <cellStyle name="Normal 2 9 3" xfId="883" xr:uid="{00000000-0005-0000-0000-000073030000}"/>
    <cellStyle name="Normal 20" xfId="884" xr:uid="{00000000-0005-0000-0000-000074030000}"/>
    <cellStyle name="Normal 20 2" xfId="885" xr:uid="{00000000-0005-0000-0000-000075030000}"/>
    <cellStyle name="Normal 20 3" xfId="886" xr:uid="{00000000-0005-0000-0000-000076030000}"/>
    <cellStyle name="Normal 20 4" xfId="887" xr:uid="{00000000-0005-0000-0000-000077030000}"/>
    <cellStyle name="Normal 21" xfId="888" xr:uid="{00000000-0005-0000-0000-000078030000}"/>
    <cellStyle name="Normal 21 2" xfId="889" xr:uid="{00000000-0005-0000-0000-000079030000}"/>
    <cellStyle name="Normal 22" xfId="890" xr:uid="{00000000-0005-0000-0000-00007A030000}"/>
    <cellStyle name="Normal 22 2" xfId="891" xr:uid="{00000000-0005-0000-0000-00007B030000}"/>
    <cellStyle name="Normal 22 3" xfId="892" xr:uid="{00000000-0005-0000-0000-00007C030000}"/>
    <cellStyle name="Normal 22 3 2" xfId="893" xr:uid="{00000000-0005-0000-0000-00007D030000}"/>
    <cellStyle name="Normal 22 3 3" xfId="894" xr:uid="{00000000-0005-0000-0000-00007E030000}"/>
    <cellStyle name="Normal 22 3 4" xfId="895" xr:uid="{00000000-0005-0000-0000-00007F030000}"/>
    <cellStyle name="Normal 22 4" xfId="896" xr:uid="{00000000-0005-0000-0000-000080030000}"/>
    <cellStyle name="Normal 22 5" xfId="897" xr:uid="{00000000-0005-0000-0000-000081030000}"/>
    <cellStyle name="Normal 23" xfId="898" xr:uid="{00000000-0005-0000-0000-000082030000}"/>
    <cellStyle name="Normal 23 2" xfId="899" xr:uid="{00000000-0005-0000-0000-000083030000}"/>
    <cellStyle name="Normal 23 3" xfId="900" xr:uid="{00000000-0005-0000-0000-000084030000}"/>
    <cellStyle name="Normal 23 3 2" xfId="901" xr:uid="{00000000-0005-0000-0000-000085030000}"/>
    <cellStyle name="Normal 23 3 3" xfId="902" xr:uid="{00000000-0005-0000-0000-000086030000}"/>
    <cellStyle name="Normal 23 3 4" xfId="903" xr:uid="{00000000-0005-0000-0000-000087030000}"/>
    <cellStyle name="Normal 23 4" xfId="904" xr:uid="{00000000-0005-0000-0000-000088030000}"/>
    <cellStyle name="Normal 23 5" xfId="905" xr:uid="{00000000-0005-0000-0000-000089030000}"/>
    <cellStyle name="Normal 24" xfId="906" xr:uid="{00000000-0005-0000-0000-00008A030000}"/>
    <cellStyle name="Normal 25" xfId="907" xr:uid="{00000000-0005-0000-0000-00008B030000}"/>
    <cellStyle name="Normal 26" xfId="908" xr:uid="{00000000-0005-0000-0000-00008C030000}"/>
    <cellStyle name="Normal 27" xfId="909" xr:uid="{00000000-0005-0000-0000-00008D030000}"/>
    <cellStyle name="Normal 3" xfId="910" xr:uid="{00000000-0005-0000-0000-00008E030000}"/>
    <cellStyle name="Normal 3 10" xfId="911" xr:uid="{00000000-0005-0000-0000-00008F030000}"/>
    <cellStyle name="Normal 3 11" xfId="912" xr:uid="{00000000-0005-0000-0000-000090030000}"/>
    <cellStyle name="Normal 3 2" xfId="913" xr:uid="{00000000-0005-0000-0000-000091030000}"/>
    <cellStyle name="Normal 3 2 2" xfId="914" xr:uid="{00000000-0005-0000-0000-000092030000}"/>
    <cellStyle name="Normal 3 2 2 2" xfId="915" xr:uid="{00000000-0005-0000-0000-000093030000}"/>
    <cellStyle name="Normal 3 2 2 2 2" xfId="916" xr:uid="{00000000-0005-0000-0000-000094030000}"/>
    <cellStyle name="Normal 3 2 2 2 3" xfId="917" xr:uid="{00000000-0005-0000-0000-000095030000}"/>
    <cellStyle name="Normal 3 2 2 3" xfId="918" xr:uid="{00000000-0005-0000-0000-000096030000}"/>
    <cellStyle name="Normal 3 2 3" xfId="919" xr:uid="{00000000-0005-0000-0000-000097030000}"/>
    <cellStyle name="Normal 3 2 3 2" xfId="920" xr:uid="{00000000-0005-0000-0000-000098030000}"/>
    <cellStyle name="Normal 3 2 3 2 2" xfId="921" xr:uid="{00000000-0005-0000-0000-000099030000}"/>
    <cellStyle name="Normal 3 2 3 2 3" xfId="922" xr:uid="{00000000-0005-0000-0000-00009A030000}"/>
    <cellStyle name="Normal 3 2 4" xfId="923" xr:uid="{00000000-0005-0000-0000-00009B030000}"/>
    <cellStyle name="Normal 3 2 4 2" xfId="924" xr:uid="{00000000-0005-0000-0000-00009C030000}"/>
    <cellStyle name="Normal 3 2 4 2 2" xfId="925" xr:uid="{00000000-0005-0000-0000-00009D030000}"/>
    <cellStyle name="Normal 3 2 4 2 3" xfId="926" xr:uid="{00000000-0005-0000-0000-00009E030000}"/>
    <cellStyle name="Normal 3 2 4 2 4" xfId="927" xr:uid="{00000000-0005-0000-0000-00009F030000}"/>
    <cellStyle name="Normal 3 2 4 3" xfId="928" xr:uid="{00000000-0005-0000-0000-0000A0030000}"/>
    <cellStyle name="Normal 3 2 4 4" xfId="929" xr:uid="{00000000-0005-0000-0000-0000A1030000}"/>
    <cellStyle name="Normal 3 2 5" xfId="930" xr:uid="{00000000-0005-0000-0000-0000A2030000}"/>
    <cellStyle name="Normal 3 2 5 2" xfId="931" xr:uid="{00000000-0005-0000-0000-0000A3030000}"/>
    <cellStyle name="Normal 3 2 5 3" xfId="932" xr:uid="{00000000-0005-0000-0000-0000A4030000}"/>
    <cellStyle name="Normal 3 3" xfId="933" xr:uid="{00000000-0005-0000-0000-0000A5030000}"/>
    <cellStyle name="Normal 3 3 2" xfId="934" xr:uid="{00000000-0005-0000-0000-0000A6030000}"/>
    <cellStyle name="Normal 3 3 2 2" xfId="935" xr:uid="{00000000-0005-0000-0000-0000A7030000}"/>
    <cellStyle name="Normal 3 3 2 2 2" xfId="936" xr:uid="{00000000-0005-0000-0000-0000A8030000}"/>
    <cellStyle name="Normal 3 3 2 2 3" xfId="937" xr:uid="{00000000-0005-0000-0000-0000A9030000}"/>
    <cellStyle name="Normal 3 3 2 3" xfId="938" xr:uid="{00000000-0005-0000-0000-0000AA030000}"/>
    <cellStyle name="Normal 3 3 2 3 2" xfId="939" xr:uid="{00000000-0005-0000-0000-0000AB030000}"/>
    <cellStyle name="Normal 3 3 2 3 3" xfId="940" xr:uid="{00000000-0005-0000-0000-0000AC030000}"/>
    <cellStyle name="Normal 3 3 2 4" xfId="941" xr:uid="{00000000-0005-0000-0000-0000AD030000}"/>
    <cellStyle name="Normal 3 3 3" xfId="942" xr:uid="{00000000-0005-0000-0000-0000AE030000}"/>
    <cellStyle name="Normal 3 3 3 2" xfId="943" xr:uid="{00000000-0005-0000-0000-0000AF030000}"/>
    <cellStyle name="Normal 3 3 3 3" xfId="944" xr:uid="{00000000-0005-0000-0000-0000B0030000}"/>
    <cellStyle name="Normal 3 4" xfId="945" xr:uid="{00000000-0005-0000-0000-0000B1030000}"/>
    <cellStyle name="Normal 3 4 2" xfId="946" xr:uid="{00000000-0005-0000-0000-0000B2030000}"/>
    <cellStyle name="Normal 3 4 2 2" xfId="947" xr:uid="{00000000-0005-0000-0000-0000B3030000}"/>
    <cellStyle name="Normal 3 4 2 3" xfId="948" xr:uid="{00000000-0005-0000-0000-0000B4030000}"/>
    <cellStyle name="Normal 3 4 2 4" xfId="949" xr:uid="{00000000-0005-0000-0000-0000B5030000}"/>
    <cellStyle name="Normal 3 4 2 5" xfId="950" xr:uid="{00000000-0005-0000-0000-0000B6030000}"/>
    <cellStyle name="Normal 3 4 3" xfId="951" xr:uid="{00000000-0005-0000-0000-0000B7030000}"/>
    <cellStyle name="Normal 3 4 3 2" xfId="952" xr:uid="{00000000-0005-0000-0000-0000B8030000}"/>
    <cellStyle name="Normal 3 4 3 3" xfId="953" xr:uid="{00000000-0005-0000-0000-0000B9030000}"/>
    <cellStyle name="Normal 3 4 4" xfId="954" xr:uid="{00000000-0005-0000-0000-0000BA030000}"/>
    <cellStyle name="Normal 3 4 4 2" xfId="955" xr:uid="{00000000-0005-0000-0000-0000BB030000}"/>
    <cellStyle name="Normal 3 4 4 3" xfId="956" xr:uid="{00000000-0005-0000-0000-0000BC030000}"/>
    <cellStyle name="Normal 3 4 5" xfId="957" xr:uid="{00000000-0005-0000-0000-0000BD030000}"/>
    <cellStyle name="Normal 3 4 5 2" xfId="958" xr:uid="{00000000-0005-0000-0000-0000BE030000}"/>
    <cellStyle name="Normal 3 4 5 3" xfId="959" xr:uid="{00000000-0005-0000-0000-0000BF030000}"/>
    <cellStyle name="Normal 3 4 6" xfId="960" xr:uid="{00000000-0005-0000-0000-0000C0030000}"/>
    <cellStyle name="Normal 3 4 7" xfId="961" xr:uid="{00000000-0005-0000-0000-0000C1030000}"/>
    <cellStyle name="Normal 3 4 8" xfId="962" xr:uid="{00000000-0005-0000-0000-0000C2030000}"/>
    <cellStyle name="Normal 3 4 9" xfId="963" xr:uid="{00000000-0005-0000-0000-0000C3030000}"/>
    <cellStyle name="Normal 3 5" xfId="964" xr:uid="{00000000-0005-0000-0000-0000C4030000}"/>
    <cellStyle name="Normal 3 5 2" xfId="965" xr:uid="{00000000-0005-0000-0000-0000C5030000}"/>
    <cellStyle name="Normal 3 5 2 2" xfId="966" xr:uid="{00000000-0005-0000-0000-0000C6030000}"/>
    <cellStyle name="Normal 3 5 2 2 2" xfId="967" xr:uid="{00000000-0005-0000-0000-0000C7030000}"/>
    <cellStyle name="Normal 3 5 2 2 3" xfId="968" xr:uid="{00000000-0005-0000-0000-0000C8030000}"/>
    <cellStyle name="Normal 3 5 2 2 4" xfId="969" xr:uid="{00000000-0005-0000-0000-0000C9030000}"/>
    <cellStyle name="Normal 3 5 2 3" xfId="970" xr:uid="{00000000-0005-0000-0000-0000CA030000}"/>
    <cellStyle name="Normal 3 5 2 4" xfId="971" xr:uid="{00000000-0005-0000-0000-0000CB030000}"/>
    <cellStyle name="Normal 3 5 3" xfId="972" xr:uid="{00000000-0005-0000-0000-0000CC030000}"/>
    <cellStyle name="Normal 3 5 3 2" xfId="973" xr:uid="{00000000-0005-0000-0000-0000CD030000}"/>
    <cellStyle name="Normal 3 5 4" xfId="974" xr:uid="{00000000-0005-0000-0000-0000CE030000}"/>
    <cellStyle name="Normal 3 6" xfId="975" xr:uid="{00000000-0005-0000-0000-0000CF030000}"/>
    <cellStyle name="Normal 3 6 2" xfId="976" xr:uid="{00000000-0005-0000-0000-0000D0030000}"/>
    <cellStyle name="Normal 3 6 3" xfId="977" xr:uid="{00000000-0005-0000-0000-0000D1030000}"/>
    <cellStyle name="Normal 3 6 4" xfId="978" xr:uid="{00000000-0005-0000-0000-0000D2030000}"/>
    <cellStyle name="Normal 3 7" xfId="979" xr:uid="{00000000-0005-0000-0000-0000D3030000}"/>
    <cellStyle name="Normal 3 8" xfId="980" xr:uid="{00000000-0005-0000-0000-0000D4030000}"/>
    <cellStyle name="Normal 3 9" xfId="981" xr:uid="{00000000-0005-0000-0000-0000D5030000}"/>
    <cellStyle name="Normal 3 9 2" xfId="982" xr:uid="{00000000-0005-0000-0000-0000D6030000}"/>
    <cellStyle name="Normal 4" xfId="983" xr:uid="{00000000-0005-0000-0000-0000D7030000}"/>
    <cellStyle name="Normal 4 2" xfId="984" xr:uid="{00000000-0005-0000-0000-0000D8030000}"/>
    <cellStyle name="Normal 4 2 2" xfId="985" xr:uid="{00000000-0005-0000-0000-0000D9030000}"/>
    <cellStyle name="Normal 4 2 2 2" xfId="986" xr:uid="{00000000-0005-0000-0000-0000DA030000}"/>
    <cellStyle name="Normal 4 2 2 3" xfId="987" xr:uid="{00000000-0005-0000-0000-0000DB030000}"/>
    <cellStyle name="Normal 4 2 2 4" xfId="988" xr:uid="{00000000-0005-0000-0000-0000DC030000}"/>
    <cellStyle name="Normal 4 2 3" xfId="989" xr:uid="{00000000-0005-0000-0000-0000DD030000}"/>
    <cellStyle name="Normal 4 2 3 2" xfId="990" xr:uid="{00000000-0005-0000-0000-0000DE030000}"/>
    <cellStyle name="Normal 4 2 3 3" xfId="991" xr:uid="{00000000-0005-0000-0000-0000DF030000}"/>
    <cellStyle name="Normal 4 2 4" xfId="992" xr:uid="{00000000-0005-0000-0000-0000E0030000}"/>
    <cellStyle name="Normal 4 2 5" xfId="993" xr:uid="{00000000-0005-0000-0000-0000E1030000}"/>
    <cellStyle name="Normal 4 2 6" xfId="994" xr:uid="{00000000-0005-0000-0000-0000E2030000}"/>
    <cellStyle name="Normal 4 3" xfId="995" xr:uid="{00000000-0005-0000-0000-0000E3030000}"/>
    <cellStyle name="Normal 4 3 2" xfId="996" xr:uid="{00000000-0005-0000-0000-0000E4030000}"/>
    <cellStyle name="Normal 4 3 3" xfId="997" xr:uid="{00000000-0005-0000-0000-0000E5030000}"/>
    <cellStyle name="Normal 4 3 4" xfId="998" xr:uid="{00000000-0005-0000-0000-0000E6030000}"/>
    <cellStyle name="Normal 4 4" xfId="999" xr:uid="{00000000-0005-0000-0000-0000E7030000}"/>
    <cellStyle name="Normal 4 5" xfId="1000" xr:uid="{00000000-0005-0000-0000-0000E8030000}"/>
    <cellStyle name="Normal 4 6" xfId="1001" xr:uid="{00000000-0005-0000-0000-0000E9030000}"/>
    <cellStyle name="Normal 4 7" xfId="1002" xr:uid="{00000000-0005-0000-0000-0000EA030000}"/>
    <cellStyle name="Normal 5" xfId="1003" xr:uid="{00000000-0005-0000-0000-0000EB030000}"/>
    <cellStyle name="Normal 5 2" xfId="1004" xr:uid="{00000000-0005-0000-0000-0000EC030000}"/>
    <cellStyle name="Normal 5 2 2" xfId="1005" xr:uid="{00000000-0005-0000-0000-0000ED030000}"/>
    <cellStyle name="Normal 5 2 2 2" xfId="1006" xr:uid="{00000000-0005-0000-0000-0000EE030000}"/>
    <cellStyle name="Normal 5 2 2 3" xfId="1007" xr:uid="{00000000-0005-0000-0000-0000EF030000}"/>
    <cellStyle name="Normal 5 2 2 4" xfId="1008" xr:uid="{00000000-0005-0000-0000-0000F0030000}"/>
    <cellStyle name="Normal 5 2 2 5" xfId="1009" xr:uid="{00000000-0005-0000-0000-0000F1030000}"/>
    <cellStyle name="Normal 5 2 3" xfId="1010" xr:uid="{00000000-0005-0000-0000-0000F2030000}"/>
    <cellStyle name="Normal 5 3" xfId="1011" xr:uid="{00000000-0005-0000-0000-0000F3030000}"/>
    <cellStyle name="Normal 5 3 2" xfId="1012" xr:uid="{00000000-0005-0000-0000-0000F4030000}"/>
    <cellStyle name="Normal 5 3 2 2" xfId="1013" xr:uid="{00000000-0005-0000-0000-0000F5030000}"/>
    <cellStyle name="Normal 5 3 2 2 2" xfId="1014" xr:uid="{00000000-0005-0000-0000-0000F6030000}"/>
    <cellStyle name="Normal 5 3 2 2 3" xfId="1015" xr:uid="{00000000-0005-0000-0000-0000F7030000}"/>
    <cellStyle name="Normal 5 3 2 3" xfId="1016" xr:uid="{00000000-0005-0000-0000-0000F8030000}"/>
    <cellStyle name="Normal 5 3 3" xfId="1017" xr:uid="{00000000-0005-0000-0000-0000F9030000}"/>
    <cellStyle name="Normal 5 3 4" xfId="1018" xr:uid="{00000000-0005-0000-0000-0000FA030000}"/>
    <cellStyle name="Normal 5 3 5" xfId="1019" xr:uid="{00000000-0005-0000-0000-0000FB030000}"/>
    <cellStyle name="Normal 5 3 6" xfId="1020" xr:uid="{00000000-0005-0000-0000-0000FC030000}"/>
    <cellStyle name="Normal 5 4" xfId="1021" xr:uid="{00000000-0005-0000-0000-0000FD030000}"/>
    <cellStyle name="Normal 5 4 2" xfId="1022" xr:uid="{00000000-0005-0000-0000-0000FE030000}"/>
    <cellStyle name="Normal 5 4 3" xfId="1023" xr:uid="{00000000-0005-0000-0000-0000FF030000}"/>
    <cellStyle name="Normal 5 5" xfId="1024" xr:uid="{00000000-0005-0000-0000-000000040000}"/>
    <cellStyle name="Normal 6" xfId="1025" xr:uid="{00000000-0005-0000-0000-000001040000}"/>
    <cellStyle name="Normal 6 2" xfId="1026" xr:uid="{00000000-0005-0000-0000-000002040000}"/>
    <cellStyle name="Normal 6 2 2" xfId="1027" xr:uid="{00000000-0005-0000-0000-000003040000}"/>
    <cellStyle name="Normal 6 2 2 2" xfId="1028" xr:uid="{00000000-0005-0000-0000-000004040000}"/>
    <cellStyle name="Normal 6 2 3" xfId="1029" xr:uid="{00000000-0005-0000-0000-000005040000}"/>
    <cellStyle name="Normal 6 2 4" xfId="1030" xr:uid="{00000000-0005-0000-0000-000006040000}"/>
    <cellStyle name="Normal 6 3" xfId="1031" xr:uid="{00000000-0005-0000-0000-000007040000}"/>
    <cellStyle name="Normal 6 4" xfId="1032" xr:uid="{00000000-0005-0000-0000-000008040000}"/>
    <cellStyle name="Normal 6 5" xfId="1033" xr:uid="{00000000-0005-0000-0000-000009040000}"/>
    <cellStyle name="Normal 7" xfId="1034" xr:uid="{00000000-0005-0000-0000-00000A040000}"/>
    <cellStyle name="Normal 7 2" xfId="1035" xr:uid="{00000000-0005-0000-0000-00000B040000}"/>
    <cellStyle name="Normal 7 2 2" xfId="1036" xr:uid="{00000000-0005-0000-0000-00000C040000}"/>
    <cellStyle name="Normal 7 2 2 2" xfId="1037" xr:uid="{00000000-0005-0000-0000-00000D040000}"/>
    <cellStyle name="Normal 7 2 3" xfId="1038" xr:uid="{00000000-0005-0000-0000-00000E040000}"/>
    <cellStyle name="Normal 7 2 4" xfId="1039" xr:uid="{00000000-0005-0000-0000-00000F040000}"/>
    <cellStyle name="Normal 7 3" xfId="1040" xr:uid="{00000000-0005-0000-0000-000010040000}"/>
    <cellStyle name="Normal 7 4" xfId="1041" xr:uid="{00000000-0005-0000-0000-000011040000}"/>
    <cellStyle name="Normal 7 5" xfId="1042" xr:uid="{00000000-0005-0000-0000-000012040000}"/>
    <cellStyle name="Normal 8" xfId="1043" xr:uid="{00000000-0005-0000-0000-000013040000}"/>
    <cellStyle name="Normal 8 2" xfId="1044" xr:uid="{00000000-0005-0000-0000-000014040000}"/>
    <cellStyle name="Normal 8 2 2" xfId="1045" xr:uid="{00000000-0005-0000-0000-000015040000}"/>
    <cellStyle name="Normal 8 2 3" xfId="1046" xr:uid="{00000000-0005-0000-0000-000016040000}"/>
    <cellStyle name="Normal 8 2 4" xfId="1047" xr:uid="{00000000-0005-0000-0000-000017040000}"/>
    <cellStyle name="Normal 8 3" xfId="1048" xr:uid="{00000000-0005-0000-0000-000018040000}"/>
    <cellStyle name="Normal 8 4" xfId="1049" xr:uid="{00000000-0005-0000-0000-000019040000}"/>
    <cellStyle name="Normal 9" xfId="1050" xr:uid="{00000000-0005-0000-0000-00001A040000}"/>
    <cellStyle name="Normal 9 2" xfId="1051" xr:uid="{00000000-0005-0000-0000-00001B040000}"/>
    <cellStyle name="Normal 9 2 2" xfId="1052" xr:uid="{00000000-0005-0000-0000-00001C040000}"/>
    <cellStyle name="Normal 9 2 3" xfId="1053" xr:uid="{00000000-0005-0000-0000-00001D040000}"/>
    <cellStyle name="Normal 9 3" xfId="1054" xr:uid="{00000000-0005-0000-0000-00001E040000}"/>
    <cellStyle name="Normal 9 3 2" xfId="1055" xr:uid="{00000000-0005-0000-0000-00001F040000}"/>
    <cellStyle name="Normal 9 4" xfId="1056" xr:uid="{00000000-0005-0000-0000-000020040000}"/>
    <cellStyle name="Notas" xfId="1057" builtinId="10" customBuiltin="1"/>
    <cellStyle name="Notas 10" xfId="1058" xr:uid="{00000000-0005-0000-0000-000022040000}"/>
    <cellStyle name="Notas 10 2" xfId="1059" xr:uid="{00000000-0005-0000-0000-000023040000}"/>
    <cellStyle name="Notas 10 3" xfId="1060" xr:uid="{00000000-0005-0000-0000-000024040000}"/>
    <cellStyle name="Notas 11" xfId="1061" xr:uid="{00000000-0005-0000-0000-000025040000}"/>
    <cellStyle name="Notas 12" xfId="1062" xr:uid="{00000000-0005-0000-0000-000026040000}"/>
    <cellStyle name="Notas 13" xfId="1063" xr:uid="{00000000-0005-0000-0000-000027040000}"/>
    <cellStyle name="Notas 14" xfId="1064" xr:uid="{00000000-0005-0000-0000-000028040000}"/>
    <cellStyle name="Notas 15" xfId="1065" xr:uid="{00000000-0005-0000-0000-000029040000}"/>
    <cellStyle name="Notas 16" xfId="1066" xr:uid="{00000000-0005-0000-0000-00002A040000}"/>
    <cellStyle name="Notas 2" xfId="1067" xr:uid="{00000000-0005-0000-0000-00002B040000}"/>
    <cellStyle name="Notas 2 2" xfId="1068" xr:uid="{00000000-0005-0000-0000-00002C040000}"/>
    <cellStyle name="Notas 2 3" xfId="1069" xr:uid="{00000000-0005-0000-0000-00002D040000}"/>
    <cellStyle name="Notas 2 4" xfId="1070" xr:uid="{00000000-0005-0000-0000-00002E040000}"/>
    <cellStyle name="Notas 2 5" xfId="1071" xr:uid="{00000000-0005-0000-0000-00002F040000}"/>
    <cellStyle name="Notas 3" xfId="1072" xr:uid="{00000000-0005-0000-0000-000030040000}"/>
    <cellStyle name="Notas 3 2" xfId="1073" xr:uid="{00000000-0005-0000-0000-000031040000}"/>
    <cellStyle name="Notas 3 3" xfId="1074" xr:uid="{00000000-0005-0000-0000-000032040000}"/>
    <cellStyle name="Notas 3 4" xfId="1075" xr:uid="{00000000-0005-0000-0000-000033040000}"/>
    <cellStyle name="Notas 3 5" xfId="1076" xr:uid="{00000000-0005-0000-0000-000034040000}"/>
    <cellStyle name="Notas 4" xfId="1077" xr:uid="{00000000-0005-0000-0000-000035040000}"/>
    <cellStyle name="Notas 4 2" xfId="1078" xr:uid="{00000000-0005-0000-0000-000036040000}"/>
    <cellStyle name="Notas 4 3" xfId="1079" xr:uid="{00000000-0005-0000-0000-000037040000}"/>
    <cellStyle name="Notas 5" xfId="1080" xr:uid="{00000000-0005-0000-0000-000038040000}"/>
    <cellStyle name="Notas 5 2" xfId="1081" xr:uid="{00000000-0005-0000-0000-000039040000}"/>
    <cellStyle name="Notas 5 3" xfId="1082" xr:uid="{00000000-0005-0000-0000-00003A040000}"/>
    <cellStyle name="Notas 6" xfId="1083" xr:uid="{00000000-0005-0000-0000-00003B040000}"/>
    <cellStyle name="Notas 6 2" xfId="1084" xr:uid="{00000000-0005-0000-0000-00003C040000}"/>
    <cellStyle name="Notas 6 3" xfId="1085" xr:uid="{00000000-0005-0000-0000-00003D040000}"/>
    <cellStyle name="Notas 7" xfId="1086" xr:uid="{00000000-0005-0000-0000-00003E040000}"/>
    <cellStyle name="Notas 7 2" xfId="1087" xr:uid="{00000000-0005-0000-0000-00003F040000}"/>
    <cellStyle name="Notas 7 3" xfId="1088" xr:uid="{00000000-0005-0000-0000-000040040000}"/>
    <cellStyle name="Notas 8" xfId="1089" xr:uid="{00000000-0005-0000-0000-000041040000}"/>
    <cellStyle name="Notas 8 2" xfId="1090" xr:uid="{00000000-0005-0000-0000-000042040000}"/>
    <cellStyle name="Notas 8 3" xfId="1091" xr:uid="{00000000-0005-0000-0000-000043040000}"/>
    <cellStyle name="Notas 9" xfId="1092" xr:uid="{00000000-0005-0000-0000-000044040000}"/>
    <cellStyle name="Notas 9 2" xfId="1093" xr:uid="{00000000-0005-0000-0000-000045040000}"/>
    <cellStyle name="Notas 9 3" xfId="1094" xr:uid="{00000000-0005-0000-0000-000046040000}"/>
    <cellStyle name="Note" xfId="1095" xr:uid="{00000000-0005-0000-0000-000047040000}"/>
    <cellStyle name="Note 2" xfId="1096" xr:uid="{00000000-0005-0000-0000-000048040000}"/>
    <cellStyle name="Note 2 2" xfId="1097" xr:uid="{00000000-0005-0000-0000-000049040000}"/>
    <cellStyle name="Note 3" xfId="1098" xr:uid="{00000000-0005-0000-0000-00004A040000}"/>
    <cellStyle name="Note 4" xfId="1099" xr:uid="{00000000-0005-0000-0000-00004B040000}"/>
    <cellStyle name="Output" xfId="1100" xr:uid="{00000000-0005-0000-0000-00004C040000}"/>
    <cellStyle name="Output 2" xfId="1101" xr:uid="{00000000-0005-0000-0000-00004D040000}"/>
    <cellStyle name="Output 3" xfId="1102" xr:uid="{00000000-0005-0000-0000-00004E040000}"/>
    <cellStyle name="Percent 2" xfId="1103" xr:uid="{00000000-0005-0000-0000-00004F040000}"/>
    <cellStyle name="Porcentaje" xfId="1104" builtinId="5"/>
    <cellStyle name="Porcentaje 2" xfId="1105" xr:uid="{00000000-0005-0000-0000-000051040000}"/>
    <cellStyle name="Porcentaje 2 2" xfId="1106" xr:uid="{00000000-0005-0000-0000-000052040000}"/>
    <cellStyle name="Porcentaje 2 2 2" xfId="1107" xr:uid="{00000000-0005-0000-0000-000053040000}"/>
    <cellStyle name="Porcentaje 2 2 3" xfId="1108" xr:uid="{00000000-0005-0000-0000-000054040000}"/>
    <cellStyle name="Porcentaje 2 2 3 2" xfId="1109" xr:uid="{00000000-0005-0000-0000-000055040000}"/>
    <cellStyle name="Porcentaje 2 2 4" xfId="1110" xr:uid="{00000000-0005-0000-0000-000056040000}"/>
    <cellStyle name="Porcentaje 2 2 4 2" xfId="1111" xr:uid="{00000000-0005-0000-0000-000057040000}"/>
    <cellStyle name="Porcentaje 2 2 5" xfId="1112" xr:uid="{00000000-0005-0000-0000-000058040000}"/>
    <cellStyle name="Porcentaje 2 3" xfId="1113" xr:uid="{00000000-0005-0000-0000-000059040000}"/>
    <cellStyle name="Porcentaje 2 4" xfId="1114" xr:uid="{00000000-0005-0000-0000-00005A040000}"/>
    <cellStyle name="Porcentaje 2 4 2" xfId="1115" xr:uid="{00000000-0005-0000-0000-00005B040000}"/>
    <cellStyle name="Porcentaje 2 4 3" xfId="1116" xr:uid="{00000000-0005-0000-0000-00005C040000}"/>
    <cellStyle name="Porcentaje 2 5" xfId="1117" xr:uid="{00000000-0005-0000-0000-00005D040000}"/>
    <cellStyle name="Porcentaje 3" xfId="1118" xr:uid="{00000000-0005-0000-0000-00005E040000}"/>
    <cellStyle name="Porcentaje 3 2" xfId="1119" xr:uid="{00000000-0005-0000-0000-00005F040000}"/>
    <cellStyle name="Porcentaje 4" xfId="1120" xr:uid="{00000000-0005-0000-0000-000060040000}"/>
    <cellStyle name="Porcentual 2" xfId="1121" xr:uid="{00000000-0005-0000-0000-000061040000}"/>
    <cellStyle name="Porcentual 2 2 2" xfId="1122" xr:uid="{00000000-0005-0000-0000-000062040000}"/>
    <cellStyle name="Salida" xfId="1123" builtinId="21" customBuiltin="1"/>
    <cellStyle name="stBoldCenter" xfId="1124" xr:uid="{00000000-0005-0000-0000-000064040000}"/>
    <cellStyle name="stBoldCenterBWGray" xfId="1125" xr:uid="{00000000-0005-0000-0000-000065040000}"/>
    <cellStyle name="stBoldLeft" xfId="1126" xr:uid="{00000000-0005-0000-0000-000066040000}"/>
    <cellStyle name="stGreenColor" xfId="1127" xr:uid="{00000000-0005-0000-0000-000067040000}"/>
    <cellStyle name="Texto de advertencia" xfId="1128" builtinId="11" customBuiltin="1"/>
    <cellStyle name="Texto explicativo" xfId="1129" builtinId="53" customBuiltin="1"/>
    <cellStyle name="Title" xfId="1130" xr:uid="{00000000-0005-0000-0000-00006A040000}"/>
    <cellStyle name="Title 2" xfId="1131" xr:uid="{00000000-0005-0000-0000-00006B040000}"/>
    <cellStyle name="Title 3" xfId="1132" xr:uid="{00000000-0005-0000-0000-00006C040000}"/>
    <cellStyle name="Título" xfId="1133" builtinId="15" customBuiltin="1"/>
    <cellStyle name="Título 2" xfId="1134" builtinId="17" customBuiltin="1"/>
    <cellStyle name="Título 3" xfId="1135" builtinId="18" customBuiltin="1"/>
    <cellStyle name="Título 4" xfId="1136" xr:uid="{00000000-0005-0000-0000-000070040000}"/>
    <cellStyle name="Título 5" xfId="1137" xr:uid="{00000000-0005-0000-0000-000071040000}"/>
    <cellStyle name="Total" xfId="1138" builtinId="25" customBuiltin="1"/>
    <cellStyle name="Total 2" xfId="1139" xr:uid="{00000000-0005-0000-0000-000073040000}"/>
    <cellStyle name="Warning Text" xfId="1140" xr:uid="{00000000-0005-0000-0000-000074040000}"/>
    <cellStyle name="Warning Text 2" xfId="1141" xr:uid="{00000000-0005-0000-0000-000075040000}"/>
    <cellStyle name="Warning Text 3" xfId="1142" xr:uid="{00000000-0005-0000-0000-000076040000}"/>
  </cellStyles>
  <dxfs count="12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numFmt numFmtId="165" formatCode="&quot;$&quot;#,##0.00"/>
    </dxf>
    <dxf>
      <numFmt numFmtId="165" formatCode="&quot;$&quot;#,##0.00"/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numFmt numFmtId="34" formatCode="_-&quot;$&quot;* #,##0.00_-;\-&quot;$&quot;* #,##0.00_-;_-&quot;$&quot;* &quot;-&quot;??_-;_-@_-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0</xdr:row>
      <xdr:rowOff>47625</xdr:rowOff>
    </xdr:from>
    <xdr:to>
      <xdr:col>3</xdr:col>
      <xdr:colOff>504825</xdr:colOff>
      <xdr:row>2</xdr:row>
      <xdr:rowOff>133350</xdr:rowOff>
    </xdr:to>
    <xdr:pic>
      <xdr:nvPicPr>
        <xdr:cNvPr id="1232" name="1 Imagen">
          <a:extLst>
            <a:ext uri="{FF2B5EF4-FFF2-40B4-BE49-F238E27FC236}">
              <a16:creationId xmlns:a16="http://schemas.microsoft.com/office/drawing/2014/main" id="{6A7C5275-130C-48FE-8FC5-F40E242F8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47625"/>
          <a:ext cx="161925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obaez\AppData\Local\Microsoft\Windows\INetCache\Content.Outlook\U77IRIGP\Cierre%20Noviembr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obaez\AppData\Local\Microsoft\Windows\INetCache\Content.Outlook\U77IRIGP\Cierre%20DICIEMBR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obaez\AppData\Local\Microsoft\Windows\INetCache\Content.Outlook\U77IRIGP\Kardex%2005%20AGOST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RDEX CIERRE NOVIEMBRE"/>
    </sheetNames>
    <sheetDataSet>
      <sheetData sheetId="0">
        <row r="11">
          <cell r="A11">
            <v>56</v>
          </cell>
        </row>
        <row r="12">
          <cell r="A12">
            <v>235</v>
          </cell>
        </row>
        <row r="13">
          <cell r="A13">
            <v>295</v>
          </cell>
        </row>
        <row r="14">
          <cell r="A14">
            <v>388</v>
          </cell>
        </row>
        <row r="15">
          <cell r="A15">
            <v>5465</v>
          </cell>
        </row>
        <row r="16">
          <cell r="A16">
            <v>5466</v>
          </cell>
        </row>
        <row r="17">
          <cell r="A17">
            <v>5473</v>
          </cell>
        </row>
        <row r="18">
          <cell r="A18">
            <v>5500</v>
          </cell>
        </row>
        <row r="19">
          <cell r="A19">
            <v>5506</v>
          </cell>
        </row>
        <row r="20">
          <cell r="A20">
            <v>6583</v>
          </cell>
        </row>
        <row r="21">
          <cell r="A21">
            <v>50245</v>
          </cell>
        </row>
        <row r="22">
          <cell r="A22">
            <v>50399</v>
          </cell>
        </row>
        <row r="23">
          <cell r="A23">
            <v>50650</v>
          </cell>
        </row>
        <row r="24">
          <cell r="A24">
            <v>50653</v>
          </cell>
        </row>
        <row r="25">
          <cell r="A25">
            <v>51288</v>
          </cell>
        </row>
        <row r="26">
          <cell r="A26">
            <v>51294</v>
          </cell>
        </row>
        <row r="27">
          <cell r="A27">
            <v>51707</v>
          </cell>
        </row>
        <row r="28">
          <cell r="A28">
            <v>51778</v>
          </cell>
        </row>
        <row r="29">
          <cell r="A29">
            <v>52115</v>
          </cell>
        </row>
        <row r="30">
          <cell r="A30">
            <v>52294</v>
          </cell>
        </row>
        <row r="31">
          <cell r="A31">
            <v>52316</v>
          </cell>
        </row>
        <row r="32">
          <cell r="A32">
            <v>52334</v>
          </cell>
        </row>
        <row r="33">
          <cell r="A33">
            <v>52335</v>
          </cell>
        </row>
        <row r="34">
          <cell r="A34">
            <v>52415</v>
          </cell>
        </row>
        <row r="35">
          <cell r="A35">
            <v>52428</v>
          </cell>
        </row>
        <row r="36">
          <cell r="A36">
            <v>52458</v>
          </cell>
        </row>
        <row r="37">
          <cell r="A37">
            <v>52469</v>
          </cell>
        </row>
        <row r="38">
          <cell r="A38">
            <v>52471</v>
          </cell>
        </row>
        <row r="39">
          <cell r="A39">
            <v>52518</v>
          </cell>
        </row>
        <row r="40">
          <cell r="A40">
            <v>52530</v>
          </cell>
        </row>
        <row r="41">
          <cell r="A41">
            <v>64090</v>
          </cell>
        </row>
        <row r="42">
          <cell r="A42">
            <v>64094</v>
          </cell>
        </row>
        <row r="43">
          <cell r="A43">
            <v>64139</v>
          </cell>
        </row>
        <row r="44">
          <cell r="A44">
            <v>64173</v>
          </cell>
        </row>
        <row r="45">
          <cell r="A45">
            <v>64174</v>
          </cell>
        </row>
        <row r="46">
          <cell r="A46">
            <v>64224</v>
          </cell>
        </row>
        <row r="47">
          <cell r="A47">
            <v>64275</v>
          </cell>
        </row>
        <row r="48">
          <cell r="A48">
            <v>64281</v>
          </cell>
        </row>
        <row r="49">
          <cell r="A49">
            <v>64285</v>
          </cell>
        </row>
        <row r="50">
          <cell r="A50">
            <v>64298</v>
          </cell>
        </row>
        <row r="51">
          <cell r="A51">
            <v>64315</v>
          </cell>
        </row>
        <row r="52">
          <cell r="A52">
            <v>64308</v>
          </cell>
        </row>
        <row r="53">
          <cell r="A53">
            <v>64318</v>
          </cell>
        </row>
        <row r="54">
          <cell r="A54">
            <v>64325</v>
          </cell>
        </row>
        <row r="55">
          <cell r="A55">
            <v>64329</v>
          </cell>
        </row>
        <row r="56">
          <cell r="A56">
            <v>64337</v>
          </cell>
        </row>
        <row r="57">
          <cell r="A57">
            <v>64347</v>
          </cell>
        </row>
        <row r="58">
          <cell r="A58">
            <v>64364</v>
          </cell>
        </row>
        <row r="59">
          <cell r="A59">
            <v>64379</v>
          </cell>
        </row>
        <row r="60">
          <cell r="A60">
            <v>64394</v>
          </cell>
        </row>
        <row r="61">
          <cell r="A61">
            <v>64392</v>
          </cell>
        </row>
        <row r="62">
          <cell r="A62">
            <v>64393</v>
          </cell>
        </row>
        <row r="63">
          <cell r="A63">
            <v>64401</v>
          </cell>
        </row>
        <row r="64">
          <cell r="A64">
            <v>64413</v>
          </cell>
        </row>
        <row r="65">
          <cell r="A65">
            <v>64406</v>
          </cell>
        </row>
        <row r="66">
          <cell r="A66">
            <v>64416</v>
          </cell>
        </row>
        <row r="67">
          <cell r="A67">
            <v>64428</v>
          </cell>
        </row>
        <row r="68">
          <cell r="A68">
            <v>64432</v>
          </cell>
        </row>
        <row r="69">
          <cell r="A69">
            <v>64429</v>
          </cell>
        </row>
        <row r="70">
          <cell r="A70">
            <v>64439</v>
          </cell>
        </row>
        <row r="71">
          <cell r="A71">
            <v>64444</v>
          </cell>
        </row>
        <row r="72">
          <cell r="A72">
            <v>64455</v>
          </cell>
        </row>
        <row r="73">
          <cell r="A73">
            <v>64452</v>
          </cell>
        </row>
        <row r="74">
          <cell r="A74">
            <v>64453</v>
          </cell>
        </row>
        <row r="75">
          <cell r="A75">
            <v>64474</v>
          </cell>
        </row>
        <row r="76">
          <cell r="A76">
            <v>64482</v>
          </cell>
        </row>
        <row r="77">
          <cell r="A77">
            <v>64513</v>
          </cell>
        </row>
        <row r="78">
          <cell r="A78">
            <v>64519</v>
          </cell>
        </row>
        <row r="79">
          <cell r="A79">
            <v>64516</v>
          </cell>
        </row>
        <row r="80">
          <cell r="A80">
            <v>64523</v>
          </cell>
        </row>
        <row r="81">
          <cell r="A81">
            <v>64526</v>
          </cell>
        </row>
        <row r="82">
          <cell r="A82">
            <v>64528</v>
          </cell>
        </row>
        <row r="83">
          <cell r="A83">
            <v>64540</v>
          </cell>
        </row>
        <row r="84">
          <cell r="A84">
            <v>64544</v>
          </cell>
        </row>
        <row r="85">
          <cell r="A85">
            <v>64541</v>
          </cell>
        </row>
        <row r="86">
          <cell r="A86">
            <v>61087</v>
          </cell>
        </row>
        <row r="87">
          <cell r="A87">
            <v>40981</v>
          </cell>
        </row>
        <row r="88">
          <cell r="A88">
            <v>53215</v>
          </cell>
        </row>
        <row r="89">
          <cell r="A89">
            <v>50212</v>
          </cell>
        </row>
        <row r="90">
          <cell r="A90">
            <v>62320</v>
          </cell>
        </row>
        <row r="91">
          <cell r="A91">
            <v>62210</v>
          </cell>
        </row>
        <row r="92">
          <cell r="A92">
            <v>97781</v>
          </cell>
        </row>
        <row r="93">
          <cell r="A93">
            <v>96049</v>
          </cell>
        </row>
        <row r="94">
          <cell r="A94">
            <v>62130</v>
          </cell>
        </row>
        <row r="95">
          <cell r="A95">
            <v>51616</v>
          </cell>
        </row>
        <row r="96">
          <cell r="A96">
            <v>53906</v>
          </cell>
        </row>
        <row r="97">
          <cell r="A97">
            <v>64611</v>
          </cell>
        </row>
        <row r="98">
          <cell r="A98">
            <v>64604</v>
          </cell>
        </row>
        <row r="99">
          <cell r="A99">
            <v>97344</v>
          </cell>
        </row>
        <row r="100">
          <cell r="A100">
            <v>63549</v>
          </cell>
        </row>
        <row r="101">
          <cell r="A101">
            <v>63229</v>
          </cell>
        </row>
        <row r="102">
          <cell r="A102">
            <v>62801</v>
          </cell>
        </row>
        <row r="103">
          <cell r="A103">
            <v>99076</v>
          </cell>
        </row>
        <row r="104">
          <cell r="A104">
            <v>64601</v>
          </cell>
        </row>
        <row r="105">
          <cell r="A105">
            <v>91719</v>
          </cell>
        </row>
        <row r="106">
          <cell r="A106">
            <v>63415</v>
          </cell>
        </row>
        <row r="107">
          <cell r="A107">
            <v>64214</v>
          </cell>
        </row>
        <row r="108">
          <cell r="A108">
            <v>63479</v>
          </cell>
        </row>
        <row r="109">
          <cell r="A109">
            <v>5468</v>
          </cell>
        </row>
        <row r="110">
          <cell r="A110">
            <v>50839</v>
          </cell>
        </row>
        <row r="111">
          <cell r="A111">
            <v>52375</v>
          </cell>
        </row>
        <row r="112">
          <cell r="A112">
            <v>52705</v>
          </cell>
        </row>
        <row r="113">
          <cell r="A113">
            <v>52758</v>
          </cell>
        </row>
        <row r="114">
          <cell r="A114">
            <v>52831</v>
          </cell>
        </row>
        <row r="115">
          <cell r="A115">
            <v>53629</v>
          </cell>
        </row>
        <row r="116">
          <cell r="A116">
            <v>53708</v>
          </cell>
        </row>
        <row r="117">
          <cell r="A117">
            <v>95397</v>
          </cell>
        </row>
        <row r="118">
          <cell r="A118">
            <v>98128</v>
          </cell>
        </row>
        <row r="119">
          <cell r="A119">
            <v>60785</v>
          </cell>
        </row>
        <row r="120">
          <cell r="A120">
            <v>60798</v>
          </cell>
        </row>
        <row r="121">
          <cell r="A121">
            <v>61399</v>
          </cell>
        </row>
        <row r="122">
          <cell r="A122">
            <v>64424</v>
          </cell>
        </row>
        <row r="123">
          <cell r="A123">
            <v>61094</v>
          </cell>
        </row>
        <row r="124">
          <cell r="A124">
            <v>6551</v>
          </cell>
        </row>
        <row r="125">
          <cell r="A125">
            <v>60645</v>
          </cell>
        </row>
        <row r="126">
          <cell r="A126">
            <v>60732</v>
          </cell>
        </row>
        <row r="127">
          <cell r="A127">
            <v>64183</v>
          </cell>
        </row>
        <row r="128">
          <cell r="A128">
            <v>62546</v>
          </cell>
        </row>
        <row r="129">
          <cell r="A129">
            <v>62226</v>
          </cell>
        </row>
        <row r="130">
          <cell r="A130">
            <v>61081</v>
          </cell>
        </row>
        <row r="131">
          <cell r="A131">
            <v>63206</v>
          </cell>
        </row>
        <row r="132">
          <cell r="A132">
            <v>63215</v>
          </cell>
        </row>
        <row r="133">
          <cell r="A133">
            <v>62006</v>
          </cell>
        </row>
        <row r="134">
          <cell r="A134">
            <v>62510</v>
          </cell>
        </row>
        <row r="135">
          <cell r="A135">
            <v>64435</v>
          </cell>
        </row>
        <row r="136">
          <cell r="A136">
            <v>61369</v>
          </cell>
        </row>
        <row r="137">
          <cell r="A137">
            <v>61183</v>
          </cell>
        </row>
        <row r="138">
          <cell r="A138">
            <v>60466</v>
          </cell>
        </row>
        <row r="139">
          <cell r="A139">
            <v>53255</v>
          </cell>
        </row>
        <row r="140">
          <cell r="A140">
            <v>63003</v>
          </cell>
        </row>
        <row r="141">
          <cell r="A141">
            <v>63182</v>
          </cell>
        </row>
        <row r="142">
          <cell r="A142">
            <v>52245</v>
          </cell>
        </row>
        <row r="143">
          <cell r="A143">
            <v>61543</v>
          </cell>
        </row>
        <row r="144">
          <cell r="A144">
            <v>53194</v>
          </cell>
        </row>
        <row r="145">
          <cell r="A145">
            <v>63649</v>
          </cell>
        </row>
        <row r="146">
          <cell r="A146">
            <v>62828</v>
          </cell>
        </row>
        <row r="147">
          <cell r="A147">
            <v>60876</v>
          </cell>
        </row>
        <row r="148">
          <cell r="A148">
            <v>60471</v>
          </cell>
        </row>
        <row r="149">
          <cell r="A149">
            <v>62014</v>
          </cell>
        </row>
        <row r="150">
          <cell r="A150">
            <v>61230</v>
          </cell>
        </row>
        <row r="151">
          <cell r="A151">
            <v>61633</v>
          </cell>
        </row>
        <row r="152">
          <cell r="A152">
            <v>63938</v>
          </cell>
        </row>
        <row r="153">
          <cell r="A153">
            <v>61026</v>
          </cell>
        </row>
        <row r="154">
          <cell r="A154">
            <v>52734</v>
          </cell>
        </row>
        <row r="155">
          <cell r="A155">
            <v>64621</v>
          </cell>
        </row>
        <row r="156">
          <cell r="A156">
            <v>243</v>
          </cell>
        </row>
        <row r="157">
          <cell r="A157">
            <v>63130</v>
          </cell>
        </row>
        <row r="158">
          <cell r="A158">
            <v>60439</v>
          </cell>
        </row>
        <row r="159">
          <cell r="A159">
            <v>64207</v>
          </cell>
        </row>
        <row r="160">
          <cell r="A160">
            <v>64022</v>
          </cell>
        </row>
        <row r="161">
          <cell r="A161">
            <v>60002</v>
          </cell>
        </row>
        <row r="162">
          <cell r="A162">
            <v>64423</v>
          </cell>
        </row>
        <row r="163">
          <cell r="A163">
            <v>64236</v>
          </cell>
        </row>
        <row r="164">
          <cell r="A164">
            <v>53651</v>
          </cell>
        </row>
        <row r="165">
          <cell r="A165">
            <v>337</v>
          </cell>
        </row>
        <row r="166">
          <cell r="A166">
            <v>62</v>
          </cell>
        </row>
        <row r="167">
          <cell r="A167">
            <v>62341</v>
          </cell>
        </row>
        <row r="168">
          <cell r="A168">
            <v>61605</v>
          </cell>
        </row>
        <row r="169">
          <cell r="A169">
            <v>60284</v>
          </cell>
        </row>
        <row r="170">
          <cell r="A170">
            <v>64613</v>
          </cell>
        </row>
        <row r="171">
          <cell r="A171">
            <v>63875</v>
          </cell>
        </row>
        <row r="172">
          <cell r="A172">
            <v>62884</v>
          </cell>
        </row>
        <row r="173">
          <cell r="A173">
            <v>64101</v>
          </cell>
        </row>
        <row r="174">
          <cell r="A174">
            <v>62089</v>
          </cell>
        </row>
        <row r="175">
          <cell r="A175">
            <v>53687</v>
          </cell>
        </row>
        <row r="176">
          <cell r="A176">
            <v>63372</v>
          </cell>
        </row>
        <row r="177">
          <cell r="A177">
            <v>63712</v>
          </cell>
        </row>
        <row r="178">
          <cell r="A178">
            <v>64235</v>
          </cell>
        </row>
        <row r="179">
          <cell r="A179">
            <v>64774</v>
          </cell>
        </row>
        <row r="180">
          <cell r="A180">
            <v>60248</v>
          </cell>
        </row>
        <row r="181">
          <cell r="A181">
            <v>64241</v>
          </cell>
        </row>
        <row r="182">
          <cell r="A182">
            <v>5051</v>
          </cell>
        </row>
        <row r="183">
          <cell r="A183">
            <v>64594</v>
          </cell>
        </row>
        <row r="184">
          <cell r="A184">
            <v>64593</v>
          </cell>
        </row>
        <row r="185">
          <cell r="A185">
            <v>64440</v>
          </cell>
        </row>
        <row r="186">
          <cell r="A186">
            <v>62667</v>
          </cell>
        </row>
        <row r="187">
          <cell r="A187">
            <v>63763</v>
          </cell>
        </row>
        <row r="188">
          <cell r="A188">
            <v>63368</v>
          </cell>
        </row>
        <row r="189">
          <cell r="A189">
            <v>52870</v>
          </cell>
        </row>
        <row r="190">
          <cell r="A190">
            <v>64810</v>
          </cell>
        </row>
        <row r="191">
          <cell r="A191">
            <v>64334</v>
          </cell>
        </row>
        <row r="192">
          <cell r="A192">
            <v>64332</v>
          </cell>
        </row>
        <row r="193">
          <cell r="A193">
            <v>64422</v>
          </cell>
        </row>
        <row r="194">
          <cell r="A194">
            <v>64217</v>
          </cell>
        </row>
        <row r="195">
          <cell r="A195">
            <v>64216</v>
          </cell>
        </row>
        <row r="196">
          <cell r="A196">
            <v>60736</v>
          </cell>
        </row>
        <row r="197">
          <cell r="A197">
            <v>64868</v>
          </cell>
        </row>
        <row r="198">
          <cell r="A198">
            <v>52749</v>
          </cell>
        </row>
        <row r="199">
          <cell r="A199">
            <v>64862</v>
          </cell>
        </row>
        <row r="200">
          <cell r="A200">
            <v>64876</v>
          </cell>
        </row>
        <row r="201">
          <cell r="A201">
            <v>64877</v>
          </cell>
        </row>
        <row r="202">
          <cell r="A202">
            <v>64878</v>
          </cell>
        </row>
        <row r="203">
          <cell r="A203">
            <v>63798</v>
          </cell>
        </row>
        <row r="204">
          <cell r="A204">
            <v>62762</v>
          </cell>
        </row>
        <row r="205">
          <cell r="A205">
            <v>63984</v>
          </cell>
        </row>
        <row r="206">
          <cell r="A206">
            <v>64849</v>
          </cell>
        </row>
        <row r="207">
          <cell r="A207">
            <v>64841</v>
          </cell>
        </row>
        <row r="208">
          <cell r="A208">
            <v>63677</v>
          </cell>
        </row>
        <row r="209">
          <cell r="A209">
            <v>63166</v>
          </cell>
        </row>
        <row r="210">
          <cell r="A210">
            <v>60864</v>
          </cell>
        </row>
        <row r="211">
          <cell r="A211">
            <v>64527</v>
          </cell>
        </row>
        <row r="212">
          <cell r="A212">
            <v>60428</v>
          </cell>
        </row>
        <row r="213">
          <cell r="A213">
            <v>53212</v>
          </cell>
        </row>
        <row r="214">
          <cell r="A214">
            <v>64834</v>
          </cell>
        </row>
        <row r="215">
          <cell r="A215">
            <v>63573</v>
          </cell>
        </row>
        <row r="216">
          <cell r="A216">
            <v>91412</v>
          </cell>
        </row>
        <row r="217">
          <cell r="A217">
            <v>60183</v>
          </cell>
        </row>
        <row r="218">
          <cell r="A218">
            <v>64776</v>
          </cell>
        </row>
        <row r="219">
          <cell r="A219">
            <v>64824</v>
          </cell>
        </row>
        <row r="220">
          <cell r="A220">
            <v>64825</v>
          </cell>
        </row>
        <row r="221">
          <cell r="A221">
            <v>64827</v>
          </cell>
        </row>
        <row r="222">
          <cell r="A222">
            <v>64804</v>
          </cell>
        </row>
        <row r="223">
          <cell r="A223">
            <v>64252</v>
          </cell>
        </row>
        <row r="224">
          <cell r="A224">
            <v>5091</v>
          </cell>
        </row>
        <row r="225">
          <cell r="A225">
            <v>63842</v>
          </cell>
        </row>
        <row r="226">
          <cell r="A226">
            <v>63802</v>
          </cell>
        </row>
        <row r="227">
          <cell r="A227">
            <v>64605</v>
          </cell>
        </row>
        <row r="228">
          <cell r="A228">
            <v>53139</v>
          </cell>
        </row>
        <row r="229">
          <cell r="A229">
            <v>51961</v>
          </cell>
        </row>
        <row r="230">
          <cell r="A230">
            <v>62284</v>
          </cell>
        </row>
        <row r="231">
          <cell r="A231">
            <v>63333</v>
          </cell>
        </row>
        <row r="232">
          <cell r="A232">
            <v>52000</v>
          </cell>
        </row>
        <row r="233">
          <cell r="A233">
            <v>62296</v>
          </cell>
        </row>
        <row r="234">
          <cell r="A234">
            <v>62467</v>
          </cell>
        </row>
        <row r="235">
          <cell r="A235">
            <v>64182</v>
          </cell>
        </row>
        <row r="236">
          <cell r="A236">
            <v>64018</v>
          </cell>
        </row>
        <row r="237">
          <cell r="A237">
            <v>63589</v>
          </cell>
        </row>
        <row r="238">
          <cell r="A238">
            <v>62536</v>
          </cell>
        </row>
        <row r="239">
          <cell r="A239">
            <v>63935</v>
          </cell>
        </row>
        <row r="240">
          <cell r="A240">
            <v>61354</v>
          </cell>
        </row>
        <row r="241">
          <cell r="A241">
            <v>61080</v>
          </cell>
        </row>
        <row r="242">
          <cell r="A242">
            <v>53022</v>
          </cell>
        </row>
        <row r="243">
          <cell r="A243">
            <v>63418</v>
          </cell>
        </row>
        <row r="244">
          <cell r="A244">
            <v>62975</v>
          </cell>
        </row>
        <row r="245">
          <cell r="A245">
            <v>63326</v>
          </cell>
        </row>
        <row r="246">
          <cell r="A246">
            <v>62672</v>
          </cell>
        </row>
        <row r="247">
          <cell r="A247">
            <v>63355</v>
          </cell>
        </row>
        <row r="248">
          <cell r="A248">
            <v>61270</v>
          </cell>
        </row>
        <row r="249">
          <cell r="A249">
            <v>52060</v>
          </cell>
        </row>
        <row r="250">
          <cell r="A250">
            <v>5965</v>
          </cell>
        </row>
        <row r="251">
          <cell r="A251">
            <v>52377</v>
          </cell>
        </row>
        <row r="252">
          <cell r="A252">
            <v>62919</v>
          </cell>
        </row>
        <row r="253">
          <cell r="A253">
            <v>64549</v>
          </cell>
        </row>
        <row r="254">
          <cell r="A254">
            <v>64821</v>
          </cell>
        </row>
        <row r="255">
          <cell r="A255">
            <v>64788</v>
          </cell>
        </row>
        <row r="256">
          <cell r="A256">
            <v>5412</v>
          </cell>
        </row>
        <row r="257">
          <cell r="A257">
            <v>64643</v>
          </cell>
        </row>
        <row r="258">
          <cell r="A258">
            <v>61165</v>
          </cell>
        </row>
        <row r="259">
          <cell r="A259">
            <v>64640</v>
          </cell>
        </row>
        <row r="260">
          <cell r="A260">
            <v>62952</v>
          </cell>
        </row>
        <row r="261">
          <cell r="A261">
            <v>62418</v>
          </cell>
        </row>
        <row r="262">
          <cell r="A262">
            <v>50401</v>
          </cell>
        </row>
        <row r="263">
          <cell r="A263">
            <v>61870</v>
          </cell>
        </row>
        <row r="264">
          <cell r="A264">
            <v>50844</v>
          </cell>
        </row>
        <row r="265">
          <cell r="A265">
            <v>90174</v>
          </cell>
        </row>
        <row r="266">
          <cell r="A266">
            <v>64664</v>
          </cell>
        </row>
        <row r="267">
          <cell r="A267">
            <v>64655</v>
          </cell>
        </row>
        <row r="268">
          <cell r="A268">
            <v>64671</v>
          </cell>
        </row>
        <row r="269">
          <cell r="A269">
            <v>64667</v>
          </cell>
        </row>
        <row r="270">
          <cell r="A270">
            <v>63596</v>
          </cell>
        </row>
        <row r="271">
          <cell r="A271">
            <v>61948</v>
          </cell>
        </row>
        <row r="272">
          <cell r="A272">
            <v>64835</v>
          </cell>
        </row>
        <row r="273">
          <cell r="A273">
            <v>62604</v>
          </cell>
        </row>
        <row r="274">
          <cell r="A274">
            <v>64722</v>
          </cell>
        </row>
        <row r="275">
          <cell r="A275">
            <v>64639</v>
          </cell>
        </row>
        <row r="276">
          <cell r="A276">
            <v>64772</v>
          </cell>
        </row>
        <row r="277">
          <cell r="A277">
            <v>64815</v>
          </cell>
        </row>
        <row r="278">
          <cell r="A278">
            <v>64814</v>
          </cell>
        </row>
        <row r="279">
          <cell r="A279">
            <v>64863</v>
          </cell>
        </row>
        <row r="280">
          <cell r="A280">
            <v>64888</v>
          </cell>
        </row>
        <row r="281">
          <cell r="A281">
            <v>64883</v>
          </cell>
        </row>
        <row r="282">
          <cell r="A282">
            <v>62643</v>
          </cell>
        </row>
        <row r="283">
          <cell r="A283">
            <v>52625</v>
          </cell>
        </row>
        <row r="284">
          <cell r="A284">
            <v>64844</v>
          </cell>
        </row>
        <row r="285">
          <cell r="A285">
            <v>97013</v>
          </cell>
        </row>
        <row r="286">
          <cell r="A286">
            <v>61916</v>
          </cell>
        </row>
        <row r="287">
          <cell r="A287">
            <v>63309</v>
          </cell>
        </row>
        <row r="288">
          <cell r="A288">
            <v>5042</v>
          </cell>
        </row>
        <row r="289">
          <cell r="A289">
            <v>51864</v>
          </cell>
        </row>
        <row r="290">
          <cell r="A290">
            <v>53258</v>
          </cell>
        </row>
        <row r="291">
          <cell r="A291">
            <v>63943</v>
          </cell>
        </row>
        <row r="292">
          <cell r="A292">
            <v>63320</v>
          </cell>
        </row>
        <row r="293">
          <cell r="A293">
            <v>5077</v>
          </cell>
        </row>
        <row r="294">
          <cell r="A294">
            <v>64672</v>
          </cell>
        </row>
        <row r="295">
          <cell r="A295">
            <v>64777</v>
          </cell>
        </row>
        <row r="296">
          <cell r="A296">
            <v>64882</v>
          </cell>
        </row>
        <row r="297">
          <cell r="A297">
            <v>64749</v>
          </cell>
        </row>
        <row r="298">
          <cell r="A298">
            <v>64778</v>
          </cell>
        </row>
        <row r="299">
          <cell r="A299">
            <v>64799</v>
          </cell>
        </row>
        <row r="300">
          <cell r="A300">
            <v>64786</v>
          </cell>
        </row>
        <row r="301">
          <cell r="A301">
            <v>64798</v>
          </cell>
        </row>
        <row r="302">
          <cell r="A302">
            <v>64885</v>
          </cell>
        </row>
        <row r="303">
          <cell r="A303">
            <v>63318</v>
          </cell>
        </row>
        <row r="304">
          <cell r="A304">
            <v>63741</v>
          </cell>
        </row>
        <row r="305">
          <cell r="A305">
            <v>52304</v>
          </cell>
        </row>
        <row r="306">
          <cell r="A306">
            <v>53292</v>
          </cell>
        </row>
        <row r="307">
          <cell r="A307">
            <v>62475</v>
          </cell>
        </row>
        <row r="308">
          <cell r="A308">
            <v>63439</v>
          </cell>
        </row>
        <row r="309">
          <cell r="A309">
            <v>10048</v>
          </cell>
        </row>
        <row r="310">
          <cell r="A310">
            <v>63563</v>
          </cell>
        </row>
        <row r="311">
          <cell r="A311">
            <v>52222</v>
          </cell>
        </row>
        <row r="312">
          <cell r="A312">
            <v>64294</v>
          </cell>
        </row>
        <row r="313">
          <cell r="A313">
            <v>52944</v>
          </cell>
        </row>
        <row r="314">
          <cell r="A314">
            <v>64149</v>
          </cell>
        </row>
        <row r="315">
          <cell r="A315">
            <v>62890</v>
          </cell>
        </row>
        <row r="316">
          <cell r="A316">
            <v>63926</v>
          </cell>
        </row>
        <row r="317">
          <cell r="A317">
            <v>61364</v>
          </cell>
        </row>
        <row r="318">
          <cell r="A318">
            <v>62619</v>
          </cell>
        </row>
        <row r="319">
          <cell r="A319">
            <v>63179</v>
          </cell>
        </row>
        <row r="320">
          <cell r="A320">
            <v>64659</v>
          </cell>
        </row>
        <row r="321">
          <cell r="A321">
            <v>64816</v>
          </cell>
        </row>
        <row r="322">
          <cell r="A322">
            <v>64636</v>
          </cell>
        </row>
        <row r="323">
          <cell r="A323">
            <v>64367</v>
          </cell>
        </row>
        <row r="324">
          <cell r="A324">
            <v>64266</v>
          </cell>
        </row>
        <row r="325">
          <cell r="A325">
            <v>64869</v>
          </cell>
        </row>
        <row r="326">
          <cell r="A326">
            <v>64785</v>
          </cell>
        </row>
        <row r="327">
          <cell r="A327">
            <v>61215</v>
          </cell>
        </row>
        <row r="328">
          <cell r="A328">
            <v>50894</v>
          </cell>
        </row>
        <row r="329">
          <cell r="A329">
            <v>62910</v>
          </cell>
        </row>
        <row r="330">
          <cell r="A330">
            <v>62338</v>
          </cell>
        </row>
        <row r="331">
          <cell r="A331">
            <v>64817</v>
          </cell>
        </row>
        <row r="332">
          <cell r="A332">
            <v>64758</v>
          </cell>
        </row>
        <row r="333">
          <cell r="A333">
            <v>64186</v>
          </cell>
        </row>
        <row r="334">
          <cell r="A334">
            <v>52276</v>
          </cell>
        </row>
        <row r="335">
          <cell r="A335">
            <v>64</v>
          </cell>
        </row>
        <row r="336">
          <cell r="A336">
            <v>64031</v>
          </cell>
        </row>
        <row r="337">
          <cell r="A337">
            <v>52181</v>
          </cell>
        </row>
        <row r="338">
          <cell r="A338">
            <v>64669</v>
          </cell>
        </row>
        <row r="339">
          <cell r="A339">
            <v>63647</v>
          </cell>
        </row>
        <row r="340">
          <cell r="A340">
            <v>6431</v>
          </cell>
        </row>
        <row r="341">
          <cell r="A341">
            <v>62902</v>
          </cell>
        </row>
        <row r="342">
          <cell r="A342">
            <v>63765</v>
          </cell>
        </row>
        <row r="343">
          <cell r="A343">
            <v>52936</v>
          </cell>
        </row>
        <row r="344">
          <cell r="A344">
            <v>53141</v>
          </cell>
        </row>
        <row r="345">
          <cell r="A345">
            <v>50693</v>
          </cell>
        </row>
        <row r="346">
          <cell r="A346">
            <v>5013</v>
          </cell>
        </row>
        <row r="347">
          <cell r="A347">
            <v>63070</v>
          </cell>
        </row>
        <row r="348">
          <cell r="A348">
            <v>62117</v>
          </cell>
        </row>
        <row r="349">
          <cell r="A349">
            <v>61878</v>
          </cell>
        </row>
        <row r="350">
          <cell r="A350">
            <v>63111</v>
          </cell>
        </row>
        <row r="351">
          <cell r="A351">
            <v>61734</v>
          </cell>
        </row>
        <row r="352">
          <cell r="A352">
            <v>53594</v>
          </cell>
        </row>
        <row r="353">
          <cell r="A353">
            <v>60241</v>
          </cell>
        </row>
        <row r="354">
          <cell r="A354">
            <v>52575</v>
          </cell>
        </row>
        <row r="355">
          <cell r="A355">
            <v>62063</v>
          </cell>
        </row>
        <row r="356">
          <cell r="A356">
            <v>50072</v>
          </cell>
        </row>
        <row r="357">
          <cell r="A357">
            <v>64327</v>
          </cell>
        </row>
        <row r="358">
          <cell r="A358">
            <v>64688</v>
          </cell>
        </row>
        <row r="359">
          <cell r="A359">
            <v>63449</v>
          </cell>
        </row>
        <row r="360">
          <cell r="A360">
            <v>50135</v>
          </cell>
        </row>
        <row r="361">
          <cell r="A361">
            <v>53211</v>
          </cell>
        </row>
        <row r="362">
          <cell r="A362">
            <v>60721</v>
          </cell>
        </row>
        <row r="363">
          <cell r="A363">
            <v>61977</v>
          </cell>
        </row>
        <row r="364">
          <cell r="A364">
            <v>50347</v>
          </cell>
        </row>
        <row r="365">
          <cell r="A365">
            <v>64028</v>
          </cell>
        </row>
        <row r="366">
          <cell r="A366">
            <v>63014</v>
          </cell>
        </row>
        <row r="367">
          <cell r="A367">
            <v>62965</v>
          </cell>
        </row>
        <row r="368">
          <cell r="A368">
            <v>62512</v>
          </cell>
        </row>
        <row r="369">
          <cell r="A369">
            <v>63231</v>
          </cell>
        </row>
        <row r="370">
          <cell r="A370">
            <v>61124</v>
          </cell>
        </row>
        <row r="371">
          <cell r="A371">
            <v>50296</v>
          </cell>
        </row>
        <row r="372">
          <cell r="A372">
            <v>60441</v>
          </cell>
        </row>
        <row r="373">
          <cell r="A373">
            <v>52263</v>
          </cell>
        </row>
        <row r="374">
          <cell r="A374">
            <v>50299</v>
          </cell>
        </row>
        <row r="375">
          <cell r="A375">
            <v>64686</v>
          </cell>
        </row>
        <row r="376">
          <cell r="A376">
            <v>64531</v>
          </cell>
        </row>
        <row r="377">
          <cell r="A377">
            <v>64536</v>
          </cell>
        </row>
        <row r="378">
          <cell r="A378">
            <v>64539</v>
          </cell>
        </row>
        <row r="379">
          <cell r="A379">
            <v>64529</v>
          </cell>
        </row>
        <row r="380">
          <cell r="A380">
            <v>64041</v>
          </cell>
        </row>
        <row r="381">
          <cell r="A381">
            <v>53241</v>
          </cell>
        </row>
        <row r="382">
          <cell r="A382">
            <v>63672</v>
          </cell>
        </row>
        <row r="383">
          <cell r="A383">
            <v>60947</v>
          </cell>
        </row>
        <row r="384">
          <cell r="A384">
            <v>63593</v>
          </cell>
        </row>
        <row r="385">
          <cell r="A385">
            <v>62429</v>
          </cell>
        </row>
        <row r="386">
          <cell r="A386">
            <v>53250</v>
          </cell>
        </row>
        <row r="387">
          <cell r="A387">
            <v>64802</v>
          </cell>
        </row>
        <row r="388">
          <cell r="A388">
            <v>64784</v>
          </cell>
        </row>
        <row r="389">
          <cell r="A389">
            <v>64781</v>
          </cell>
        </row>
        <row r="390">
          <cell r="A390">
            <v>64727</v>
          </cell>
        </row>
        <row r="391">
          <cell r="A391">
            <v>61671</v>
          </cell>
        </row>
        <row r="392">
          <cell r="A392">
            <v>64726</v>
          </cell>
        </row>
        <row r="393">
          <cell r="A393">
            <v>64792</v>
          </cell>
        </row>
        <row r="394">
          <cell r="A394">
            <v>64725</v>
          </cell>
        </row>
        <row r="395">
          <cell r="A395">
            <v>64771</v>
          </cell>
        </row>
        <row r="396">
          <cell r="A396">
            <v>64842</v>
          </cell>
        </row>
        <row r="397">
          <cell r="A397">
            <v>62142</v>
          </cell>
        </row>
        <row r="398">
          <cell r="A398">
            <v>61054</v>
          </cell>
        </row>
        <row r="399">
          <cell r="A399">
            <v>62479</v>
          </cell>
        </row>
        <row r="400">
          <cell r="A400">
            <v>62647</v>
          </cell>
        </row>
        <row r="401">
          <cell r="A401">
            <v>64712</v>
          </cell>
        </row>
        <row r="402">
          <cell r="A402">
            <v>64708</v>
          </cell>
        </row>
        <row r="403">
          <cell r="A403">
            <v>64681</v>
          </cell>
        </row>
        <row r="404">
          <cell r="A404">
            <v>51991</v>
          </cell>
        </row>
        <row r="405">
          <cell r="A405">
            <v>62141</v>
          </cell>
        </row>
        <row r="406">
          <cell r="A406">
            <v>62132</v>
          </cell>
        </row>
        <row r="407">
          <cell r="A407">
            <v>50067</v>
          </cell>
        </row>
        <row r="408">
          <cell r="A408">
            <v>64910</v>
          </cell>
        </row>
        <row r="409">
          <cell r="A409">
            <v>60994</v>
          </cell>
        </row>
        <row r="410">
          <cell r="A410">
            <v>62180</v>
          </cell>
        </row>
        <row r="411">
          <cell r="A411">
            <v>64144</v>
          </cell>
        </row>
        <row r="412">
          <cell r="A412">
            <v>62917</v>
          </cell>
        </row>
        <row r="413">
          <cell r="A413">
            <v>64843</v>
          </cell>
        </row>
        <row r="414">
          <cell r="A414">
            <v>60886</v>
          </cell>
        </row>
        <row r="415">
          <cell r="A415">
            <v>62211</v>
          </cell>
        </row>
        <row r="416">
          <cell r="A416">
            <v>90380</v>
          </cell>
        </row>
        <row r="417">
          <cell r="A417">
            <v>51816</v>
          </cell>
        </row>
        <row r="418">
          <cell r="A418">
            <v>63777</v>
          </cell>
        </row>
        <row r="419">
          <cell r="A419">
            <v>61594</v>
          </cell>
        </row>
        <row r="420">
          <cell r="A420">
            <v>61199</v>
          </cell>
        </row>
        <row r="421">
          <cell r="A421">
            <v>64739</v>
          </cell>
        </row>
        <row r="422">
          <cell r="A422">
            <v>64728</v>
          </cell>
        </row>
        <row r="423">
          <cell r="A423">
            <v>64731</v>
          </cell>
        </row>
        <row r="424">
          <cell r="A424">
            <v>64744</v>
          </cell>
        </row>
        <row r="425">
          <cell r="A425">
            <v>64719</v>
          </cell>
        </row>
        <row r="426">
          <cell r="A426">
            <v>64704</v>
          </cell>
        </row>
        <row r="427">
          <cell r="A427">
            <v>64718</v>
          </cell>
        </row>
        <row r="428">
          <cell r="A428">
            <v>64752</v>
          </cell>
        </row>
        <row r="429">
          <cell r="A429">
            <v>64711</v>
          </cell>
        </row>
        <row r="430">
          <cell r="A430">
            <v>64717</v>
          </cell>
        </row>
        <row r="431">
          <cell r="A431">
            <v>64724</v>
          </cell>
        </row>
        <row r="432">
          <cell r="A432">
            <v>64610</v>
          </cell>
        </row>
        <row r="433">
          <cell r="A433">
            <v>62862</v>
          </cell>
        </row>
        <row r="434">
          <cell r="A434">
            <v>60413</v>
          </cell>
        </row>
        <row r="435">
          <cell r="A435">
            <v>25</v>
          </cell>
        </row>
        <row r="436">
          <cell r="A436">
            <v>64103</v>
          </cell>
        </row>
        <row r="437">
          <cell r="A437">
            <v>62958</v>
          </cell>
        </row>
        <row r="438">
          <cell r="A438">
            <v>64162</v>
          </cell>
        </row>
        <row r="439">
          <cell r="A439">
            <v>64336</v>
          </cell>
        </row>
        <row r="440">
          <cell r="A440">
            <v>62176</v>
          </cell>
        </row>
        <row r="441">
          <cell r="A441">
            <v>52554</v>
          </cell>
        </row>
        <row r="442">
          <cell r="A442">
            <v>63409</v>
          </cell>
        </row>
        <row r="443">
          <cell r="A443">
            <v>52855</v>
          </cell>
        </row>
        <row r="444">
          <cell r="A444">
            <v>63617</v>
          </cell>
        </row>
        <row r="445">
          <cell r="A445">
            <v>52672</v>
          </cell>
        </row>
        <row r="446">
          <cell r="A446">
            <v>62306</v>
          </cell>
        </row>
        <row r="447">
          <cell r="A447">
            <v>64333</v>
          </cell>
        </row>
        <row r="448">
          <cell r="A448">
            <v>62598</v>
          </cell>
        </row>
        <row r="449">
          <cell r="A449">
            <v>52236</v>
          </cell>
        </row>
        <row r="450">
          <cell r="A450">
            <v>51737</v>
          </cell>
        </row>
        <row r="451">
          <cell r="A451">
            <v>64729</v>
          </cell>
        </row>
        <row r="452">
          <cell r="A452">
            <v>62666</v>
          </cell>
        </row>
        <row r="453">
          <cell r="A453">
            <v>64472</v>
          </cell>
        </row>
        <row r="454">
          <cell r="A454">
            <v>64856</v>
          </cell>
        </row>
        <row r="455">
          <cell r="A455">
            <v>60662</v>
          </cell>
        </row>
        <row r="456">
          <cell r="A456">
            <v>64330</v>
          </cell>
        </row>
        <row r="457">
          <cell r="A457">
            <v>64005</v>
          </cell>
        </row>
        <row r="458">
          <cell r="A458">
            <v>60325</v>
          </cell>
        </row>
        <row r="459">
          <cell r="A459">
            <v>62311</v>
          </cell>
        </row>
        <row r="460">
          <cell r="A460">
            <v>60865</v>
          </cell>
        </row>
        <row r="461">
          <cell r="A461">
            <v>61941</v>
          </cell>
        </row>
        <row r="462">
          <cell r="A462">
            <v>60406</v>
          </cell>
        </row>
        <row r="463">
          <cell r="A463">
            <v>63970</v>
          </cell>
        </row>
        <row r="464">
          <cell r="A464">
            <v>63512</v>
          </cell>
        </row>
        <row r="465">
          <cell r="A465">
            <v>62715</v>
          </cell>
        </row>
        <row r="466">
          <cell r="A466">
            <v>64570</v>
          </cell>
        </row>
        <row r="467">
          <cell r="A467">
            <v>64469</v>
          </cell>
        </row>
        <row r="468">
          <cell r="A468">
            <v>64395</v>
          </cell>
        </row>
        <row r="469">
          <cell r="A469">
            <v>64396</v>
          </cell>
        </row>
        <row r="470">
          <cell r="A470">
            <v>64397</v>
          </cell>
        </row>
        <row r="471">
          <cell r="A471">
            <v>64399</v>
          </cell>
        </row>
        <row r="472">
          <cell r="A472">
            <v>64746</v>
          </cell>
        </row>
        <row r="473">
          <cell r="A473">
            <v>64769</v>
          </cell>
        </row>
        <row r="474">
          <cell r="A474">
            <v>64897</v>
          </cell>
        </row>
        <row r="475">
          <cell r="A475">
            <v>64437</v>
          </cell>
        </row>
        <row r="476">
          <cell r="A476">
            <v>64854</v>
          </cell>
        </row>
        <row r="477">
          <cell r="A477">
            <v>62314</v>
          </cell>
        </row>
        <row r="478">
          <cell r="A478">
            <v>62824</v>
          </cell>
        </row>
        <row r="479">
          <cell r="A479">
            <v>61940</v>
          </cell>
        </row>
        <row r="480">
          <cell r="A480">
            <v>52460</v>
          </cell>
        </row>
        <row r="481">
          <cell r="A481">
            <v>51079</v>
          </cell>
        </row>
        <row r="482">
          <cell r="A482">
            <v>60931</v>
          </cell>
        </row>
        <row r="483">
          <cell r="A483">
            <v>64040</v>
          </cell>
        </row>
        <row r="484">
          <cell r="A484">
            <v>64833</v>
          </cell>
        </row>
        <row r="485">
          <cell r="A485">
            <v>64919</v>
          </cell>
        </row>
        <row r="486">
          <cell r="A486">
            <v>51924</v>
          </cell>
        </row>
        <row r="487">
          <cell r="A487">
            <v>63038</v>
          </cell>
        </row>
        <row r="488">
          <cell r="A488">
            <v>64716</v>
          </cell>
        </row>
        <row r="489">
          <cell r="A489">
            <v>5081</v>
          </cell>
        </row>
        <row r="490">
          <cell r="A490">
            <v>31</v>
          </cell>
        </row>
        <row r="491">
          <cell r="A491">
            <v>62009</v>
          </cell>
        </row>
        <row r="492">
          <cell r="A492">
            <v>63071</v>
          </cell>
        </row>
        <row r="493">
          <cell r="A493">
            <v>64052</v>
          </cell>
        </row>
        <row r="494">
          <cell r="A494">
            <v>64050</v>
          </cell>
        </row>
        <row r="495">
          <cell r="A495">
            <v>61637</v>
          </cell>
        </row>
        <row r="496">
          <cell r="A496">
            <v>62931</v>
          </cell>
        </row>
        <row r="497">
          <cell r="A497">
            <v>64693</v>
          </cell>
        </row>
        <row r="498">
          <cell r="A498">
            <v>63703</v>
          </cell>
        </row>
        <row r="499">
          <cell r="A499">
            <v>64625</v>
          </cell>
        </row>
        <row r="500">
          <cell r="A500">
            <v>60357</v>
          </cell>
        </row>
        <row r="501">
          <cell r="A501">
            <v>64212</v>
          </cell>
        </row>
        <row r="502">
          <cell r="A502">
            <v>52813</v>
          </cell>
        </row>
        <row r="503">
          <cell r="A503">
            <v>52275</v>
          </cell>
        </row>
        <row r="504">
          <cell r="A504">
            <v>61331</v>
          </cell>
        </row>
        <row r="505">
          <cell r="A505">
            <v>64622</v>
          </cell>
        </row>
        <row r="506">
          <cell r="A506">
            <v>61553</v>
          </cell>
        </row>
        <row r="507">
          <cell r="A507">
            <v>62701</v>
          </cell>
        </row>
        <row r="508">
          <cell r="A508">
            <v>90091</v>
          </cell>
        </row>
        <row r="509">
          <cell r="A509">
            <v>64694</v>
          </cell>
        </row>
        <row r="510">
          <cell r="A510">
            <v>95777</v>
          </cell>
        </row>
        <row r="511">
          <cell r="A511">
            <v>50755</v>
          </cell>
        </row>
        <row r="512">
          <cell r="A512">
            <v>60581</v>
          </cell>
        </row>
        <row r="513">
          <cell r="A513">
            <v>61570</v>
          </cell>
        </row>
        <row r="514">
          <cell r="A514">
            <v>50412</v>
          </cell>
        </row>
        <row r="515">
          <cell r="A515">
            <v>60380</v>
          </cell>
        </row>
        <row r="516">
          <cell r="A516">
            <v>5085</v>
          </cell>
        </row>
        <row r="517">
          <cell r="A517">
            <v>63389</v>
          </cell>
        </row>
        <row r="518">
          <cell r="A518">
            <v>60714</v>
          </cell>
        </row>
        <row r="519">
          <cell r="A519">
            <v>22</v>
          </cell>
        </row>
        <row r="520">
          <cell r="A520">
            <v>63728</v>
          </cell>
        </row>
        <row r="521">
          <cell r="A521">
            <v>52339</v>
          </cell>
        </row>
        <row r="522">
          <cell r="A522">
            <v>61274</v>
          </cell>
        </row>
        <row r="523">
          <cell r="A523">
            <v>60371</v>
          </cell>
        </row>
        <row r="524">
          <cell r="A524">
            <v>63560</v>
          </cell>
        </row>
        <row r="525">
          <cell r="A525">
            <v>62810</v>
          </cell>
        </row>
        <row r="526">
          <cell r="A526">
            <v>62378</v>
          </cell>
        </row>
        <row r="527">
          <cell r="A527">
            <v>64632</v>
          </cell>
        </row>
        <row r="528">
          <cell r="A528">
            <v>64193</v>
          </cell>
        </row>
        <row r="529">
          <cell r="A529">
            <v>63124</v>
          </cell>
        </row>
        <row r="530">
          <cell r="A530">
            <v>60735</v>
          </cell>
        </row>
        <row r="531">
          <cell r="A531">
            <v>63225</v>
          </cell>
        </row>
        <row r="532">
          <cell r="A532">
            <v>63869</v>
          </cell>
        </row>
        <row r="533">
          <cell r="A533">
            <v>62339</v>
          </cell>
        </row>
        <row r="534">
          <cell r="A534">
            <v>64192</v>
          </cell>
        </row>
        <row r="535">
          <cell r="A535">
            <v>30003</v>
          </cell>
        </row>
        <row r="536">
          <cell r="A536">
            <v>61308</v>
          </cell>
        </row>
        <row r="537">
          <cell r="A537">
            <v>60266</v>
          </cell>
        </row>
        <row r="538">
          <cell r="A538">
            <v>63302</v>
          </cell>
        </row>
        <row r="539">
          <cell r="A539">
            <v>93251</v>
          </cell>
        </row>
        <row r="540">
          <cell r="A540">
            <v>63135</v>
          </cell>
        </row>
        <row r="541">
          <cell r="A541">
            <v>61107</v>
          </cell>
        </row>
        <row r="542">
          <cell r="A542">
            <v>61482</v>
          </cell>
        </row>
        <row r="543">
          <cell r="A543">
            <v>60815</v>
          </cell>
        </row>
        <row r="544">
          <cell r="A544">
            <v>62631</v>
          </cell>
        </row>
        <row r="545">
          <cell r="A545">
            <v>51584</v>
          </cell>
        </row>
        <row r="546">
          <cell r="A546">
            <v>62029</v>
          </cell>
        </row>
        <row r="547">
          <cell r="A547">
            <v>64071</v>
          </cell>
        </row>
        <row r="548">
          <cell r="A548">
            <v>50597</v>
          </cell>
        </row>
        <row r="549">
          <cell r="A549">
            <v>50248</v>
          </cell>
        </row>
        <row r="550">
          <cell r="A550">
            <v>63049</v>
          </cell>
        </row>
        <row r="551">
          <cell r="A551">
            <v>64372</v>
          </cell>
        </row>
        <row r="552">
          <cell r="A552">
            <v>64258</v>
          </cell>
        </row>
        <row r="553">
          <cell r="A553">
            <v>5017</v>
          </cell>
        </row>
        <row r="554">
          <cell r="A554">
            <v>62675</v>
          </cell>
        </row>
        <row r="555">
          <cell r="A555">
            <v>64375</v>
          </cell>
        </row>
        <row r="556">
          <cell r="A556">
            <v>52326</v>
          </cell>
        </row>
        <row r="557">
          <cell r="A557">
            <v>64783</v>
          </cell>
        </row>
        <row r="558">
          <cell r="A558">
            <v>61433</v>
          </cell>
        </row>
        <row r="559">
          <cell r="A559">
            <v>52688</v>
          </cell>
        </row>
        <row r="560">
          <cell r="A560">
            <v>52793</v>
          </cell>
        </row>
        <row r="561">
          <cell r="A561">
            <v>52821</v>
          </cell>
        </row>
        <row r="562">
          <cell r="A562">
            <v>52861</v>
          </cell>
        </row>
        <row r="563">
          <cell r="A563">
            <v>52977</v>
          </cell>
        </row>
        <row r="564">
          <cell r="A564">
            <v>53000</v>
          </cell>
        </row>
        <row r="565">
          <cell r="A565">
            <v>53193</v>
          </cell>
        </row>
        <row r="566">
          <cell r="A566">
            <v>53606</v>
          </cell>
        </row>
        <row r="567">
          <cell r="A567">
            <v>53630</v>
          </cell>
        </row>
        <row r="568">
          <cell r="A568">
            <v>53645</v>
          </cell>
        </row>
        <row r="569">
          <cell r="A569">
            <v>53702</v>
          </cell>
        </row>
        <row r="570">
          <cell r="A570">
            <v>53763</v>
          </cell>
        </row>
        <row r="571">
          <cell r="A571">
            <v>53937</v>
          </cell>
        </row>
        <row r="572">
          <cell r="A572">
            <v>60005</v>
          </cell>
        </row>
        <row r="573">
          <cell r="A573">
            <v>90034</v>
          </cell>
        </row>
        <row r="574">
          <cell r="A574">
            <v>90158</v>
          </cell>
        </row>
        <row r="575">
          <cell r="A575">
            <v>92485</v>
          </cell>
        </row>
        <row r="576">
          <cell r="A576">
            <v>93228</v>
          </cell>
        </row>
        <row r="577">
          <cell r="A577">
            <v>95421</v>
          </cell>
        </row>
        <row r="578">
          <cell r="A578">
            <v>97195</v>
          </cell>
        </row>
        <row r="579">
          <cell r="A579">
            <v>97229</v>
          </cell>
        </row>
        <row r="580">
          <cell r="A580">
            <v>97583</v>
          </cell>
        </row>
        <row r="581">
          <cell r="A581">
            <v>98060</v>
          </cell>
        </row>
        <row r="582">
          <cell r="A582">
            <v>53984</v>
          </cell>
        </row>
        <row r="583">
          <cell r="A583">
            <v>60172</v>
          </cell>
        </row>
        <row r="584">
          <cell r="A584">
            <v>60179</v>
          </cell>
        </row>
        <row r="585">
          <cell r="A585">
            <v>60352</v>
          </cell>
        </row>
        <row r="586">
          <cell r="A586">
            <v>60349</v>
          </cell>
        </row>
        <row r="587">
          <cell r="A587">
            <v>60346</v>
          </cell>
        </row>
        <row r="588">
          <cell r="A588">
            <v>60420</v>
          </cell>
        </row>
        <row r="589">
          <cell r="A589">
            <v>60535</v>
          </cell>
        </row>
        <row r="590">
          <cell r="A590">
            <v>60540</v>
          </cell>
        </row>
        <row r="591">
          <cell r="A591">
            <v>60659</v>
          </cell>
        </row>
        <row r="592">
          <cell r="A592">
            <v>60668</v>
          </cell>
        </row>
        <row r="593">
          <cell r="A593">
            <v>60912</v>
          </cell>
        </row>
        <row r="594">
          <cell r="A594">
            <v>60793</v>
          </cell>
        </row>
        <row r="595">
          <cell r="A595">
            <v>60937</v>
          </cell>
        </row>
        <row r="596">
          <cell r="A596">
            <v>60985</v>
          </cell>
        </row>
        <row r="597">
          <cell r="A597">
            <v>61068</v>
          </cell>
        </row>
        <row r="598">
          <cell r="A598">
            <v>61160</v>
          </cell>
        </row>
        <row r="599">
          <cell r="A599">
            <v>53265</v>
          </cell>
        </row>
        <row r="600">
          <cell r="A600">
            <v>61181</v>
          </cell>
        </row>
        <row r="601">
          <cell r="A601">
            <v>64723</v>
          </cell>
        </row>
        <row r="602">
          <cell r="A602">
            <v>52405</v>
          </cell>
        </row>
        <row r="603">
          <cell r="A603">
            <v>64710</v>
          </cell>
        </row>
        <row r="604">
          <cell r="A604">
            <v>64565</v>
          </cell>
        </row>
        <row r="605">
          <cell r="A605">
            <v>5027</v>
          </cell>
        </row>
        <row r="606">
          <cell r="A606">
            <v>53201</v>
          </cell>
        </row>
        <row r="607">
          <cell r="A607">
            <v>61246</v>
          </cell>
        </row>
        <row r="608">
          <cell r="A608">
            <v>53026</v>
          </cell>
        </row>
        <row r="609">
          <cell r="A609">
            <v>61140</v>
          </cell>
        </row>
        <row r="610">
          <cell r="A610">
            <v>50954</v>
          </cell>
        </row>
        <row r="611">
          <cell r="A611">
            <v>64436</v>
          </cell>
        </row>
        <row r="612">
          <cell r="A612">
            <v>63184</v>
          </cell>
        </row>
        <row r="613">
          <cell r="A613">
            <v>63815</v>
          </cell>
        </row>
        <row r="614">
          <cell r="A614">
            <v>63981</v>
          </cell>
        </row>
        <row r="615">
          <cell r="A615">
            <v>64700</v>
          </cell>
        </row>
        <row r="616">
          <cell r="A616">
            <v>62654</v>
          </cell>
        </row>
        <row r="617">
          <cell r="A617">
            <v>64674</v>
          </cell>
        </row>
        <row r="618">
          <cell r="A618">
            <v>60421</v>
          </cell>
        </row>
        <row r="619">
          <cell r="A619">
            <v>64537</v>
          </cell>
        </row>
        <row r="620">
          <cell r="A620">
            <v>64524</v>
          </cell>
        </row>
        <row r="621">
          <cell r="A621">
            <v>64344</v>
          </cell>
        </row>
        <row r="622">
          <cell r="A622">
            <v>62629</v>
          </cell>
        </row>
        <row r="623">
          <cell r="A623">
            <v>62119</v>
          </cell>
        </row>
        <row r="624">
          <cell r="A624">
            <v>62376</v>
          </cell>
        </row>
        <row r="625">
          <cell r="A625">
            <v>64210</v>
          </cell>
        </row>
        <row r="626">
          <cell r="A626">
            <v>64586</v>
          </cell>
        </row>
        <row r="627">
          <cell r="A627">
            <v>64543</v>
          </cell>
        </row>
        <row r="628">
          <cell r="A628">
            <v>62582</v>
          </cell>
        </row>
        <row r="629">
          <cell r="A629">
            <v>62925</v>
          </cell>
        </row>
        <row r="630">
          <cell r="A630">
            <v>64301</v>
          </cell>
        </row>
        <row r="631">
          <cell r="A631">
            <v>63233</v>
          </cell>
        </row>
        <row r="632">
          <cell r="A632">
            <v>61475</v>
          </cell>
        </row>
        <row r="633">
          <cell r="A633">
            <v>62385</v>
          </cell>
        </row>
        <row r="634">
          <cell r="A634">
            <v>64695</v>
          </cell>
        </row>
        <row r="635">
          <cell r="A635">
            <v>63486</v>
          </cell>
        </row>
        <row r="636">
          <cell r="A636">
            <v>64359</v>
          </cell>
        </row>
        <row r="637">
          <cell r="A637">
            <v>64293</v>
          </cell>
        </row>
        <row r="638">
          <cell r="A638">
            <v>52878</v>
          </cell>
        </row>
        <row r="639">
          <cell r="A639">
            <v>64385</v>
          </cell>
        </row>
        <row r="640">
          <cell r="A640">
            <v>64850</v>
          </cell>
        </row>
        <row r="641">
          <cell r="A641">
            <v>63102</v>
          </cell>
        </row>
        <row r="642">
          <cell r="A642">
            <v>61942</v>
          </cell>
        </row>
        <row r="643">
          <cell r="A643">
            <v>64823</v>
          </cell>
        </row>
        <row r="644">
          <cell r="A644">
            <v>60367</v>
          </cell>
        </row>
        <row r="645">
          <cell r="A645">
            <v>64409</v>
          </cell>
        </row>
        <row r="646">
          <cell r="A646">
            <v>50359</v>
          </cell>
        </row>
        <row r="647">
          <cell r="A647">
            <v>60431</v>
          </cell>
        </row>
        <row r="648">
          <cell r="A648">
            <v>64831</v>
          </cell>
        </row>
        <row r="649">
          <cell r="A649">
            <v>63713</v>
          </cell>
        </row>
        <row r="650">
          <cell r="A650">
            <v>64578</v>
          </cell>
        </row>
        <row r="651">
          <cell r="A651">
            <v>64713</v>
          </cell>
        </row>
        <row r="652">
          <cell r="A652">
            <v>64097</v>
          </cell>
        </row>
        <row r="653">
          <cell r="A653">
            <v>62366</v>
          </cell>
        </row>
        <row r="654">
          <cell r="A654">
            <v>61862</v>
          </cell>
        </row>
        <row r="655">
          <cell r="A655">
            <v>64860</v>
          </cell>
        </row>
        <row r="656">
          <cell r="A656">
            <v>64829</v>
          </cell>
        </row>
        <row r="657">
          <cell r="A657">
            <v>60324</v>
          </cell>
        </row>
        <row r="658">
          <cell r="A658">
            <v>61445</v>
          </cell>
        </row>
        <row r="659">
          <cell r="A659">
            <v>62674</v>
          </cell>
        </row>
        <row r="660">
          <cell r="A660">
            <v>53272</v>
          </cell>
        </row>
        <row r="661">
          <cell r="A661">
            <v>63046</v>
          </cell>
        </row>
        <row r="662">
          <cell r="A662">
            <v>62554</v>
          </cell>
        </row>
        <row r="663">
          <cell r="A663">
            <v>64495</v>
          </cell>
        </row>
        <row r="664">
          <cell r="A664">
            <v>64812</v>
          </cell>
        </row>
        <row r="665">
          <cell r="A665">
            <v>64808</v>
          </cell>
        </row>
        <row r="666">
          <cell r="A666">
            <v>52981</v>
          </cell>
        </row>
        <row r="667">
          <cell r="A667">
            <v>50511</v>
          </cell>
        </row>
        <row r="668">
          <cell r="A668">
            <v>63544</v>
          </cell>
        </row>
        <row r="669">
          <cell r="A669">
            <v>61984</v>
          </cell>
        </row>
        <row r="670">
          <cell r="A670">
            <v>62367</v>
          </cell>
        </row>
        <row r="671">
          <cell r="A671">
            <v>51936</v>
          </cell>
        </row>
        <row r="672">
          <cell r="A672">
            <v>64497</v>
          </cell>
        </row>
        <row r="673">
          <cell r="A673">
            <v>64305</v>
          </cell>
        </row>
        <row r="674">
          <cell r="A674">
            <v>61597</v>
          </cell>
        </row>
        <row r="675">
          <cell r="A675">
            <v>173</v>
          </cell>
        </row>
        <row r="676">
          <cell r="A676">
            <v>62222</v>
          </cell>
        </row>
        <row r="677">
          <cell r="A677">
            <v>384</v>
          </cell>
        </row>
        <row r="678">
          <cell r="A678">
            <v>38</v>
          </cell>
        </row>
        <row r="679">
          <cell r="A679">
            <v>64505</v>
          </cell>
        </row>
        <row r="680">
          <cell r="A680">
            <v>53200</v>
          </cell>
        </row>
        <row r="681">
          <cell r="A681">
            <v>64633</v>
          </cell>
        </row>
        <row r="682">
          <cell r="A682">
            <v>60340</v>
          </cell>
        </row>
        <row r="683">
          <cell r="A683">
            <v>299</v>
          </cell>
        </row>
        <row r="684">
          <cell r="A684">
            <v>51188</v>
          </cell>
        </row>
        <row r="685">
          <cell r="A685">
            <v>50810</v>
          </cell>
        </row>
        <row r="686">
          <cell r="A686">
            <v>64361</v>
          </cell>
        </row>
        <row r="687">
          <cell r="A687">
            <v>64204</v>
          </cell>
        </row>
        <row r="688">
          <cell r="A688">
            <v>64481</v>
          </cell>
        </row>
        <row r="689">
          <cell r="A689">
            <v>60992</v>
          </cell>
        </row>
        <row r="690">
          <cell r="A690">
            <v>53542</v>
          </cell>
        </row>
        <row r="691">
          <cell r="A691">
            <v>52210</v>
          </cell>
        </row>
        <row r="692">
          <cell r="A692">
            <v>63778</v>
          </cell>
        </row>
        <row r="693">
          <cell r="A693">
            <v>30007</v>
          </cell>
        </row>
        <row r="694">
          <cell r="A694">
            <v>6</v>
          </cell>
        </row>
        <row r="695">
          <cell r="A695">
            <v>60797</v>
          </cell>
        </row>
        <row r="696">
          <cell r="A696">
            <v>62525</v>
          </cell>
        </row>
        <row r="697">
          <cell r="A697">
            <v>60370</v>
          </cell>
        </row>
        <row r="698">
          <cell r="A698">
            <v>62539</v>
          </cell>
        </row>
        <row r="699">
          <cell r="A699">
            <v>53953</v>
          </cell>
        </row>
        <row r="700">
          <cell r="A700">
            <v>64641</v>
          </cell>
        </row>
        <row r="701">
          <cell r="A701">
            <v>21</v>
          </cell>
        </row>
        <row r="702">
          <cell r="A702">
            <v>51601</v>
          </cell>
        </row>
        <row r="703">
          <cell r="A703">
            <v>62368</v>
          </cell>
        </row>
        <row r="704">
          <cell r="A704">
            <v>61198</v>
          </cell>
        </row>
        <row r="705">
          <cell r="A705">
            <v>61967</v>
          </cell>
        </row>
        <row r="706">
          <cell r="A706">
            <v>62402</v>
          </cell>
        </row>
        <row r="707">
          <cell r="A707">
            <v>63199</v>
          </cell>
        </row>
        <row r="708">
          <cell r="A708">
            <v>63859</v>
          </cell>
        </row>
        <row r="709">
          <cell r="A709">
            <v>64055</v>
          </cell>
        </row>
        <row r="710">
          <cell r="A710">
            <v>64558</v>
          </cell>
        </row>
        <row r="711">
          <cell r="A711">
            <v>52885</v>
          </cell>
        </row>
        <row r="712">
          <cell r="A712">
            <v>50723</v>
          </cell>
        </row>
        <row r="713">
          <cell r="A713">
            <v>61368</v>
          </cell>
        </row>
        <row r="714">
          <cell r="A714">
            <v>63625</v>
          </cell>
        </row>
        <row r="715">
          <cell r="A715">
            <v>50771</v>
          </cell>
        </row>
        <row r="716">
          <cell r="A716">
            <v>52213</v>
          </cell>
        </row>
        <row r="717">
          <cell r="A717">
            <v>52410</v>
          </cell>
        </row>
        <row r="718">
          <cell r="A718">
            <v>53897</v>
          </cell>
        </row>
        <row r="719">
          <cell r="A719">
            <v>60336</v>
          </cell>
        </row>
        <row r="720">
          <cell r="A720">
            <v>60545</v>
          </cell>
        </row>
        <row r="721">
          <cell r="A721">
            <v>60726</v>
          </cell>
        </row>
        <row r="722">
          <cell r="A722">
            <v>60895</v>
          </cell>
        </row>
        <row r="723">
          <cell r="A723">
            <v>61159</v>
          </cell>
        </row>
        <row r="724">
          <cell r="A724">
            <v>61614</v>
          </cell>
        </row>
        <row r="725">
          <cell r="A725">
            <v>61585</v>
          </cell>
        </row>
        <row r="726">
          <cell r="A726">
            <v>61815</v>
          </cell>
        </row>
        <row r="727">
          <cell r="A727">
            <v>62278</v>
          </cell>
        </row>
        <row r="728">
          <cell r="A728">
            <v>62280</v>
          </cell>
        </row>
        <row r="729">
          <cell r="A729">
            <v>62395</v>
          </cell>
        </row>
        <row r="730">
          <cell r="A730">
            <v>62769</v>
          </cell>
        </row>
        <row r="731">
          <cell r="A731">
            <v>62786</v>
          </cell>
        </row>
        <row r="732">
          <cell r="A732">
            <v>62928</v>
          </cell>
        </row>
        <row r="733">
          <cell r="A733">
            <v>62943</v>
          </cell>
        </row>
        <row r="734">
          <cell r="A734">
            <v>62988</v>
          </cell>
        </row>
        <row r="735">
          <cell r="A735">
            <v>63026</v>
          </cell>
        </row>
        <row r="736">
          <cell r="A736">
            <v>63222</v>
          </cell>
        </row>
        <row r="737">
          <cell r="A737">
            <v>63315</v>
          </cell>
        </row>
        <row r="738">
          <cell r="A738">
            <v>63384</v>
          </cell>
        </row>
        <row r="739">
          <cell r="A739">
            <v>63448</v>
          </cell>
        </row>
        <row r="740">
          <cell r="A740">
            <v>63480</v>
          </cell>
        </row>
        <row r="741">
          <cell r="A741">
            <v>63514</v>
          </cell>
        </row>
        <row r="742">
          <cell r="A742">
            <v>63578</v>
          </cell>
        </row>
        <row r="743">
          <cell r="A743">
            <v>63691</v>
          </cell>
        </row>
        <row r="744">
          <cell r="A744">
            <v>63670</v>
          </cell>
        </row>
        <row r="745">
          <cell r="A745">
            <v>62293</v>
          </cell>
        </row>
        <row r="746">
          <cell r="A746">
            <v>62551</v>
          </cell>
        </row>
        <row r="747">
          <cell r="A747">
            <v>63611</v>
          </cell>
        </row>
        <row r="748">
          <cell r="A748">
            <v>64269</v>
          </cell>
        </row>
        <row r="749">
          <cell r="A749">
            <v>64268</v>
          </cell>
        </row>
        <row r="750">
          <cell r="A750">
            <v>64366</v>
          </cell>
        </row>
        <row r="751">
          <cell r="A751">
            <v>64378</v>
          </cell>
        </row>
        <row r="752">
          <cell r="A752">
            <v>64466</v>
          </cell>
        </row>
        <row r="753">
          <cell r="A753">
            <v>98227</v>
          </cell>
        </row>
        <row r="754">
          <cell r="A754">
            <v>63007</v>
          </cell>
        </row>
        <row r="755">
          <cell r="A755">
            <v>64766</v>
          </cell>
        </row>
        <row r="756">
          <cell r="A756">
            <v>52246</v>
          </cell>
        </row>
        <row r="757">
          <cell r="A757">
            <v>53600</v>
          </cell>
        </row>
        <row r="758">
          <cell r="A758">
            <v>52406</v>
          </cell>
        </row>
        <row r="759">
          <cell r="A759">
            <v>62181</v>
          </cell>
        </row>
        <row r="760">
          <cell r="A760">
            <v>64853</v>
          </cell>
        </row>
        <row r="761">
          <cell r="A761">
            <v>61566</v>
          </cell>
        </row>
        <row r="762">
          <cell r="A762">
            <v>63453</v>
          </cell>
        </row>
        <row r="763">
          <cell r="A763">
            <v>64887</v>
          </cell>
        </row>
        <row r="764">
          <cell r="A764">
            <v>64894</v>
          </cell>
        </row>
        <row r="765">
          <cell r="A765">
            <v>62454</v>
          </cell>
        </row>
        <row r="766">
          <cell r="A766">
            <v>5134</v>
          </cell>
        </row>
        <row r="767">
          <cell r="A767">
            <v>92170</v>
          </cell>
        </row>
        <row r="768">
          <cell r="A768">
            <v>64890</v>
          </cell>
        </row>
        <row r="769">
          <cell r="A769">
            <v>64845</v>
          </cell>
        </row>
        <row r="770">
          <cell r="A770">
            <v>64832</v>
          </cell>
        </row>
        <row r="771">
          <cell r="A771">
            <v>64855</v>
          </cell>
        </row>
        <row r="772">
          <cell r="A772">
            <v>64512</v>
          </cell>
        </row>
        <row r="773">
          <cell r="A773">
            <v>64591</v>
          </cell>
        </row>
        <row r="774">
          <cell r="A774">
            <v>62079</v>
          </cell>
        </row>
        <row r="775">
          <cell r="A775">
            <v>62634</v>
          </cell>
        </row>
        <row r="776">
          <cell r="A776">
            <v>51268</v>
          </cell>
        </row>
        <row r="777">
          <cell r="A777">
            <v>64775</v>
          </cell>
        </row>
        <row r="778">
          <cell r="A778">
            <v>52618</v>
          </cell>
        </row>
        <row r="779">
          <cell r="A779">
            <v>62480</v>
          </cell>
        </row>
        <row r="780">
          <cell r="A780">
            <v>52291</v>
          </cell>
        </row>
        <row r="781">
          <cell r="A781">
            <v>64627</v>
          </cell>
        </row>
        <row r="782">
          <cell r="A782">
            <v>50922</v>
          </cell>
        </row>
        <row r="783">
          <cell r="A783">
            <v>345</v>
          </cell>
        </row>
        <row r="784">
          <cell r="A784">
            <v>379</v>
          </cell>
        </row>
        <row r="785">
          <cell r="A785">
            <v>50453</v>
          </cell>
        </row>
        <row r="786">
          <cell r="A786">
            <v>53322</v>
          </cell>
        </row>
        <row r="787">
          <cell r="A787">
            <v>63212</v>
          </cell>
        </row>
        <row r="788">
          <cell r="A788">
            <v>63602</v>
          </cell>
        </row>
        <row r="789">
          <cell r="A789">
            <v>64324</v>
          </cell>
        </row>
        <row r="790">
          <cell r="A790">
            <v>52396</v>
          </cell>
        </row>
        <row r="791">
          <cell r="A791">
            <v>51291</v>
          </cell>
        </row>
        <row r="792">
          <cell r="A792">
            <v>53996</v>
          </cell>
        </row>
        <row r="793">
          <cell r="A793">
            <v>61810</v>
          </cell>
        </row>
        <row r="794">
          <cell r="A794">
            <v>62600</v>
          </cell>
        </row>
        <row r="795">
          <cell r="A795">
            <v>62103</v>
          </cell>
        </row>
        <row r="796">
          <cell r="A796">
            <v>63041</v>
          </cell>
        </row>
        <row r="797">
          <cell r="A797">
            <v>64384</v>
          </cell>
        </row>
        <row r="798">
          <cell r="A798">
            <v>64477</v>
          </cell>
        </row>
        <row r="799">
          <cell r="A799">
            <v>64478</v>
          </cell>
        </row>
        <row r="800">
          <cell r="A800">
            <v>64628</v>
          </cell>
        </row>
        <row r="801">
          <cell r="A801">
            <v>64791</v>
          </cell>
        </row>
        <row r="802">
          <cell r="A802">
            <v>61832</v>
          </cell>
        </row>
        <row r="803">
          <cell r="A803">
            <v>62687</v>
          </cell>
        </row>
        <row r="804">
          <cell r="A804">
            <v>63268</v>
          </cell>
        </row>
        <row r="805">
          <cell r="A805">
            <v>64263</v>
          </cell>
        </row>
        <row r="806">
          <cell r="A806">
            <v>64494</v>
          </cell>
        </row>
        <row r="807">
          <cell r="A807">
            <v>61736</v>
          </cell>
        </row>
        <row r="808">
          <cell r="A808">
            <v>63785</v>
          </cell>
        </row>
        <row r="809">
          <cell r="A809">
            <v>64129</v>
          </cell>
        </row>
        <row r="810">
          <cell r="A810">
            <v>12</v>
          </cell>
        </row>
        <row r="811">
          <cell r="A811">
            <v>342</v>
          </cell>
        </row>
        <row r="812">
          <cell r="A812">
            <v>392</v>
          </cell>
        </row>
        <row r="813">
          <cell r="A813">
            <v>146</v>
          </cell>
        </row>
        <row r="814">
          <cell r="A814">
            <v>63770</v>
          </cell>
        </row>
        <row r="815">
          <cell r="A815">
            <v>53334</v>
          </cell>
        </row>
        <row r="816">
          <cell r="A816">
            <v>60182</v>
          </cell>
        </row>
        <row r="817">
          <cell r="A817">
            <v>63642</v>
          </cell>
        </row>
        <row r="818">
          <cell r="A818">
            <v>63387</v>
          </cell>
        </row>
        <row r="819">
          <cell r="A819">
            <v>53537</v>
          </cell>
        </row>
        <row r="820">
          <cell r="A820">
            <v>50528</v>
          </cell>
        </row>
        <row r="821">
          <cell r="A821">
            <v>50394</v>
          </cell>
        </row>
        <row r="822">
          <cell r="A822">
            <v>63849</v>
          </cell>
        </row>
        <row r="823">
          <cell r="A823">
            <v>62737</v>
          </cell>
        </row>
        <row r="824">
          <cell r="A824">
            <v>62207</v>
          </cell>
        </row>
        <row r="825">
          <cell r="A825">
            <v>51503</v>
          </cell>
        </row>
        <row r="826">
          <cell r="A826">
            <v>60834</v>
          </cell>
        </row>
        <row r="827">
          <cell r="A827">
            <v>51838</v>
          </cell>
        </row>
        <row r="828">
          <cell r="A828">
            <v>63607</v>
          </cell>
        </row>
        <row r="829">
          <cell r="A829">
            <v>63424</v>
          </cell>
        </row>
        <row r="830">
          <cell r="A830">
            <v>53135</v>
          </cell>
        </row>
        <row r="831">
          <cell r="A831">
            <v>53990</v>
          </cell>
        </row>
        <row r="832">
          <cell r="A832">
            <v>64773</v>
          </cell>
        </row>
        <row r="833">
          <cell r="A833">
            <v>63398</v>
          </cell>
        </row>
        <row r="834">
          <cell r="A834">
            <v>52267</v>
          </cell>
        </row>
        <row r="835">
          <cell r="A835">
            <v>63450</v>
          </cell>
        </row>
        <row r="836">
          <cell r="A836">
            <v>60513</v>
          </cell>
        </row>
        <row r="837">
          <cell r="A837">
            <v>62807</v>
          </cell>
        </row>
        <row r="838">
          <cell r="A838">
            <v>63860</v>
          </cell>
        </row>
        <row r="839">
          <cell r="A839">
            <v>96197</v>
          </cell>
        </row>
        <row r="840">
          <cell r="A840">
            <v>52255</v>
          </cell>
        </row>
        <row r="841">
          <cell r="A841">
            <v>60353</v>
          </cell>
        </row>
        <row r="842">
          <cell r="A842">
            <v>64331</v>
          </cell>
        </row>
        <row r="843">
          <cell r="A843">
            <v>327</v>
          </cell>
        </row>
        <row r="844">
          <cell r="A844">
            <v>64678</v>
          </cell>
        </row>
        <row r="845">
          <cell r="A845">
            <v>62205</v>
          </cell>
        </row>
        <row r="846">
          <cell r="A846">
            <v>64763</v>
          </cell>
        </row>
        <row r="847">
          <cell r="A847">
            <v>50692</v>
          </cell>
        </row>
        <row r="848">
          <cell r="A848">
            <v>50787</v>
          </cell>
        </row>
        <row r="849">
          <cell r="A849">
            <v>52230</v>
          </cell>
        </row>
        <row r="850">
          <cell r="A850">
            <v>52695</v>
          </cell>
        </row>
        <row r="851">
          <cell r="A851">
            <v>53039</v>
          </cell>
        </row>
        <row r="852">
          <cell r="A852">
            <v>64895</v>
          </cell>
        </row>
        <row r="853">
          <cell r="A853">
            <v>64896</v>
          </cell>
        </row>
        <row r="854">
          <cell r="A854">
            <v>64901</v>
          </cell>
        </row>
        <row r="855">
          <cell r="A855">
            <v>64903</v>
          </cell>
        </row>
        <row r="856">
          <cell r="A856">
            <v>64870</v>
          </cell>
        </row>
        <row r="857">
          <cell r="A857">
            <v>50301</v>
          </cell>
        </row>
        <row r="858">
          <cell r="A858">
            <v>62815</v>
          </cell>
        </row>
        <row r="859">
          <cell r="A859">
            <v>54</v>
          </cell>
        </row>
        <row r="860">
          <cell r="A860">
            <v>62134</v>
          </cell>
        </row>
        <row r="861">
          <cell r="A861">
            <v>63685</v>
          </cell>
        </row>
        <row r="862">
          <cell r="A862">
            <v>94077</v>
          </cell>
        </row>
        <row r="863">
          <cell r="A863">
            <v>63129</v>
          </cell>
        </row>
        <row r="864">
          <cell r="A864">
            <v>61789</v>
          </cell>
        </row>
        <row r="865">
          <cell r="A865">
            <v>60910</v>
          </cell>
        </row>
        <row r="866">
          <cell r="A866">
            <v>63847</v>
          </cell>
        </row>
        <row r="867">
          <cell r="A867">
            <v>61477</v>
          </cell>
        </row>
        <row r="868">
          <cell r="A868">
            <v>64180</v>
          </cell>
        </row>
        <row r="869">
          <cell r="A869">
            <v>62157</v>
          </cell>
        </row>
        <row r="870">
          <cell r="A870">
            <v>380</v>
          </cell>
        </row>
        <row r="871">
          <cell r="A871">
            <v>63601</v>
          </cell>
        </row>
        <row r="872">
          <cell r="A872">
            <v>64873</v>
          </cell>
        </row>
        <row r="873">
          <cell r="A873">
            <v>60686</v>
          </cell>
        </row>
        <row r="874">
          <cell r="A874">
            <v>60716</v>
          </cell>
        </row>
        <row r="875">
          <cell r="A875">
            <v>60630</v>
          </cell>
        </row>
        <row r="876">
          <cell r="A876">
            <v>63954</v>
          </cell>
        </row>
        <row r="877">
          <cell r="A877">
            <v>62325</v>
          </cell>
        </row>
        <row r="878">
          <cell r="A878">
            <v>62774</v>
          </cell>
        </row>
        <row r="879">
          <cell r="A879">
            <v>52198</v>
          </cell>
        </row>
        <row r="880">
          <cell r="A880">
            <v>62669</v>
          </cell>
        </row>
        <row r="881">
          <cell r="A881">
            <v>51865</v>
          </cell>
        </row>
        <row r="882">
          <cell r="A882">
            <v>52569</v>
          </cell>
        </row>
        <row r="883">
          <cell r="A883">
            <v>60851</v>
          </cell>
        </row>
        <row r="884">
          <cell r="A884">
            <v>62365</v>
          </cell>
        </row>
        <row r="885">
          <cell r="A885">
            <v>52327</v>
          </cell>
        </row>
        <row r="886">
          <cell r="A886">
            <v>63186</v>
          </cell>
        </row>
        <row r="887">
          <cell r="A887">
            <v>51980</v>
          </cell>
        </row>
        <row r="888">
          <cell r="A888">
            <v>63951</v>
          </cell>
        </row>
        <row r="889">
          <cell r="A889">
            <v>128</v>
          </cell>
        </row>
        <row r="890">
          <cell r="A890">
            <v>64680</v>
          </cell>
        </row>
        <row r="891">
          <cell r="A891">
            <v>51398</v>
          </cell>
        </row>
        <row r="892">
          <cell r="A892">
            <v>64115</v>
          </cell>
        </row>
        <row r="893">
          <cell r="A893">
            <v>62803</v>
          </cell>
        </row>
        <row r="894">
          <cell r="A894">
            <v>61056</v>
          </cell>
        </row>
        <row r="895">
          <cell r="A895">
            <v>63833</v>
          </cell>
        </row>
        <row r="896">
          <cell r="A896">
            <v>52297</v>
          </cell>
        </row>
        <row r="897">
          <cell r="A897">
            <v>64247</v>
          </cell>
        </row>
        <row r="898">
          <cell r="A898">
            <v>50292</v>
          </cell>
        </row>
        <row r="899">
          <cell r="A899">
            <v>64414</v>
          </cell>
        </row>
        <row r="900">
          <cell r="A900">
            <v>61919</v>
          </cell>
        </row>
        <row r="901">
          <cell r="A901">
            <v>64880</v>
          </cell>
        </row>
        <row r="902">
          <cell r="A902">
            <v>63816</v>
          </cell>
        </row>
        <row r="903">
          <cell r="A903">
            <v>62678</v>
          </cell>
        </row>
        <row r="904">
          <cell r="A904">
            <v>53954</v>
          </cell>
        </row>
        <row r="905">
          <cell r="A905">
            <v>5726</v>
          </cell>
        </row>
        <row r="906">
          <cell r="A906">
            <v>53672</v>
          </cell>
        </row>
        <row r="907">
          <cell r="A907">
            <v>63484</v>
          </cell>
        </row>
        <row r="908">
          <cell r="A908">
            <v>62277</v>
          </cell>
        </row>
        <row r="909">
          <cell r="A909">
            <v>52292</v>
          </cell>
        </row>
        <row r="910">
          <cell r="A910">
            <v>62764</v>
          </cell>
        </row>
        <row r="911">
          <cell r="A911">
            <v>62761</v>
          </cell>
        </row>
        <row r="912">
          <cell r="A912">
            <v>10024</v>
          </cell>
        </row>
        <row r="913">
          <cell r="A913">
            <v>60641</v>
          </cell>
        </row>
        <row r="914">
          <cell r="A914">
            <v>52594</v>
          </cell>
        </row>
        <row r="915">
          <cell r="A915">
            <v>63969</v>
          </cell>
        </row>
        <row r="916">
          <cell r="A916">
            <v>61883</v>
          </cell>
        </row>
        <row r="917">
          <cell r="A917">
            <v>61053</v>
          </cell>
        </row>
        <row r="918">
          <cell r="A918">
            <v>64001</v>
          </cell>
        </row>
        <row r="919">
          <cell r="A919">
            <v>60330</v>
          </cell>
        </row>
        <row r="920">
          <cell r="A920">
            <v>62595</v>
          </cell>
        </row>
        <row r="921">
          <cell r="A921">
            <v>63327</v>
          </cell>
        </row>
        <row r="922">
          <cell r="A922">
            <v>62249</v>
          </cell>
        </row>
        <row r="923">
          <cell r="A923">
            <v>64170</v>
          </cell>
        </row>
        <row r="924">
          <cell r="A924">
            <v>62412</v>
          </cell>
        </row>
        <row r="925">
          <cell r="A925">
            <v>63299</v>
          </cell>
        </row>
        <row r="926">
          <cell r="A926">
            <v>52726</v>
          </cell>
        </row>
        <row r="927">
          <cell r="A927">
            <v>62442</v>
          </cell>
        </row>
        <row r="928">
          <cell r="A928">
            <v>97864</v>
          </cell>
        </row>
        <row r="929">
          <cell r="A929">
            <v>60176</v>
          </cell>
        </row>
        <row r="930">
          <cell r="A930">
            <v>63890</v>
          </cell>
        </row>
        <row r="931">
          <cell r="A931">
            <v>63966</v>
          </cell>
        </row>
        <row r="932">
          <cell r="A932">
            <v>64789</v>
          </cell>
        </row>
        <row r="933">
          <cell r="A933">
            <v>64248</v>
          </cell>
        </row>
        <row r="934">
          <cell r="A934">
            <v>62840</v>
          </cell>
        </row>
        <row r="935">
          <cell r="A935">
            <v>50836</v>
          </cell>
        </row>
        <row r="936">
          <cell r="A936">
            <v>50827</v>
          </cell>
        </row>
        <row r="937">
          <cell r="A937">
            <v>64187</v>
          </cell>
        </row>
        <row r="938">
          <cell r="A938">
            <v>63247</v>
          </cell>
        </row>
        <row r="939">
          <cell r="A939">
            <v>60361</v>
          </cell>
        </row>
        <row r="940">
          <cell r="A940">
            <v>60184</v>
          </cell>
        </row>
        <row r="941">
          <cell r="A941">
            <v>346</v>
          </cell>
        </row>
        <row r="942">
          <cell r="A942">
            <v>61993</v>
          </cell>
        </row>
        <row r="943">
          <cell r="A943">
            <v>63804</v>
          </cell>
        </row>
        <row r="944">
          <cell r="A944">
            <v>63056</v>
          </cell>
        </row>
        <row r="945">
          <cell r="A945">
            <v>98953</v>
          </cell>
        </row>
        <row r="946">
          <cell r="A946">
            <v>60603</v>
          </cell>
        </row>
        <row r="947">
          <cell r="A947">
            <v>97823</v>
          </cell>
        </row>
        <row r="948">
          <cell r="A948">
            <v>63288</v>
          </cell>
        </row>
        <row r="949">
          <cell r="A949">
            <v>61797</v>
          </cell>
        </row>
        <row r="950">
          <cell r="A950">
            <v>52997</v>
          </cell>
        </row>
        <row r="951">
          <cell r="A951">
            <v>63239</v>
          </cell>
        </row>
        <row r="952">
          <cell r="A952">
            <v>64355</v>
          </cell>
        </row>
        <row r="953">
          <cell r="A953">
            <v>64463</v>
          </cell>
        </row>
        <row r="954">
          <cell r="A954">
            <v>62358</v>
          </cell>
        </row>
        <row r="955">
          <cell r="A955">
            <v>64507</v>
          </cell>
        </row>
        <row r="956">
          <cell r="A956">
            <v>51336</v>
          </cell>
        </row>
        <row r="957">
          <cell r="A957">
            <v>51870</v>
          </cell>
        </row>
        <row r="958">
          <cell r="A958">
            <v>64448</v>
          </cell>
        </row>
        <row r="959">
          <cell r="A959">
            <v>62024</v>
          </cell>
        </row>
        <row r="960">
          <cell r="A960">
            <v>63185</v>
          </cell>
        </row>
        <row r="961">
          <cell r="A961">
            <v>64487</v>
          </cell>
        </row>
        <row r="962">
          <cell r="A962">
            <v>63561</v>
          </cell>
        </row>
        <row r="963">
          <cell r="A963">
            <v>52956</v>
          </cell>
        </row>
        <row r="964">
          <cell r="A964">
            <v>64373</v>
          </cell>
        </row>
        <row r="965">
          <cell r="A965">
            <v>64284</v>
          </cell>
        </row>
        <row r="966">
          <cell r="A966">
            <v>64552</v>
          </cell>
        </row>
        <row r="967">
          <cell r="A967">
            <v>64721</v>
          </cell>
        </row>
        <row r="968">
          <cell r="A968">
            <v>63655</v>
          </cell>
        </row>
        <row r="969">
          <cell r="A969">
            <v>53068</v>
          </cell>
        </row>
        <row r="970">
          <cell r="A970">
            <v>64715</v>
          </cell>
        </row>
        <row r="971">
          <cell r="A971">
            <v>63311</v>
          </cell>
        </row>
        <row r="972">
          <cell r="A972">
            <v>63471</v>
          </cell>
        </row>
        <row r="973">
          <cell r="A973">
            <v>95751</v>
          </cell>
        </row>
        <row r="974">
          <cell r="A974">
            <v>62518</v>
          </cell>
        </row>
        <row r="975">
          <cell r="A975">
            <v>64920</v>
          </cell>
        </row>
        <row r="976">
          <cell r="A976">
            <v>62827</v>
          </cell>
        </row>
        <row r="977">
          <cell r="A977">
            <v>63341</v>
          </cell>
        </row>
        <row r="978">
          <cell r="A978">
            <v>64169</v>
          </cell>
        </row>
        <row r="979">
          <cell r="A979">
            <v>64679</v>
          </cell>
        </row>
        <row r="980">
          <cell r="A980">
            <v>64637</v>
          </cell>
        </row>
        <row r="981">
          <cell r="A981">
            <v>64631</v>
          </cell>
        </row>
        <row r="982">
          <cell r="A982">
            <v>64918</v>
          </cell>
        </row>
        <row r="983">
          <cell r="A983">
            <v>64706</v>
          </cell>
        </row>
        <row r="984">
          <cell r="A984">
            <v>64567</v>
          </cell>
        </row>
        <row r="985">
          <cell r="A985">
            <v>64782</v>
          </cell>
        </row>
        <row r="986">
          <cell r="A986">
            <v>64780</v>
          </cell>
        </row>
        <row r="987">
          <cell r="A987">
            <v>64807</v>
          </cell>
        </row>
        <row r="988">
          <cell r="A988">
            <v>64866</v>
          </cell>
        </row>
        <row r="989">
          <cell r="A989">
            <v>61616</v>
          </cell>
        </row>
        <row r="990">
          <cell r="A990">
            <v>64917</v>
          </cell>
        </row>
        <row r="991">
          <cell r="A991">
            <v>64735</v>
          </cell>
        </row>
        <row r="992">
          <cell r="A992">
            <v>62364</v>
          </cell>
        </row>
        <row r="993">
          <cell r="A993">
            <v>64839</v>
          </cell>
        </row>
        <row r="994">
          <cell r="A994">
            <v>60369</v>
          </cell>
        </row>
        <row r="995">
          <cell r="A995">
            <v>64740</v>
          </cell>
        </row>
        <row r="996">
          <cell r="A996">
            <v>63105</v>
          </cell>
        </row>
        <row r="997">
          <cell r="A997">
            <v>64580</v>
          </cell>
        </row>
        <row r="998">
          <cell r="A998">
            <v>52310</v>
          </cell>
        </row>
        <row r="999">
          <cell r="A999">
            <v>62851</v>
          </cell>
        </row>
        <row r="1000">
          <cell r="A1000">
            <v>62077</v>
          </cell>
        </row>
        <row r="1001">
          <cell r="A1001">
            <v>90737</v>
          </cell>
        </row>
        <row r="1002">
          <cell r="A1002">
            <v>53578</v>
          </cell>
        </row>
        <row r="1003">
          <cell r="A1003">
            <v>64738</v>
          </cell>
        </row>
        <row r="1004">
          <cell r="A1004">
            <v>64159</v>
          </cell>
        </row>
        <row r="1005">
          <cell r="A1005">
            <v>62847</v>
          </cell>
        </row>
        <row r="1006">
          <cell r="A1006">
            <v>50522</v>
          </cell>
        </row>
        <row r="1007">
          <cell r="A1007">
            <v>50289</v>
          </cell>
        </row>
        <row r="1008">
          <cell r="A1008">
            <v>294</v>
          </cell>
        </row>
        <row r="1009">
          <cell r="A1009">
            <v>5479</v>
          </cell>
        </row>
        <row r="1010">
          <cell r="A1010">
            <v>63656</v>
          </cell>
        </row>
        <row r="1011">
          <cell r="A1011">
            <v>64904</v>
          </cell>
        </row>
        <row r="1012">
          <cell r="A1012">
            <v>64635</v>
          </cell>
        </row>
        <row r="1013">
          <cell r="A1013">
            <v>62383</v>
          </cell>
        </row>
        <row r="1014">
          <cell r="A1014">
            <v>64253</v>
          </cell>
        </row>
        <row r="1015">
          <cell r="A1015">
            <v>63978</v>
          </cell>
        </row>
        <row r="1016">
          <cell r="A1016">
            <v>64213</v>
          </cell>
        </row>
        <row r="1017">
          <cell r="A1017">
            <v>64741</v>
          </cell>
        </row>
        <row r="1018">
          <cell r="A1018">
            <v>64431</v>
          </cell>
        </row>
        <row r="1019">
          <cell r="A1019">
            <v>64698</v>
          </cell>
        </row>
        <row r="1020">
          <cell r="A1020">
            <v>61737</v>
          </cell>
        </row>
        <row r="1021">
          <cell r="A1021">
            <v>63564</v>
          </cell>
        </row>
        <row r="1022">
          <cell r="A1022">
            <v>63830</v>
          </cell>
        </row>
        <row r="1023">
          <cell r="A1023">
            <v>64676</v>
          </cell>
        </row>
        <row r="1024">
          <cell r="A1024">
            <v>60347</v>
          </cell>
        </row>
        <row r="1025">
          <cell r="A1025">
            <v>5005</v>
          </cell>
        </row>
        <row r="1026">
          <cell r="A1026">
            <v>64737</v>
          </cell>
        </row>
        <row r="1027">
          <cell r="A1027">
            <v>62592</v>
          </cell>
        </row>
        <row r="1028">
          <cell r="A1028">
            <v>62411</v>
          </cell>
        </row>
        <row r="1029">
          <cell r="A1029">
            <v>63422</v>
          </cell>
        </row>
        <row r="1030">
          <cell r="A1030">
            <v>60387</v>
          </cell>
        </row>
        <row r="1031">
          <cell r="A1031">
            <v>60708</v>
          </cell>
        </row>
        <row r="1032">
          <cell r="A1032">
            <v>52998</v>
          </cell>
        </row>
        <row r="1033">
          <cell r="A1033">
            <v>50853</v>
          </cell>
        </row>
        <row r="1034">
          <cell r="A1034">
            <v>64607</v>
          </cell>
        </row>
        <row r="1035">
          <cell r="A1035">
            <v>53130</v>
          </cell>
        </row>
        <row r="1036">
          <cell r="A1036">
            <v>96353</v>
          </cell>
        </row>
        <row r="1037">
          <cell r="A1037">
            <v>52277</v>
          </cell>
        </row>
        <row r="1038">
          <cell r="A1038">
            <v>60858</v>
          </cell>
        </row>
        <row r="1039">
          <cell r="A1039">
            <v>60546</v>
          </cell>
        </row>
        <row r="1040">
          <cell r="A1040">
            <v>94887</v>
          </cell>
        </row>
        <row r="1041">
          <cell r="A1041">
            <v>63746</v>
          </cell>
        </row>
        <row r="1042">
          <cell r="A1042">
            <v>96080</v>
          </cell>
        </row>
        <row r="1043">
          <cell r="A1043">
            <v>64085</v>
          </cell>
        </row>
        <row r="1044">
          <cell r="A1044">
            <v>63766</v>
          </cell>
        </row>
        <row r="1045">
          <cell r="A1045">
            <v>52818</v>
          </cell>
        </row>
        <row r="1046">
          <cell r="A1046">
            <v>64147</v>
          </cell>
        </row>
        <row r="1047">
          <cell r="A1047">
            <v>50184</v>
          </cell>
        </row>
        <row r="1048">
          <cell r="A1048">
            <v>53620</v>
          </cell>
        </row>
        <row r="1049">
          <cell r="A1049">
            <v>62882</v>
          </cell>
        </row>
        <row r="1050">
          <cell r="A1050">
            <v>63989</v>
          </cell>
        </row>
        <row r="1051">
          <cell r="A1051">
            <v>53973</v>
          </cell>
        </row>
        <row r="1052">
          <cell r="A1052">
            <v>63758</v>
          </cell>
        </row>
        <row r="1053">
          <cell r="A1053">
            <v>50531</v>
          </cell>
        </row>
        <row r="1054">
          <cell r="A1054">
            <v>64864</v>
          </cell>
        </row>
        <row r="1055">
          <cell r="A1055">
            <v>63835</v>
          </cell>
        </row>
        <row r="1056">
          <cell r="A1056">
            <v>63698</v>
          </cell>
        </row>
        <row r="1057">
          <cell r="A1057">
            <v>60354</v>
          </cell>
        </row>
        <row r="1058">
          <cell r="A1058">
            <v>90364</v>
          </cell>
        </row>
        <row r="1059">
          <cell r="A1059">
            <v>53740</v>
          </cell>
        </row>
        <row r="1060">
          <cell r="A1060">
            <v>52199</v>
          </cell>
        </row>
        <row r="1061">
          <cell r="A1061">
            <v>61177</v>
          </cell>
        </row>
        <row r="1062">
          <cell r="A1062">
            <v>63546</v>
          </cell>
        </row>
        <row r="1063">
          <cell r="A1063">
            <v>64403</v>
          </cell>
        </row>
        <row r="1064">
          <cell r="A1064">
            <v>61220</v>
          </cell>
        </row>
        <row r="1065">
          <cell r="A1065">
            <v>61252</v>
          </cell>
        </row>
        <row r="1066">
          <cell r="A1066">
            <v>61370</v>
          </cell>
        </row>
        <row r="1067">
          <cell r="A1067">
            <v>61457</v>
          </cell>
        </row>
        <row r="1068">
          <cell r="A1068">
            <v>61834</v>
          </cell>
        </row>
        <row r="1069">
          <cell r="A1069">
            <v>61884</v>
          </cell>
        </row>
        <row r="1070">
          <cell r="A1070">
            <v>61904</v>
          </cell>
        </row>
        <row r="1071">
          <cell r="A1071">
            <v>61920</v>
          </cell>
        </row>
        <row r="1072">
          <cell r="A1072">
            <v>61927</v>
          </cell>
        </row>
        <row r="1073">
          <cell r="A1073">
            <v>62072</v>
          </cell>
        </row>
        <row r="1074">
          <cell r="A1074">
            <v>62151</v>
          </cell>
        </row>
        <row r="1075">
          <cell r="A1075">
            <v>62156</v>
          </cell>
        </row>
        <row r="1076">
          <cell r="A1076">
            <v>62302</v>
          </cell>
        </row>
        <row r="1077">
          <cell r="A1077">
            <v>62335</v>
          </cell>
        </row>
        <row r="1078">
          <cell r="A1078">
            <v>62362</v>
          </cell>
        </row>
        <row r="1079">
          <cell r="A1079">
            <v>62472</v>
          </cell>
        </row>
        <row r="1080">
          <cell r="A1080">
            <v>62526</v>
          </cell>
        </row>
        <row r="1081">
          <cell r="A1081">
            <v>62709</v>
          </cell>
        </row>
        <row r="1082">
          <cell r="A1082">
            <v>62708</v>
          </cell>
        </row>
        <row r="1083">
          <cell r="A1083">
            <v>62897</v>
          </cell>
        </row>
        <row r="1084">
          <cell r="A1084">
            <v>62971</v>
          </cell>
        </row>
        <row r="1085">
          <cell r="A1085">
            <v>62972</v>
          </cell>
        </row>
        <row r="1086">
          <cell r="A1086">
            <v>62984</v>
          </cell>
        </row>
        <row r="1087">
          <cell r="A1087">
            <v>63075</v>
          </cell>
        </row>
        <row r="1088">
          <cell r="A1088">
            <v>63093</v>
          </cell>
        </row>
        <row r="1089">
          <cell r="A1089">
            <v>63131</v>
          </cell>
        </row>
        <row r="1090">
          <cell r="A1090">
            <v>63281</v>
          </cell>
        </row>
        <row r="1091">
          <cell r="A1091">
            <v>63291</v>
          </cell>
        </row>
        <row r="1092">
          <cell r="A1092">
            <v>63334</v>
          </cell>
        </row>
        <row r="1093">
          <cell r="A1093">
            <v>63400</v>
          </cell>
        </row>
        <row r="1094">
          <cell r="A1094">
            <v>63443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RDEX CIERRE DICIEMBRE"/>
      <sheetName val="Hoja1"/>
    </sheetNames>
    <sheetDataSet>
      <sheetData sheetId="0">
        <row r="3">
          <cell r="A3" t="str">
            <v>No. Nómina</v>
          </cell>
          <cell r="B3" t="str">
            <v>Nombre completo</v>
          </cell>
          <cell r="C3" t="str">
            <v>Nombre del puesto</v>
          </cell>
          <cell r="D3" t="str">
            <v>DEPARTAMENTO</v>
          </cell>
        </row>
        <row r="4">
          <cell r="A4">
            <v>62659</v>
          </cell>
          <cell r="B4" t="str">
            <v>CAIRE ROMERO FERNANDO</v>
          </cell>
          <cell r="C4" t="str">
            <v>DIRECTOR REGIONAL</v>
          </cell>
          <cell r="D4" t="str">
            <v>PROMOCION Y ASESORIA</v>
          </cell>
        </row>
        <row r="5">
          <cell r="A5">
            <v>60281</v>
          </cell>
          <cell r="B5" t="str">
            <v>REYES HERNANDEZ MARIA GABRIELA</v>
          </cell>
          <cell r="C5" t="str">
            <v>SUBDIRECTOR DE CENTRO FINANCIERO</v>
          </cell>
          <cell r="D5" t="str">
            <v>PROMOCION Y ASESORIA</v>
          </cell>
        </row>
        <row r="6">
          <cell r="A6">
            <v>19</v>
          </cell>
          <cell r="B6" t="str">
            <v>MOYANO GARCIA LUIS FELIPE</v>
          </cell>
          <cell r="C6" t="str">
            <v>DIRECTOR</v>
          </cell>
          <cell r="D6" t="str">
            <v>EDUCACION FINANCIERA</v>
          </cell>
        </row>
        <row r="7">
          <cell r="A7">
            <v>56</v>
          </cell>
          <cell r="B7" t="str">
            <v>ARRIAGA ABRAHAM GILDA DEL CARMEN</v>
          </cell>
          <cell r="C7" t="str">
            <v>BANQUERO PRIVADO JUNIOR</v>
          </cell>
          <cell r="D7" t="str">
            <v>PROMOCION Y ASESORIA</v>
          </cell>
        </row>
        <row r="8">
          <cell r="A8">
            <v>235</v>
          </cell>
          <cell r="B8" t="str">
            <v>MALO LOZANO MARTHA CAROLINA</v>
          </cell>
          <cell r="C8" t="str">
            <v>SUBDIRECTOR DE GESTION</v>
          </cell>
          <cell r="D8" t="str">
            <v>PROMOCION Y ASESORIA</v>
          </cell>
        </row>
        <row r="9">
          <cell r="A9">
            <v>388</v>
          </cell>
          <cell r="B9" t="str">
            <v>VILLARREAL CAVAZOS JORGE ARTURO</v>
          </cell>
          <cell r="C9" t="str">
            <v>DIRECTOR REGIONAL</v>
          </cell>
          <cell r="D9" t="str">
            <v>PROMOCION Y ASESORIA</v>
          </cell>
        </row>
        <row r="10">
          <cell r="A10">
            <v>5473</v>
          </cell>
          <cell r="B10" t="str">
            <v>FUENTES VALENCIA HUGO</v>
          </cell>
          <cell r="C10" t="str">
            <v>DIRECTOR</v>
          </cell>
          <cell r="D10" t="str">
            <v>TESORERIA Y MESA DE DINERO</v>
          </cell>
        </row>
        <row r="11">
          <cell r="A11">
            <v>51707</v>
          </cell>
          <cell r="B11" t="str">
            <v>CHAN MEX JAVIER EDMUNDO</v>
          </cell>
          <cell r="C11" t="str">
            <v>MENSAJERO</v>
          </cell>
          <cell r="D11" t="str">
            <v>PROMOCION Y ASESORIA</v>
          </cell>
        </row>
        <row r="12">
          <cell r="A12">
            <v>52294</v>
          </cell>
          <cell r="B12" t="str">
            <v>RODRIGUEZ SANCHEZ LAURA VERONICA</v>
          </cell>
          <cell r="C12" t="str">
            <v>ASESOR PATRIMONIAL ASOCIADO</v>
          </cell>
          <cell r="D12" t="str">
            <v>PROMOCION Y ASESORIA</v>
          </cell>
        </row>
        <row r="13">
          <cell r="A13">
            <v>52316</v>
          </cell>
          <cell r="B13" t="str">
            <v>MORA CERVANTES JAVIER</v>
          </cell>
          <cell r="C13" t="str">
            <v>ASESOR PATRIMONIAL ASOCIADO</v>
          </cell>
          <cell r="D13" t="str">
            <v>PROMOCION Y ASESORIA</v>
          </cell>
        </row>
        <row r="14">
          <cell r="A14">
            <v>52469</v>
          </cell>
          <cell r="B14" t="str">
            <v>ZARATE NAVA GEORGINA PATRICIA</v>
          </cell>
          <cell r="C14" t="str">
            <v>ASESOR PATRIMONIAL ASOCIADO</v>
          </cell>
          <cell r="D14" t="str">
            <v>PROMOCION Y ASESORIA</v>
          </cell>
        </row>
        <row r="15">
          <cell r="A15">
            <v>52530</v>
          </cell>
          <cell r="B15" t="str">
            <v>ZENDEJAS HERNANDEZ PRISCILA</v>
          </cell>
          <cell r="C15" t="str">
            <v>ASESOR PATRIMONIAL ASOCIADO</v>
          </cell>
          <cell r="D15" t="str">
            <v>PROMOCION Y ASESORIA</v>
          </cell>
        </row>
        <row r="16">
          <cell r="A16">
            <v>52688</v>
          </cell>
          <cell r="B16" t="str">
            <v>RIZO MORALES GUSTAVO</v>
          </cell>
          <cell r="C16" t="str">
            <v>DIRECTOR</v>
          </cell>
          <cell r="D16" t="str">
            <v>PROMOCION Y ASESORIA</v>
          </cell>
        </row>
        <row r="17">
          <cell r="A17">
            <v>53193</v>
          </cell>
          <cell r="B17" t="str">
            <v>ARROYO LOPEZ VICTOR MANUEL</v>
          </cell>
          <cell r="C17" t="str">
            <v>PROMOTOR CAMBIOS</v>
          </cell>
          <cell r="D17" t="str">
            <v>VENTAS TRANSACCIONAL</v>
          </cell>
        </row>
        <row r="18">
          <cell r="A18">
            <v>53702</v>
          </cell>
          <cell r="B18" t="str">
            <v>ALCOCER SANCHEZ NELLY ANGELICA</v>
          </cell>
          <cell r="C18" t="str">
            <v>CAJERO</v>
          </cell>
          <cell r="D18" t="str">
            <v>PROMOCION Y ASESORIA</v>
          </cell>
        </row>
        <row r="19">
          <cell r="A19">
            <v>60005</v>
          </cell>
          <cell r="B19" t="str">
            <v>MADERO HORNEDO HECTOR ADRIAN</v>
          </cell>
          <cell r="C19" t="str">
            <v>ASESOR CORPORATIVO</v>
          </cell>
          <cell r="D19" t="str">
            <v>DIRECCION GENERAL HM</v>
          </cell>
        </row>
        <row r="20">
          <cell r="A20">
            <v>90034</v>
          </cell>
          <cell r="B20" t="str">
            <v>DE LA MORA BARRERA CARLOS IVAN</v>
          </cell>
          <cell r="C20" t="str">
            <v>ASESOR PATRIMONIAL ASOCIADO</v>
          </cell>
          <cell r="D20" t="str">
            <v>PROMOCION Y ASESORIA</v>
          </cell>
        </row>
        <row r="21">
          <cell r="A21">
            <v>92485</v>
          </cell>
          <cell r="B21" t="str">
            <v>RAMIREZ BOLANOS BRENDA</v>
          </cell>
          <cell r="C21" t="str">
            <v>SUBGERENTE ADMINISTRATIVO</v>
          </cell>
          <cell r="D21" t="str">
            <v>PROMOCION Y ASESORIA</v>
          </cell>
        </row>
        <row r="22">
          <cell r="A22">
            <v>97195</v>
          </cell>
          <cell r="B22" t="str">
            <v>IBARRA GONZALEZ SUSANA PATRICIA</v>
          </cell>
          <cell r="C22" t="str">
            <v>ASESOR PATRIMONIAL ASOCIADO</v>
          </cell>
          <cell r="D22" t="str">
            <v>PROMOCION Y ASESORIA</v>
          </cell>
        </row>
        <row r="23">
          <cell r="A23">
            <v>60172</v>
          </cell>
          <cell r="B23" t="str">
            <v>QUIROGA BORCHARDT DIANA JOSEFINA</v>
          </cell>
          <cell r="C23" t="str">
            <v>ASESOR PATRIMONIAL ASOCIADO</v>
          </cell>
          <cell r="D23" t="str">
            <v>PROMOCION Y ASESORIA</v>
          </cell>
        </row>
        <row r="24">
          <cell r="A24">
            <v>60535</v>
          </cell>
          <cell r="B24" t="str">
            <v>NOVELO PADILLA BENJAMIN</v>
          </cell>
          <cell r="C24" t="str">
            <v>SUBDIRECTOR</v>
          </cell>
          <cell r="D24" t="str">
            <v>POSICION PROPIA Y ARBITRAJE</v>
          </cell>
        </row>
        <row r="25">
          <cell r="A25">
            <v>60540</v>
          </cell>
          <cell r="B25" t="str">
            <v>DURAN IBARZABAL JOSE ANTONIO</v>
          </cell>
          <cell r="C25" t="str">
            <v>DIRECTOR</v>
          </cell>
          <cell r="D25" t="str">
            <v>POSICION PROPIA Y ARBITRAJE</v>
          </cell>
        </row>
        <row r="26">
          <cell r="A26">
            <v>60659</v>
          </cell>
          <cell r="B26" t="str">
            <v>RODRIGUEZ ELIZONDO GERARDO GUADALUPE</v>
          </cell>
          <cell r="C26" t="str">
            <v>ASESOR PATRIMONIAL ASOCIADO</v>
          </cell>
          <cell r="D26" t="str">
            <v>PROMOCION Y ASESORIA</v>
          </cell>
        </row>
        <row r="27">
          <cell r="A27">
            <v>60668</v>
          </cell>
          <cell r="B27" t="str">
            <v>DE LA TORRE GUZMAN KARLA ELIZABETH</v>
          </cell>
          <cell r="C27" t="str">
            <v>EJECUTIVO DE SERVICIO</v>
          </cell>
          <cell r="D27" t="str">
            <v>PROMOCION Y ASESORIA</v>
          </cell>
        </row>
        <row r="28">
          <cell r="A28">
            <v>60793</v>
          </cell>
          <cell r="B28" t="str">
            <v>GARCIA GOMEZ LAURA MAYELA</v>
          </cell>
          <cell r="C28" t="str">
            <v>ASESOR PATRIMONIAL ASOCIADO</v>
          </cell>
          <cell r="D28" t="str">
            <v>PROMOCION Y ASESORIA</v>
          </cell>
        </row>
        <row r="29">
          <cell r="A29">
            <v>60985</v>
          </cell>
          <cell r="B29" t="str">
            <v>DIAZ NORIEGA DOMINGO</v>
          </cell>
          <cell r="C29" t="str">
            <v>DIRECTOR</v>
          </cell>
          <cell r="D29" t="str">
            <v>INSTITUCIONALES Y BANCA DE GOBIERNO</v>
          </cell>
        </row>
        <row r="30">
          <cell r="A30">
            <v>61068</v>
          </cell>
          <cell r="B30" t="str">
            <v>FLORES TREVIÑO  VERONICA CECILIA</v>
          </cell>
          <cell r="C30" t="str">
            <v>ASESOR PATRIMONIAL ASOCIADO</v>
          </cell>
          <cell r="D30" t="str">
            <v>PROMOCION Y ASESORIA</v>
          </cell>
        </row>
        <row r="31">
          <cell r="A31">
            <v>61160</v>
          </cell>
          <cell r="B31" t="str">
            <v>ESCOBAR DIAZ JANET</v>
          </cell>
          <cell r="C31" t="str">
            <v>SUBGERENTE</v>
          </cell>
          <cell r="D31" t="str">
            <v>FIDUCIARIO</v>
          </cell>
        </row>
        <row r="32">
          <cell r="A32">
            <v>61252</v>
          </cell>
          <cell r="B32" t="str">
            <v>RABAGO SANCHEZ SAHARA ILENE</v>
          </cell>
          <cell r="C32" t="str">
            <v>ASISTENTE DE PROMOCION</v>
          </cell>
          <cell r="D32" t="str">
            <v>PROMOCION Y ASESORIA</v>
          </cell>
        </row>
        <row r="33">
          <cell r="A33">
            <v>61370</v>
          </cell>
          <cell r="B33" t="str">
            <v>ALCOCER JUAREZ CARLOS ALBERTO</v>
          </cell>
          <cell r="C33" t="str">
            <v>GERENTE</v>
          </cell>
          <cell r="D33" t="str">
            <v>INSTITUCIONALES Y BANCA DE GOBIERNO</v>
          </cell>
        </row>
        <row r="34">
          <cell r="A34">
            <v>61834</v>
          </cell>
          <cell r="B34" t="str">
            <v>LEAL MARQUEZ JOSE BAUDILIO</v>
          </cell>
          <cell r="C34" t="str">
            <v>ASESOR PATRIMONIAL ASOCIADO</v>
          </cell>
          <cell r="D34" t="str">
            <v>PROMOCION Y ASESORIA</v>
          </cell>
        </row>
        <row r="35">
          <cell r="A35">
            <v>61884</v>
          </cell>
          <cell r="B35" t="str">
            <v>ELIZALDE MENDOZA MARIO ANDRE</v>
          </cell>
          <cell r="C35" t="str">
            <v>ASESOR PATRIMONIAL ASOCIADO</v>
          </cell>
          <cell r="D35" t="str">
            <v>PROMOCION Y ASESORIA</v>
          </cell>
        </row>
        <row r="36">
          <cell r="A36">
            <v>61904</v>
          </cell>
          <cell r="B36" t="str">
            <v>NANDE RODRIGUEZ JOSE GUADALUPE</v>
          </cell>
          <cell r="C36" t="str">
            <v>SUBGERENTE</v>
          </cell>
          <cell r="D36" t="str">
            <v>FIDUCIARIO</v>
          </cell>
        </row>
        <row r="37">
          <cell r="A37">
            <v>61920</v>
          </cell>
          <cell r="B37" t="str">
            <v>JAYME BADUY JUAN CARLOS</v>
          </cell>
          <cell r="C37" t="str">
            <v>ASESOR PATRIMONIAL ASOCIADO</v>
          </cell>
          <cell r="D37" t="str">
            <v>PROMOCION Y ASESORIA</v>
          </cell>
        </row>
        <row r="38">
          <cell r="A38">
            <v>61927</v>
          </cell>
          <cell r="B38" t="str">
            <v>ESPARZA LIZARRAGA MAURICIO</v>
          </cell>
          <cell r="C38" t="str">
            <v>DIRECTOR</v>
          </cell>
          <cell r="D38" t="str">
            <v>COMPLIANCE</v>
          </cell>
        </row>
        <row r="39">
          <cell r="A39">
            <v>62072</v>
          </cell>
          <cell r="B39" t="str">
            <v>SANTOYO DEL CASTILLO ARIADNA AIDA</v>
          </cell>
          <cell r="C39" t="str">
            <v>ASESOR PATRIMONIAL ASOCIADO</v>
          </cell>
          <cell r="D39" t="str">
            <v>PROMOCION Y ASESORIA</v>
          </cell>
        </row>
        <row r="40">
          <cell r="A40">
            <v>62151</v>
          </cell>
          <cell r="B40" t="str">
            <v>CHAVEZ ESPINOZA OSCAR</v>
          </cell>
          <cell r="C40" t="str">
            <v>INSTRUCTOR</v>
          </cell>
          <cell r="D40" t="str">
            <v>EDUCACION FINANCIERA</v>
          </cell>
        </row>
        <row r="41">
          <cell r="A41">
            <v>62302</v>
          </cell>
          <cell r="B41" t="str">
            <v>GODINEZ LOZANO LUIS DANIEL</v>
          </cell>
          <cell r="C41" t="str">
            <v>ASESOR PATRIMONIAL ASOCIADO</v>
          </cell>
          <cell r="D41" t="str">
            <v>PROMOCION Y ASESORIA</v>
          </cell>
        </row>
        <row r="42">
          <cell r="A42">
            <v>60797</v>
          </cell>
          <cell r="B42" t="str">
            <v>CHALITA GONZALEZ ANTONIO</v>
          </cell>
          <cell r="C42" t="str">
            <v>SUBDIRECTOR DE PROMOCION</v>
          </cell>
          <cell r="D42" t="str">
            <v>PROMOCION Y ASESORIA</v>
          </cell>
        </row>
        <row r="43">
          <cell r="A43">
            <v>60370</v>
          </cell>
          <cell r="B43" t="str">
            <v>CASSEREAU AMERENA CARLOS</v>
          </cell>
          <cell r="C43" t="str">
            <v>DIRECTOR</v>
          </cell>
          <cell r="D43" t="str">
            <v>WEALTH MANAGEMENT</v>
          </cell>
        </row>
        <row r="44">
          <cell r="A44">
            <v>53953</v>
          </cell>
          <cell r="B44" t="str">
            <v>PEÑA  GARIBAY ROBERTO ADRIANNO</v>
          </cell>
          <cell r="C44" t="str">
            <v>DIRECTOR DE BANCA PRIV Y PATRIM</v>
          </cell>
          <cell r="D44" t="str">
            <v>PROMOCION Y ASESORIA</v>
          </cell>
        </row>
        <row r="45">
          <cell r="A45">
            <v>64641</v>
          </cell>
          <cell r="B45" t="str">
            <v>RINCON GALLARDO AMTMANN SANTIAGO</v>
          </cell>
          <cell r="C45" t="str">
            <v>DIRECTOR</v>
          </cell>
          <cell r="D45" t="str">
            <v>BURSANET CANALES Y MEDIOS DIGITALES</v>
          </cell>
        </row>
        <row r="46">
          <cell r="A46">
            <v>21</v>
          </cell>
          <cell r="B46" t="str">
            <v>MARISCAL GOROZPE ERNESTO</v>
          </cell>
          <cell r="C46" t="str">
            <v>DIRECTOR EJECUTIVO</v>
          </cell>
          <cell r="D46" t="str">
            <v>PROMOCION Y ASESORIA</v>
          </cell>
        </row>
        <row r="47">
          <cell r="A47">
            <v>50691</v>
          </cell>
          <cell r="B47" t="str">
            <v>BARRERA BADILLO JOSE ALBERTO</v>
          </cell>
          <cell r="C47" t="str">
            <v>GERENTE</v>
          </cell>
          <cell r="D47" t="str">
            <v>JURIDICO</v>
          </cell>
        </row>
        <row r="48">
          <cell r="A48">
            <v>63308</v>
          </cell>
          <cell r="B48" t="str">
            <v>LLANAS LOZOYA DORA CATALINA</v>
          </cell>
          <cell r="C48" t="str">
            <v>ANALISTA</v>
          </cell>
          <cell r="D48" t="str">
            <v>MERCADOTECNIA</v>
          </cell>
        </row>
        <row r="49">
          <cell r="A49">
            <v>62027</v>
          </cell>
          <cell r="B49" t="str">
            <v>SANCHEZ  NERI  MARIA YANALTE</v>
          </cell>
          <cell r="C49" t="str">
            <v>SUBGERENTE</v>
          </cell>
          <cell r="D49" t="str">
            <v>JURIDICO</v>
          </cell>
        </row>
        <row r="50">
          <cell r="A50">
            <v>52633</v>
          </cell>
          <cell r="B50" t="str">
            <v>GARCIA CHIANG BRISEIDA</v>
          </cell>
          <cell r="C50" t="str">
            <v>SUBDIRECTOR</v>
          </cell>
          <cell r="D50" t="str">
            <v>JURIDICO</v>
          </cell>
        </row>
        <row r="51">
          <cell r="A51">
            <v>243</v>
          </cell>
          <cell r="B51" t="str">
            <v>GERDES WOODWORTH ERNESTO CARLOS</v>
          </cell>
          <cell r="C51" t="str">
            <v>DIRECTOR</v>
          </cell>
          <cell r="D51" t="str">
            <v>INFORMACION ESTRATEGICA</v>
          </cell>
        </row>
        <row r="52">
          <cell r="A52">
            <v>60439</v>
          </cell>
          <cell r="B52" t="str">
            <v>ESTUDILLO HERRERA PABEL</v>
          </cell>
          <cell r="C52" t="str">
            <v>DIRECTOR</v>
          </cell>
          <cell r="D52" t="str">
            <v>JURIDICO</v>
          </cell>
        </row>
        <row r="53">
          <cell r="A53">
            <v>64553</v>
          </cell>
          <cell r="B53" t="str">
            <v>MARTINEZ TRIGUEROS LORENZA</v>
          </cell>
          <cell r="C53" t="str">
            <v>DIRECTORA EJECUTIVA</v>
          </cell>
          <cell r="D53" t="str">
            <v>CANALES DIGITALES</v>
          </cell>
        </row>
        <row r="54">
          <cell r="A54">
            <v>64022</v>
          </cell>
          <cell r="B54" t="str">
            <v>CASADO CASO OSCAR JESUS</v>
          </cell>
          <cell r="C54" t="str">
            <v>DIRECTOR EJECUTIVO</v>
          </cell>
          <cell r="D54" t="str">
            <v>TECNOLOGIAS DE LA INFORMACION</v>
          </cell>
        </row>
        <row r="55">
          <cell r="A55">
            <v>60002</v>
          </cell>
          <cell r="B55" t="str">
            <v>SERRANO CASTRO ESPINOSA JULIO GABRIEL</v>
          </cell>
          <cell r="C55" t="str">
            <v>DIRECTOR EJECUTIVO</v>
          </cell>
          <cell r="D55" t="str">
            <v>BANCA CORPORATIVA  Y BANCA DE INVERSION</v>
          </cell>
        </row>
        <row r="56">
          <cell r="A56">
            <v>64423</v>
          </cell>
          <cell r="B56" t="str">
            <v>ZULUAGA RODRIGUEZ SANDRA CONSUELO</v>
          </cell>
          <cell r="C56" t="str">
            <v>DIRECTORA EJECUTIVA</v>
          </cell>
          <cell r="D56" t="str">
            <v>CAPITAL HUMANO</v>
          </cell>
        </row>
        <row r="57">
          <cell r="A57">
            <v>64236</v>
          </cell>
          <cell r="B57" t="str">
            <v>CARDENAS SARRE JULIO IGNACIO</v>
          </cell>
          <cell r="C57" t="str">
            <v>DIRECTOR EJECUTIVO</v>
          </cell>
          <cell r="D57" t="str">
            <v>TESORERIA Y MESA DE DINERO</v>
          </cell>
        </row>
        <row r="58">
          <cell r="A58">
            <v>53651</v>
          </cell>
          <cell r="B58" t="str">
            <v>GALLASTEGUI ARMELLA JOAQUIN</v>
          </cell>
          <cell r="C58" t="str">
            <v>DIRECTOR EJECUTIVO</v>
          </cell>
          <cell r="D58" t="str">
            <v>JURIDICO</v>
          </cell>
        </row>
        <row r="59">
          <cell r="A59">
            <v>337</v>
          </cell>
          <cell r="B59" t="str">
            <v>PEREZ PEREZ FERNANDO</v>
          </cell>
          <cell r="C59" t="str">
            <v>DIRECTOR EJECUTIVO</v>
          </cell>
          <cell r="D59" t="str">
            <v>PROMOCION Y ASESORIA</v>
          </cell>
        </row>
        <row r="60">
          <cell r="A60">
            <v>62</v>
          </cell>
          <cell r="B60" t="str">
            <v>MADERO RIVERO HECTOR</v>
          </cell>
          <cell r="C60" t="str">
            <v>DIRECTOR GENERAL</v>
          </cell>
          <cell r="D60" t="str">
            <v>DIRECCION GENERAL HM</v>
          </cell>
        </row>
        <row r="61">
          <cell r="A61">
            <v>62341</v>
          </cell>
          <cell r="B61" t="str">
            <v>PACHECO RIVERA ROBERTO</v>
          </cell>
          <cell r="C61" t="str">
            <v>CHOFER</v>
          </cell>
          <cell r="D61" t="str">
            <v>DIRECCION GENERAL HM</v>
          </cell>
        </row>
        <row r="62">
          <cell r="A62">
            <v>61605</v>
          </cell>
          <cell r="B62" t="str">
            <v>GOMEZ AGUILLON AMADO</v>
          </cell>
          <cell r="C62" t="str">
            <v>CHOFER</v>
          </cell>
          <cell r="D62" t="str">
            <v>DIRECCION GENERAL HM</v>
          </cell>
        </row>
        <row r="63">
          <cell r="A63">
            <v>60284</v>
          </cell>
          <cell r="B63" t="str">
            <v>ESCAMILLA RODRIGUEZ GERARDO</v>
          </cell>
          <cell r="C63" t="str">
            <v>CHOFER ESCOLTA</v>
          </cell>
          <cell r="D63" t="str">
            <v>DIRECCION GENERAL HM</v>
          </cell>
        </row>
        <row r="64">
          <cell r="A64">
            <v>64594</v>
          </cell>
          <cell r="B64" t="str">
            <v>GUZMAN RAMIREZ JOSE ANTONIO</v>
          </cell>
          <cell r="C64" t="str">
            <v>ASESOR PATRIMONIAL ASOCIADO</v>
          </cell>
          <cell r="D64" t="str">
            <v>PROMOCION Y ASESORIA</v>
          </cell>
        </row>
        <row r="65">
          <cell r="A65">
            <v>64440</v>
          </cell>
          <cell r="B65" t="str">
            <v>SALINAS DUARTE RAUL IVAN</v>
          </cell>
          <cell r="C65" t="str">
            <v>ANALISTA</v>
          </cell>
          <cell r="D65" t="str">
            <v>BANCA DE INVERSION</v>
          </cell>
        </row>
        <row r="66">
          <cell r="A66">
            <v>63368</v>
          </cell>
          <cell r="B66" t="str">
            <v>VAZQUEZ MORA CARLOTA</v>
          </cell>
          <cell r="C66" t="str">
            <v>ASISTENTE EJECUTIVA</v>
          </cell>
          <cell r="D66" t="str">
            <v>DIRECCION GENERAL HM</v>
          </cell>
        </row>
        <row r="67">
          <cell r="A67">
            <v>64630</v>
          </cell>
          <cell r="B67" t="str">
            <v>SOTO MANCILLA CLAUDIA BERENICE</v>
          </cell>
          <cell r="C67" t="str">
            <v>ANALISTA</v>
          </cell>
          <cell r="D67" t="str">
            <v>JURIDICO</v>
          </cell>
        </row>
        <row r="68">
          <cell r="A68">
            <v>64624</v>
          </cell>
          <cell r="B68" t="str">
            <v>JASSO MANCERA CRISTIAN ISAAC</v>
          </cell>
          <cell r="C68" t="str">
            <v>CAJERO</v>
          </cell>
          <cell r="D68" t="str">
            <v>PROMOCION Y ASESORIA</v>
          </cell>
        </row>
        <row r="69">
          <cell r="A69">
            <v>64626</v>
          </cell>
          <cell r="B69" t="str">
            <v>MARTINEZ LEO MORAIMA</v>
          </cell>
          <cell r="C69" t="str">
            <v>RECEPCIONISTA ANFITRION</v>
          </cell>
          <cell r="D69" t="str">
            <v>PROMOCION Y ASESORIA</v>
          </cell>
        </row>
        <row r="70">
          <cell r="A70">
            <v>63999</v>
          </cell>
          <cell r="B70" t="str">
            <v>ESPINOSA YAÑEZ ANGELICA</v>
          </cell>
          <cell r="C70" t="str">
            <v>RECEPCIONISTA ANFITRION</v>
          </cell>
          <cell r="D70" t="str">
            <v>PROMOCION Y ASESORIA</v>
          </cell>
        </row>
        <row r="71">
          <cell r="A71">
            <v>50899</v>
          </cell>
          <cell r="B71" t="str">
            <v>DIAZ RAMIREZ REYNALDO</v>
          </cell>
          <cell r="C71" t="str">
            <v>SUBGERENTE</v>
          </cell>
          <cell r="D71" t="str">
            <v>INFORMACION ESTRATEGICA</v>
          </cell>
        </row>
        <row r="72">
          <cell r="A72">
            <v>61938</v>
          </cell>
          <cell r="B72" t="str">
            <v>LOPEZ LOPEZ GUADALUPE</v>
          </cell>
          <cell r="C72" t="str">
            <v>SUBGERENTE</v>
          </cell>
          <cell r="D72" t="str">
            <v>INFORMACION ESTRATEGICA</v>
          </cell>
        </row>
        <row r="73">
          <cell r="A73">
            <v>62683</v>
          </cell>
          <cell r="B73" t="str">
            <v>COLMENARES MENDOZA VALERIA</v>
          </cell>
          <cell r="C73" t="str">
            <v>ANALISTA</v>
          </cell>
          <cell r="D73" t="str">
            <v>INFORMACION ESTRATEGICA</v>
          </cell>
        </row>
        <row r="74">
          <cell r="A74">
            <v>60230</v>
          </cell>
          <cell r="B74" t="str">
            <v>HERNANDEZ IBARRA FRANCISCO JAVIER</v>
          </cell>
          <cell r="C74" t="str">
            <v>BANQUERO PRIVADO SENIOR</v>
          </cell>
          <cell r="D74" t="str">
            <v>PROMOCION Y ASESORIA</v>
          </cell>
        </row>
        <row r="75">
          <cell r="A75">
            <v>61119</v>
          </cell>
          <cell r="B75" t="str">
            <v>COPPEL  GOMEZ RUBIO ARMANDO</v>
          </cell>
          <cell r="C75" t="str">
            <v>DIRECTOR DE CENTRO FINANCIERO</v>
          </cell>
          <cell r="D75" t="str">
            <v>PROMOCION Y ASESORIA</v>
          </cell>
        </row>
        <row r="76">
          <cell r="A76">
            <v>61779</v>
          </cell>
          <cell r="B76" t="str">
            <v>FAVELA BARRAZA HECTOR RENE</v>
          </cell>
          <cell r="C76" t="str">
            <v>ASESOR PATRIMONIAL ASOCIADO</v>
          </cell>
          <cell r="D76" t="str">
            <v>PROMOCION Y ASESORIA</v>
          </cell>
        </row>
        <row r="77">
          <cell r="A77">
            <v>61967</v>
          </cell>
          <cell r="B77" t="str">
            <v>GARCIA ESCOBEDO NADIA IVETTE</v>
          </cell>
          <cell r="C77" t="str">
            <v>CAJERO</v>
          </cell>
          <cell r="D77" t="str">
            <v>PROMOCION Y ASESORIA</v>
          </cell>
        </row>
        <row r="78">
          <cell r="A78">
            <v>62402</v>
          </cell>
          <cell r="B78" t="str">
            <v>GARZON  PALOMERA  FRANCISCO</v>
          </cell>
          <cell r="C78" t="str">
            <v>MENSAJERO</v>
          </cell>
          <cell r="D78" t="str">
            <v>PROMOCION Y ASESORIA</v>
          </cell>
        </row>
        <row r="79">
          <cell r="A79">
            <v>63199</v>
          </cell>
          <cell r="B79" t="str">
            <v>LIZARRAGA  MORENO  LAURA ELIZABETH</v>
          </cell>
          <cell r="C79" t="str">
            <v>RECEPCIONISTA ANFITRION</v>
          </cell>
          <cell r="D79" t="str">
            <v>PROMOCION Y ASESORIA</v>
          </cell>
        </row>
        <row r="80">
          <cell r="A80">
            <v>64906</v>
          </cell>
          <cell r="B80" t="str">
            <v>VEGA DIAZ  YADIRA</v>
          </cell>
          <cell r="C80" t="str">
            <v>ASESOR PATRIMONIAL ASOCIADO</v>
          </cell>
          <cell r="D80" t="str">
            <v>PROMOCION Y ASESORIA</v>
          </cell>
        </row>
        <row r="81">
          <cell r="A81">
            <v>62157</v>
          </cell>
          <cell r="B81" t="str">
            <v>SANTIAGO SAAVEDRA CRISTIAN AMADO</v>
          </cell>
          <cell r="C81" t="str">
            <v>ASESOR BANCA SOLUCIONES</v>
          </cell>
          <cell r="D81" t="str">
            <v>BANCA SOLUCIONES</v>
          </cell>
        </row>
        <row r="82">
          <cell r="A82">
            <v>64873</v>
          </cell>
          <cell r="B82" t="str">
            <v>RAMIREZ RUIZ JOSE ENRIQUE</v>
          </cell>
          <cell r="C82" t="str">
            <v>ASESOR PATRIMONIAL ASOCIADO</v>
          </cell>
          <cell r="D82" t="str">
            <v>PROMOCION Y ASESORIA</v>
          </cell>
        </row>
        <row r="83">
          <cell r="A83">
            <v>60716</v>
          </cell>
          <cell r="B83" t="str">
            <v>AVIÑA FERNANDEZ MARTIN NAPOLEON</v>
          </cell>
          <cell r="C83" t="str">
            <v>DIRECTOR DE CENTRO FINANCIERO</v>
          </cell>
          <cell r="D83" t="str">
            <v>PROMOCION Y ASESORIA</v>
          </cell>
        </row>
        <row r="84">
          <cell r="A84">
            <v>63954</v>
          </cell>
          <cell r="B84" t="str">
            <v>FONSECA CONSTANTINO ANA KAREN</v>
          </cell>
          <cell r="C84" t="str">
            <v>ASESOR BANCA SOLUCIONES</v>
          </cell>
          <cell r="D84" t="str">
            <v>BANCA SOLUCIONES</v>
          </cell>
        </row>
        <row r="85">
          <cell r="A85">
            <v>62774</v>
          </cell>
          <cell r="B85" t="str">
            <v>AVELAR AVIÑA ARCELIA</v>
          </cell>
          <cell r="C85" t="str">
            <v>ASESOR PATRIMONIAL ASOCIADO</v>
          </cell>
          <cell r="D85" t="str">
            <v>PROMOCION Y ASESORIA</v>
          </cell>
        </row>
        <row r="86">
          <cell r="A86">
            <v>52198</v>
          </cell>
          <cell r="B86" t="str">
            <v>RAMOS CAZARES FRANCISCO JOSE</v>
          </cell>
          <cell r="C86" t="str">
            <v>DIRECTOR DE CENTRO FINANCIERO</v>
          </cell>
          <cell r="D86" t="str">
            <v>PROMOCION Y ASESORIA</v>
          </cell>
        </row>
        <row r="87">
          <cell r="A87">
            <v>62669</v>
          </cell>
          <cell r="B87" t="str">
            <v>CARMONA  JARA KARLA AMERICA</v>
          </cell>
          <cell r="C87" t="str">
            <v>SUBGERENTE ADMINISTRATIVO</v>
          </cell>
          <cell r="D87" t="str">
            <v>PROMOCION Y ASESORIA</v>
          </cell>
        </row>
        <row r="88">
          <cell r="A88">
            <v>62365</v>
          </cell>
          <cell r="B88" t="str">
            <v>DIEGUEZ BECERRA OMAR JORGE</v>
          </cell>
          <cell r="C88" t="str">
            <v>CAJERO</v>
          </cell>
          <cell r="D88" t="str">
            <v>PROMOCION Y ASESORIA</v>
          </cell>
        </row>
        <row r="89">
          <cell r="A89">
            <v>63186</v>
          </cell>
          <cell r="B89" t="str">
            <v>MACIAS VILLARRUEL MARTIN ALEJANDRO</v>
          </cell>
          <cell r="C89" t="str">
            <v>CAJERO</v>
          </cell>
          <cell r="D89" t="str">
            <v>PROMOCION Y ASESORIA</v>
          </cell>
        </row>
        <row r="90">
          <cell r="A90">
            <v>51980</v>
          </cell>
          <cell r="B90" t="str">
            <v>ESQUEDA JIMENEZ JAVIER</v>
          </cell>
          <cell r="C90" t="str">
            <v>MENSAJERO</v>
          </cell>
          <cell r="D90" t="str">
            <v>PROMOCION Y ASESORIA</v>
          </cell>
        </row>
        <row r="91">
          <cell r="A91">
            <v>128</v>
          </cell>
          <cell r="B91" t="str">
            <v>DURAZO VALENCIA CARLOS GERARDO</v>
          </cell>
          <cell r="C91" t="str">
            <v>ASESOR PATRIMONIAL ASOCIADO</v>
          </cell>
          <cell r="D91" t="str">
            <v>PROMOCION Y ASESORIA</v>
          </cell>
        </row>
        <row r="92">
          <cell r="A92">
            <v>62049</v>
          </cell>
          <cell r="B92" t="str">
            <v>GONZALEZ  SALDIVAR MARIANA ALEJANDRA</v>
          </cell>
          <cell r="C92" t="str">
            <v>BANQUERO TRANSACCIONAL</v>
          </cell>
          <cell r="D92" t="str">
            <v>BANCA DE RELACION</v>
          </cell>
        </row>
        <row r="93">
          <cell r="A93">
            <v>62353</v>
          </cell>
          <cell r="B93" t="str">
            <v>ALBARRAN VILLANUEVA KAREN JANETH</v>
          </cell>
          <cell r="C93" t="str">
            <v>SUBGERENTE ADMINISTRATIVO</v>
          </cell>
          <cell r="D93" t="str">
            <v>PROMOCION Y ASESORIA</v>
          </cell>
        </row>
        <row r="94">
          <cell r="A94">
            <v>61992</v>
          </cell>
          <cell r="B94" t="str">
            <v>AMBRIZ VARGAS LUCERO NATHALY</v>
          </cell>
          <cell r="C94" t="str">
            <v>SUBGERENTE ADMINISTRATIVO</v>
          </cell>
          <cell r="D94" t="str">
            <v>PROMOCION Y ASESORIA</v>
          </cell>
        </row>
        <row r="95">
          <cell r="A95">
            <v>64389</v>
          </cell>
          <cell r="B95" t="str">
            <v>MARIN HERRERA JULIAN FELIPE</v>
          </cell>
          <cell r="C95" t="str">
            <v>ASESOR PATRIMONIAL ASOCIADO</v>
          </cell>
          <cell r="D95" t="str">
            <v>PROMOCION Y ASESORIA</v>
          </cell>
        </row>
        <row r="96">
          <cell r="A96">
            <v>64680</v>
          </cell>
          <cell r="B96" t="str">
            <v>DIAZ MUÑOZ LUIS FERNANDO</v>
          </cell>
          <cell r="C96" t="str">
            <v>RECEPCIONISTA ANFITRION</v>
          </cell>
          <cell r="D96" t="str">
            <v>PROMOCION Y ASESORIA</v>
          </cell>
        </row>
        <row r="97">
          <cell r="A97">
            <v>64687</v>
          </cell>
          <cell r="B97" t="str">
            <v>HERNANDEZ CASTILLO JUDITH ALEJANDRA</v>
          </cell>
          <cell r="C97" t="str">
            <v>RECEPCIONISTA ANFITRION</v>
          </cell>
          <cell r="D97" t="str">
            <v>PROMOCION Y ASESORIA</v>
          </cell>
        </row>
        <row r="98">
          <cell r="A98">
            <v>50704</v>
          </cell>
          <cell r="B98" t="str">
            <v>SEGURA MEDELLIN DANIEL</v>
          </cell>
          <cell r="C98" t="str">
            <v>ASESOR PATRIMONIAL ASOCIADO</v>
          </cell>
          <cell r="D98" t="str">
            <v>PROMOCION Y ASESORIA</v>
          </cell>
        </row>
        <row r="99">
          <cell r="A99">
            <v>64692</v>
          </cell>
          <cell r="B99" t="str">
            <v>VILLASEÑOR CONTRERAS MARIA JOSE</v>
          </cell>
          <cell r="C99" t="str">
            <v>RECEPCIONISTA ANFITRION</v>
          </cell>
          <cell r="D99" t="str">
            <v>PROMOCION Y ASESORIA</v>
          </cell>
        </row>
        <row r="100">
          <cell r="A100">
            <v>61362</v>
          </cell>
          <cell r="B100" t="str">
            <v>LOAIZA UBALDO LUIS ALBERTO</v>
          </cell>
          <cell r="C100" t="str">
            <v>CHOFER</v>
          </cell>
          <cell r="D100" t="str">
            <v>DIRECCION GENERAL ADJUNTA RV</v>
          </cell>
        </row>
        <row r="101">
          <cell r="A101">
            <v>64703</v>
          </cell>
          <cell r="B101" t="str">
            <v>CALDERON GUTIERREZ KAREN STEPHANIE</v>
          </cell>
          <cell r="C101" t="str">
            <v>GERENTE</v>
          </cell>
          <cell r="D101" t="str">
            <v>FIDUCIARIO</v>
          </cell>
        </row>
        <row r="102">
          <cell r="A102">
            <v>64642</v>
          </cell>
          <cell r="B102" t="str">
            <v>BRISEÑO  QUINTANA  JOSE MARIA</v>
          </cell>
          <cell r="C102" t="str">
            <v>EJECUTIVO DE SERVICIO</v>
          </cell>
          <cell r="D102" t="str">
            <v>PROMOCION Y ASESORIA</v>
          </cell>
        </row>
        <row r="103">
          <cell r="A103">
            <v>63260</v>
          </cell>
          <cell r="B103" t="str">
            <v>BELTRAN ALTAMIRANO MARIA ESTELA</v>
          </cell>
          <cell r="C103" t="str">
            <v>ASESOR PATRIMONIAL ASOCIADO</v>
          </cell>
          <cell r="D103" t="str">
            <v>PROMOCION Y ASESORIA</v>
          </cell>
        </row>
        <row r="104">
          <cell r="A104">
            <v>63438</v>
          </cell>
          <cell r="B104" t="str">
            <v>GAVITO REA BARBARA</v>
          </cell>
          <cell r="C104" t="str">
            <v>SUBDIRECTOR</v>
          </cell>
          <cell r="D104" t="str">
            <v>WEALTH MANAGEMENT</v>
          </cell>
        </row>
        <row r="105">
          <cell r="A105">
            <v>63043</v>
          </cell>
          <cell r="B105" t="str">
            <v>ROSAS  JUAREZ MARIO ANTONIO</v>
          </cell>
          <cell r="C105" t="str">
            <v>ESPECIALISTA</v>
          </cell>
          <cell r="D105" t="str">
            <v>WEALTH MANAGEMENT</v>
          </cell>
        </row>
        <row r="106">
          <cell r="A106">
            <v>62843</v>
          </cell>
          <cell r="B106" t="str">
            <v>PADILLA CALLEJA ERIKA RAQUEL</v>
          </cell>
          <cell r="C106" t="str">
            <v>RECEPCIONISTA ANFITRION</v>
          </cell>
          <cell r="D106" t="str">
            <v>PROMOCION Y ASESORIA</v>
          </cell>
        </row>
        <row r="107">
          <cell r="A107">
            <v>64684</v>
          </cell>
          <cell r="B107" t="str">
            <v>ZENTENO SERNA RAQUEL MARIA</v>
          </cell>
          <cell r="C107" t="str">
            <v>ASPIRANTE A ASESOR</v>
          </cell>
          <cell r="D107" t="str">
            <v>PROMOCION Y ASESORIA</v>
          </cell>
        </row>
        <row r="108">
          <cell r="A108">
            <v>64685</v>
          </cell>
          <cell r="B108" t="str">
            <v>CORONA RUIZ DANIEL IBRAHIM</v>
          </cell>
          <cell r="C108" t="str">
            <v>ASESOR BANCA SOLUCIONES</v>
          </cell>
          <cell r="D108" t="str">
            <v>BANCA SOLUCIONES</v>
          </cell>
        </row>
        <row r="109">
          <cell r="A109">
            <v>52307</v>
          </cell>
          <cell r="B109" t="str">
            <v>ESPINOSA LAGUNA DAVID ALEJANDRO</v>
          </cell>
          <cell r="C109" t="str">
            <v>ASESOR PATRIMONIAL ASOCIADO</v>
          </cell>
          <cell r="D109" t="str">
            <v>PROMOCION Y ASESORIA</v>
          </cell>
        </row>
        <row r="110">
          <cell r="A110">
            <v>52575</v>
          </cell>
          <cell r="B110" t="str">
            <v>GONZALEZ AMESQUITA ESTHER</v>
          </cell>
          <cell r="C110" t="str">
            <v>ESPECIALISTA</v>
          </cell>
          <cell r="D110" t="str">
            <v>CONSULTORIA Y SEGUROS</v>
          </cell>
        </row>
        <row r="111">
          <cell r="A111">
            <v>62063</v>
          </cell>
          <cell r="B111" t="str">
            <v>ABELLO DE ABIEGA LUIS MANUEL</v>
          </cell>
          <cell r="C111" t="str">
            <v>DIRECTOR</v>
          </cell>
          <cell r="D111" t="str">
            <v>ASSET MANAGEMENT</v>
          </cell>
        </row>
        <row r="112">
          <cell r="A112">
            <v>64327</v>
          </cell>
          <cell r="B112" t="str">
            <v>ESCAMILLA MORALES ANDRES</v>
          </cell>
          <cell r="C112" t="str">
            <v>GERENTE</v>
          </cell>
          <cell r="D112" t="str">
            <v>BANCA SOLUCIONES</v>
          </cell>
        </row>
        <row r="113">
          <cell r="A113">
            <v>63014</v>
          </cell>
          <cell r="B113" t="str">
            <v>PEREZ CRUZ MARIANA LIZBETH</v>
          </cell>
          <cell r="C113" t="str">
            <v>COORDINADOR</v>
          </cell>
          <cell r="D113" t="str">
            <v>JURIDICO</v>
          </cell>
        </row>
        <row r="114">
          <cell r="A114">
            <v>62965</v>
          </cell>
          <cell r="B114" t="str">
            <v>LIMON ACOSTA MARIA DE LA LUZ</v>
          </cell>
          <cell r="C114" t="str">
            <v>GERENTE</v>
          </cell>
          <cell r="D114" t="str">
            <v>FIDUCIARIO</v>
          </cell>
        </row>
        <row r="115">
          <cell r="A115">
            <v>60266</v>
          </cell>
          <cell r="B115" t="str">
            <v>MORENO TANORI JUAN AGUSTIN</v>
          </cell>
          <cell r="C115" t="str">
            <v>MENSAJERO</v>
          </cell>
          <cell r="D115" t="str">
            <v>PROMOCION Y ASESORIA</v>
          </cell>
        </row>
        <row r="116">
          <cell r="A116">
            <v>63302</v>
          </cell>
          <cell r="B116" t="str">
            <v>ARMENTA  ARAMBURO OSWALDO</v>
          </cell>
          <cell r="C116" t="str">
            <v>ASESOR PATRIMONIAL ASOCIADO</v>
          </cell>
          <cell r="D116" t="str">
            <v>PROMOCION Y ASESORIA</v>
          </cell>
        </row>
        <row r="117">
          <cell r="A117">
            <v>93251</v>
          </cell>
          <cell r="B117" t="str">
            <v>FERRUSCA VILLASEÑOR DIANA</v>
          </cell>
          <cell r="C117" t="str">
            <v>CAJERO</v>
          </cell>
          <cell r="D117" t="str">
            <v>PROMOCION Y ASESORIA</v>
          </cell>
        </row>
        <row r="118">
          <cell r="A118">
            <v>63135</v>
          </cell>
          <cell r="B118" t="str">
            <v>GARZA  CRUZ  GENARO MANUEL</v>
          </cell>
          <cell r="C118" t="str">
            <v>SUBDIRECTOR DE CENTRO FINANCIERO</v>
          </cell>
          <cell r="D118" t="str">
            <v>PROMOCION Y ASESORIA</v>
          </cell>
        </row>
        <row r="119">
          <cell r="A119">
            <v>61107</v>
          </cell>
          <cell r="B119" t="str">
            <v>CONTRERAS QUIROZ ELOISA JAZMIN</v>
          </cell>
          <cell r="C119" t="str">
            <v>SUBGERENTE ADMINISTRATIVO</v>
          </cell>
          <cell r="D119" t="str">
            <v>PROMOCION Y ASESORIA</v>
          </cell>
        </row>
        <row r="120">
          <cell r="A120">
            <v>64258</v>
          </cell>
          <cell r="B120" t="str">
            <v>CISNEROS ROMERO JAIME</v>
          </cell>
          <cell r="C120" t="str">
            <v>CAJERO</v>
          </cell>
          <cell r="D120" t="str">
            <v>PROMOCION Y ASESORIA</v>
          </cell>
        </row>
        <row r="121">
          <cell r="A121">
            <v>64375</v>
          </cell>
          <cell r="B121" t="str">
            <v>MORALES VALENCIA AIDEE YULIANA</v>
          </cell>
          <cell r="C121" t="str">
            <v>ANALISTA</v>
          </cell>
          <cell r="D121" t="str">
            <v>CONSULTORIA Y SEGUROS</v>
          </cell>
        </row>
        <row r="122">
          <cell r="A122">
            <v>63410</v>
          </cell>
          <cell r="B122" t="str">
            <v>HERNANDEZ GUERRA SONIA</v>
          </cell>
          <cell r="C122" t="str">
            <v>ASESOR BANCA SOLUCIONES</v>
          </cell>
          <cell r="D122" t="str">
            <v>BANCA SOLUCIONES</v>
          </cell>
        </row>
        <row r="123">
          <cell r="A123">
            <v>61926</v>
          </cell>
          <cell r="B123" t="str">
            <v>GUTIERREZ AYALA JAIME</v>
          </cell>
          <cell r="C123" t="str">
            <v>BANQUERO TRANSACCIONAL</v>
          </cell>
          <cell r="D123" t="str">
            <v>BANCA DE RELACION</v>
          </cell>
        </row>
        <row r="124">
          <cell r="A124">
            <v>63217</v>
          </cell>
          <cell r="B124" t="str">
            <v>VELASCO MUÑIZ BRENDA DENISSE</v>
          </cell>
          <cell r="C124" t="str">
            <v>ASESOR BANCA SOLUCIONES JR</v>
          </cell>
          <cell r="D124" t="str">
            <v>BANCA SOLUCIONES</v>
          </cell>
        </row>
        <row r="125">
          <cell r="A125">
            <v>63109</v>
          </cell>
          <cell r="B125" t="str">
            <v>PASTRANA SANCHEZ ROBERTO</v>
          </cell>
          <cell r="C125" t="str">
            <v>DIRECTOR DE CENTRO FINANCIERO</v>
          </cell>
          <cell r="D125" t="str">
            <v>PROMOCION Y ASESORIA</v>
          </cell>
        </row>
        <row r="126">
          <cell r="A126">
            <v>52328</v>
          </cell>
          <cell r="B126" t="str">
            <v>CARRASCO ARIAS IK BALAM</v>
          </cell>
          <cell r="C126" t="str">
            <v>ASESOR PATRIMONIAL ASOCIADO</v>
          </cell>
          <cell r="D126" t="str">
            <v>PROMOCION Y ASESORIA</v>
          </cell>
        </row>
        <row r="127">
          <cell r="A127">
            <v>64107</v>
          </cell>
          <cell r="B127" t="str">
            <v>VALLARIN  VELAZQUEZ  BRENDA VERONICA</v>
          </cell>
          <cell r="C127" t="str">
            <v>ASISTENTE DE PROMOCION</v>
          </cell>
          <cell r="D127" t="str">
            <v>PROMOCION Y ASESORIA</v>
          </cell>
        </row>
        <row r="128">
          <cell r="A128">
            <v>62783</v>
          </cell>
          <cell r="B128" t="str">
            <v>ARANDA NUÑEZ ALICIA</v>
          </cell>
          <cell r="C128" t="str">
            <v>ASESOR PATRIMONIAL ASOCIADO</v>
          </cell>
          <cell r="D128" t="str">
            <v>PROMOCION Y ASESORIA</v>
          </cell>
        </row>
        <row r="129">
          <cell r="A129">
            <v>44</v>
          </cell>
          <cell r="B129" t="str">
            <v>CABEZA DE VACA APPENDINI ANA ELENA</v>
          </cell>
          <cell r="C129" t="str">
            <v>DIRECTOR BANCA PRIVADA</v>
          </cell>
          <cell r="D129" t="str">
            <v>PROMOCION Y ASESORIA</v>
          </cell>
        </row>
        <row r="130">
          <cell r="A130">
            <v>43</v>
          </cell>
          <cell r="B130" t="str">
            <v>LLAMAS ANDRADE ERIKA</v>
          </cell>
          <cell r="C130" t="str">
            <v>DIRECTOR BANCA PRIVADA</v>
          </cell>
          <cell r="D130" t="str">
            <v>PROMOCION Y ASESORIA</v>
          </cell>
        </row>
        <row r="131">
          <cell r="A131">
            <v>64762</v>
          </cell>
          <cell r="B131" t="str">
            <v>PEDROZA CASTILLO LUCIA FRANCISCA</v>
          </cell>
          <cell r="C131" t="str">
            <v>GERENTE</v>
          </cell>
          <cell r="D131" t="str">
            <v>CANALES DIGITALES</v>
          </cell>
        </row>
        <row r="132">
          <cell r="A132">
            <v>64908</v>
          </cell>
          <cell r="B132" t="str">
            <v>CASTRO GARCIA LUIS DAVID</v>
          </cell>
          <cell r="C132" t="str">
            <v>ANALISTA</v>
          </cell>
          <cell r="D132" t="str">
            <v>CONSULTORIA Y SEGUROS</v>
          </cell>
        </row>
        <row r="133">
          <cell r="A133">
            <v>61397</v>
          </cell>
          <cell r="B133" t="str">
            <v>CORRAL BUSTILLOS BRENDA LETICIA</v>
          </cell>
          <cell r="C133" t="str">
            <v>ASESOR PATRIMONIAL ASOCIADO</v>
          </cell>
          <cell r="D133" t="str">
            <v>PROMOCION Y ASESORIA</v>
          </cell>
        </row>
        <row r="134">
          <cell r="A134">
            <v>50184</v>
          </cell>
          <cell r="B134" t="str">
            <v>MUNOZ VALDIVIA JOSE ROBERTO</v>
          </cell>
          <cell r="C134" t="str">
            <v>SUBGERENTE ADMINISTRATIVO</v>
          </cell>
          <cell r="D134" t="str">
            <v>PROMOCION Y ASESORIA</v>
          </cell>
        </row>
        <row r="135">
          <cell r="A135">
            <v>61786</v>
          </cell>
          <cell r="B135" t="str">
            <v>PEREZ LOPEZ DE LA CERDA JULIAN</v>
          </cell>
          <cell r="C135" t="str">
            <v>SUBDIRECTOR DE CENTRO FINANCIERO</v>
          </cell>
          <cell r="D135" t="str">
            <v>PROMOCION Y ASESORIA</v>
          </cell>
        </row>
        <row r="136">
          <cell r="A136">
            <v>60947</v>
          </cell>
          <cell r="B136" t="str">
            <v>OLAGUE VILLARREAL JESICA PATRICIA</v>
          </cell>
          <cell r="C136" t="str">
            <v>GERENTE</v>
          </cell>
          <cell r="D136" t="str">
            <v>JURIDICO</v>
          </cell>
        </row>
        <row r="137">
          <cell r="A137">
            <v>62910</v>
          </cell>
          <cell r="B137" t="str">
            <v>MELENDEZ ARISMENDIS MANUEL</v>
          </cell>
          <cell r="C137" t="str">
            <v>GERENTE</v>
          </cell>
          <cell r="D137" t="str">
            <v>TECNOLOGIAS DE LA INFORMACION</v>
          </cell>
        </row>
        <row r="138">
          <cell r="A138">
            <v>63131</v>
          </cell>
          <cell r="B138" t="str">
            <v>RAMOS ROCHA MANUEL ARTURO</v>
          </cell>
          <cell r="C138" t="str">
            <v>ASESOR PATRIMONIAL ASOCIADO</v>
          </cell>
          <cell r="D138" t="str">
            <v>PROMOCION Y ASESORIA</v>
          </cell>
        </row>
        <row r="139">
          <cell r="A139">
            <v>64763</v>
          </cell>
          <cell r="B139" t="str">
            <v>CASTORELA CRUZ CYNTHIA PAOLA</v>
          </cell>
          <cell r="C139" t="str">
            <v>SUBDIRECTOR</v>
          </cell>
          <cell r="D139" t="str">
            <v>TECNOLOGIAS DE LA INFORMACION</v>
          </cell>
        </row>
        <row r="140">
          <cell r="A140">
            <v>64777</v>
          </cell>
          <cell r="B140" t="str">
            <v>RODRIGUEZ CASTRO MARIA MARGARITA</v>
          </cell>
          <cell r="C140" t="str">
            <v>RECEPCIONISTA ANFITRION</v>
          </cell>
          <cell r="D140" t="str">
            <v>PROMOCION Y ASESORIA</v>
          </cell>
        </row>
        <row r="141">
          <cell r="A141">
            <v>64758</v>
          </cell>
          <cell r="B141" t="str">
            <v>LATORRE CANO URIEL</v>
          </cell>
          <cell r="C141" t="str">
            <v>ACT PRENDIZ</v>
          </cell>
          <cell r="D141" t="str">
            <v>TECNOLOGIAS DE LA INFORMACION</v>
          </cell>
        </row>
        <row r="142">
          <cell r="A142">
            <v>64748</v>
          </cell>
          <cell r="B142" t="str">
            <v>COLLANTES TAMEZ JAIME</v>
          </cell>
          <cell r="C142" t="str">
            <v>ACT PRENDIZ</v>
          </cell>
          <cell r="D142" t="str">
            <v>BANCA CORPORATIVA  Y BANCA DE INVERSION</v>
          </cell>
        </row>
        <row r="143">
          <cell r="A143">
            <v>64765</v>
          </cell>
          <cell r="B143" t="str">
            <v>HERNANDEZ GARCIA JESUS</v>
          </cell>
          <cell r="C143" t="str">
            <v>ANALISTA</v>
          </cell>
          <cell r="D143" t="str">
            <v>RIESGOS</v>
          </cell>
        </row>
        <row r="144">
          <cell r="A144">
            <v>64788</v>
          </cell>
          <cell r="B144" t="str">
            <v>GOMEZ FRANCISCO ELISEO</v>
          </cell>
          <cell r="C144" t="str">
            <v>COORDINADOR</v>
          </cell>
          <cell r="D144" t="str">
            <v>SEGURIDAD INFORMATICA</v>
          </cell>
        </row>
        <row r="145">
          <cell r="A145">
            <v>64754</v>
          </cell>
          <cell r="B145" t="str">
            <v>PEÑA HERNANDEZ JULIETA</v>
          </cell>
          <cell r="C145" t="str">
            <v>SUBGERENTE</v>
          </cell>
          <cell r="D145" t="str">
            <v>DINN</v>
          </cell>
        </row>
        <row r="146">
          <cell r="A146">
            <v>64806</v>
          </cell>
          <cell r="B146" t="str">
            <v>RAMIREZ CALLEJAS ANAHI PAOLA</v>
          </cell>
          <cell r="C146" t="str">
            <v>SUBGERENTE</v>
          </cell>
          <cell r="D146" t="str">
            <v>DINN</v>
          </cell>
        </row>
        <row r="147">
          <cell r="A147">
            <v>64809</v>
          </cell>
          <cell r="B147" t="str">
            <v>FUENTES DE LEON JUAN CARLOS</v>
          </cell>
          <cell r="C147" t="str">
            <v>ANALISTA</v>
          </cell>
          <cell r="D147" t="str">
            <v>JURIDICO</v>
          </cell>
        </row>
        <row r="148">
          <cell r="A148">
            <v>64780</v>
          </cell>
          <cell r="B148" t="str">
            <v>SANCHEZ PEREZ LEZHITI YESSENIA</v>
          </cell>
          <cell r="C148" t="str">
            <v>ANALISTA DE NEGOCIO</v>
          </cell>
          <cell r="D148" t="str">
            <v>TECNOLOGIAS DE LA INFORMACION</v>
          </cell>
        </row>
        <row r="149">
          <cell r="A149">
            <v>64807</v>
          </cell>
          <cell r="B149" t="str">
            <v>PALMA PIÑEIRO MIRIAM</v>
          </cell>
          <cell r="C149" t="str">
            <v>ANALISTA DE NEGOCIO</v>
          </cell>
          <cell r="D149" t="str">
            <v>TECNOLOGIAS DE LA INFORMACION</v>
          </cell>
        </row>
        <row r="150">
          <cell r="A150">
            <v>64406</v>
          </cell>
          <cell r="B150" t="str">
            <v>GARCIA GOMEZ KAREN</v>
          </cell>
          <cell r="C150" t="str">
            <v>RECEPCIONISTA ANFITRION</v>
          </cell>
          <cell r="D150" t="str">
            <v>PROMOCION Y ASESORIA</v>
          </cell>
        </row>
        <row r="151">
          <cell r="A151">
            <v>95397</v>
          </cell>
          <cell r="B151" t="str">
            <v>HERNANDEZ LOPEZ RAFAEL</v>
          </cell>
          <cell r="C151" t="str">
            <v>MENSAJERO</v>
          </cell>
          <cell r="D151" t="str">
            <v>UNIDAD INTERNA</v>
          </cell>
        </row>
        <row r="152">
          <cell r="A152">
            <v>62395</v>
          </cell>
          <cell r="B152" t="str">
            <v>PEREZ MARTINEZ EMMA LILIANA</v>
          </cell>
          <cell r="C152" t="str">
            <v>ASESOR BANCA SOLUCIONES</v>
          </cell>
          <cell r="D152" t="str">
            <v>BANCA SOLUCIONES</v>
          </cell>
        </row>
        <row r="153">
          <cell r="A153">
            <v>60888</v>
          </cell>
          <cell r="B153" t="str">
            <v>GONZALEZ PUENTES DIANA</v>
          </cell>
          <cell r="C153" t="str">
            <v>SUBGERENTE</v>
          </cell>
          <cell r="D153" t="str">
            <v>NORMATIVA Y PLD</v>
          </cell>
        </row>
        <row r="154">
          <cell r="A154">
            <v>61587</v>
          </cell>
          <cell r="B154" t="str">
            <v>LARA SANDOVAL EDGAR</v>
          </cell>
          <cell r="C154" t="str">
            <v>MENSAJERO</v>
          </cell>
          <cell r="D154" t="str">
            <v>UNIDAD INTERNA</v>
          </cell>
        </row>
        <row r="155">
          <cell r="A155">
            <v>51503</v>
          </cell>
          <cell r="B155" t="str">
            <v>VICTORIA GARCIA JUAN CARLOS</v>
          </cell>
          <cell r="C155" t="str">
            <v>SUPERVISOR</v>
          </cell>
          <cell r="D155" t="str">
            <v>SERVICIOS CAT</v>
          </cell>
        </row>
        <row r="156">
          <cell r="A156">
            <v>63315</v>
          </cell>
          <cell r="B156" t="str">
            <v>GONZALEZ EULOPA ADRIANA</v>
          </cell>
          <cell r="C156" t="str">
            <v>OPERADOR TELEFONICO</v>
          </cell>
          <cell r="D156" t="str">
            <v>SERVICIOS CAT</v>
          </cell>
        </row>
        <row r="157">
          <cell r="A157">
            <v>52410</v>
          </cell>
          <cell r="B157" t="str">
            <v>HERNANDEZ HERNANDEZ GEMMA VANESSA</v>
          </cell>
          <cell r="C157" t="str">
            <v>OPERADOR TELEFONICO</v>
          </cell>
          <cell r="D157" t="str">
            <v>SERVICIOS CAT</v>
          </cell>
        </row>
        <row r="158">
          <cell r="A158">
            <v>63291</v>
          </cell>
          <cell r="B158" t="str">
            <v>RODRIGUEZ GUTIERREZ LORENA EVELYN</v>
          </cell>
          <cell r="C158" t="str">
            <v>SUBGERENTE</v>
          </cell>
          <cell r="D158" t="str">
            <v>CONTROL INTERNO</v>
          </cell>
        </row>
        <row r="159">
          <cell r="A159">
            <v>64408</v>
          </cell>
          <cell r="B159" t="str">
            <v>PIÑA GONZALEZ JOHAN GABRIEL</v>
          </cell>
          <cell r="C159" t="str">
            <v>OPERADOR TELEFONICO</v>
          </cell>
          <cell r="D159" t="str">
            <v>SERVICIOS CAT</v>
          </cell>
        </row>
        <row r="160">
          <cell r="A160">
            <v>62284</v>
          </cell>
          <cell r="B160" t="str">
            <v>O FARRILL AMESCUA GERMAN</v>
          </cell>
          <cell r="C160" t="str">
            <v>GERENTE</v>
          </cell>
          <cell r="D160" t="str">
            <v>MESA DE CAMBIOS</v>
          </cell>
        </row>
        <row r="161">
          <cell r="A161">
            <v>64087</v>
          </cell>
          <cell r="B161" t="str">
            <v>TERRON ORTEGA SUSANA</v>
          </cell>
          <cell r="C161" t="str">
            <v>EJECUTIVO DE ASIGNACIONES</v>
          </cell>
          <cell r="D161" t="str">
            <v>SERVICIOS CAT</v>
          </cell>
        </row>
        <row r="162">
          <cell r="A162">
            <v>62355</v>
          </cell>
          <cell r="B162" t="str">
            <v>CALDERON BLANCO VICTOR MANUEL</v>
          </cell>
          <cell r="C162" t="str">
            <v>OPERADOR TELEFONICO</v>
          </cell>
          <cell r="D162" t="str">
            <v>SERVICIOS CAT</v>
          </cell>
        </row>
        <row r="163">
          <cell r="A163">
            <v>63448</v>
          </cell>
          <cell r="B163" t="str">
            <v>TIRADO LOREDO ZAYRA THAIS</v>
          </cell>
          <cell r="C163" t="str">
            <v>OPERADOR TELEFONICO</v>
          </cell>
          <cell r="D163" t="str">
            <v>SERVICIOS CAT</v>
          </cell>
        </row>
        <row r="164">
          <cell r="A164">
            <v>62475</v>
          </cell>
          <cell r="B164" t="str">
            <v>GONZALEZ MARTINEZ LUIS ANTONIO</v>
          </cell>
          <cell r="C164" t="str">
            <v>EJECUTIVO TELEFONICO BANCA SOLUCIONES</v>
          </cell>
          <cell r="D164" t="str">
            <v>BANCA SOLUCIONES</v>
          </cell>
        </row>
        <row r="165">
          <cell r="A165">
            <v>51465</v>
          </cell>
          <cell r="B165" t="str">
            <v>GONZALEZ MALAGON SONIA</v>
          </cell>
          <cell r="C165" t="str">
            <v>GERENTE</v>
          </cell>
          <cell r="D165" t="str">
            <v>VENTAS TRANSACCIONAL</v>
          </cell>
        </row>
        <row r="166">
          <cell r="A166">
            <v>63604</v>
          </cell>
          <cell r="B166" t="str">
            <v>CHAVEZ PEREZ EDGAR RICARDO</v>
          </cell>
          <cell r="C166" t="str">
            <v>GERENTE</v>
          </cell>
          <cell r="D166" t="str">
            <v>AUDITORIA INTERNA</v>
          </cell>
        </row>
        <row r="167">
          <cell r="A167">
            <v>63883</v>
          </cell>
          <cell r="B167" t="str">
            <v>BECERRA VIVANCO VALERIA AZUCENA</v>
          </cell>
          <cell r="C167" t="str">
            <v>SUBGERENTE</v>
          </cell>
          <cell r="D167" t="str">
            <v>COMPLIANCE</v>
          </cell>
        </row>
        <row r="168">
          <cell r="A168">
            <v>63439</v>
          </cell>
          <cell r="B168" t="str">
            <v>NAVARRO TERAN YESIKA ANAYANZI</v>
          </cell>
          <cell r="C168" t="str">
            <v>DIRECTOR</v>
          </cell>
          <cell r="D168" t="str">
            <v>COMPLIANCE</v>
          </cell>
        </row>
        <row r="169">
          <cell r="A169">
            <v>61457</v>
          </cell>
          <cell r="B169" t="str">
            <v>MAR CORRO JONATHAN JOAQUIN</v>
          </cell>
          <cell r="C169" t="str">
            <v>GERENTE</v>
          </cell>
          <cell r="D169" t="str">
            <v>COMPLIANCE</v>
          </cell>
        </row>
        <row r="170">
          <cell r="A170">
            <v>62773</v>
          </cell>
          <cell r="B170" t="str">
            <v>HERNANDEZ RODRIGUEZ SANDRA</v>
          </cell>
          <cell r="C170" t="str">
            <v>GERENTE</v>
          </cell>
          <cell r="D170" t="str">
            <v>COMPLIANCE</v>
          </cell>
        </row>
        <row r="171">
          <cell r="A171">
            <v>63637</v>
          </cell>
          <cell r="B171" t="str">
            <v>PASTRANA ESQUIVEL SONIA BETZAIRA</v>
          </cell>
          <cell r="C171" t="str">
            <v>SUBGERENTE</v>
          </cell>
          <cell r="D171" t="str">
            <v>COMPLIANCE</v>
          </cell>
        </row>
        <row r="172">
          <cell r="A172">
            <v>64739</v>
          </cell>
          <cell r="B172" t="str">
            <v>CASIQUE GARCIA JUAN ALAN</v>
          </cell>
          <cell r="C172" t="str">
            <v>LIDER TECNICO</v>
          </cell>
          <cell r="D172" t="str">
            <v>TECNOLOGIAS DE LA INFORMACION</v>
          </cell>
        </row>
        <row r="173">
          <cell r="A173">
            <v>64343</v>
          </cell>
          <cell r="B173" t="str">
            <v>MORALES SANDOVAL EUNICE</v>
          </cell>
          <cell r="C173" t="str">
            <v>ANALISTA</v>
          </cell>
          <cell r="D173" t="str">
            <v>FIDUCIARIO</v>
          </cell>
        </row>
        <row r="174">
          <cell r="A174">
            <v>61455</v>
          </cell>
          <cell r="B174" t="str">
            <v>DE LA TORRE LOPEZ FILIBERTO AARON</v>
          </cell>
          <cell r="C174" t="str">
            <v>SUBGERENTE</v>
          </cell>
          <cell r="D174" t="str">
            <v>FIDUCIARIO</v>
          </cell>
        </row>
        <row r="175">
          <cell r="A175">
            <v>53305</v>
          </cell>
          <cell r="B175" t="str">
            <v>PEREZ LIMA VICTOR MANUEL</v>
          </cell>
          <cell r="C175" t="str">
            <v>GERENTE</v>
          </cell>
          <cell r="D175" t="str">
            <v>FIDUCIARIO</v>
          </cell>
        </row>
        <row r="176">
          <cell r="A176">
            <v>60334</v>
          </cell>
          <cell r="B176" t="str">
            <v>JUAREZ CARRANCO GILBERTO</v>
          </cell>
          <cell r="C176" t="str">
            <v>SUBGERENTE</v>
          </cell>
          <cell r="D176" t="str">
            <v>FIDUCIARIO</v>
          </cell>
        </row>
        <row r="177">
          <cell r="A177">
            <v>63221</v>
          </cell>
          <cell r="B177" t="str">
            <v>CORNEJO CASTILLO MARTHA LILIAN</v>
          </cell>
          <cell r="C177" t="str">
            <v>ANALISTA</v>
          </cell>
          <cell r="D177" t="str">
            <v>FIDUCIARIO</v>
          </cell>
        </row>
        <row r="178">
          <cell r="A178">
            <v>64341</v>
          </cell>
          <cell r="B178" t="str">
            <v>PERFECTO SANCHEZ ANA KARINA</v>
          </cell>
          <cell r="C178" t="str">
            <v>ANALISTA</v>
          </cell>
          <cell r="D178" t="str">
            <v>FIDUCIARIO</v>
          </cell>
        </row>
        <row r="179">
          <cell r="A179">
            <v>62514</v>
          </cell>
          <cell r="B179" t="str">
            <v>LONA ESQUIVEL ALICIA</v>
          </cell>
          <cell r="C179" t="str">
            <v>GERENTE</v>
          </cell>
          <cell r="D179" t="str">
            <v>FIDUCIARIO</v>
          </cell>
        </row>
        <row r="180">
          <cell r="A180">
            <v>52926</v>
          </cell>
          <cell r="B180" t="str">
            <v>MARTINEZ SOLANO PEDRO</v>
          </cell>
          <cell r="C180" t="str">
            <v>GERENTE</v>
          </cell>
          <cell r="D180" t="str">
            <v>FIDUCIARIO</v>
          </cell>
        </row>
        <row r="181">
          <cell r="A181">
            <v>64183</v>
          </cell>
          <cell r="B181" t="str">
            <v>GONZALEZ VIDALS ERIKA</v>
          </cell>
          <cell r="C181" t="str">
            <v>ANALISTA</v>
          </cell>
          <cell r="D181" t="str">
            <v>FIDUCIARIO</v>
          </cell>
        </row>
        <row r="182">
          <cell r="A182">
            <v>63124</v>
          </cell>
          <cell r="B182" t="str">
            <v>ESCOBAR JUAREZ SAULO</v>
          </cell>
          <cell r="C182" t="str">
            <v>ANALISTA</v>
          </cell>
          <cell r="D182" t="str">
            <v>FIDUCIARIO</v>
          </cell>
        </row>
        <row r="183">
          <cell r="A183">
            <v>62366</v>
          </cell>
          <cell r="B183" t="str">
            <v>CERVANTES LOPEZ ISAID</v>
          </cell>
          <cell r="C183" t="str">
            <v>SUBGERENTE</v>
          </cell>
          <cell r="D183" t="str">
            <v>FIDUCIARIO</v>
          </cell>
        </row>
        <row r="184">
          <cell r="A184">
            <v>60697</v>
          </cell>
          <cell r="B184" t="str">
            <v>BAHENA LANDAVAZO JOSE ANTONIO</v>
          </cell>
          <cell r="C184" t="str">
            <v>DIRECTOR</v>
          </cell>
          <cell r="D184" t="str">
            <v>CREDITO PERSONAS MORALES</v>
          </cell>
        </row>
        <row r="185">
          <cell r="A185">
            <v>63926</v>
          </cell>
          <cell r="B185" t="str">
            <v>MANZANO HIDALGO RODRIGO</v>
          </cell>
          <cell r="C185" t="str">
            <v>INGENIERO SISTEMAS</v>
          </cell>
          <cell r="D185" t="str">
            <v>TECNOLOGIAS DE LA INFORMACION</v>
          </cell>
        </row>
        <row r="186">
          <cell r="A186">
            <v>63035</v>
          </cell>
          <cell r="B186" t="str">
            <v>MARRON ROMAN ANABEL MARGARITA</v>
          </cell>
          <cell r="C186" t="str">
            <v>COORDINADOR</v>
          </cell>
          <cell r="D186" t="str">
            <v>CAPITAL HUMANO</v>
          </cell>
        </row>
        <row r="187">
          <cell r="A187">
            <v>63314</v>
          </cell>
          <cell r="B187" t="str">
            <v>JUAREZ CONTRERAS LUIS ALBERTO</v>
          </cell>
          <cell r="C187" t="str">
            <v>INSTRUCTOR</v>
          </cell>
          <cell r="D187" t="str">
            <v>CAPITAL HUMANO</v>
          </cell>
        </row>
        <row r="188">
          <cell r="A188">
            <v>64164</v>
          </cell>
          <cell r="B188" t="str">
            <v>HERNANDEZ CARMONA MARIA DEL PILAR</v>
          </cell>
          <cell r="C188" t="str">
            <v>ANALISTA</v>
          </cell>
          <cell r="D188" t="str">
            <v>CAPITAL HUMANO</v>
          </cell>
        </row>
        <row r="189">
          <cell r="A189">
            <v>64622</v>
          </cell>
          <cell r="B189" t="str">
            <v>TERRAZAS HERNANDEZ ALEJANDRA</v>
          </cell>
          <cell r="C189" t="str">
            <v>COORDINADOR</v>
          </cell>
          <cell r="D189" t="str">
            <v>CAPITAL HUMANO</v>
          </cell>
        </row>
        <row r="190">
          <cell r="A190">
            <v>64669</v>
          </cell>
          <cell r="B190" t="str">
            <v>MOLINA REYES   ANDREA ALEJANDRA</v>
          </cell>
          <cell r="C190" t="str">
            <v>AUXILIAR</v>
          </cell>
          <cell r="D190" t="str">
            <v>CAPITAL HUMANO</v>
          </cell>
        </row>
        <row r="191">
          <cell r="A191">
            <v>64872</v>
          </cell>
          <cell r="B191" t="str">
            <v>GARCIA PEÑALOZA CHRISTIAN DE JESUS</v>
          </cell>
          <cell r="C191" t="str">
            <v>AUXILIAR</v>
          </cell>
          <cell r="D191" t="str">
            <v>CAPITAL HUMANO</v>
          </cell>
        </row>
        <row r="192">
          <cell r="A192">
            <v>64887</v>
          </cell>
          <cell r="B192" t="str">
            <v>GONZALEZ ROMERO JESSICA ARLET</v>
          </cell>
          <cell r="C192" t="str">
            <v>ANALISTA</v>
          </cell>
          <cell r="D192" t="str">
            <v>CAPITAL HUMANO</v>
          </cell>
        </row>
        <row r="193">
          <cell r="A193">
            <v>64886</v>
          </cell>
          <cell r="B193" t="str">
            <v>FERNANDEZ SAID SABRINA</v>
          </cell>
          <cell r="C193" t="str">
            <v>COORDINADOR</v>
          </cell>
          <cell r="D193" t="str">
            <v>CAPITAL HUMANO</v>
          </cell>
        </row>
        <row r="194">
          <cell r="A194">
            <v>64621</v>
          </cell>
          <cell r="B194" t="str">
            <v>ARJONA MEJIA RAUL</v>
          </cell>
          <cell r="C194" t="str">
            <v>DIRECTOR DE CENTRO DE EXPERTOS</v>
          </cell>
          <cell r="D194" t="str">
            <v>CAPITAL HUMANO</v>
          </cell>
        </row>
        <row r="195">
          <cell r="A195">
            <v>51816</v>
          </cell>
          <cell r="B195" t="str">
            <v>GONZALEZ AVALOS ROSA ELENA</v>
          </cell>
          <cell r="C195" t="str">
            <v>GERENTE</v>
          </cell>
          <cell r="D195" t="str">
            <v>CAPITAL HUMANO</v>
          </cell>
        </row>
        <row r="196">
          <cell r="A196">
            <v>62457</v>
          </cell>
          <cell r="B196" t="str">
            <v>CARBAJAL CHAVEZ VERONICA</v>
          </cell>
          <cell r="C196" t="str">
            <v>ANALISTA</v>
          </cell>
          <cell r="D196" t="str">
            <v>CAPITAL HUMANO</v>
          </cell>
        </row>
        <row r="197">
          <cell r="A197">
            <v>63133</v>
          </cell>
          <cell r="B197" t="str">
            <v>ROJAS HERNANDEZ JOSE RICARDO</v>
          </cell>
          <cell r="C197" t="str">
            <v>COORDINADOR</v>
          </cell>
          <cell r="D197" t="str">
            <v>CAPITAL HUMANO</v>
          </cell>
        </row>
        <row r="198">
          <cell r="A198">
            <v>64625</v>
          </cell>
          <cell r="B198" t="str">
            <v>RIESTRA ALVAREZ BLANCA GABRIELA</v>
          </cell>
          <cell r="C198" t="str">
            <v>GERENTE</v>
          </cell>
          <cell r="D198" t="str">
            <v>CAPITAL HUMANO</v>
          </cell>
        </row>
        <row r="199">
          <cell r="A199">
            <v>61594</v>
          </cell>
          <cell r="B199" t="str">
            <v>MONDRAGON MACIAS ODETTE MONSERRAT</v>
          </cell>
          <cell r="C199" t="str">
            <v>SUBGERENTE</v>
          </cell>
          <cell r="D199" t="str">
            <v>CAPITAL HUMANO</v>
          </cell>
        </row>
        <row r="200">
          <cell r="A200">
            <v>61199</v>
          </cell>
          <cell r="B200" t="str">
            <v>VALDIVIA NAVARRO SANDRA</v>
          </cell>
          <cell r="C200" t="str">
            <v>GERENTE</v>
          </cell>
          <cell r="D200" t="str">
            <v>CAPITAL HUMANO</v>
          </cell>
        </row>
        <row r="201">
          <cell r="A201">
            <v>62083</v>
          </cell>
          <cell r="B201" t="str">
            <v>BARAJAS OLIVA IGNACIO</v>
          </cell>
          <cell r="C201" t="str">
            <v>HRBP SENIOR</v>
          </cell>
          <cell r="D201" t="str">
            <v>CAPITAL HUMANO</v>
          </cell>
        </row>
        <row r="202">
          <cell r="A202">
            <v>64694</v>
          </cell>
          <cell r="B202" t="str">
            <v>QUINTERO FUX MARIA FERNANDA</v>
          </cell>
          <cell r="C202" t="str">
            <v>HR BUSINESS PARTNER</v>
          </cell>
          <cell r="D202" t="str">
            <v>CAPITAL HUMANO</v>
          </cell>
        </row>
        <row r="203">
          <cell r="A203">
            <v>64376</v>
          </cell>
          <cell r="B203" t="str">
            <v>SALAZAR GARCIA LAURA ISABEL</v>
          </cell>
          <cell r="C203" t="str">
            <v>COORDINADOR</v>
          </cell>
          <cell r="D203" t="str">
            <v>CONSULTORIA Y SEGUROS</v>
          </cell>
        </row>
        <row r="204">
          <cell r="A204">
            <v>64811</v>
          </cell>
          <cell r="B204" t="str">
            <v>VARGAS TREJO JAZMIN BERENICE</v>
          </cell>
          <cell r="C204" t="str">
            <v>BECARIO</v>
          </cell>
          <cell r="D204" t="str">
            <v>CAPITAL HUMANO</v>
          </cell>
        </row>
        <row r="205">
          <cell r="A205">
            <v>60324</v>
          </cell>
          <cell r="B205" t="str">
            <v>MARQUEZ ROMERO JENNIFER</v>
          </cell>
          <cell r="C205" t="str">
            <v>LIDER DIVERSIDAD E INCLUSION</v>
          </cell>
          <cell r="D205" t="str">
            <v>COMUNICACION Y CULTURA</v>
          </cell>
        </row>
        <row r="206">
          <cell r="A206">
            <v>63130</v>
          </cell>
          <cell r="B206" t="str">
            <v>CARPIZO DOMINGUEZ NORMA LORENA</v>
          </cell>
          <cell r="C206" t="str">
            <v>DIRECTOR</v>
          </cell>
          <cell r="D206" t="str">
            <v>COMUNICACION Y CULTURA</v>
          </cell>
        </row>
        <row r="207">
          <cell r="A207">
            <v>64639</v>
          </cell>
          <cell r="B207" t="str">
            <v>RESENDIZ VICTORIA VICTOR ANDRES</v>
          </cell>
          <cell r="C207" t="str">
            <v>CONTENT MANAGER</v>
          </cell>
          <cell r="D207" t="str">
            <v>COMUNICACION Y CULTURA</v>
          </cell>
        </row>
        <row r="208">
          <cell r="A208">
            <v>64722</v>
          </cell>
          <cell r="B208" t="str">
            <v>POBLANO BRAVO VICTOR HUGO</v>
          </cell>
          <cell r="C208" t="str">
            <v>DISEÑADOR</v>
          </cell>
          <cell r="D208" t="str">
            <v>COMUNICACION Y CULTURA</v>
          </cell>
        </row>
        <row r="209">
          <cell r="A209">
            <v>64764</v>
          </cell>
          <cell r="B209" t="str">
            <v>ORTIZ OROPEZA ANGHELO</v>
          </cell>
          <cell r="C209" t="str">
            <v>ACT PRENDIZ</v>
          </cell>
          <cell r="D209" t="str">
            <v>COMUNICACION Y CULTURA</v>
          </cell>
        </row>
        <row r="210">
          <cell r="A210">
            <v>64801</v>
          </cell>
          <cell r="B210" t="str">
            <v>GOYA GARCIA SILVIA ELIZABETH</v>
          </cell>
          <cell r="C210" t="str">
            <v>GERENTE</v>
          </cell>
          <cell r="D210" t="str">
            <v>COMUNICACION Y CULTURA</v>
          </cell>
        </row>
        <row r="211">
          <cell r="A211">
            <v>63583</v>
          </cell>
          <cell r="B211" t="str">
            <v>LEON DE LA VEGA RAFAEL</v>
          </cell>
          <cell r="C211" t="str">
            <v>ANALISTA</v>
          </cell>
          <cell r="D211" t="str">
            <v>ANALISIS</v>
          </cell>
        </row>
        <row r="212">
          <cell r="A212">
            <v>64912</v>
          </cell>
          <cell r="B212" t="str">
            <v>MARTINEZ TEJEDA Y RAMOS CLAUDIA ISABEL</v>
          </cell>
          <cell r="C212" t="str">
            <v>GERENTE</v>
          </cell>
          <cell r="D212" t="str">
            <v>COMUNICACION Y CULTURA</v>
          </cell>
        </row>
        <row r="213">
          <cell r="A213">
            <v>64900</v>
          </cell>
          <cell r="B213" t="str">
            <v>QUINTANA CARCAMO VERONICA MARCELA</v>
          </cell>
          <cell r="C213" t="str">
            <v>AUXILIAR DE COMEDOR</v>
          </cell>
          <cell r="D213" t="str">
            <v>COMUNICACION Y CULTURA</v>
          </cell>
        </row>
        <row r="214">
          <cell r="A214">
            <v>64713</v>
          </cell>
          <cell r="B214" t="str">
            <v>RAMIREZ DIDOU GUILLAUME DAVID</v>
          </cell>
          <cell r="C214" t="str">
            <v>CHEF CORPORATIVO</v>
          </cell>
          <cell r="D214" t="str">
            <v>COMUNICACION Y CULTURA</v>
          </cell>
        </row>
        <row r="215">
          <cell r="A215">
            <v>62949</v>
          </cell>
          <cell r="B215" t="str">
            <v>ODILON VALENCIA  NAYELI VALERIA</v>
          </cell>
          <cell r="C215" t="str">
            <v>AUXILIAR DE COMEDOR</v>
          </cell>
          <cell r="D215" t="str">
            <v>COMUNICACION Y CULTURA</v>
          </cell>
        </row>
        <row r="216">
          <cell r="A216">
            <v>52964</v>
          </cell>
          <cell r="B216" t="str">
            <v>ESPINOSA GARCIA ISIDRO CARLOS</v>
          </cell>
          <cell r="C216" t="str">
            <v>AUXILIAR DE COMEDOR</v>
          </cell>
          <cell r="D216" t="str">
            <v>COMUNICACION Y CULTURA</v>
          </cell>
        </row>
        <row r="217">
          <cell r="A217">
            <v>62127</v>
          </cell>
          <cell r="B217" t="str">
            <v>RODRIGUEZ CANSINO MARIA</v>
          </cell>
          <cell r="C217" t="str">
            <v>AUXILIAR DE COMEDOR</v>
          </cell>
          <cell r="D217" t="str">
            <v>COMUNICACION Y CULTURA</v>
          </cell>
        </row>
        <row r="218">
          <cell r="A218">
            <v>60368</v>
          </cell>
          <cell r="B218" t="str">
            <v>CERVANTES RAMIREZ ERICKA DOLORES</v>
          </cell>
          <cell r="C218" t="str">
            <v>BANQUERO PRIVADO SENIOR</v>
          </cell>
          <cell r="D218" t="str">
            <v>PROMOCION Y ASESORIA</v>
          </cell>
        </row>
        <row r="219">
          <cell r="A219">
            <v>53578</v>
          </cell>
          <cell r="B219" t="str">
            <v>RAMIREZ COLMENARES CARLOS ALBERTO</v>
          </cell>
          <cell r="C219" t="str">
            <v>GERENTE</v>
          </cell>
          <cell r="D219" t="str">
            <v>OPERACIONES ARRENDADORA</v>
          </cell>
        </row>
        <row r="220">
          <cell r="A220">
            <v>64296</v>
          </cell>
          <cell r="B220" t="str">
            <v>GARCIA DOMINGUEZ MIGUEL ANGEL</v>
          </cell>
          <cell r="C220" t="str">
            <v>EJECUTIVO</v>
          </cell>
          <cell r="D220" t="str">
            <v>OPERACIONES ARRENDADORA</v>
          </cell>
        </row>
        <row r="221">
          <cell r="A221">
            <v>61984</v>
          </cell>
          <cell r="B221" t="str">
            <v>GARRIDO CARMONA SUHAIL</v>
          </cell>
          <cell r="C221" t="str">
            <v>OPERADOR</v>
          </cell>
          <cell r="D221" t="str">
            <v>OPERACIONES ARRENDADORA</v>
          </cell>
        </row>
        <row r="222">
          <cell r="A222">
            <v>64101</v>
          </cell>
          <cell r="B222" t="str">
            <v>MILLAN GONZALEZ LAURA PAOLA</v>
          </cell>
          <cell r="C222" t="str">
            <v>LIDER CULTURA</v>
          </cell>
          <cell r="D222" t="str">
            <v>COMUNICACION Y CULTURA</v>
          </cell>
        </row>
        <row r="223">
          <cell r="A223">
            <v>64580</v>
          </cell>
          <cell r="B223" t="str">
            <v>PERDOMO PEREZ IVAN</v>
          </cell>
          <cell r="C223" t="str">
            <v>PRODUCT OWNER</v>
          </cell>
          <cell r="D223" t="str">
            <v>TECNOLOGIAS DE LA INFORMACION</v>
          </cell>
        </row>
        <row r="224">
          <cell r="A224">
            <v>64727</v>
          </cell>
          <cell r="B224" t="str">
            <v>RAMIREZ CARPIO LUIS MIGUEL</v>
          </cell>
          <cell r="C224" t="str">
            <v>PRODUCT OWNER</v>
          </cell>
          <cell r="D224" t="str">
            <v>TECNOLOGIAS DE LA INFORMACION</v>
          </cell>
        </row>
        <row r="225">
          <cell r="A225">
            <v>64842</v>
          </cell>
          <cell r="B225" t="str">
            <v>ROSALES MEZA HECTOR</v>
          </cell>
          <cell r="C225" t="str">
            <v>UX  UI</v>
          </cell>
          <cell r="D225" t="str">
            <v>TECNOLOGIAS DE LA INFORMACION</v>
          </cell>
        </row>
        <row r="226">
          <cell r="A226">
            <v>64869</v>
          </cell>
          <cell r="B226" t="str">
            <v>NARCIA GUZMAN RODRIGO</v>
          </cell>
          <cell r="C226" t="str">
            <v>UX  UI</v>
          </cell>
          <cell r="D226" t="str">
            <v>TECNOLOGIAS DE LA INFORMACION</v>
          </cell>
        </row>
        <row r="227">
          <cell r="A227">
            <v>63389</v>
          </cell>
          <cell r="B227" t="str">
            <v>HURTADO FREYRE DAVID</v>
          </cell>
          <cell r="C227" t="str">
            <v>CONSULTOR</v>
          </cell>
          <cell r="D227" t="str">
            <v>PROMOCION Y ASESORIA</v>
          </cell>
        </row>
        <row r="228">
          <cell r="A228">
            <v>50412</v>
          </cell>
          <cell r="B228" t="str">
            <v>D ABBADIE MIER LAURA</v>
          </cell>
          <cell r="C228" t="str">
            <v>ASESOR PATRIMONIAL ASOCIADO</v>
          </cell>
          <cell r="D228" t="str">
            <v>PROMOCION Y ASESORIA</v>
          </cell>
        </row>
        <row r="229">
          <cell r="A229">
            <v>52335</v>
          </cell>
          <cell r="B229" t="str">
            <v>JIMENEZ VELAZQUEZ LUIS ANTONIO</v>
          </cell>
          <cell r="C229" t="str">
            <v>BANQUERO PRIVADO JUNIOR</v>
          </cell>
          <cell r="D229" t="str">
            <v>PROMOCION Y ASESORIA</v>
          </cell>
        </row>
        <row r="230">
          <cell r="A230">
            <v>64452</v>
          </cell>
          <cell r="B230" t="str">
            <v>MORENO CHAVEZ SERGIO</v>
          </cell>
          <cell r="C230" t="str">
            <v>INTERNO</v>
          </cell>
          <cell r="D230" t="str">
            <v>PROMOCION Y ASESORIA</v>
          </cell>
        </row>
        <row r="231">
          <cell r="A231">
            <v>62971</v>
          </cell>
          <cell r="B231" t="str">
            <v>SOTO HUERTA JOSE LUIS</v>
          </cell>
          <cell r="C231" t="str">
            <v>ASESOR PATRIMONIAL ASOCIADO</v>
          </cell>
          <cell r="D231" t="str">
            <v>PROMOCION Y ASESORIA</v>
          </cell>
        </row>
        <row r="232">
          <cell r="A232">
            <v>64300</v>
          </cell>
          <cell r="B232" t="str">
            <v>ESCAREÑO MUÑOZ MARIA DEL CARMEN</v>
          </cell>
          <cell r="C232" t="str">
            <v>ASESOR PATRIMONIAL ASOCIADO</v>
          </cell>
          <cell r="D232" t="str">
            <v>PROMOCION Y ASESORIA</v>
          </cell>
        </row>
        <row r="233">
          <cell r="A233">
            <v>60946</v>
          </cell>
          <cell r="B233" t="str">
            <v>MAYORGA GONZALEZ DULCE JENIFFER</v>
          </cell>
          <cell r="C233" t="str">
            <v>ASESOR PATRIMONIAL ASOCIADO</v>
          </cell>
          <cell r="D233" t="str">
            <v>PROMOCION Y ASESORIA</v>
          </cell>
        </row>
        <row r="234">
          <cell r="A234">
            <v>63365</v>
          </cell>
          <cell r="B234" t="str">
            <v>GONZALEZ RICOY PABLO</v>
          </cell>
          <cell r="C234" t="str">
            <v>ASESOR PATRIMONIAL ASOCIADO</v>
          </cell>
          <cell r="D234" t="str">
            <v>PROMOCION Y ASESORIA</v>
          </cell>
        </row>
        <row r="235">
          <cell r="A235">
            <v>53162</v>
          </cell>
          <cell r="B235" t="str">
            <v>DEL VILLAR Y CORTINA JORGE ANTONIO</v>
          </cell>
          <cell r="C235" t="str">
            <v>ASESOR PATRIMONIAL ASOCIADO</v>
          </cell>
          <cell r="D235" t="str">
            <v>PROMOCION Y ASESORIA</v>
          </cell>
        </row>
        <row r="236">
          <cell r="A236">
            <v>61553</v>
          </cell>
          <cell r="B236" t="str">
            <v>BERNAL GONZALEZ CHRISTIAN ALFREDO</v>
          </cell>
          <cell r="C236" t="str">
            <v>ASESOR PATRIMONIAL ASOCIADO</v>
          </cell>
          <cell r="D236" t="str">
            <v>PROMOCION Y ASESORIA</v>
          </cell>
        </row>
        <row r="237">
          <cell r="A237">
            <v>5085</v>
          </cell>
          <cell r="B237" t="str">
            <v>TEJEDA REYES ANA CLAUDIA</v>
          </cell>
          <cell r="C237" t="str">
            <v>ASESOR PATRIMONIAL ASOCIADO</v>
          </cell>
          <cell r="D237" t="str">
            <v>PROMOCION Y ASESORIA</v>
          </cell>
        </row>
        <row r="238">
          <cell r="A238">
            <v>6561</v>
          </cell>
          <cell r="B238" t="str">
            <v>MONTANEZ RIVERA BRENDA ELIZABETH</v>
          </cell>
          <cell r="C238" t="str">
            <v>SUBGERENTE ADMINISTRATIVO</v>
          </cell>
          <cell r="D238" t="str">
            <v>PROMOCION Y ASESORIA</v>
          </cell>
        </row>
        <row r="239">
          <cell r="A239">
            <v>64651</v>
          </cell>
          <cell r="B239" t="str">
            <v>ORTIZ RODRIGUEZ VANESSA JOSELINE</v>
          </cell>
          <cell r="C239" t="str">
            <v>RECEPCIONISTA ANFITRION</v>
          </cell>
          <cell r="D239" t="str">
            <v>PROMOCION Y ASESORIA</v>
          </cell>
        </row>
        <row r="240">
          <cell r="A240">
            <v>64526</v>
          </cell>
          <cell r="B240" t="str">
            <v>FERNANDEZ ORTIZ SARA</v>
          </cell>
          <cell r="C240" t="str">
            <v>EJECUTIVO DE SERVICIO</v>
          </cell>
          <cell r="D240" t="str">
            <v>PROMOCION Y ASESORIA</v>
          </cell>
        </row>
        <row r="241">
          <cell r="A241">
            <v>52562</v>
          </cell>
          <cell r="B241" t="str">
            <v>TREVIÑO MARROQUIN BARBARA</v>
          </cell>
          <cell r="C241" t="str">
            <v>BANQUERO PRIVADO SENIOR</v>
          </cell>
          <cell r="D241" t="str">
            <v>PROMOCION Y ASESORIA</v>
          </cell>
        </row>
        <row r="242">
          <cell r="A242">
            <v>52625</v>
          </cell>
          <cell r="B242" t="str">
            <v>FLORES CORDERO ROSSANA</v>
          </cell>
          <cell r="C242" t="str">
            <v>BANQUERO PRIVADO SENIOR</v>
          </cell>
          <cell r="D242" t="str">
            <v>PROMOCION Y ASESORIA</v>
          </cell>
        </row>
        <row r="243">
          <cell r="A243">
            <v>64433</v>
          </cell>
          <cell r="B243" t="str">
            <v>REYES PAMANES AMILAMIA</v>
          </cell>
          <cell r="C243" t="str">
            <v>ASISTENTE DE ASESORIA</v>
          </cell>
          <cell r="D243" t="str">
            <v>PROMOCION Y ASESORIA</v>
          </cell>
        </row>
        <row r="244">
          <cell r="A244">
            <v>53676</v>
          </cell>
          <cell r="B244" t="str">
            <v>CAMPOS STENNER RODOLFO ALEJANDRO</v>
          </cell>
          <cell r="C244" t="str">
            <v>ASESOR PATRIMONIAL ASOCIADO</v>
          </cell>
          <cell r="D244" t="str">
            <v>PROMOCION Y ASESORIA</v>
          </cell>
        </row>
        <row r="245">
          <cell r="A245">
            <v>5005</v>
          </cell>
          <cell r="B245" t="str">
            <v>CHAIREZ ACOSTA MARIA DEL ROSARIO</v>
          </cell>
          <cell r="C245" t="str">
            <v>ASESOR PATRIMONIAL ASOCIADO</v>
          </cell>
          <cell r="D245" t="str">
            <v>PROMOCION Y ASESORIA</v>
          </cell>
        </row>
        <row r="246">
          <cell r="A246">
            <v>60630</v>
          </cell>
          <cell r="B246" t="str">
            <v>CORDOVA  MUÑIZ MARIA EUGENIA</v>
          </cell>
          <cell r="C246" t="str">
            <v>ASESOR PATRIMONIAL ASOCIADO</v>
          </cell>
          <cell r="D246" t="str">
            <v>PROMOCION Y ASESORIA</v>
          </cell>
        </row>
        <row r="247">
          <cell r="A247">
            <v>64131</v>
          </cell>
          <cell r="B247" t="str">
            <v>TORRA WALLISER JUAN CARLOS</v>
          </cell>
          <cell r="C247" t="str">
            <v>CONSULTOR</v>
          </cell>
          <cell r="D247" t="str">
            <v>PROMOCION Y ASESORIA</v>
          </cell>
        </row>
        <row r="248">
          <cell r="A248">
            <v>60347</v>
          </cell>
          <cell r="B248" t="str">
            <v>PALACIOS BELTRAN RICARDO</v>
          </cell>
          <cell r="C248" t="str">
            <v>BANQUERO PRIVADO JUNIOR</v>
          </cell>
          <cell r="D248" t="str">
            <v>PROMOCION Y ASESORIA</v>
          </cell>
        </row>
        <row r="249">
          <cell r="A249">
            <v>61570</v>
          </cell>
          <cell r="B249" t="str">
            <v>ALVAREZ JIMENEZ CHRISTIAN GERARDO</v>
          </cell>
          <cell r="C249" t="str">
            <v>BANQUERO PRIVADO JUNIOR</v>
          </cell>
          <cell r="D249" t="str">
            <v>PROMOCION Y ASESORIA</v>
          </cell>
        </row>
        <row r="250">
          <cell r="A250">
            <v>64939</v>
          </cell>
          <cell r="B250" t="str">
            <v>TREVIÑO TORRES TAYDE PATRICIA</v>
          </cell>
          <cell r="C250" t="str">
            <v>ASESOR PATRIMONIAL ASOCIADO</v>
          </cell>
          <cell r="D250" t="str">
            <v>PROMOCION Y ASESORIA</v>
          </cell>
        </row>
        <row r="251">
          <cell r="A251">
            <v>63845</v>
          </cell>
          <cell r="B251" t="str">
            <v>ESPINOSA MARTINEZ VICTOR DAVID</v>
          </cell>
          <cell r="C251" t="str">
            <v>ASESOR PATRIMONIAL ASOCIADO</v>
          </cell>
          <cell r="D251" t="str">
            <v>PROMOCION Y ASESORIA</v>
          </cell>
        </row>
        <row r="252">
          <cell r="A252">
            <v>64675</v>
          </cell>
          <cell r="B252" t="str">
            <v>BELLIZZIA  RODRIGUEZ  MARIO</v>
          </cell>
          <cell r="C252" t="str">
            <v>ASPIRANTE A ASESOR</v>
          </cell>
          <cell r="D252" t="str">
            <v>PROMOCION Y ASESORIA</v>
          </cell>
        </row>
        <row r="253">
          <cell r="A253">
            <v>61627</v>
          </cell>
          <cell r="B253" t="str">
            <v>DURAN CORIA ALEJANDRO</v>
          </cell>
          <cell r="C253" t="str">
            <v>ASESOR PATRIMONIAL ASOCIADO</v>
          </cell>
          <cell r="D253" t="str">
            <v>PROMOCION Y ASESORIA</v>
          </cell>
        </row>
        <row r="254">
          <cell r="A254">
            <v>60353</v>
          </cell>
          <cell r="B254" t="str">
            <v>MANCILLA ESPINOSA JOSE MARIA</v>
          </cell>
          <cell r="C254" t="str">
            <v>DIRECTOR DE CELULA</v>
          </cell>
          <cell r="D254" t="str">
            <v>PROMOCION Y ASESORIA</v>
          </cell>
        </row>
        <row r="255">
          <cell r="A255">
            <v>63102</v>
          </cell>
          <cell r="B255" t="str">
            <v>MEDINA OCHOA MARTHA GABRIELA</v>
          </cell>
          <cell r="C255" t="str">
            <v>SUBGERENTE ADMINISTRATIVO</v>
          </cell>
          <cell r="D255" t="str">
            <v>PROMOCION Y ASESORIA</v>
          </cell>
        </row>
        <row r="256">
          <cell r="A256">
            <v>61422</v>
          </cell>
          <cell r="B256" t="str">
            <v>LIZARRARAS VIRGEN PATRICIA</v>
          </cell>
          <cell r="C256" t="str">
            <v>CONSULTOR</v>
          </cell>
          <cell r="D256" t="str">
            <v>PROMOCION Y ASESORIA</v>
          </cell>
        </row>
        <row r="257">
          <cell r="A257">
            <v>51468</v>
          </cell>
          <cell r="B257" t="str">
            <v>BRECEDA LOUSTAUNAU MARIO ALFREDO</v>
          </cell>
          <cell r="C257" t="str">
            <v>CONSULTOR</v>
          </cell>
          <cell r="D257" t="str">
            <v>PROMOCION Y ASESORIA</v>
          </cell>
        </row>
        <row r="258">
          <cell r="A258">
            <v>64543</v>
          </cell>
          <cell r="B258" t="str">
            <v>GONZALEZ FRIAS ANDREA MICHELLE</v>
          </cell>
          <cell r="C258" t="str">
            <v>RECEPCIONISTA ANFITRION</v>
          </cell>
          <cell r="D258" t="str">
            <v>PROMOCION Y ASESORIA</v>
          </cell>
        </row>
        <row r="259">
          <cell r="A259">
            <v>50399</v>
          </cell>
          <cell r="B259" t="str">
            <v>NAVARRO SANDOVAL JOSE</v>
          </cell>
          <cell r="C259" t="str">
            <v>ASESOR PATRIMONIAL ASOCIADO</v>
          </cell>
          <cell r="D259" t="str">
            <v>PROMOCION Y ASESORIA</v>
          </cell>
        </row>
        <row r="260">
          <cell r="A260">
            <v>60919</v>
          </cell>
          <cell r="B260" t="str">
            <v>CERVANTES GONZALEZ MA. GUADALUPE ELENA</v>
          </cell>
          <cell r="C260" t="str">
            <v>ASESOR PATRIMONIAL ASOCIADO</v>
          </cell>
          <cell r="D260" t="str">
            <v>PROMOCION Y ASESORIA</v>
          </cell>
        </row>
        <row r="261">
          <cell r="A261">
            <v>50511</v>
          </cell>
          <cell r="B261" t="str">
            <v>ACOSTA RODRIGUEZ JONATHAN JESUS</v>
          </cell>
          <cell r="C261" t="str">
            <v>BANQUERO PRIVADO SENIOR</v>
          </cell>
          <cell r="D261" t="str">
            <v>PROMOCION Y ASESORIA</v>
          </cell>
        </row>
        <row r="262">
          <cell r="A262">
            <v>64110</v>
          </cell>
          <cell r="B262" t="str">
            <v>GUZMAN  PEREZ VALERIA MONSERRAT</v>
          </cell>
          <cell r="C262" t="str">
            <v>EJECUTIVO DE SERVICIO</v>
          </cell>
          <cell r="D262" t="str">
            <v>PROMOCION Y ASESORIA</v>
          </cell>
        </row>
        <row r="263">
          <cell r="A263">
            <v>63400</v>
          </cell>
          <cell r="B263" t="str">
            <v>BERBER LOPEZ MARGARITA</v>
          </cell>
          <cell r="C263" t="str">
            <v>ASESOR PATRIMONIAL ASOCIADO</v>
          </cell>
          <cell r="D263" t="str">
            <v>PROMOCION Y ASESORIA</v>
          </cell>
        </row>
        <row r="264">
          <cell r="A264">
            <v>62358</v>
          </cell>
          <cell r="B264" t="str">
            <v>MARTINEZ RODRIGUEZ LUIS JAVIER</v>
          </cell>
          <cell r="C264" t="str">
            <v>ASESOR PATRIMONIAL ASOCIADO</v>
          </cell>
          <cell r="D264" t="str">
            <v>PROMOCION Y ASESORIA</v>
          </cell>
        </row>
        <row r="265">
          <cell r="A265">
            <v>94622</v>
          </cell>
          <cell r="B265" t="str">
            <v>BECERRA RAMIREZ REBECA</v>
          </cell>
          <cell r="C265" t="str">
            <v>ASESOR PATRIMONIAL ASOCIADO</v>
          </cell>
          <cell r="D265" t="str">
            <v>PROMOCION Y ASESORIA</v>
          </cell>
        </row>
        <row r="266">
          <cell r="A266">
            <v>52981</v>
          </cell>
          <cell r="B266" t="str">
            <v>GUTIERREZ GONZALEZ DANIEL</v>
          </cell>
          <cell r="C266" t="str">
            <v>ASESOR PATRIMONIAL ASOCIADO</v>
          </cell>
          <cell r="D266" t="str">
            <v>PROMOCION Y ASESORIA</v>
          </cell>
        </row>
        <row r="267">
          <cell r="A267">
            <v>90380</v>
          </cell>
          <cell r="B267" t="str">
            <v>REYES RIVAS ERIKA SUGEY</v>
          </cell>
          <cell r="C267" t="str">
            <v>CONSULTOR</v>
          </cell>
          <cell r="D267" t="str">
            <v>PROMOCION Y ASESORIA</v>
          </cell>
        </row>
        <row r="268">
          <cell r="A268">
            <v>52569</v>
          </cell>
          <cell r="B268" t="str">
            <v>RAMIREZ JUAN MARIA LUISA</v>
          </cell>
          <cell r="C268" t="str">
            <v>ASISTENTE ADMINISTRATIVO</v>
          </cell>
          <cell r="D268" t="str">
            <v>PROMOCION Y ASESORIA</v>
          </cell>
        </row>
        <row r="269">
          <cell r="A269">
            <v>60420</v>
          </cell>
          <cell r="B269" t="str">
            <v>PIÑA MARIN MARIA LORENA</v>
          </cell>
          <cell r="C269" t="str">
            <v>BANQUERO PRIVADO SENIOR</v>
          </cell>
          <cell r="D269" t="str">
            <v>PROMOCION Y ASESORIA</v>
          </cell>
        </row>
        <row r="270">
          <cell r="A270">
            <v>50723</v>
          </cell>
          <cell r="B270" t="str">
            <v>DIAZ SAMAYOA JESUS</v>
          </cell>
          <cell r="C270" t="str">
            <v>DIRECTOR DE CENTRO FINANCIERO</v>
          </cell>
          <cell r="D270" t="str">
            <v>PROMOCION Y ASESORIA</v>
          </cell>
        </row>
        <row r="271">
          <cell r="A271">
            <v>60441</v>
          </cell>
          <cell r="B271" t="str">
            <v>PORTUGAL LUGO MARISOL</v>
          </cell>
          <cell r="C271" t="str">
            <v>ASESOR PATRIMONIAL ASOCIADO</v>
          </cell>
          <cell r="D271" t="str">
            <v>PROMOCION Y ASESORIA</v>
          </cell>
        </row>
        <row r="272">
          <cell r="A272">
            <v>93228</v>
          </cell>
          <cell r="B272" t="str">
            <v>ESCOBAR CUEVAS JOSE ANTONIO</v>
          </cell>
          <cell r="C272" t="str">
            <v>BANQUERO PRIVADO JUNIOR</v>
          </cell>
          <cell r="D272" t="str">
            <v>PROMOCION Y ASESORIA</v>
          </cell>
        </row>
        <row r="273">
          <cell r="A273">
            <v>53954</v>
          </cell>
          <cell r="B273" t="str">
            <v>GARCIA URQUIZA MARINES</v>
          </cell>
          <cell r="C273" t="str">
            <v>ASESOR PATRIMONIAL ASOCIADO</v>
          </cell>
          <cell r="D273" t="str">
            <v>PROMOCION Y ASESORIA</v>
          </cell>
        </row>
        <row r="274">
          <cell r="A274">
            <v>63305</v>
          </cell>
          <cell r="B274" t="str">
            <v>ROSALES MADINAVEITIA  ALEJANDRO</v>
          </cell>
          <cell r="C274" t="str">
            <v>CAJERO</v>
          </cell>
          <cell r="D274" t="str">
            <v>PROMOCION Y ASESORIA</v>
          </cell>
        </row>
        <row r="275">
          <cell r="A275">
            <v>146</v>
          </cell>
          <cell r="B275" t="str">
            <v>PEÑA ORTEGA ROSALINDA</v>
          </cell>
          <cell r="C275" t="str">
            <v>SUBDIRECTOR DE PROMOCION</v>
          </cell>
          <cell r="D275" t="str">
            <v>PROMOCION Y ASESORIA</v>
          </cell>
        </row>
        <row r="276">
          <cell r="A276">
            <v>62600</v>
          </cell>
          <cell r="B276" t="str">
            <v>BAY BENAVIDES MAURICIO ANDRES</v>
          </cell>
          <cell r="C276" t="str">
            <v>ASESOR PATRIMONIAL ASOCIADO</v>
          </cell>
          <cell r="D276" t="str">
            <v>PROMOCION Y ASESORIA</v>
          </cell>
        </row>
        <row r="277">
          <cell r="A277">
            <v>63992</v>
          </cell>
          <cell r="B277" t="str">
            <v>PULIDO COLIN KARLA ANGELICA</v>
          </cell>
          <cell r="C277" t="str">
            <v>ASISTENTE DE PROMOCION</v>
          </cell>
          <cell r="D277" t="str">
            <v>WEALTH MANAGEMENT</v>
          </cell>
        </row>
        <row r="278">
          <cell r="A278">
            <v>5479</v>
          </cell>
          <cell r="B278" t="str">
            <v>GOMEZ LUNA LAURA ELIZABETH</v>
          </cell>
          <cell r="C278" t="str">
            <v>ESPECIALISTA</v>
          </cell>
          <cell r="D278" t="str">
            <v>WEALTH MANAGEMENT</v>
          </cell>
        </row>
        <row r="279">
          <cell r="A279">
            <v>61007</v>
          </cell>
          <cell r="B279" t="str">
            <v>VELASCO ARBOLEYA EDUARDO</v>
          </cell>
          <cell r="C279" t="str">
            <v>ASESOR ENLACE</v>
          </cell>
          <cell r="D279" t="str">
            <v>WEALTH MANAGEMENT</v>
          </cell>
        </row>
        <row r="280">
          <cell r="A280">
            <v>60428</v>
          </cell>
          <cell r="B280" t="str">
            <v>SILLER VILLARREAL CARLOS ALEJANDRO</v>
          </cell>
          <cell r="C280" t="str">
            <v>ASESOR PATRIMONIAL ASOCIADO</v>
          </cell>
          <cell r="D280" t="str">
            <v>PROMOCION Y ASESORIA</v>
          </cell>
        </row>
        <row r="281">
          <cell r="A281">
            <v>64180</v>
          </cell>
          <cell r="B281" t="str">
            <v>JOHNSTON PIMENTEL MARIA EVELINA</v>
          </cell>
          <cell r="C281" t="str">
            <v>ASESOR PATRIMONIAL ASOCIADO</v>
          </cell>
          <cell r="D281" t="str">
            <v>PROMOCION Y ASESORIA</v>
          </cell>
        </row>
        <row r="282">
          <cell r="A282">
            <v>60375</v>
          </cell>
          <cell r="B282" t="str">
            <v>ALVAREZ PEIMBERT ROCIO ADRIANA</v>
          </cell>
          <cell r="C282" t="str">
            <v>SUBDIRECTOR</v>
          </cell>
          <cell r="D282" t="str">
            <v>PROMOCION Y ASESORIA</v>
          </cell>
        </row>
        <row r="283">
          <cell r="A283">
            <v>64936</v>
          </cell>
          <cell r="B283" t="str">
            <v>CONTRERAS REYNA CAROLINA</v>
          </cell>
          <cell r="C283" t="str">
            <v>PROJECT MANAGER</v>
          </cell>
          <cell r="D283" t="str">
            <v>TECNOLOGIAS DE LA INFORMACION</v>
          </cell>
        </row>
        <row r="284">
          <cell r="A284">
            <v>63480</v>
          </cell>
          <cell r="B284" t="str">
            <v>TAPIA BENAVIDES IRIS ADRIANA</v>
          </cell>
          <cell r="C284" t="str">
            <v>ASESOR BANCA SOLUCIONES</v>
          </cell>
          <cell r="D284" t="str">
            <v>BANCA SOLUCIONES</v>
          </cell>
        </row>
        <row r="285">
          <cell r="A285">
            <v>63816</v>
          </cell>
          <cell r="B285" t="str">
            <v>REYES PEDRAZA CARLOS</v>
          </cell>
          <cell r="C285" t="str">
            <v>EJECUTIVO TELEFONICO BANCA SOLUCIONES</v>
          </cell>
          <cell r="D285" t="str">
            <v>BANCA SOLUCIONES</v>
          </cell>
        </row>
        <row r="286">
          <cell r="A286">
            <v>62481</v>
          </cell>
          <cell r="B286" t="str">
            <v>DOMINGUEZ VAZQUEZ FABIOLA DENIS</v>
          </cell>
          <cell r="C286" t="str">
            <v>ASESOR BANCA SOLUCIONES</v>
          </cell>
          <cell r="D286" t="str">
            <v>BANCA SOLUCIONES</v>
          </cell>
        </row>
        <row r="287">
          <cell r="A287">
            <v>62471</v>
          </cell>
          <cell r="B287" t="str">
            <v>JIRASH MEDINA CARLOS GABRIEL</v>
          </cell>
          <cell r="C287" t="str">
            <v>DIRECTOR DE CENTRO FINANCIERO</v>
          </cell>
          <cell r="D287" t="str">
            <v>PROMOCION Y ASESORIA</v>
          </cell>
        </row>
        <row r="288">
          <cell r="A288">
            <v>64073</v>
          </cell>
          <cell r="B288" t="str">
            <v>ARGUELLES GONZALEZ MARCO ANTONIO</v>
          </cell>
          <cell r="C288" t="str">
            <v>ASESOR PATRIMONIAL ASOCIADO</v>
          </cell>
          <cell r="D288" t="str">
            <v>PROMOCION Y ASESORIA</v>
          </cell>
        </row>
        <row r="289">
          <cell r="A289">
            <v>60346</v>
          </cell>
          <cell r="B289" t="str">
            <v>PARRA MIRANDA HUGO ALBERTO</v>
          </cell>
          <cell r="C289" t="str">
            <v>DIRECTOR DE CELULA</v>
          </cell>
          <cell r="D289" t="str">
            <v>PROMOCION Y ASESORIA</v>
          </cell>
        </row>
        <row r="290">
          <cell r="A290">
            <v>61633</v>
          </cell>
          <cell r="B290" t="str">
            <v>VALLE ANDRES MARIA DEL CONSUELO</v>
          </cell>
          <cell r="C290" t="str">
            <v>ASESOR PATRIMONIAL ASOCIADO</v>
          </cell>
          <cell r="D290" t="str">
            <v>PROMOCION Y ASESORIA</v>
          </cell>
        </row>
        <row r="291">
          <cell r="A291">
            <v>60367</v>
          </cell>
          <cell r="B291" t="str">
            <v>DEL ANGEL FIGUEROA PAOLA INDIRA</v>
          </cell>
          <cell r="C291" t="str">
            <v>ASESOR PATRIMONIAL ASOCIADO</v>
          </cell>
          <cell r="D291" t="str">
            <v>PROMOCION Y ASESORIA</v>
          </cell>
        </row>
        <row r="292">
          <cell r="A292">
            <v>64103</v>
          </cell>
          <cell r="B292" t="str">
            <v>CANO PEREZ GABRIELA</v>
          </cell>
          <cell r="C292" t="str">
            <v>ASESOR PATRIMONIAL ASOCIADO</v>
          </cell>
          <cell r="D292" t="str">
            <v>PROMOCION Y ASESORIA</v>
          </cell>
        </row>
        <row r="293">
          <cell r="A293">
            <v>5500</v>
          </cell>
          <cell r="B293" t="str">
            <v>SANCHEZ GONZALEZ VICTOR MANUEL</v>
          </cell>
          <cell r="C293" t="str">
            <v>ASESOR PATRIMONIAL ASOCIADO</v>
          </cell>
          <cell r="D293" t="str">
            <v>PROMOCION Y ASESORIA</v>
          </cell>
        </row>
        <row r="294">
          <cell r="A294">
            <v>61230</v>
          </cell>
          <cell r="B294" t="str">
            <v>ARISTOY MAAWAD KAY MARIANA</v>
          </cell>
          <cell r="C294" t="str">
            <v>ASESOR PATRIMONIAL ASOCIADO</v>
          </cell>
          <cell r="D294" t="str">
            <v>PROMOCION Y ASESORIA</v>
          </cell>
        </row>
        <row r="295">
          <cell r="A295">
            <v>60372</v>
          </cell>
          <cell r="B295" t="str">
            <v>BISOGNO DE HOYOS MARCO ISRAEL</v>
          </cell>
          <cell r="C295" t="str">
            <v>DIRECTOR DE CELULA</v>
          </cell>
          <cell r="D295" t="str">
            <v>PROMOCION Y ASESORIA</v>
          </cell>
        </row>
        <row r="296">
          <cell r="A296">
            <v>60349</v>
          </cell>
          <cell r="B296" t="str">
            <v>MARTINEZ CAMPERO LUIS ADRIAN</v>
          </cell>
          <cell r="C296" t="str">
            <v>ASESOR PATRIMONIAL ASOCIADO</v>
          </cell>
          <cell r="D296" t="str">
            <v>PROMOCION Y ASESORIA</v>
          </cell>
        </row>
        <row r="297">
          <cell r="A297">
            <v>60380</v>
          </cell>
          <cell r="B297" t="str">
            <v>DIAZ HERNANDEZ LUCIA</v>
          </cell>
          <cell r="C297" t="str">
            <v>ASESOR PATRIMONIAL ASOCIADO</v>
          </cell>
          <cell r="D297" t="str">
            <v>PROMOCION Y ASESORIA</v>
          </cell>
        </row>
        <row r="298">
          <cell r="A298">
            <v>60581</v>
          </cell>
          <cell r="B298" t="str">
            <v>CASTILLO CRUZ JESSICA</v>
          </cell>
          <cell r="C298" t="str">
            <v>ASESOR PATRIMONIAL ASOCIADO</v>
          </cell>
          <cell r="D298" t="str">
            <v>PROMOCION Y ASESORIA</v>
          </cell>
        </row>
        <row r="299">
          <cell r="A299">
            <v>62335</v>
          </cell>
          <cell r="B299" t="str">
            <v>RODRIGUEZ VELAZQUEZ MARIA ESTHER</v>
          </cell>
          <cell r="C299" t="str">
            <v>DIRECTOR</v>
          </cell>
          <cell r="D299" t="str">
            <v>CONTROL INTERNO</v>
          </cell>
        </row>
        <row r="300">
          <cell r="A300">
            <v>62362</v>
          </cell>
          <cell r="B300" t="str">
            <v>REYNA BELTRAN BRENDA</v>
          </cell>
          <cell r="C300" t="str">
            <v>ASESOR PATRIMONIAL ASOCIADO</v>
          </cell>
          <cell r="D300" t="str">
            <v>PROMOCION Y ASESORIA</v>
          </cell>
        </row>
        <row r="301">
          <cell r="A301">
            <v>62972</v>
          </cell>
          <cell r="B301" t="str">
            <v>VAZQUEZ ALQUICIRA ALEJANDRO</v>
          </cell>
          <cell r="C301" t="str">
            <v>INSTRUCTOR</v>
          </cell>
          <cell r="D301" t="str">
            <v>EDUCACION FINANCIERA</v>
          </cell>
        </row>
        <row r="302">
          <cell r="A302">
            <v>62984</v>
          </cell>
          <cell r="B302" t="str">
            <v>GONZALEZ MONTESINOS FERNANDEZ DIEGO</v>
          </cell>
          <cell r="C302" t="str">
            <v>DIRECTOR</v>
          </cell>
          <cell r="D302" t="str">
            <v>DINN</v>
          </cell>
        </row>
        <row r="303">
          <cell r="A303">
            <v>63281</v>
          </cell>
          <cell r="B303" t="str">
            <v>AVILA GONZALEZ EDGAR</v>
          </cell>
          <cell r="C303" t="str">
            <v>ANALISTA</v>
          </cell>
          <cell r="D303" t="str">
            <v>FIDUCIARIO</v>
          </cell>
        </row>
        <row r="304">
          <cell r="A304">
            <v>63334</v>
          </cell>
          <cell r="B304" t="str">
            <v>MORAN MENDIZABAL FERNANDO</v>
          </cell>
          <cell r="C304" t="str">
            <v>OPERADOR</v>
          </cell>
          <cell r="D304" t="str">
            <v>POSICION PROPIA Y ARBITRAJE</v>
          </cell>
        </row>
        <row r="305">
          <cell r="A305">
            <v>63443</v>
          </cell>
          <cell r="B305" t="str">
            <v>ESPARZA FERRETIZ KARLA IVETTE</v>
          </cell>
          <cell r="C305" t="str">
            <v>GERENTE</v>
          </cell>
          <cell r="D305" t="str">
            <v>JURIDICO</v>
          </cell>
        </row>
        <row r="306">
          <cell r="A306">
            <v>63465</v>
          </cell>
          <cell r="B306" t="str">
            <v>ESPINOSA TOVAR KAREN MERARI</v>
          </cell>
          <cell r="C306" t="str">
            <v>SUBGERENTE ADMINISTRATIVO</v>
          </cell>
          <cell r="D306" t="str">
            <v>PROMOCION Y ASESORIA</v>
          </cell>
        </row>
        <row r="307">
          <cell r="A307">
            <v>63740</v>
          </cell>
          <cell r="B307" t="str">
            <v>OECHLER SANCHEZ DE CARMONA BEATRIZ</v>
          </cell>
          <cell r="C307" t="str">
            <v>GERENTE</v>
          </cell>
          <cell r="D307" t="str">
            <v>DINN</v>
          </cell>
        </row>
        <row r="308">
          <cell r="A308">
            <v>63756</v>
          </cell>
          <cell r="B308" t="str">
            <v>GOMEZ ENRIQUEZ LUIS OCTAVIO</v>
          </cell>
          <cell r="C308" t="str">
            <v>DISEÑADOR DINN</v>
          </cell>
          <cell r="D308" t="str">
            <v>DINN</v>
          </cell>
        </row>
        <row r="309">
          <cell r="A309">
            <v>63925</v>
          </cell>
          <cell r="B309" t="str">
            <v>BANCK HERNANDEZ FRANCISCO</v>
          </cell>
          <cell r="C309" t="str">
            <v>DIRECTOR DE BANCA PRIV Y PATRIM</v>
          </cell>
          <cell r="D309" t="str">
            <v>PROMOCION Y ASESORIA</v>
          </cell>
        </row>
        <row r="310">
          <cell r="A310">
            <v>64090</v>
          </cell>
          <cell r="B310" t="str">
            <v>VAZQUEZ HERNANDEZ RAMIRO</v>
          </cell>
          <cell r="C310" t="str">
            <v>GERENTE</v>
          </cell>
          <cell r="D310" t="str">
            <v>FIDUCIARIO</v>
          </cell>
        </row>
        <row r="311">
          <cell r="A311">
            <v>64094</v>
          </cell>
          <cell r="B311" t="str">
            <v>TENA SUAREZ MARCO ANTONIO</v>
          </cell>
          <cell r="C311" t="str">
            <v>GERENTE</v>
          </cell>
          <cell r="D311" t="str">
            <v>FIDUCIARIO</v>
          </cell>
        </row>
        <row r="312">
          <cell r="A312">
            <v>64139</v>
          </cell>
          <cell r="B312" t="str">
            <v>ROSALES CRUZ STEPHANIE</v>
          </cell>
          <cell r="C312" t="str">
            <v>GERENTE</v>
          </cell>
          <cell r="D312" t="str">
            <v>DINN</v>
          </cell>
        </row>
        <row r="313">
          <cell r="A313">
            <v>64173</v>
          </cell>
          <cell r="B313" t="str">
            <v>LARENAS MARTINEZ ROBERTO ARTURO</v>
          </cell>
          <cell r="C313" t="str">
            <v>DIRECTOR</v>
          </cell>
          <cell r="D313" t="str">
            <v>VENTAS INSTITUCIONALES</v>
          </cell>
        </row>
        <row r="314">
          <cell r="A314">
            <v>64174</v>
          </cell>
          <cell r="B314" t="str">
            <v>CASAVANTES GONZALEZ HECTOR</v>
          </cell>
          <cell r="C314" t="str">
            <v>DIRECTOR</v>
          </cell>
          <cell r="D314" t="str">
            <v>PLATAFORMAS ELECTRONICAS</v>
          </cell>
        </row>
        <row r="315">
          <cell r="A315">
            <v>64224</v>
          </cell>
          <cell r="B315" t="str">
            <v>JIMENEZ SERVIN JESSICA YATZIRI</v>
          </cell>
          <cell r="C315" t="str">
            <v>EJECUTIVO DE SERVICIO DINN</v>
          </cell>
          <cell r="D315" t="str">
            <v>DINN</v>
          </cell>
        </row>
        <row r="316">
          <cell r="A316">
            <v>64275</v>
          </cell>
          <cell r="B316" t="str">
            <v>GONZALEZ MORALES ANGELICA AMAIRANI</v>
          </cell>
          <cell r="C316" t="str">
            <v>EJECUTIVO DE SERVICIO DINN</v>
          </cell>
          <cell r="D316" t="str">
            <v>DINN</v>
          </cell>
        </row>
        <row r="317">
          <cell r="A317">
            <v>64281</v>
          </cell>
          <cell r="B317" t="str">
            <v>RAMIREZ BUCIO VICTOR URIVE</v>
          </cell>
          <cell r="C317" t="str">
            <v>MENSAJERO</v>
          </cell>
          <cell r="D317" t="str">
            <v>PROMOCION Y ASESORIA</v>
          </cell>
        </row>
        <row r="318">
          <cell r="A318">
            <v>64285</v>
          </cell>
          <cell r="B318" t="str">
            <v>SUAYD GOLD JOANA NABILA</v>
          </cell>
          <cell r="C318" t="str">
            <v>GERENTE</v>
          </cell>
          <cell r="D318" t="str">
            <v>DINN</v>
          </cell>
        </row>
        <row r="319">
          <cell r="A319">
            <v>64298</v>
          </cell>
          <cell r="B319" t="str">
            <v>VAZQUEZ GASCA MARIA DEL ROCIO</v>
          </cell>
          <cell r="C319" t="str">
            <v>GERENTE</v>
          </cell>
          <cell r="D319" t="str">
            <v>FIDUCIARIO</v>
          </cell>
        </row>
        <row r="320">
          <cell r="A320">
            <v>64315</v>
          </cell>
          <cell r="B320" t="str">
            <v>LOPEZ CONTRERAS LUIS FRANCISCO</v>
          </cell>
          <cell r="C320" t="str">
            <v>DIRECTOR</v>
          </cell>
          <cell r="D320" t="str">
            <v>MESA DE CAPITALES</v>
          </cell>
        </row>
        <row r="321">
          <cell r="A321">
            <v>64308</v>
          </cell>
          <cell r="B321" t="str">
            <v>CRUZ TORALES KAREN</v>
          </cell>
          <cell r="C321" t="str">
            <v>INTERNO</v>
          </cell>
          <cell r="D321" t="str">
            <v>PROMOCION Y ASESORIA</v>
          </cell>
        </row>
        <row r="322">
          <cell r="A322">
            <v>64318</v>
          </cell>
          <cell r="B322" t="str">
            <v>RINCON SUASTEGUI HECTOR MARTIN</v>
          </cell>
          <cell r="C322" t="str">
            <v>DIRECTOR REGIONAL</v>
          </cell>
          <cell r="D322" t="str">
            <v>PROMOCION Y ASESORIA</v>
          </cell>
        </row>
        <row r="323">
          <cell r="A323">
            <v>64325</v>
          </cell>
          <cell r="B323" t="str">
            <v>HAWLEY SUAREZ STEPHANIA</v>
          </cell>
          <cell r="C323" t="str">
            <v>DISEÑADOR DINN</v>
          </cell>
          <cell r="D323" t="str">
            <v>DINN</v>
          </cell>
        </row>
        <row r="324">
          <cell r="A324">
            <v>64337</v>
          </cell>
          <cell r="B324" t="str">
            <v>MILLE IRURE IÑIGO</v>
          </cell>
          <cell r="C324" t="str">
            <v>SUBDIRECTOR</v>
          </cell>
          <cell r="D324" t="str">
            <v>TESORERIA Y MESA DE DINERO</v>
          </cell>
        </row>
        <row r="325">
          <cell r="A325">
            <v>64347</v>
          </cell>
          <cell r="B325" t="str">
            <v>ZENTENO VELAZQUEZ PAOLA</v>
          </cell>
          <cell r="C325" t="str">
            <v>INSTRUCTOR</v>
          </cell>
          <cell r="D325" t="str">
            <v>EDUCACION FINANCIERA</v>
          </cell>
        </row>
        <row r="326">
          <cell r="A326">
            <v>64379</v>
          </cell>
          <cell r="B326" t="str">
            <v>AVALOS COLIN RAQUEL ELIZABETH</v>
          </cell>
          <cell r="C326" t="str">
            <v>CAJERO</v>
          </cell>
          <cell r="D326" t="str">
            <v>PROMOCION Y ASESORIA</v>
          </cell>
        </row>
        <row r="327">
          <cell r="A327">
            <v>64394</v>
          </cell>
          <cell r="B327" t="str">
            <v>MUÑOZ HERNANDEZ NATHAN ALEJANDRO</v>
          </cell>
          <cell r="C327" t="str">
            <v>MENSAJERO</v>
          </cell>
          <cell r="D327" t="str">
            <v>PROMOCION Y ASESORIA</v>
          </cell>
        </row>
        <row r="328">
          <cell r="A328">
            <v>64392</v>
          </cell>
          <cell r="B328" t="str">
            <v>MARTINEZ SOLIS YAZMIN ALEJANDRA</v>
          </cell>
          <cell r="C328" t="str">
            <v>EJECUTIVO DE SERVICIO</v>
          </cell>
          <cell r="D328" t="str">
            <v>PROMOCION Y ASESORIA</v>
          </cell>
        </row>
        <row r="329">
          <cell r="A329">
            <v>64393</v>
          </cell>
          <cell r="B329" t="str">
            <v>JARAMILLO MALDONADO MARIA EUGENIA</v>
          </cell>
          <cell r="C329" t="str">
            <v>ASISTENTE DE ASESORIA</v>
          </cell>
          <cell r="D329" t="str">
            <v>PROMOCION Y ASESORIA</v>
          </cell>
        </row>
        <row r="330">
          <cell r="A330">
            <v>64413</v>
          </cell>
          <cell r="B330" t="str">
            <v>ESPINO AGUIRRE JOSE JAEL</v>
          </cell>
          <cell r="C330" t="str">
            <v>ASISTENTE ADMINISTRATIVO</v>
          </cell>
          <cell r="D330" t="str">
            <v>PROMOCION Y ASESORIA</v>
          </cell>
        </row>
        <row r="331">
          <cell r="A331">
            <v>64432</v>
          </cell>
          <cell r="B331" t="str">
            <v>SILOS BARRERA FERNANDO</v>
          </cell>
          <cell r="C331" t="str">
            <v>ASPIRANTE A ASESOR</v>
          </cell>
          <cell r="D331" t="str">
            <v>PROMOCION Y ASESORIA</v>
          </cell>
        </row>
        <row r="332">
          <cell r="A332">
            <v>64429</v>
          </cell>
          <cell r="B332" t="str">
            <v>DELGADO LIZARRAGA MANUEL ENRIQUE</v>
          </cell>
          <cell r="C332" t="str">
            <v>DIRECTOR SECTORIAL</v>
          </cell>
          <cell r="D332" t="str">
            <v>BANCA DE RELACION</v>
          </cell>
        </row>
        <row r="333">
          <cell r="A333">
            <v>64455</v>
          </cell>
          <cell r="B333" t="str">
            <v>JIMENEZ PACHECO RICARDO</v>
          </cell>
          <cell r="C333" t="str">
            <v>INTERNO</v>
          </cell>
          <cell r="D333" t="str">
            <v>PROMOCION Y ASESORIA</v>
          </cell>
        </row>
        <row r="334">
          <cell r="A334">
            <v>64453</v>
          </cell>
          <cell r="B334" t="str">
            <v>HERRERA GUERRERO SANTIAGO</v>
          </cell>
          <cell r="C334" t="str">
            <v>INTERNO</v>
          </cell>
          <cell r="D334" t="str">
            <v>PROMOCION Y ASESORIA</v>
          </cell>
        </row>
        <row r="335">
          <cell r="A335">
            <v>64474</v>
          </cell>
          <cell r="B335" t="str">
            <v>SENDRA ARIAS JORDI</v>
          </cell>
          <cell r="C335" t="str">
            <v>DIRECTOR DE BANCA PRIV Y PATRIM</v>
          </cell>
          <cell r="D335" t="str">
            <v>PROMOCION Y ASESORIA</v>
          </cell>
        </row>
        <row r="336">
          <cell r="A336">
            <v>64482</v>
          </cell>
          <cell r="B336" t="str">
            <v>BOLAÑOS CASTILLO JUAN ALBERTO</v>
          </cell>
          <cell r="C336" t="str">
            <v>ANALISTA</v>
          </cell>
          <cell r="D336" t="str">
            <v>COMPLIANCE</v>
          </cell>
        </row>
        <row r="337">
          <cell r="A337">
            <v>64519</v>
          </cell>
          <cell r="B337" t="str">
            <v>SANCHEZ DELGADO MARIA GUADALUPE</v>
          </cell>
          <cell r="C337" t="str">
            <v>CAJERO</v>
          </cell>
          <cell r="D337" t="str">
            <v>PROMOCION Y ASESORIA</v>
          </cell>
        </row>
        <row r="338">
          <cell r="A338">
            <v>64523</v>
          </cell>
          <cell r="B338" t="str">
            <v>MORALES RODRIGUEZ JAZMIN</v>
          </cell>
          <cell r="C338" t="str">
            <v>EJECUTIVO DE SERVICIO</v>
          </cell>
          <cell r="D338" t="str">
            <v>PROMOCION Y ASESORIA</v>
          </cell>
        </row>
        <row r="339">
          <cell r="A339">
            <v>64528</v>
          </cell>
          <cell r="B339" t="str">
            <v>LANDEROS ROJAS EVANGELINA</v>
          </cell>
          <cell r="C339" t="str">
            <v>ASESOR PATRIMONIAL ASOCIADO</v>
          </cell>
          <cell r="D339" t="str">
            <v>PROMOCION Y ASESORIA</v>
          </cell>
        </row>
        <row r="340">
          <cell r="A340">
            <v>64544</v>
          </cell>
          <cell r="B340" t="str">
            <v>SORIA PERDOMO JESUS JAVIER</v>
          </cell>
          <cell r="C340" t="str">
            <v>DIRECTOR</v>
          </cell>
          <cell r="D340" t="str">
            <v>ESTRATEGIA COMERCIAL FX Y TRANSACCIONAL</v>
          </cell>
        </row>
        <row r="341">
          <cell r="A341">
            <v>64600</v>
          </cell>
          <cell r="B341" t="str">
            <v>VENTURA RIVAS ADRIANA</v>
          </cell>
          <cell r="C341" t="str">
            <v>ASESOR PATRIMONIAL ASOCIADO</v>
          </cell>
          <cell r="D341" t="str">
            <v>PROMOCION Y ASESORIA</v>
          </cell>
        </row>
        <row r="342">
          <cell r="A342">
            <v>64525</v>
          </cell>
          <cell r="B342" t="str">
            <v>NAVARRO GARCIA FRANCISCO JAVIER</v>
          </cell>
          <cell r="C342" t="str">
            <v>DIRECTOR</v>
          </cell>
          <cell r="D342" t="str">
            <v>PROMOCION Y ASESORIA</v>
          </cell>
        </row>
        <row r="343">
          <cell r="A343">
            <v>62672</v>
          </cell>
          <cell r="B343" t="str">
            <v>MURIEL GIL MAURICIO</v>
          </cell>
          <cell r="C343" t="str">
            <v>ASESOR</v>
          </cell>
          <cell r="D343" t="str">
            <v>VENTAS TESORERIA</v>
          </cell>
        </row>
        <row r="344">
          <cell r="A344">
            <v>63355</v>
          </cell>
          <cell r="B344" t="str">
            <v>CASTAÑEIRAS JENNER REGINA</v>
          </cell>
          <cell r="C344" t="str">
            <v>OPERADOR</v>
          </cell>
          <cell r="D344" t="str">
            <v>ESTRUCTURACION DE DERIVADOS</v>
          </cell>
        </row>
        <row r="345">
          <cell r="A345">
            <v>61270</v>
          </cell>
          <cell r="B345" t="str">
            <v>ONOFRE GONZALEZ MERARI AIDEE</v>
          </cell>
          <cell r="C345" t="str">
            <v>ASESOR</v>
          </cell>
          <cell r="D345" t="str">
            <v>VENTAS TRANSACCIONAL</v>
          </cell>
        </row>
        <row r="346">
          <cell r="A346">
            <v>52060</v>
          </cell>
          <cell r="B346" t="str">
            <v>GONZALEZ GONZALEZ CARLOS</v>
          </cell>
          <cell r="C346" t="str">
            <v>GERENTE</v>
          </cell>
          <cell r="D346" t="str">
            <v>VENTAS TRANSACCIONAL</v>
          </cell>
        </row>
        <row r="347">
          <cell r="A347">
            <v>61165</v>
          </cell>
          <cell r="B347" t="str">
            <v>GALGUERA MARTINEZ MARIA VICTORIA</v>
          </cell>
          <cell r="C347" t="str">
            <v>ASESOR PATRIMONIAL ASOCIADO</v>
          </cell>
          <cell r="D347" t="str">
            <v>PROMOCION Y ASESORIA</v>
          </cell>
        </row>
        <row r="348">
          <cell r="A348">
            <v>62919</v>
          </cell>
          <cell r="B348" t="str">
            <v>LOPEZ MANJARREZ BLANCA DELIA</v>
          </cell>
          <cell r="C348" t="str">
            <v>ASESOR PATRIMONIAL ASOCIADO</v>
          </cell>
          <cell r="D348" t="str">
            <v>PROMOCION Y ASESORIA</v>
          </cell>
        </row>
        <row r="349">
          <cell r="A349">
            <v>64549</v>
          </cell>
          <cell r="B349" t="str">
            <v>LOPEZ SIU MARGARITA</v>
          </cell>
          <cell r="C349" t="str">
            <v>RECEPCIONISTA ANFITRION</v>
          </cell>
          <cell r="D349" t="str">
            <v>PROMOCION Y ASESORIA</v>
          </cell>
        </row>
        <row r="350">
          <cell r="A350">
            <v>5412</v>
          </cell>
          <cell r="B350" t="str">
            <v>ORDONANA AGUILAR JOSE ANTONIO</v>
          </cell>
          <cell r="C350" t="str">
            <v>DIRECTOR REGIONAL</v>
          </cell>
          <cell r="D350" t="str">
            <v>PROMOCION Y ASESORIA</v>
          </cell>
        </row>
        <row r="351">
          <cell r="A351">
            <v>64643</v>
          </cell>
          <cell r="B351" t="str">
            <v>MARTINEZ VILLAVERDE RAFAEL</v>
          </cell>
          <cell r="C351" t="str">
            <v>GERENTE</v>
          </cell>
          <cell r="D351" t="str">
            <v>MERCADOTECNIA</v>
          </cell>
        </row>
        <row r="352">
          <cell r="A352">
            <v>62952</v>
          </cell>
          <cell r="B352" t="str">
            <v>NUÑEZ OLMEDO KAREN ANDREA</v>
          </cell>
          <cell r="C352" t="str">
            <v>ASESOR BANCA SOLUCIONES</v>
          </cell>
          <cell r="D352" t="str">
            <v>BANCA SOLUCIONES</v>
          </cell>
        </row>
        <row r="353">
          <cell r="A353">
            <v>50401</v>
          </cell>
          <cell r="B353" t="str">
            <v>RIVERA BANUELOS MARIA ELENA</v>
          </cell>
          <cell r="C353" t="str">
            <v>ASESOR BANCA SOLUCIONES</v>
          </cell>
          <cell r="D353" t="str">
            <v>BANCA SOLUCIONES</v>
          </cell>
        </row>
        <row r="354">
          <cell r="A354">
            <v>50844</v>
          </cell>
          <cell r="B354" t="str">
            <v>RICARDEZ SANTIAGO ELIZABETH</v>
          </cell>
          <cell r="C354" t="str">
            <v>ASESOR PATRIMONIAL ASOCIADO</v>
          </cell>
          <cell r="D354" t="str">
            <v>PROMOCION Y ASESORIA</v>
          </cell>
        </row>
        <row r="355">
          <cell r="A355">
            <v>62418</v>
          </cell>
          <cell r="B355" t="str">
            <v>FRANCK BRAVO ANGELICA DE GUADALUPE</v>
          </cell>
          <cell r="C355" t="str">
            <v>BANQUERO JUNIOR</v>
          </cell>
          <cell r="D355" t="str">
            <v>BANCA DE RELACION</v>
          </cell>
        </row>
        <row r="356">
          <cell r="A356">
            <v>62590</v>
          </cell>
          <cell r="B356" t="str">
            <v>DIAZ SERRANO ERIK ISRAEL</v>
          </cell>
          <cell r="C356" t="str">
            <v>BANQUERO TRANSACCIONAL</v>
          </cell>
          <cell r="D356" t="str">
            <v>BANCA DE RELACION</v>
          </cell>
        </row>
        <row r="357">
          <cell r="A357">
            <v>63280</v>
          </cell>
          <cell r="B357" t="str">
            <v>TORRES VILLAESCUZA OSCAR</v>
          </cell>
          <cell r="C357" t="str">
            <v>BANQUERO TRANSACCIONAL</v>
          </cell>
          <cell r="D357" t="str">
            <v>BANCA DE RELACION</v>
          </cell>
        </row>
        <row r="358">
          <cell r="A358">
            <v>62397</v>
          </cell>
          <cell r="B358" t="str">
            <v>LOZANO GARZA ANTONIO</v>
          </cell>
          <cell r="C358" t="str">
            <v>BANQUERO TRANSACCIONAL</v>
          </cell>
          <cell r="D358" t="str">
            <v>BANCA DE RELACION</v>
          </cell>
        </row>
        <row r="359">
          <cell r="A359">
            <v>64584</v>
          </cell>
          <cell r="B359" t="str">
            <v>BAÑUELOS SALDAÑA MARIA ESTEPHANIE SARAI</v>
          </cell>
          <cell r="C359" t="str">
            <v>BANQUERO JUNIOR</v>
          </cell>
          <cell r="D359" t="str">
            <v>BANCA DE RELACION</v>
          </cell>
        </row>
        <row r="360">
          <cell r="A360">
            <v>62580</v>
          </cell>
          <cell r="B360" t="str">
            <v>RUIZ BARCENAS PEDRO RODOLFO</v>
          </cell>
          <cell r="C360" t="str">
            <v>BANQUERO SR</v>
          </cell>
          <cell r="D360" t="str">
            <v>BANCA DE RELACION</v>
          </cell>
        </row>
        <row r="361">
          <cell r="A361">
            <v>63325</v>
          </cell>
          <cell r="B361" t="str">
            <v>GUZMAN GARZA ALEJANDRA</v>
          </cell>
          <cell r="C361" t="str">
            <v>BANQUERO JUNIOR</v>
          </cell>
          <cell r="D361" t="str">
            <v>BANCA DE RELACION</v>
          </cell>
        </row>
        <row r="362">
          <cell r="A362">
            <v>53804</v>
          </cell>
          <cell r="B362" t="str">
            <v>CASTANEDO  VALDEZ JOSE JUAN</v>
          </cell>
          <cell r="C362" t="str">
            <v>DIRECTOR PROMOCION TRANSACCIONAL</v>
          </cell>
          <cell r="D362" t="str">
            <v>BANCA DE RELACION</v>
          </cell>
        </row>
        <row r="363">
          <cell r="A363">
            <v>64585</v>
          </cell>
          <cell r="B363" t="str">
            <v>AGUILAR ALMENDAREZ MARTIN DE JESUS</v>
          </cell>
          <cell r="C363" t="str">
            <v>BANQUERO TRANSACCIONAL</v>
          </cell>
          <cell r="D363" t="str">
            <v>BANCA DE RELACION</v>
          </cell>
        </row>
        <row r="364">
          <cell r="A364">
            <v>64374</v>
          </cell>
          <cell r="B364" t="str">
            <v>JUANZ OCHOA FRIDA STEFANIE</v>
          </cell>
          <cell r="C364" t="str">
            <v>CAJERO</v>
          </cell>
          <cell r="D364" t="str">
            <v>PROMOCION Y ASESORIA</v>
          </cell>
        </row>
        <row r="365">
          <cell r="A365">
            <v>63447</v>
          </cell>
          <cell r="B365" t="str">
            <v>ESPINOZA ESPINOZA RICARDO</v>
          </cell>
          <cell r="C365" t="str">
            <v>BANQUERO SR</v>
          </cell>
          <cell r="D365" t="str">
            <v>BANCA DE RELACION</v>
          </cell>
        </row>
        <row r="366">
          <cell r="A366">
            <v>63180</v>
          </cell>
          <cell r="B366" t="str">
            <v>BURRUEL MARQUEZ ALEJANDRO</v>
          </cell>
          <cell r="C366" t="str">
            <v>BANQUERO PRIVADO JUNIOR</v>
          </cell>
          <cell r="D366" t="str">
            <v>PROMOCION Y ASESORIA</v>
          </cell>
        </row>
        <row r="367">
          <cell r="A367">
            <v>60181</v>
          </cell>
          <cell r="B367" t="str">
            <v>TAFOLLA GARCIA PATRICIA</v>
          </cell>
          <cell r="C367" t="str">
            <v>BANQUERO SR</v>
          </cell>
          <cell r="D367" t="str">
            <v>BANCA DE RELACION</v>
          </cell>
        </row>
        <row r="368">
          <cell r="A368">
            <v>63496</v>
          </cell>
          <cell r="B368" t="str">
            <v>JUAREZ  CARRILLO VICTOR IGNACIO</v>
          </cell>
          <cell r="C368" t="str">
            <v>BANQUERO SR</v>
          </cell>
          <cell r="D368" t="str">
            <v>BANCA DE RELACION</v>
          </cell>
        </row>
        <row r="369">
          <cell r="A369">
            <v>64504</v>
          </cell>
          <cell r="B369" t="str">
            <v>MUÑOZ MUÑOZ IMELDA</v>
          </cell>
          <cell r="C369" t="str">
            <v>BANQUERO TRANSACCIONAL</v>
          </cell>
          <cell r="D369" t="str">
            <v>BANCA DE RELACION</v>
          </cell>
        </row>
        <row r="370">
          <cell r="A370">
            <v>63733</v>
          </cell>
          <cell r="B370" t="str">
            <v>RAMO HERNANDEZ LISETTE PAOLA</v>
          </cell>
          <cell r="C370" t="str">
            <v>BANQUERO JUNIOR</v>
          </cell>
          <cell r="D370" t="str">
            <v>BANCA DE RELACION</v>
          </cell>
        </row>
        <row r="371">
          <cell r="A371">
            <v>63008</v>
          </cell>
          <cell r="B371" t="str">
            <v>CORONA ALVAREZ PEDRO RAMON</v>
          </cell>
          <cell r="C371" t="str">
            <v>BANQUERO TRANSACCIONAL</v>
          </cell>
          <cell r="D371" t="str">
            <v>BANCA DE RELACION</v>
          </cell>
        </row>
        <row r="372">
          <cell r="A372">
            <v>50385</v>
          </cell>
          <cell r="B372" t="str">
            <v>LEDEZMA AVILA LEONARDO MANUEL</v>
          </cell>
          <cell r="C372" t="str">
            <v>SUBDIRECTOR</v>
          </cell>
          <cell r="D372" t="str">
            <v>PROMOCION Y ASESORIA</v>
          </cell>
        </row>
        <row r="373">
          <cell r="A373">
            <v>61782</v>
          </cell>
          <cell r="B373" t="str">
            <v>CASTRO CAUDILLO RAFAEL ALEJANDRO</v>
          </cell>
          <cell r="C373" t="str">
            <v>GERENTE</v>
          </cell>
          <cell r="D373" t="str">
            <v>SEGURIDAD INFORMATICA</v>
          </cell>
        </row>
        <row r="374">
          <cell r="A374">
            <v>52197</v>
          </cell>
          <cell r="B374" t="str">
            <v>BARBA QUEZADA JOSE GABRIEL</v>
          </cell>
          <cell r="C374" t="str">
            <v>DIRECTOR BANCA PRIVADA</v>
          </cell>
          <cell r="D374" t="str">
            <v>PROMOCION Y ASESORIA</v>
          </cell>
        </row>
        <row r="375">
          <cell r="A375">
            <v>379</v>
          </cell>
          <cell r="B375" t="str">
            <v>MARTINEZ GARZA SERGIO GERARDO</v>
          </cell>
          <cell r="C375" t="str">
            <v>DIRECTOR BANCA PRIVADA</v>
          </cell>
          <cell r="D375" t="str">
            <v>PROMOCION Y ASESORIA</v>
          </cell>
        </row>
        <row r="376">
          <cell r="A376">
            <v>50551</v>
          </cell>
          <cell r="B376" t="str">
            <v>GARZA CARRILLO DELIA TERESITA</v>
          </cell>
          <cell r="C376" t="str">
            <v>ASESOR PATRIMONIAL ASOCIADO</v>
          </cell>
          <cell r="D376" t="str">
            <v>PROMOCION Y ASESORIA</v>
          </cell>
        </row>
        <row r="377">
          <cell r="A377">
            <v>53322</v>
          </cell>
          <cell r="B377" t="str">
            <v>LOZANO DORADO ROBERTO JULIO</v>
          </cell>
          <cell r="C377" t="str">
            <v>BANQUERO PRIVADO SENIOR</v>
          </cell>
          <cell r="D377" t="str">
            <v>PROMOCION Y ASESORIA</v>
          </cell>
        </row>
        <row r="378">
          <cell r="A378">
            <v>63212</v>
          </cell>
          <cell r="B378" t="str">
            <v>CARRILLO MARTINEZ OSCAR MARIO</v>
          </cell>
          <cell r="C378" t="str">
            <v>DIRECTOR DE CENTRO FINANCIERO</v>
          </cell>
          <cell r="D378" t="str">
            <v>PROMOCION Y ASESORIA</v>
          </cell>
        </row>
        <row r="379">
          <cell r="A379">
            <v>63602</v>
          </cell>
          <cell r="B379" t="str">
            <v>FLORES ZARATE SAMUEL</v>
          </cell>
          <cell r="C379" t="str">
            <v>ASESOR PATRIMONIAL ASOCIADO</v>
          </cell>
          <cell r="D379" t="str">
            <v>PROMOCION Y ASESORIA</v>
          </cell>
        </row>
        <row r="380">
          <cell r="A380">
            <v>64324</v>
          </cell>
          <cell r="B380" t="str">
            <v>LARA RAMIREZ MARIANGELA</v>
          </cell>
          <cell r="C380" t="str">
            <v>ASISTENTE DE PROMOCION</v>
          </cell>
          <cell r="D380" t="str">
            <v>PROMOCION Y ASESORIA</v>
          </cell>
        </row>
        <row r="381">
          <cell r="A381">
            <v>60413</v>
          </cell>
          <cell r="B381" t="str">
            <v>GARCIA SANCHEZ JESSY IRVING</v>
          </cell>
          <cell r="C381" t="str">
            <v>EJECUTIVO</v>
          </cell>
          <cell r="D381" t="str">
            <v>BANCA DE RELACION</v>
          </cell>
        </row>
        <row r="382">
          <cell r="A382">
            <v>25</v>
          </cell>
          <cell r="B382" t="str">
            <v>ORTEGA SENTIES JOSE ALEJANDRO</v>
          </cell>
          <cell r="C382" t="str">
            <v>DIRECTOR REGIONAL</v>
          </cell>
          <cell r="D382" t="str">
            <v>PROMOCION Y ASESORIA</v>
          </cell>
        </row>
        <row r="383">
          <cell r="A383">
            <v>64162</v>
          </cell>
          <cell r="B383" t="str">
            <v>VARGAS MARTINEZ MARIO ALBERTO</v>
          </cell>
          <cell r="C383" t="str">
            <v>AUXILIAR CALIDAD EN EL SERVICIO</v>
          </cell>
          <cell r="D383" t="str">
            <v>EXPERIENCIA AL CLIENTE</v>
          </cell>
        </row>
        <row r="384">
          <cell r="A384">
            <v>62176</v>
          </cell>
          <cell r="B384" t="str">
            <v>LEDESMA HERNANDEZ JAQUELINE</v>
          </cell>
          <cell r="C384" t="str">
            <v>AUXILIAR</v>
          </cell>
          <cell r="D384" t="str">
            <v>FIDUCIARIO</v>
          </cell>
        </row>
        <row r="385">
          <cell r="A385">
            <v>63617</v>
          </cell>
          <cell r="B385" t="str">
            <v>LOYA HERNANDEZ RITA ABRIL</v>
          </cell>
          <cell r="C385" t="str">
            <v>CAJERO</v>
          </cell>
          <cell r="D385" t="str">
            <v>PROMOCION Y ASESORIA</v>
          </cell>
        </row>
        <row r="386">
          <cell r="A386">
            <v>62306</v>
          </cell>
          <cell r="B386" t="str">
            <v>ZANABRIA RAYAS HUGO ALONSO</v>
          </cell>
          <cell r="C386" t="str">
            <v>SUBDIRECTOR</v>
          </cell>
          <cell r="D386" t="str">
            <v>ASSET MANAGEMENT</v>
          </cell>
        </row>
        <row r="387">
          <cell r="A387">
            <v>51737</v>
          </cell>
          <cell r="B387" t="str">
            <v>CARDENAS GUERRERO MARGARITA</v>
          </cell>
          <cell r="C387" t="str">
            <v>BANQUERO PRIVADO SENIOR</v>
          </cell>
          <cell r="D387" t="str">
            <v>PROMOCION Y ASESORIA</v>
          </cell>
        </row>
        <row r="388">
          <cell r="A388">
            <v>61167</v>
          </cell>
          <cell r="B388" t="str">
            <v>VIESCA GARCIA RODRIGO</v>
          </cell>
          <cell r="C388" t="str">
            <v>DIRECTOR DE CENTRO FINANCIERO</v>
          </cell>
          <cell r="D388" t="str">
            <v>PROMOCION Y ASESORIA</v>
          </cell>
        </row>
        <row r="389">
          <cell r="A389">
            <v>64889</v>
          </cell>
          <cell r="B389" t="str">
            <v>PEÑALOZA MARTINEZ NOELIA</v>
          </cell>
          <cell r="C389" t="str">
            <v>ASPIRANTE A ASESOR</v>
          </cell>
          <cell r="D389" t="str">
            <v>PROMOCION Y ASESORIA</v>
          </cell>
        </row>
        <row r="390">
          <cell r="A390">
            <v>64459</v>
          </cell>
          <cell r="B390" t="str">
            <v>JURADO ESCOTO GERARDO</v>
          </cell>
          <cell r="C390" t="str">
            <v>ANALISTA</v>
          </cell>
          <cell r="D390" t="str">
            <v>CONSULTORIA Y SEGUROS</v>
          </cell>
        </row>
        <row r="391">
          <cell r="A391">
            <v>64462</v>
          </cell>
          <cell r="B391" t="str">
            <v>YAÑEZ HERNANDEZ ALEJANDRA</v>
          </cell>
          <cell r="C391" t="str">
            <v>SUBGERENTE</v>
          </cell>
          <cell r="D391" t="str">
            <v>RIESGOS</v>
          </cell>
        </row>
        <row r="392">
          <cell r="A392">
            <v>64649</v>
          </cell>
          <cell r="B392" t="str">
            <v>DIAZ MIRANDA ERICK MILAN</v>
          </cell>
          <cell r="C392" t="str">
            <v>SUBGERENTE</v>
          </cell>
          <cell r="D392" t="str">
            <v>DINN</v>
          </cell>
        </row>
        <row r="393">
          <cell r="A393">
            <v>63485</v>
          </cell>
          <cell r="B393" t="str">
            <v>RODRIGUEZ TORRES CLAUDIA YADELICE</v>
          </cell>
          <cell r="C393" t="str">
            <v>ASISTENTE ADMINISTRATIVO</v>
          </cell>
          <cell r="D393" t="str">
            <v>PROMOCION Y ASESORIA</v>
          </cell>
        </row>
        <row r="394">
          <cell r="A394">
            <v>61112</v>
          </cell>
          <cell r="B394" t="str">
            <v>MAYORGA MERCADO MIGUEL</v>
          </cell>
          <cell r="C394" t="str">
            <v>GERENTE</v>
          </cell>
          <cell r="D394" t="str">
            <v>TECNOLOGIAS DE LA INFORMACION</v>
          </cell>
        </row>
        <row r="395">
          <cell r="A395">
            <v>63901</v>
          </cell>
          <cell r="B395" t="str">
            <v>VALENZUELA GONZALEZ RENE JOSE</v>
          </cell>
          <cell r="C395" t="str">
            <v>ASESOR BANCA SOLUCIONES</v>
          </cell>
          <cell r="D395" t="str">
            <v>BANCA SOLUCIONES</v>
          </cell>
        </row>
        <row r="396">
          <cell r="A396">
            <v>64732</v>
          </cell>
          <cell r="B396" t="str">
            <v>HERNANDEZ REYES ULISES</v>
          </cell>
          <cell r="C396" t="str">
            <v>GERENTE</v>
          </cell>
          <cell r="D396" t="str">
            <v>TECNOLOGIAS DE LA INFORMACION</v>
          </cell>
        </row>
        <row r="397">
          <cell r="A397">
            <v>64730</v>
          </cell>
          <cell r="B397" t="str">
            <v>CALDERON VALDES ALEJANDRA</v>
          </cell>
          <cell r="C397" t="str">
            <v>LIDER TECNICO</v>
          </cell>
          <cell r="D397" t="str">
            <v>TECNOLOGIAS DE LA INFORMACION</v>
          </cell>
        </row>
        <row r="398">
          <cell r="A398">
            <v>61556</v>
          </cell>
          <cell r="B398" t="str">
            <v>MARTINEZ CABALLERO VERONICA</v>
          </cell>
          <cell r="C398" t="str">
            <v>COORDINADOR</v>
          </cell>
          <cell r="D398" t="str">
            <v>FIDUCIARIO</v>
          </cell>
        </row>
        <row r="399">
          <cell r="A399">
            <v>63423</v>
          </cell>
          <cell r="B399" t="str">
            <v>GARCIA GARCIA EDNA GUADALUPE</v>
          </cell>
          <cell r="C399" t="str">
            <v>GERENTE</v>
          </cell>
          <cell r="D399" t="str">
            <v>FIDUCIARIO</v>
          </cell>
        </row>
        <row r="400">
          <cell r="A400">
            <v>64579</v>
          </cell>
          <cell r="B400" t="str">
            <v>MENDOZA BALDERAS VALENTIN III</v>
          </cell>
          <cell r="C400" t="str">
            <v>ANALISTA SENIOR EQUITY</v>
          </cell>
          <cell r="D400" t="str">
            <v>ANALISIS</v>
          </cell>
        </row>
        <row r="401">
          <cell r="A401">
            <v>64487</v>
          </cell>
          <cell r="B401" t="str">
            <v>AZAMAR DIAZ MELANI YERUSI</v>
          </cell>
          <cell r="C401" t="str">
            <v>AUXILIAR</v>
          </cell>
          <cell r="D401" t="str">
            <v>SERVICIOS CAT</v>
          </cell>
        </row>
        <row r="402">
          <cell r="A402">
            <v>64373</v>
          </cell>
          <cell r="B402" t="str">
            <v>LOZA GARCIA VALERIA</v>
          </cell>
          <cell r="C402" t="str">
            <v>ASESOR BANCA SOLUCIONES</v>
          </cell>
          <cell r="D402" t="str">
            <v>BANCA SOLUCIONES</v>
          </cell>
        </row>
        <row r="403">
          <cell r="A403">
            <v>64552</v>
          </cell>
          <cell r="B403" t="str">
            <v>PEREZ ACOSTA MARIA GUADALUPE</v>
          </cell>
          <cell r="C403" t="str">
            <v>ANALISTA SR</v>
          </cell>
          <cell r="D403" t="str">
            <v>TESORERIA Y MESA DE DINERO</v>
          </cell>
        </row>
        <row r="404">
          <cell r="A404">
            <v>64721</v>
          </cell>
          <cell r="B404" t="str">
            <v>HERRERA JIMENEZ CINTHYA ALEJANDRA</v>
          </cell>
          <cell r="C404" t="str">
            <v>COORDINADOR</v>
          </cell>
          <cell r="D404" t="str">
            <v>MERCADOTECNIA</v>
          </cell>
        </row>
        <row r="405">
          <cell r="A405">
            <v>63655</v>
          </cell>
          <cell r="B405" t="str">
            <v>MORALES ANGUIANO JUAN RAUL</v>
          </cell>
          <cell r="C405" t="str">
            <v>MENSAJERO</v>
          </cell>
          <cell r="D405" t="str">
            <v>PROMOCION Y ASESORIA</v>
          </cell>
        </row>
        <row r="406">
          <cell r="A406">
            <v>53068</v>
          </cell>
          <cell r="B406" t="str">
            <v>JARDON RAMIREZ CELIA GUADALUPE</v>
          </cell>
          <cell r="C406" t="str">
            <v>OPERADOR TELEFONICO HORARIO EXTENDIDO</v>
          </cell>
          <cell r="D406" t="str">
            <v>SERVICIOS CAT</v>
          </cell>
        </row>
        <row r="407">
          <cell r="A407">
            <v>64715</v>
          </cell>
          <cell r="B407" t="str">
            <v>SALGADO LARA JACK MICHAEL</v>
          </cell>
          <cell r="C407" t="str">
            <v>COORDINADOR</v>
          </cell>
          <cell r="D407" t="str">
            <v>MERCADOTECNIA</v>
          </cell>
        </row>
        <row r="408">
          <cell r="A408">
            <v>63311</v>
          </cell>
          <cell r="B408" t="str">
            <v>ROSALES ENRIQUEZ MARIA DE LOURDES</v>
          </cell>
          <cell r="C408" t="str">
            <v>ADMINISTRADOR DE PORTAFOLIO</v>
          </cell>
          <cell r="D408" t="str">
            <v>TECNOLOGIAS DE LA INFORMACION</v>
          </cell>
        </row>
        <row r="409">
          <cell r="A409">
            <v>63471</v>
          </cell>
          <cell r="B409" t="str">
            <v>CEDILLO LOPEZ JOEL SALVADOR</v>
          </cell>
          <cell r="C409" t="str">
            <v>ADMINISTRADOR DE PORTAFOLIO</v>
          </cell>
          <cell r="D409" t="str">
            <v>TECNOLOGIAS DE LA INFORMACION</v>
          </cell>
        </row>
        <row r="410">
          <cell r="A410">
            <v>64920</v>
          </cell>
          <cell r="B410" t="str">
            <v>JIMENEZ MUÑOZ BRANDON ARTURO</v>
          </cell>
          <cell r="C410" t="str">
            <v>ANALISTA</v>
          </cell>
          <cell r="D410" t="str">
            <v>ANALISIS DE CREDITO</v>
          </cell>
        </row>
        <row r="411">
          <cell r="A411">
            <v>64679</v>
          </cell>
          <cell r="B411" t="str">
            <v>HIGAREDA  COLIN LUIS</v>
          </cell>
          <cell r="C411" t="str">
            <v>ANALISTA DE NEGOCIO</v>
          </cell>
          <cell r="D411" t="str">
            <v>TECNOLOGIAS DE LA INFORMACION</v>
          </cell>
        </row>
        <row r="412">
          <cell r="A412">
            <v>64637</v>
          </cell>
          <cell r="B412" t="str">
            <v>DE LA LOZA GENARO MAURICIO</v>
          </cell>
          <cell r="C412" t="str">
            <v>ANALISTA DE NEGOCIO</v>
          </cell>
          <cell r="D412" t="str">
            <v>TECNOLOGIAS DE LA INFORMACION</v>
          </cell>
        </row>
        <row r="413">
          <cell r="A413">
            <v>64631</v>
          </cell>
          <cell r="B413" t="str">
            <v>MARTINEZ SANTILLAN SUSANA</v>
          </cell>
          <cell r="C413" t="str">
            <v>ANALISTA DE NEGOCIO</v>
          </cell>
          <cell r="D413" t="str">
            <v>TECNOLOGIAS DE LA INFORMACION</v>
          </cell>
        </row>
        <row r="414">
          <cell r="A414">
            <v>64918</v>
          </cell>
          <cell r="B414" t="str">
            <v>ANDRADE PIÑA CARLA ABIGAIL</v>
          </cell>
          <cell r="C414" t="str">
            <v>ANALISTA</v>
          </cell>
          <cell r="D414" t="str">
            <v>MERCADOTECNIA</v>
          </cell>
        </row>
        <row r="415">
          <cell r="A415">
            <v>64706</v>
          </cell>
          <cell r="B415" t="str">
            <v>GONZALEZ ANGELES HUGO GABRIEL</v>
          </cell>
          <cell r="C415" t="str">
            <v>ANALISTA DE NEGOCIO</v>
          </cell>
          <cell r="D415" t="str">
            <v>TECNOLOGIAS DE LA INFORMACION</v>
          </cell>
        </row>
        <row r="416">
          <cell r="A416">
            <v>64567</v>
          </cell>
          <cell r="B416" t="str">
            <v>MARTINEZ CHAPOL GERARDO</v>
          </cell>
          <cell r="C416" t="str">
            <v>SUBGERENTE</v>
          </cell>
          <cell r="D416" t="str">
            <v>FIDUCIARIO</v>
          </cell>
        </row>
        <row r="417">
          <cell r="A417">
            <v>64866</v>
          </cell>
          <cell r="B417" t="str">
            <v>HERNANDEZ GARCIA ALEJANDRO</v>
          </cell>
          <cell r="C417" t="str">
            <v>ANALISTA DE NEGOCIO</v>
          </cell>
          <cell r="D417" t="str">
            <v>TECNOLOGIAS DE LA INFORMACION</v>
          </cell>
        </row>
        <row r="418">
          <cell r="A418">
            <v>64746</v>
          </cell>
          <cell r="B418" t="str">
            <v>GARCIA MONCADA CARLOS RODOLFO</v>
          </cell>
          <cell r="C418" t="str">
            <v>EJECUTIVO DIGITAL</v>
          </cell>
          <cell r="D418" t="str">
            <v>CONTRATOS</v>
          </cell>
        </row>
        <row r="419">
          <cell r="A419">
            <v>64769</v>
          </cell>
          <cell r="B419" t="str">
            <v>GODINEZ SILVA TABATHA FERNANDA</v>
          </cell>
          <cell r="C419" t="str">
            <v>EJECUTIVO DIGITAL</v>
          </cell>
          <cell r="D419" t="str">
            <v>CONTRATOS</v>
          </cell>
        </row>
        <row r="420">
          <cell r="A420">
            <v>64897</v>
          </cell>
          <cell r="B420" t="str">
            <v>RODRIGUEZ BECERRA DANIEL</v>
          </cell>
          <cell r="C420" t="str">
            <v>EJECUTIVO DIGITAL</v>
          </cell>
          <cell r="D420" t="str">
            <v>CONTRATOS</v>
          </cell>
        </row>
        <row r="421">
          <cell r="A421">
            <v>64917</v>
          </cell>
          <cell r="B421" t="str">
            <v>RIVAS HIDALGO JUAN MANUEL</v>
          </cell>
          <cell r="C421" t="str">
            <v>COORDINADOR</v>
          </cell>
          <cell r="D421" t="str">
            <v>OPERACIONES BANCARIAS</v>
          </cell>
        </row>
        <row r="422">
          <cell r="A422">
            <v>51188</v>
          </cell>
          <cell r="B422" t="str">
            <v>CARRANZA ABREGO DIANA JEANNETT</v>
          </cell>
          <cell r="C422" t="str">
            <v>SUBDIRECTOR</v>
          </cell>
          <cell r="D422" t="str">
            <v>FINANZAS</v>
          </cell>
        </row>
        <row r="423">
          <cell r="A423">
            <v>52578</v>
          </cell>
          <cell r="B423" t="str">
            <v>CONTRERAS ZUÑIGA MARIA GUADALUPE</v>
          </cell>
          <cell r="C423" t="str">
            <v>COORDINADOR</v>
          </cell>
          <cell r="D423" t="str">
            <v>FINANZAS</v>
          </cell>
        </row>
        <row r="424">
          <cell r="A424">
            <v>53295</v>
          </cell>
          <cell r="B424" t="str">
            <v>HUERTA GARCIA ISIDRO ISAAC</v>
          </cell>
          <cell r="C424" t="str">
            <v>SUBDIRECTOR</v>
          </cell>
          <cell r="D424" t="str">
            <v>FINANZAS</v>
          </cell>
        </row>
        <row r="425">
          <cell r="A425">
            <v>53544</v>
          </cell>
          <cell r="B425" t="str">
            <v>AYALA HERNANDEZ ALEJANDRA</v>
          </cell>
          <cell r="C425" t="str">
            <v>SUBGERENTE</v>
          </cell>
          <cell r="D425" t="str">
            <v>FINANZAS</v>
          </cell>
        </row>
        <row r="426">
          <cell r="A426">
            <v>60409</v>
          </cell>
          <cell r="B426" t="str">
            <v>AGUILAR FLORES JULIAN</v>
          </cell>
          <cell r="C426" t="str">
            <v>GERENTE</v>
          </cell>
          <cell r="D426" t="str">
            <v>FINANZAS</v>
          </cell>
        </row>
        <row r="427">
          <cell r="A427">
            <v>60451</v>
          </cell>
          <cell r="B427" t="str">
            <v>OLVERA GARCIA JORGE FRANCISCO</v>
          </cell>
          <cell r="C427" t="str">
            <v>SUBGERENTE</v>
          </cell>
          <cell r="D427" t="str">
            <v>FINANZAS</v>
          </cell>
        </row>
        <row r="428">
          <cell r="A428">
            <v>60471</v>
          </cell>
          <cell r="B428" t="str">
            <v>VAZQUEZ MORALES JESUS EDUARDO</v>
          </cell>
          <cell r="C428" t="str">
            <v>ANALISTA</v>
          </cell>
          <cell r="D428" t="str">
            <v>FINANZAS</v>
          </cell>
        </row>
        <row r="429">
          <cell r="A429">
            <v>60902</v>
          </cell>
          <cell r="B429" t="str">
            <v>HERNANDEZ BAUTISTA ELIZABETH</v>
          </cell>
          <cell r="C429" t="str">
            <v>ANALISTA</v>
          </cell>
          <cell r="D429" t="str">
            <v>FINANZAS</v>
          </cell>
        </row>
        <row r="430">
          <cell r="A430">
            <v>61542</v>
          </cell>
          <cell r="B430" t="str">
            <v>MARTINEZ SANCHEZ JAMIE MARGARITA MARIA CATALINA</v>
          </cell>
          <cell r="C430" t="str">
            <v>COORDINADOR</v>
          </cell>
          <cell r="D430" t="str">
            <v>FINANZAS</v>
          </cell>
        </row>
        <row r="431">
          <cell r="A431">
            <v>61543</v>
          </cell>
          <cell r="B431" t="str">
            <v>MENDEZ RODRIGUEZ JAIR GERMAN</v>
          </cell>
          <cell r="C431" t="str">
            <v>COORDINADOR</v>
          </cell>
          <cell r="D431" t="str">
            <v>FINANZAS</v>
          </cell>
        </row>
        <row r="432">
          <cell r="A432">
            <v>62014</v>
          </cell>
          <cell r="B432" t="str">
            <v>MARTINEZ MIRANDA JORGE</v>
          </cell>
          <cell r="C432" t="str">
            <v>COORDINADOR</v>
          </cell>
          <cell r="D432" t="str">
            <v>FINANZAS</v>
          </cell>
        </row>
        <row r="433">
          <cell r="A433">
            <v>62367</v>
          </cell>
          <cell r="B433" t="str">
            <v>TELLEZ MONTOYA MARTHA VIOLETA</v>
          </cell>
          <cell r="C433" t="str">
            <v>ANALISTA</v>
          </cell>
          <cell r="D433" t="str">
            <v>FINANZAS</v>
          </cell>
        </row>
        <row r="434">
          <cell r="A434">
            <v>62490</v>
          </cell>
          <cell r="B434" t="str">
            <v>HERREJON ECHEVERRIA ARTURO</v>
          </cell>
          <cell r="C434" t="str">
            <v>COORDINADOR</v>
          </cell>
          <cell r="D434" t="str">
            <v>FINANZAS</v>
          </cell>
        </row>
        <row r="435">
          <cell r="A435">
            <v>62480</v>
          </cell>
          <cell r="B435" t="str">
            <v>CAÑEDO SANCHEZ VIRIDIANA</v>
          </cell>
          <cell r="C435" t="str">
            <v>ANALISTA</v>
          </cell>
          <cell r="D435" t="str">
            <v>FINANZAS</v>
          </cell>
        </row>
        <row r="436">
          <cell r="A436">
            <v>62722</v>
          </cell>
          <cell r="B436" t="str">
            <v>SUAREZ TREJO MARIO ARMANDO</v>
          </cell>
          <cell r="C436" t="str">
            <v>COORDINADOR</v>
          </cell>
          <cell r="D436" t="str">
            <v>FINANZAS</v>
          </cell>
        </row>
        <row r="437">
          <cell r="A437">
            <v>63229</v>
          </cell>
          <cell r="B437" t="str">
            <v>VAZQUEZ REYES JESUS</v>
          </cell>
          <cell r="C437" t="str">
            <v>SUBGERENTE</v>
          </cell>
          <cell r="D437" t="str">
            <v>FINANZAS</v>
          </cell>
        </row>
        <row r="438">
          <cell r="A438">
            <v>63236</v>
          </cell>
          <cell r="B438" t="str">
            <v>RODRIGUEZ VALENZUELA FERNANDO</v>
          </cell>
          <cell r="C438" t="str">
            <v>ANALISTA</v>
          </cell>
          <cell r="D438" t="str">
            <v>FINANZAS</v>
          </cell>
        </row>
        <row r="439">
          <cell r="A439">
            <v>63524</v>
          </cell>
          <cell r="B439" t="str">
            <v>MENDEZ GUERRERO JOSE EDUARDO</v>
          </cell>
          <cell r="C439" t="str">
            <v>COORDINADOR</v>
          </cell>
          <cell r="D439" t="str">
            <v>FINANZAS</v>
          </cell>
        </row>
        <row r="440">
          <cell r="A440">
            <v>63544</v>
          </cell>
          <cell r="B440" t="str">
            <v>SALAZAR MORALES ANDRES ISAAC</v>
          </cell>
          <cell r="C440" t="str">
            <v>ANALISTA</v>
          </cell>
          <cell r="D440" t="str">
            <v>FINANZAS</v>
          </cell>
        </row>
        <row r="441">
          <cell r="A441">
            <v>63726</v>
          </cell>
          <cell r="B441" t="str">
            <v>CANEDA CASTAÑEDA DAVID</v>
          </cell>
          <cell r="C441" t="str">
            <v>ANALISTA</v>
          </cell>
          <cell r="D441" t="str">
            <v>FINANZAS</v>
          </cell>
        </row>
        <row r="442">
          <cell r="A442">
            <v>64035</v>
          </cell>
          <cell r="B442" t="str">
            <v>MONTIEL GONZALEZ VIANEY</v>
          </cell>
          <cell r="C442" t="str">
            <v>ANALISTA</v>
          </cell>
          <cell r="D442" t="str">
            <v>FINANZAS</v>
          </cell>
        </row>
        <row r="443">
          <cell r="A443">
            <v>64192</v>
          </cell>
          <cell r="B443" t="str">
            <v>ELIZALDE TORRES CLAUDIA ODETTE</v>
          </cell>
          <cell r="C443" t="str">
            <v>ANALISTA</v>
          </cell>
          <cell r="D443" t="str">
            <v>FINANZAS</v>
          </cell>
        </row>
        <row r="444">
          <cell r="A444">
            <v>64349</v>
          </cell>
          <cell r="B444" t="str">
            <v>SANCHEZ ORTIGOZA FELIPE</v>
          </cell>
          <cell r="C444" t="str">
            <v>ANALISTA</v>
          </cell>
          <cell r="D444" t="str">
            <v>FINANZAS</v>
          </cell>
        </row>
        <row r="445">
          <cell r="A445">
            <v>64351</v>
          </cell>
          <cell r="B445" t="str">
            <v>MARTINEZ SOTO JOSE IVAN</v>
          </cell>
          <cell r="C445" t="str">
            <v>GERENTE</v>
          </cell>
          <cell r="D445" t="str">
            <v>FINANZAS</v>
          </cell>
        </row>
        <row r="446">
          <cell r="A446">
            <v>64559</v>
          </cell>
          <cell r="B446" t="str">
            <v>MENA LOPEZ ALEJANDRA GUADALUPE</v>
          </cell>
          <cell r="C446" t="str">
            <v>ANALISTA</v>
          </cell>
          <cell r="D446" t="str">
            <v>FINANZAS</v>
          </cell>
        </row>
        <row r="447">
          <cell r="A447">
            <v>64656</v>
          </cell>
          <cell r="B447" t="str">
            <v>RAMOS JIMENEZ ANDREA MARISOL</v>
          </cell>
          <cell r="C447" t="str">
            <v>ANALISTA</v>
          </cell>
          <cell r="D447" t="str">
            <v>FINANZAS</v>
          </cell>
        </row>
        <row r="448">
          <cell r="A448">
            <v>64894</v>
          </cell>
          <cell r="B448" t="str">
            <v>NIEVES RUIZ XIMENA</v>
          </cell>
          <cell r="C448" t="str">
            <v>COORDINADOR</v>
          </cell>
          <cell r="D448" t="str">
            <v>FINANZAS</v>
          </cell>
        </row>
        <row r="449">
          <cell r="A449">
            <v>64743</v>
          </cell>
          <cell r="B449" t="str">
            <v>HERNANDEZ RANGEL LUIS</v>
          </cell>
          <cell r="C449" t="str">
            <v>DIRECTOR EJECUTIVO</v>
          </cell>
          <cell r="D449" t="str">
            <v>FINANZAS</v>
          </cell>
        </row>
        <row r="450">
          <cell r="A450">
            <v>52734</v>
          </cell>
          <cell r="B450" t="str">
            <v>GONZALEZ ITURBE EDUARDO</v>
          </cell>
          <cell r="C450" t="str">
            <v>DIRECTOR</v>
          </cell>
          <cell r="D450" t="str">
            <v>FINANZAS</v>
          </cell>
        </row>
        <row r="451">
          <cell r="A451">
            <v>60702</v>
          </cell>
          <cell r="B451" t="str">
            <v>RAMIREZ HERNANDEZ XOCHIQUETZAL</v>
          </cell>
          <cell r="C451" t="str">
            <v>SUBDIRECTOR</v>
          </cell>
          <cell r="D451" t="str">
            <v>FINANZAS</v>
          </cell>
        </row>
        <row r="452">
          <cell r="A452">
            <v>64695</v>
          </cell>
          <cell r="B452" t="str">
            <v>TORRES REYES ALBERTO</v>
          </cell>
          <cell r="C452" t="str">
            <v>DIRECTOR</v>
          </cell>
          <cell r="D452" t="str">
            <v>FINANZAS</v>
          </cell>
        </row>
        <row r="453">
          <cell r="A453">
            <v>64633</v>
          </cell>
          <cell r="B453" t="str">
            <v>GONZALEZ PEREZ IRAM URY</v>
          </cell>
          <cell r="C453" t="str">
            <v>SUBDIRECTOR</v>
          </cell>
          <cell r="D453" t="str">
            <v>FINANZAS</v>
          </cell>
        </row>
        <row r="454">
          <cell r="A454">
            <v>61482</v>
          </cell>
          <cell r="B454" t="str">
            <v>ARROYO PINEDA SERAPIO ALVARO</v>
          </cell>
          <cell r="C454" t="str">
            <v>SUBDIRECTOR</v>
          </cell>
          <cell r="D454" t="str">
            <v>ADMINISTRACION DE CREDITO</v>
          </cell>
        </row>
        <row r="455">
          <cell r="A455">
            <v>60815</v>
          </cell>
          <cell r="B455" t="str">
            <v>SANCHEZ VELEZ HECTOR</v>
          </cell>
          <cell r="C455" t="str">
            <v>DIRECTOR</v>
          </cell>
          <cell r="D455" t="str">
            <v>LIQUIDACION A TERCEROS</v>
          </cell>
        </row>
        <row r="456">
          <cell r="A456">
            <v>62631</v>
          </cell>
          <cell r="B456" t="str">
            <v>PEREA RUIZ SANDRA</v>
          </cell>
          <cell r="C456" t="str">
            <v>DIRECTOR</v>
          </cell>
          <cell r="D456" t="str">
            <v>OPERACIONES ARRENDADORA</v>
          </cell>
        </row>
        <row r="457">
          <cell r="A457">
            <v>62029</v>
          </cell>
          <cell r="B457" t="str">
            <v>HERRERIA VALDES FRANCISCO JAVIER</v>
          </cell>
          <cell r="C457" t="str">
            <v>DIRECTOR</v>
          </cell>
          <cell r="D457" t="str">
            <v>PRODUCTOS BANCARIOS</v>
          </cell>
        </row>
        <row r="458">
          <cell r="A458">
            <v>60545</v>
          </cell>
          <cell r="B458" t="str">
            <v>MORALES SANTOS ALEJANDRA</v>
          </cell>
          <cell r="C458" t="str">
            <v>OPERADOR TELEFONICO</v>
          </cell>
          <cell r="D458" t="str">
            <v>SERVICIOS CAT</v>
          </cell>
        </row>
        <row r="459">
          <cell r="A459">
            <v>61597</v>
          </cell>
          <cell r="B459" t="str">
            <v>BARRIOS VALENCIA GERARDO</v>
          </cell>
          <cell r="C459" t="str">
            <v>GERENTE</v>
          </cell>
          <cell r="D459" t="str">
            <v>UNIDAD INTERNA</v>
          </cell>
        </row>
        <row r="460">
          <cell r="A460">
            <v>64027</v>
          </cell>
          <cell r="B460" t="str">
            <v>RIVERA VALDOVINOS VICTOR HUGO</v>
          </cell>
          <cell r="C460" t="str">
            <v>GERENTE</v>
          </cell>
          <cell r="D460" t="str">
            <v>UNIDAD INTERNA</v>
          </cell>
        </row>
        <row r="461">
          <cell r="A461">
            <v>63649</v>
          </cell>
          <cell r="B461" t="str">
            <v>CASTILLO GUTIERREZ NIDIA IRERI</v>
          </cell>
          <cell r="C461" t="str">
            <v>SUBGERENTE</v>
          </cell>
          <cell r="D461" t="str">
            <v>UNIDAD INTERNA</v>
          </cell>
        </row>
        <row r="462">
          <cell r="A462">
            <v>60466</v>
          </cell>
          <cell r="B462" t="str">
            <v>FLORES CALLEJA SILVIA LORENA</v>
          </cell>
          <cell r="C462" t="str">
            <v>COORDINADOR</v>
          </cell>
          <cell r="D462" t="str">
            <v>LIQUIDACION A TERCEROS</v>
          </cell>
        </row>
        <row r="463">
          <cell r="A463">
            <v>61081</v>
          </cell>
          <cell r="B463" t="str">
            <v>IÑARRA RAUH-HAIN IKER</v>
          </cell>
          <cell r="C463" t="str">
            <v>ASESOR PATRIMONIAL ASOCIADO</v>
          </cell>
          <cell r="D463" t="str">
            <v>PROMOCION Y ASESORIA</v>
          </cell>
        </row>
        <row r="464">
          <cell r="A464">
            <v>61094</v>
          </cell>
          <cell r="B464" t="str">
            <v>PEREZ GROTEWOLD RODRIGO</v>
          </cell>
          <cell r="C464" t="str">
            <v>ASESOR PATRIMONIAL ASOCIADO</v>
          </cell>
          <cell r="D464" t="str">
            <v>PROMOCION Y ASESORIA</v>
          </cell>
        </row>
        <row r="465">
          <cell r="A465">
            <v>51865</v>
          </cell>
          <cell r="B465" t="str">
            <v>PARDINAS GALVAN ANA ELENA</v>
          </cell>
          <cell r="C465" t="str">
            <v>BANQUERO PRIVADO SENIOR</v>
          </cell>
          <cell r="D465" t="str">
            <v>PROMOCION Y ASESORIA</v>
          </cell>
        </row>
        <row r="466">
          <cell r="A466">
            <v>63802</v>
          </cell>
          <cell r="B466" t="str">
            <v>PEREZ TEJADA CABRERA JOSE LUIS</v>
          </cell>
          <cell r="C466" t="str">
            <v>ASESOR PATRIMONIAL ASOCIADO</v>
          </cell>
          <cell r="D466" t="str">
            <v>PROMOCION Y ASESORIA</v>
          </cell>
        </row>
        <row r="467">
          <cell r="A467">
            <v>95710</v>
          </cell>
          <cell r="B467" t="str">
            <v>CORDOBA HERNANDEZ CATALINA</v>
          </cell>
          <cell r="C467" t="str">
            <v>BANQUERO PRIVADO SENIOR</v>
          </cell>
          <cell r="D467" t="str">
            <v>PROMOCION Y ASESORIA</v>
          </cell>
        </row>
        <row r="468">
          <cell r="A468">
            <v>5464</v>
          </cell>
          <cell r="B468" t="str">
            <v>BOTELLO RENDON JOSE RICARDO</v>
          </cell>
          <cell r="C468" t="str">
            <v>ASESOR PATRIMONIAL ASOCIADO</v>
          </cell>
          <cell r="D468" t="str">
            <v>PROMOCION Y ASESORIA</v>
          </cell>
        </row>
        <row r="469">
          <cell r="A469">
            <v>52851</v>
          </cell>
          <cell r="B469" t="str">
            <v>LAINES CARRILLO ANDREA LAKSHMI</v>
          </cell>
          <cell r="C469" t="str">
            <v>SUBGERENTE ADMINISTRATIVO</v>
          </cell>
          <cell r="D469" t="str">
            <v>PROMOCION Y ASESORIA</v>
          </cell>
        </row>
        <row r="470">
          <cell r="A470">
            <v>5072</v>
          </cell>
          <cell r="B470" t="str">
            <v>GALICIA FRIAS MA. ALEJANDRINA</v>
          </cell>
          <cell r="C470" t="str">
            <v>ASESOR PATRIMONIAL ASOCIADO</v>
          </cell>
          <cell r="D470" t="str">
            <v>PROMOCION Y ASESORIA</v>
          </cell>
        </row>
        <row r="471">
          <cell r="A471">
            <v>90794</v>
          </cell>
          <cell r="B471" t="str">
            <v>COVARRUBIAS BRAVO YOLANDA</v>
          </cell>
          <cell r="C471" t="str">
            <v>CAJERO</v>
          </cell>
          <cell r="D471" t="str">
            <v>PROMOCION Y ASESORIA</v>
          </cell>
        </row>
        <row r="472">
          <cell r="A472">
            <v>52366</v>
          </cell>
          <cell r="B472" t="str">
            <v>GUZMAN SOLORZA EFREN IVAN</v>
          </cell>
          <cell r="C472" t="str">
            <v>SUBDIRECTOR DE CENTRO FINANCIERO</v>
          </cell>
          <cell r="D472" t="str">
            <v>PROMOCION Y ASESORIA</v>
          </cell>
        </row>
        <row r="473">
          <cell r="A473">
            <v>60248</v>
          </cell>
          <cell r="B473" t="str">
            <v>LOPEZ RAMIREZ CLAUDIA</v>
          </cell>
          <cell r="C473" t="str">
            <v>BANQUERO PRIVADO SENIOR</v>
          </cell>
          <cell r="D473" t="str">
            <v>PROMOCION Y ASESORIA</v>
          </cell>
        </row>
        <row r="474">
          <cell r="A474">
            <v>64665</v>
          </cell>
          <cell r="B474" t="str">
            <v>ANDRADE GRANADOS GUILLERMO</v>
          </cell>
          <cell r="C474" t="str">
            <v>DIRECTOR SECTORIAL</v>
          </cell>
          <cell r="D474" t="str">
            <v>BANCA DE RELACION</v>
          </cell>
        </row>
        <row r="475">
          <cell r="A475">
            <v>5091</v>
          </cell>
          <cell r="B475" t="str">
            <v>OSTOS RUIZ ROGELIO</v>
          </cell>
          <cell r="C475" t="str">
            <v>DIRECTOR DE CENTRO FINANCIERO</v>
          </cell>
          <cell r="D475" t="str">
            <v>PROMOCION Y ASESORIA</v>
          </cell>
        </row>
        <row r="476">
          <cell r="A476">
            <v>60363</v>
          </cell>
          <cell r="B476" t="str">
            <v>GARCIA MALDONADO JOSE EDUARDO</v>
          </cell>
          <cell r="C476" t="str">
            <v>SUBDIRECTOR DE PROMOCION</v>
          </cell>
          <cell r="D476" t="str">
            <v>PROMOCION Y ASESORIA</v>
          </cell>
        </row>
        <row r="477">
          <cell r="A477">
            <v>54</v>
          </cell>
          <cell r="B477" t="str">
            <v>CASTELLANOS SERNA ANA LAURA</v>
          </cell>
          <cell r="C477" t="str">
            <v>SUBDIRECTOR DE PROMOCION</v>
          </cell>
          <cell r="D477" t="str">
            <v>PROMOCION Y ASESORIA</v>
          </cell>
        </row>
        <row r="478">
          <cell r="A478">
            <v>53124</v>
          </cell>
          <cell r="B478" t="str">
            <v>COLIN CARRILLO JOEL</v>
          </cell>
          <cell r="C478" t="str">
            <v>ANALISTA</v>
          </cell>
          <cell r="D478" t="str">
            <v>OPERACIONES BANCARIAS</v>
          </cell>
        </row>
        <row r="479">
          <cell r="A479">
            <v>60241</v>
          </cell>
          <cell r="B479" t="str">
            <v>PINTO MARTINEZ MARIA DE LA LUZ</v>
          </cell>
          <cell r="C479" t="str">
            <v>ANALISTA</v>
          </cell>
          <cell r="D479" t="str">
            <v>OPERACIONES BANCARIAS</v>
          </cell>
        </row>
        <row r="480">
          <cell r="A480">
            <v>63409</v>
          </cell>
          <cell r="B480" t="str">
            <v>TORRES MARTINEZ JORDY JESUS</v>
          </cell>
          <cell r="C480" t="str">
            <v>ANALISTA</v>
          </cell>
          <cell r="D480" t="str">
            <v>OPERACIONES BANCARIAS</v>
          </cell>
        </row>
        <row r="481">
          <cell r="A481">
            <v>53141</v>
          </cell>
          <cell r="B481" t="str">
            <v>SANDOVAL GARCIA HECTOR ALONSO</v>
          </cell>
          <cell r="C481" t="str">
            <v>ANALISTA</v>
          </cell>
          <cell r="D481" t="str">
            <v>OPERACIONES BANCARIAS</v>
          </cell>
        </row>
        <row r="482">
          <cell r="A482">
            <v>53594</v>
          </cell>
          <cell r="B482" t="str">
            <v>FLORES ZAMORA EDNA</v>
          </cell>
          <cell r="C482" t="str">
            <v>COORDINADOR</v>
          </cell>
          <cell r="D482" t="str">
            <v>OPERACIONES BANCARIAS</v>
          </cell>
        </row>
        <row r="483">
          <cell r="A483">
            <v>52936</v>
          </cell>
          <cell r="B483" t="str">
            <v>BARCENAS ESTRADA JULIO CESAR</v>
          </cell>
          <cell r="C483" t="str">
            <v>GERENTE</v>
          </cell>
          <cell r="D483" t="str">
            <v>OPERACIONES BANCARIAS</v>
          </cell>
        </row>
        <row r="484">
          <cell r="A484">
            <v>52870</v>
          </cell>
          <cell r="B484" t="str">
            <v>OCHOA JONGUITUD IRLANDA</v>
          </cell>
          <cell r="C484" t="str">
            <v>SUBGERENTE</v>
          </cell>
          <cell r="D484" t="str">
            <v>OPERACIONES BANCARIAS</v>
          </cell>
        </row>
        <row r="485">
          <cell r="A485">
            <v>112</v>
          </cell>
          <cell r="B485" t="str">
            <v>GARZA CAVAZOS OTONIEL</v>
          </cell>
          <cell r="C485" t="str">
            <v>ASESOR PATRIMONIAL ASOCIADO</v>
          </cell>
          <cell r="D485" t="str">
            <v>PROMOCION Y ASESORIA</v>
          </cell>
        </row>
        <row r="486">
          <cell r="A486">
            <v>60305</v>
          </cell>
          <cell r="B486" t="str">
            <v>GALLARDO GARCIA DAVID</v>
          </cell>
          <cell r="C486" t="str">
            <v>ASESOR PATRIMONIAL ASOCIADO</v>
          </cell>
          <cell r="D486" t="str">
            <v>PROMOCION Y ASESORIA</v>
          </cell>
        </row>
        <row r="487">
          <cell r="A487">
            <v>64147</v>
          </cell>
          <cell r="B487" t="str">
            <v>JASSO RODRIGUEZ MARIA EUGENIA</v>
          </cell>
          <cell r="C487" t="str">
            <v>RECEPCIONISTA ANFITRION</v>
          </cell>
          <cell r="D487" t="str">
            <v>PROMOCION Y ASESORIA</v>
          </cell>
        </row>
        <row r="488">
          <cell r="A488">
            <v>60910</v>
          </cell>
          <cell r="B488" t="str">
            <v>AGUILAR FLORES ADRIANA</v>
          </cell>
          <cell r="C488" t="str">
            <v>ASESOR PATRIMONIAL ASOCIADO</v>
          </cell>
          <cell r="D488" t="str">
            <v>PROMOCION Y ASESORIA</v>
          </cell>
        </row>
        <row r="489">
          <cell r="A489">
            <v>62858</v>
          </cell>
          <cell r="B489" t="str">
            <v>ARELLANO FLORES MARCO POLO</v>
          </cell>
          <cell r="C489" t="str">
            <v>ANALISTA</v>
          </cell>
          <cell r="D489" t="str">
            <v>OPERACIONES BANCARIAS</v>
          </cell>
        </row>
        <row r="490">
          <cell r="A490">
            <v>62411</v>
          </cell>
          <cell r="B490" t="str">
            <v>MONROY MONTIEL CLAUDIA</v>
          </cell>
          <cell r="C490" t="str">
            <v>RECEPCIONISTA</v>
          </cell>
          <cell r="D490" t="str">
            <v>UNIDAD INTERNA</v>
          </cell>
        </row>
        <row r="491">
          <cell r="A491">
            <v>60521</v>
          </cell>
          <cell r="B491" t="str">
            <v>JUAREZ HERNANDEZ MIRNA VERONICA</v>
          </cell>
          <cell r="C491" t="str">
            <v>OPERADOR</v>
          </cell>
          <cell r="D491" t="str">
            <v>UNIDAD INTERNA</v>
          </cell>
        </row>
        <row r="492">
          <cell r="A492">
            <v>64171</v>
          </cell>
          <cell r="B492" t="str">
            <v>MARIN RODRIGUEZ FERNANDO</v>
          </cell>
          <cell r="C492" t="str">
            <v>SUBGERENTE</v>
          </cell>
          <cell r="D492" t="str">
            <v>UNIDAD INTERNA</v>
          </cell>
        </row>
        <row r="493">
          <cell r="A493">
            <v>61183</v>
          </cell>
          <cell r="B493" t="str">
            <v>SANCHEZ LUNA ALEJANDRO</v>
          </cell>
          <cell r="C493" t="str">
            <v>ANALISTA</v>
          </cell>
          <cell r="D493" t="str">
            <v>UNIDAD INTERNA</v>
          </cell>
        </row>
        <row r="494">
          <cell r="A494">
            <v>6551</v>
          </cell>
          <cell r="B494" t="str">
            <v>RODRIGUEZ ROMERO DANIEL JOEL</v>
          </cell>
          <cell r="C494" t="str">
            <v>ANALISTA</v>
          </cell>
          <cell r="D494" t="str">
            <v>UNIDAD INTERNA</v>
          </cell>
        </row>
        <row r="495">
          <cell r="A495">
            <v>63058</v>
          </cell>
          <cell r="B495" t="str">
            <v>CARRASCO RIVERA ANARELY</v>
          </cell>
          <cell r="C495" t="str">
            <v>SUBGERENTE</v>
          </cell>
          <cell r="D495" t="str">
            <v>UNIDAD INTERNA</v>
          </cell>
        </row>
        <row r="496">
          <cell r="A496">
            <v>51601</v>
          </cell>
          <cell r="B496" t="str">
            <v>RAMIREZ RAMIREZ ELIO ENRIQUE</v>
          </cell>
          <cell r="C496" t="str">
            <v>ANALISTA</v>
          </cell>
          <cell r="D496" t="str">
            <v>UNIDAD INTERNA</v>
          </cell>
        </row>
        <row r="497">
          <cell r="A497">
            <v>53728</v>
          </cell>
          <cell r="B497" t="str">
            <v>TAPIA CAMOU MONICA SOFIA</v>
          </cell>
          <cell r="C497" t="str">
            <v>ASESOR PATRIMONIAL ASOCIADO</v>
          </cell>
          <cell r="D497" t="str">
            <v>PROMOCION Y ASESORIA</v>
          </cell>
        </row>
        <row r="498">
          <cell r="A498">
            <v>63573</v>
          </cell>
          <cell r="B498" t="str">
            <v>GASTELUM GARCIA LAURA PATRICIA</v>
          </cell>
          <cell r="C498" t="str">
            <v>ASISTENTE ADMINISTRATIVO</v>
          </cell>
          <cell r="D498" t="str">
            <v>PROMOCION Y ASESORIA</v>
          </cell>
        </row>
        <row r="499">
          <cell r="A499">
            <v>52672</v>
          </cell>
          <cell r="B499" t="str">
            <v>SANCHEZ OJEDA ERICK</v>
          </cell>
          <cell r="C499" t="str">
            <v>DIRECTOR DE CENTRO FINANCIERO</v>
          </cell>
          <cell r="D499" t="str">
            <v>PROMOCION Y ASESORIA</v>
          </cell>
        </row>
        <row r="500">
          <cell r="A500">
            <v>52313</v>
          </cell>
          <cell r="B500" t="str">
            <v>SERNA BLANCO ELIZABETH</v>
          </cell>
          <cell r="C500" t="str">
            <v>ASESOR PATRIMONIAL ASOCIADO</v>
          </cell>
          <cell r="D500" t="str">
            <v>PROMOCION Y ASESORIA</v>
          </cell>
        </row>
        <row r="501">
          <cell r="A501">
            <v>5083</v>
          </cell>
          <cell r="B501" t="str">
            <v>VELASCO ROMERO HUGO ALFREDO</v>
          </cell>
          <cell r="C501" t="str">
            <v>ANALISTA SR</v>
          </cell>
          <cell r="D501" t="str">
            <v>PREVISION SOCIAL</v>
          </cell>
        </row>
        <row r="502">
          <cell r="A502">
            <v>5120</v>
          </cell>
          <cell r="B502" t="str">
            <v>BACKMANN CASTANEDA ROCIO GABRIELA</v>
          </cell>
          <cell r="C502" t="str">
            <v>COORDINADOR</v>
          </cell>
          <cell r="D502" t="str">
            <v>PREVISION SOCIAL</v>
          </cell>
        </row>
        <row r="503">
          <cell r="A503">
            <v>5281</v>
          </cell>
          <cell r="B503" t="str">
            <v>JUAREZ SOLIS FERNANDO</v>
          </cell>
          <cell r="C503" t="str">
            <v>ANALISTA SR</v>
          </cell>
          <cell r="D503" t="str">
            <v>PREVISION SOCIAL</v>
          </cell>
        </row>
        <row r="504">
          <cell r="A504">
            <v>6014</v>
          </cell>
          <cell r="B504" t="str">
            <v>BALDERAS DE LA PENA RODOLFO</v>
          </cell>
          <cell r="C504" t="str">
            <v>ANALISTA</v>
          </cell>
          <cell r="D504" t="str">
            <v>PREVISION SOCIAL</v>
          </cell>
        </row>
        <row r="505">
          <cell r="A505">
            <v>50136</v>
          </cell>
          <cell r="B505" t="str">
            <v>GARRIDO GONZALEZ MARCELA</v>
          </cell>
          <cell r="C505" t="str">
            <v>ANALISTA</v>
          </cell>
          <cell r="D505" t="str">
            <v>PREVISION SOCIAL</v>
          </cell>
        </row>
        <row r="506">
          <cell r="A506">
            <v>52861</v>
          </cell>
          <cell r="B506" t="str">
            <v>GARCIA HERNANDEZ MARIA DEL ROCIO</v>
          </cell>
          <cell r="C506" t="str">
            <v>SUBDIRECTOR</v>
          </cell>
          <cell r="D506" t="str">
            <v>PREVISION SOCIAL</v>
          </cell>
        </row>
        <row r="507">
          <cell r="A507">
            <v>60289</v>
          </cell>
          <cell r="B507" t="str">
            <v>ORTEGA RAMIREZ ALEJANDRO</v>
          </cell>
          <cell r="C507" t="str">
            <v>ANALISTA</v>
          </cell>
          <cell r="D507" t="str">
            <v>PREVISION SOCIAL</v>
          </cell>
        </row>
        <row r="508">
          <cell r="A508">
            <v>60965</v>
          </cell>
          <cell r="B508" t="str">
            <v>CUELLAR ORTEGA MARIO</v>
          </cell>
          <cell r="C508" t="str">
            <v>ANALISTA</v>
          </cell>
          <cell r="D508" t="str">
            <v>PREVISION SOCIAL</v>
          </cell>
        </row>
        <row r="509">
          <cell r="A509">
            <v>61780</v>
          </cell>
          <cell r="B509" t="str">
            <v>MANCILLA SEPTIMO VIOLETA</v>
          </cell>
          <cell r="C509" t="str">
            <v>ANALISTA</v>
          </cell>
          <cell r="D509" t="str">
            <v>PREVISION SOCIAL</v>
          </cell>
        </row>
        <row r="510">
          <cell r="A510">
            <v>61846</v>
          </cell>
          <cell r="B510" t="str">
            <v>ESCAMILLA RIVERA MARTIN GERARDO</v>
          </cell>
          <cell r="C510" t="str">
            <v>ANALISTA</v>
          </cell>
          <cell r="D510" t="str">
            <v>PREVISION SOCIAL</v>
          </cell>
        </row>
        <row r="511">
          <cell r="A511">
            <v>62252</v>
          </cell>
          <cell r="B511" t="str">
            <v>GONZALEZ MARIN RICARDO</v>
          </cell>
          <cell r="C511" t="str">
            <v>ANALISTA</v>
          </cell>
          <cell r="D511" t="str">
            <v>PREVISION SOCIAL</v>
          </cell>
        </row>
        <row r="512">
          <cell r="A512">
            <v>62606</v>
          </cell>
          <cell r="B512" t="str">
            <v>WEHBE GONZALEZ TONY BRAHIM</v>
          </cell>
          <cell r="C512" t="str">
            <v>ANALISTA</v>
          </cell>
          <cell r="D512" t="str">
            <v>PREVISION SOCIAL</v>
          </cell>
        </row>
        <row r="513">
          <cell r="A513">
            <v>62816</v>
          </cell>
          <cell r="B513" t="str">
            <v>BECERRA GUEVARA AURORA</v>
          </cell>
          <cell r="C513" t="str">
            <v>ANALISTA</v>
          </cell>
          <cell r="D513" t="str">
            <v>PREVISION SOCIAL</v>
          </cell>
        </row>
        <row r="514">
          <cell r="A514">
            <v>62876</v>
          </cell>
          <cell r="B514" t="str">
            <v>GAYTAN ROBLES ALEJANDRA</v>
          </cell>
          <cell r="C514" t="str">
            <v>ANALISTA</v>
          </cell>
          <cell r="D514" t="str">
            <v>PREVISION SOCIAL</v>
          </cell>
        </row>
        <row r="515">
          <cell r="A515">
            <v>64243</v>
          </cell>
          <cell r="B515" t="str">
            <v>SILVA JIMENEZ HECTOR ALEJANDRO</v>
          </cell>
          <cell r="C515" t="str">
            <v>DIRECTOR</v>
          </cell>
          <cell r="D515" t="str">
            <v>PREVISION SOCIAL</v>
          </cell>
        </row>
        <row r="516">
          <cell r="A516">
            <v>64747</v>
          </cell>
          <cell r="B516" t="str">
            <v>NAVARRO TREJO CRISTIAN ALEJANDRO</v>
          </cell>
          <cell r="C516" t="str">
            <v>BANQUERO DE APOYO</v>
          </cell>
          <cell r="D516" t="str">
            <v>PROMOCION Y ASESORIA</v>
          </cell>
        </row>
        <row r="517">
          <cell r="A517">
            <v>64268</v>
          </cell>
          <cell r="B517" t="str">
            <v>MONTESINOS URQUIZA ALINE CITLALLI</v>
          </cell>
          <cell r="C517" t="str">
            <v>GERENTE</v>
          </cell>
          <cell r="D517" t="str">
            <v>CONSULTORIA Y SEGUROS</v>
          </cell>
        </row>
        <row r="518">
          <cell r="A518">
            <v>52695</v>
          </cell>
          <cell r="B518" t="str">
            <v>RUFINO DUARTE SONIA</v>
          </cell>
          <cell r="C518" t="str">
            <v>SUBGERENTE ADMINISTRATIVO</v>
          </cell>
          <cell r="D518" t="str">
            <v>PROMOCION Y ASESORIA</v>
          </cell>
        </row>
        <row r="519">
          <cell r="A519">
            <v>62518</v>
          </cell>
          <cell r="B519" t="str">
            <v>CARRIL PESCADOR LUISA FABIOLA</v>
          </cell>
          <cell r="C519" t="str">
            <v>ANALISTA DE NEGOCIO</v>
          </cell>
          <cell r="D519" t="str">
            <v>TECNOLOGIAS DE LA INFORMACION</v>
          </cell>
        </row>
        <row r="520">
          <cell r="A520">
            <v>62827</v>
          </cell>
          <cell r="B520" t="str">
            <v>PEREZ FABIAN IBETH MONSERRAT</v>
          </cell>
          <cell r="C520" t="str">
            <v>ANALISTA DE NEGOCIO</v>
          </cell>
          <cell r="D520" t="str">
            <v>TECNOLOGIAS DE LA INFORMACION</v>
          </cell>
        </row>
        <row r="521">
          <cell r="A521">
            <v>64169</v>
          </cell>
          <cell r="B521" t="str">
            <v>ROJAS SALINAS ISELA</v>
          </cell>
          <cell r="C521" t="str">
            <v>ANALISTA DE NEGOCIO</v>
          </cell>
          <cell r="D521" t="str">
            <v>TECNOLOGIAS DE LA INFORMACION</v>
          </cell>
        </row>
        <row r="522">
          <cell r="A522">
            <v>63341</v>
          </cell>
          <cell r="B522" t="str">
            <v>LEON BRIONES MARTIN JAIME</v>
          </cell>
          <cell r="C522" t="str">
            <v>ANALISTA DE NEGOCIO</v>
          </cell>
          <cell r="D522" t="str">
            <v>TECNOLOGIAS DE LA INFORMACION</v>
          </cell>
        </row>
        <row r="523">
          <cell r="A523">
            <v>64118</v>
          </cell>
          <cell r="B523" t="str">
            <v>TOVAR ISLAS MARIA DE LOURDES</v>
          </cell>
          <cell r="C523" t="str">
            <v>SUBDIRECTOR</v>
          </cell>
          <cell r="D523" t="str">
            <v>TECNOLOGIAS DE LA INFORMACION</v>
          </cell>
        </row>
        <row r="524">
          <cell r="A524">
            <v>61054</v>
          </cell>
          <cell r="B524" t="str">
            <v>GONZALEZ MUÑOZ GUILLERMO ANTONIO</v>
          </cell>
          <cell r="C524" t="str">
            <v>PROJECT MANAGER</v>
          </cell>
          <cell r="D524" t="str">
            <v>TECNOLOGIAS DE LA INFORMACION</v>
          </cell>
        </row>
        <row r="525">
          <cell r="A525">
            <v>62824</v>
          </cell>
          <cell r="B525" t="str">
            <v>AYALA  MACIEL LORELY CRISTINA</v>
          </cell>
          <cell r="C525" t="str">
            <v>COORDINADOR</v>
          </cell>
          <cell r="D525" t="str">
            <v>SEGURIDAD INFORMATICA</v>
          </cell>
        </row>
        <row r="526">
          <cell r="A526">
            <v>349</v>
          </cell>
          <cell r="B526" t="str">
            <v>VERA CHAPA FEDERICO</v>
          </cell>
          <cell r="C526" t="str">
            <v>ASESOR PATRIMONIAL ASOCIADO</v>
          </cell>
          <cell r="D526" t="str">
            <v>PROMOCION Y ASESORIA</v>
          </cell>
        </row>
        <row r="527">
          <cell r="A527">
            <v>62142</v>
          </cell>
          <cell r="B527" t="str">
            <v>RAMIREZ HINOJOSA MARIO ALBERTO</v>
          </cell>
          <cell r="C527" t="str">
            <v>PROGRAMADOR</v>
          </cell>
          <cell r="D527" t="str">
            <v>TECNOLOGIAS DE LA INFORMACION</v>
          </cell>
        </row>
        <row r="528">
          <cell r="A528">
            <v>63498</v>
          </cell>
          <cell r="B528" t="str">
            <v>DIAZ GARCIA CLAUDIA</v>
          </cell>
          <cell r="C528" t="str">
            <v>CONSULTOR</v>
          </cell>
          <cell r="D528" t="str">
            <v>PROMOCION Y ASESORIA</v>
          </cell>
        </row>
        <row r="529">
          <cell r="A529">
            <v>61584</v>
          </cell>
          <cell r="B529" t="str">
            <v>PEREZ NORIEGA JOSE DE JESUS</v>
          </cell>
          <cell r="C529" t="str">
            <v>GERENTE</v>
          </cell>
          <cell r="D529" t="str">
            <v>CREDITO PERSONAS MORALES</v>
          </cell>
        </row>
        <row r="530">
          <cell r="A530">
            <v>64126</v>
          </cell>
          <cell r="B530" t="str">
            <v>GAMBOA BELLO RAUL MANELIK</v>
          </cell>
          <cell r="C530" t="str">
            <v>DIRECTOR DE CENTRO FINANCIERO</v>
          </cell>
          <cell r="D530" t="str">
            <v>PROMOCION Y ASESORIA</v>
          </cell>
        </row>
        <row r="531">
          <cell r="A531">
            <v>52069</v>
          </cell>
          <cell r="B531" t="str">
            <v>HORTA TERAN VERONICA</v>
          </cell>
          <cell r="C531" t="str">
            <v>GERENTE</v>
          </cell>
          <cell r="D531" t="str">
            <v>LIQUIDACION A TERCEROS</v>
          </cell>
        </row>
        <row r="532">
          <cell r="A532">
            <v>52726</v>
          </cell>
          <cell r="B532" t="str">
            <v>GONZALEZ MARTINEZ MIRTA ARACELI</v>
          </cell>
          <cell r="C532" t="str">
            <v>SUBGERENTE ADMINISTRATIVO</v>
          </cell>
          <cell r="D532" t="str">
            <v>PROMOCION Y ASESORIA</v>
          </cell>
        </row>
        <row r="533">
          <cell r="A533">
            <v>60899</v>
          </cell>
          <cell r="B533" t="str">
            <v>TAMAYO RODRIGUEZ CESAR</v>
          </cell>
          <cell r="C533" t="str">
            <v>DIRECTOR BANCA PRIVADA</v>
          </cell>
          <cell r="D533" t="str">
            <v>PROMOCION Y ASESORIA</v>
          </cell>
        </row>
        <row r="534">
          <cell r="A534">
            <v>60424</v>
          </cell>
          <cell r="B534" t="str">
            <v>MORALES DE SANTIAGO SAMAIRA BITALY</v>
          </cell>
          <cell r="C534" t="str">
            <v>BANQUERO PRIVADO JUNIOR</v>
          </cell>
          <cell r="D534" t="str">
            <v>PROMOCION Y ASESORIA</v>
          </cell>
        </row>
        <row r="535">
          <cell r="A535">
            <v>342</v>
          </cell>
          <cell r="B535" t="str">
            <v>JURGENSEN GUERRA NORA</v>
          </cell>
          <cell r="C535" t="str">
            <v>SUBDIRECTOR DE PROMOCION</v>
          </cell>
          <cell r="D535" t="str">
            <v>PROMOCION Y ASESORIA</v>
          </cell>
        </row>
        <row r="536">
          <cell r="A536">
            <v>63571</v>
          </cell>
          <cell r="B536" t="str">
            <v>ROBLES MALDONADO CLAUDIA MARCELA</v>
          </cell>
          <cell r="C536" t="str">
            <v>ASESOR PATRIMONIAL ASOCIADO</v>
          </cell>
          <cell r="D536" t="str">
            <v>PROMOCION Y ASESORIA</v>
          </cell>
        </row>
        <row r="537">
          <cell r="A537">
            <v>61638</v>
          </cell>
          <cell r="B537" t="str">
            <v>JUAREZ GARCIA BLANCA DELIA</v>
          </cell>
          <cell r="C537" t="str">
            <v>ASISTENTE DE ASESORIA</v>
          </cell>
          <cell r="D537" t="str">
            <v>PROMOCION Y ASESORIA</v>
          </cell>
        </row>
        <row r="538">
          <cell r="A538">
            <v>64840</v>
          </cell>
          <cell r="B538" t="str">
            <v>OCAMPO BELLO KARLA</v>
          </cell>
          <cell r="C538" t="str">
            <v>ANALISTA</v>
          </cell>
          <cell r="D538" t="str">
            <v>FIDUCIARIO</v>
          </cell>
        </row>
        <row r="539">
          <cell r="A539">
            <v>64841</v>
          </cell>
          <cell r="B539" t="str">
            <v>MURO SOSA JORGE LUIS</v>
          </cell>
          <cell r="C539" t="str">
            <v>SUBDIRECTOR</v>
          </cell>
          <cell r="D539" t="str">
            <v>FIDUCIARIO</v>
          </cell>
        </row>
        <row r="540">
          <cell r="A540">
            <v>60662</v>
          </cell>
          <cell r="B540" t="str">
            <v>RAMIREZ CARRASCO OSCAR ISRAEL</v>
          </cell>
          <cell r="C540" t="str">
            <v>ASISTENTE ADMINISTRATIVO</v>
          </cell>
          <cell r="D540" t="str">
            <v>PROMOCION Y ASESORIA</v>
          </cell>
        </row>
        <row r="541">
          <cell r="A541">
            <v>64348</v>
          </cell>
          <cell r="B541" t="str">
            <v>SILVA CHAVEZ ARMANDO MANUEL</v>
          </cell>
          <cell r="C541" t="str">
            <v>MENSAJERO</v>
          </cell>
          <cell r="D541" t="str">
            <v>UNIDAD INTERNA</v>
          </cell>
        </row>
        <row r="542">
          <cell r="A542">
            <v>64617</v>
          </cell>
          <cell r="B542" t="str">
            <v>DAVENPORT FLORES JACQUELINE</v>
          </cell>
          <cell r="C542" t="str">
            <v>ASESOR PATRIMONIAL ASOCIADO</v>
          </cell>
          <cell r="D542" t="str">
            <v>PROMOCION Y ASESORIA</v>
          </cell>
        </row>
        <row r="543">
          <cell r="A543">
            <v>62678</v>
          </cell>
          <cell r="B543" t="str">
            <v>ZAMUDIO PEREZ ANGEL ABEL</v>
          </cell>
          <cell r="C543" t="str">
            <v>EJECUTIVO TELEFONICO BANCA SOLUCIONES</v>
          </cell>
          <cell r="D543" t="str">
            <v>BANCA SOLUCIONES</v>
          </cell>
        </row>
        <row r="544">
          <cell r="A544">
            <v>52377</v>
          </cell>
          <cell r="B544" t="str">
            <v>RANGEL OLVERA DANIEL</v>
          </cell>
          <cell r="C544" t="str">
            <v>SUBDIRECTOR DE CENTRO FINANCIERO</v>
          </cell>
          <cell r="D544" t="str">
            <v>PROMOCION Y ASESORIA</v>
          </cell>
        </row>
        <row r="545">
          <cell r="A545">
            <v>53190</v>
          </cell>
          <cell r="B545" t="str">
            <v>ANDUEZA ROMO CLAUDIA</v>
          </cell>
          <cell r="C545" t="str">
            <v>ASESOR PATRIMONIAL ASOCIADO</v>
          </cell>
          <cell r="D545" t="str">
            <v>PROMOCION Y ASESORIA</v>
          </cell>
        </row>
        <row r="546">
          <cell r="A546">
            <v>62314</v>
          </cell>
          <cell r="B546" t="str">
            <v>MICHEL LOPEZ SUSANA MERCEDES</v>
          </cell>
          <cell r="C546" t="str">
            <v>COORDINADOR</v>
          </cell>
          <cell r="D546" t="str">
            <v>TECNOLOGIAS DE LA INFORMACION</v>
          </cell>
        </row>
        <row r="547">
          <cell r="A547">
            <v>52046</v>
          </cell>
          <cell r="B547" t="str">
            <v>GUERRERO MARTINEZ GUADALUPE ALONSO</v>
          </cell>
          <cell r="C547" t="str">
            <v>ASESOR PATRIMONIAL ASOCIADO</v>
          </cell>
          <cell r="D547" t="str">
            <v>PROMOCION Y ASESORIA</v>
          </cell>
        </row>
        <row r="548">
          <cell r="A548">
            <v>64847</v>
          </cell>
          <cell r="B548" t="str">
            <v>AGUILAR CASTRO MA.CONCEPCION</v>
          </cell>
          <cell r="C548" t="str">
            <v>RECEPCIONISTA ANFITRION</v>
          </cell>
          <cell r="D548" t="str">
            <v>PROMOCION Y ASESORIA</v>
          </cell>
        </row>
        <row r="549">
          <cell r="A549">
            <v>64149</v>
          </cell>
          <cell r="B549" t="str">
            <v>PALIZADA HERNANDEZ LUIS ANTONIO</v>
          </cell>
          <cell r="C549" t="str">
            <v>GERENTE</v>
          </cell>
          <cell r="D549" t="str">
            <v>TECNOLOGIAS DE LA INFORMACION</v>
          </cell>
        </row>
        <row r="550">
          <cell r="A550">
            <v>52794</v>
          </cell>
          <cell r="B550" t="str">
            <v>RODRIGUEZ RODRIGUEZ ERIKA DANIELA</v>
          </cell>
          <cell r="C550" t="str">
            <v>GERENTE</v>
          </cell>
          <cell r="D550" t="str">
            <v>FINANZAS</v>
          </cell>
        </row>
        <row r="551">
          <cell r="A551">
            <v>60357</v>
          </cell>
          <cell r="B551" t="str">
            <v>HERNANDEZ VILLARRUEL ALMA WENDY</v>
          </cell>
          <cell r="C551" t="str">
            <v>ASESOR WEALTH MANAGEMENT</v>
          </cell>
          <cell r="D551" t="str">
            <v>PROMOCION Y ASESORIA</v>
          </cell>
        </row>
        <row r="552">
          <cell r="A552">
            <v>52292</v>
          </cell>
          <cell r="B552" t="str">
            <v>HERNANDEZ PACHECO FRANCISCA</v>
          </cell>
          <cell r="C552" t="str">
            <v>ANALISTA</v>
          </cell>
          <cell r="D552" t="str">
            <v>JURIDICO</v>
          </cell>
        </row>
        <row r="553">
          <cell r="A553">
            <v>61274</v>
          </cell>
          <cell r="B553" t="str">
            <v>DE GIOVANNINI  SALDIVAR ROSSANA</v>
          </cell>
          <cell r="C553" t="str">
            <v>BANQUERO PRIVADO SENIOR</v>
          </cell>
          <cell r="D553" t="str">
            <v>PROMOCION Y ASESORIA</v>
          </cell>
        </row>
        <row r="554">
          <cell r="A554">
            <v>93160</v>
          </cell>
          <cell r="B554" t="str">
            <v>RAMOS BALANDRA ANA BELL</v>
          </cell>
          <cell r="C554" t="str">
            <v>ASESOR PATRIMONIAL ASOCIADO</v>
          </cell>
          <cell r="D554" t="str">
            <v>PROMOCION Y ASESORIA</v>
          </cell>
        </row>
        <row r="555">
          <cell r="A555">
            <v>64817</v>
          </cell>
          <cell r="B555" t="str">
            <v>SURI ZORRERO DIEGO ANTONIO</v>
          </cell>
          <cell r="C555" t="str">
            <v>GERENTE</v>
          </cell>
          <cell r="D555" t="str">
            <v>TECNOLOGIAS DE LA INFORMACION</v>
          </cell>
        </row>
        <row r="556">
          <cell r="A556">
            <v>64204</v>
          </cell>
          <cell r="B556" t="str">
            <v>CUELLAR LOPEZ CARLOS FELIPE</v>
          </cell>
          <cell r="C556" t="str">
            <v>ASESOR PATRIMONIAL ASOCIADO</v>
          </cell>
          <cell r="D556" t="str">
            <v>PROMOCION Y ASESORIA</v>
          </cell>
        </row>
        <row r="557">
          <cell r="A557">
            <v>63946</v>
          </cell>
          <cell r="B557" t="str">
            <v>CERVANTES SALAS MARCO</v>
          </cell>
          <cell r="C557" t="str">
            <v>ASESOR PATRIMONIAL ASOCIADO</v>
          </cell>
          <cell r="D557" t="str">
            <v>PROMOCION Y ASESORIA</v>
          </cell>
        </row>
        <row r="558">
          <cell r="A558">
            <v>62603</v>
          </cell>
          <cell r="B558" t="str">
            <v>VERA PEÑA JOSE SAID</v>
          </cell>
          <cell r="C558" t="str">
            <v>GERENTE</v>
          </cell>
          <cell r="D558" t="str">
            <v>PRODUCTOS BANCARIOS</v>
          </cell>
        </row>
        <row r="559">
          <cell r="A559">
            <v>61737</v>
          </cell>
          <cell r="B559" t="str">
            <v>CABRERA ALVAREZ ULISES</v>
          </cell>
          <cell r="C559" t="str">
            <v>ASESOR PATRIMONIAL ASOCIADO</v>
          </cell>
          <cell r="D559" t="str">
            <v>PROMOCION Y ASESORIA</v>
          </cell>
        </row>
        <row r="560">
          <cell r="A560">
            <v>52360</v>
          </cell>
          <cell r="B560" t="str">
            <v>GARCIA NAVA ROSA MARIA</v>
          </cell>
          <cell r="C560" t="str">
            <v>SUBDIRECTOR</v>
          </cell>
          <cell r="D560" t="str">
            <v>FINANZAS</v>
          </cell>
        </row>
        <row r="561">
          <cell r="A561">
            <v>295</v>
          </cell>
          <cell r="B561" t="str">
            <v>GALVAN MUNOZ ISABEL</v>
          </cell>
          <cell r="C561" t="str">
            <v>DIRECTOR DE CELULA</v>
          </cell>
          <cell r="D561" t="str">
            <v>PROMOCION Y ASESORIA</v>
          </cell>
        </row>
        <row r="562">
          <cell r="A562">
            <v>63987</v>
          </cell>
          <cell r="B562" t="str">
            <v>ALMARAZ OLIVARES SILVIA</v>
          </cell>
          <cell r="C562" t="str">
            <v>SUBDIRECTOR</v>
          </cell>
          <cell r="D562" t="str">
            <v>JURIDICO</v>
          </cell>
        </row>
        <row r="563">
          <cell r="A563">
            <v>53281</v>
          </cell>
          <cell r="B563" t="str">
            <v>LOPEZ RAMIREZ FRANCISCO MANUEL</v>
          </cell>
          <cell r="C563" t="str">
            <v>DIRECTOR</v>
          </cell>
          <cell r="D563" t="str">
            <v>ASSET MANAGEMENT</v>
          </cell>
        </row>
        <row r="564">
          <cell r="A564">
            <v>63449</v>
          </cell>
          <cell r="B564" t="str">
            <v>MESA GUTIERREZ DIANA DAILYN</v>
          </cell>
          <cell r="C564" t="str">
            <v>ASESOR</v>
          </cell>
          <cell r="D564" t="str">
            <v>PREVISION SOCIAL</v>
          </cell>
        </row>
        <row r="565">
          <cell r="A565">
            <v>61878</v>
          </cell>
          <cell r="B565" t="str">
            <v>RAMIREZ GONZALEZ MARIO GERARDO</v>
          </cell>
          <cell r="C565" t="str">
            <v>SUBDIRECTOR</v>
          </cell>
          <cell r="D565" t="str">
            <v>PREVISION SOCIAL</v>
          </cell>
        </row>
        <row r="566">
          <cell r="A566">
            <v>64558</v>
          </cell>
          <cell r="B566" t="str">
            <v>MANJARREZ BELTRAN ALONDRA PATRICIA</v>
          </cell>
          <cell r="C566" t="str">
            <v>CAJERO</v>
          </cell>
          <cell r="D566" t="str">
            <v>PROMOCION Y ASESORIA</v>
          </cell>
        </row>
        <row r="567">
          <cell r="A567">
            <v>52885</v>
          </cell>
          <cell r="B567" t="str">
            <v>GONZALEZ MOLINA BERNARDO</v>
          </cell>
          <cell r="C567" t="str">
            <v>DIRECTOR REGIONAL</v>
          </cell>
          <cell r="D567" t="str">
            <v>PROMOCION Y ASESORIA</v>
          </cell>
        </row>
        <row r="568">
          <cell r="A568">
            <v>63625</v>
          </cell>
          <cell r="B568" t="str">
            <v>ATILANO CIENFUEGOS EDGAR ANTONIO</v>
          </cell>
          <cell r="C568" t="str">
            <v>GERENTE</v>
          </cell>
          <cell r="D568" t="str">
            <v>FIDUCIARIO</v>
          </cell>
        </row>
        <row r="569">
          <cell r="A569">
            <v>60336</v>
          </cell>
          <cell r="B569" t="str">
            <v>SAAVEDRA LOPEZ EDMUNDO DANIEL</v>
          </cell>
          <cell r="C569" t="str">
            <v>ASESOR BANCA SOLUCIONES</v>
          </cell>
          <cell r="D569" t="str">
            <v>BANCA SOLUCIONES</v>
          </cell>
        </row>
        <row r="570">
          <cell r="A570">
            <v>60726</v>
          </cell>
          <cell r="B570" t="str">
            <v>ESTRADA FERNANDEZ RAMIRO</v>
          </cell>
          <cell r="C570" t="str">
            <v>OPERADOR TELEFONICO</v>
          </cell>
          <cell r="D570" t="str">
            <v>SERVICIOS CAT</v>
          </cell>
        </row>
        <row r="571">
          <cell r="A571">
            <v>61585</v>
          </cell>
          <cell r="B571" t="str">
            <v>ALMANZA GONZALEZ NIDIA ALEXANDRA</v>
          </cell>
          <cell r="C571" t="str">
            <v>AUXILIAR CALIDAD EN EL SERVICIO</v>
          </cell>
          <cell r="D571" t="str">
            <v>EXPERIENCIA AL CLIENTE</v>
          </cell>
        </row>
        <row r="572">
          <cell r="A572">
            <v>62786</v>
          </cell>
          <cell r="B572" t="str">
            <v>VALLES URBINA FERNANDO ALFONSO</v>
          </cell>
          <cell r="C572" t="str">
            <v>OPERADOR TELEFONICO</v>
          </cell>
          <cell r="D572" t="str">
            <v>SERVICIOS CAT</v>
          </cell>
        </row>
        <row r="573">
          <cell r="A573">
            <v>62988</v>
          </cell>
          <cell r="B573" t="str">
            <v>ELIZONDO GARCIA ROBERTA</v>
          </cell>
          <cell r="C573" t="str">
            <v>SUBGERENTE</v>
          </cell>
          <cell r="D573" t="str">
            <v>BANCA SOLUCIONES</v>
          </cell>
        </row>
        <row r="574">
          <cell r="A574">
            <v>63384</v>
          </cell>
          <cell r="B574" t="str">
            <v>MORAN AMARAL DIANA LAURA</v>
          </cell>
          <cell r="C574" t="str">
            <v>ASESOR BANCA SOLUCIONES</v>
          </cell>
          <cell r="D574" t="str">
            <v>BANCA SOLUCIONES</v>
          </cell>
        </row>
        <row r="575">
          <cell r="A575">
            <v>63514</v>
          </cell>
          <cell r="B575" t="str">
            <v>VELEROS VALVERDE LUIS ALFONSO</v>
          </cell>
          <cell r="C575" t="str">
            <v>ANALISTA DE CALIDAD EN EL SERVICIO</v>
          </cell>
          <cell r="D575" t="str">
            <v>EXPERIENCIA AL CLIENTE</v>
          </cell>
        </row>
        <row r="576">
          <cell r="A576">
            <v>63670</v>
          </cell>
          <cell r="B576" t="str">
            <v>DE LA ROSA BUENO ELDER</v>
          </cell>
          <cell r="C576" t="str">
            <v>ASESOR BANCA SOLUCIONES</v>
          </cell>
          <cell r="D576" t="str">
            <v>BANCA SOLUCIONES</v>
          </cell>
        </row>
        <row r="577">
          <cell r="A577">
            <v>63841</v>
          </cell>
          <cell r="B577" t="str">
            <v>LUNA TOXQUI MAYRA CRISTINA</v>
          </cell>
          <cell r="C577" t="str">
            <v>ANALISTA DE CALIDAD EN EL SERVICIO</v>
          </cell>
          <cell r="D577" t="str">
            <v>EXPERIENCIA AL CLIENTE</v>
          </cell>
        </row>
        <row r="578">
          <cell r="A578">
            <v>63897</v>
          </cell>
          <cell r="B578" t="str">
            <v>FIGUEROA QUIÑONES ITZEL</v>
          </cell>
          <cell r="C578" t="str">
            <v>ASESOR BANCA SOLUCIONES</v>
          </cell>
          <cell r="D578" t="str">
            <v>BANCA SOLUCIONES</v>
          </cell>
        </row>
        <row r="579">
          <cell r="A579">
            <v>63898</v>
          </cell>
          <cell r="B579" t="str">
            <v>ALTAMIRANO OROZCO HILARIO</v>
          </cell>
          <cell r="C579" t="str">
            <v>ASESOR BANCA SOLUCIONES</v>
          </cell>
          <cell r="D579" t="str">
            <v>BANCA SOLUCIONES</v>
          </cell>
        </row>
        <row r="580">
          <cell r="A580">
            <v>63942</v>
          </cell>
          <cell r="B580" t="str">
            <v>RIVERA DE LUCIO JOCELINE</v>
          </cell>
          <cell r="C580" t="str">
            <v>ANALISTA DE CALIDAD EN EL SERVICIO</v>
          </cell>
          <cell r="D580" t="str">
            <v>EXPERIENCIA AL CLIENTE</v>
          </cell>
        </row>
        <row r="581">
          <cell r="A581">
            <v>64000</v>
          </cell>
          <cell r="B581" t="str">
            <v>HERNANDEZ HERNANDEZ MARLENE</v>
          </cell>
          <cell r="C581" t="str">
            <v>EJECUTIVO DE UNIDAD ESPECIALIZADA</v>
          </cell>
          <cell r="D581" t="str">
            <v>EXPERIENCIA AL CLIENTE</v>
          </cell>
        </row>
        <row r="582">
          <cell r="A582">
            <v>64105</v>
          </cell>
          <cell r="B582" t="str">
            <v>HERNANDEZ RAMOS MARISOL</v>
          </cell>
          <cell r="C582" t="str">
            <v>EJECUTIVO DE UNIDAD ESPECIALIZADA</v>
          </cell>
          <cell r="D582" t="str">
            <v>EXPERIENCIA AL CLIENTE</v>
          </cell>
        </row>
        <row r="583">
          <cell r="A583">
            <v>64161</v>
          </cell>
          <cell r="B583" t="str">
            <v>ESCOBAR GARZON FRANCISCO GABRIEL</v>
          </cell>
          <cell r="C583" t="str">
            <v>ANALISTA DE CALIDAD EN EL SERVICIO</v>
          </cell>
          <cell r="D583" t="str">
            <v>EXPERIENCIA AL CLIENTE</v>
          </cell>
        </row>
        <row r="584">
          <cell r="A584">
            <v>64181</v>
          </cell>
          <cell r="B584" t="str">
            <v>CHANONA PEREZ MARCOS OSWALDO</v>
          </cell>
          <cell r="C584" t="str">
            <v>ASESOR BANCA SOLUCIONES</v>
          </cell>
          <cell r="D584" t="str">
            <v>BANCA SOLUCIONES</v>
          </cell>
        </row>
        <row r="585">
          <cell r="A585">
            <v>64353</v>
          </cell>
          <cell r="B585" t="str">
            <v>MARTINEZ SANCHEZ HECTOR ARMANDO</v>
          </cell>
          <cell r="C585" t="str">
            <v>EJECUTIVO DE ASIGNACIONES</v>
          </cell>
          <cell r="D585" t="str">
            <v>SERVICIOS CAT</v>
          </cell>
        </row>
        <row r="586">
          <cell r="A586">
            <v>64352</v>
          </cell>
          <cell r="B586" t="str">
            <v>GONZALEZ GARCIA ABRAHAM</v>
          </cell>
          <cell r="C586" t="str">
            <v>EJECUTIVO DE ASIGNACIONES</v>
          </cell>
          <cell r="D586" t="str">
            <v>SERVICIOS CAT</v>
          </cell>
        </row>
        <row r="587">
          <cell r="A587">
            <v>64358</v>
          </cell>
          <cell r="B587" t="str">
            <v>CORDERO SOLEDAD MARCOS ALEXIS</v>
          </cell>
          <cell r="C587" t="str">
            <v>ASESOR BANCA SOLUCIONES</v>
          </cell>
          <cell r="D587" t="str">
            <v>BANCA SOLUCIONES</v>
          </cell>
        </row>
        <row r="588">
          <cell r="A588">
            <v>64354</v>
          </cell>
          <cell r="B588" t="str">
            <v>GONZALEZ MARTINEZ ABRAHAM ANTONIO</v>
          </cell>
          <cell r="C588" t="str">
            <v>OPERADOR TELEFONICO</v>
          </cell>
          <cell r="D588" t="str">
            <v>SERVICIOS CAT</v>
          </cell>
        </row>
        <row r="589">
          <cell r="A589">
            <v>64380</v>
          </cell>
          <cell r="B589" t="str">
            <v>FAZ ROBLES MARIA ESTHER</v>
          </cell>
          <cell r="C589" t="str">
            <v>ASESOR BANCA SOLUCIONES</v>
          </cell>
          <cell r="D589" t="str">
            <v>BANCA SOLUCIONES</v>
          </cell>
        </row>
        <row r="590">
          <cell r="A590">
            <v>64410</v>
          </cell>
          <cell r="B590" t="str">
            <v>GONZALEZ MOYA JORGE ANDRES</v>
          </cell>
          <cell r="C590" t="str">
            <v>OPERADOR TELEFONICO</v>
          </cell>
          <cell r="D590" t="str">
            <v>SERVICIOS CAT</v>
          </cell>
        </row>
        <row r="591">
          <cell r="A591">
            <v>64412</v>
          </cell>
          <cell r="B591" t="str">
            <v>MORALES MAYA IRAIS</v>
          </cell>
          <cell r="C591" t="str">
            <v>OPERADOR TELEFONICO</v>
          </cell>
          <cell r="D591" t="str">
            <v>SERVICIOS CAT</v>
          </cell>
        </row>
        <row r="592">
          <cell r="A592">
            <v>64426</v>
          </cell>
          <cell r="B592" t="str">
            <v>ROJO LIMON CUAUHTEMOC</v>
          </cell>
          <cell r="C592" t="str">
            <v>ANALISTA DE CALIDAD EN EL SERVICIO</v>
          </cell>
          <cell r="D592" t="str">
            <v>EXPERIENCIA AL CLIENTE</v>
          </cell>
        </row>
        <row r="593">
          <cell r="A593">
            <v>64467</v>
          </cell>
          <cell r="B593" t="str">
            <v>ZAVALA LOZA ADRIANA</v>
          </cell>
          <cell r="C593" t="str">
            <v>ASESOR BANCA SOLUCIONES</v>
          </cell>
          <cell r="D593" t="str">
            <v>BANCA SOLUCIONES</v>
          </cell>
        </row>
        <row r="594">
          <cell r="A594">
            <v>64441</v>
          </cell>
          <cell r="B594" t="str">
            <v>BARRERA DAVILA ROBERTO ANGEL</v>
          </cell>
          <cell r="C594" t="str">
            <v>ANALISTA DE CALIDAD EN EL SERVICIO</v>
          </cell>
          <cell r="D594" t="str">
            <v>EXPERIENCIA AL CLIENTE</v>
          </cell>
        </row>
        <row r="595">
          <cell r="A595">
            <v>64485</v>
          </cell>
          <cell r="B595" t="str">
            <v>HERNANDEZ BEDOLLA NANCY KARIME</v>
          </cell>
          <cell r="C595" t="str">
            <v>ASESOR BANCA SOLUCIONES</v>
          </cell>
          <cell r="D595" t="str">
            <v>BANCA SOLUCIONES</v>
          </cell>
        </row>
        <row r="596">
          <cell r="A596">
            <v>64486</v>
          </cell>
          <cell r="B596" t="str">
            <v>JUAREZ ROJAS ARI ANGEL</v>
          </cell>
          <cell r="C596" t="str">
            <v>ANALISTA DE CALIDAD EN EL SERVICIO</v>
          </cell>
          <cell r="D596" t="str">
            <v>EXPERIENCIA AL CLIENTE</v>
          </cell>
        </row>
        <row r="597">
          <cell r="A597">
            <v>64503</v>
          </cell>
          <cell r="B597" t="str">
            <v>OLVERA PEREZ RODRIGO FERNANDO</v>
          </cell>
          <cell r="C597" t="str">
            <v>OPERADOR TELEFONICO</v>
          </cell>
          <cell r="D597" t="str">
            <v>SERVICIOS CAT</v>
          </cell>
        </row>
        <row r="598">
          <cell r="A598">
            <v>64514</v>
          </cell>
          <cell r="B598" t="str">
            <v>SANDOVAL CRUZ MAGALI</v>
          </cell>
          <cell r="C598" t="str">
            <v>OPERADOR TELEFONICO</v>
          </cell>
          <cell r="D598" t="str">
            <v>SERVICIOS CAT</v>
          </cell>
        </row>
        <row r="599">
          <cell r="A599">
            <v>64534</v>
          </cell>
          <cell r="B599" t="str">
            <v>SANCHEZ GARZA ANA VELIA</v>
          </cell>
          <cell r="C599" t="str">
            <v>ASESOR BANCA SOLUCIONES JR</v>
          </cell>
          <cell r="D599" t="str">
            <v>BANCA SOLUCIONES</v>
          </cell>
        </row>
        <row r="600">
          <cell r="A600">
            <v>64551</v>
          </cell>
          <cell r="B600" t="str">
            <v>GARDUÑO DOMINGUEZ BRAYAN DE JESUS</v>
          </cell>
          <cell r="C600" t="str">
            <v>EJECUTIVO DE UNIDAD ESPECIALIZADA</v>
          </cell>
          <cell r="D600" t="str">
            <v>EXPERIENCIA AL CLIENTE</v>
          </cell>
        </row>
        <row r="601">
          <cell r="A601">
            <v>64589</v>
          </cell>
          <cell r="B601" t="str">
            <v>SEGURA RUIZ SAMARA</v>
          </cell>
          <cell r="C601" t="str">
            <v>ASESOR BANCA SOLUCIONES</v>
          </cell>
          <cell r="D601" t="str">
            <v>BANCA SOLUCIONES</v>
          </cell>
        </row>
        <row r="602">
          <cell r="A602">
            <v>64596</v>
          </cell>
          <cell r="B602" t="str">
            <v>TREJO OLGUIN MARTIN YIRATT</v>
          </cell>
          <cell r="C602" t="str">
            <v>OPERADOR TELEFONICO HORARIO EXTENDIDO</v>
          </cell>
          <cell r="D602" t="str">
            <v>SERVICIOS CAT</v>
          </cell>
        </row>
        <row r="603">
          <cell r="A603">
            <v>64597</v>
          </cell>
          <cell r="B603" t="str">
            <v>SANCHEZ TELLEZ GIRON GERSON</v>
          </cell>
          <cell r="C603" t="str">
            <v>OPERADOR TELEFONICO</v>
          </cell>
          <cell r="D603" t="str">
            <v>SERVICIOS CAT</v>
          </cell>
        </row>
        <row r="604">
          <cell r="A604">
            <v>64618</v>
          </cell>
          <cell r="B604" t="str">
            <v>VILLANUEVA JAVIER HIRAM</v>
          </cell>
          <cell r="C604" t="str">
            <v>OPERADOR TELEFONICO</v>
          </cell>
          <cell r="D604" t="str">
            <v>SERVICIOS CAT</v>
          </cell>
        </row>
        <row r="605">
          <cell r="A605">
            <v>64619</v>
          </cell>
          <cell r="B605" t="str">
            <v>HUERTERO VALDIVIA MICHEL BRIAN</v>
          </cell>
          <cell r="C605" t="str">
            <v>OPERADOR TELEFONICO</v>
          </cell>
          <cell r="D605" t="str">
            <v>SERVICIOS CAT</v>
          </cell>
        </row>
        <row r="606">
          <cell r="A606">
            <v>64620</v>
          </cell>
          <cell r="B606" t="str">
            <v>GUTIERREZ LOPEZ TELLO NANCY PAULINA</v>
          </cell>
          <cell r="C606" t="str">
            <v>OPERADOR TELEFONICO</v>
          </cell>
          <cell r="D606" t="str">
            <v>SERVICIOS CAT</v>
          </cell>
        </row>
        <row r="607">
          <cell r="A607">
            <v>61448</v>
          </cell>
          <cell r="B607" t="str">
            <v>FRANZ ZULBARAN GRETEL</v>
          </cell>
          <cell r="C607" t="str">
            <v>SUBDIRECTOR DE CENTRO FINANCIERO</v>
          </cell>
          <cell r="D607" t="str">
            <v>BANCA SOLUCIONES</v>
          </cell>
        </row>
        <row r="608">
          <cell r="A608">
            <v>63982</v>
          </cell>
          <cell r="B608" t="str">
            <v>MEZZO . GABRIELA PAULA</v>
          </cell>
          <cell r="C608" t="str">
            <v>DIRECTOR</v>
          </cell>
          <cell r="D608" t="str">
            <v>BANCA SOLUCIONES</v>
          </cell>
        </row>
        <row r="609">
          <cell r="A609">
            <v>64422</v>
          </cell>
          <cell r="B609" t="str">
            <v>DORIA ADAM RAUL</v>
          </cell>
          <cell r="C609" t="str">
            <v>ESPECIALISTA</v>
          </cell>
          <cell r="D609" t="str">
            <v>SEGURIDAD INFORMATICA</v>
          </cell>
        </row>
        <row r="610">
          <cell r="A610">
            <v>50299</v>
          </cell>
          <cell r="B610" t="str">
            <v>ESPINOSA BUSTAMANTE MARICELA</v>
          </cell>
          <cell r="C610" t="str">
            <v>CAJERO</v>
          </cell>
          <cell r="D610" t="str">
            <v>PROMOCION Y ASESORIA</v>
          </cell>
        </row>
        <row r="611">
          <cell r="A611">
            <v>64686</v>
          </cell>
          <cell r="B611" t="str">
            <v>MARTINEZ MARTINEZ AZALIA</v>
          </cell>
          <cell r="C611" t="str">
            <v>ANALISTA</v>
          </cell>
          <cell r="D611" t="str">
            <v>FIDUCIARIO</v>
          </cell>
        </row>
        <row r="612">
          <cell r="A612">
            <v>64683</v>
          </cell>
          <cell r="B612" t="str">
            <v>LOPEZ  LARA NANCY CELESTE</v>
          </cell>
          <cell r="C612" t="str">
            <v>ASISTENTE ADMINISTRATIVO</v>
          </cell>
          <cell r="D612" t="str">
            <v>PROMOCION Y ASESORIA</v>
          </cell>
        </row>
        <row r="613">
          <cell r="A613">
            <v>61709</v>
          </cell>
          <cell r="B613" t="str">
            <v>GARCIA LOPEZ GABRIELA</v>
          </cell>
          <cell r="C613" t="str">
            <v>CAJERO</v>
          </cell>
          <cell r="D613" t="str">
            <v>PROMOCION Y ASESORIA</v>
          </cell>
        </row>
        <row r="614">
          <cell r="A614">
            <v>61825</v>
          </cell>
          <cell r="B614" t="str">
            <v>ARCOS TEJEDA OLAF GASPAR</v>
          </cell>
          <cell r="C614" t="str">
            <v>ASESOR BANCA SOLUCIONES</v>
          </cell>
          <cell r="D614" t="str">
            <v>BANCA SOLUCIONES</v>
          </cell>
        </row>
        <row r="615">
          <cell r="A615">
            <v>63864</v>
          </cell>
          <cell r="B615" t="str">
            <v>HERMOSILLO MILLAN ALINA</v>
          </cell>
          <cell r="C615" t="str">
            <v>ASESOR PATRIMONIAL ASOCIADO</v>
          </cell>
          <cell r="D615" t="str">
            <v>PROMOCION Y ASESORIA</v>
          </cell>
        </row>
        <row r="616">
          <cell r="A616">
            <v>95033</v>
          </cell>
          <cell r="B616" t="str">
            <v>CRUZ TERAN ANA MARIA</v>
          </cell>
          <cell r="C616" t="str">
            <v>SUBDIRECTOR DE PROMOCION</v>
          </cell>
          <cell r="D616" t="str">
            <v>PROMOCION Y ASESORIA</v>
          </cell>
        </row>
        <row r="617">
          <cell r="A617">
            <v>62167</v>
          </cell>
          <cell r="B617" t="str">
            <v>GONZALEZ REYES RAUL REY</v>
          </cell>
          <cell r="C617" t="str">
            <v>COORDINADOR</v>
          </cell>
          <cell r="D617" t="str">
            <v>CONSULTORIA Y SEGUROS</v>
          </cell>
        </row>
        <row r="618">
          <cell r="A618">
            <v>63702</v>
          </cell>
          <cell r="B618" t="str">
            <v>ESCOBAR VARGAS MARIA OGARITA</v>
          </cell>
          <cell r="C618" t="str">
            <v>ASESOR REFERENCIADOR</v>
          </cell>
          <cell r="D618" t="str">
            <v>WEALTH MANAGEMENT</v>
          </cell>
        </row>
        <row r="619">
          <cell r="A619">
            <v>64587</v>
          </cell>
          <cell r="B619" t="str">
            <v>GAMEZ RAMIREZ MARIANA</v>
          </cell>
          <cell r="C619" t="str">
            <v>RECEPCIONISTA ANFITRION</v>
          </cell>
          <cell r="D619" t="str">
            <v>PROMOCION Y ASESORIA</v>
          </cell>
        </row>
        <row r="620">
          <cell r="A620">
            <v>64556</v>
          </cell>
          <cell r="B620" t="str">
            <v>PADILLA VAZQUEZ CESAR GIBRAN</v>
          </cell>
          <cell r="C620" t="str">
            <v>ASESOR BANCA SOLUCIONES JR</v>
          </cell>
          <cell r="D620" t="str">
            <v>BANCA SOLUCIONES</v>
          </cell>
        </row>
        <row r="621">
          <cell r="A621">
            <v>64875</v>
          </cell>
          <cell r="B621" t="str">
            <v>CASAS LUNA FRANCISCO ARTURO</v>
          </cell>
          <cell r="C621" t="str">
            <v>OPERADOR TELEFONICO</v>
          </cell>
          <cell r="D621" t="str">
            <v>SERVICIOS CAT</v>
          </cell>
        </row>
        <row r="622">
          <cell r="A622">
            <v>60758</v>
          </cell>
          <cell r="B622" t="str">
            <v>CHAVIRA MENDOZA BEATRIZ ALEJANDRA</v>
          </cell>
          <cell r="C622" t="str">
            <v>ASESOR BANCA SOLUCIONES JR</v>
          </cell>
          <cell r="D622" t="str">
            <v>BANCA SOLUCIONES</v>
          </cell>
        </row>
        <row r="623">
          <cell r="A623">
            <v>63141</v>
          </cell>
          <cell r="B623" t="str">
            <v>SILVA GARCIA JOSE GABRIEL</v>
          </cell>
          <cell r="C623" t="str">
            <v>SUPERVISOR</v>
          </cell>
          <cell r="D623" t="str">
            <v>CANALES DIGITALES</v>
          </cell>
        </row>
        <row r="624">
          <cell r="A624">
            <v>51398</v>
          </cell>
          <cell r="B624" t="str">
            <v>DE LA SERNA HERNANDEZ ROBERTO</v>
          </cell>
          <cell r="C624" t="str">
            <v>ASESOR PATRIMONIAL ASOCIADO</v>
          </cell>
          <cell r="D624" t="str">
            <v>PROMOCION Y ASESORIA</v>
          </cell>
        </row>
        <row r="625">
          <cell r="A625">
            <v>64115</v>
          </cell>
          <cell r="B625" t="str">
            <v>HERNANDEZ ZAZUETA BRANDO</v>
          </cell>
          <cell r="C625" t="str">
            <v>DIRECTOR</v>
          </cell>
          <cell r="D625" t="str">
            <v>TECNOLOGIAS DE LA INFORMACION</v>
          </cell>
        </row>
        <row r="626">
          <cell r="A626">
            <v>61056</v>
          </cell>
          <cell r="B626" t="str">
            <v>VEGA URIBE ESTELA GUADALUPE</v>
          </cell>
          <cell r="C626" t="str">
            <v>BANQUERO PRIVADO SENIOR</v>
          </cell>
          <cell r="D626" t="str">
            <v>PROMOCION Y ASESORIA</v>
          </cell>
        </row>
        <row r="627">
          <cell r="A627">
            <v>63969</v>
          </cell>
          <cell r="B627" t="str">
            <v>PIAZZA ALMUDI RODRIGO</v>
          </cell>
          <cell r="C627" t="str">
            <v>SUBDIRECTOR</v>
          </cell>
          <cell r="D627" t="str">
            <v>CREDITO PERSONAS MORALES</v>
          </cell>
        </row>
        <row r="628">
          <cell r="A628">
            <v>52297</v>
          </cell>
          <cell r="B628" t="str">
            <v>MACOTELA MORA LUZ PATRICIA</v>
          </cell>
          <cell r="C628" t="str">
            <v>ASESOR PATRIMONIAL ASOCIADO</v>
          </cell>
          <cell r="D628" t="str">
            <v>PROMOCION Y ASESORIA</v>
          </cell>
        </row>
        <row r="629">
          <cell r="A629">
            <v>64247</v>
          </cell>
          <cell r="B629" t="str">
            <v>MARTINEZ CANCHOLA  ANGEL SALVADOR</v>
          </cell>
          <cell r="C629" t="str">
            <v>CAJERO</v>
          </cell>
          <cell r="D629" t="str">
            <v>PROMOCION Y ASESORIA</v>
          </cell>
        </row>
        <row r="630">
          <cell r="A630">
            <v>50400</v>
          </cell>
          <cell r="B630" t="str">
            <v>RAMIREZ JUAN MARIA GUADALUPE</v>
          </cell>
          <cell r="C630" t="str">
            <v>CAJERO</v>
          </cell>
          <cell r="D630" t="str">
            <v>PROMOCION Y ASESORIA</v>
          </cell>
        </row>
        <row r="631">
          <cell r="A631">
            <v>64880</v>
          </cell>
          <cell r="B631" t="str">
            <v>BEIZA JAVIER YESSICA ARLETTE</v>
          </cell>
          <cell r="C631" t="str">
            <v>CAJERO</v>
          </cell>
          <cell r="D631" t="str">
            <v>PROMOCION Y ASESORIA</v>
          </cell>
        </row>
        <row r="632">
          <cell r="A632">
            <v>5726</v>
          </cell>
          <cell r="B632" t="str">
            <v>IUIT BAREA CLARAMARINA</v>
          </cell>
          <cell r="C632" t="str">
            <v>ASISTENTE ADMINISTRATIVO</v>
          </cell>
          <cell r="D632" t="str">
            <v>PROMOCION Y ASESORIA</v>
          </cell>
        </row>
        <row r="633">
          <cell r="A633">
            <v>63484</v>
          </cell>
          <cell r="B633" t="str">
            <v>CANO DE LEON JOSE ANTONIO</v>
          </cell>
          <cell r="C633" t="str">
            <v>GERENTE</v>
          </cell>
          <cell r="D633" t="str">
            <v>COMERCIAL ARRENDADORA</v>
          </cell>
        </row>
        <row r="634">
          <cell r="A634">
            <v>60641</v>
          </cell>
          <cell r="B634" t="str">
            <v>BAEZA VILLALOBOS LUCIA VIANEY</v>
          </cell>
          <cell r="C634" t="str">
            <v>SUBGERENTE</v>
          </cell>
          <cell r="D634" t="str">
            <v>AUDITORIA INTERNA</v>
          </cell>
        </row>
        <row r="635">
          <cell r="A635">
            <v>52594</v>
          </cell>
          <cell r="B635" t="str">
            <v>CAMPUZANO SEGURA MARIA DE LOS ANGELES</v>
          </cell>
          <cell r="C635" t="str">
            <v>SUBDIRECTOR</v>
          </cell>
          <cell r="D635" t="str">
            <v>TESORERIA Y MESA DE DINERO</v>
          </cell>
        </row>
        <row r="636">
          <cell r="A636">
            <v>61053</v>
          </cell>
          <cell r="B636" t="str">
            <v>GARCIA RODRIGUEZ RAQUEL</v>
          </cell>
          <cell r="C636" t="str">
            <v>GERENTE</v>
          </cell>
          <cell r="D636" t="str">
            <v>SERVICIOS CAT</v>
          </cell>
        </row>
        <row r="637">
          <cell r="A637">
            <v>63327</v>
          </cell>
          <cell r="B637" t="str">
            <v>OLIVOS CORONA PATRICK IVAN</v>
          </cell>
          <cell r="C637" t="str">
            <v>ANALISTA</v>
          </cell>
          <cell r="D637" t="str">
            <v>VENTAS INSTITUCIONALES</v>
          </cell>
        </row>
        <row r="638">
          <cell r="A638">
            <v>62249</v>
          </cell>
          <cell r="B638" t="str">
            <v>CAMPUZANO CASTILLO CRISTHIAN</v>
          </cell>
          <cell r="C638" t="str">
            <v>ANALISTA SR</v>
          </cell>
          <cell r="D638" t="str">
            <v>TESORERIA Y MESA DE DINERO</v>
          </cell>
        </row>
        <row r="639">
          <cell r="A639">
            <v>63299</v>
          </cell>
          <cell r="B639" t="str">
            <v>HERNANDEZ GARIBAY GARCIA EDUARDO SEBASTIAN</v>
          </cell>
          <cell r="C639" t="str">
            <v>BANQUERO SR</v>
          </cell>
          <cell r="D639" t="str">
            <v>BANCA DE RELACION</v>
          </cell>
        </row>
        <row r="640">
          <cell r="A640">
            <v>63482</v>
          </cell>
          <cell r="B640" t="str">
            <v>ALVAREZ FORTOUL LUIS MOISES</v>
          </cell>
          <cell r="C640" t="str">
            <v>BANQUERO SR</v>
          </cell>
          <cell r="D640" t="str">
            <v>BANCA DE RELACION</v>
          </cell>
        </row>
        <row r="641">
          <cell r="A641">
            <v>63251</v>
          </cell>
          <cell r="B641" t="str">
            <v>PONS ROBERT STEFANO MIGUEL</v>
          </cell>
          <cell r="C641" t="str">
            <v>ASESOR</v>
          </cell>
          <cell r="D641" t="str">
            <v>INSTITUCIONALES Y BANCA DE GOBIERNO</v>
          </cell>
        </row>
        <row r="642">
          <cell r="A642">
            <v>62921</v>
          </cell>
          <cell r="B642" t="str">
            <v>MARTINEZ ARTEAGA JANET VIRIDIANA</v>
          </cell>
          <cell r="C642" t="str">
            <v>OPERADOR TELEFONICO</v>
          </cell>
          <cell r="D642" t="str">
            <v>SERVICIOS CAT</v>
          </cell>
        </row>
        <row r="643">
          <cell r="A643">
            <v>60707</v>
          </cell>
          <cell r="B643" t="str">
            <v>OLVERA ARTEAGA DIANA</v>
          </cell>
          <cell r="C643" t="str">
            <v>ASISTENTE</v>
          </cell>
          <cell r="D643" t="str">
            <v>DIRECCION GENERAL ADJUNTA RV</v>
          </cell>
        </row>
        <row r="644">
          <cell r="A644">
            <v>64041</v>
          </cell>
          <cell r="B644" t="str">
            <v>PRADA GUERRERO VANESA DEL CARMEN</v>
          </cell>
          <cell r="C644" t="str">
            <v>ANALISTA</v>
          </cell>
          <cell r="D644" t="str">
            <v>CONSULTORIA Y SEGUROS</v>
          </cell>
        </row>
        <row r="645">
          <cell r="A645">
            <v>64782</v>
          </cell>
          <cell r="B645" t="str">
            <v>SOTO GOMEZ YANKO AXEL</v>
          </cell>
          <cell r="C645" t="str">
            <v>ANALISTA DE NEGOCIO</v>
          </cell>
          <cell r="D645" t="str">
            <v>TECNOLOGIAS DE LA INFORMACION</v>
          </cell>
        </row>
        <row r="646">
          <cell r="A646">
            <v>64772</v>
          </cell>
          <cell r="B646" t="str">
            <v>LEON BRAMBILA ALIN ELIZABETH</v>
          </cell>
          <cell r="C646" t="str">
            <v>RECEPCIONISTA ANFITRION</v>
          </cell>
          <cell r="D646" t="str">
            <v>PROMOCION Y ASESORIA</v>
          </cell>
        </row>
        <row r="647">
          <cell r="A647">
            <v>64785</v>
          </cell>
          <cell r="B647" t="str">
            <v>NIETO MEDINA CARLOS</v>
          </cell>
          <cell r="C647" t="str">
            <v>DBA</v>
          </cell>
          <cell r="D647" t="str">
            <v>TECNOLOGIAS DE LA INFORMACION</v>
          </cell>
        </row>
        <row r="648">
          <cell r="A648">
            <v>64803</v>
          </cell>
          <cell r="B648" t="str">
            <v>PEREZ FLORES OMAR</v>
          </cell>
          <cell r="C648" t="str">
            <v>GERENTE</v>
          </cell>
          <cell r="D648" t="str">
            <v>PROMOCION Y ASESORIA</v>
          </cell>
        </row>
        <row r="649">
          <cell r="A649">
            <v>63387</v>
          </cell>
          <cell r="B649" t="str">
            <v>ALTAMIRANO NASTA OSCAR ALEJANDRO</v>
          </cell>
          <cell r="C649" t="str">
            <v>ASESOR CAMBIOS</v>
          </cell>
          <cell r="D649" t="str">
            <v>PROMOCION Y ASESORIA</v>
          </cell>
        </row>
        <row r="650">
          <cell r="A650">
            <v>62668</v>
          </cell>
          <cell r="B650" t="str">
            <v>MARTINEZ BECERRA GRISELDA</v>
          </cell>
          <cell r="C650" t="str">
            <v>ASESOR BANCA SOLUCIONES</v>
          </cell>
          <cell r="D650" t="str">
            <v>BANCA SOLUCIONES</v>
          </cell>
        </row>
        <row r="651">
          <cell r="A651">
            <v>61333</v>
          </cell>
          <cell r="B651" t="str">
            <v>AVELLANEDA BALLESTEROS JOSE ADALBERTO</v>
          </cell>
          <cell r="C651" t="str">
            <v>SUBDIRECTOR</v>
          </cell>
          <cell r="D651" t="str">
            <v>ASSET MANAGEMENT</v>
          </cell>
        </row>
        <row r="652">
          <cell r="A652">
            <v>5027</v>
          </cell>
          <cell r="B652" t="str">
            <v>VILLASENOR MALACARA MARIA IBET</v>
          </cell>
          <cell r="C652" t="str">
            <v>SUBGERENTE ADMINISTRATIVO</v>
          </cell>
          <cell r="D652" t="str">
            <v>PROMOCION Y ASESORIA</v>
          </cell>
        </row>
        <row r="653">
          <cell r="A653">
            <v>51336</v>
          </cell>
          <cell r="B653" t="str">
            <v>TEMBLADOR RODRIGUEZ SOLEDAD</v>
          </cell>
          <cell r="C653" t="str">
            <v>CAJERO</v>
          </cell>
          <cell r="D653" t="str">
            <v>PROMOCION Y ASESORIA</v>
          </cell>
        </row>
        <row r="654">
          <cell r="A654">
            <v>53984</v>
          </cell>
          <cell r="B654" t="str">
            <v>VARGAS CORREA PATRICIA PILAR DEL SOCORRO</v>
          </cell>
          <cell r="C654" t="str">
            <v>ASESOR PATRIMONIAL ASOCIADO</v>
          </cell>
          <cell r="D654" t="str">
            <v>PROMOCION Y ASESORIA</v>
          </cell>
        </row>
        <row r="655">
          <cell r="A655">
            <v>63294</v>
          </cell>
          <cell r="B655" t="str">
            <v>RIPPE HERNANDEZ LAURA ANGELICA</v>
          </cell>
          <cell r="C655" t="str">
            <v>EJECUTIVO</v>
          </cell>
          <cell r="D655" t="str">
            <v>BANCA DE RELACION</v>
          </cell>
        </row>
        <row r="656">
          <cell r="A656">
            <v>64877</v>
          </cell>
          <cell r="B656" t="str">
            <v>ORTIZ DE MONTELLANO RIVEROLL CAMILA</v>
          </cell>
          <cell r="C656" t="str">
            <v>BECARIO</v>
          </cell>
          <cell r="D656" t="str">
            <v>ANALISIS</v>
          </cell>
        </row>
        <row r="657">
          <cell r="A657">
            <v>63309</v>
          </cell>
          <cell r="B657" t="str">
            <v>ALVAREZ PEREZ MAYRA</v>
          </cell>
          <cell r="C657" t="str">
            <v>SUBGERENTE ADMINISTRATIVO</v>
          </cell>
          <cell r="D657" t="str">
            <v>PROMOCION Y ASESORIA</v>
          </cell>
        </row>
        <row r="658">
          <cell r="A658">
            <v>63215</v>
          </cell>
          <cell r="B658" t="str">
            <v>SILVA URCID BRISA JIMENA</v>
          </cell>
          <cell r="C658" t="str">
            <v>ASESOR PATRIMONIAL ASOCIADO</v>
          </cell>
          <cell r="D658" t="str">
            <v>PROMOCION Y ASESORIA</v>
          </cell>
        </row>
        <row r="659">
          <cell r="A659">
            <v>62840</v>
          </cell>
          <cell r="B659" t="str">
            <v>RAMIREZ SALAS BRANDON MICHAEL</v>
          </cell>
          <cell r="C659" t="str">
            <v>CAJERO</v>
          </cell>
          <cell r="D659" t="str">
            <v>PROMOCION Y ASESORIA</v>
          </cell>
        </row>
        <row r="660">
          <cell r="A660">
            <v>64578</v>
          </cell>
          <cell r="B660" t="str">
            <v>MEJIA SALAZAR CESAR</v>
          </cell>
          <cell r="C660" t="str">
            <v>MENSAJERO</v>
          </cell>
          <cell r="D660" t="str">
            <v>DINN</v>
          </cell>
        </row>
        <row r="661">
          <cell r="A661">
            <v>294</v>
          </cell>
          <cell r="B661" t="str">
            <v>MERCENARIO OTERO MIGUEL AGUSTIN</v>
          </cell>
          <cell r="C661" t="str">
            <v>BANQUERO PRIVADO SENIOR</v>
          </cell>
          <cell r="D661" t="str">
            <v>PROMOCION Y ASESORIA</v>
          </cell>
        </row>
        <row r="662">
          <cell r="A662">
            <v>62730</v>
          </cell>
          <cell r="B662" t="str">
            <v>FIGUEROA GARCIA HUGO</v>
          </cell>
          <cell r="C662" t="str">
            <v>ASESOR PATRIMONIAL ASOCIADO</v>
          </cell>
          <cell r="D662" t="str">
            <v>PROMOCION Y ASESORIA</v>
          </cell>
        </row>
        <row r="663">
          <cell r="A663">
            <v>5016</v>
          </cell>
          <cell r="B663" t="str">
            <v>SOSA MANRIQUEZ ERIKA</v>
          </cell>
          <cell r="C663" t="str">
            <v>COORDINADOR</v>
          </cell>
          <cell r="D663" t="str">
            <v>LIQUIDACION A TERCEROS</v>
          </cell>
        </row>
        <row r="664">
          <cell r="A664">
            <v>5468</v>
          </cell>
          <cell r="B664" t="str">
            <v>DOMINGUEZ RAYO ESTHER</v>
          </cell>
          <cell r="C664" t="str">
            <v>GERENTE</v>
          </cell>
          <cell r="D664" t="str">
            <v>VALORES</v>
          </cell>
        </row>
        <row r="665">
          <cell r="A665">
            <v>5893</v>
          </cell>
          <cell r="B665" t="str">
            <v>BRETON ALVAREZ MARIO ALBERTO</v>
          </cell>
          <cell r="C665" t="str">
            <v>COORDINADOR</v>
          </cell>
          <cell r="D665" t="str">
            <v>CONTRATOS</v>
          </cell>
        </row>
        <row r="666">
          <cell r="A666">
            <v>50072</v>
          </cell>
          <cell r="B666" t="str">
            <v>RAMIREZ RODRIGUEZ MIGUEL ANGEL</v>
          </cell>
          <cell r="C666" t="str">
            <v>SUBDIRECTOR</v>
          </cell>
          <cell r="D666" t="str">
            <v>VALORES</v>
          </cell>
        </row>
        <row r="667">
          <cell r="A667">
            <v>50545</v>
          </cell>
          <cell r="B667" t="str">
            <v>JAVIER RODRIGUEZ PATRICIA</v>
          </cell>
          <cell r="C667" t="str">
            <v>SUBGERENTE</v>
          </cell>
          <cell r="D667" t="str">
            <v>LIQUIDACION A TERCEROS</v>
          </cell>
        </row>
        <row r="668">
          <cell r="A668">
            <v>50693</v>
          </cell>
          <cell r="B668" t="str">
            <v>ARCINIEGA GUADARRAMA JOSE DANIEL</v>
          </cell>
          <cell r="C668" t="str">
            <v>COORDINADOR</v>
          </cell>
          <cell r="D668" t="str">
            <v>OPERACIONES BANCARIAS</v>
          </cell>
        </row>
        <row r="669">
          <cell r="A669">
            <v>50839</v>
          </cell>
          <cell r="B669" t="str">
            <v>ROBLES RODRIGUEZ JUAN CARLOS</v>
          </cell>
          <cell r="C669" t="str">
            <v>MENSAJERO</v>
          </cell>
          <cell r="D669" t="str">
            <v>UNIDAD INTERNA</v>
          </cell>
        </row>
        <row r="670">
          <cell r="A670">
            <v>51268</v>
          </cell>
          <cell r="B670" t="str">
            <v>TREJO GONZALEZ JULIO ALEJANDRO</v>
          </cell>
          <cell r="C670" t="str">
            <v>GERENTE</v>
          </cell>
          <cell r="D670" t="str">
            <v>LIQUIDACION A TERCEROS</v>
          </cell>
        </row>
        <row r="671">
          <cell r="A671">
            <v>51678</v>
          </cell>
          <cell r="B671" t="str">
            <v>VICENCIO SAAVEDRA RAQUEL EDITH</v>
          </cell>
          <cell r="C671" t="str">
            <v>GERENTE</v>
          </cell>
          <cell r="D671" t="str">
            <v>LIQUIDACION A TERCEROS</v>
          </cell>
        </row>
        <row r="672">
          <cell r="A672">
            <v>52245</v>
          </cell>
          <cell r="B672" t="str">
            <v>MEJIA DEVEAUX LORENA</v>
          </cell>
          <cell r="C672" t="str">
            <v>COORDINADOR</v>
          </cell>
          <cell r="D672" t="str">
            <v>LIQUIDACION A TERCEROS</v>
          </cell>
        </row>
        <row r="673">
          <cell r="A673">
            <v>52301</v>
          </cell>
          <cell r="B673" t="str">
            <v>HERRERA GARCIA MARIA TRINIDAD</v>
          </cell>
          <cell r="C673" t="str">
            <v>COORDINADOR</v>
          </cell>
          <cell r="D673" t="str">
            <v>CONTRATOS</v>
          </cell>
        </row>
        <row r="674">
          <cell r="A674">
            <v>52320</v>
          </cell>
          <cell r="B674" t="str">
            <v>MIRANDA ROMERO LUIS JAVIER</v>
          </cell>
          <cell r="C674" t="str">
            <v>SUBGERENTE</v>
          </cell>
          <cell r="D674" t="str">
            <v>LIQUIDACION A TERCEROS</v>
          </cell>
        </row>
        <row r="675">
          <cell r="A675">
            <v>52326</v>
          </cell>
          <cell r="B675" t="str">
            <v>RODRIGUEZ VELARDE CLAUDIA RUTH</v>
          </cell>
          <cell r="C675" t="str">
            <v>SUBGERENTE</v>
          </cell>
          <cell r="D675" t="str">
            <v>LIQUIDACION A TERCEROS</v>
          </cell>
        </row>
        <row r="676">
          <cell r="A676">
            <v>52375</v>
          </cell>
          <cell r="B676" t="str">
            <v>PALMA RODRIGUEZ ALEJANDRO</v>
          </cell>
          <cell r="C676" t="str">
            <v>MENSAJERO</v>
          </cell>
          <cell r="D676" t="str">
            <v>UNIDAD INTERNA</v>
          </cell>
        </row>
        <row r="677">
          <cell r="A677">
            <v>52460</v>
          </cell>
          <cell r="B677" t="str">
            <v>PEREZ GARCIA JOSE MANUEL</v>
          </cell>
          <cell r="C677" t="str">
            <v>ANALISTA</v>
          </cell>
          <cell r="D677" t="str">
            <v>CONTRATOS</v>
          </cell>
        </row>
        <row r="678">
          <cell r="A678">
            <v>52693</v>
          </cell>
          <cell r="B678" t="str">
            <v>TRAPALA CORONA MARCELO</v>
          </cell>
          <cell r="C678" t="str">
            <v>COORDINADOR</v>
          </cell>
          <cell r="D678" t="str">
            <v>UNIDAD INTERNA</v>
          </cell>
        </row>
        <row r="679">
          <cell r="A679">
            <v>52705</v>
          </cell>
          <cell r="B679" t="str">
            <v>BENITEZ LICONA EFRAIN</v>
          </cell>
          <cell r="C679" t="str">
            <v>MENSAJERO</v>
          </cell>
          <cell r="D679" t="str">
            <v>UNIDAD INTERNA</v>
          </cell>
        </row>
        <row r="680">
          <cell r="A680">
            <v>52758</v>
          </cell>
          <cell r="B680" t="str">
            <v>CORTES HERNANDEZ ARTURO</v>
          </cell>
          <cell r="C680" t="str">
            <v>MENSAJERO</v>
          </cell>
          <cell r="D680" t="str">
            <v>UNIDAD INTERNA</v>
          </cell>
        </row>
        <row r="681">
          <cell r="A681">
            <v>52831</v>
          </cell>
          <cell r="B681" t="str">
            <v>AMEZCUA MARTINEZ JORGE</v>
          </cell>
          <cell r="C681" t="str">
            <v>COORDINADOR</v>
          </cell>
          <cell r="D681" t="str">
            <v>ADMINISTRACION DE CREDITO</v>
          </cell>
        </row>
        <row r="682">
          <cell r="A682">
            <v>53321</v>
          </cell>
          <cell r="B682" t="str">
            <v>CAMBRON HERNANDEZ ERENDIRA</v>
          </cell>
          <cell r="C682" t="str">
            <v>SUBGERENTE</v>
          </cell>
          <cell r="D682" t="str">
            <v>LIQUIDACION A TERCEROS</v>
          </cell>
        </row>
        <row r="683">
          <cell r="A683">
            <v>5465</v>
          </cell>
          <cell r="B683" t="str">
            <v>CANTO GONGORA ENRIQUE JAVIER</v>
          </cell>
          <cell r="C683" t="str">
            <v>ASESOR PATRIMONIAL ASOCIADO</v>
          </cell>
          <cell r="D683" t="str">
            <v>PROMOCION Y ASESORIA</v>
          </cell>
        </row>
        <row r="684">
          <cell r="A684">
            <v>64928</v>
          </cell>
          <cell r="B684" t="str">
            <v>RESENDIZ HERRERA MARIA TERESA</v>
          </cell>
          <cell r="C684" t="str">
            <v>ANALISTA</v>
          </cell>
          <cell r="D684" t="str">
            <v>JURIDICO</v>
          </cell>
        </row>
        <row r="685">
          <cell r="A685">
            <v>53737</v>
          </cell>
          <cell r="B685" t="str">
            <v>SOLIS LUNA ALBERTO GERARDO</v>
          </cell>
          <cell r="C685" t="str">
            <v>GERENTE</v>
          </cell>
          <cell r="D685" t="str">
            <v>ADMINISTRACION DE CREDITO</v>
          </cell>
        </row>
        <row r="686">
          <cell r="A686">
            <v>63182</v>
          </cell>
          <cell r="B686" t="str">
            <v>MANCILLA GUTIERREZ CESAR EDUARDO</v>
          </cell>
          <cell r="C686" t="str">
            <v>ASESOR PATRIMONIAL ASOCIADO</v>
          </cell>
          <cell r="D686" t="str">
            <v>PROMOCION Y ASESORIA</v>
          </cell>
        </row>
        <row r="687">
          <cell r="A687">
            <v>53762</v>
          </cell>
          <cell r="B687" t="str">
            <v>VARGAS GONZALEZ MARLENE</v>
          </cell>
          <cell r="C687" t="str">
            <v>ASESOR PATRIMONIAL ASOCIADO</v>
          </cell>
          <cell r="D687" t="str">
            <v>PROMOCION Y ASESORIA</v>
          </cell>
        </row>
        <row r="688">
          <cell r="A688">
            <v>50409</v>
          </cell>
          <cell r="B688" t="str">
            <v>SANCHEZ FLORES RICARDO</v>
          </cell>
          <cell r="C688" t="str">
            <v>BANQUERO PRIVADO SENIOR</v>
          </cell>
          <cell r="D688" t="str">
            <v>PROMOCION Y ASESORIA</v>
          </cell>
        </row>
        <row r="689">
          <cell r="A689">
            <v>52271</v>
          </cell>
          <cell r="B689" t="str">
            <v>VELASCO DAVILA SAUL</v>
          </cell>
          <cell r="C689" t="str">
            <v>ASESOR PATRIMONIAL ASOCIADO</v>
          </cell>
          <cell r="D689" t="str">
            <v>PROMOCION Y ASESORIA</v>
          </cell>
        </row>
        <row r="690">
          <cell r="A690">
            <v>64742</v>
          </cell>
          <cell r="B690" t="str">
            <v>REVUELTA CAJIGAS SALVADOR</v>
          </cell>
          <cell r="C690" t="str">
            <v>DIRECTOR</v>
          </cell>
          <cell r="D690" t="str">
            <v>PROMOCION Y ASESORIA</v>
          </cell>
        </row>
        <row r="691">
          <cell r="A691">
            <v>64929</v>
          </cell>
          <cell r="B691" t="str">
            <v>VALLE FLORES KARINA</v>
          </cell>
          <cell r="C691" t="str">
            <v>RECEPCIONISTA</v>
          </cell>
          <cell r="D691" t="str">
            <v>UNIDAD INTERNA</v>
          </cell>
        </row>
        <row r="692">
          <cell r="A692">
            <v>90638</v>
          </cell>
          <cell r="B692" t="str">
            <v>GALINDO FLORES YAMMIN</v>
          </cell>
          <cell r="C692" t="str">
            <v>ASESOR PATRIMONIAL ASOCIADO</v>
          </cell>
          <cell r="D692" t="str">
            <v>PROMOCION Y ASESORIA</v>
          </cell>
        </row>
        <row r="693">
          <cell r="A693">
            <v>52361</v>
          </cell>
          <cell r="B693" t="str">
            <v>GUZMAN CAMARILLO CARMEN MINERVA</v>
          </cell>
          <cell r="C693" t="str">
            <v>ASESOR PATRIMONIAL ASOCIADO</v>
          </cell>
          <cell r="D693" t="str">
            <v>PROMOCION Y ASESORIA</v>
          </cell>
        </row>
        <row r="694">
          <cell r="A694">
            <v>63492</v>
          </cell>
          <cell r="B694" t="str">
            <v>REYES CAMARGO MITHCAR</v>
          </cell>
          <cell r="C694" t="str">
            <v>GERENTE</v>
          </cell>
          <cell r="D694" t="str">
            <v>ASSET MANAGEMENT</v>
          </cell>
        </row>
        <row r="695">
          <cell r="A695">
            <v>96353</v>
          </cell>
          <cell r="B695" t="str">
            <v>RODRIGUEZ HERNANDEZ BLANCA ESTELA</v>
          </cell>
          <cell r="C695" t="str">
            <v>ASESOR PATRIMONIAL ASOCIADO</v>
          </cell>
          <cell r="D695" t="str">
            <v>PROMOCION Y ASESORIA</v>
          </cell>
        </row>
        <row r="696">
          <cell r="A696">
            <v>63372</v>
          </cell>
          <cell r="B696" t="str">
            <v>CASTILLO RAMIREZ MIRIAM</v>
          </cell>
          <cell r="C696" t="str">
            <v>EJECUTIVO DE SERVICIO</v>
          </cell>
          <cell r="D696" t="str">
            <v>PROMOCION Y ASESORIA</v>
          </cell>
        </row>
        <row r="697">
          <cell r="A697">
            <v>64442</v>
          </cell>
          <cell r="B697" t="str">
            <v>BERNAL GONZALEZ JONATHAN</v>
          </cell>
          <cell r="C697" t="str">
            <v>INTERNO</v>
          </cell>
          <cell r="D697" t="str">
            <v>PROMOCION Y ASESORIA</v>
          </cell>
        </row>
        <row r="698">
          <cell r="A698">
            <v>63809</v>
          </cell>
          <cell r="B698" t="str">
            <v>RAMIREZ MORENO ZIANYA</v>
          </cell>
          <cell r="C698" t="str">
            <v>ASISTENTE ADMINISTRATIVO</v>
          </cell>
          <cell r="D698" t="str">
            <v>PROMOCION Y ASESORIA</v>
          </cell>
        </row>
        <row r="699">
          <cell r="A699">
            <v>63578</v>
          </cell>
          <cell r="B699" t="str">
            <v>GARCIA QUIROZ VICTORIA</v>
          </cell>
          <cell r="C699" t="str">
            <v>ASESOR BANCA SOLUCIONES</v>
          </cell>
          <cell r="D699" t="str">
            <v>BANCA SOLUCIONES</v>
          </cell>
        </row>
        <row r="700">
          <cell r="A700">
            <v>5045</v>
          </cell>
          <cell r="B700" t="str">
            <v>ECHANIZ DIAZ VERONICA ELIZABETH</v>
          </cell>
          <cell r="C700" t="str">
            <v>SUBGERENTE ADMINISTRATIVO</v>
          </cell>
          <cell r="D700" t="str">
            <v>PROMOCION Y ASESORIA</v>
          </cell>
        </row>
        <row r="701">
          <cell r="A701">
            <v>63713</v>
          </cell>
          <cell r="B701" t="str">
            <v>REYES OLMEDO LUIS MIGUEL</v>
          </cell>
          <cell r="C701" t="str">
            <v>CAJERO</v>
          </cell>
          <cell r="D701" t="str">
            <v>PROMOCION Y ASESORIA</v>
          </cell>
        </row>
        <row r="702">
          <cell r="A702">
            <v>64456</v>
          </cell>
          <cell r="B702" t="str">
            <v>SANCHEZ GODINEZ VICTOR</v>
          </cell>
          <cell r="C702" t="str">
            <v>INTERNO</v>
          </cell>
          <cell r="D702" t="str">
            <v>PROMOCION Y ASESORIA</v>
          </cell>
        </row>
        <row r="703">
          <cell r="A703">
            <v>60308</v>
          </cell>
          <cell r="B703" t="str">
            <v>OGAZ VIRAMONTES SALVADOR</v>
          </cell>
          <cell r="C703" t="str">
            <v>DIRECTOR DE CENTRO FINANCIERO</v>
          </cell>
          <cell r="D703" t="str">
            <v>PROMOCION Y ASESORIA</v>
          </cell>
        </row>
        <row r="704">
          <cell r="A704">
            <v>62425</v>
          </cell>
          <cell r="B704" t="str">
            <v>BAÑUELOS NAVARRETE RICARDO</v>
          </cell>
          <cell r="C704" t="str">
            <v>DIRECTOR DIVISIONAL</v>
          </cell>
          <cell r="D704" t="str">
            <v>BANCA DE RELACION</v>
          </cell>
        </row>
        <row r="705">
          <cell r="A705">
            <v>53292</v>
          </cell>
          <cell r="B705" t="str">
            <v>RAMIREZ CASTREJON LAURA FATIMA</v>
          </cell>
          <cell r="C705" t="str">
            <v>ASISTENTE ADMINISTRATIVO</v>
          </cell>
          <cell r="D705" t="str">
            <v>PROMOCION Y ASESORIA</v>
          </cell>
        </row>
        <row r="706">
          <cell r="A706">
            <v>64066</v>
          </cell>
          <cell r="B706" t="str">
            <v>CASTRO VALDES TANIA JOCELYN</v>
          </cell>
          <cell r="C706" t="str">
            <v>ASESOR PATRIMONIAL ASOCIADO</v>
          </cell>
          <cell r="D706" t="str">
            <v>PROMOCION Y ASESORIA</v>
          </cell>
        </row>
        <row r="707">
          <cell r="A707">
            <v>64925</v>
          </cell>
          <cell r="B707" t="str">
            <v>YAÑEZ SANDOVAL ALEJANDRO</v>
          </cell>
          <cell r="C707" t="str">
            <v>DIRECTOR</v>
          </cell>
          <cell r="D707" t="str">
            <v>MESA DE CAMBIOS</v>
          </cell>
        </row>
        <row r="708">
          <cell r="A708">
            <v>97344</v>
          </cell>
          <cell r="B708" t="str">
            <v>ORTIZ JIMENEZ MARTHA SUSANA</v>
          </cell>
          <cell r="C708" t="str">
            <v>ASESOR PATRIMONIAL ASOCIADO</v>
          </cell>
          <cell r="D708" t="str">
            <v>PROMOCION Y ASESORIA</v>
          </cell>
        </row>
        <row r="709">
          <cell r="A709">
            <v>5077</v>
          </cell>
          <cell r="B709" t="str">
            <v>ESPARZA REYES JOSE DE JESUS</v>
          </cell>
          <cell r="C709" t="str">
            <v>ASISTENTE ADMINISTRATIVO</v>
          </cell>
          <cell r="D709" t="str">
            <v>PROMOCION Y ASESORIA</v>
          </cell>
        </row>
        <row r="710">
          <cell r="A710">
            <v>50853</v>
          </cell>
          <cell r="B710" t="str">
            <v>PEREZ GARCIA ROCIO DEL CARMEN</v>
          </cell>
          <cell r="C710" t="str">
            <v>ASESOR PATRIMONIAL ASOCIADO</v>
          </cell>
          <cell r="D710" t="str">
            <v>PROMOCION Y ASESORIA</v>
          </cell>
        </row>
        <row r="711">
          <cell r="A711">
            <v>63965</v>
          </cell>
          <cell r="B711" t="str">
            <v>ACUÑA VALENZUELA ALMA YAMILETH</v>
          </cell>
          <cell r="C711" t="str">
            <v>ASESOR BANCA SOLUCIONES</v>
          </cell>
          <cell r="D711" t="str">
            <v>BANCA SOLUCIONES</v>
          </cell>
        </row>
        <row r="712">
          <cell r="A712">
            <v>51924</v>
          </cell>
          <cell r="B712" t="str">
            <v>CARBALLO MEZA LUIS ALEJANDRO</v>
          </cell>
          <cell r="C712" t="str">
            <v>SUBGERENTE ADMINISTRATIVO</v>
          </cell>
          <cell r="D712" t="str">
            <v>PROMOCION Y ASESORIA</v>
          </cell>
        </row>
        <row r="713">
          <cell r="A713">
            <v>50787</v>
          </cell>
          <cell r="B713" t="str">
            <v>MONTOYA CORONADO ORALIA</v>
          </cell>
          <cell r="C713" t="str">
            <v>ASESOR PATRIMONIAL ASOCIADO</v>
          </cell>
          <cell r="D713" t="str">
            <v>PROMOCION Y ASESORIA</v>
          </cell>
        </row>
        <row r="714">
          <cell r="A714">
            <v>95025</v>
          </cell>
          <cell r="B714" t="str">
            <v>TELLEZ MONDRAGON ALFONSO</v>
          </cell>
          <cell r="C714" t="str">
            <v>ASESOR PATRIMONIAL ASOCIADO</v>
          </cell>
          <cell r="D714" t="str">
            <v>PROMOCION Y ASESORIA</v>
          </cell>
        </row>
        <row r="715">
          <cell r="A715">
            <v>64881</v>
          </cell>
          <cell r="B715" t="str">
            <v>GUZMAN LUJANO SOFIA</v>
          </cell>
          <cell r="C715" t="str">
            <v>SUBGERENTE</v>
          </cell>
          <cell r="D715" t="str">
            <v>FIDUCIARIO</v>
          </cell>
        </row>
        <row r="716">
          <cell r="A716">
            <v>64295</v>
          </cell>
          <cell r="B716" t="str">
            <v>CARDENAS CAPETILLO MARTHA ESMERALDA</v>
          </cell>
          <cell r="C716" t="str">
            <v>SUBGERENTE</v>
          </cell>
          <cell r="D716" t="str">
            <v>FIDUCIARIO</v>
          </cell>
        </row>
        <row r="717">
          <cell r="A717">
            <v>63225</v>
          </cell>
          <cell r="B717" t="str">
            <v>HERNANDEZ ORTIZ ALFREDO</v>
          </cell>
          <cell r="C717" t="str">
            <v>ANALISTA</v>
          </cell>
          <cell r="D717" t="str">
            <v>FIDUCIARIO</v>
          </cell>
        </row>
        <row r="718">
          <cell r="A718">
            <v>64464</v>
          </cell>
          <cell r="B718" t="str">
            <v>URBINA MIJANGOS ARTURO</v>
          </cell>
          <cell r="C718" t="str">
            <v>ANALISTA</v>
          </cell>
          <cell r="D718" t="str">
            <v>FIDUCIARIO</v>
          </cell>
        </row>
        <row r="719">
          <cell r="A719">
            <v>64401</v>
          </cell>
          <cell r="B719" t="str">
            <v>MARTINEZ GARCIA JESUS EDUARDO</v>
          </cell>
          <cell r="C719" t="str">
            <v>ANALISTA</v>
          </cell>
          <cell r="D719" t="str">
            <v>FIDUCIARIO</v>
          </cell>
        </row>
        <row r="720">
          <cell r="A720">
            <v>53630</v>
          </cell>
          <cell r="B720" t="str">
            <v>CAMARENA GOMEZ SERGIO BRUNO</v>
          </cell>
          <cell r="C720" t="str">
            <v>GERENTE</v>
          </cell>
          <cell r="D720" t="str">
            <v>FIDUCIARIO</v>
          </cell>
        </row>
        <row r="721">
          <cell r="A721">
            <v>62803</v>
          </cell>
          <cell r="B721" t="str">
            <v>HERNANDEZ DEL VALLE GERARDO</v>
          </cell>
          <cell r="C721" t="str">
            <v>SUBDIRECTOR</v>
          </cell>
          <cell r="D721" t="str">
            <v>ASSET MANAGEMENT</v>
          </cell>
        </row>
        <row r="722">
          <cell r="A722">
            <v>64907</v>
          </cell>
          <cell r="B722" t="str">
            <v>ELIAS VELAZQUEZ MAXIMILIANO IGNACIO</v>
          </cell>
          <cell r="C722" t="str">
            <v>ANALISTA</v>
          </cell>
          <cell r="D722" t="str">
            <v>FINANZAS</v>
          </cell>
        </row>
        <row r="723">
          <cell r="A723">
            <v>61198</v>
          </cell>
          <cell r="B723" t="str">
            <v>MEJIA CARRANZA JOSE ROLANDO</v>
          </cell>
          <cell r="C723" t="str">
            <v>COORDINADOR</v>
          </cell>
          <cell r="D723" t="str">
            <v>FINANZAS</v>
          </cell>
        </row>
        <row r="724">
          <cell r="A724">
            <v>63038</v>
          </cell>
          <cell r="B724" t="str">
            <v>LOO ZALETA ARLETTE</v>
          </cell>
          <cell r="C724" t="str">
            <v>CAJERO</v>
          </cell>
          <cell r="D724" t="str">
            <v>PROMOCION Y ASESORIA</v>
          </cell>
        </row>
        <row r="725">
          <cell r="A725">
            <v>63322</v>
          </cell>
          <cell r="B725" t="str">
            <v>ALANIZ  MOCTEZUMA  SAIRA</v>
          </cell>
          <cell r="C725" t="str">
            <v>ASESOR BANCA SOLUCIONES JR</v>
          </cell>
          <cell r="D725" t="str">
            <v>BANCA SOLUCIONES</v>
          </cell>
        </row>
        <row r="726">
          <cell r="A726">
            <v>64825</v>
          </cell>
          <cell r="B726" t="str">
            <v>GONZALEZ CALDERON MARIA</v>
          </cell>
          <cell r="C726" t="str">
            <v>BANQUERO DE APOYO</v>
          </cell>
          <cell r="D726" t="str">
            <v>PROMOCION Y ASESORIA</v>
          </cell>
        </row>
        <row r="727">
          <cell r="A727">
            <v>62635</v>
          </cell>
          <cell r="B727" t="str">
            <v>AGUIRRE FLORES LUIS FERNANDO</v>
          </cell>
          <cell r="C727" t="str">
            <v>ASESOR PATRIMONIAL ASOCIADO</v>
          </cell>
          <cell r="D727" t="str">
            <v>PROMOCION Y ASESORIA</v>
          </cell>
        </row>
        <row r="728">
          <cell r="A728">
            <v>63601</v>
          </cell>
          <cell r="B728" t="str">
            <v>GUZMAN GOMEZ HECTOR ARMANDO</v>
          </cell>
          <cell r="C728" t="str">
            <v>ASESOR PATRIMONIAL ASOCIADO</v>
          </cell>
          <cell r="D728" t="str">
            <v>PROMOCION Y ASESORIA</v>
          </cell>
        </row>
        <row r="729">
          <cell r="A729">
            <v>64135</v>
          </cell>
          <cell r="B729" t="str">
            <v>MADERO HERRERA ALVARO</v>
          </cell>
          <cell r="C729" t="str">
            <v>ESPECIALISTA</v>
          </cell>
          <cell r="D729" t="str">
            <v>WEALTH MANAGEMENT</v>
          </cell>
        </row>
        <row r="730">
          <cell r="A730">
            <v>51327</v>
          </cell>
          <cell r="B730" t="str">
            <v>VALTIERRA GARCIA ANGELICA</v>
          </cell>
          <cell r="C730" t="str">
            <v>SUBGERENTE ADMINISTRATIVO</v>
          </cell>
          <cell r="D730" t="str">
            <v>PROMOCION Y ASESORIA</v>
          </cell>
        </row>
        <row r="731">
          <cell r="A731">
            <v>64799</v>
          </cell>
          <cell r="B731" t="str">
            <v>GAYOSSO SANTILLAN PEDRO ALEJANDRO</v>
          </cell>
          <cell r="C731" t="str">
            <v>ASPIRANTE A ASESOR</v>
          </cell>
          <cell r="D731" t="str">
            <v>PROMOCION Y ASESORIA</v>
          </cell>
        </row>
        <row r="732">
          <cell r="A732">
            <v>63526</v>
          </cell>
          <cell r="B732" t="str">
            <v>SANCHEZ CARREÑO BRENDA MARIANA</v>
          </cell>
          <cell r="C732" t="str">
            <v>CAJERO</v>
          </cell>
          <cell r="D732" t="str">
            <v>PROMOCION Y ASESORIA</v>
          </cell>
        </row>
        <row r="733">
          <cell r="A733">
            <v>63646</v>
          </cell>
          <cell r="B733" t="str">
            <v>BARCENA GUTIERREZ MARIA ALEJANDRA</v>
          </cell>
          <cell r="C733" t="str">
            <v>ASESOR PATRIMONIAL ASOCIADO</v>
          </cell>
          <cell r="D733" t="str">
            <v>PROMOCION Y ASESORIA</v>
          </cell>
        </row>
        <row r="734">
          <cell r="A734">
            <v>63645</v>
          </cell>
          <cell r="B734" t="str">
            <v>PEREZ CASTILLA AUREA LORENA</v>
          </cell>
          <cell r="C734" t="str">
            <v>ASESOR PATRIMONIAL ASOCIADO</v>
          </cell>
          <cell r="D734" t="str">
            <v>PROMOCION Y ASESORIA</v>
          </cell>
        </row>
        <row r="735">
          <cell r="A735">
            <v>50110</v>
          </cell>
          <cell r="B735" t="str">
            <v>GALVAN GONZALEZ JOSE ROBERTO SEBASTIAN</v>
          </cell>
          <cell r="C735" t="str">
            <v>ANALISTA</v>
          </cell>
          <cell r="D735" t="str">
            <v>ANALISIS</v>
          </cell>
        </row>
        <row r="736">
          <cell r="A736">
            <v>62039</v>
          </cell>
          <cell r="B736" t="str">
            <v>MORENO SANTOS MARCO ANTONIO</v>
          </cell>
          <cell r="C736" t="str">
            <v>LIDER TECNICO</v>
          </cell>
          <cell r="D736" t="str">
            <v>TECNOLOGIAS DE LA INFORMACION</v>
          </cell>
        </row>
        <row r="737">
          <cell r="A737">
            <v>64144</v>
          </cell>
          <cell r="B737" t="str">
            <v>MARTINEZ BERNAL MARIBEL</v>
          </cell>
          <cell r="C737" t="str">
            <v>LIDER TECNICO</v>
          </cell>
          <cell r="D737" t="str">
            <v>TECNOLOGIAS DE LA INFORMACION</v>
          </cell>
        </row>
        <row r="738">
          <cell r="A738">
            <v>61215</v>
          </cell>
          <cell r="B738" t="str">
            <v>ESPINOZA RUBIO DAVID</v>
          </cell>
          <cell r="C738" t="str">
            <v>DBA</v>
          </cell>
          <cell r="D738" t="str">
            <v>TECNOLOGIAS DE LA INFORMACION</v>
          </cell>
        </row>
        <row r="739">
          <cell r="A739">
            <v>64874</v>
          </cell>
          <cell r="B739" t="str">
            <v>CORONEL PADILLA BRENDA</v>
          </cell>
          <cell r="C739" t="str">
            <v>CONSULTOR</v>
          </cell>
          <cell r="D739" t="str">
            <v>PROMOCION Y ASESORIA</v>
          </cell>
        </row>
        <row r="740">
          <cell r="A740">
            <v>61217</v>
          </cell>
          <cell r="B740" t="str">
            <v>CABRERA FLORES IVAN</v>
          </cell>
          <cell r="C740" t="str">
            <v>GERENTE</v>
          </cell>
          <cell r="D740" t="str">
            <v>TECNOLOGIAS DE LA INFORMACION</v>
          </cell>
        </row>
        <row r="741">
          <cell r="A741">
            <v>63753</v>
          </cell>
          <cell r="B741" t="str">
            <v>CASTELLANOS FLORES TANIA VANESSA</v>
          </cell>
          <cell r="C741" t="str">
            <v>GERENTE</v>
          </cell>
          <cell r="D741" t="str">
            <v>FIDUCIARIO</v>
          </cell>
        </row>
        <row r="742">
          <cell r="A742">
            <v>62512</v>
          </cell>
          <cell r="B742" t="str">
            <v>CARRILLO VILLASANA JOSE JORGE</v>
          </cell>
          <cell r="C742" t="str">
            <v>GERENTE</v>
          </cell>
          <cell r="D742" t="str">
            <v>FIDUCIARIO</v>
          </cell>
        </row>
        <row r="743">
          <cell r="A743">
            <v>53211</v>
          </cell>
          <cell r="B743" t="str">
            <v>ALVAREZ MOSQUEDA JUAN CARLOS</v>
          </cell>
          <cell r="C743" t="str">
            <v>GERENTE</v>
          </cell>
          <cell r="D743" t="str">
            <v>OPERACIONES BANCARIAS</v>
          </cell>
        </row>
        <row r="744">
          <cell r="A744">
            <v>63042</v>
          </cell>
          <cell r="B744" t="str">
            <v>PERALTA  SANTOS NANCY</v>
          </cell>
          <cell r="C744" t="str">
            <v>ANALISTA</v>
          </cell>
          <cell r="D744" t="str">
            <v>OPERACIONES BANCARIAS</v>
          </cell>
        </row>
        <row r="745">
          <cell r="A745">
            <v>64458</v>
          </cell>
          <cell r="B745" t="str">
            <v>GOMEZ FLORES DANIEL ALEJANDRO</v>
          </cell>
          <cell r="C745" t="str">
            <v>BANQUERO DE APOYO</v>
          </cell>
          <cell r="D745" t="str">
            <v>PROMOCION Y ASESORIA</v>
          </cell>
        </row>
        <row r="746">
          <cell r="A746">
            <v>51616</v>
          </cell>
          <cell r="B746" t="str">
            <v>SOLIS BAEZA MARIA BARBARA</v>
          </cell>
          <cell r="C746" t="str">
            <v>CONSULTOR</v>
          </cell>
          <cell r="D746" t="str">
            <v>PROMOCION Y ASESORIA</v>
          </cell>
        </row>
        <row r="747">
          <cell r="A747">
            <v>61839</v>
          </cell>
          <cell r="B747" t="str">
            <v>ORTIZ REYES MARIA ANTONIETA</v>
          </cell>
          <cell r="C747" t="str">
            <v>CONSULTOR</v>
          </cell>
          <cell r="D747" t="str">
            <v>PROMOCION Y ASESORIA</v>
          </cell>
        </row>
        <row r="748">
          <cell r="A748">
            <v>63218</v>
          </cell>
          <cell r="B748" t="str">
            <v>HERNANDEZ  SANCHEZ  DANIELA</v>
          </cell>
          <cell r="C748" t="str">
            <v>CONSULTOR</v>
          </cell>
          <cell r="D748" t="str">
            <v>PROMOCION Y ASESORIA</v>
          </cell>
        </row>
        <row r="749">
          <cell r="A749">
            <v>64915</v>
          </cell>
          <cell r="B749" t="str">
            <v>MONARREZ URAGA THOR ADOLFO</v>
          </cell>
          <cell r="C749" t="str">
            <v>CONSULTOR</v>
          </cell>
          <cell r="D749" t="str">
            <v>PROMOCION Y ASESORIA</v>
          </cell>
        </row>
        <row r="750">
          <cell r="A750">
            <v>64786</v>
          </cell>
          <cell r="B750" t="str">
            <v>FIGUEROA FELIX ENEIDA</v>
          </cell>
          <cell r="C750" t="str">
            <v>BANQUERO DE APOYO</v>
          </cell>
          <cell r="D750" t="str">
            <v>PROMOCION Y ASESORIA</v>
          </cell>
        </row>
        <row r="751">
          <cell r="A751">
            <v>62844</v>
          </cell>
          <cell r="B751" t="str">
            <v>DAMM VILLAESCUSA RAUL MANUEL</v>
          </cell>
          <cell r="C751" t="str">
            <v>CONSULTOR</v>
          </cell>
          <cell r="D751" t="str">
            <v>PROMOCION Y ASESORIA</v>
          </cell>
        </row>
        <row r="752">
          <cell r="A752">
            <v>64416</v>
          </cell>
          <cell r="B752" t="str">
            <v>DE LEON MERCADO BRAULIO</v>
          </cell>
          <cell r="C752" t="str">
            <v>CONSULTOR</v>
          </cell>
          <cell r="D752" t="str">
            <v>PROMOCION Y ASESORIA</v>
          </cell>
        </row>
        <row r="753">
          <cell r="A753">
            <v>64774</v>
          </cell>
          <cell r="B753" t="str">
            <v>SALDAÑA PRIGADAA MANUEL ALEJANDRO</v>
          </cell>
          <cell r="C753" t="str">
            <v>CONSULTOR</v>
          </cell>
          <cell r="D753" t="str">
            <v>PROMOCION Y ASESORIA</v>
          </cell>
        </row>
        <row r="754">
          <cell r="A754">
            <v>51870</v>
          </cell>
          <cell r="B754" t="str">
            <v>VIDAL GUTIERREZ GODOFREDO</v>
          </cell>
          <cell r="C754" t="str">
            <v>DIRECTOR DE CELULA</v>
          </cell>
          <cell r="D754" t="str">
            <v>PROMOCION Y ASESORIA</v>
          </cell>
        </row>
        <row r="755">
          <cell r="A755">
            <v>62907</v>
          </cell>
          <cell r="B755" t="str">
            <v>LARA VARGAS ANA LAURA</v>
          </cell>
          <cell r="C755" t="str">
            <v>SUBGERENTE ADMINISTRATIVO</v>
          </cell>
          <cell r="D755" t="str">
            <v>PROMOCION Y ASESORIA</v>
          </cell>
        </row>
        <row r="756">
          <cell r="A756">
            <v>64899</v>
          </cell>
          <cell r="B756" t="str">
            <v>REYES  FLORES  TANIA GUILLERMINA</v>
          </cell>
          <cell r="C756" t="str">
            <v>CONSULTOR</v>
          </cell>
          <cell r="D756" t="str">
            <v>PROMOCION Y ASESORIA</v>
          </cell>
        </row>
        <row r="757">
          <cell r="A757">
            <v>64850</v>
          </cell>
          <cell r="B757" t="str">
            <v>PEREZ VEGA SAMUEL ABRAHAM</v>
          </cell>
          <cell r="C757" t="str">
            <v>ASESOR PATRIMONIAL ASOCIADO</v>
          </cell>
          <cell r="D757" t="str">
            <v>PROMOCION Y ASESORIA</v>
          </cell>
        </row>
        <row r="758">
          <cell r="A758">
            <v>64719</v>
          </cell>
          <cell r="B758" t="str">
            <v>GALLARDO PARRA SANDRA LIZETH</v>
          </cell>
          <cell r="C758" t="str">
            <v>SUBDIRECTOR DE CENTRO FINANCIERO</v>
          </cell>
          <cell r="D758" t="str">
            <v>PROMOCION Y ASESORIA</v>
          </cell>
        </row>
        <row r="759">
          <cell r="A759">
            <v>64160</v>
          </cell>
          <cell r="B759" t="str">
            <v>GARCIA HERNANDEZ DULCE</v>
          </cell>
          <cell r="C759" t="str">
            <v>ASESOR PATRIMONIAL ASOCIADO</v>
          </cell>
          <cell r="D759" t="str">
            <v>PROMOCION Y ASESORIA</v>
          </cell>
        </row>
        <row r="760">
          <cell r="A760">
            <v>52471</v>
          </cell>
          <cell r="B760" t="str">
            <v>LLAMA ESTEINOU SANTIAGO</v>
          </cell>
          <cell r="C760" t="str">
            <v>BANQUERO PRIVADO SENIOR</v>
          </cell>
          <cell r="D760" t="str">
            <v>PROMOCION Y ASESORIA</v>
          </cell>
        </row>
        <row r="761">
          <cell r="A761">
            <v>60361</v>
          </cell>
          <cell r="B761" t="str">
            <v>GUILLEN AGUILAR MARCO AURELIO</v>
          </cell>
          <cell r="C761" t="str">
            <v>BANQUERO PRIVADO SENIOR</v>
          </cell>
          <cell r="D761" t="str">
            <v>PROMOCION Y ASESORIA</v>
          </cell>
        </row>
        <row r="762">
          <cell r="A762">
            <v>60352</v>
          </cell>
          <cell r="B762" t="str">
            <v>MALDONADO CHAVEZ DAVID ANTONIO</v>
          </cell>
          <cell r="C762" t="str">
            <v>BANQUERO PRIVADO SENIOR</v>
          </cell>
          <cell r="D762" t="str">
            <v>PROMOCION Y ASESORIA</v>
          </cell>
        </row>
        <row r="763">
          <cell r="A763">
            <v>60376</v>
          </cell>
          <cell r="B763" t="str">
            <v>ASCENCION SOTO MARIA EUGENIA</v>
          </cell>
          <cell r="C763" t="str">
            <v>ASESOR PATRIMONIAL ASOCIADO</v>
          </cell>
          <cell r="D763" t="str">
            <v>PROMOCION Y ASESORIA</v>
          </cell>
        </row>
        <row r="764">
          <cell r="A764">
            <v>64444</v>
          </cell>
          <cell r="B764" t="str">
            <v>ESTRADA DALLOZ ANA GABRIELA GUADALUPE</v>
          </cell>
          <cell r="C764" t="str">
            <v>INTERNO</v>
          </cell>
          <cell r="D764" t="str">
            <v>PROMOCION Y ASESORIA</v>
          </cell>
        </row>
        <row r="765">
          <cell r="A765">
            <v>64056</v>
          </cell>
          <cell r="B765" t="str">
            <v>LARA CANO CLAUDIA ELIZABETH</v>
          </cell>
          <cell r="C765" t="str">
            <v>INTERNO</v>
          </cell>
          <cell r="D765" t="str">
            <v>PROMOCION Y ASESORIA</v>
          </cell>
        </row>
        <row r="766">
          <cell r="A766">
            <v>64208</v>
          </cell>
          <cell r="B766" t="str">
            <v>TABARES ESPINOSA MARIBEL EDITH</v>
          </cell>
          <cell r="C766" t="str">
            <v>ASESOR PATRIMONIAL ASOCIADO</v>
          </cell>
          <cell r="D766" t="str">
            <v>PROMOCION Y ASESORIA</v>
          </cell>
        </row>
        <row r="767">
          <cell r="A767">
            <v>63658</v>
          </cell>
          <cell r="B767" t="str">
            <v>AGUILAR BOBADILLA FRANCISCO JAVIER</v>
          </cell>
          <cell r="C767" t="str">
            <v>INTERNO</v>
          </cell>
          <cell r="D767" t="str">
            <v>PROMOCION Y ASESORIA</v>
          </cell>
        </row>
        <row r="768">
          <cell r="A768">
            <v>60307</v>
          </cell>
          <cell r="B768" t="str">
            <v>LUNA Y PARRA GOMEZ URQUIZA JOSE</v>
          </cell>
          <cell r="C768" t="str">
            <v>ASESOR PATRIMONIAL ASOCIADO</v>
          </cell>
          <cell r="D768" t="str">
            <v>PROMOCION Y ASESORIA</v>
          </cell>
        </row>
        <row r="769">
          <cell r="A769">
            <v>61177</v>
          </cell>
          <cell r="B769" t="str">
            <v>VILLEGAS MENDOZA ANA GABRIELA</v>
          </cell>
          <cell r="C769" t="str">
            <v>ASISTENTE DE PROMOCION</v>
          </cell>
          <cell r="D769" t="str">
            <v>PROMOCION Y ASESORIA</v>
          </cell>
        </row>
        <row r="770">
          <cell r="A770">
            <v>60539</v>
          </cell>
          <cell r="B770" t="str">
            <v>AGUILAR HORTA RODRIGO DE JESUS</v>
          </cell>
          <cell r="C770" t="str">
            <v>ASESOR PATRIMONIAL ASOCIADO</v>
          </cell>
          <cell r="D770" t="str">
            <v>PROMOCION Y ASESORIA</v>
          </cell>
        </row>
        <row r="771">
          <cell r="A771">
            <v>63486</v>
          </cell>
          <cell r="B771" t="str">
            <v>AGUILAR  ROMO DANIELA DEL CARMEN</v>
          </cell>
          <cell r="C771" t="str">
            <v>EJECUTIVO DE SERVICIO</v>
          </cell>
          <cell r="D771" t="str">
            <v>PROMOCION Y ASESORIA</v>
          </cell>
        </row>
        <row r="772">
          <cell r="A772">
            <v>50261</v>
          </cell>
          <cell r="B772" t="str">
            <v>RIVERO MORAGREGA MARIA JOSE</v>
          </cell>
          <cell r="C772" t="str">
            <v>BANQUERO PRIVADO SENIOR</v>
          </cell>
          <cell r="D772" t="str">
            <v>PROMOCION Y ASESORIA</v>
          </cell>
        </row>
        <row r="773">
          <cell r="A773">
            <v>62089</v>
          </cell>
          <cell r="B773" t="str">
            <v>CANOVAS LASTRA MAURICIO</v>
          </cell>
          <cell r="C773" t="str">
            <v>BANQUERO PRIVADO JUNIOR</v>
          </cell>
          <cell r="D773" t="str">
            <v>PROMOCION Y ASESORIA</v>
          </cell>
        </row>
        <row r="774">
          <cell r="A774">
            <v>64760</v>
          </cell>
          <cell r="B774" t="str">
            <v>RODRIGUEZ LOPEZ LAURA CECILIA</v>
          </cell>
          <cell r="C774" t="str">
            <v>ASESOR PATRIMONIAL ASOCIADO</v>
          </cell>
          <cell r="D774" t="str">
            <v>PROMOCION Y ASESORIA</v>
          </cell>
        </row>
        <row r="775">
          <cell r="A775">
            <v>64610</v>
          </cell>
          <cell r="B775" t="str">
            <v>HERRERA ARREOLA CAROLINA</v>
          </cell>
          <cell r="C775" t="str">
            <v>RECEPCIONISTA ANFITRION</v>
          </cell>
          <cell r="D775" t="str">
            <v>PROMOCION Y ASESORIA</v>
          </cell>
        </row>
        <row r="776">
          <cell r="A776">
            <v>64461</v>
          </cell>
          <cell r="B776" t="str">
            <v>ORTIZ SOTO ANDRES</v>
          </cell>
          <cell r="C776" t="str">
            <v>INTERNO</v>
          </cell>
          <cell r="D776" t="str">
            <v>PROMOCION Y ASESORIA</v>
          </cell>
        </row>
        <row r="777">
          <cell r="A777">
            <v>61373</v>
          </cell>
          <cell r="B777" t="str">
            <v>OCEGUERA CONTRERAS PRISCILA</v>
          </cell>
          <cell r="C777" t="str">
            <v>DIRECTOR DE CELULA</v>
          </cell>
          <cell r="D777" t="str">
            <v>PROMOCION Y ASESORIA</v>
          </cell>
        </row>
        <row r="778">
          <cell r="A778">
            <v>51079</v>
          </cell>
          <cell r="B778" t="str">
            <v>VAZQUEZ SALDIVAR YOSELIN KAREN</v>
          </cell>
          <cell r="C778" t="str">
            <v>EJECUTIVO</v>
          </cell>
          <cell r="D778" t="str">
            <v>PROMOCION Y ASESORIA</v>
          </cell>
        </row>
        <row r="779">
          <cell r="A779">
            <v>60645</v>
          </cell>
          <cell r="B779" t="str">
            <v>LOPEZ ESPINOSA DAVIEL</v>
          </cell>
          <cell r="C779" t="str">
            <v>EJECUTIVO</v>
          </cell>
          <cell r="D779" t="str">
            <v>PROMOCION Y ASESORIA</v>
          </cell>
        </row>
        <row r="780">
          <cell r="A780">
            <v>10048</v>
          </cell>
          <cell r="B780" t="str">
            <v>RAMIREZ ROSAS FABIOLA</v>
          </cell>
          <cell r="C780" t="str">
            <v>COORDINADOR</v>
          </cell>
          <cell r="D780" t="str">
            <v>PROMOCION Y ASESORIA</v>
          </cell>
        </row>
        <row r="781">
          <cell r="A781">
            <v>63517</v>
          </cell>
          <cell r="B781" t="str">
            <v>PACHECO POBLETE JOSE CARLOS</v>
          </cell>
          <cell r="C781" t="str">
            <v>EJECUTIVO</v>
          </cell>
          <cell r="D781" t="str">
            <v>PROMOCION Y ASESORIA</v>
          </cell>
        </row>
        <row r="782">
          <cell r="A782">
            <v>63338</v>
          </cell>
          <cell r="B782" t="str">
            <v>LARA TOLEDO SUCELY</v>
          </cell>
          <cell r="C782" t="str">
            <v>EJECUTIVO</v>
          </cell>
          <cell r="D782" t="str">
            <v>PROMOCION Y ASESORIA</v>
          </cell>
        </row>
        <row r="783">
          <cell r="A783">
            <v>50347</v>
          </cell>
          <cell r="B783" t="str">
            <v>DE LA GARZA AYALA MARCELA CECILIA</v>
          </cell>
          <cell r="C783" t="str">
            <v>ASESOR PATRIMONIAL ASOCIADO</v>
          </cell>
          <cell r="D783" t="str">
            <v>PROMOCION Y ASESORIA</v>
          </cell>
        </row>
        <row r="784">
          <cell r="A784">
            <v>345</v>
          </cell>
          <cell r="B784" t="str">
            <v>DELGADO BUSTILLOS MARIA DE LOURDES</v>
          </cell>
          <cell r="C784" t="str">
            <v>SUBDIRECTOR DE PROMOCION</v>
          </cell>
          <cell r="D784" t="str">
            <v>PROMOCION Y ASESORIA</v>
          </cell>
        </row>
        <row r="785">
          <cell r="A785">
            <v>62752</v>
          </cell>
          <cell r="B785" t="str">
            <v>PEREZ HERNANDEZ KAREN MARIEL</v>
          </cell>
          <cell r="C785" t="str">
            <v>ASISTENTE DE PROMOCION</v>
          </cell>
          <cell r="D785" t="str">
            <v>PROMOCION Y ASESORIA</v>
          </cell>
        </row>
        <row r="786">
          <cell r="A786">
            <v>62846</v>
          </cell>
          <cell r="B786" t="str">
            <v>DE LA TORRE QUIJADA NUBIA MARIA</v>
          </cell>
          <cell r="C786" t="str">
            <v>ASISTENTE DE PROMOCION</v>
          </cell>
          <cell r="D786" t="str">
            <v>PROMOCION Y ASESORIA</v>
          </cell>
        </row>
        <row r="787">
          <cell r="A787">
            <v>64937</v>
          </cell>
          <cell r="B787" t="str">
            <v>RIOS FLORES ARELI DANAE</v>
          </cell>
          <cell r="C787" t="str">
            <v>EJECUTIVO DE SERVICIO DINN</v>
          </cell>
          <cell r="D787" t="str">
            <v>DINN</v>
          </cell>
        </row>
        <row r="788">
          <cell r="A788">
            <v>62677</v>
          </cell>
          <cell r="B788" t="str">
            <v>MARQUEZ PONCE JUAN CARLOS</v>
          </cell>
          <cell r="C788" t="str">
            <v>GERENTE</v>
          </cell>
          <cell r="D788" t="str">
            <v>FINANZAS</v>
          </cell>
        </row>
        <row r="789">
          <cell r="A789">
            <v>62368</v>
          </cell>
          <cell r="B789" t="str">
            <v>MARTINEZ HERNANDEZ BRENDA STEFANI</v>
          </cell>
          <cell r="C789" t="str">
            <v>COORDINADOR</v>
          </cell>
          <cell r="D789" t="str">
            <v>FINANZAS</v>
          </cell>
        </row>
        <row r="790">
          <cell r="A790">
            <v>63940</v>
          </cell>
          <cell r="B790" t="str">
            <v>TORIBIO ROBLEDO ANAHI</v>
          </cell>
          <cell r="C790" t="str">
            <v>COORDINADOR</v>
          </cell>
          <cell r="D790" t="str">
            <v>FINANZAS</v>
          </cell>
        </row>
        <row r="791">
          <cell r="A791">
            <v>52251</v>
          </cell>
          <cell r="B791" t="str">
            <v>GUIZAR MARTINEZ FERNANDO</v>
          </cell>
          <cell r="C791" t="str">
            <v>GERENTE</v>
          </cell>
          <cell r="D791" t="str">
            <v>FINANZAS</v>
          </cell>
        </row>
        <row r="792">
          <cell r="A792">
            <v>22</v>
          </cell>
          <cell r="B792" t="str">
            <v>MOLINA MONTALVA EDAENA</v>
          </cell>
          <cell r="C792" t="str">
            <v>BANQUERO PRIVADO SENIOR</v>
          </cell>
          <cell r="D792" t="str">
            <v>PROMOCION Y ASESORIA</v>
          </cell>
        </row>
        <row r="793">
          <cell r="A793">
            <v>53000</v>
          </cell>
          <cell r="B793" t="str">
            <v>ROJAS SANDOVAL CLAUDIA PATRICIA</v>
          </cell>
          <cell r="C793" t="str">
            <v>BANQUERO PRIVADO SENIOR</v>
          </cell>
          <cell r="D793" t="str">
            <v>PROMOCION Y ASESORIA</v>
          </cell>
        </row>
        <row r="794">
          <cell r="A794">
            <v>66</v>
          </cell>
          <cell r="B794" t="str">
            <v>TREVINO NOYE MARGARITA</v>
          </cell>
          <cell r="C794" t="str">
            <v>BANQUERO PRIVADO SENIOR</v>
          </cell>
          <cell r="D794" t="str">
            <v>PROMOCION Y ASESORIA</v>
          </cell>
        </row>
        <row r="795">
          <cell r="A795">
            <v>52425</v>
          </cell>
          <cell r="B795" t="str">
            <v>PERALTA GOMEZ KARINA ELIZABETH</v>
          </cell>
          <cell r="C795" t="str">
            <v>ASESOR PATRIMONIAL ASOCIADO</v>
          </cell>
          <cell r="D795" t="str">
            <v>PROMOCION Y ASESORIA</v>
          </cell>
        </row>
        <row r="796">
          <cell r="A796">
            <v>211</v>
          </cell>
          <cell r="B796" t="str">
            <v>MONZON SANDOVAL BERTHA ISELA</v>
          </cell>
          <cell r="C796" t="str">
            <v>ASESOR PATRIMONIAL ASOCIADO</v>
          </cell>
          <cell r="D796" t="str">
            <v>PROMOCION Y ASESORIA</v>
          </cell>
        </row>
        <row r="797">
          <cell r="A797">
            <v>60732</v>
          </cell>
          <cell r="B797" t="str">
            <v>EGUILUZ HACES ALEJANDRA</v>
          </cell>
          <cell r="C797" t="str">
            <v>ASESOR PATRIMONIAL ASOCIADO</v>
          </cell>
          <cell r="D797" t="str">
            <v>PROMOCION Y ASESORIA</v>
          </cell>
        </row>
        <row r="798">
          <cell r="A798">
            <v>60354</v>
          </cell>
          <cell r="B798" t="str">
            <v>LUNA MONTIEL MARIA GUADALUPE</v>
          </cell>
          <cell r="C798" t="str">
            <v>BANQUERO PRIVADO SENIOR</v>
          </cell>
          <cell r="D798" t="str">
            <v>PROMOCION Y ASESORIA</v>
          </cell>
        </row>
        <row r="799">
          <cell r="A799">
            <v>51333</v>
          </cell>
          <cell r="B799" t="str">
            <v>VENEGAS CHAVEZ RENE</v>
          </cell>
          <cell r="C799" t="str">
            <v>BANQUERO PRIVADO SENIOR</v>
          </cell>
          <cell r="D799" t="str">
            <v>PROMOCION Y ASESORIA</v>
          </cell>
        </row>
        <row r="800">
          <cell r="A800">
            <v>60421</v>
          </cell>
          <cell r="B800" t="str">
            <v>RUENES MOSCOSO GERARDO JESUS</v>
          </cell>
          <cell r="C800" t="str">
            <v>DIRECTOR DE CELULA</v>
          </cell>
          <cell r="D800" t="str">
            <v>PROMOCION Y ASESORIA</v>
          </cell>
        </row>
        <row r="801">
          <cell r="A801">
            <v>64932</v>
          </cell>
          <cell r="B801" t="str">
            <v>BAEZ PALACIOS ALEJANDRINA</v>
          </cell>
          <cell r="C801" t="str">
            <v>RECEPCIONISTA ANFITRION</v>
          </cell>
          <cell r="D801" t="str">
            <v>PROMOCION Y ASESORIA</v>
          </cell>
        </row>
        <row r="802">
          <cell r="A802">
            <v>64943</v>
          </cell>
          <cell r="B802" t="str">
            <v>ITURRALDE FIERRO IDANIA YARELLY</v>
          </cell>
          <cell r="C802" t="str">
            <v>ASESOR PATRIMONIAL ASOCIADO</v>
          </cell>
          <cell r="D802" t="str">
            <v>PROMOCION Y ASESORIA</v>
          </cell>
        </row>
        <row r="803">
          <cell r="A803">
            <v>63775</v>
          </cell>
          <cell r="B803" t="str">
            <v>ENGEL GARCIA MARIANA</v>
          </cell>
          <cell r="C803" t="str">
            <v>ANALISTA</v>
          </cell>
          <cell r="D803" t="str">
            <v>LIQUIDACION A TERCEROS</v>
          </cell>
        </row>
        <row r="804">
          <cell r="A804">
            <v>63970</v>
          </cell>
          <cell r="B804" t="str">
            <v>MORALES BONILLA DANIEL ALEJANDRO</v>
          </cell>
          <cell r="C804" t="str">
            <v>ANALISTA</v>
          </cell>
          <cell r="D804" t="str">
            <v>CONTRATOS</v>
          </cell>
        </row>
        <row r="805">
          <cell r="A805">
            <v>60865</v>
          </cell>
          <cell r="B805" t="str">
            <v>RAMIREZ HERRERA BRIANDA ALICIA</v>
          </cell>
          <cell r="C805" t="str">
            <v>ANALISTA</v>
          </cell>
          <cell r="D805" t="str">
            <v>CONTRATOS</v>
          </cell>
        </row>
        <row r="806">
          <cell r="A806">
            <v>63111</v>
          </cell>
          <cell r="B806" t="str">
            <v>RODRIGUEZ  VALENZUELA KARLA GUADALUPE</v>
          </cell>
          <cell r="C806" t="str">
            <v>ANALISTA</v>
          </cell>
          <cell r="D806" t="str">
            <v>LIQUIDACION A TERCEROS</v>
          </cell>
        </row>
        <row r="807">
          <cell r="A807">
            <v>5029</v>
          </cell>
          <cell r="B807" t="str">
            <v>RIVERA JUAREZ LAURA</v>
          </cell>
          <cell r="C807" t="str">
            <v>GERENTE</v>
          </cell>
          <cell r="D807" t="str">
            <v>LIQUIDACION A TERCEROS</v>
          </cell>
        </row>
        <row r="808">
          <cell r="A808">
            <v>61734</v>
          </cell>
          <cell r="B808" t="str">
            <v>MARTINEZ SALINAS FERNANDO DANIEL</v>
          </cell>
          <cell r="C808" t="str">
            <v>COORDINADOR</v>
          </cell>
          <cell r="D808" t="str">
            <v>OPERACIONES BANCARIAS</v>
          </cell>
        </row>
        <row r="809">
          <cell r="A809">
            <v>53973</v>
          </cell>
          <cell r="B809" t="str">
            <v>SOLIS SANCHEZ ABRAHAM</v>
          </cell>
          <cell r="C809" t="str">
            <v>ANALISTA</v>
          </cell>
          <cell r="D809" t="str">
            <v>OPERACIONES BANCARIAS</v>
          </cell>
        </row>
        <row r="810">
          <cell r="A810">
            <v>63763</v>
          </cell>
          <cell r="B810" t="str">
            <v>MARQUEZ SANCHEZ CRISTIAN ISMAEL</v>
          </cell>
          <cell r="C810" t="str">
            <v>COORDINADOR</v>
          </cell>
          <cell r="D810" t="str">
            <v>OPERACIONES BANCARIAS</v>
          </cell>
        </row>
        <row r="811">
          <cell r="A811">
            <v>62958</v>
          </cell>
          <cell r="B811" t="str">
            <v>ZALETA MORENO ROLANDO</v>
          </cell>
          <cell r="C811" t="str">
            <v>ANALISTA</v>
          </cell>
          <cell r="D811" t="str">
            <v>OPERACIONES BANCARIAS</v>
          </cell>
        </row>
        <row r="812">
          <cell r="A812">
            <v>62931</v>
          </cell>
          <cell r="B812" t="str">
            <v>WALKER  RIO DE LA LOZA ALFREDO</v>
          </cell>
          <cell r="C812" t="str">
            <v>ASESOR WEALTH MANAGEMENT</v>
          </cell>
          <cell r="D812" t="str">
            <v>PROMOCION Y ASESORIA</v>
          </cell>
        </row>
        <row r="813">
          <cell r="A813">
            <v>52813</v>
          </cell>
          <cell r="B813" t="str">
            <v>BRISENO ALCANTARA JESUS ERNESTO</v>
          </cell>
          <cell r="C813" t="str">
            <v>ASESOR WEALTH MANAGEMENT</v>
          </cell>
          <cell r="D813" t="str">
            <v>PROMOCION Y ASESORIA</v>
          </cell>
        </row>
        <row r="814">
          <cell r="A814">
            <v>52554</v>
          </cell>
          <cell r="B814" t="str">
            <v>LEPINE CAMARENA FERNANDO JAVIER</v>
          </cell>
          <cell r="C814" t="str">
            <v>SUBDIRECTOR</v>
          </cell>
          <cell r="D814" t="str">
            <v>FIDUCIARIO</v>
          </cell>
        </row>
        <row r="815">
          <cell r="A815">
            <v>52269</v>
          </cell>
          <cell r="B815" t="str">
            <v>MARTINEZ SANCHEZ IMELDA</v>
          </cell>
          <cell r="C815" t="str">
            <v>GERENTE</v>
          </cell>
          <cell r="D815" t="str">
            <v>LIQUIDACION A TERCEROS</v>
          </cell>
        </row>
        <row r="816">
          <cell r="A816">
            <v>52465</v>
          </cell>
          <cell r="B816" t="str">
            <v>LOPEZ CARRASCO MARIA LETICIA</v>
          </cell>
          <cell r="C816" t="str">
            <v>DIRECTOR</v>
          </cell>
          <cell r="D816" t="str">
            <v>LIQUIDACION A TERCEROS</v>
          </cell>
        </row>
        <row r="817">
          <cell r="A817">
            <v>62851</v>
          </cell>
          <cell r="B817" t="str">
            <v>VAZQUEZ MARQUEZ MARIA DEL SOL</v>
          </cell>
          <cell r="C817" t="str">
            <v>CAJERO</v>
          </cell>
          <cell r="D817" t="str">
            <v>PROMOCION Y ASESORIA</v>
          </cell>
        </row>
        <row r="818">
          <cell r="A818">
            <v>63677</v>
          </cell>
          <cell r="B818" t="str">
            <v>CASTILLO ESPINOSA LUIS GERARDO</v>
          </cell>
          <cell r="C818" t="str">
            <v>ASESOR BANCA SOLUCIONES</v>
          </cell>
          <cell r="D818" t="str">
            <v>BANCA SOLUCIONES</v>
          </cell>
        </row>
        <row r="819">
          <cell r="A819">
            <v>53897</v>
          </cell>
          <cell r="B819" t="str">
            <v>FLORES BENITEZ GILA HAYDEE</v>
          </cell>
          <cell r="C819" t="str">
            <v>ASESOR BANCA SOLUCIONES</v>
          </cell>
          <cell r="D819" t="str">
            <v>BANCA SOLUCIONES</v>
          </cell>
        </row>
        <row r="820">
          <cell r="A820">
            <v>53241</v>
          </cell>
          <cell r="B820" t="str">
            <v>IBARRA ZARAGOZA MARIANA ALEJANDRA</v>
          </cell>
          <cell r="C820" t="str">
            <v>SUBGERENTE ADMINISTRATIVO</v>
          </cell>
          <cell r="D820" t="str">
            <v>PROMOCION Y ASESORIA</v>
          </cell>
        </row>
        <row r="821">
          <cell r="A821">
            <v>52531</v>
          </cell>
          <cell r="B821" t="str">
            <v>SANCHEZ PRESMANES FITZIA KAREN</v>
          </cell>
          <cell r="C821" t="str">
            <v>SUBGERENTE ADMINISTRATIVO</v>
          </cell>
          <cell r="D821" t="str">
            <v>PROMOCION Y ASESORIA</v>
          </cell>
        </row>
        <row r="822">
          <cell r="A822">
            <v>60298</v>
          </cell>
          <cell r="B822" t="str">
            <v>REYES MARQUEZ ELODIA ABIGAIL</v>
          </cell>
          <cell r="C822" t="str">
            <v>SUBGERENTE ADMINISTRATIVO</v>
          </cell>
          <cell r="D822" t="str">
            <v>PROMOCION Y ASESORIA</v>
          </cell>
        </row>
        <row r="823">
          <cell r="A823">
            <v>62680</v>
          </cell>
          <cell r="B823" t="str">
            <v>DELGADO DIAZ  CECILIA</v>
          </cell>
          <cell r="C823" t="str">
            <v>ESPECIALISTA</v>
          </cell>
          <cell r="D823" t="str">
            <v>WEALTH MANAGEMENT</v>
          </cell>
        </row>
        <row r="824">
          <cell r="A824">
            <v>62868</v>
          </cell>
          <cell r="B824" t="str">
            <v>HERRERA SANCHEZ MONICA JOCELYN</v>
          </cell>
          <cell r="C824" t="str">
            <v>SUBGERENTE</v>
          </cell>
          <cell r="D824" t="str">
            <v>EDUCACION FINANCIERA</v>
          </cell>
        </row>
        <row r="825">
          <cell r="A825">
            <v>5145</v>
          </cell>
          <cell r="B825" t="str">
            <v>SAUCEDA MUNOZ GLORIA</v>
          </cell>
          <cell r="C825" t="str">
            <v>SUBGERENTE ADMINISTRATIVO</v>
          </cell>
          <cell r="D825" t="str">
            <v>PROMOCION Y ASESORIA</v>
          </cell>
        </row>
        <row r="826">
          <cell r="A826">
            <v>64542</v>
          </cell>
          <cell r="B826" t="str">
            <v>MARINA CANDAS GERMAN</v>
          </cell>
          <cell r="C826" t="str">
            <v>DIRECTOR</v>
          </cell>
          <cell r="D826" t="str">
            <v>TESORERIA Y MESA DE DINERO</v>
          </cell>
        </row>
        <row r="827">
          <cell r="A827">
            <v>64335</v>
          </cell>
          <cell r="B827" t="str">
            <v>AGUILAR ARIAS LOURDES BERENICE</v>
          </cell>
          <cell r="C827" t="str">
            <v>SUBGERENTE</v>
          </cell>
          <cell r="D827" t="str">
            <v>DINN</v>
          </cell>
        </row>
        <row r="828">
          <cell r="A828">
            <v>64564</v>
          </cell>
          <cell r="B828" t="str">
            <v>POMPA LEON ARANZAZU</v>
          </cell>
          <cell r="C828" t="str">
            <v>CAJERO</v>
          </cell>
          <cell r="D828" t="str">
            <v>PROMOCION Y ASESORIA</v>
          </cell>
        </row>
        <row r="829">
          <cell r="A829">
            <v>64576</v>
          </cell>
          <cell r="B829" t="str">
            <v>VILLALOBOS SANCHEZ ANIA KRISTELL</v>
          </cell>
          <cell r="C829" t="str">
            <v>EJECUTIVO DE SERVICIO</v>
          </cell>
          <cell r="D829" t="str">
            <v>PROMOCION Y ASESORIA</v>
          </cell>
        </row>
        <row r="830">
          <cell r="A830">
            <v>64566</v>
          </cell>
          <cell r="B830" t="str">
            <v>JASSO GUERRERO JUAN JOSE</v>
          </cell>
          <cell r="C830" t="str">
            <v>ASESOR PATRIMONIAL ASOCIADO</v>
          </cell>
          <cell r="D830" t="str">
            <v>PROMOCION Y ASESORIA</v>
          </cell>
        </row>
        <row r="831">
          <cell r="A831">
            <v>64563</v>
          </cell>
          <cell r="B831" t="str">
            <v>AVILA  RIVERO MAURICIO</v>
          </cell>
          <cell r="C831" t="str">
            <v>DIRECTOR DE CENTRO FINANCIERO</v>
          </cell>
          <cell r="D831" t="str">
            <v>PROMOCION Y ASESORIA</v>
          </cell>
        </row>
        <row r="832">
          <cell r="A832">
            <v>63489</v>
          </cell>
          <cell r="B832" t="str">
            <v>BAZAN BERAUD MARIA DEL CARMEN</v>
          </cell>
          <cell r="C832" t="str">
            <v>GERENTE</v>
          </cell>
          <cell r="D832" t="str">
            <v>FIDUCIARIO</v>
          </cell>
        </row>
        <row r="833">
          <cell r="A833">
            <v>63808</v>
          </cell>
          <cell r="B833" t="str">
            <v>QUIROZ RUIZ LUIS MARCELO</v>
          </cell>
          <cell r="C833" t="str">
            <v>ANALISTA</v>
          </cell>
          <cell r="D833" t="str">
            <v>FIDUCIARIO</v>
          </cell>
        </row>
        <row r="834">
          <cell r="A834">
            <v>61480</v>
          </cell>
          <cell r="B834" t="str">
            <v>TREJO ROMERO DIANA</v>
          </cell>
          <cell r="C834" t="str">
            <v>GERENTE</v>
          </cell>
          <cell r="D834" t="str">
            <v>FIDUCIARIO</v>
          </cell>
        </row>
        <row r="835">
          <cell r="A835">
            <v>63271</v>
          </cell>
          <cell r="B835" t="str">
            <v>VALDEZ ORTIZ EDGAR ISRAEL</v>
          </cell>
          <cell r="C835" t="str">
            <v>SUBDIRECTOR</v>
          </cell>
          <cell r="D835" t="str">
            <v>FIDUCIARIO</v>
          </cell>
        </row>
        <row r="836">
          <cell r="A836">
            <v>64342</v>
          </cell>
          <cell r="B836" t="str">
            <v>MANCILLA LOPEZ AGUADO ERICK EDUARDO</v>
          </cell>
          <cell r="C836" t="str">
            <v>ANALISTA</v>
          </cell>
          <cell r="D836" t="str">
            <v>FIDUCIARIO</v>
          </cell>
        </row>
        <row r="837">
          <cell r="A837">
            <v>63230</v>
          </cell>
          <cell r="B837" t="str">
            <v>RANGEL LAISEQUILLA MAURICIO</v>
          </cell>
          <cell r="C837" t="str">
            <v>DIRECTOR</v>
          </cell>
          <cell r="D837" t="str">
            <v>FIDUCIARIO</v>
          </cell>
        </row>
        <row r="838">
          <cell r="A838">
            <v>64116</v>
          </cell>
          <cell r="B838" t="str">
            <v>RODRIGUEZ CONSEJO ALEJANDRO</v>
          </cell>
          <cell r="C838" t="str">
            <v>SUBDIRECTOR</v>
          </cell>
          <cell r="D838" t="str">
            <v>TECNOLOGIAS DE LA INFORMACION</v>
          </cell>
        </row>
        <row r="839">
          <cell r="A839">
            <v>62370</v>
          </cell>
          <cell r="B839" t="str">
            <v>ZAVALETA TORRES EDUARDO</v>
          </cell>
          <cell r="C839" t="str">
            <v>SUBDIRECTOR</v>
          </cell>
          <cell r="D839" t="str">
            <v>TECNOLOGIAS DE LA INFORMACION</v>
          </cell>
        </row>
        <row r="840">
          <cell r="A840">
            <v>53265</v>
          </cell>
          <cell r="B840" t="str">
            <v>SANCHEZ DE SANTIAGO JESUS ARMANDO</v>
          </cell>
          <cell r="C840" t="str">
            <v>GERENTE</v>
          </cell>
          <cell r="D840" t="str">
            <v>TECNOLOGIAS DE LA INFORMACION</v>
          </cell>
        </row>
        <row r="841">
          <cell r="A841">
            <v>61181</v>
          </cell>
          <cell r="B841" t="str">
            <v>CAMACHO FALCON GUSTAVO</v>
          </cell>
          <cell r="C841" t="str">
            <v>COORDINADOR</v>
          </cell>
          <cell r="D841" t="str">
            <v>TECNOLOGIAS DE LA INFORMACION</v>
          </cell>
        </row>
        <row r="842">
          <cell r="A842">
            <v>64723</v>
          </cell>
          <cell r="B842" t="str">
            <v>SALAS HERNANDEZ ANTONIO</v>
          </cell>
          <cell r="C842" t="str">
            <v>DIRECTOR</v>
          </cell>
          <cell r="D842" t="str">
            <v>AUDITORIA INTERNA</v>
          </cell>
        </row>
        <row r="843">
          <cell r="A843">
            <v>52405</v>
          </cell>
          <cell r="B843" t="str">
            <v>PEREZ MONTERO MARIBEL</v>
          </cell>
          <cell r="C843" t="str">
            <v>SUBGERENTE ADMINISTRATIVO</v>
          </cell>
          <cell r="D843" t="str">
            <v>PROMOCION Y ASESORIA</v>
          </cell>
        </row>
        <row r="844">
          <cell r="A844">
            <v>64710</v>
          </cell>
          <cell r="B844" t="str">
            <v>MELGAREJO DE LA TORRE GUSTAVO</v>
          </cell>
          <cell r="C844" t="str">
            <v>DIRECTOR DE CENTRO FINANCIERO</v>
          </cell>
          <cell r="D844" t="str">
            <v>PROMOCION Y ASESORIA</v>
          </cell>
        </row>
        <row r="845">
          <cell r="A845">
            <v>64565</v>
          </cell>
          <cell r="B845" t="str">
            <v>SOLIS ESCAMILLA JESSICA MARLENE</v>
          </cell>
          <cell r="C845" t="str">
            <v>ANALISTA</v>
          </cell>
          <cell r="D845" t="str">
            <v>FIDUCIARIO</v>
          </cell>
        </row>
        <row r="846">
          <cell r="A846">
            <v>53201</v>
          </cell>
          <cell r="B846" t="str">
            <v>ALCALDE CABALLERO LESLIE JOCELYN</v>
          </cell>
          <cell r="C846" t="str">
            <v>SUBGERENTE</v>
          </cell>
          <cell r="D846" t="str">
            <v>JURIDICO</v>
          </cell>
        </row>
        <row r="847">
          <cell r="A847">
            <v>53026</v>
          </cell>
          <cell r="B847" t="str">
            <v>CASTRO HERNANDEZ LUIS ARTURO</v>
          </cell>
          <cell r="C847" t="str">
            <v>CAJERO</v>
          </cell>
          <cell r="D847" t="str">
            <v>PROMOCION Y ASESORIA</v>
          </cell>
        </row>
        <row r="848">
          <cell r="A848">
            <v>50954</v>
          </cell>
          <cell r="B848" t="str">
            <v>SANCHEZ ALDAMA EVELYN</v>
          </cell>
          <cell r="C848" t="str">
            <v>SUBGERENTE ADMINISTRATIVO</v>
          </cell>
          <cell r="D848" t="str">
            <v>PROMOCION Y ASESORIA</v>
          </cell>
        </row>
        <row r="849">
          <cell r="A849">
            <v>64436</v>
          </cell>
          <cell r="B849" t="str">
            <v>GONZALEZ GOMEZ JORGE</v>
          </cell>
          <cell r="C849" t="str">
            <v>ASESOR PATRIMONIAL ASOCIADO</v>
          </cell>
          <cell r="D849" t="str">
            <v>PROMOCION Y ASESORIA</v>
          </cell>
        </row>
        <row r="850">
          <cell r="A850">
            <v>63184</v>
          </cell>
          <cell r="B850" t="str">
            <v>NAVARRO MORA BRENDA</v>
          </cell>
          <cell r="C850" t="str">
            <v>CAJERO</v>
          </cell>
          <cell r="D850" t="str">
            <v>PROMOCION Y ASESORIA</v>
          </cell>
        </row>
        <row r="851">
          <cell r="A851">
            <v>63981</v>
          </cell>
          <cell r="B851" t="str">
            <v>LORA JIMENEZ FELIX TOMAS</v>
          </cell>
          <cell r="C851" t="str">
            <v>SUBGERENTE</v>
          </cell>
          <cell r="D851" t="str">
            <v>METODOS Y PROCESOS</v>
          </cell>
        </row>
        <row r="852">
          <cell r="A852">
            <v>62654</v>
          </cell>
          <cell r="B852" t="str">
            <v>MONTES  SAMANO  JAVIER</v>
          </cell>
          <cell r="C852" t="str">
            <v>DIRECTOR DIVISIONAL</v>
          </cell>
          <cell r="D852" t="str">
            <v>BANCA DE RELACION</v>
          </cell>
        </row>
        <row r="853">
          <cell r="A853">
            <v>64674</v>
          </cell>
          <cell r="B853" t="str">
            <v>CABALLERO LUENGAS RAFAEL</v>
          </cell>
          <cell r="C853" t="str">
            <v>DIRECTOR</v>
          </cell>
          <cell r="D853" t="str">
            <v>TECNOLOGIAS DE LA INFORMACION</v>
          </cell>
        </row>
        <row r="854">
          <cell r="A854">
            <v>64537</v>
          </cell>
          <cell r="B854" t="str">
            <v>CARDENAS LOPEZ KARLA ALMIRA</v>
          </cell>
          <cell r="C854" t="str">
            <v>ASESOR PATRIMONIAL ASOCIADO</v>
          </cell>
          <cell r="D854" t="str">
            <v>PROMOCION Y ASESORIA</v>
          </cell>
        </row>
        <row r="855">
          <cell r="A855">
            <v>64344</v>
          </cell>
          <cell r="B855" t="str">
            <v>GARCIA RUBIO NALLELI</v>
          </cell>
          <cell r="C855" t="str">
            <v>GERENTE</v>
          </cell>
          <cell r="D855" t="str">
            <v>FIDUCIARIO</v>
          </cell>
        </row>
        <row r="856">
          <cell r="A856">
            <v>62629</v>
          </cell>
          <cell r="B856" t="str">
            <v>TORAL VELAZQUEZ IGNACIO</v>
          </cell>
          <cell r="C856" t="str">
            <v>GERENTE</v>
          </cell>
          <cell r="D856" t="str">
            <v>TESORERIA Y MESA DE DINERO</v>
          </cell>
        </row>
        <row r="857">
          <cell r="A857">
            <v>62376</v>
          </cell>
          <cell r="B857" t="str">
            <v>CARRAZCO HERNANDEZ RUBEN</v>
          </cell>
          <cell r="C857" t="str">
            <v>ANALISTA</v>
          </cell>
          <cell r="D857" t="str">
            <v>JURIDICO</v>
          </cell>
        </row>
        <row r="858">
          <cell r="A858">
            <v>64210</v>
          </cell>
          <cell r="B858" t="str">
            <v>HERNANDEZ GARCIA LIZBETH</v>
          </cell>
          <cell r="C858" t="str">
            <v>ANALISTA</v>
          </cell>
          <cell r="D858" t="str">
            <v>JURIDICO</v>
          </cell>
        </row>
        <row r="859">
          <cell r="A859">
            <v>52396</v>
          </cell>
          <cell r="B859" t="str">
            <v>MERCADO VILLARREAL JAVIER OMAR</v>
          </cell>
          <cell r="C859" t="str">
            <v>ASESOR PATRIMONIAL ASOCIADO</v>
          </cell>
          <cell r="D859" t="str">
            <v>PROMOCION Y ASESORIA</v>
          </cell>
        </row>
        <row r="860">
          <cell r="A860">
            <v>53996</v>
          </cell>
          <cell r="B860" t="str">
            <v>PEREZ SALINAS MANCERA MAURICIO</v>
          </cell>
          <cell r="C860" t="str">
            <v>BANQUERO PRIVADO JUNIOR</v>
          </cell>
          <cell r="D860" t="str">
            <v>PROMOCION Y ASESORIA</v>
          </cell>
        </row>
        <row r="861">
          <cell r="A861">
            <v>61810</v>
          </cell>
          <cell r="B861" t="str">
            <v>CALIFA  ASSAD RAUL GERARDO</v>
          </cell>
          <cell r="C861" t="str">
            <v>SUBDIRECTOR DE PROMOCION</v>
          </cell>
          <cell r="D861" t="str">
            <v>PROMOCION Y ASESORIA</v>
          </cell>
        </row>
        <row r="862">
          <cell r="A862">
            <v>62103</v>
          </cell>
          <cell r="B862" t="str">
            <v>LEAL  MARTINEZ  ALEJANDRO</v>
          </cell>
          <cell r="C862" t="str">
            <v>ASESOR PATRIMONIAL ASOCIADO</v>
          </cell>
          <cell r="D862" t="str">
            <v>PROMOCION Y ASESORIA</v>
          </cell>
        </row>
        <row r="863">
          <cell r="A863">
            <v>63041</v>
          </cell>
          <cell r="B863" t="str">
            <v>AMADOR PADILLA ALONSO</v>
          </cell>
          <cell r="C863" t="str">
            <v>ASPIRANTE A ASESOR</v>
          </cell>
          <cell r="D863" t="str">
            <v>PROMOCION Y ASESORIA</v>
          </cell>
        </row>
        <row r="864">
          <cell r="A864">
            <v>64477</v>
          </cell>
          <cell r="B864" t="str">
            <v>GARCIA OLIVERAS CONSTANZA MARIA</v>
          </cell>
          <cell r="C864" t="str">
            <v>ASESOR PATRIMONIAL ASOCIADO</v>
          </cell>
          <cell r="D864" t="str">
            <v>PROMOCION Y ASESORIA</v>
          </cell>
        </row>
        <row r="865">
          <cell r="A865">
            <v>64478</v>
          </cell>
          <cell r="B865" t="str">
            <v>GARZA GONZALEZ DIEGO ALEJANDRO</v>
          </cell>
          <cell r="C865" t="str">
            <v>ASPIRANTE A ASESOR</v>
          </cell>
          <cell r="D865" t="str">
            <v>PROMOCION Y ASESORIA</v>
          </cell>
        </row>
        <row r="866">
          <cell r="A866">
            <v>62687</v>
          </cell>
          <cell r="B866" t="str">
            <v>PORTILLA ESCALANTE JAIME</v>
          </cell>
          <cell r="C866" t="str">
            <v>ASESOR PATRIMONIAL ASOCIADO</v>
          </cell>
          <cell r="D866" t="str">
            <v>PROMOCION Y ASESORIA</v>
          </cell>
        </row>
        <row r="867">
          <cell r="A867">
            <v>63268</v>
          </cell>
          <cell r="B867" t="str">
            <v>MARTINEZ  GUERRERO  ESTRELLA LUCIA</v>
          </cell>
          <cell r="C867" t="str">
            <v>ASESOR PATRIMONIAL ASOCIADO</v>
          </cell>
          <cell r="D867" t="str">
            <v>PROMOCION Y ASESORIA</v>
          </cell>
        </row>
        <row r="868">
          <cell r="A868">
            <v>64263</v>
          </cell>
          <cell r="B868" t="str">
            <v>TAFICH SAENZ DAVID JESUS</v>
          </cell>
          <cell r="C868" t="str">
            <v>ASPIRANTE A ASESOR</v>
          </cell>
          <cell r="D868" t="str">
            <v>PROMOCION Y ASESORIA</v>
          </cell>
        </row>
        <row r="869">
          <cell r="A869">
            <v>64494</v>
          </cell>
          <cell r="B869" t="str">
            <v>GODOY MARTINEZ KARL</v>
          </cell>
          <cell r="C869" t="str">
            <v>ASESOR PATRIMONIAL ASOCIADO</v>
          </cell>
          <cell r="D869" t="str">
            <v>PROMOCION Y ASESORIA</v>
          </cell>
        </row>
        <row r="870">
          <cell r="A870">
            <v>61736</v>
          </cell>
          <cell r="B870" t="str">
            <v>GARZA RODRIGUEZ YOLANDA PATRICIA</v>
          </cell>
          <cell r="C870" t="str">
            <v>SUBGERENTE ADMINISTRATIVO</v>
          </cell>
          <cell r="D870" t="str">
            <v>PROMOCION Y ASESORIA</v>
          </cell>
        </row>
        <row r="871">
          <cell r="A871">
            <v>63785</v>
          </cell>
          <cell r="B871" t="str">
            <v>MATOVICHE  RAMIREZ SANDRA DAYANA</v>
          </cell>
          <cell r="C871" t="str">
            <v>ASISTENTE ADMINISTRATIVO</v>
          </cell>
          <cell r="D871" t="str">
            <v>PROMOCION Y ASESORIA</v>
          </cell>
        </row>
        <row r="872">
          <cell r="A872">
            <v>64129</v>
          </cell>
          <cell r="B872" t="str">
            <v>PEREZ SALAS JAVIER ASHLEY</v>
          </cell>
          <cell r="C872" t="str">
            <v>MENSAJERO</v>
          </cell>
          <cell r="D872" t="str">
            <v>PROMOCION Y ASESORIA</v>
          </cell>
        </row>
        <row r="873">
          <cell r="A873">
            <v>12</v>
          </cell>
          <cell r="B873" t="str">
            <v>DE SILVA ELIZONDO SYLVIA MARIA</v>
          </cell>
          <cell r="C873" t="str">
            <v>SUBDIRECTOR DE PROMOCION</v>
          </cell>
          <cell r="D873" t="str">
            <v>PROMOCION Y ASESORIA</v>
          </cell>
        </row>
        <row r="874">
          <cell r="A874">
            <v>392</v>
          </cell>
          <cell r="B874" t="str">
            <v>LAZO GARZA MARCELA</v>
          </cell>
          <cell r="C874" t="str">
            <v>SUBDIRECTOR DE PROMOCION</v>
          </cell>
          <cell r="D874" t="str">
            <v>PROMOCION Y ASESORIA</v>
          </cell>
        </row>
        <row r="875">
          <cell r="A875">
            <v>63770</v>
          </cell>
          <cell r="B875" t="str">
            <v>KALIFA ASSAD MARTIN FRANCISCO</v>
          </cell>
          <cell r="C875" t="str">
            <v>SUBDIRECTOR DE PROMOCION</v>
          </cell>
          <cell r="D875" t="str">
            <v>PROMOCION Y ASESORIA</v>
          </cell>
        </row>
        <row r="876">
          <cell r="A876">
            <v>53334</v>
          </cell>
          <cell r="B876" t="str">
            <v>QUINONEZ MARTINEZ DE CASTRO ARTURO</v>
          </cell>
          <cell r="C876" t="str">
            <v>BANQUERO PRIVADO SENIOR</v>
          </cell>
          <cell r="D876" t="str">
            <v>PROMOCION Y ASESORIA</v>
          </cell>
        </row>
        <row r="877">
          <cell r="A877">
            <v>63642</v>
          </cell>
          <cell r="B877" t="str">
            <v>PONS GARZA SERGIO GABRIEL</v>
          </cell>
          <cell r="C877" t="str">
            <v>ASESOR PATRIMONIAL ASOCIADO</v>
          </cell>
          <cell r="D877" t="str">
            <v>PROMOCION Y ASESORIA</v>
          </cell>
        </row>
        <row r="878">
          <cell r="A878">
            <v>53537</v>
          </cell>
          <cell r="B878" t="str">
            <v>GUERRA GONZALEZ ILEANA</v>
          </cell>
          <cell r="C878" t="str">
            <v>ASISTENTE DE ASESORIA</v>
          </cell>
          <cell r="D878" t="str">
            <v>PROMOCION Y ASESORIA</v>
          </cell>
        </row>
        <row r="879">
          <cell r="A879">
            <v>64475</v>
          </cell>
          <cell r="B879" t="str">
            <v>FEBRES SALAZAR MARIANGEL JOSE</v>
          </cell>
          <cell r="C879" t="str">
            <v>RECEPCIONISTA ANFITRION</v>
          </cell>
          <cell r="D879" t="str">
            <v>PROMOCION Y ASESORIA</v>
          </cell>
        </row>
        <row r="880">
          <cell r="A880">
            <v>63017</v>
          </cell>
          <cell r="B880" t="str">
            <v>MAURICIO ZAMORA JORGE ALBERTO</v>
          </cell>
          <cell r="C880" t="str">
            <v>BANQUERO SR</v>
          </cell>
          <cell r="D880" t="str">
            <v>BANCA DE RELACION</v>
          </cell>
        </row>
        <row r="881">
          <cell r="A881">
            <v>51886</v>
          </cell>
          <cell r="B881" t="str">
            <v>FALCON APARICIO ANA LUISA</v>
          </cell>
          <cell r="C881" t="str">
            <v>ASISTENTE DE PROMOCION</v>
          </cell>
          <cell r="D881" t="str">
            <v>PROMOCION Y ASESORIA</v>
          </cell>
        </row>
        <row r="882">
          <cell r="A882">
            <v>64499</v>
          </cell>
          <cell r="B882" t="str">
            <v>PARDO SANCHEZ VALERIA</v>
          </cell>
          <cell r="C882" t="str">
            <v>EJECUTIVO DE SERVICIO</v>
          </cell>
          <cell r="D882" t="str">
            <v>PROMOCION Y ASESORIA</v>
          </cell>
        </row>
        <row r="883">
          <cell r="A883">
            <v>62852</v>
          </cell>
          <cell r="B883" t="str">
            <v>BARRON GONZALEZ JAVIER ADOLFO</v>
          </cell>
          <cell r="C883" t="str">
            <v>ASESOR PATRIMONIAL ASOCIADO</v>
          </cell>
          <cell r="D883" t="str">
            <v>PROMOCION Y ASESORIA</v>
          </cell>
        </row>
        <row r="884">
          <cell r="A884">
            <v>62980</v>
          </cell>
          <cell r="B884" t="str">
            <v>RUIZ  SALDAÑA YANSSIMARA GUADALUPE</v>
          </cell>
          <cell r="C884" t="str">
            <v>CAJERO</v>
          </cell>
          <cell r="D884" t="str">
            <v>PROMOCION Y ASESORIA</v>
          </cell>
        </row>
        <row r="885">
          <cell r="A885">
            <v>63467</v>
          </cell>
          <cell r="B885" t="str">
            <v>AGUAYO CORONADO MARIA DE LOS ANGELES JUDITTH</v>
          </cell>
          <cell r="C885" t="str">
            <v>CAJERO</v>
          </cell>
          <cell r="D885" t="str">
            <v>PROMOCION Y ASESORIA</v>
          </cell>
        </row>
        <row r="886">
          <cell r="A886">
            <v>64530</v>
          </cell>
          <cell r="B886" t="str">
            <v>LUNA TAPIA ERIKA LIZBETH</v>
          </cell>
          <cell r="C886" t="str">
            <v>RECEPCIONISTA ANFITRION</v>
          </cell>
          <cell r="D886" t="str">
            <v>PROMOCION Y ASESORIA</v>
          </cell>
        </row>
        <row r="887">
          <cell r="A887">
            <v>62484</v>
          </cell>
          <cell r="B887" t="str">
            <v>BARAJAS OLIVARES JENNIFER</v>
          </cell>
          <cell r="C887" t="str">
            <v>GERENTE</v>
          </cell>
          <cell r="D887" t="str">
            <v>CONSULTORIA Y SEGUROS</v>
          </cell>
        </row>
        <row r="888">
          <cell r="A888">
            <v>64648</v>
          </cell>
          <cell r="B888" t="str">
            <v>COVARRUBIAS HERRERA GABRIEL</v>
          </cell>
          <cell r="C888" t="str">
            <v>ANALISTA</v>
          </cell>
          <cell r="D888" t="str">
            <v>BANCA DE INVERSION</v>
          </cell>
        </row>
        <row r="889">
          <cell r="A889">
            <v>64670</v>
          </cell>
          <cell r="B889" t="str">
            <v>GUADARRAMA GUADARRAMA ANA KAREN</v>
          </cell>
          <cell r="C889" t="str">
            <v>OPERADOR TELEFONICO</v>
          </cell>
          <cell r="D889" t="str">
            <v>SERVICIOS CAT</v>
          </cell>
        </row>
        <row r="890">
          <cell r="A890">
            <v>64664</v>
          </cell>
          <cell r="B890" t="str">
            <v>ZEPEDA OROPEZA ALEJANDRO</v>
          </cell>
          <cell r="C890" t="str">
            <v>ASPIRANTE A ASESOR</v>
          </cell>
          <cell r="D890" t="str">
            <v>PROMOCION Y ASESORIA</v>
          </cell>
        </row>
        <row r="891">
          <cell r="A891">
            <v>64655</v>
          </cell>
          <cell r="B891" t="str">
            <v>CORTES SANCHEZ CUAUHTEMOC EDUARDO</v>
          </cell>
          <cell r="C891" t="str">
            <v>GERENTE</v>
          </cell>
          <cell r="D891" t="str">
            <v>DINN</v>
          </cell>
        </row>
        <row r="892">
          <cell r="A892">
            <v>64671</v>
          </cell>
          <cell r="B892" t="str">
            <v>TAPIA MENDOZA VICENTE JAVIER</v>
          </cell>
          <cell r="C892" t="str">
            <v>GERENTE</v>
          </cell>
          <cell r="D892" t="str">
            <v>FIDUCIARIO</v>
          </cell>
        </row>
        <row r="893">
          <cell r="A893">
            <v>64667</v>
          </cell>
          <cell r="B893" t="str">
            <v>VILLASEÑOR HERMOSILLO ANDREA</v>
          </cell>
          <cell r="C893" t="str">
            <v>RECEPCIONISTA ANFITRION</v>
          </cell>
          <cell r="D893" t="str">
            <v>PROMOCION Y ASESORIA</v>
          </cell>
        </row>
        <row r="894">
          <cell r="A894">
            <v>63596</v>
          </cell>
          <cell r="B894" t="str">
            <v>HURTADO GARCIA ALMA JASMIN</v>
          </cell>
          <cell r="C894" t="str">
            <v>CAJERO</v>
          </cell>
          <cell r="D894" t="str">
            <v>PROMOCION Y ASESORIA</v>
          </cell>
        </row>
        <row r="895">
          <cell r="A895">
            <v>64863</v>
          </cell>
          <cell r="B895" t="str">
            <v>SALMERON REYES CESAR ANDRES</v>
          </cell>
          <cell r="C895" t="str">
            <v>OPERADOR TELEFONICO</v>
          </cell>
          <cell r="D895" t="str">
            <v>SERVICIOS CAT</v>
          </cell>
        </row>
        <row r="896">
          <cell r="A896">
            <v>64888</v>
          </cell>
          <cell r="B896" t="str">
            <v>LOPEZ MENDOZA ANDRES ALBERTO</v>
          </cell>
          <cell r="C896" t="str">
            <v>OPERADOR TELEFONICO</v>
          </cell>
          <cell r="D896" t="str">
            <v>SERVICIOS CAT</v>
          </cell>
        </row>
        <row r="897">
          <cell r="A897">
            <v>61616</v>
          </cell>
          <cell r="B897" t="str">
            <v>MONTIEL CRUZ MARCO ANTONIO</v>
          </cell>
          <cell r="C897" t="str">
            <v>ARQUITECTO DIGITAL</v>
          </cell>
          <cell r="D897" t="str">
            <v>TECNOLOGIAS DE LA INFORMACION</v>
          </cell>
        </row>
        <row r="898">
          <cell r="A898">
            <v>63105</v>
          </cell>
          <cell r="B898" t="str">
            <v>BALDERAS VALDEZ KARLA BERENIS</v>
          </cell>
          <cell r="C898" t="str">
            <v>BANQUERO JUNIOR</v>
          </cell>
          <cell r="D898" t="str">
            <v>BANCA DE RELACION</v>
          </cell>
        </row>
        <row r="899">
          <cell r="A899">
            <v>5504</v>
          </cell>
          <cell r="B899" t="str">
            <v>VALENCIA ROSAS FERNANDO</v>
          </cell>
          <cell r="C899" t="str">
            <v>ASESOR PATRIMONIAL ASOCIADO</v>
          </cell>
          <cell r="D899" t="str">
            <v>PROMOCION Y ASESORIA</v>
          </cell>
        </row>
        <row r="900">
          <cell r="A900">
            <v>52112</v>
          </cell>
          <cell r="B900" t="str">
            <v>ROSAL BALDUC AMARO</v>
          </cell>
          <cell r="C900" t="str">
            <v>ASESOR PATRIMONIAL ASOCIADO</v>
          </cell>
          <cell r="D900" t="str">
            <v>PROMOCION Y ASESORIA</v>
          </cell>
        </row>
        <row r="901">
          <cell r="A901">
            <v>63354</v>
          </cell>
          <cell r="B901" t="str">
            <v>ZALDIVAR BUSTAMANTE RICARDO</v>
          </cell>
          <cell r="C901" t="str">
            <v>ASESOR PATRIMONIAL ASOCIADO</v>
          </cell>
          <cell r="D901" t="str">
            <v>PROMOCION Y ASESORIA</v>
          </cell>
        </row>
        <row r="902">
          <cell r="A902">
            <v>63994</v>
          </cell>
          <cell r="B902" t="str">
            <v>CALDERON TORRES KARLA PAOLA</v>
          </cell>
          <cell r="C902" t="str">
            <v>SUBGERENTE</v>
          </cell>
          <cell r="D902" t="str">
            <v>JURIDICO</v>
          </cell>
        </row>
        <row r="903">
          <cell r="A903">
            <v>64127</v>
          </cell>
          <cell r="B903" t="str">
            <v>ROMERO GARCIA AGUSTIN JOSE</v>
          </cell>
          <cell r="C903" t="str">
            <v>ANALISTA</v>
          </cell>
          <cell r="D903" t="str">
            <v>JURIDICO</v>
          </cell>
        </row>
        <row r="904">
          <cell r="A904">
            <v>64650</v>
          </cell>
          <cell r="B904" t="str">
            <v>PERIANZA NIÑO DAVID</v>
          </cell>
          <cell r="C904" t="str">
            <v>ASPIRANTE A ASESOR</v>
          </cell>
          <cell r="D904" t="str">
            <v>PROMOCION Y ASESORIA</v>
          </cell>
        </row>
        <row r="905">
          <cell r="A905">
            <v>64592</v>
          </cell>
          <cell r="B905" t="str">
            <v>GONZALEZ NARVAEZ ANGEL ANTONIO</v>
          </cell>
          <cell r="C905" t="str">
            <v>ASPIRANTE A ASESOR</v>
          </cell>
          <cell r="D905" t="str">
            <v>PROMOCION Y ASESORIA</v>
          </cell>
        </row>
        <row r="906">
          <cell r="A906">
            <v>63829</v>
          </cell>
          <cell r="B906" t="str">
            <v>CORTES ANDRADE JAQUELIN ALEJANDRA</v>
          </cell>
          <cell r="C906" t="str">
            <v>RECEPCIONISTA ANFITRION</v>
          </cell>
          <cell r="D906" t="str">
            <v>PROMOCION Y ASESORIA</v>
          </cell>
        </row>
        <row r="907">
          <cell r="A907">
            <v>64668</v>
          </cell>
          <cell r="B907" t="str">
            <v>HERNANDEZ  LEMOS MARIA FERNANDA</v>
          </cell>
          <cell r="C907" t="str">
            <v>ASPIRANTE A ASESOR</v>
          </cell>
          <cell r="D907" t="str">
            <v>PROMOCION Y ASESORIA</v>
          </cell>
        </row>
        <row r="908">
          <cell r="A908">
            <v>60931</v>
          </cell>
          <cell r="B908" t="str">
            <v>DE LA ROSA  CASTILLA RENE SAUL</v>
          </cell>
          <cell r="C908" t="str">
            <v>SUBDIRECTOR</v>
          </cell>
          <cell r="D908" t="str">
            <v>RIESGOS</v>
          </cell>
        </row>
        <row r="909">
          <cell r="A909">
            <v>64040</v>
          </cell>
          <cell r="B909" t="str">
            <v>MORALES BARRAZA ELENA</v>
          </cell>
          <cell r="C909" t="str">
            <v>GERENTE</v>
          </cell>
          <cell r="D909" t="str">
            <v>RIESGOS</v>
          </cell>
        </row>
        <row r="910">
          <cell r="A910">
            <v>64919</v>
          </cell>
          <cell r="B910" t="str">
            <v>VIZUETH MARTINEZ ANABEL</v>
          </cell>
          <cell r="C910" t="str">
            <v>PROJECT MANAGER</v>
          </cell>
          <cell r="D910" t="str">
            <v>CANALES DIGITALES</v>
          </cell>
        </row>
        <row r="911">
          <cell r="A911">
            <v>64716</v>
          </cell>
          <cell r="B911" t="str">
            <v>LEDEZMA ROMO GUADALUPE</v>
          </cell>
          <cell r="C911" t="str">
            <v>ANALISTA</v>
          </cell>
          <cell r="D911" t="str">
            <v>ANALISIS DE CREDITO</v>
          </cell>
        </row>
        <row r="912">
          <cell r="A912">
            <v>62962</v>
          </cell>
          <cell r="B912" t="str">
            <v>MORALES REYES RICARDO ALEXIS</v>
          </cell>
          <cell r="C912" t="str">
            <v>AUXILIAR CALIDAD EN EL SERVICIO</v>
          </cell>
          <cell r="D912" t="str">
            <v>EXPERIENCIA AL CLIENTE</v>
          </cell>
        </row>
        <row r="913">
          <cell r="A913">
            <v>53709</v>
          </cell>
          <cell r="B913" t="str">
            <v>FLORES ALONSO GUADALUPE</v>
          </cell>
          <cell r="C913" t="str">
            <v>EJECUTIVO DE UNIDAD ESPECIALIZADA</v>
          </cell>
          <cell r="D913" t="str">
            <v>EXPERIENCIA AL CLIENTE</v>
          </cell>
        </row>
        <row r="914">
          <cell r="A914">
            <v>63369</v>
          </cell>
          <cell r="B914" t="str">
            <v>RIVERA ANTUNEZ JORGE</v>
          </cell>
          <cell r="C914" t="str">
            <v>EJECUTIVO DE UNIDAD ESPECIALIZADA</v>
          </cell>
          <cell r="D914" t="str">
            <v>EXPERIENCIA AL CLIENTE</v>
          </cell>
        </row>
        <row r="915">
          <cell r="A915">
            <v>62978</v>
          </cell>
          <cell r="B915" t="str">
            <v>LOPEZ SANTILLAN PABLO JOSE</v>
          </cell>
          <cell r="C915" t="str">
            <v>SUPERVISOR</v>
          </cell>
          <cell r="D915" t="str">
            <v>EXPERIENCIA AL CLIENTE</v>
          </cell>
        </row>
        <row r="916">
          <cell r="A916">
            <v>63576</v>
          </cell>
          <cell r="B916" t="str">
            <v>DIAZ GARCIA ADRIANA</v>
          </cell>
          <cell r="C916" t="str">
            <v>COORDINADOR</v>
          </cell>
          <cell r="D916" t="str">
            <v>EXPERIENCIA AL CLIENTE</v>
          </cell>
        </row>
        <row r="917">
          <cell r="A917">
            <v>63796</v>
          </cell>
          <cell r="B917" t="str">
            <v>SOTO FUENTES JESUS</v>
          </cell>
          <cell r="C917" t="str">
            <v>ANALISTA DE CALIDAD EN EL SERVICIO</v>
          </cell>
          <cell r="D917" t="str">
            <v>EXPERIENCIA AL CLIENTE</v>
          </cell>
        </row>
        <row r="918">
          <cell r="A918">
            <v>64229</v>
          </cell>
          <cell r="B918" t="str">
            <v>VENANCIO NEQUIZ VICTOR EATHAN</v>
          </cell>
          <cell r="C918" t="str">
            <v>ANALISTA DE CALIDAD EN EL SERVICIO</v>
          </cell>
          <cell r="D918" t="str">
            <v>EXPERIENCIA AL CLIENTE</v>
          </cell>
        </row>
        <row r="919">
          <cell r="A919">
            <v>64913</v>
          </cell>
          <cell r="B919" t="str">
            <v>RECENDIS TERAN MARCO POLO</v>
          </cell>
          <cell r="C919" t="str">
            <v>LIDER TECNICO</v>
          </cell>
          <cell r="D919" t="str">
            <v>TECNOLOGIAS DE LA INFORMACION</v>
          </cell>
        </row>
        <row r="920">
          <cell r="A920">
            <v>64369</v>
          </cell>
          <cell r="B920" t="str">
            <v>ARREDONDO MUÑOZ SELENE LIZETH</v>
          </cell>
          <cell r="C920" t="str">
            <v>ASESOR PATRIMONIAL ASOCIADO</v>
          </cell>
          <cell r="D920" t="str">
            <v>PROMOCION Y ASESORIA</v>
          </cell>
        </row>
        <row r="921">
          <cell r="A921">
            <v>62077</v>
          </cell>
          <cell r="B921" t="str">
            <v>GONZALEZ CORNEJO OMAR</v>
          </cell>
          <cell r="C921" t="str">
            <v>COORDINADOR</v>
          </cell>
          <cell r="D921" t="str">
            <v>CONSULTORIA Y SEGUROS</v>
          </cell>
        </row>
        <row r="922">
          <cell r="A922">
            <v>90737</v>
          </cell>
          <cell r="B922" t="str">
            <v>LLAMAS VELAZQUEZ AIDA GUADALUPE EUGENIA</v>
          </cell>
          <cell r="C922" t="str">
            <v>SUBDIRECTOR DE CENTRO FINANCIERO</v>
          </cell>
          <cell r="D922" t="str">
            <v>BANCA SOLUCIONES</v>
          </cell>
        </row>
        <row r="923">
          <cell r="A923">
            <v>64738</v>
          </cell>
          <cell r="B923" t="str">
            <v>MARTINEZ ZUÑIGA KARLA MARIA GISELA</v>
          </cell>
          <cell r="C923" t="str">
            <v>BANQUERO TRANSACCIONAL</v>
          </cell>
          <cell r="D923" t="str">
            <v>BANCA DE RELACION</v>
          </cell>
        </row>
        <row r="924">
          <cell r="A924">
            <v>64159</v>
          </cell>
          <cell r="B924" t="str">
            <v>FERNANDEZ MEDINA ASCENCION</v>
          </cell>
          <cell r="C924" t="str">
            <v>RECEPCIONISTA ANFITRION</v>
          </cell>
          <cell r="D924" t="str">
            <v>PROMOCION Y ASESORIA</v>
          </cell>
        </row>
        <row r="925">
          <cell r="A925">
            <v>62847</v>
          </cell>
          <cell r="B925" t="str">
            <v>NIETO TETLALMATZIN ALFONSO</v>
          </cell>
          <cell r="C925" t="str">
            <v>ASESOR BANCA SOLUCIONES</v>
          </cell>
          <cell r="D925" t="str">
            <v>BANCA SOLUCIONES</v>
          </cell>
        </row>
        <row r="926">
          <cell r="A926">
            <v>64705</v>
          </cell>
          <cell r="B926" t="str">
            <v>GONZALEZ FLORES ARIEL</v>
          </cell>
          <cell r="C926" t="str">
            <v>LIDER TECNICO</v>
          </cell>
          <cell r="D926" t="str">
            <v>TECNOLOGIAS DE LA INFORMACION</v>
          </cell>
        </row>
        <row r="927">
          <cell r="A927">
            <v>61096</v>
          </cell>
          <cell r="B927" t="str">
            <v>VELAZQUEZ GARCIA MA SOCORRO</v>
          </cell>
          <cell r="C927" t="str">
            <v>BANQUERO PRIVADO JUNIOR</v>
          </cell>
          <cell r="D927" t="str">
            <v>PROMOCION Y ASESORIA</v>
          </cell>
        </row>
        <row r="928">
          <cell r="A928">
            <v>64635</v>
          </cell>
          <cell r="B928" t="str">
            <v>GONZALEZ  CORDOBA SANDRA PAOLA</v>
          </cell>
          <cell r="C928" t="str">
            <v>OPERADOR TELEFONICO</v>
          </cell>
          <cell r="D928" t="str">
            <v>SERVICIOS CAT</v>
          </cell>
        </row>
        <row r="929">
          <cell r="A929">
            <v>62383</v>
          </cell>
          <cell r="B929" t="str">
            <v>GONZALEZ ZAVALA CARLOS FRANCISCO</v>
          </cell>
          <cell r="C929" t="str">
            <v>CAJERO</v>
          </cell>
          <cell r="D929" t="str">
            <v>PROMOCION Y ASESORIA</v>
          </cell>
        </row>
        <row r="930">
          <cell r="A930">
            <v>64253</v>
          </cell>
          <cell r="B930" t="str">
            <v>LEGORRETA FABIAN RICARDO ANTONIO</v>
          </cell>
          <cell r="C930" t="str">
            <v>SUBGERENTE ADMINISTRATIVO</v>
          </cell>
          <cell r="D930" t="str">
            <v>WEALTH MANAGEMENT</v>
          </cell>
        </row>
        <row r="931">
          <cell r="A931">
            <v>64213</v>
          </cell>
          <cell r="B931" t="str">
            <v>BARRIOS SEVERIANO LUZ ADRIANA</v>
          </cell>
          <cell r="C931" t="str">
            <v>CAJERO</v>
          </cell>
          <cell r="D931" t="str">
            <v>PROMOCION Y ASESORIA</v>
          </cell>
        </row>
        <row r="932">
          <cell r="A932">
            <v>64741</v>
          </cell>
          <cell r="B932" t="str">
            <v>ROBLES BERBER SAUL RAZIEL</v>
          </cell>
          <cell r="C932" t="str">
            <v>CAJERO</v>
          </cell>
          <cell r="D932" t="str">
            <v>PROMOCION Y ASESORIA</v>
          </cell>
        </row>
        <row r="933">
          <cell r="A933">
            <v>64431</v>
          </cell>
          <cell r="B933" t="str">
            <v>MONTES DE OCA HERNANDEZ IVAN</v>
          </cell>
          <cell r="C933" t="str">
            <v>ASISTENTE ADMINISTRATIVO</v>
          </cell>
          <cell r="D933" t="str">
            <v>PROMOCION Y ASESORIA</v>
          </cell>
        </row>
        <row r="934">
          <cell r="A934">
            <v>63851</v>
          </cell>
          <cell r="B934" t="str">
            <v>SALDAÑA VAZQUEZ WILFRED ENOC</v>
          </cell>
          <cell r="C934" t="str">
            <v>ANALISTA</v>
          </cell>
          <cell r="D934" t="str">
            <v>LIQUIDACION A TERCEROS</v>
          </cell>
        </row>
        <row r="935">
          <cell r="A935">
            <v>64175</v>
          </cell>
          <cell r="B935" t="str">
            <v>OCHOA GUERRA LILIAN JEANETTE</v>
          </cell>
          <cell r="C935" t="str">
            <v>ANALISTA SENIOR EQUITY</v>
          </cell>
          <cell r="D935" t="str">
            <v>ANALISIS</v>
          </cell>
        </row>
        <row r="936">
          <cell r="A936">
            <v>64749</v>
          </cell>
          <cell r="B936" t="str">
            <v>HERNANDEZ MORENO ANGEL ANTONIO</v>
          </cell>
          <cell r="C936" t="str">
            <v>VP SR</v>
          </cell>
          <cell r="D936" t="str">
            <v>BANCA DE INVERSION</v>
          </cell>
        </row>
        <row r="937">
          <cell r="A937">
            <v>61368</v>
          </cell>
          <cell r="B937" t="str">
            <v>MEZA VALDEZ JESUS MANUEL</v>
          </cell>
          <cell r="C937" t="str">
            <v>DIRECTOR DE CENTRO FINANCIERO</v>
          </cell>
          <cell r="D937" t="str">
            <v>PROMOCION Y ASESORIA</v>
          </cell>
        </row>
        <row r="938">
          <cell r="A938">
            <v>63518</v>
          </cell>
          <cell r="B938" t="str">
            <v>CASTAÑEDA LOPEZ TANIA</v>
          </cell>
          <cell r="C938" t="str">
            <v>CAJERO</v>
          </cell>
          <cell r="D938" t="str">
            <v>PROMOCION Y ASESORIA</v>
          </cell>
        </row>
        <row r="939">
          <cell r="A939">
            <v>64372</v>
          </cell>
          <cell r="B939" t="str">
            <v>CARREON GONZALEZ  GERARDO</v>
          </cell>
          <cell r="C939" t="str">
            <v>CAJERO</v>
          </cell>
          <cell r="D939" t="str">
            <v>PROMOCION Y ASESORIA</v>
          </cell>
        </row>
        <row r="940">
          <cell r="A940">
            <v>53629</v>
          </cell>
          <cell r="B940" t="str">
            <v>GUZMAN MORA ANTONIO</v>
          </cell>
          <cell r="C940" t="str">
            <v>OPERADOR</v>
          </cell>
          <cell r="D940" t="str">
            <v>UNIDAD INTERNA</v>
          </cell>
        </row>
        <row r="941">
          <cell r="A941">
            <v>50292</v>
          </cell>
          <cell r="B941" t="str">
            <v>MARTINEZ BELTRAN VERONICA GISSELE</v>
          </cell>
          <cell r="C941" t="str">
            <v>SUBGERENTE ADMINISTRATIVO</v>
          </cell>
          <cell r="D941" t="str">
            <v>PROMOCION Y ASESORIA</v>
          </cell>
        </row>
        <row r="942">
          <cell r="A942">
            <v>64766</v>
          </cell>
          <cell r="B942" t="str">
            <v>SANDOVAL ARTEAGA ALEJANDRO DE JESUS</v>
          </cell>
          <cell r="C942" t="str">
            <v>EJECUTIVO DE SERVICIO</v>
          </cell>
          <cell r="D942" t="str">
            <v>PROMOCION Y ASESORIA</v>
          </cell>
        </row>
        <row r="943">
          <cell r="A943">
            <v>64359</v>
          </cell>
          <cell r="B943" t="str">
            <v>MARTINEZ GARCIA ALMA</v>
          </cell>
          <cell r="C943" t="str">
            <v>ASISTENTE ADMINISTRATIVO</v>
          </cell>
          <cell r="D943" t="str">
            <v>DINN</v>
          </cell>
        </row>
        <row r="944">
          <cell r="A944">
            <v>62119</v>
          </cell>
          <cell r="B944" t="str">
            <v>PREZA TELLEZ LUIS FRANCISCO</v>
          </cell>
          <cell r="C944" t="str">
            <v>SUBGERENTE ADMINISTRATIVO</v>
          </cell>
          <cell r="D944" t="str">
            <v>DINN</v>
          </cell>
        </row>
        <row r="945">
          <cell r="A945">
            <v>52820</v>
          </cell>
          <cell r="B945" t="str">
            <v>INIESTA JARDON DINORATH LEONOR</v>
          </cell>
          <cell r="C945" t="str">
            <v>ASESOR PATRIMONIAL ASOCIADO</v>
          </cell>
          <cell r="D945" t="str">
            <v>PROMOCION Y ASESORIA</v>
          </cell>
        </row>
        <row r="946">
          <cell r="A946">
            <v>53130</v>
          </cell>
          <cell r="B946" t="str">
            <v>CASTRO GARCIA TERESITA</v>
          </cell>
          <cell r="C946" t="str">
            <v>CAJERO</v>
          </cell>
          <cell r="D946" t="str">
            <v>PROMOCION Y ASESORIA</v>
          </cell>
        </row>
        <row r="947">
          <cell r="A947">
            <v>62666</v>
          </cell>
          <cell r="B947" t="str">
            <v>BUCIO PADILLA ADRIANA</v>
          </cell>
          <cell r="C947" t="str">
            <v>COORDINADOR</v>
          </cell>
          <cell r="D947" t="str">
            <v>RECUPERACION DE CARTERA</v>
          </cell>
        </row>
        <row r="948">
          <cell r="A948">
            <v>5094</v>
          </cell>
          <cell r="B948" t="str">
            <v>LOPEZ MARTINEZ BERENICE</v>
          </cell>
          <cell r="C948" t="str">
            <v>BANQUERO PRIVADO SENIOR</v>
          </cell>
          <cell r="D948" t="str">
            <v>PROMOCION Y ASESORIA</v>
          </cell>
        </row>
        <row r="949">
          <cell r="A949">
            <v>64729</v>
          </cell>
          <cell r="B949" t="str">
            <v>CASTRO CASTRO ESTEBAN RUBEN SIMON</v>
          </cell>
          <cell r="C949" t="str">
            <v>SUBDIRECTOR</v>
          </cell>
          <cell r="D949" t="str">
            <v>RECUPERACION DE CARTERA</v>
          </cell>
        </row>
        <row r="950">
          <cell r="A950">
            <v>60874</v>
          </cell>
          <cell r="B950" t="str">
            <v>DIAZ CERON JONATHAN</v>
          </cell>
          <cell r="C950" t="str">
            <v>SUBGERENTE ADMINISTRATIVO</v>
          </cell>
          <cell r="D950" t="str">
            <v>PROMOCION Y ASESORIA</v>
          </cell>
        </row>
        <row r="951">
          <cell r="A951">
            <v>5051</v>
          </cell>
          <cell r="B951" t="str">
            <v>AVENDANO ESTEVEZ LUIS GERARDO</v>
          </cell>
          <cell r="C951" t="str">
            <v>ASESOR PATRIMONIAL ASOCIADO</v>
          </cell>
          <cell r="D951" t="str">
            <v>PROMOCION Y ASESORIA</v>
          </cell>
        </row>
        <row r="952">
          <cell r="A952">
            <v>63856</v>
          </cell>
          <cell r="B952" t="str">
            <v>LARRONDO SCHOELLY CARLOS ALBERTO</v>
          </cell>
          <cell r="C952" t="str">
            <v>ASESOR WEALTH MANAGEMENT</v>
          </cell>
          <cell r="D952" t="str">
            <v>PROMOCION Y ASESORIA</v>
          </cell>
        </row>
        <row r="953">
          <cell r="A953">
            <v>62342</v>
          </cell>
          <cell r="B953" t="str">
            <v>LEON ESTRADA EDUARDO</v>
          </cell>
          <cell r="C953" t="str">
            <v>ASESOR WEALTH MANAGEMENT</v>
          </cell>
          <cell r="D953" t="str">
            <v>PROMOCION Y ASESORIA</v>
          </cell>
        </row>
        <row r="954">
          <cell r="A954">
            <v>31</v>
          </cell>
          <cell r="B954" t="str">
            <v>WALKER COS NANCY MARIA</v>
          </cell>
          <cell r="C954" t="str">
            <v>ASESOR WEALTH MANAGEMENT</v>
          </cell>
          <cell r="D954" t="str">
            <v>PROMOCION Y ASESORIA</v>
          </cell>
        </row>
        <row r="955">
          <cell r="A955">
            <v>62009</v>
          </cell>
          <cell r="B955" t="str">
            <v>ABADI SMEKE BELORA</v>
          </cell>
          <cell r="C955" t="str">
            <v>ASESOR WEALTH MANAGEMENT</v>
          </cell>
          <cell r="D955" t="str">
            <v>PROMOCION Y ASESORIA</v>
          </cell>
        </row>
        <row r="956">
          <cell r="A956">
            <v>63071</v>
          </cell>
          <cell r="B956" t="str">
            <v>RODRIGUEZ DE LA VEGA FAMILIAR RAMON</v>
          </cell>
          <cell r="C956" t="str">
            <v>ASESOR WEALTH MANAGEMENT</v>
          </cell>
          <cell r="D956" t="str">
            <v>PROMOCION Y ASESORIA</v>
          </cell>
        </row>
        <row r="957">
          <cell r="A957">
            <v>64052</v>
          </cell>
          <cell r="B957" t="str">
            <v>ROMAY GARCIA DE QUEVEDO RAMON HUMBERTO</v>
          </cell>
          <cell r="C957" t="str">
            <v>ASESOR WEALTH MANAGEMENT</v>
          </cell>
          <cell r="D957" t="str">
            <v>PROMOCION Y ASESORIA</v>
          </cell>
        </row>
        <row r="958">
          <cell r="A958">
            <v>63703</v>
          </cell>
          <cell r="B958" t="str">
            <v>NESME MILAN CARLA</v>
          </cell>
          <cell r="C958" t="str">
            <v>ASESOR WEALTH MANAGEMENT</v>
          </cell>
          <cell r="D958" t="str">
            <v>PROMOCION Y ASESORIA</v>
          </cell>
        </row>
        <row r="959">
          <cell r="A959">
            <v>64212</v>
          </cell>
          <cell r="B959" t="str">
            <v>ROMANO BAEZ RODRIGO</v>
          </cell>
          <cell r="C959" t="str">
            <v>ASESOR WEALTH MANAGEMENT</v>
          </cell>
          <cell r="D959" t="str">
            <v>PROMOCION Y ASESORIA</v>
          </cell>
        </row>
        <row r="960">
          <cell r="A960">
            <v>52275</v>
          </cell>
          <cell r="B960" t="str">
            <v>BALP BORREGO JOSE GERARDO</v>
          </cell>
          <cell r="C960" t="str">
            <v>ASESOR WEALTH MANAGEMENT</v>
          </cell>
          <cell r="D960" t="str">
            <v>PROMOCION Y ASESORIA</v>
          </cell>
        </row>
        <row r="961">
          <cell r="A961">
            <v>50370</v>
          </cell>
          <cell r="B961" t="str">
            <v>ZAPATA MARTINEZ MONICA</v>
          </cell>
          <cell r="C961" t="str">
            <v>ASESOR PATRIMONIAL ASOCIADO</v>
          </cell>
          <cell r="D961" t="str">
            <v>PROMOCION Y ASESORIA</v>
          </cell>
        </row>
        <row r="962">
          <cell r="A962">
            <v>96239</v>
          </cell>
          <cell r="B962" t="str">
            <v>VALLE HERNANDEZ MA. GUADALUPE</v>
          </cell>
          <cell r="C962" t="str">
            <v>MENSAJERO</v>
          </cell>
          <cell r="D962" t="str">
            <v>PROMOCION Y ASESORIA</v>
          </cell>
        </row>
        <row r="963">
          <cell r="A963">
            <v>62708</v>
          </cell>
          <cell r="B963" t="str">
            <v>ASTORGA SARABIA SILVIA PATRICIA</v>
          </cell>
          <cell r="C963" t="str">
            <v>ASESOR PATRIMONIAL ASOCIADO</v>
          </cell>
          <cell r="D963" t="str">
            <v>PROMOCION Y ASESORIA</v>
          </cell>
        </row>
        <row r="964">
          <cell r="A964">
            <v>62709</v>
          </cell>
          <cell r="B964" t="str">
            <v>SANCHEZ HUIZAR MARITZA</v>
          </cell>
          <cell r="C964" t="str">
            <v>ASESOR PATRIMONIAL ASOCIADO</v>
          </cell>
          <cell r="D964" t="str">
            <v>PROMOCION Y ASESORIA</v>
          </cell>
        </row>
        <row r="965">
          <cell r="A965">
            <v>60483</v>
          </cell>
          <cell r="B965" t="str">
            <v>DURON NUNGARAY VERONICA</v>
          </cell>
          <cell r="C965" t="str">
            <v>ASESOR PATRIMONIAL ASOCIADO</v>
          </cell>
          <cell r="D965" t="str">
            <v>PROMOCION Y ASESORIA</v>
          </cell>
        </row>
        <row r="966">
          <cell r="A966">
            <v>64280</v>
          </cell>
          <cell r="B966" t="str">
            <v>DE LA CRUZ CORDOVA DIANA CRISTINA</v>
          </cell>
          <cell r="C966" t="str">
            <v>RECEPCIONISTA ANFITRION</v>
          </cell>
          <cell r="D966" t="str">
            <v>PROMOCION Y ASESORIA</v>
          </cell>
        </row>
        <row r="967">
          <cell r="A967">
            <v>60182</v>
          </cell>
          <cell r="B967" t="str">
            <v>GARZA LAGUERA BUSTINDUI TERINA</v>
          </cell>
          <cell r="C967" t="str">
            <v>BANQUERO DE APOYO</v>
          </cell>
          <cell r="D967" t="str">
            <v>PROMOCION Y ASESORIA</v>
          </cell>
        </row>
        <row r="968">
          <cell r="A968">
            <v>53672</v>
          </cell>
          <cell r="B968" t="str">
            <v>CEPEDA FLORES RICARDO</v>
          </cell>
          <cell r="C968" t="str">
            <v>MENSAJERO</v>
          </cell>
          <cell r="D968" t="str">
            <v>PROMOCION Y ASESORIA</v>
          </cell>
        </row>
        <row r="969">
          <cell r="A969">
            <v>64428</v>
          </cell>
          <cell r="B969" t="str">
            <v>CAÑEZ SANCHEZ CESAR</v>
          </cell>
          <cell r="C969" t="str">
            <v>ASPIRANTE A ASESOR</v>
          </cell>
          <cell r="D969" t="str">
            <v>PROMOCION Y ASESORIA</v>
          </cell>
        </row>
        <row r="970">
          <cell r="A970">
            <v>60798</v>
          </cell>
          <cell r="B970" t="str">
            <v>VELEZ BERNAL OSCAR</v>
          </cell>
          <cell r="C970" t="str">
            <v>SUBGERENTE</v>
          </cell>
          <cell r="D970" t="str">
            <v>UNIDAD INTERNA</v>
          </cell>
        </row>
        <row r="971">
          <cell r="A971">
            <v>64220</v>
          </cell>
          <cell r="B971" t="str">
            <v>RODRIGUEZ ROMERO JOSE LUIS</v>
          </cell>
          <cell r="C971" t="str">
            <v>AYUDANTE GENERAL</v>
          </cell>
          <cell r="D971" t="str">
            <v>UNIDAD INTERNA</v>
          </cell>
        </row>
        <row r="972">
          <cell r="A972">
            <v>62862</v>
          </cell>
          <cell r="B972" t="str">
            <v>LOZANO CERVANTES EDUARDO DAVID</v>
          </cell>
          <cell r="C972" t="str">
            <v>SUBGERENTE</v>
          </cell>
          <cell r="D972" t="str">
            <v>OPERACIONES BANCARIAS</v>
          </cell>
        </row>
        <row r="973">
          <cell r="A973">
            <v>60785</v>
          </cell>
          <cell r="B973" t="str">
            <v>SILVAR JAIMES SALVADOR</v>
          </cell>
          <cell r="C973" t="str">
            <v>COORDINADOR</v>
          </cell>
          <cell r="D973" t="str">
            <v>OPERACIONES BANCARIAS</v>
          </cell>
        </row>
        <row r="974">
          <cell r="A974">
            <v>63989</v>
          </cell>
          <cell r="B974" t="str">
            <v>BASTIDA ANTONIO JOSEFINA</v>
          </cell>
          <cell r="C974" t="str">
            <v>ESPECIALISTA</v>
          </cell>
          <cell r="D974" t="str">
            <v>OPERACIONES BANCARIAS</v>
          </cell>
        </row>
        <row r="975">
          <cell r="A975">
            <v>61043</v>
          </cell>
          <cell r="B975" t="str">
            <v>CHAVEZ ALFONZO FERNANDO</v>
          </cell>
          <cell r="C975" t="str">
            <v>SUBDIRECTOR</v>
          </cell>
          <cell r="D975" t="str">
            <v>TECNOLOGIAS DE LA INFORMACION</v>
          </cell>
        </row>
        <row r="976">
          <cell r="A976">
            <v>52277</v>
          </cell>
          <cell r="B976" t="str">
            <v>RAMIREZ SOTO MA. DEL CARMEN</v>
          </cell>
          <cell r="C976" t="str">
            <v>SUBGERENTE ADMINISTRATIVO</v>
          </cell>
          <cell r="D976" t="str">
            <v>PROMOCION Y ASESORIA</v>
          </cell>
        </row>
        <row r="977">
          <cell r="A977">
            <v>64753</v>
          </cell>
          <cell r="B977" t="str">
            <v>RAMIREZ GARCIA ALBERTO</v>
          </cell>
          <cell r="C977" t="str">
            <v>BANQUERO TRANSACCIONAL</v>
          </cell>
          <cell r="D977" t="str">
            <v>BANCA DE RELACION</v>
          </cell>
        </row>
        <row r="978">
          <cell r="A978">
            <v>62364</v>
          </cell>
          <cell r="B978" t="str">
            <v>VALDES AGUILAR JORGE ARMANDO</v>
          </cell>
          <cell r="C978" t="str">
            <v>ASESOR BANCA SOLUCIONES</v>
          </cell>
          <cell r="D978" t="str">
            <v>BANCA SOLUCIONES</v>
          </cell>
        </row>
        <row r="979">
          <cell r="A979">
            <v>30003</v>
          </cell>
          <cell r="B979" t="str">
            <v>LOPEZ ZUNIGA ERIKA REYNA</v>
          </cell>
          <cell r="C979" t="str">
            <v>ASESOR PATRIMONIAL ASOCIADO</v>
          </cell>
          <cell r="D979" t="str">
            <v>PROMOCION Y ASESORIA</v>
          </cell>
        </row>
        <row r="980">
          <cell r="A980">
            <v>52821</v>
          </cell>
          <cell r="B980" t="str">
            <v>LOPEZ AVILES ANA LUISA</v>
          </cell>
          <cell r="C980" t="str">
            <v>ASESOR PATRIMONIAL ASOCIADO</v>
          </cell>
          <cell r="D980" t="str">
            <v>PROMOCION Y ASESORIA</v>
          </cell>
        </row>
        <row r="981">
          <cell r="A981">
            <v>50245</v>
          </cell>
          <cell r="B981" t="str">
            <v>OROZCO ORTEGA MARIA DE JESUS</v>
          </cell>
          <cell r="C981" t="str">
            <v>ASESOR PATRIMONIAL ASOCIADO</v>
          </cell>
          <cell r="D981" t="str">
            <v>PROMOCION Y ASESORIA</v>
          </cell>
        </row>
        <row r="982">
          <cell r="A982">
            <v>62701</v>
          </cell>
          <cell r="B982" t="str">
            <v>BARRERA ARELLANO HECTOR</v>
          </cell>
          <cell r="C982" t="str">
            <v>MENSAJERO</v>
          </cell>
          <cell r="D982" t="str">
            <v>PROMOCION Y ASESORIA</v>
          </cell>
        </row>
        <row r="983">
          <cell r="A983">
            <v>64050</v>
          </cell>
          <cell r="B983" t="str">
            <v>GUTIERREZ TREVIÑO LUIS MARTIN</v>
          </cell>
          <cell r="C983" t="str">
            <v>ASESOR WEALTH MANAGEMENT</v>
          </cell>
          <cell r="D983" t="str">
            <v>PROMOCION Y ASESORIA</v>
          </cell>
        </row>
        <row r="984">
          <cell r="A984">
            <v>63216</v>
          </cell>
          <cell r="B984" t="str">
            <v>DIAZ GALINDO GABRIELA</v>
          </cell>
          <cell r="C984" t="str">
            <v>ASISTENTE ADMINISTRATIVO</v>
          </cell>
          <cell r="D984" t="str">
            <v>PROMOCION Y ASESORIA</v>
          </cell>
        </row>
        <row r="985">
          <cell r="A985">
            <v>61599</v>
          </cell>
          <cell r="B985" t="str">
            <v>AGUILAR GUTIERREZ SILVIA</v>
          </cell>
          <cell r="C985" t="str">
            <v>ESPECIALISTA</v>
          </cell>
          <cell r="D985" t="str">
            <v>WEALTH MANAGEMENT</v>
          </cell>
        </row>
        <row r="986">
          <cell r="A986">
            <v>51200</v>
          </cell>
          <cell r="B986" t="str">
            <v>VALENZUELA AGUADO ROCIO</v>
          </cell>
          <cell r="C986" t="str">
            <v>CAJERO</v>
          </cell>
          <cell r="D986" t="str">
            <v>PROMOCION Y ASESORIA</v>
          </cell>
        </row>
        <row r="987">
          <cell r="A987">
            <v>52254</v>
          </cell>
          <cell r="B987" t="str">
            <v>FIGUEROA RAMOS JOSE ANTONIO</v>
          </cell>
          <cell r="C987" t="str">
            <v>DIRECTOR DE CENTRO FINANCIERO</v>
          </cell>
          <cell r="D987" t="str">
            <v>PROMOCION Y ASESORIA</v>
          </cell>
        </row>
        <row r="988">
          <cell r="A988">
            <v>62118</v>
          </cell>
          <cell r="B988" t="str">
            <v>CALDERON HERNANDEZ JOSE ANGEL</v>
          </cell>
          <cell r="C988" t="str">
            <v>SUBDIRECTOR</v>
          </cell>
          <cell r="D988" t="str">
            <v>SEGURIDAD INFORMATICA</v>
          </cell>
        </row>
        <row r="989">
          <cell r="A989">
            <v>52310</v>
          </cell>
          <cell r="B989" t="str">
            <v>SEDANO JEREZ GUILLERMO</v>
          </cell>
          <cell r="C989" t="str">
            <v>BANQUERO PRIVADO SENIOR</v>
          </cell>
          <cell r="D989" t="str">
            <v>PROMOCION Y ASESORIA</v>
          </cell>
        </row>
        <row r="990">
          <cell r="A990">
            <v>62338</v>
          </cell>
          <cell r="B990" t="str">
            <v>SOSA LUNA LUIS ALBERTO</v>
          </cell>
          <cell r="C990" t="str">
            <v>GERENTE</v>
          </cell>
          <cell r="D990" t="str">
            <v>TECNOLOGIAS DE LA INFORMACION</v>
          </cell>
        </row>
        <row r="991">
          <cell r="A991">
            <v>64846</v>
          </cell>
          <cell r="B991" t="str">
            <v>MARTIN CASTILLO JESUS ALBERTO</v>
          </cell>
          <cell r="C991" t="str">
            <v>ASPIRANTE A ASESOR</v>
          </cell>
          <cell r="D991" t="str">
            <v>PROMOCION Y ASESORIA</v>
          </cell>
        </row>
        <row r="992">
          <cell r="A992">
            <v>51838</v>
          </cell>
          <cell r="B992" t="str">
            <v>UMEGIDO MARTINEZ NORMA ANGELICA</v>
          </cell>
          <cell r="C992" t="str">
            <v>ESPECIALISTA</v>
          </cell>
          <cell r="D992" t="str">
            <v>WEALTH MANAGEMENT</v>
          </cell>
        </row>
        <row r="993">
          <cell r="A993">
            <v>63741</v>
          </cell>
          <cell r="B993" t="str">
            <v>LOPEZ SALAZAR MIGUEL ANGEL</v>
          </cell>
          <cell r="C993" t="str">
            <v>CAJERO</v>
          </cell>
          <cell r="D993" t="str">
            <v>PROMOCION Y ASESORIA</v>
          </cell>
        </row>
        <row r="994">
          <cell r="A994">
            <v>97013</v>
          </cell>
          <cell r="B994" t="str">
            <v>ROBLES GUEVARA ELVIA MARITZA</v>
          </cell>
          <cell r="C994" t="str">
            <v>DIRECTOR DE CENTRO FINANCIERO</v>
          </cell>
          <cell r="D994" t="str">
            <v>PROMOCION Y ASESORIA</v>
          </cell>
        </row>
        <row r="995">
          <cell r="A995">
            <v>64759</v>
          </cell>
          <cell r="B995" t="str">
            <v>OROPEZA MORENO JESSICA CAROLINA</v>
          </cell>
          <cell r="C995" t="str">
            <v>AUXILIAR CALIDAD EN EL SERVICIO</v>
          </cell>
          <cell r="D995" t="str">
            <v>EXPERIENCIA AL CLIENTE</v>
          </cell>
        </row>
        <row r="996">
          <cell r="A996">
            <v>50296</v>
          </cell>
          <cell r="B996" t="str">
            <v>GARCIA ROCHA ROSA LAURA</v>
          </cell>
          <cell r="C996" t="str">
            <v>SUBGERENTE ADMINISTRATIVO</v>
          </cell>
          <cell r="D996" t="str">
            <v>PROMOCION Y ASESORIA</v>
          </cell>
        </row>
        <row r="997">
          <cell r="A997">
            <v>52406</v>
          </cell>
          <cell r="B997" t="str">
            <v>ALATORRE RODRIGUEZ MARIA ESTHER</v>
          </cell>
          <cell r="C997" t="str">
            <v>ASESOR PATRIMONIAL ASOCIADO</v>
          </cell>
          <cell r="D997" t="str">
            <v>PROMOCION Y ASESORIA</v>
          </cell>
        </row>
        <row r="998">
          <cell r="A998">
            <v>97823</v>
          </cell>
          <cell r="B998" t="str">
            <v>RODRIGUEZ PIMENTEL TANIA GUADALUPE</v>
          </cell>
          <cell r="C998" t="str">
            <v>ASESOR BANCA SOLUCIONES</v>
          </cell>
          <cell r="D998" t="str">
            <v>BANCA SOLUCIONES</v>
          </cell>
        </row>
        <row r="999">
          <cell r="A999">
            <v>63694</v>
          </cell>
          <cell r="B999" t="str">
            <v>YAÑEZ GUADARRAMA ROBERTO CARLO</v>
          </cell>
          <cell r="C999" t="str">
            <v>INTERNO</v>
          </cell>
          <cell r="D999" t="str">
            <v>PROMOCION Y ASESORIA</v>
          </cell>
        </row>
        <row r="1000">
          <cell r="A1000">
            <v>50692</v>
          </cell>
          <cell r="B1000" t="str">
            <v>LARRETA DEL VALLE KATYA ROSALIA</v>
          </cell>
          <cell r="C1000" t="str">
            <v>SUBGERENTE ADMINISTRATIVO</v>
          </cell>
          <cell r="D1000" t="str">
            <v>PROMOCION Y ASESORIA</v>
          </cell>
        </row>
        <row r="1001">
          <cell r="A1001">
            <v>63064</v>
          </cell>
          <cell r="B1001" t="str">
            <v>SANCHEZ RUIZ MANUEL</v>
          </cell>
          <cell r="C1001" t="str">
            <v>MENSAJERO</v>
          </cell>
          <cell r="D1001" t="str">
            <v>PROMOCION Y ASESORIA</v>
          </cell>
        </row>
        <row r="1002">
          <cell r="A1002">
            <v>62410</v>
          </cell>
          <cell r="B1002" t="str">
            <v>MORENO URIBE VENECIA GUADALUPE</v>
          </cell>
          <cell r="C1002" t="str">
            <v>ASISTENTE DE PROMOCION</v>
          </cell>
          <cell r="D1002" t="str">
            <v>PROMOCION Y ASESORIA</v>
          </cell>
        </row>
        <row r="1003">
          <cell r="A1003">
            <v>63635</v>
          </cell>
          <cell r="B1003" t="str">
            <v>GARCIA CASTAÑEDA OSCAR</v>
          </cell>
          <cell r="C1003" t="str">
            <v>EJECUTIVO DE ASIGNACIONES</v>
          </cell>
          <cell r="D1003" t="str">
            <v>SERVICIOS CAT</v>
          </cell>
        </row>
        <row r="1004">
          <cell r="A1004">
            <v>60330</v>
          </cell>
          <cell r="B1004" t="str">
            <v>HUERTAS CORTES BENJAMIN</v>
          </cell>
          <cell r="C1004" t="str">
            <v>COORDINADOR</v>
          </cell>
          <cell r="D1004" t="str">
            <v>SERVICIOS CAT</v>
          </cell>
        </row>
        <row r="1005">
          <cell r="A1005">
            <v>64227</v>
          </cell>
          <cell r="B1005" t="str">
            <v>ALMARAZ MARTINEZ IVAN ALEJANDRO</v>
          </cell>
          <cell r="C1005" t="str">
            <v>EJECUTIVO DE ASIGNACIONES</v>
          </cell>
          <cell r="D1005" t="str">
            <v>SERVICIOS CAT</v>
          </cell>
        </row>
        <row r="1006">
          <cell r="A1006">
            <v>50394</v>
          </cell>
          <cell r="B1006" t="str">
            <v>AYALA FARANGO MARLEN</v>
          </cell>
          <cell r="C1006" t="str">
            <v>SUPERVISOR</v>
          </cell>
          <cell r="D1006" t="str">
            <v>SERVICIOS CAT</v>
          </cell>
        </row>
        <row r="1007">
          <cell r="A1007">
            <v>62595</v>
          </cell>
          <cell r="B1007" t="str">
            <v>VAZQUEZ GARCIA JACQUELINE</v>
          </cell>
          <cell r="C1007" t="str">
            <v>OPERADOR TELEFONICO</v>
          </cell>
          <cell r="D1007" t="str">
            <v>SERVICIOS CAT</v>
          </cell>
        </row>
        <row r="1008">
          <cell r="A1008">
            <v>63619</v>
          </cell>
          <cell r="B1008" t="str">
            <v>CARRASCO CARRILLO JOSE EDUARDO</v>
          </cell>
          <cell r="C1008" t="str">
            <v>OPERADOR TELEFONICO</v>
          </cell>
          <cell r="D1008" t="str">
            <v>SERVICIOS CAT</v>
          </cell>
        </row>
        <row r="1009">
          <cell r="A1009">
            <v>64032</v>
          </cell>
          <cell r="B1009" t="str">
            <v>SEGURA LOPEZ WILLIAMS DE JESUS</v>
          </cell>
          <cell r="C1009" t="str">
            <v>EJECUTIVO DE ASIGNACIONES</v>
          </cell>
          <cell r="D1009" t="str">
            <v>SERVICIOS CAT</v>
          </cell>
        </row>
        <row r="1010">
          <cell r="A1010">
            <v>50771</v>
          </cell>
          <cell r="B1010" t="str">
            <v>TRUJILLO RODRIGUEZ ANGEL HUGO</v>
          </cell>
          <cell r="C1010" t="str">
            <v>SUPERVISOR</v>
          </cell>
          <cell r="D1010" t="str">
            <v>SERVICIOS CAT</v>
          </cell>
        </row>
        <row r="1011">
          <cell r="A1011">
            <v>93335</v>
          </cell>
          <cell r="B1011" t="str">
            <v>GONZALEZ HERNANDEZ MARIA DEL SAGRARIO</v>
          </cell>
          <cell r="C1011" t="str">
            <v>SUBGERENTE ADMINISTRATIVO</v>
          </cell>
          <cell r="D1011" t="str">
            <v>PROMOCION Y ASESORIA</v>
          </cell>
        </row>
        <row r="1012">
          <cell r="A1012">
            <v>63915</v>
          </cell>
          <cell r="B1012" t="str">
            <v>CEJA MANZUR RAUL EDUARDO</v>
          </cell>
          <cell r="C1012" t="str">
            <v>CONSULTOR</v>
          </cell>
          <cell r="D1012" t="str">
            <v>PROMOCION Y ASESORIA</v>
          </cell>
        </row>
        <row r="1013">
          <cell r="A1013">
            <v>62598</v>
          </cell>
          <cell r="B1013" t="str">
            <v>CASTELLANOS GARCIA OMAR</v>
          </cell>
          <cell r="C1013" t="str">
            <v>OPERADOR</v>
          </cell>
          <cell r="D1013" t="str">
            <v>ADMINISTRACION DE CREDITO</v>
          </cell>
        </row>
        <row r="1014">
          <cell r="A1014">
            <v>64187</v>
          </cell>
          <cell r="B1014" t="str">
            <v>AGUILAR ROEL OORUK</v>
          </cell>
          <cell r="C1014" t="str">
            <v>ANALISTA</v>
          </cell>
          <cell r="D1014" t="str">
            <v>ANALISIS</v>
          </cell>
        </row>
        <row r="1015">
          <cell r="A1015">
            <v>52501</v>
          </cell>
          <cell r="B1015" t="str">
            <v>BREMAUNTZ GONZALEZ SERGIO EUGENIO</v>
          </cell>
          <cell r="C1015" t="str">
            <v>ASESOR PATRIMONIAL ASOCIADO</v>
          </cell>
          <cell r="D1015" t="str">
            <v>PROMOCION Y ASESORIA</v>
          </cell>
        </row>
        <row r="1016">
          <cell r="A1016">
            <v>53272</v>
          </cell>
          <cell r="B1016" t="str">
            <v>ESTRADA ESPINOZA SILVIA</v>
          </cell>
          <cell r="C1016" t="str">
            <v>ASESOR PATRIMONIAL ASOCIADO</v>
          </cell>
          <cell r="D1016" t="str">
            <v>PROMOCION Y ASESORIA</v>
          </cell>
        </row>
        <row r="1017">
          <cell r="A1017">
            <v>64819</v>
          </cell>
          <cell r="B1017" t="str">
            <v>ARCE PEREZ KARLA PAOLA</v>
          </cell>
          <cell r="C1017" t="str">
            <v>DIRECTOR</v>
          </cell>
          <cell r="D1017" t="str">
            <v>MERCADOTECNIA</v>
          </cell>
        </row>
        <row r="1018">
          <cell r="A1018">
            <v>53250</v>
          </cell>
          <cell r="B1018" t="str">
            <v>GUZMAN PADILLA GEMMA IRAIDA</v>
          </cell>
          <cell r="C1018" t="str">
            <v>ASESOR BANCA SOLUCIONES</v>
          </cell>
          <cell r="D1018" t="str">
            <v>BANCA SOLUCIONES</v>
          </cell>
        </row>
        <row r="1019">
          <cell r="A1019">
            <v>62510</v>
          </cell>
          <cell r="B1019" t="str">
            <v>DEL CASTILLO PONS ROSENDO ALEJANDRO</v>
          </cell>
          <cell r="C1019" t="str">
            <v>ASESOR PATRIMONIAL ASOCIADO</v>
          </cell>
          <cell r="D1019" t="str">
            <v>PROMOCION Y ASESORIA</v>
          </cell>
        </row>
        <row r="1020">
          <cell r="A1020">
            <v>64189</v>
          </cell>
          <cell r="B1020" t="str">
            <v>FERNANDEZ REYES MAURICIO JAREED</v>
          </cell>
          <cell r="C1020" t="str">
            <v>COORDINADOR</v>
          </cell>
          <cell r="D1020" t="str">
            <v>MERCADOTECNIA</v>
          </cell>
        </row>
        <row r="1021">
          <cell r="A1021">
            <v>63250</v>
          </cell>
          <cell r="B1021" t="str">
            <v>LUGO CASTANEYRA LEOPOLDO</v>
          </cell>
          <cell r="C1021" t="str">
            <v>GERENTE</v>
          </cell>
          <cell r="D1021" t="str">
            <v>MERCADOTECNIA</v>
          </cell>
        </row>
        <row r="1022">
          <cell r="A1022">
            <v>52346</v>
          </cell>
          <cell r="B1022" t="str">
            <v>SANCHEZ LOPEZ SANDRA CATALINA</v>
          </cell>
          <cell r="C1022" t="str">
            <v>ASESOR PATRIMONIAL ASOCIADO</v>
          </cell>
          <cell r="D1022" t="str">
            <v>PROMOCION Y ASESORIA</v>
          </cell>
        </row>
        <row r="1023">
          <cell r="A1023">
            <v>64640</v>
          </cell>
          <cell r="B1023" t="str">
            <v>IRIARTE GRAJEDA JESUS ALBERTO</v>
          </cell>
          <cell r="C1023" t="str">
            <v>GERENTE</v>
          </cell>
          <cell r="D1023" t="str">
            <v>MERCADOTECNIA</v>
          </cell>
        </row>
        <row r="1024">
          <cell r="A1024">
            <v>64700</v>
          </cell>
          <cell r="B1024" t="str">
            <v>MOTLLO PALLEJA JORDI</v>
          </cell>
          <cell r="C1024" t="str">
            <v>DIRECTOR</v>
          </cell>
          <cell r="D1024" t="str">
            <v>METODOS Y PROCESOS</v>
          </cell>
        </row>
        <row r="1025">
          <cell r="A1025">
            <v>63815</v>
          </cell>
          <cell r="B1025" t="str">
            <v>SANCHEZ CRUZ JOCABED SOCORRO</v>
          </cell>
          <cell r="C1025" t="str">
            <v>SUBGERENTE</v>
          </cell>
          <cell r="D1025" t="str">
            <v>METODOS Y PROCESOS</v>
          </cell>
        </row>
        <row r="1026">
          <cell r="A1026">
            <v>96</v>
          </cell>
          <cell r="B1026" t="str">
            <v>VEGA LEDESMA JESSICA</v>
          </cell>
          <cell r="C1026" t="str">
            <v>SUBDIRECTOR</v>
          </cell>
          <cell r="D1026" t="str">
            <v>ESTRATEGIA TRANSFORMACIONAL</v>
          </cell>
        </row>
        <row r="1027">
          <cell r="A1027">
            <v>64673</v>
          </cell>
          <cell r="B1027" t="str">
            <v>ABURTO  HERRERA  JUAN CARLOS</v>
          </cell>
          <cell r="C1027" t="str">
            <v>SUBDIRECTOR</v>
          </cell>
          <cell r="D1027" t="str">
            <v>ESTRATEGIA TRANSFORMACIONAL</v>
          </cell>
        </row>
        <row r="1028">
          <cell r="A1028">
            <v>61942</v>
          </cell>
          <cell r="B1028" t="str">
            <v>GONZALEZ RUIZ BELEN</v>
          </cell>
          <cell r="C1028" t="str">
            <v>GERENTE</v>
          </cell>
          <cell r="D1028" t="str">
            <v>ESTRATEGIA TRANSFORMACIONAL</v>
          </cell>
        </row>
        <row r="1029">
          <cell r="A1029">
            <v>61009</v>
          </cell>
          <cell r="B1029" t="str">
            <v>TERAN MORALES JUDA ISRAEL</v>
          </cell>
          <cell r="C1029" t="str">
            <v>COORDINADOR</v>
          </cell>
          <cell r="D1029" t="str">
            <v>ESTRATEGIA TRANSFORMACIONAL</v>
          </cell>
        </row>
        <row r="1030">
          <cell r="A1030">
            <v>64004</v>
          </cell>
          <cell r="B1030" t="str">
            <v>LAZO ARIAS HILARIO</v>
          </cell>
          <cell r="C1030" t="str">
            <v>ANALISTA</v>
          </cell>
          <cell r="D1030" t="str">
            <v>ADMINISTRACION DE CREDITO</v>
          </cell>
        </row>
        <row r="1031">
          <cell r="A1031">
            <v>64019</v>
          </cell>
          <cell r="B1031" t="str">
            <v>HERNANDEZ FLORES PABLO JOVANI</v>
          </cell>
          <cell r="C1031" t="str">
            <v>ANALISTA</v>
          </cell>
          <cell r="D1031" t="str">
            <v>ADMINISTRACION DE CREDITO</v>
          </cell>
        </row>
        <row r="1032">
          <cell r="A1032">
            <v>64878</v>
          </cell>
          <cell r="B1032" t="str">
            <v>CORTEGIANI BATLLE CHIARA</v>
          </cell>
          <cell r="C1032" t="str">
            <v>DIRECTOR</v>
          </cell>
          <cell r="D1032" t="str">
            <v>ESTRATEGIA TRANSFORMACIONAL</v>
          </cell>
        </row>
        <row r="1033">
          <cell r="A1033">
            <v>64595</v>
          </cell>
          <cell r="B1033" t="str">
            <v>CARREON GUILLEN ALMA KAREN</v>
          </cell>
          <cell r="C1033" t="str">
            <v>GERENTE</v>
          </cell>
          <cell r="D1033" t="str">
            <v>ESTRATEGIA TRANSFORMACIONAL</v>
          </cell>
        </row>
        <row r="1034">
          <cell r="A1034">
            <v>64808</v>
          </cell>
          <cell r="B1034" t="str">
            <v>ROSETE HERNANDEZ JOSE EMILIO</v>
          </cell>
          <cell r="C1034" t="str">
            <v>GERENTE</v>
          </cell>
          <cell r="D1034" t="str">
            <v>ESTRATEGIA TRANSFORMACIONAL</v>
          </cell>
        </row>
        <row r="1035">
          <cell r="A1035">
            <v>64812</v>
          </cell>
          <cell r="B1035" t="str">
            <v>JACOBO KAIM ALEJANDRO</v>
          </cell>
          <cell r="C1035" t="str">
            <v>CONSULTOR</v>
          </cell>
          <cell r="D1035" t="str">
            <v>ESTRATEGIA TRANSFORMACIONAL</v>
          </cell>
        </row>
        <row r="1036">
          <cell r="A1036">
            <v>62479</v>
          </cell>
          <cell r="B1036" t="str">
            <v>FLORES MUÑOZ ERIC</v>
          </cell>
          <cell r="C1036" t="str">
            <v>PROJECT MANAGER</v>
          </cell>
          <cell r="D1036" t="str">
            <v>TECNOLOGIAS DE LA INFORMACION</v>
          </cell>
        </row>
        <row r="1037">
          <cell r="A1037">
            <v>64276</v>
          </cell>
          <cell r="B1037" t="str">
            <v>LEYVA RUBIO EFREN RAMON</v>
          </cell>
          <cell r="C1037" t="str">
            <v>DIRECTOR</v>
          </cell>
          <cell r="D1037" t="str">
            <v>ADMINISTRACION DE ACTIVOS</v>
          </cell>
        </row>
        <row r="1038">
          <cell r="A1038">
            <v>63984</v>
          </cell>
          <cell r="B1038" t="str">
            <v>PRADO GONZALEZ BRENDA PATRICIA</v>
          </cell>
          <cell r="C1038" t="str">
            <v>AUDITOR</v>
          </cell>
          <cell r="D1038" t="str">
            <v>AUDITORIA INTERNA</v>
          </cell>
        </row>
        <row r="1039">
          <cell r="A1039">
            <v>60736</v>
          </cell>
          <cell r="B1039" t="str">
            <v>SANCHEZ RODRIGUEZ MARIA LUISA</v>
          </cell>
          <cell r="C1039" t="str">
            <v>SUBDIRECTOR</v>
          </cell>
          <cell r="D1039" t="str">
            <v>AUDITORIA INTERNA</v>
          </cell>
        </row>
        <row r="1040">
          <cell r="A1040">
            <v>61437</v>
          </cell>
          <cell r="B1040" t="str">
            <v>FLORES ZAVALA HUGO</v>
          </cell>
          <cell r="C1040" t="str">
            <v>INGENIERO SISTEMAS</v>
          </cell>
          <cell r="D1040" t="str">
            <v>TECNOLOGIAS DE LA INFORMACION</v>
          </cell>
        </row>
        <row r="1041">
          <cell r="A1041">
            <v>52704</v>
          </cell>
          <cell r="B1041" t="str">
            <v>HERNANDEZ HINOJOSA RICARDO</v>
          </cell>
          <cell r="C1041" t="str">
            <v>DIRECTOR DE CENTRO FINANCIERO</v>
          </cell>
          <cell r="D1041" t="str">
            <v>PROMOCION Y ASESORIA</v>
          </cell>
        </row>
        <row r="1042">
          <cell r="A1042">
            <v>63656</v>
          </cell>
          <cell r="B1042" t="str">
            <v>RESENDIZ LULE ALHELI DE ABRIL</v>
          </cell>
          <cell r="C1042" t="str">
            <v>EJECUTIVO TELEFONICO BANCA SOLUCIONES</v>
          </cell>
          <cell r="D1042" t="str">
            <v>BANCA SOLUCIONES</v>
          </cell>
        </row>
        <row r="1043">
          <cell r="A1043">
            <v>63906</v>
          </cell>
          <cell r="B1043" t="str">
            <v>MORAGREGA CANUDAS JUAN PABLO</v>
          </cell>
          <cell r="C1043" t="str">
            <v>CONSULTOR</v>
          </cell>
          <cell r="D1043" t="str">
            <v>PROMOCION Y ASESORIA</v>
          </cell>
        </row>
        <row r="1044">
          <cell r="A1044">
            <v>30007</v>
          </cell>
          <cell r="B1044" t="str">
            <v>VALDES CAUDILLO FRANCISCO JAVIER</v>
          </cell>
          <cell r="C1044" t="str">
            <v>DIRECTOR BANCA PRIVADA</v>
          </cell>
          <cell r="D1044" t="str">
            <v>PROMOCION Y ASESORIA</v>
          </cell>
        </row>
        <row r="1045">
          <cell r="A1045">
            <v>62674</v>
          </cell>
          <cell r="B1045" t="str">
            <v>AGUIRRE CALDERON ANA LILIA</v>
          </cell>
          <cell r="C1045" t="str">
            <v>ASESOR PATRIMONIAL ASOCIADO</v>
          </cell>
          <cell r="D1045" t="str">
            <v>PROMOCION Y ASESORIA</v>
          </cell>
        </row>
        <row r="1046">
          <cell r="A1046">
            <v>50522</v>
          </cell>
          <cell r="B1046" t="str">
            <v>PIÑA CHAVEZ CONCEPCION</v>
          </cell>
          <cell r="C1046" t="str">
            <v>ASESOR PATRIMONIAL ASOCIADO</v>
          </cell>
          <cell r="D1046" t="str">
            <v>PROMOCION Y ASESORIA</v>
          </cell>
        </row>
        <row r="1047">
          <cell r="A1047">
            <v>60321</v>
          </cell>
          <cell r="B1047" t="str">
            <v>MARTINEZ SEVERO LUCILA</v>
          </cell>
          <cell r="C1047" t="str">
            <v>CONSULTOR</v>
          </cell>
          <cell r="D1047" t="str">
            <v>PROMOCION Y ASESORIA</v>
          </cell>
        </row>
        <row r="1048">
          <cell r="A1048">
            <v>51584</v>
          </cell>
          <cell r="B1048" t="str">
            <v>DURAN GONZALEZ VICTOR MANUEL</v>
          </cell>
          <cell r="C1048" t="str">
            <v>DIRECTOR</v>
          </cell>
          <cell r="D1048" t="str">
            <v>UNIDAD INTERNA</v>
          </cell>
        </row>
        <row r="1049">
          <cell r="A1049">
            <v>5081</v>
          </cell>
          <cell r="B1049" t="str">
            <v>AYALA OROZCO ESMERALDA</v>
          </cell>
          <cell r="C1049" t="str">
            <v>SUBGERENTE ADMINISTRATIVO</v>
          </cell>
          <cell r="D1049" t="str">
            <v>PROMOCION Y ASESORIA</v>
          </cell>
        </row>
        <row r="1050">
          <cell r="A1050">
            <v>64097</v>
          </cell>
          <cell r="B1050" t="str">
            <v>APARICIO ROSALES ISABEL ALEJANDRA</v>
          </cell>
          <cell r="C1050" t="str">
            <v>COORDINADOR</v>
          </cell>
          <cell r="D1050" t="str">
            <v>FIDUCIARIO</v>
          </cell>
        </row>
        <row r="1051">
          <cell r="A1051">
            <v>63158</v>
          </cell>
          <cell r="B1051" t="str">
            <v>CERDA SANCHEZ VERONICA</v>
          </cell>
          <cell r="C1051" t="str">
            <v>GERENTE</v>
          </cell>
          <cell r="D1051" t="str">
            <v>FIDUCIARIO</v>
          </cell>
        </row>
        <row r="1052">
          <cell r="A1052">
            <v>63220</v>
          </cell>
          <cell r="B1052" t="str">
            <v>AREVALO GONZALEZ KARLA VIVIANA</v>
          </cell>
          <cell r="C1052" t="str">
            <v>GERENTE</v>
          </cell>
          <cell r="D1052" t="str">
            <v>FIDUCIARIO</v>
          </cell>
        </row>
        <row r="1053">
          <cell r="A1053">
            <v>64082</v>
          </cell>
          <cell r="B1053" t="str">
            <v>MARTINEZ CAMARILLO MARIA ELENA</v>
          </cell>
          <cell r="C1053" t="str">
            <v>COORDINADOR</v>
          </cell>
          <cell r="D1053" t="str">
            <v>FIDUCIARIO</v>
          </cell>
        </row>
        <row r="1054">
          <cell r="A1054">
            <v>61244</v>
          </cell>
          <cell r="B1054" t="str">
            <v>GARCIA ANAYA MARTIN</v>
          </cell>
          <cell r="C1054" t="str">
            <v>LIDER TECNICO</v>
          </cell>
          <cell r="D1054" t="str">
            <v>TECNOLOGIAS DE LA INFORMACION</v>
          </cell>
        </row>
        <row r="1055">
          <cell r="A1055">
            <v>95751</v>
          </cell>
          <cell r="B1055" t="str">
            <v>VAZQUEZ SALDIVAR MAYELI</v>
          </cell>
          <cell r="C1055" t="str">
            <v>ANALISTA DE NEGOCIO</v>
          </cell>
          <cell r="D1055" t="str">
            <v>TECNOLOGIAS DE LA INFORMACION</v>
          </cell>
        </row>
        <row r="1056">
          <cell r="A1056">
            <v>64323</v>
          </cell>
          <cell r="B1056" t="str">
            <v>CASTAÑEDA CASTILLO EDER</v>
          </cell>
          <cell r="C1056" t="str">
            <v>GERENTE</v>
          </cell>
          <cell r="D1056" t="str">
            <v>BURSANET CANALES Y MEDIOS DIGITALES</v>
          </cell>
        </row>
        <row r="1057">
          <cell r="A1057">
            <v>63474</v>
          </cell>
          <cell r="B1057" t="str">
            <v>PEREZ ARREDONDO JOSE ANTONIO</v>
          </cell>
          <cell r="C1057" t="str">
            <v>OPERADOR</v>
          </cell>
          <cell r="D1057" t="str">
            <v>MESA DE CAPITALES</v>
          </cell>
        </row>
        <row r="1058">
          <cell r="A1058">
            <v>53680</v>
          </cell>
          <cell r="B1058" t="str">
            <v>LOPEZ NUNO JOSE GUSTAVO</v>
          </cell>
          <cell r="C1058" t="str">
            <v>INGENIERO SISTEMAS</v>
          </cell>
          <cell r="D1058" t="str">
            <v>TECNOLOGIAS DE LA INFORMACION</v>
          </cell>
        </row>
        <row r="1059">
          <cell r="A1059">
            <v>61941</v>
          </cell>
          <cell r="B1059" t="str">
            <v>HASBACH GOMEZ GUILLERMO</v>
          </cell>
          <cell r="C1059" t="str">
            <v>ANALISTA</v>
          </cell>
          <cell r="D1059" t="str">
            <v>CONTRATOS</v>
          </cell>
        </row>
        <row r="1060">
          <cell r="A1060">
            <v>62340</v>
          </cell>
          <cell r="B1060" t="str">
            <v>JIMENEZ VILLANUEVA NORMA</v>
          </cell>
          <cell r="C1060" t="str">
            <v>LIDER TECNICO</v>
          </cell>
          <cell r="D1060" t="str">
            <v>TECNOLOGIAS DE LA INFORMACION</v>
          </cell>
        </row>
        <row r="1061">
          <cell r="A1061">
            <v>63222</v>
          </cell>
          <cell r="B1061" t="str">
            <v>VELAZCO DEL RIO DULCE VIANEY</v>
          </cell>
          <cell r="C1061" t="str">
            <v>EJECUTIVO DE ASIGNACIONES</v>
          </cell>
          <cell r="D1061" t="str">
            <v>SERVICIOS CAT</v>
          </cell>
        </row>
        <row r="1062">
          <cell r="A1062">
            <v>64016</v>
          </cell>
          <cell r="B1062" t="str">
            <v>OLGUIN FLORES RUBI DEL CARMEN</v>
          </cell>
          <cell r="C1062" t="str">
            <v>EJECUTIVO DE ASIGNACIONES</v>
          </cell>
          <cell r="D1062" t="str">
            <v>SERVICIOS CAT</v>
          </cell>
        </row>
        <row r="1063">
          <cell r="A1063">
            <v>62928</v>
          </cell>
          <cell r="B1063" t="str">
            <v>RODRIGUEZ ALMARAZ DAVID MAXIMINO</v>
          </cell>
          <cell r="C1063" t="str">
            <v>EJECUTIVO DE ASIGNACIONES</v>
          </cell>
          <cell r="D1063" t="str">
            <v>SERVICIOS CAT</v>
          </cell>
        </row>
        <row r="1064">
          <cell r="A1064">
            <v>63503</v>
          </cell>
          <cell r="B1064" t="str">
            <v>CERON ARRIAGA GABRIELA DE JESUS</v>
          </cell>
          <cell r="C1064" t="str">
            <v>ANALISTA</v>
          </cell>
          <cell r="D1064" t="str">
            <v>PREVISION SOCIAL</v>
          </cell>
        </row>
        <row r="1065">
          <cell r="A1065">
            <v>64047</v>
          </cell>
          <cell r="B1065" t="str">
            <v>POZOS FRAGOSO JOSE ELIGIO</v>
          </cell>
          <cell r="C1065" t="str">
            <v>OPERADOR TELEFONICO</v>
          </cell>
          <cell r="D1065" t="str">
            <v>SERVICIOS CAT</v>
          </cell>
        </row>
        <row r="1066">
          <cell r="A1066">
            <v>61822</v>
          </cell>
          <cell r="B1066" t="str">
            <v>QUINTOS ROMERO JORGE RODRIGO</v>
          </cell>
          <cell r="C1066" t="str">
            <v>EJECUTIVO</v>
          </cell>
          <cell r="D1066" t="str">
            <v>CREDITO PERSONAS MORALES</v>
          </cell>
        </row>
        <row r="1067">
          <cell r="A1067">
            <v>62884</v>
          </cell>
          <cell r="B1067" t="str">
            <v>GONZALEZ ANGELES GERMAN</v>
          </cell>
          <cell r="C1067" t="str">
            <v>COORDINADOR</v>
          </cell>
          <cell r="D1067" t="str">
            <v>COMUNICACION Y CULTURA</v>
          </cell>
        </row>
        <row r="1068">
          <cell r="A1068">
            <v>63685</v>
          </cell>
          <cell r="B1068" t="str">
            <v>MACIAS DE ALBA GONZALO</v>
          </cell>
          <cell r="C1068" t="str">
            <v>CONSULTOR</v>
          </cell>
          <cell r="D1068" t="str">
            <v>PROMOCION Y ASESORIA</v>
          </cell>
        </row>
        <row r="1069">
          <cell r="A1069">
            <v>5017</v>
          </cell>
          <cell r="B1069" t="str">
            <v>MARTINEZ ESTRADA SERGIO</v>
          </cell>
          <cell r="C1069" t="str">
            <v>MENSAJERO</v>
          </cell>
          <cell r="D1069" t="str">
            <v>PROMOCION Y ASESORIA</v>
          </cell>
        </row>
        <row r="1070">
          <cell r="A1070">
            <v>64868</v>
          </cell>
          <cell r="B1070" t="str">
            <v>CRUZ MARES JOSE JUAN</v>
          </cell>
          <cell r="C1070" t="str">
            <v>ANALISTA</v>
          </cell>
          <cell r="D1070" t="str">
            <v>FIDUCIARIO</v>
          </cell>
        </row>
        <row r="1071">
          <cell r="A1071">
            <v>52749</v>
          </cell>
          <cell r="B1071" t="str">
            <v>LEYVAS GARCIA LAURA LILIA</v>
          </cell>
          <cell r="C1071" t="str">
            <v>SUBGERENTE</v>
          </cell>
          <cell r="D1071" t="str">
            <v>AUDITORIA INTERNA</v>
          </cell>
        </row>
        <row r="1072">
          <cell r="A1072">
            <v>64862</v>
          </cell>
          <cell r="B1072" t="str">
            <v>DOMINGUEZ ORDOÑEZ ELVIA</v>
          </cell>
          <cell r="C1072" t="str">
            <v>COORDINADOR</v>
          </cell>
          <cell r="D1072" t="str">
            <v>TECNOLOGIAS DE LA INFORMACION</v>
          </cell>
        </row>
        <row r="1073">
          <cell r="A1073">
            <v>62762</v>
          </cell>
          <cell r="B1073" t="str">
            <v>ORTIZ FLORES DIEGO EDUARDO</v>
          </cell>
          <cell r="C1073" t="str">
            <v>AUDITOR</v>
          </cell>
          <cell r="D1073" t="str">
            <v>AUDITORIA INTERNA</v>
          </cell>
        </row>
        <row r="1074">
          <cell r="A1074">
            <v>64849</v>
          </cell>
          <cell r="B1074" t="str">
            <v>YAÑEZ IBAÑEZ ANA ELENA</v>
          </cell>
          <cell r="C1074" t="str">
            <v>VP SR</v>
          </cell>
          <cell r="D1074" t="str">
            <v>BANCA DE INVERSION</v>
          </cell>
        </row>
        <row r="1075">
          <cell r="A1075">
            <v>60864</v>
          </cell>
          <cell r="B1075" t="str">
            <v>GARCIA MARTINEZ ATONATHIU ABRAHAM</v>
          </cell>
          <cell r="C1075" t="str">
            <v>CAJERO</v>
          </cell>
          <cell r="D1075" t="str">
            <v>PROMOCION Y ASESORIA</v>
          </cell>
        </row>
        <row r="1076">
          <cell r="A1076">
            <v>64527</v>
          </cell>
          <cell r="B1076" t="str">
            <v>LORENZO  MORENO  ARLETTE</v>
          </cell>
          <cell r="C1076" t="str">
            <v>ASESOR PATRIMONIAL ASOCIADO</v>
          </cell>
          <cell r="D1076" t="str">
            <v>PROMOCION Y ASESORIA</v>
          </cell>
        </row>
        <row r="1077">
          <cell r="A1077">
            <v>53562</v>
          </cell>
          <cell r="B1077" t="str">
            <v>LOPEZ LOPEZ ROSARIO</v>
          </cell>
          <cell r="C1077" t="str">
            <v>SUBGERENTE</v>
          </cell>
          <cell r="D1077" t="str">
            <v>COMERCIAL ARRENDADORA</v>
          </cell>
        </row>
        <row r="1078">
          <cell r="A1078">
            <v>64511</v>
          </cell>
          <cell r="B1078" t="str">
            <v>DE LA GARZA ZAMARRON  EDMUNDO HECTOR</v>
          </cell>
          <cell r="C1078" t="str">
            <v>SUBDIRECTOR</v>
          </cell>
          <cell r="D1078" t="str">
            <v>COMERCIAL ARRENDADORA</v>
          </cell>
        </row>
        <row r="1079">
          <cell r="A1079">
            <v>64605</v>
          </cell>
          <cell r="B1079" t="str">
            <v>GONZALEZ MONTERO JOSE LUIS</v>
          </cell>
          <cell r="C1079" t="str">
            <v>SUBDIRECTOR</v>
          </cell>
          <cell r="D1079" t="str">
            <v>COMERCIAL ARRENDADORA</v>
          </cell>
        </row>
        <row r="1080">
          <cell r="A1080">
            <v>64252</v>
          </cell>
          <cell r="B1080" t="str">
            <v>GONZALEZ GOMEZ VELASCO FEDERICO ANTONIO</v>
          </cell>
          <cell r="C1080" t="str">
            <v>DIRECTOR</v>
          </cell>
          <cell r="D1080" t="str">
            <v>COMERCIAL ARRENDADORA</v>
          </cell>
        </row>
        <row r="1081">
          <cell r="A1081">
            <v>53712</v>
          </cell>
          <cell r="B1081" t="str">
            <v>RASCON VAZQUEZ ANDRES GILBERTO</v>
          </cell>
          <cell r="C1081" t="str">
            <v>SUBGERENTE</v>
          </cell>
          <cell r="D1081" t="str">
            <v>CREDITO PERSONAS FISICAS</v>
          </cell>
        </row>
        <row r="1082">
          <cell r="A1082">
            <v>60871</v>
          </cell>
          <cell r="B1082" t="str">
            <v>LAGUNA CARRANCO EDUARDO</v>
          </cell>
          <cell r="C1082" t="str">
            <v>DIRECTOR</v>
          </cell>
          <cell r="D1082" t="str">
            <v>CREDITO PERSONAS MORALES</v>
          </cell>
        </row>
        <row r="1083">
          <cell r="A1083">
            <v>60881</v>
          </cell>
          <cell r="B1083" t="str">
            <v>OLVERA HERRERA JOSUE FELIPE</v>
          </cell>
          <cell r="C1083" t="str">
            <v>GERENTE</v>
          </cell>
          <cell r="D1083" t="str">
            <v>CREDITO PERSONAS FISICAS</v>
          </cell>
        </row>
        <row r="1084">
          <cell r="A1084">
            <v>61647</v>
          </cell>
          <cell r="B1084" t="str">
            <v>PINEDA MARTINEZ KARINA</v>
          </cell>
          <cell r="C1084" t="str">
            <v>EJECUTIVO</v>
          </cell>
          <cell r="D1084" t="str">
            <v>CREDITO PERSONAS FISICAS</v>
          </cell>
        </row>
        <row r="1085">
          <cell r="A1085">
            <v>62453</v>
          </cell>
          <cell r="B1085" t="str">
            <v>FLORES HERNANDEZ OSKAR ALEX</v>
          </cell>
          <cell r="C1085" t="str">
            <v>GERENTE</v>
          </cell>
          <cell r="D1085" t="str">
            <v>ANALISIS DE CREDITO</v>
          </cell>
        </row>
        <row r="1086">
          <cell r="A1086">
            <v>62469</v>
          </cell>
          <cell r="B1086" t="str">
            <v>REYES DURAN ERIKA SILVIA</v>
          </cell>
          <cell r="C1086" t="str">
            <v>GERENTE</v>
          </cell>
          <cell r="D1086" t="str">
            <v>ANALISIS DE CREDITO</v>
          </cell>
        </row>
        <row r="1087">
          <cell r="A1087">
            <v>62621</v>
          </cell>
          <cell r="B1087" t="str">
            <v>GONZALEZ GUERRERO VERONICA</v>
          </cell>
          <cell r="C1087" t="str">
            <v>SUBDIRECTOR</v>
          </cell>
          <cell r="D1087" t="str">
            <v>CREDITO PERSONAS MORALES</v>
          </cell>
        </row>
        <row r="1088">
          <cell r="A1088">
            <v>62744</v>
          </cell>
          <cell r="B1088" t="str">
            <v>CARDENAS MOYA EDGAR</v>
          </cell>
          <cell r="C1088" t="str">
            <v>EJECUTIVO</v>
          </cell>
          <cell r="D1088" t="str">
            <v>ANALISIS DE CREDITO</v>
          </cell>
        </row>
        <row r="1089">
          <cell r="A1089">
            <v>62842</v>
          </cell>
          <cell r="B1089" t="str">
            <v>PEÑA CRUZ JUAN MANUEL</v>
          </cell>
          <cell r="C1089" t="str">
            <v>EJECUTIVO</v>
          </cell>
          <cell r="D1089" t="str">
            <v>CREDITO PERSONAS MORALES</v>
          </cell>
        </row>
        <row r="1090">
          <cell r="A1090">
            <v>63403</v>
          </cell>
          <cell r="B1090" t="str">
            <v>MUÑOZ ROMERO ANGELICA STEPHANIA</v>
          </cell>
          <cell r="C1090" t="str">
            <v>EJECUTIVO</v>
          </cell>
          <cell r="D1090" t="str">
            <v>CREDITO PERSONAS FISICAS</v>
          </cell>
        </row>
        <row r="1091">
          <cell r="A1091">
            <v>63416</v>
          </cell>
          <cell r="B1091" t="str">
            <v>HERNANDEZ RAMIREZ JOHNATHAN SERGIO</v>
          </cell>
          <cell r="C1091" t="str">
            <v>GERENTE</v>
          </cell>
          <cell r="D1091" t="str">
            <v>CREDITO PERSONAS FISICAS</v>
          </cell>
        </row>
        <row r="1092">
          <cell r="A1092">
            <v>63506</v>
          </cell>
          <cell r="B1092" t="str">
            <v>MARES ROMAN KARLA ALEJANDRA</v>
          </cell>
          <cell r="C1092" t="str">
            <v>EJECUTIVO</v>
          </cell>
          <cell r="D1092" t="str">
            <v>CREDITO PERSONAS FISICAS</v>
          </cell>
        </row>
        <row r="1093">
          <cell r="A1093">
            <v>63541</v>
          </cell>
          <cell r="B1093" t="str">
            <v>LUNA CAMPOS LILIANA MARGARITA</v>
          </cell>
          <cell r="C1093" t="str">
            <v>COORDINADOR</v>
          </cell>
          <cell r="D1093" t="str">
            <v>ANALISIS DE CREDITO</v>
          </cell>
        </row>
        <row r="1094">
          <cell r="A1094">
            <v>63807</v>
          </cell>
          <cell r="B1094" t="str">
            <v>MENDOZA ABASCAL MARIA LETICIA</v>
          </cell>
          <cell r="C1094" t="str">
            <v>EJECUTIVO</v>
          </cell>
          <cell r="D1094" t="str">
            <v>CREDITO PERSONAS MORALES</v>
          </cell>
        </row>
        <row r="1095">
          <cell r="A1095">
            <v>63997</v>
          </cell>
          <cell r="B1095" t="str">
            <v>HERNANDEZ PEREZ VIOLETA</v>
          </cell>
          <cell r="C1095" t="str">
            <v>ANALISTA</v>
          </cell>
          <cell r="D1095" t="str">
            <v>ANALISIS DE CREDITO</v>
          </cell>
        </row>
        <row r="1096">
          <cell r="A1096">
            <v>62883</v>
          </cell>
          <cell r="B1096" t="str">
            <v>PEREZ VAZQUEZ MACARIO</v>
          </cell>
          <cell r="C1096" t="str">
            <v>DIRECTOR</v>
          </cell>
          <cell r="D1096" t="str">
            <v>CREDITO PERSONAS FISICAS</v>
          </cell>
        </row>
        <row r="1097">
          <cell r="A1097">
            <v>60531</v>
          </cell>
          <cell r="B1097" t="str">
            <v>BELLO PAÑEDA HUGO ORLANDO</v>
          </cell>
          <cell r="C1097" t="str">
            <v>DIRECTOR</v>
          </cell>
          <cell r="D1097" t="str">
            <v>CREDITO PERSONAS MORALES</v>
          </cell>
        </row>
        <row r="1098">
          <cell r="A1098">
            <v>61179</v>
          </cell>
          <cell r="B1098" t="str">
            <v>GALARZA MARQUEZ JESUS DAVID</v>
          </cell>
          <cell r="C1098" t="str">
            <v>DIRECTOR</v>
          </cell>
          <cell r="D1098" t="str">
            <v>ASSET MANAGEMENT</v>
          </cell>
        </row>
        <row r="1099">
          <cell r="A1099">
            <v>61590</v>
          </cell>
          <cell r="B1099" t="str">
            <v>NASTA ROMERO DE TERREROS ANTONIO</v>
          </cell>
          <cell r="C1099" t="str">
            <v>GERENTE</v>
          </cell>
          <cell r="D1099" t="str">
            <v>ASSET MANAGEMENT</v>
          </cell>
        </row>
        <row r="1100">
          <cell r="A1100">
            <v>63715</v>
          </cell>
          <cell r="B1100" t="str">
            <v>GARCIA TOVAR PAULINA MAGDALENA</v>
          </cell>
          <cell r="C1100" t="str">
            <v>GERENTE</v>
          </cell>
          <cell r="D1100" t="str">
            <v>ASSET MANAGEMENT</v>
          </cell>
        </row>
        <row r="1101">
          <cell r="A1101">
            <v>64156</v>
          </cell>
          <cell r="B1101" t="str">
            <v>SOMOZA GASTELUM JOSE ANGEL</v>
          </cell>
          <cell r="C1101" t="str">
            <v>DIRECTOR</v>
          </cell>
          <cell r="D1101" t="str">
            <v>ASSET MANAGEMENT</v>
          </cell>
        </row>
        <row r="1102">
          <cell r="A1102">
            <v>64338</v>
          </cell>
          <cell r="B1102" t="str">
            <v>TARRATS GUERRERO DIEGO</v>
          </cell>
          <cell r="C1102" t="str">
            <v>DIRECTOR</v>
          </cell>
          <cell r="D1102" t="str">
            <v>ASSET MANAGEMENT</v>
          </cell>
        </row>
        <row r="1103">
          <cell r="A1103">
            <v>63349</v>
          </cell>
          <cell r="B1103" t="str">
            <v>CASTELLANOS LUIS ANTONIO</v>
          </cell>
          <cell r="C1103" t="str">
            <v>SUBGERENTE</v>
          </cell>
          <cell r="D1103" t="str">
            <v>RIESGOS</v>
          </cell>
        </row>
        <row r="1104">
          <cell r="A1104">
            <v>63371</v>
          </cell>
          <cell r="B1104" t="str">
            <v>RODRIGUEZ RUIZ ALEJANDRO</v>
          </cell>
          <cell r="C1104" t="str">
            <v>SUBDIRECTOR</v>
          </cell>
          <cell r="D1104" t="str">
            <v>RIESGOS</v>
          </cell>
        </row>
        <row r="1105">
          <cell r="A1105">
            <v>63580</v>
          </cell>
          <cell r="B1105" t="str">
            <v>PORTILLO YAÑEZ UBALDO</v>
          </cell>
          <cell r="C1105" t="str">
            <v>ANALISTA</v>
          </cell>
          <cell r="D1105" t="str">
            <v>RIESGOS</v>
          </cell>
        </row>
        <row r="1106">
          <cell r="A1106">
            <v>293</v>
          </cell>
          <cell r="B1106" t="str">
            <v>STRASSBURGER MADRIGAL ALEJANDRO</v>
          </cell>
          <cell r="C1106" t="str">
            <v>DIRECTOR</v>
          </cell>
          <cell r="D1106" t="str">
            <v>RIESGOS</v>
          </cell>
        </row>
        <row r="1107">
          <cell r="A1107">
            <v>62076</v>
          </cell>
          <cell r="B1107" t="str">
            <v>LOPEZ REYES ADRIANA</v>
          </cell>
          <cell r="C1107" t="str">
            <v>ANALISTA</v>
          </cell>
          <cell r="D1107" t="str">
            <v>CONSULTORIA Y SEGUROS</v>
          </cell>
        </row>
        <row r="1108">
          <cell r="A1108">
            <v>62293</v>
          </cell>
          <cell r="B1108" t="str">
            <v>MACEDO LOZANO ADRIANA DEL CARMEN</v>
          </cell>
          <cell r="C1108" t="str">
            <v>ANALISTA</v>
          </cell>
          <cell r="D1108" t="str">
            <v>CONSULTORIA Y SEGUROS</v>
          </cell>
        </row>
        <row r="1109">
          <cell r="A1109">
            <v>63611</v>
          </cell>
          <cell r="B1109" t="str">
            <v>FUENTES FUENTES JENIFER ISABEL</v>
          </cell>
          <cell r="C1109" t="str">
            <v>ANALISTA</v>
          </cell>
          <cell r="D1109" t="str">
            <v>CONSULTORIA Y SEGUROS</v>
          </cell>
        </row>
        <row r="1110">
          <cell r="A1110">
            <v>62639</v>
          </cell>
          <cell r="B1110" t="str">
            <v>ALVAREZ FERNANDEZ CAROLINA</v>
          </cell>
          <cell r="C1110" t="str">
            <v>SUBGERENTE ADMINISTRATIVO</v>
          </cell>
          <cell r="D1110" t="str">
            <v>PROMOCION Y ASESORIA</v>
          </cell>
        </row>
        <row r="1111">
          <cell r="A1111">
            <v>52064</v>
          </cell>
          <cell r="B1111" t="str">
            <v>SOLIS BAZAN MARIA LEONOR</v>
          </cell>
          <cell r="C1111" t="str">
            <v>SUBGERENTE ADMINISTRATIVO</v>
          </cell>
          <cell r="D1111" t="str">
            <v>PROMOCION Y ASESORIA</v>
          </cell>
        </row>
        <row r="1112">
          <cell r="A1112">
            <v>62071</v>
          </cell>
          <cell r="B1112" t="str">
            <v>LOPEZ SALCIDO LAURA</v>
          </cell>
          <cell r="C1112" t="str">
            <v>ASESOR PATRIMONIAL ASOCIADO</v>
          </cell>
          <cell r="D1112" t="str">
            <v>PROMOCION Y ASESORIA</v>
          </cell>
        </row>
        <row r="1113">
          <cell r="A1113">
            <v>62051</v>
          </cell>
          <cell r="B1113" t="str">
            <v>PARDO TORRES MARIANA</v>
          </cell>
          <cell r="C1113" t="str">
            <v>ASESOR PATRIMONIAL ASOCIADO</v>
          </cell>
          <cell r="D1113" t="str">
            <v>PROMOCION Y ASESORIA</v>
          </cell>
        </row>
        <row r="1114">
          <cell r="A1114">
            <v>51935</v>
          </cell>
          <cell r="B1114" t="str">
            <v>JIMENEZ SANCHEZ LILIANA ALICIA</v>
          </cell>
          <cell r="C1114" t="str">
            <v>SUBGERENTE ADMINISTRATIVO</v>
          </cell>
          <cell r="D1114" t="str">
            <v>PROMOCION Y ASESORIA</v>
          </cell>
        </row>
        <row r="1115">
          <cell r="A1115">
            <v>5044</v>
          </cell>
          <cell r="B1115" t="str">
            <v>PELAEZ DIAZ JUAN PABLO</v>
          </cell>
          <cell r="C1115" t="str">
            <v>DIRECTOR REGIONAL</v>
          </cell>
          <cell r="D1115" t="str">
            <v>PROMOCION Y ASESORIA</v>
          </cell>
        </row>
        <row r="1116">
          <cell r="A1116">
            <v>64017</v>
          </cell>
          <cell r="B1116" t="str">
            <v>SERRANO BARCENAS MAURICIO ADRIAN</v>
          </cell>
          <cell r="C1116" t="str">
            <v>CAJERO</v>
          </cell>
          <cell r="D1116" t="str">
            <v>PROMOCION Y ASESORIA</v>
          </cell>
        </row>
        <row r="1117">
          <cell r="A1117">
            <v>64652</v>
          </cell>
          <cell r="B1117" t="str">
            <v>MACIAS LUGO ERICKA</v>
          </cell>
          <cell r="C1117" t="str">
            <v>COORDINADOR</v>
          </cell>
          <cell r="D1117" t="str">
            <v>PROMOCION Y ASESORIA</v>
          </cell>
        </row>
        <row r="1118">
          <cell r="A1118">
            <v>64531</v>
          </cell>
          <cell r="B1118" t="str">
            <v>ORNELAS VALENZUELA OMAR ARTURO</v>
          </cell>
          <cell r="C1118" t="str">
            <v>ASESOR BANCA SOLUCIONES</v>
          </cell>
          <cell r="D1118" t="str">
            <v>BANCA SOLUCIONES</v>
          </cell>
        </row>
        <row r="1119">
          <cell r="A1119">
            <v>64536</v>
          </cell>
          <cell r="B1119" t="str">
            <v>CRUZ CHOY ANDRES GUILLERMO</v>
          </cell>
          <cell r="C1119" t="str">
            <v>EJECUTIVO DE SERVICIO</v>
          </cell>
          <cell r="D1119" t="str">
            <v>PROMOCION Y ASESORIA</v>
          </cell>
        </row>
        <row r="1120">
          <cell r="A1120">
            <v>64539</v>
          </cell>
          <cell r="B1120" t="str">
            <v>OSUNA TORREBLANCA KARLA SOFIA</v>
          </cell>
          <cell r="C1120" t="str">
            <v>EJECUTIVO DE SERVICIO</v>
          </cell>
          <cell r="D1120" t="str">
            <v>PROMOCION Y ASESORIA</v>
          </cell>
        </row>
        <row r="1121">
          <cell r="A1121">
            <v>64529</v>
          </cell>
          <cell r="B1121" t="str">
            <v>DELGADO TERAN MONICA</v>
          </cell>
          <cell r="C1121" t="str">
            <v>ASESOR CAMBIOS</v>
          </cell>
          <cell r="D1121" t="str">
            <v>PROMOCION Y ASESORIA</v>
          </cell>
        </row>
        <row r="1122">
          <cell r="A1122">
            <v>63593</v>
          </cell>
          <cell r="B1122" t="str">
            <v>CRUZ LARIOS JESUS MARTIN</v>
          </cell>
          <cell r="C1122" t="str">
            <v>ANALISTA</v>
          </cell>
          <cell r="D1122" t="str">
            <v>CONSULTORIA Y SEGUROS</v>
          </cell>
        </row>
        <row r="1123">
          <cell r="A1123">
            <v>62429</v>
          </cell>
          <cell r="B1123" t="str">
            <v>MARTINEZ ESCALANTE MARTIN</v>
          </cell>
          <cell r="C1123" t="str">
            <v>ANALISTA</v>
          </cell>
          <cell r="D1123" t="str">
            <v>CONSULTORIA Y SEGUROS</v>
          </cell>
        </row>
        <row r="1124">
          <cell r="A1124">
            <v>64784</v>
          </cell>
          <cell r="B1124" t="str">
            <v>REYES GARCIA CARLOS ALBERTO</v>
          </cell>
          <cell r="C1124" t="str">
            <v>PROGRAMADOR</v>
          </cell>
          <cell r="D1124" t="str">
            <v>TECNOLOGIAS DE LA INFORMACION</v>
          </cell>
        </row>
        <row r="1125">
          <cell r="A1125">
            <v>64781</v>
          </cell>
          <cell r="B1125" t="str">
            <v>DIAZ MENDEZ MARIO ALFREDO</v>
          </cell>
          <cell r="C1125" t="str">
            <v>PROGRAMADOR</v>
          </cell>
          <cell r="D1125" t="str">
            <v>TECNOLOGIAS DE LA INFORMACION</v>
          </cell>
        </row>
        <row r="1126">
          <cell r="A1126">
            <v>64726</v>
          </cell>
          <cell r="B1126" t="str">
            <v>PATIÑO MADRIGAL ENRIQUE</v>
          </cell>
          <cell r="C1126" t="str">
            <v>UX  UI</v>
          </cell>
          <cell r="D1126" t="str">
            <v>TECNOLOGIAS DE LA INFORMACION</v>
          </cell>
        </row>
        <row r="1127">
          <cell r="A1127">
            <v>64792</v>
          </cell>
          <cell r="B1127" t="str">
            <v>ANGELES PASCUAL MIGUEL</v>
          </cell>
          <cell r="C1127" t="str">
            <v>PROGRAMADOR</v>
          </cell>
          <cell r="D1127" t="str">
            <v>TECNOLOGIAS DE LA INFORMACION</v>
          </cell>
        </row>
        <row r="1128">
          <cell r="A1128">
            <v>64725</v>
          </cell>
          <cell r="B1128" t="str">
            <v>FLORES SANCHEZ CYNTHIA ALEJANDRA</v>
          </cell>
          <cell r="C1128" t="str">
            <v>PROGRAMADOR</v>
          </cell>
          <cell r="D1128" t="str">
            <v>TECNOLOGIAS DE LA INFORMACION</v>
          </cell>
        </row>
        <row r="1129">
          <cell r="A1129">
            <v>64771</v>
          </cell>
          <cell r="B1129" t="str">
            <v>GARCIA TELLO JORGE LUIS</v>
          </cell>
          <cell r="C1129" t="str">
            <v>PROGRAMADOR</v>
          </cell>
          <cell r="D1129" t="str">
            <v>TECNOLOGIAS DE LA INFORMACION</v>
          </cell>
        </row>
        <row r="1130">
          <cell r="A1130">
            <v>62647</v>
          </cell>
          <cell r="B1130" t="str">
            <v>APANGO RAMIREZ KAREN YADIRA</v>
          </cell>
          <cell r="C1130" t="str">
            <v>PROJECT MANAGER</v>
          </cell>
          <cell r="D1130" t="str">
            <v>TECNOLOGIAS DE LA INFORMACION</v>
          </cell>
        </row>
        <row r="1131">
          <cell r="A1131">
            <v>64708</v>
          </cell>
          <cell r="B1131" t="str">
            <v>OLMOS ALTAMIRANO PEDRO</v>
          </cell>
          <cell r="C1131" t="str">
            <v>PROJECT MANAGER</v>
          </cell>
          <cell r="D1131" t="str">
            <v>TECNOLOGIAS DE LA INFORMACION</v>
          </cell>
        </row>
        <row r="1132">
          <cell r="A1132">
            <v>64681</v>
          </cell>
          <cell r="B1132" t="str">
            <v>MONTAÑO ARREGUIN LUIS ARMANDO</v>
          </cell>
          <cell r="C1132" t="str">
            <v>LIDER TECNICO</v>
          </cell>
          <cell r="D1132" t="str">
            <v>TECNOLOGIAS DE LA INFORMACION</v>
          </cell>
        </row>
        <row r="1133">
          <cell r="A1133">
            <v>51991</v>
          </cell>
          <cell r="B1133" t="str">
            <v>AGUILERA ORTIZ ARELY ROMUALDA</v>
          </cell>
          <cell r="C1133" t="str">
            <v>LIDER TECNICO</v>
          </cell>
          <cell r="D1133" t="str">
            <v>TECNOLOGIAS DE LA INFORMACION</v>
          </cell>
        </row>
        <row r="1134">
          <cell r="A1134">
            <v>62141</v>
          </cell>
          <cell r="B1134" t="str">
            <v>BAUTISTA SERNA GERARDO</v>
          </cell>
          <cell r="C1134" t="str">
            <v>LIDER TECNICO</v>
          </cell>
          <cell r="D1134" t="str">
            <v>TECNOLOGIAS DE LA INFORMACION</v>
          </cell>
        </row>
        <row r="1135">
          <cell r="A1135">
            <v>50067</v>
          </cell>
          <cell r="B1135" t="str">
            <v>MARTINEZ MORALES FERNANDO ARTURO</v>
          </cell>
          <cell r="C1135" t="str">
            <v>LIDER TECNICO</v>
          </cell>
          <cell r="D1135" t="str">
            <v>TECNOLOGIAS DE LA INFORMACION</v>
          </cell>
        </row>
        <row r="1136">
          <cell r="A1136">
            <v>64910</v>
          </cell>
          <cell r="B1136" t="str">
            <v>FRANCISCO QUIRINO ISMAEL</v>
          </cell>
          <cell r="C1136" t="str">
            <v>INGENIERO SISTEMAS</v>
          </cell>
          <cell r="D1136" t="str">
            <v>TECNOLOGIAS DE LA INFORMACION</v>
          </cell>
        </row>
        <row r="1137">
          <cell r="A1137">
            <v>60994</v>
          </cell>
          <cell r="B1137" t="str">
            <v>ESCOBAR PEDRAZA ALONSO AVISAI</v>
          </cell>
          <cell r="C1137" t="str">
            <v>GERENTE</v>
          </cell>
          <cell r="D1137" t="str">
            <v>TECNOLOGIAS DE LA INFORMACION</v>
          </cell>
        </row>
        <row r="1138">
          <cell r="A1138">
            <v>62917</v>
          </cell>
          <cell r="B1138" t="str">
            <v>CANALES DOMINGUEZ RENATO ANTONIO</v>
          </cell>
          <cell r="C1138" t="str">
            <v>GERENTE</v>
          </cell>
          <cell r="D1138" t="str">
            <v>TECNOLOGIAS DE LA INFORMACION</v>
          </cell>
        </row>
        <row r="1139">
          <cell r="A1139">
            <v>60886</v>
          </cell>
          <cell r="B1139" t="str">
            <v>FLORES MORA DIANA ANGELICA</v>
          </cell>
          <cell r="C1139" t="str">
            <v>LIDER TECNICO</v>
          </cell>
          <cell r="D1139" t="str">
            <v>TECNOLOGIAS DE LA INFORMACION</v>
          </cell>
        </row>
        <row r="1140">
          <cell r="A1140">
            <v>61503</v>
          </cell>
          <cell r="B1140" t="str">
            <v>REYES NAVA MARCO ANTONIO</v>
          </cell>
          <cell r="C1140" t="str">
            <v>LIDER TECNICO</v>
          </cell>
          <cell r="D1140" t="str">
            <v>TECNOLOGIAS DE LA INFORMACION</v>
          </cell>
        </row>
        <row r="1141">
          <cell r="A1141">
            <v>64657</v>
          </cell>
          <cell r="B1141" t="str">
            <v>VELAZQUEZ LOPEZ GERARDO ARTURO</v>
          </cell>
          <cell r="C1141" t="str">
            <v>LIDER TECNICO</v>
          </cell>
          <cell r="D1141" t="str">
            <v>TECNOLOGIAS DE LA INFORMACION</v>
          </cell>
        </row>
        <row r="1142">
          <cell r="A1142">
            <v>64663</v>
          </cell>
          <cell r="B1142" t="str">
            <v>CRUZ LOPEZ ADAN</v>
          </cell>
          <cell r="C1142" t="str">
            <v>LIDER TECNICO</v>
          </cell>
          <cell r="D1142" t="str">
            <v>TECNOLOGIAS DE LA INFORMACION</v>
          </cell>
        </row>
        <row r="1143">
          <cell r="A1143">
            <v>63586</v>
          </cell>
          <cell r="B1143" t="str">
            <v>MOLINA ESCOBAR LUIS ALBERTO</v>
          </cell>
          <cell r="C1143" t="str">
            <v>LIDER TECNICO</v>
          </cell>
          <cell r="D1143" t="str">
            <v>TECNOLOGIAS DE LA INFORMACION</v>
          </cell>
        </row>
        <row r="1144">
          <cell r="A1144">
            <v>60941</v>
          </cell>
          <cell r="B1144" t="str">
            <v>SANTANA SANTANA JUAN</v>
          </cell>
          <cell r="C1144" t="str">
            <v>SUBDIRECTOR</v>
          </cell>
          <cell r="D1144" t="str">
            <v>TECNOLOGIAS DE LA INFORMACION</v>
          </cell>
        </row>
        <row r="1145">
          <cell r="A1145">
            <v>63440</v>
          </cell>
          <cell r="B1145" t="str">
            <v>SANCHEZ VAZQUEZ ADOLFO</v>
          </cell>
          <cell r="C1145" t="str">
            <v>LIDER TECNICO</v>
          </cell>
          <cell r="D1145" t="str">
            <v>TECNOLOGIAS DE LA INFORMACION</v>
          </cell>
        </row>
        <row r="1146">
          <cell r="A1146">
            <v>64707</v>
          </cell>
          <cell r="B1146" t="str">
            <v>VIDALS RAMOS IVAN MIGUEL</v>
          </cell>
          <cell r="C1146" t="str">
            <v>LIDER TECNICO</v>
          </cell>
          <cell r="D1146" t="str">
            <v>TECNOLOGIAS DE LA INFORMACION</v>
          </cell>
        </row>
        <row r="1147">
          <cell r="A1147">
            <v>64660</v>
          </cell>
          <cell r="B1147" t="str">
            <v>ANZA ROMERO JAIRO FRANCISCO</v>
          </cell>
          <cell r="C1147" t="str">
            <v>LIDER TECNICO</v>
          </cell>
          <cell r="D1147" t="str">
            <v>TECNOLOGIAS DE LA INFORMACION</v>
          </cell>
        </row>
        <row r="1148">
          <cell r="A1148">
            <v>64662</v>
          </cell>
          <cell r="B1148" t="str">
            <v>RUIZ  HERNANDEZ EVELYN</v>
          </cell>
          <cell r="C1148" t="str">
            <v>COORDINADOR</v>
          </cell>
          <cell r="D1148" t="str">
            <v>TECNOLOGIAS DE LA INFORMACION</v>
          </cell>
        </row>
        <row r="1149">
          <cell r="A1149">
            <v>53549</v>
          </cell>
          <cell r="B1149" t="str">
            <v>CENOBIO SANTIAGO ELIAS ISRAEL</v>
          </cell>
          <cell r="C1149" t="str">
            <v>SUBGERENTE</v>
          </cell>
          <cell r="D1149" t="str">
            <v>OPERACIONES ARRENDADORA</v>
          </cell>
        </row>
        <row r="1150">
          <cell r="A1150">
            <v>53560</v>
          </cell>
          <cell r="B1150" t="str">
            <v>LEURA HERNANDEZ EDITH KARINA</v>
          </cell>
          <cell r="C1150" t="str">
            <v>ANALISTA</v>
          </cell>
          <cell r="D1150" t="str">
            <v>ADMINISTRACION DE CREDITO</v>
          </cell>
        </row>
        <row r="1151">
          <cell r="A1151">
            <v>53669</v>
          </cell>
          <cell r="B1151" t="str">
            <v>JIMENEZ GONZALEZ JOSE DE JESUS</v>
          </cell>
          <cell r="C1151" t="str">
            <v>OPERADOR</v>
          </cell>
          <cell r="D1151" t="str">
            <v>UNIDAD INTERNA</v>
          </cell>
        </row>
        <row r="1152">
          <cell r="A1152">
            <v>53708</v>
          </cell>
          <cell r="B1152" t="str">
            <v>MENDOZA MARTINEZ CARLOS</v>
          </cell>
          <cell r="C1152" t="str">
            <v>GERENTE</v>
          </cell>
          <cell r="D1152" t="str">
            <v>UNIDAD INTERNA</v>
          </cell>
        </row>
        <row r="1153">
          <cell r="A1153">
            <v>53756</v>
          </cell>
          <cell r="B1153" t="str">
            <v>ALAMILLA HERNANDEZ NANCY NATALIE</v>
          </cell>
          <cell r="C1153" t="str">
            <v>GERENTE</v>
          </cell>
          <cell r="D1153" t="str">
            <v>VALORES</v>
          </cell>
        </row>
        <row r="1154">
          <cell r="A1154">
            <v>53967</v>
          </cell>
          <cell r="B1154" t="str">
            <v>BARRERA QUINTANAR MANUEL</v>
          </cell>
          <cell r="C1154" t="str">
            <v>OPERADOR</v>
          </cell>
          <cell r="D1154" t="str">
            <v>UNIDAD INTERNA</v>
          </cell>
        </row>
        <row r="1155">
          <cell r="A1155">
            <v>98128</v>
          </cell>
          <cell r="B1155" t="str">
            <v>MORAN ZEPEDA ALEJANDRO</v>
          </cell>
          <cell r="C1155" t="str">
            <v>SUBDIRECTOR</v>
          </cell>
          <cell r="D1155" t="str">
            <v>UNIDAD INTERNA</v>
          </cell>
        </row>
        <row r="1156">
          <cell r="A1156">
            <v>98227</v>
          </cell>
          <cell r="B1156" t="str">
            <v>ORTIZ JIMENEZ CARLOS HUMBERTO</v>
          </cell>
          <cell r="C1156" t="str">
            <v>MULTIFUNCIONAL</v>
          </cell>
          <cell r="D1156" t="str">
            <v>UNIDAD INTERNA</v>
          </cell>
        </row>
        <row r="1157">
          <cell r="A1157">
            <v>60193</v>
          </cell>
          <cell r="B1157" t="str">
            <v>RIVERA CARRILLO FERNANDO</v>
          </cell>
          <cell r="C1157" t="str">
            <v>GERENTE</v>
          </cell>
          <cell r="D1157" t="str">
            <v>OPERACIONES ARRENDADORA</v>
          </cell>
        </row>
        <row r="1158">
          <cell r="A1158">
            <v>60325</v>
          </cell>
          <cell r="B1158" t="str">
            <v>MALDONADO CAMACHO NANCY</v>
          </cell>
          <cell r="C1158" t="str">
            <v>ANALISTA</v>
          </cell>
          <cell r="D1158" t="str">
            <v>CONTRATOS</v>
          </cell>
        </row>
        <row r="1159">
          <cell r="A1159">
            <v>60406</v>
          </cell>
          <cell r="B1159" t="str">
            <v>REAL BRINGAS ALEJANDRA</v>
          </cell>
          <cell r="C1159" t="str">
            <v>ANALISTA</v>
          </cell>
          <cell r="D1159" t="str">
            <v>CONTRATOS</v>
          </cell>
        </row>
        <row r="1160">
          <cell r="A1160">
            <v>60720</v>
          </cell>
          <cell r="B1160" t="str">
            <v>HERNANDEZ RODRIGUEZ JULIO CESAR</v>
          </cell>
          <cell r="C1160" t="str">
            <v>ANALISTA</v>
          </cell>
          <cell r="D1160" t="str">
            <v>LIQUIDACION A TERCEROS</v>
          </cell>
        </row>
        <row r="1161">
          <cell r="A1161">
            <v>60721</v>
          </cell>
          <cell r="B1161" t="str">
            <v>MURILLO ANAYA RUBEN</v>
          </cell>
          <cell r="C1161" t="str">
            <v>SUBGERENTE</v>
          </cell>
          <cell r="D1161" t="str">
            <v>LIQUIDACION A TERCEROS</v>
          </cell>
        </row>
        <row r="1162">
          <cell r="A1162">
            <v>60751</v>
          </cell>
          <cell r="B1162" t="str">
            <v>MARTINEZ ARRIAGA RENE FRANCISCO</v>
          </cell>
          <cell r="C1162" t="str">
            <v>COORDINADOR</v>
          </cell>
          <cell r="D1162" t="str">
            <v>LIQUIDACION A TERCEROS</v>
          </cell>
        </row>
        <row r="1163">
          <cell r="A1163">
            <v>60759</v>
          </cell>
          <cell r="B1163" t="str">
            <v>ALARCON ALFARO ENRIQUE</v>
          </cell>
          <cell r="C1163" t="str">
            <v>GERENTE</v>
          </cell>
          <cell r="D1163" t="str">
            <v>VALORES</v>
          </cell>
        </row>
        <row r="1164">
          <cell r="A1164">
            <v>61026</v>
          </cell>
          <cell r="B1164" t="str">
            <v>BADILLO HERNANDEZ JOSE IGNACIO</v>
          </cell>
          <cell r="C1164" t="str">
            <v>SUBGERENTE</v>
          </cell>
          <cell r="D1164" t="str">
            <v>VALORES</v>
          </cell>
        </row>
        <row r="1165">
          <cell r="A1165">
            <v>61124</v>
          </cell>
          <cell r="B1165" t="str">
            <v>MENDEZ GARRIDO JOSE ANTONIO</v>
          </cell>
          <cell r="C1165" t="str">
            <v>COORDINADOR</v>
          </cell>
          <cell r="D1165" t="str">
            <v>LIQUIDACION A TERCEROS</v>
          </cell>
        </row>
        <row r="1166">
          <cell r="A1166">
            <v>61214</v>
          </cell>
          <cell r="B1166" t="str">
            <v>BALBOA GONZALEZ YAKARET</v>
          </cell>
          <cell r="C1166" t="str">
            <v>SUBGERENTE</v>
          </cell>
          <cell r="D1166" t="str">
            <v>OPERACIONES ARRENDADORA</v>
          </cell>
        </row>
        <row r="1167">
          <cell r="A1167">
            <v>61399</v>
          </cell>
          <cell r="B1167" t="str">
            <v>DOMINGUEZ GOMEZ DAZA GABRIELA</v>
          </cell>
          <cell r="C1167" t="str">
            <v>SUBGERENTE</v>
          </cell>
          <cell r="D1167" t="str">
            <v>ADMINISTRACION DE CREDITO</v>
          </cell>
        </row>
        <row r="1168">
          <cell r="A1168">
            <v>61433</v>
          </cell>
          <cell r="B1168" t="str">
            <v>HINOJOSA CARDELAS NOHEMI</v>
          </cell>
          <cell r="C1168" t="str">
            <v>COORDINADOR</v>
          </cell>
          <cell r="D1168" t="str">
            <v>LIQUIDACION A TERCEROS</v>
          </cell>
        </row>
        <row r="1169">
          <cell r="A1169">
            <v>61639</v>
          </cell>
          <cell r="B1169" t="str">
            <v>MEJIA GARGALLO EDGAR CHRISTIAAN</v>
          </cell>
          <cell r="C1169" t="str">
            <v>SUBGERENTE</v>
          </cell>
          <cell r="D1169" t="str">
            <v>ADMINISTRACION DE CREDITO</v>
          </cell>
        </row>
        <row r="1170">
          <cell r="A1170">
            <v>61940</v>
          </cell>
          <cell r="B1170" t="str">
            <v>SANCHEZ VARELA MARIA TERESA</v>
          </cell>
          <cell r="C1170" t="str">
            <v>ANALISTA</v>
          </cell>
          <cell r="D1170" t="str">
            <v>CONTRATOS</v>
          </cell>
        </row>
        <row r="1171">
          <cell r="A1171">
            <v>61977</v>
          </cell>
          <cell r="B1171" t="str">
            <v>LOPEZ AGUILAR JORGE</v>
          </cell>
          <cell r="C1171" t="str">
            <v>COORDINADOR</v>
          </cell>
          <cell r="D1171" t="str">
            <v>LIQUIDACION A TERCEROS</v>
          </cell>
        </row>
        <row r="1172">
          <cell r="A1172">
            <v>62079</v>
          </cell>
          <cell r="B1172" t="str">
            <v>GONZALEZ MENDOZA EDGAR ARIEL</v>
          </cell>
          <cell r="C1172" t="str">
            <v>GERENTE</v>
          </cell>
          <cell r="D1172" t="str">
            <v>OPERACIONES BANCARIAS</v>
          </cell>
        </row>
        <row r="1173">
          <cell r="A1173">
            <v>62088</v>
          </cell>
          <cell r="B1173" t="str">
            <v>RODRIGUEZ GARCIA ENRIQUE</v>
          </cell>
          <cell r="C1173" t="str">
            <v>COORDINADOR</v>
          </cell>
          <cell r="D1173" t="str">
            <v>UNIDAD INTERNA</v>
          </cell>
        </row>
        <row r="1174">
          <cell r="A1174">
            <v>62155</v>
          </cell>
          <cell r="B1174" t="str">
            <v>ARRONA ZAVALA RAMON GAMALIEL</v>
          </cell>
          <cell r="C1174" t="str">
            <v>OPERADOR</v>
          </cell>
          <cell r="D1174" t="str">
            <v>ADMINISTRACION DE CREDITO</v>
          </cell>
        </row>
        <row r="1175">
          <cell r="A1175">
            <v>62164</v>
          </cell>
          <cell r="B1175" t="str">
            <v>ELIZONDO ORIHUELA SILVIA</v>
          </cell>
          <cell r="C1175" t="str">
            <v>ANALISTA</v>
          </cell>
          <cell r="D1175" t="str">
            <v>CONTRATOS</v>
          </cell>
        </row>
        <row r="1176">
          <cell r="A1176">
            <v>62277</v>
          </cell>
          <cell r="B1176" t="str">
            <v>MARTINEZ MIRANDA GONZALO</v>
          </cell>
          <cell r="C1176" t="str">
            <v>SUBGERENTE</v>
          </cell>
          <cell r="D1176" t="str">
            <v>VALORES</v>
          </cell>
        </row>
        <row r="1177">
          <cell r="A1177">
            <v>62311</v>
          </cell>
          <cell r="B1177" t="str">
            <v>GONZALEZ VAZQUEZ JOSSIANE ANGELICA</v>
          </cell>
          <cell r="C1177" t="str">
            <v>ANALISTA</v>
          </cell>
          <cell r="D1177" t="str">
            <v>CONTRATOS</v>
          </cell>
        </row>
        <row r="1178">
          <cell r="A1178">
            <v>62322</v>
          </cell>
          <cell r="B1178" t="str">
            <v>MORALES JACOB CARLOS ALFREDO</v>
          </cell>
          <cell r="C1178" t="str">
            <v>COORDINADOR</v>
          </cell>
          <cell r="D1178" t="str">
            <v>LIQUIDACION A TERCEROS</v>
          </cell>
        </row>
        <row r="1179">
          <cell r="A1179">
            <v>62427</v>
          </cell>
          <cell r="B1179" t="str">
            <v>SILVA CHIO CARLOS ABRAHAM</v>
          </cell>
          <cell r="C1179" t="str">
            <v>COORDINADOR</v>
          </cell>
          <cell r="D1179" t="str">
            <v>ADMINISTRACION DE CREDITO</v>
          </cell>
        </row>
        <row r="1180">
          <cell r="A1180">
            <v>62462</v>
          </cell>
          <cell r="B1180" t="str">
            <v>MORALES PEREZ JORGE ADRIAN</v>
          </cell>
          <cell r="C1180" t="str">
            <v>GERENTE</v>
          </cell>
          <cell r="D1180" t="str">
            <v>VALORES</v>
          </cell>
        </row>
        <row r="1181">
          <cell r="A1181">
            <v>62517</v>
          </cell>
          <cell r="B1181" t="str">
            <v>PEREZ ESPINOSA DE LOS MONTEROS MARIO ALBERTO</v>
          </cell>
          <cell r="C1181" t="str">
            <v>COORDINADOR</v>
          </cell>
          <cell r="D1181" t="str">
            <v>ADMINISTRACION DE CREDITO</v>
          </cell>
        </row>
        <row r="1182">
          <cell r="A1182">
            <v>62592</v>
          </cell>
          <cell r="B1182" t="str">
            <v>VEGA PIÑA ENNA LICIA</v>
          </cell>
          <cell r="C1182" t="str">
            <v>ANALISTA</v>
          </cell>
          <cell r="D1182" t="str">
            <v>CONTRATOS</v>
          </cell>
        </row>
        <row r="1183">
          <cell r="A1183">
            <v>62596</v>
          </cell>
          <cell r="B1183" t="str">
            <v>SANCHEZ ALBARRAN VICTOR</v>
          </cell>
          <cell r="C1183" t="str">
            <v>OPERADOR</v>
          </cell>
          <cell r="D1183" t="str">
            <v>ADMINISTRACION DE CREDITO</v>
          </cell>
        </row>
        <row r="1184">
          <cell r="A1184">
            <v>62653</v>
          </cell>
          <cell r="B1184" t="str">
            <v>CAÑEDO URIBE PATRICIA HESELL</v>
          </cell>
          <cell r="C1184" t="str">
            <v>SUBDIRECTOR</v>
          </cell>
          <cell r="D1184" t="str">
            <v>LIQUIDACION A TERCEROS</v>
          </cell>
        </row>
        <row r="1185">
          <cell r="A1185">
            <v>62675</v>
          </cell>
          <cell r="B1185" t="str">
            <v>RAMIREZ MORENO  JAVIER</v>
          </cell>
          <cell r="C1185" t="str">
            <v>COORDINADOR</v>
          </cell>
          <cell r="D1185" t="str">
            <v>LIQUIDACION A TERCEROS</v>
          </cell>
        </row>
        <row r="1186">
          <cell r="A1186">
            <v>62698</v>
          </cell>
          <cell r="B1186" t="str">
            <v>SANCHEZ PABLO FRANCISCO JAVIER</v>
          </cell>
          <cell r="C1186" t="str">
            <v>COORDINADOR</v>
          </cell>
          <cell r="D1186" t="str">
            <v>ADMINISTRACION DE CREDITO</v>
          </cell>
        </row>
        <row r="1187">
          <cell r="A1187">
            <v>62720</v>
          </cell>
          <cell r="B1187" t="str">
            <v>MARTINEZ HERNANDEZ GERARDO</v>
          </cell>
          <cell r="C1187" t="str">
            <v>ANALISTA</v>
          </cell>
          <cell r="D1187" t="str">
            <v>OPERACIONES BANCARIAS</v>
          </cell>
        </row>
        <row r="1188">
          <cell r="A1188">
            <v>62951</v>
          </cell>
          <cell r="B1188" t="str">
            <v>MENDEZ BARTOLO LUCIA</v>
          </cell>
          <cell r="C1188" t="str">
            <v>ANALISTA</v>
          </cell>
          <cell r="D1188" t="str">
            <v>ADMINISTRACION DE CREDITO</v>
          </cell>
        </row>
        <row r="1189">
          <cell r="A1189">
            <v>63003</v>
          </cell>
          <cell r="B1189" t="str">
            <v>GONZALEZ  TORRES ANA MAGDALENA</v>
          </cell>
          <cell r="C1189" t="str">
            <v>COORDINADOR</v>
          </cell>
          <cell r="D1189" t="str">
            <v>VALORES</v>
          </cell>
        </row>
        <row r="1190">
          <cell r="A1190">
            <v>51976</v>
          </cell>
          <cell r="B1190" t="str">
            <v>DOVAL CORDOVA CLAUDIA EMILY</v>
          </cell>
          <cell r="C1190" t="str">
            <v>SUBGERENTE ADMINISTRATIVO</v>
          </cell>
          <cell r="D1190" t="str">
            <v>PROMOCION Y ASESORIA</v>
          </cell>
        </row>
        <row r="1191">
          <cell r="A1191">
            <v>64734</v>
          </cell>
          <cell r="B1191" t="str">
            <v>LARREA BERNAL BELEN LIZETH</v>
          </cell>
          <cell r="C1191" t="str">
            <v>ACT PRENDIZ</v>
          </cell>
          <cell r="D1191" t="str">
            <v>BANCA SOLUCIONES</v>
          </cell>
        </row>
        <row r="1192">
          <cell r="A1192">
            <v>52276</v>
          </cell>
          <cell r="B1192" t="str">
            <v>MARINEZ VARELA CELIA ALIETA</v>
          </cell>
          <cell r="C1192" t="str">
            <v>ASESOR</v>
          </cell>
          <cell r="D1192" t="str">
            <v>PROMOCION Y ASESORIA</v>
          </cell>
        </row>
        <row r="1193">
          <cell r="A1193">
            <v>64755</v>
          </cell>
          <cell r="B1193" t="str">
            <v>SANCHEZ MONROY DIEGO ARMANDO</v>
          </cell>
          <cell r="C1193" t="str">
            <v>ACT PRENDIZ</v>
          </cell>
          <cell r="D1193" t="str">
            <v>BANCA SOLUCIONES</v>
          </cell>
        </row>
        <row r="1194">
          <cell r="A1194">
            <v>52684</v>
          </cell>
          <cell r="B1194" t="str">
            <v>ARJONILLA CARBALLO AZUCENA DEL ROSARIO</v>
          </cell>
          <cell r="C1194" t="str">
            <v>ASESOR PATRIMONIAL ASOCIADO</v>
          </cell>
          <cell r="D1194" t="str">
            <v>PROMOCION Y ASESORIA</v>
          </cell>
        </row>
        <row r="1195">
          <cell r="A1195">
            <v>52037</v>
          </cell>
          <cell r="B1195" t="str">
            <v>HERNANDEZ GOMEZ JOSE ELOY</v>
          </cell>
          <cell r="C1195" t="str">
            <v>ASESOR PATRIMONIAL ASOCIADO</v>
          </cell>
          <cell r="D1195" t="str">
            <v>PROMOCION Y ASESORIA</v>
          </cell>
        </row>
        <row r="1196">
          <cell r="A1196">
            <v>63148</v>
          </cell>
          <cell r="B1196" t="str">
            <v>ALVARADO JIMENEZ SALVADOR</v>
          </cell>
          <cell r="C1196" t="str">
            <v>MENSAJERO</v>
          </cell>
          <cell r="D1196" t="str">
            <v>UNIDAD INTERNA</v>
          </cell>
        </row>
        <row r="1197">
          <cell r="A1197">
            <v>62199</v>
          </cell>
          <cell r="B1197" t="str">
            <v>PEREZ LOPEZ TANIA PATRICIA</v>
          </cell>
          <cell r="C1197" t="str">
            <v>GERENTE</v>
          </cell>
          <cell r="D1197" t="str">
            <v>ADMINISTRACION DE CREDITO</v>
          </cell>
        </row>
        <row r="1198">
          <cell r="A1198">
            <v>51125</v>
          </cell>
          <cell r="B1198" t="str">
            <v>CERVANTES ZARDENETTA ERENDIDA</v>
          </cell>
          <cell r="C1198" t="str">
            <v>ASESOR PATRIMONIAL ASOCIADO</v>
          </cell>
          <cell r="D1198" t="str">
            <v>PROMOCION Y ASESORIA</v>
          </cell>
        </row>
        <row r="1199">
          <cell r="A1199">
            <v>52998</v>
          </cell>
          <cell r="B1199" t="str">
            <v>BARRIGA SANCHEZ JUAN PABLO</v>
          </cell>
          <cell r="C1199" t="str">
            <v>ESPECIALISTA</v>
          </cell>
          <cell r="D1199" t="str">
            <v>WEALTH MANAGEMENT</v>
          </cell>
        </row>
        <row r="1200">
          <cell r="A1200">
            <v>64682</v>
          </cell>
          <cell r="B1200" t="str">
            <v>RAMOS MEDRANO DANIEL</v>
          </cell>
          <cell r="C1200" t="str">
            <v>ASESOR PATRIMONIAL ASOCIADO</v>
          </cell>
          <cell r="D1200" t="str">
            <v>PROMOCION Y ASESORIA</v>
          </cell>
        </row>
        <row r="1201">
          <cell r="A1201">
            <v>52557</v>
          </cell>
          <cell r="B1201" t="str">
            <v>AGUIRRE ARAUJO JOSE DE JESUS</v>
          </cell>
          <cell r="C1201" t="str">
            <v>DIRECTOR DE CENTRO FINANCIERO</v>
          </cell>
          <cell r="D1201" t="str">
            <v>PROMOCION Y ASESORIA</v>
          </cell>
        </row>
        <row r="1202">
          <cell r="A1202">
            <v>63800</v>
          </cell>
          <cell r="B1202" t="str">
            <v>CEBALLOS CHAVEZ RODRIGO</v>
          </cell>
          <cell r="C1202" t="str">
            <v>CAJERO</v>
          </cell>
          <cell r="D1202" t="str">
            <v>PROMOCION Y ASESORIA</v>
          </cell>
        </row>
        <row r="1203">
          <cell r="A1203">
            <v>52997</v>
          </cell>
          <cell r="B1203" t="str">
            <v>MORALES VELOZ KARLA YULIANA</v>
          </cell>
          <cell r="C1203" t="str">
            <v>ANALISTA</v>
          </cell>
          <cell r="D1203" t="str">
            <v>CONSULTORIA Y SEGUROS</v>
          </cell>
        </row>
        <row r="1204">
          <cell r="A1204">
            <v>53817</v>
          </cell>
          <cell r="B1204" t="str">
            <v>BAEZ ARIAS OSCAR</v>
          </cell>
          <cell r="C1204" t="str">
            <v>COORDINADOR</v>
          </cell>
          <cell r="D1204" t="str">
            <v>CONSULTORIA Y SEGUROS</v>
          </cell>
        </row>
        <row r="1205">
          <cell r="A1205">
            <v>64368</v>
          </cell>
          <cell r="B1205" t="str">
            <v>ESQUIVEL VAZQUEZ BRUNO ERNESTO</v>
          </cell>
          <cell r="C1205" t="str">
            <v>COORDINADOR</v>
          </cell>
          <cell r="D1205" t="str">
            <v>CONSULTORIA Y SEGUROS</v>
          </cell>
        </row>
        <row r="1206">
          <cell r="A1206">
            <v>63896</v>
          </cell>
          <cell r="B1206" t="str">
            <v>LOPEZ DOMINGUEZ BRENDA</v>
          </cell>
          <cell r="C1206" t="str">
            <v>RECEPCIONISTA</v>
          </cell>
          <cell r="D1206" t="str">
            <v>UNIDAD INTERNA</v>
          </cell>
        </row>
        <row r="1207">
          <cell r="A1207">
            <v>63564</v>
          </cell>
          <cell r="B1207" t="str">
            <v>DEL CASTILLO RACHED SILVIA PAMELA</v>
          </cell>
          <cell r="C1207" t="str">
            <v>RECEPCIONISTA ANFITRION</v>
          </cell>
          <cell r="D1207" t="str">
            <v>PROMOCION Y ASESORIA</v>
          </cell>
        </row>
        <row r="1208">
          <cell r="A1208">
            <v>61511</v>
          </cell>
          <cell r="B1208" t="str">
            <v>NORIEGA FERNANDEZ FRANCISCO</v>
          </cell>
          <cell r="C1208" t="str">
            <v>ASESOR PATRIMONIAL ASOCIADO</v>
          </cell>
          <cell r="D1208" t="str">
            <v>PROMOCION Y ASESORIA</v>
          </cell>
        </row>
        <row r="1209">
          <cell r="A1209">
            <v>5042</v>
          </cell>
          <cell r="B1209" t="str">
            <v>URIAS CRUZ DOLORES PATRICIA</v>
          </cell>
          <cell r="C1209" t="str">
            <v>SUBGERENTE ADMINISTRATIVO</v>
          </cell>
          <cell r="D1209" t="str">
            <v>PROMOCION Y ASESORIA</v>
          </cell>
        </row>
        <row r="1210">
          <cell r="A1210">
            <v>63647</v>
          </cell>
          <cell r="B1210" t="str">
            <v>CABALLERO BRIONES JULIO</v>
          </cell>
          <cell r="C1210" t="str">
            <v>BANQUERO TRANSACCIONAL</v>
          </cell>
          <cell r="D1210" t="str">
            <v>BANCA DE RELACION</v>
          </cell>
        </row>
        <row r="1211">
          <cell r="A1211">
            <v>52327</v>
          </cell>
          <cell r="B1211" t="str">
            <v>OSORIO MORALES FERNANDO</v>
          </cell>
          <cell r="C1211" t="str">
            <v>ASESOR PATRIMONIAL ASOCIADO</v>
          </cell>
          <cell r="D1211" t="str">
            <v>PROMOCION Y ASESORIA</v>
          </cell>
        </row>
        <row r="1212">
          <cell r="A1212">
            <v>64628</v>
          </cell>
          <cell r="B1212" t="str">
            <v>RIVERA SEPULVEDA ALEJANDRO JOSE</v>
          </cell>
          <cell r="C1212" t="str">
            <v>ASPIRANTE A ASESOR</v>
          </cell>
          <cell r="D1212" t="str">
            <v>PROMOCION Y ASESORIA</v>
          </cell>
        </row>
        <row r="1213">
          <cell r="A1213">
            <v>64844</v>
          </cell>
          <cell r="B1213" t="str">
            <v>NIEVES VALDEZ JOSE GREGORIO</v>
          </cell>
          <cell r="C1213" t="str">
            <v>SUBDIRECTOR DE PROMOCION</v>
          </cell>
          <cell r="D1213" t="str">
            <v>BANCA DE RELACION</v>
          </cell>
        </row>
        <row r="1214">
          <cell r="A1214">
            <v>327</v>
          </cell>
          <cell r="B1214" t="str">
            <v>CALLES GODOY GUILLERMO</v>
          </cell>
          <cell r="C1214" t="str">
            <v>DIRECTOR BANCA PRIVADA</v>
          </cell>
          <cell r="D1214" t="str">
            <v>PROMOCION Y ASESORIA</v>
          </cell>
        </row>
        <row r="1215">
          <cell r="A1215">
            <v>52230</v>
          </cell>
          <cell r="B1215" t="str">
            <v>ARCE ZOZAYACORREA ARTURO MALCOLM</v>
          </cell>
          <cell r="C1215" t="str">
            <v>BANQUERO PRIVADO SENIOR</v>
          </cell>
          <cell r="D1215" t="str">
            <v>PROMOCION Y ASESORIA</v>
          </cell>
        </row>
        <row r="1216">
          <cell r="A1216">
            <v>64591</v>
          </cell>
          <cell r="B1216" t="str">
            <v>SILVAS ARVIZU CARLOS ALBERTO</v>
          </cell>
          <cell r="C1216" t="str">
            <v>EJECUTIVO DE SERVICIO</v>
          </cell>
          <cell r="D1216" t="str">
            <v>PROMOCION Y ASESORIA</v>
          </cell>
        </row>
        <row r="1217">
          <cell r="A1217">
            <v>63859</v>
          </cell>
          <cell r="B1217" t="str">
            <v>DEL VALLE COPPEL LORENZA</v>
          </cell>
          <cell r="C1217" t="str">
            <v>ASESOR PATRIMONIAL ASOCIADO</v>
          </cell>
          <cell r="D1217" t="str">
            <v>PROMOCION Y ASESORIA</v>
          </cell>
        </row>
        <row r="1218">
          <cell r="A1218">
            <v>64425</v>
          </cell>
          <cell r="B1218" t="str">
            <v>SOTELO MUCIÑO ANDREA</v>
          </cell>
          <cell r="C1218" t="str">
            <v>RECEPCIONISTA ANFITRION</v>
          </cell>
          <cell r="D1218" t="str">
            <v>PROMOCION Y ASESORIA</v>
          </cell>
        </row>
        <row r="1219">
          <cell r="A1219">
            <v>64927</v>
          </cell>
          <cell r="B1219" t="str">
            <v>GONZALEZ LOBEIRA MARIA FERNANDA</v>
          </cell>
          <cell r="C1219" t="str">
            <v>ASPIRANTE A ASESOR</v>
          </cell>
          <cell r="D1219" t="str">
            <v>PROMOCION Y ASESORIA</v>
          </cell>
        </row>
        <row r="1220">
          <cell r="A1220">
            <v>61079</v>
          </cell>
          <cell r="B1220" t="str">
            <v>VILLEGAS GONZALEZ ANDREA</v>
          </cell>
          <cell r="C1220" t="str">
            <v>BANQUERO JUNIOR</v>
          </cell>
          <cell r="D1220" t="str">
            <v>BANCA DE RELACION</v>
          </cell>
        </row>
        <row r="1221">
          <cell r="A1221">
            <v>52956</v>
          </cell>
          <cell r="B1221" t="str">
            <v>DEL REAL SEDANO MARTHA LUCIA</v>
          </cell>
          <cell r="C1221" t="str">
            <v>ANALISTA</v>
          </cell>
          <cell r="D1221" t="str">
            <v>PROMOCION Y ASESORIA</v>
          </cell>
        </row>
        <row r="1222">
          <cell r="A1222">
            <v>64916</v>
          </cell>
          <cell r="B1222" t="str">
            <v>GROSSO CABRERA LUIS ENRIQUE</v>
          </cell>
          <cell r="C1222" t="str">
            <v>ASISTENTE ADMINISTRATIVO</v>
          </cell>
          <cell r="D1222" t="str">
            <v>DINN</v>
          </cell>
        </row>
        <row r="1223">
          <cell r="A1223">
            <v>64870</v>
          </cell>
          <cell r="B1223" t="str">
            <v>SANCHEZ ROSAS XIMENA MONSERRAT</v>
          </cell>
          <cell r="C1223" t="str">
            <v>ASISTENTE ADMINISTRATIVO</v>
          </cell>
          <cell r="D1223" t="str">
            <v>DINN</v>
          </cell>
        </row>
        <row r="1224">
          <cell r="A1224">
            <v>63661</v>
          </cell>
          <cell r="B1224" t="str">
            <v>GUZMAN  VILLEGAS KARLA ISELA</v>
          </cell>
          <cell r="C1224" t="str">
            <v>CONSULTOR</v>
          </cell>
          <cell r="D1224" t="str">
            <v>PROMOCION Y ASESORIA</v>
          </cell>
        </row>
        <row r="1225">
          <cell r="A1225">
            <v>64517</v>
          </cell>
          <cell r="B1225" t="str">
            <v>SOTO GONZALEZ PAULINA</v>
          </cell>
          <cell r="C1225" t="str">
            <v>CONSULTOR</v>
          </cell>
          <cell r="D1225" t="str">
            <v>PROMOCION Y ASESORIA</v>
          </cell>
        </row>
        <row r="1226">
          <cell r="A1226">
            <v>64391</v>
          </cell>
          <cell r="B1226" t="str">
            <v>FRANCO JASSO OCTAVIO</v>
          </cell>
          <cell r="C1226" t="str">
            <v>CONSULTOR</v>
          </cell>
          <cell r="D1226" t="str">
            <v>PROMOCION Y ASESORIA</v>
          </cell>
        </row>
        <row r="1227">
          <cell r="A1227">
            <v>64773</v>
          </cell>
          <cell r="B1227" t="str">
            <v>MUÑOZ ORGAMBIDE MARIA JOSE</v>
          </cell>
          <cell r="C1227" t="str">
            <v>BANQUERO DE APOYO</v>
          </cell>
          <cell r="D1227" t="str">
            <v>PROMOCION Y ASESORIA</v>
          </cell>
        </row>
        <row r="1228">
          <cell r="A1228">
            <v>50528</v>
          </cell>
          <cell r="B1228" t="str">
            <v>ECHARTEA PINEDA OLGA LIDIA</v>
          </cell>
          <cell r="C1228" t="str">
            <v>BANQUERO DE APOYO</v>
          </cell>
          <cell r="D1228" t="str">
            <v>PROMOCION Y ASESORIA</v>
          </cell>
        </row>
        <row r="1229">
          <cell r="A1229">
            <v>63672</v>
          </cell>
          <cell r="B1229" t="str">
            <v>RODRIGUEZ GUEVARA MARIO PATRICIO</v>
          </cell>
          <cell r="C1229" t="str">
            <v>CONSULTOR</v>
          </cell>
          <cell r="D1229" t="str">
            <v>PROMOCION Y ASESORIA</v>
          </cell>
        </row>
        <row r="1230">
          <cell r="A1230">
            <v>64384</v>
          </cell>
          <cell r="B1230" t="str">
            <v>MARTINEZ GONZALEZ JULIETA</v>
          </cell>
          <cell r="C1230" t="str">
            <v>CONSULTOR</v>
          </cell>
          <cell r="D1230" t="str">
            <v>PROMOCION Y ASESORIA</v>
          </cell>
        </row>
        <row r="1231">
          <cell r="A1231">
            <v>61832</v>
          </cell>
          <cell r="B1231" t="str">
            <v>MASANTE  MUÑIZ  ANDREA</v>
          </cell>
          <cell r="C1231" t="str">
            <v>CONSULTOR</v>
          </cell>
          <cell r="D1231" t="str">
            <v>PROMOCION Y ASESORIA</v>
          </cell>
        </row>
        <row r="1232">
          <cell r="A1232">
            <v>64778</v>
          </cell>
          <cell r="B1232" t="str">
            <v>LEAL VILLALON JUAN CRISTOBAL</v>
          </cell>
          <cell r="C1232" t="str">
            <v>BANQUERO DE APOYO</v>
          </cell>
          <cell r="D1232" t="str">
            <v>PROMOCION Y ASESORIA</v>
          </cell>
        </row>
        <row r="1233">
          <cell r="A1233">
            <v>64611</v>
          </cell>
          <cell r="B1233" t="str">
            <v>OROZCO MAGAÑA JOSE ANTONIO</v>
          </cell>
          <cell r="C1233" t="str">
            <v>CONSULTOR</v>
          </cell>
          <cell r="D1233" t="str">
            <v>PROMOCION Y ASESORIA</v>
          </cell>
        </row>
        <row r="1234">
          <cell r="A1234">
            <v>60546</v>
          </cell>
          <cell r="B1234" t="str">
            <v>DIAZ ASCENCIO MARIBEL</v>
          </cell>
          <cell r="C1234" t="str">
            <v>CONSULTOR</v>
          </cell>
          <cell r="D1234" t="str">
            <v>PROMOCION Y ASESORIA</v>
          </cell>
        </row>
        <row r="1235">
          <cell r="A1235">
            <v>63838</v>
          </cell>
          <cell r="B1235" t="str">
            <v>VAZQUEZ ROUGON YOLANDA</v>
          </cell>
          <cell r="C1235" t="str">
            <v>CONSULTOR</v>
          </cell>
          <cell r="D1235" t="str">
            <v>PROMOCION Y ASESORIA</v>
          </cell>
        </row>
        <row r="1236">
          <cell r="A1236">
            <v>61360</v>
          </cell>
          <cell r="B1236" t="str">
            <v>CEDILLO PEREZ GERARDO</v>
          </cell>
          <cell r="C1236" t="str">
            <v>CONSULTOR</v>
          </cell>
          <cell r="D1236" t="str">
            <v>PROMOCION Y ASESORIA</v>
          </cell>
        </row>
        <row r="1237">
          <cell r="A1237">
            <v>62539</v>
          </cell>
          <cell r="B1237" t="str">
            <v>GOROSTIZA ECHEVERRIA LUIS GUILLERMO</v>
          </cell>
          <cell r="C1237" t="str">
            <v>SUBDIRECTOR DE CENTRO FINANCIERO</v>
          </cell>
          <cell r="D1237" t="str">
            <v>PROMOCION Y ASESORIA</v>
          </cell>
        </row>
        <row r="1238">
          <cell r="A1238">
            <v>62299</v>
          </cell>
          <cell r="B1238" t="str">
            <v>ROSAS ROSAS BARBARA MONSERRAT</v>
          </cell>
          <cell r="C1238" t="str">
            <v>CONSULTOR</v>
          </cell>
          <cell r="D1238" t="str">
            <v>PROMOCION Y ASESORIA</v>
          </cell>
        </row>
        <row r="1239">
          <cell r="A1239">
            <v>64330</v>
          </cell>
          <cell r="B1239" t="str">
            <v>MENDOZA HERNANDEZ MAYOLO OMAR</v>
          </cell>
          <cell r="C1239" t="str">
            <v>BECARIO</v>
          </cell>
          <cell r="D1239" t="str">
            <v>CONTRATOS</v>
          </cell>
        </row>
        <row r="1240">
          <cell r="A1240">
            <v>50521</v>
          </cell>
          <cell r="B1240" t="str">
            <v>RODRIGUEZ PUEBLA JUAN MANUEL</v>
          </cell>
          <cell r="C1240" t="str">
            <v>SUBGERENTE ADMINISTRATIVO</v>
          </cell>
          <cell r="D1240" t="str">
            <v>PROMOCION Y ASESORIA</v>
          </cell>
        </row>
        <row r="1241">
          <cell r="A1241">
            <v>60686</v>
          </cell>
          <cell r="B1241" t="str">
            <v>LOPEZ  ESCAMILLA JOSE RAMON</v>
          </cell>
          <cell r="C1241" t="str">
            <v>ASESOR PATRIMONIAL ASOCIADO</v>
          </cell>
          <cell r="D1241" t="str">
            <v>PROMOCION Y ASESORIA</v>
          </cell>
        </row>
        <row r="1242">
          <cell r="A1242">
            <v>97179</v>
          </cell>
          <cell r="B1242" t="str">
            <v>BERNAL MENDOZA ARACELI</v>
          </cell>
          <cell r="C1242" t="str">
            <v>CAJERO</v>
          </cell>
          <cell r="D1242" t="str">
            <v>PROMOCION Y ASESORIA</v>
          </cell>
        </row>
        <row r="1243">
          <cell r="A1243">
            <v>52652</v>
          </cell>
          <cell r="B1243" t="str">
            <v>DE LA TORRE DE LA TORRE FABIOLA</v>
          </cell>
          <cell r="C1243" t="str">
            <v>ASESOR PATRIMONIAL ASOCIADO</v>
          </cell>
          <cell r="D1243" t="str">
            <v>PROMOCION Y ASESORIA</v>
          </cell>
        </row>
        <row r="1244">
          <cell r="A1244">
            <v>52682</v>
          </cell>
          <cell r="B1244" t="str">
            <v>ARZAGA GOMEZ CESAR JERONIMO</v>
          </cell>
          <cell r="C1244" t="str">
            <v>ASESOR PATRIMONIAL ASOCIADO</v>
          </cell>
          <cell r="D1244" t="str">
            <v>PROMOCION Y ASESORIA</v>
          </cell>
        </row>
        <row r="1245">
          <cell r="A1245">
            <v>62409</v>
          </cell>
          <cell r="B1245" t="str">
            <v>ALMEIDA  VELASCO ESTEFANIA</v>
          </cell>
          <cell r="C1245" t="str">
            <v>ASESOR PATRIMONIAL ASOCIADO</v>
          </cell>
          <cell r="D1245" t="str">
            <v>PROMOCION Y ASESORIA</v>
          </cell>
        </row>
        <row r="1246">
          <cell r="A1246">
            <v>52115</v>
          </cell>
          <cell r="B1246" t="str">
            <v>JUAREZ SOSA CESAR</v>
          </cell>
          <cell r="C1246" t="str">
            <v>MENSAJERO</v>
          </cell>
          <cell r="D1246" t="str">
            <v>PROMOCION Y ASESORIA</v>
          </cell>
        </row>
        <row r="1247">
          <cell r="A1247">
            <v>61785</v>
          </cell>
          <cell r="B1247" t="str">
            <v>MALDONADO MUÑOZ ANGEL</v>
          </cell>
          <cell r="C1247" t="str">
            <v>SUBDIRECTOR</v>
          </cell>
          <cell r="D1247" t="str">
            <v>ADMINISTRACION DE CREDITO</v>
          </cell>
        </row>
        <row r="1248">
          <cell r="A1248">
            <v>63561</v>
          </cell>
          <cell r="B1248" t="str">
            <v>RIVAS SANCHEZ LAURA ALEJANDRA</v>
          </cell>
          <cell r="C1248" t="str">
            <v>SUBDIRECTOR</v>
          </cell>
          <cell r="D1248" t="str">
            <v>CANALES DIGITALES</v>
          </cell>
        </row>
        <row r="1249">
          <cell r="A1249">
            <v>53064</v>
          </cell>
          <cell r="B1249" t="str">
            <v>SANCHEZ VELAZQUEZ MARIANA</v>
          </cell>
          <cell r="C1249" t="str">
            <v>GERENTE</v>
          </cell>
          <cell r="D1249" t="str">
            <v>VALORES</v>
          </cell>
        </row>
        <row r="1250">
          <cell r="A1250">
            <v>64798</v>
          </cell>
          <cell r="B1250" t="str">
            <v>RAMOS LUCERO ALEJANDRA</v>
          </cell>
          <cell r="C1250" t="str">
            <v>ASPIRANTE A ASESOR</v>
          </cell>
          <cell r="D1250" t="str">
            <v>PROMOCION Y ASESORIA</v>
          </cell>
        </row>
        <row r="1251">
          <cell r="A1251">
            <v>52483</v>
          </cell>
          <cell r="B1251" t="str">
            <v>MORENO JUAREZ EDUARDO</v>
          </cell>
          <cell r="C1251" t="str">
            <v>DIRECTOR DE CENTRO FINANCIERO</v>
          </cell>
          <cell r="D1251" t="str">
            <v>PROMOCION Y ASESORIA</v>
          </cell>
        </row>
        <row r="1252">
          <cell r="A1252">
            <v>62892</v>
          </cell>
          <cell r="B1252" t="str">
            <v>MEDINA BUSTOS  KAREN PAULINA</v>
          </cell>
          <cell r="C1252" t="str">
            <v>CAJERO</v>
          </cell>
          <cell r="D1252" t="str">
            <v>PROMOCION Y ASESORIA</v>
          </cell>
        </row>
        <row r="1253">
          <cell r="A1253">
            <v>62134</v>
          </cell>
          <cell r="B1253" t="str">
            <v>FIGUERAS CABRERA JOSE JORGE</v>
          </cell>
          <cell r="C1253" t="str">
            <v>ASESOR PATRIMONIAL ASOCIADO</v>
          </cell>
          <cell r="D1253" t="str">
            <v>PROMOCION Y ASESORIA</v>
          </cell>
        </row>
        <row r="1254">
          <cell r="A1254">
            <v>62797</v>
          </cell>
          <cell r="B1254" t="str">
            <v>IBARRA CABALLERO ERIKA MARIA</v>
          </cell>
          <cell r="C1254" t="str">
            <v>ASESOR BANCA SOLUCIONES</v>
          </cell>
          <cell r="D1254" t="str">
            <v>BANCA SOLUCIONES</v>
          </cell>
        </row>
        <row r="1255">
          <cell r="A1255">
            <v>97864</v>
          </cell>
          <cell r="B1255" t="str">
            <v>SANCHEZ AUBERT ANA MARIA</v>
          </cell>
          <cell r="C1255" t="str">
            <v>ASESOR PATRIMONIAL ASOCIADO</v>
          </cell>
          <cell r="D1255" t="str">
            <v>PROMOCION Y ASESORIA</v>
          </cell>
        </row>
        <row r="1256">
          <cell r="A1256">
            <v>63174</v>
          </cell>
          <cell r="B1256" t="str">
            <v>ALVAREZ ROBLES PATRICIA EUGENIA</v>
          </cell>
          <cell r="C1256" t="str">
            <v>CONSULTOR</v>
          </cell>
          <cell r="D1256" t="str">
            <v>PROMOCION Y ASESORIA</v>
          </cell>
        </row>
        <row r="1257">
          <cell r="A1257">
            <v>64855</v>
          </cell>
          <cell r="B1257" t="str">
            <v>PARADA SANDOVAL DIANA AMAIRANEE</v>
          </cell>
          <cell r="C1257" t="str">
            <v>ANALISTA</v>
          </cell>
          <cell r="D1257" t="str">
            <v>CONSULTORIA Y SEGUROS</v>
          </cell>
        </row>
        <row r="1258">
          <cell r="A1258">
            <v>53069</v>
          </cell>
          <cell r="B1258" t="str">
            <v>CANELA MATEOS PAOLA</v>
          </cell>
          <cell r="C1258" t="str">
            <v>SUBDIRECTOR</v>
          </cell>
          <cell r="D1258" t="str">
            <v>FINANZAS</v>
          </cell>
        </row>
        <row r="1259">
          <cell r="A1259">
            <v>62132</v>
          </cell>
          <cell r="B1259" t="str">
            <v>PENAGOS RAMIREZ JORGE ANTONIO</v>
          </cell>
          <cell r="C1259" t="str">
            <v>LIDER TECNICO</v>
          </cell>
          <cell r="D1259" t="str">
            <v>TECNOLOGIAS DE LA INFORMACION</v>
          </cell>
        </row>
        <row r="1260">
          <cell r="A1260">
            <v>90364</v>
          </cell>
          <cell r="B1260" t="str">
            <v>ESPAÑA PEÑA JOSE ADOLFO</v>
          </cell>
          <cell r="C1260" t="str">
            <v>MENSAJERO</v>
          </cell>
          <cell r="D1260" t="str">
            <v>PROMOCION Y ASESORIA</v>
          </cell>
        </row>
        <row r="1261">
          <cell r="A1261">
            <v>60253</v>
          </cell>
          <cell r="B1261" t="str">
            <v>HERNANDEZ MENDEZ BRUNO</v>
          </cell>
          <cell r="C1261" t="str">
            <v>ASESOR</v>
          </cell>
          <cell r="D1261" t="str">
            <v>VENTAS TRANSACCIONAL</v>
          </cell>
        </row>
        <row r="1262">
          <cell r="A1262">
            <v>97641</v>
          </cell>
          <cell r="B1262" t="str">
            <v>OLIVARES ALVAREZ MARGARITA</v>
          </cell>
          <cell r="C1262" t="str">
            <v>ASESOR PATRIMONIAL ASOCIADO</v>
          </cell>
          <cell r="D1262" t="str">
            <v>PROMOCION Y ASESORIA</v>
          </cell>
        </row>
        <row r="1263">
          <cell r="A1263">
            <v>64697</v>
          </cell>
          <cell r="B1263" t="str">
            <v>ARBOLEIDA OLIVA DULCE ELENA</v>
          </cell>
          <cell r="C1263" t="str">
            <v>CAJERO</v>
          </cell>
          <cell r="D1263" t="str">
            <v>PROMOCION Y ASESORIA</v>
          </cell>
        </row>
        <row r="1264">
          <cell r="A1264">
            <v>63167</v>
          </cell>
          <cell r="B1264" t="str">
            <v>MENDEZ VIRAMONTES MARIA FERNANDA CLAUDIA</v>
          </cell>
          <cell r="C1264" t="str">
            <v>SUBGERENTE</v>
          </cell>
          <cell r="D1264" t="str">
            <v>COMPLIANCE</v>
          </cell>
        </row>
        <row r="1265">
          <cell r="A1265">
            <v>63709</v>
          </cell>
          <cell r="B1265" t="str">
            <v>ZAVALA MORENO MARGARITA</v>
          </cell>
          <cell r="C1265" t="str">
            <v>ASESOR PATRIMONIAL ASOCIADO</v>
          </cell>
          <cell r="D1265" t="str">
            <v>PROMOCION Y ASESORIA</v>
          </cell>
        </row>
        <row r="1266">
          <cell r="A1266">
            <v>64802</v>
          </cell>
          <cell r="B1266" t="str">
            <v>DE LA CRUZ ROSERO DANNY DAVID</v>
          </cell>
          <cell r="C1266" t="str">
            <v>PROJECT MANAGER</v>
          </cell>
          <cell r="D1266" t="str">
            <v>TECNOLOGIAS DE LA INFORMACION</v>
          </cell>
        </row>
        <row r="1267">
          <cell r="A1267">
            <v>60431</v>
          </cell>
          <cell r="B1267" t="str">
            <v>HUERTA ESPINOSA YURIDIA</v>
          </cell>
          <cell r="C1267" t="str">
            <v>SUBGERENTE ADMINISTRATIVO</v>
          </cell>
          <cell r="D1267" t="str">
            <v>PROMOCION Y ASESORIA</v>
          </cell>
        </row>
        <row r="1268">
          <cell r="A1268">
            <v>63317</v>
          </cell>
          <cell r="B1268" t="str">
            <v>MEXIA SANDOVAL CAROLINA</v>
          </cell>
          <cell r="C1268" t="str">
            <v>RECEPCIONISTA ANFITRION</v>
          </cell>
          <cell r="D1268" t="str">
            <v>PROMOCION Y ASESORIA</v>
          </cell>
        </row>
        <row r="1269">
          <cell r="A1269">
            <v>64018</v>
          </cell>
          <cell r="B1269" t="str">
            <v>PICARD ALVAREZ KARLA</v>
          </cell>
          <cell r="C1269" t="str">
            <v>SUBDIRECTOR</v>
          </cell>
          <cell r="D1269" t="str">
            <v>VENTAS INSTITUCIONALES</v>
          </cell>
        </row>
        <row r="1270">
          <cell r="A1270">
            <v>52618</v>
          </cell>
          <cell r="B1270" t="str">
            <v>VILLANUEVA HERNANDEZ RICARDO</v>
          </cell>
          <cell r="C1270" t="str">
            <v>BANQUERO DE APOYO</v>
          </cell>
          <cell r="D1270" t="str">
            <v>PROMOCION Y ASESORIA</v>
          </cell>
        </row>
        <row r="1271">
          <cell r="A1271">
            <v>64823</v>
          </cell>
          <cell r="B1271" t="str">
            <v>AGUILERA GARCIA GONZALO ALBERTO</v>
          </cell>
          <cell r="C1271" t="str">
            <v>DIRECTOR DE CENTRO FINANCIERO</v>
          </cell>
          <cell r="D1271" t="str">
            <v>PROMOCION Y ASESORIA</v>
          </cell>
        </row>
        <row r="1272">
          <cell r="A1272">
            <v>286</v>
          </cell>
          <cell r="B1272" t="str">
            <v>CASTILLA ALTAMIRANO MARIO FABIAN</v>
          </cell>
          <cell r="C1272" t="str">
            <v>ASESOR PATRIMONIAL ASOCIADO</v>
          </cell>
          <cell r="D1272" t="str">
            <v>PROMOCION Y ASESORIA</v>
          </cell>
        </row>
        <row r="1273">
          <cell r="A1273">
            <v>62815</v>
          </cell>
          <cell r="B1273" t="str">
            <v>CRUZ RAMOS REBECA</v>
          </cell>
          <cell r="C1273" t="str">
            <v>RECEPCIONISTA ANFITRION</v>
          </cell>
          <cell r="D1273" t="str">
            <v>PROMOCION Y ASESORIA</v>
          </cell>
        </row>
        <row r="1274">
          <cell r="A1274">
            <v>62156</v>
          </cell>
          <cell r="B1274" t="str">
            <v>HERNANDEZ GUTIERREZ CARLOS</v>
          </cell>
          <cell r="C1274" t="str">
            <v>ASESOR PATRIMONIAL ASOCIADO</v>
          </cell>
          <cell r="D1274" t="str">
            <v>PROMOCION Y ASESORIA</v>
          </cell>
        </row>
        <row r="1275">
          <cell r="A1275">
            <v>61369</v>
          </cell>
          <cell r="B1275" t="str">
            <v>SOTELO MENDEZ JUAN ERNESTO</v>
          </cell>
          <cell r="C1275" t="str">
            <v>ASESOR PATRIMONIAL ASOCIADO</v>
          </cell>
          <cell r="D1275" t="str">
            <v>PROMOCION Y ASESORIA</v>
          </cell>
        </row>
        <row r="1276">
          <cell r="A1276">
            <v>64414</v>
          </cell>
          <cell r="B1276" t="str">
            <v>LOPEZ FELGUERES SANDRA RUBI</v>
          </cell>
          <cell r="C1276" t="str">
            <v>CAJERO</v>
          </cell>
          <cell r="D1276" t="str">
            <v>PROMOCION Y ASESORIA</v>
          </cell>
        </row>
        <row r="1277">
          <cell r="A1277">
            <v>62325</v>
          </cell>
          <cell r="B1277" t="str">
            <v>CORTEZ AVALOS HECTOR</v>
          </cell>
          <cell r="C1277" t="str">
            <v>ASESOR BANCA SOLUCIONES</v>
          </cell>
          <cell r="D1277" t="str">
            <v>BANCA SOLUCIONES</v>
          </cell>
        </row>
        <row r="1278">
          <cell r="A1278">
            <v>62442</v>
          </cell>
          <cell r="B1278" t="str">
            <v>MENDEZ  VEGA GEORGINA</v>
          </cell>
          <cell r="C1278" t="str">
            <v>RECEPCIONISTA ANFITRION</v>
          </cell>
          <cell r="D1278" t="str">
            <v>PROMOCION Y ASESORIA</v>
          </cell>
        </row>
        <row r="1279">
          <cell r="A1279">
            <v>64</v>
          </cell>
          <cell r="B1279" t="str">
            <v>ARMAS DEL POZZO MAGALY</v>
          </cell>
          <cell r="C1279" t="str">
            <v>SUBDIRECTOR DE PROMOCION</v>
          </cell>
          <cell r="D1279" t="str">
            <v>PROMOCION Y ASESORIA</v>
          </cell>
        </row>
        <row r="1280">
          <cell r="A1280">
            <v>93327</v>
          </cell>
          <cell r="B1280" t="str">
            <v>PLIEGO MARRON GABRIELA</v>
          </cell>
          <cell r="C1280" t="str">
            <v>BANQUERO PRIVADO JUNIOR</v>
          </cell>
          <cell r="D1280" t="str">
            <v>PROMOCION Y ASESORIA</v>
          </cell>
        </row>
        <row r="1281">
          <cell r="A1281">
            <v>62551</v>
          </cell>
          <cell r="B1281" t="str">
            <v>DURAN HORTA ANGELICA</v>
          </cell>
          <cell r="C1281" t="str">
            <v>ANALISTA</v>
          </cell>
          <cell r="D1281" t="str">
            <v>CONSULTORIA Y SEGUROS</v>
          </cell>
        </row>
        <row r="1282">
          <cell r="A1282">
            <v>62455</v>
          </cell>
          <cell r="B1282" t="str">
            <v>PALACIOS JIMENEZ MIGUEL ANGEL</v>
          </cell>
          <cell r="C1282" t="str">
            <v>SUBDIRECTOR</v>
          </cell>
          <cell r="D1282" t="str">
            <v>CONSULTORIA Y SEGUROS</v>
          </cell>
        </row>
        <row r="1283">
          <cell r="A1283">
            <v>50248</v>
          </cell>
          <cell r="B1283" t="str">
            <v>DE LA CRUZ GUILLEN MAGDALENA</v>
          </cell>
          <cell r="C1283" t="str">
            <v>GERENTE</v>
          </cell>
          <cell r="D1283" t="str">
            <v>FINANZAS</v>
          </cell>
        </row>
        <row r="1284">
          <cell r="A1284">
            <v>64071</v>
          </cell>
          <cell r="B1284" t="str">
            <v>RAMIREZ VALDEZ DULCE SOCORRO</v>
          </cell>
          <cell r="C1284" t="str">
            <v>ANALISTA</v>
          </cell>
          <cell r="D1284" t="str">
            <v>FINANZAS</v>
          </cell>
        </row>
        <row r="1285">
          <cell r="A1285">
            <v>50597</v>
          </cell>
          <cell r="B1285" t="str">
            <v>TAPIA HUERTA YAMILE</v>
          </cell>
          <cell r="C1285" t="str">
            <v>SUBGERENTE</v>
          </cell>
          <cell r="D1285" t="str">
            <v>FINANZAS</v>
          </cell>
        </row>
        <row r="1286">
          <cell r="A1286">
            <v>62006</v>
          </cell>
          <cell r="B1286" t="str">
            <v>MORENO VELAZQUEZ AMERICA ESCANDINAVIA</v>
          </cell>
          <cell r="C1286" t="str">
            <v>ASESOR PATRIMONIAL ASOCIADO</v>
          </cell>
          <cell r="D1286" t="str">
            <v>PROMOCION Y ASESORIA</v>
          </cell>
        </row>
        <row r="1287">
          <cell r="A1287">
            <v>64520</v>
          </cell>
          <cell r="B1287" t="str">
            <v>KRIEGER FLORES DANIEL</v>
          </cell>
          <cell r="C1287" t="str">
            <v>BANQUERO PRIVADO JUNIOR</v>
          </cell>
          <cell r="D1287" t="str">
            <v>PROMOCION Y ASESORIA</v>
          </cell>
        </row>
        <row r="1288">
          <cell r="A1288">
            <v>60151</v>
          </cell>
          <cell r="B1288" t="str">
            <v>LEAL TENORIO YOLANDA</v>
          </cell>
          <cell r="C1288" t="str">
            <v>BANQUERO PRIVADO JUNIOR</v>
          </cell>
          <cell r="D1288" t="str">
            <v>PROMOCION Y ASESORIA</v>
          </cell>
        </row>
        <row r="1289">
          <cell r="A1289">
            <v>63243</v>
          </cell>
          <cell r="B1289" t="str">
            <v>DOMINGUEZ ALEMAN RAYMUNDO</v>
          </cell>
          <cell r="C1289" t="str">
            <v>SUBGERENTE</v>
          </cell>
          <cell r="D1289" t="str">
            <v>VALORES</v>
          </cell>
        </row>
        <row r="1290">
          <cell r="A1290">
            <v>61372</v>
          </cell>
          <cell r="B1290" t="str">
            <v>MELCHOR RUIZ MARICELA</v>
          </cell>
          <cell r="C1290" t="str">
            <v>CAJERO</v>
          </cell>
          <cell r="D1290" t="str">
            <v>PROMOCION Y ASESORIA</v>
          </cell>
        </row>
        <row r="1291">
          <cell r="A1291">
            <v>53606</v>
          </cell>
          <cell r="B1291" t="str">
            <v>SOMEYERA YAÑEZ AMERICA</v>
          </cell>
          <cell r="C1291" t="str">
            <v>ASESOR PATRIMONIAL ASOCIADO</v>
          </cell>
          <cell r="D1291" t="str">
            <v>PROMOCION Y ASESORIA</v>
          </cell>
        </row>
        <row r="1292">
          <cell r="A1292">
            <v>332</v>
          </cell>
          <cell r="B1292" t="str">
            <v>SANTANDER FRANCO IVAN JESUS</v>
          </cell>
          <cell r="C1292" t="str">
            <v>DIRECTOR DE CENTRO FINANCIERO</v>
          </cell>
          <cell r="D1292" t="str">
            <v>PROMOCION Y ASESORIA</v>
          </cell>
        </row>
        <row r="1293">
          <cell r="A1293">
            <v>63834</v>
          </cell>
          <cell r="B1293" t="str">
            <v>ROJAS ORTEGA MARIA GUADALUPE</v>
          </cell>
          <cell r="C1293" t="str">
            <v>ASESOR PATRIMONIAL ASOCIADO</v>
          </cell>
          <cell r="D1293" t="str">
            <v>PROMOCION Y ASESORIA</v>
          </cell>
        </row>
        <row r="1294">
          <cell r="A1294">
            <v>63422</v>
          </cell>
          <cell r="B1294" t="str">
            <v>VERA CERVANTES DANIA ILIANE</v>
          </cell>
          <cell r="C1294" t="str">
            <v>ASESOR BANCA SOLUCIONES</v>
          </cell>
          <cell r="D1294" t="str">
            <v>BANCA SOLUCIONES</v>
          </cell>
        </row>
        <row r="1295">
          <cell r="A1295">
            <v>52309</v>
          </cell>
          <cell r="B1295" t="str">
            <v>ZUÑIGA SANCHEZ HECTOR</v>
          </cell>
          <cell r="C1295" t="str">
            <v>ASESOR PATRIMONIAL ASOCIADO</v>
          </cell>
          <cell r="D1295" t="str">
            <v>PROMOCION Y ASESORIA</v>
          </cell>
        </row>
        <row r="1296">
          <cell r="A1296">
            <v>60876</v>
          </cell>
          <cell r="B1296" t="str">
            <v>ARELLANO  AYALA ROCIO</v>
          </cell>
          <cell r="C1296" t="str">
            <v>ASESOR PATRIMONIAL ASOCIADO</v>
          </cell>
          <cell r="D1296" t="str">
            <v>PROMOCION Y ASESORIA</v>
          </cell>
        </row>
        <row r="1297">
          <cell r="A1297">
            <v>62642</v>
          </cell>
          <cell r="B1297" t="str">
            <v>MANZO REYES GRETCHEN MARIANA</v>
          </cell>
          <cell r="C1297" t="str">
            <v>ASESOR PATRIMONIAL ASOCIADO</v>
          </cell>
          <cell r="D1297" t="str">
            <v>PROMOCION Y ASESORIA</v>
          </cell>
        </row>
        <row r="1298">
          <cell r="A1298">
            <v>53645</v>
          </cell>
          <cell r="B1298" t="str">
            <v>CHESA MARTINEZ JUAN ANTONIO</v>
          </cell>
          <cell r="C1298" t="str">
            <v>DIRECTOR DE CENTRO FINANCIERO</v>
          </cell>
          <cell r="D1298" t="str">
            <v>PROMOCION Y ASESORIA</v>
          </cell>
        </row>
        <row r="1299">
          <cell r="A1299">
            <v>63494</v>
          </cell>
          <cell r="B1299" t="str">
            <v>INOSTROSA MEADE CLAUDIA DOLORES</v>
          </cell>
          <cell r="C1299" t="str">
            <v>ASESOR PATRIMONIAL ASOCIADO</v>
          </cell>
          <cell r="D1299" t="str">
            <v>PROMOCION Y ASESORIA</v>
          </cell>
        </row>
        <row r="1300">
          <cell r="A1300">
            <v>61539</v>
          </cell>
          <cell r="B1300" t="str">
            <v>MATA LONA RAUL</v>
          </cell>
          <cell r="C1300" t="str">
            <v>SUBDIRECTOR DE CENTRO FINANCIERO</v>
          </cell>
          <cell r="D1300" t="str">
            <v>PROMOCION Y ASESORIA</v>
          </cell>
        </row>
        <row r="1301">
          <cell r="A1301">
            <v>52331</v>
          </cell>
          <cell r="B1301" t="str">
            <v>PASILLAS MORENO ARNULFO</v>
          </cell>
          <cell r="C1301" t="str">
            <v>ASESOR PATRIMONIAL ASOCIADO</v>
          </cell>
          <cell r="D1301" t="str">
            <v>PROMOCION Y ASESORIA</v>
          </cell>
        </row>
        <row r="1302">
          <cell r="A1302">
            <v>61742</v>
          </cell>
          <cell r="B1302" t="str">
            <v>SUAREZ MARTINEZ ANGELICA BEATRIZ</v>
          </cell>
          <cell r="C1302" t="str">
            <v>CONSULTOR</v>
          </cell>
          <cell r="D1302" t="str">
            <v>PROMOCION Y ASESORIA</v>
          </cell>
        </row>
        <row r="1303">
          <cell r="A1303">
            <v>63875</v>
          </cell>
          <cell r="B1303" t="str">
            <v>CORTES PALMA JOSE DAVID</v>
          </cell>
          <cell r="C1303" t="str">
            <v>ASESOR PATRIMONIAL ASOCIADO</v>
          </cell>
          <cell r="D1303" t="str">
            <v>PROMOCION Y ASESORIA</v>
          </cell>
        </row>
        <row r="1304">
          <cell r="A1304">
            <v>64940</v>
          </cell>
          <cell r="B1304" t="str">
            <v>SANTANA ACEVES EDGAR ALBERTO</v>
          </cell>
          <cell r="C1304" t="str">
            <v>RECEPCIONISTA ANFITRION</v>
          </cell>
          <cell r="D1304" t="str">
            <v>PROMOCION Y ASESORIA</v>
          </cell>
        </row>
        <row r="1305">
          <cell r="A1305">
            <v>63407</v>
          </cell>
          <cell r="B1305" t="str">
            <v>CASAS LUGO BRENDA CARMINA</v>
          </cell>
          <cell r="C1305" t="str">
            <v>ASESOR PATRIMONIAL ASOCIADO</v>
          </cell>
          <cell r="D1305" t="str">
            <v>PROMOCION Y ASESORIA</v>
          </cell>
        </row>
        <row r="1306">
          <cell r="A1306">
            <v>62304</v>
          </cell>
          <cell r="B1306" t="str">
            <v>MORENO CONTRERAS RODRIGO</v>
          </cell>
          <cell r="C1306" t="str">
            <v>ASESOR PATRIMONIAL ASOCIADO</v>
          </cell>
          <cell r="D1306" t="str">
            <v>PROMOCION Y ASESORIA</v>
          </cell>
        </row>
        <row r="1307">
          <cell r="A1307">
            <v>52415</v>
          </cell>
          <cell r="B1307" t="str">
            <v>RODRIGUEZ FIGUEROA GUILLERMO</v>
          </cell>
          <cell r="C1307" t="str">
            <v>ASESOR PATRIMONIAL ASOCIADO</v>
          </cell>
          <cell r="D1307" t="str">
            <v>PROMOCION Y ASESORIA</v>
          </cell>
        </row>
        <row r="1308">
          <cell r="A1308">
            <v>97583</v>
          </cell>
          <cell r="B1308" t="str">
            <v>HERNANDEZ PADILLA SUSANA</v>
          </cell>
          <cell r="C1308" t="str">
            <v>ASESOR PATRIMONIAL ASOCIADO</v>
          </cell>
          <cell r="D1308" t="str">
            <v>PROMOCION Y ASESORIA</v>
          </cell>
        </row>
        <row r="1309">
          <cell r="A1309">
            <v>63575</v>
          </cell>
          <cell r="B1309" t="str">
            <v>GARCIA DAVILA LUIS ISAAC</v>
          </cell>
          <cell r="C1309" t="str">
            <v>ASESOR PATRIMONIAL ASOCIADO</v>
          </cell>
          <cell r="D1309" t="str">
            <v>PROMOCION Y ASESORIA</v>
          </cell>
        </row>
        <row r="1310">
          <cell r="A1310">
            <v>52371</v>
          </cell>
          <cell r="B1310" t="str">
            <v>SOSA SERNA CLAUDIA ELENA</v>
          </cell>
          <cell r="C1310" t="str">
            <v>ASESOR PATRIMONIAL ASOCIADO</v>
          </cell>
          <cell r="D1310" t="str">
            <v>PROMOCION Y ASESORIA</v>
          </cell>
        </row>
        <row r="1311">
          <cell r="A1311">
            <v>62207</v>
          </cell>
          <cell r="B1311" t="str">
            <v>AGUILAR GARCIA REYNA ELIZABETH</v>
          </cell>
          <cell r="C1311" t="str">
            <v>ASESOR PATRIMONIAL ASOCIADO</v>
          </cell>
          <cell r="D1311" t="str">
            <v>PROMOCION Y ASESORIA</v>
          </cell>
        </row>
        <row r="1312">
          <cell r="A1312">
            <v>52181</v>
          </cell>
          <cell r="B1312" t="str">
            <v>GUTIERREZ GUTIERREZ JORGE CARLOS</v>
          </cell>
          <cell r="C1312" t="str">
            <v>ASESOR PATRIMONIAL ASOCIADO</v>
          </cell>
          <cell r="D1312" t="str">
            <v>PROMOCION Y ASESORIA</v>
          </cell>
        </row>
        <row r="1313">
          <cell r="A1313">
            <v>60827</v>
          </cell>
          <cell r="B1313" t="str">
            <v>VERDIN GONZALEZ MARIA GUADALUPE</v>
          </cell>
          <cell r="C1313" t="str">
            <v>ASESOR PATRIMONIAL ASOCIADO</v>
          </cell>
          <cell r="D1313" t="str">
            <v>PROMOCION Y ASESORIA</v>
          </cell>
        </row>
        <row r="1314">
          <cell r="A1314">
            <v>50289</v>
          </cell>
          <cell r="B1314" t="str">
            <v>OLIVARES MENDOZA ELISEO</v>
          </cell>
          <cell r="C1314" t="str">
            <v>MENSAJERO</v>
          </cell>
          <cell r="D1314" t="str">
            <v>PROMOCION Y ASESORIA</v>
          </cell>
        </row>
        <row r="1315">
          <cell r="A1315">
            <v>64306</v>
          </cell>
          <cell r="B1315" t="str">
            <v>RODRIGUEZ PEREZ MANUEL ALEJANDRO</v>
          </cell>
          <cell r="C1315" t="str">
            <v>BANQUERO DE APOYO</v>
          </cell>
          <cell r="D1315" t="str">
            <v>PROMOCION Y ASESORIA</v>
          </cell>
        </row>
        <row r="1316">
          <cell r="A1316">
            <v>53622</v>
          </cell>
          <cell r="B1316" t="str">
            <v>SANCHEZ RIOFRIO ISAAC</v>
          </cell>
          <cell r="C1316" t="str">
            <v>ASESOR PATRIMONIAL ASOCIADO</v>
          </cell>
          <cell r="D1316" t="str">
            <v>PROMOCION Y ASESORIA</v>
          </cell>
        </row>
        <row r="1317">
          <cell r="A1317">
            <v>61495</v>
          </cell>
          <cell r="B1317" t="str">
            <v>NORIS BALDENEBRO BLANCA LORENA</v>
          </cell>
          <cell r="C1317" t="str">
            <v>CONSULTOR</v>
          </cell>
          <cell r="D1317" t="str">
            <v>PROMOCION Y ASESORIA</v>
          </cell>
        </row>
        <row r="1318">
          <cell r="A1318">
            <v>64931</v>
          </cell>
          <cell r="B1318" t="str">
            <v>PIMIENTA SANCHEZ LEOPOLDO PABLO</v>
          </cell>
          <cell r="C1318" t="str">
            <v>SUBDIRECTOR</v>
          </cell>
          <cell r="D1318" t="str">
            <v>VENTAS INSTITUCIONALES</v>
          </cell>
        </row>
        <row r="1319">
          <cell r="A1319">
            <v>64364</v>
          </cell>
          <cell r="B1319" t="str">
            <v>LOPEZ PEREZ ZAIRA ESTEFANIA</v>
          </cell>
          <cell r="C1319" t="str">
            <v>ASISTENTE ADMINISTRATIVO</v>
          </cell>
          <cell r="D1319" t="str">
            <v>PROMOCION Y ASESORIA</v>
          </cell>
        </row>
        <row r="1320">
          <cell r="A1320">
            <v>61815</v>
          </cell>
          <cell r="B1320" t="str">
            <v>RODRIGUEZ AVIÑA MARISOL ALEJANDRA</v>
          </cell>
          <cell r="C1320" t="str">
            <v>SUPERVISOR</v>
          </cell>
          <cell r="D1320" t="str">
            <v>SERVICIOS CAT</v>
          </cell>
        </row>
        <row r="1321">
          <cell r="A1321">
            <v>52859</v>
          </cell>
          <cell r="B1321" t="str">
            <v>VILLALOBOS DIAZ CLAUDIA ANGELICA</v>
          </cell>
          <cell r="C1321" t="str">
            <v>ASESOR</v>
          </cell>
          <cell r="D1321" t="str">
            <v>VENTAS TRANSACCIONAL</v>
          </cell>
        </row>
        <row r="1322">
          <cell r="A1322">
            <v>64586</v>
          </cell>
          <cell r="B1322" t="str">
            <v>BRISEÑO GARCIA VANESSA FERNANDA</v>
          </cell>
          <cell r="C1322" t="str">
            <v>GERENTE</v>
          </cell>
          <cell r="D1322" t="str">
            <v>FIDUCIARIO</v>
          </cell>
        </row>
        <row r="1323">
          <cell r="A1323">
            <v>62582</v>
          </cell>
          <cell r="B1323" t="str">
            <v>SALLES BERGES SANCHEZ DIEGO</v>
          </cell>
          <cell r="C1323" t="str">
            <v>DIRECTOR</v>
          </cell>
          <cell r="D1323" t="str">
            <v>ESTRUCTURACION DE DERIVADOS</v>
          </cell>
        </row>
        <row r="1324">
          <cell r="A1324">
            <v>64301</v>
          </cell>
          <cell r="B1324" t="str">
            <v>CORDERO VAZQUEZ CLAUDIA BEATRIZ</v>
          </cell>
          <cell r="C1324" t="str">
            <v>DIRECTOR</v>
          </cell>
          <cell r="D1324" t="str">
            <v>TESORERIA Y MESA DE DINERO</v>
          </cell>
        </row>
        <row r="1325">
          <cell r="A1325">
            <v>63233</v>
          </cell>
          <cell r="B1325" t="str">
            <v>PEREZ CASTRO CARVAJAL JUAN PABLO</v>
          </cell>
          <cell r="C1325" t="str">
            <v>ASESOR</v>
          </cell>
          <cell r="D1325" t="str">
            <v>VENTAS TESORERIA</v>
          </cell>
        </row>
        <row r="1326">
          <cell r="A1326">
            <v>61475</v>
          </cell>
          <cell r="B1326" t="str">
            <v>RODRIGUEZ  SEGURA  VERONICA ARACELI</v>
          </cell>
          <cell r="C1326" t="str">
            <v>ASESOR</v>
          </cell>
          <cell r="D1326" t="str">
            <v>VENTAS TESORERIA</v>
          </cell>
        </row>
        <row r="1327">
          <cell r="A1327">
            <v>62385</v>
          </cell>
          <cell r="B1327" t="str">
            <v>HUERTA CATAÑO MARIA FERNANDA</v>
          </cell>
          <cell r="C1327" t="str">
            <v>ASESOR</v>
          </cell>
          <cell r="D1327" t="str">
            <v>VENTAS TESORERIA</v>
          </cell>
        </row>
        <row r="1328">
          <cell r="A1328">
            <v>53962</v>
          </cell>
          <cell r="B1328" t="str">
            <v>OLEA  ALEGRE JUAN PABLO</v>
          </cell>
          <cell r="C1328" t="str">
            <v>SUBDIRECTOR DE PROMOCION</v>
          </cell>
          <cell r="D1328" t="str">
            <v>VENTAS TESORERIA</v>
          </cell>
        </row>
        <row r="1329">
          <cell r="A1329">
            <v>63986</v>
          </cell>
          <cell r="B1329" t="str">
            <v>APODACA ROMO RODRIGO</v>
          </cell>
          <cell r="C1329" t="str">
            <v>DIRECTOR</v>
          </cell>
          <cell r="D1329" t="str">
            <v>ASESORIA CORPORATIVA</v>
          </cell>
        </row>
        <row r="1330">
          <cell r="A1330">
            <v>63977</v>
          </cell>
          <cell r="B1330" t="str">
            <v>JUNCO SOMMER PABLO</v>
          </cell>
          <cell r="C1330" t="str">
            <v>ASSOCIATE</v>
          </cell>
          <cell r="D1330" t="str">
            <v>BANCA DE INVERSION</v>
          </cell>
        </row>
        <row r="1331">
          <cell r="A1331">
            <v>64606</v>
          </cell>
          <cell r="B1331" t="str">
            <v>ROMANO SMITH FRANCISCO DE ASIS VICENTE</v>
          </cell>
          <cell r="C1331" t="str">
            <v>HEAD</v>
          </cell>
          <cell r="D1331" t="str">
            <v>BANCA DE INVERSION</v>
          </cell>
        </row>
        <row r="1332">
          <cell r="A1332">
            <v>51471</v>
          </cell>
          <cell r="B1332" t="str">
            <v>NAVARRO CISNEROS LUIS FERNANDO</v>
          </cell>
          <cell r="C1332" t="str">
            <v>ASESOR PATRIMONIAL ASOCIADO</v>
          </cell>
          <cell r="D1332" t="str">
            <v>PROMOCION Y ASESORIA</v>
          </cell>
        </row>
        <row r="1333">
          <cell r="A1333">
            <v>52747</v>
          </cell>
          <cell r="B1333" t="str">
            <v>DUARTE DE LEON PABLO ENRIQUE</v>
          </cell>
          <cell r="C1333" t="str">
            <v>DIRECTOR SECTORIAL</v>
          </cell>
          <cell r="D1333" t="str">
            <v>BANCA DE RELACION</v>
          </cell>
        </row>
        <row r="1334">
          <cell r="A1334">
            <v>15</v>
          </cell>
          <cell r="B1334" t="str">
            <v>GAYA REAL MANUEL RICARDO</v>
          </cell>
          <cell r="C1334" t="str">
            <v>DIRECTOR DE PROMOCION</v>
          </cell>
          <cell r="D1334" t="str">
            <v>PROMOCION Y ASESORIA</v>
          </cell>
        </row>
        <row r="1335">
          <cell r="A1335">
            <v>62513</v>
          </cell>
          <cell r="B1335" t="str">
            <v>GONZALEZ DIAZ GERMAN</v>
          </cell>
          <cell r="C1335" t="str">
            <v>SUBGERENTE</v>
          </cell>
          <cell r="D1335" t="str">
            <v>CONTROL INTERNO</v>
          </cell>
        </row>
        <row r="1336">
          <cell r="A1336">
            <v>64310</v>
          </cell>
          <cell r="B1336" t="str">
            <v>LEON GARCIA DAVID</v>
          </cell>
          <cell r="C1336" t="str">
            <v>GERENTE</v>
          </cell>
          <cell r="D1336" t="str">
            <v>FIDUCIARIO</v>
          </cell>
        </row>
        <row r="1337">
          <cell r="A1337">
            <v>64714</v>
          </cell>
          <cell r="B1337" t="str">
            <v>VAZQUEZ MANRIQUE DE LARA JOSE MANUEL</v>
          </cell>
          <cell r="C1337" t="str">
            <v>DIRECTOR DE CENTRO FINANCIERO</v>
          </cell>
          <cell r="D1337" t="str">
            <v>PROMOCION Y ASESORIA</v>
          </cell>
        </row>
        <row r="1338">
          <cell r="A1338">
            <v>53057</v>
          </cell>
          <cell r="B1338" t="str">
            <v>GIRON MARTINEZ ADRIAN</v>
          </cell>
          <cell r="C1338" t="str">
            <v>GERENTE</v>
          </cell>
          <cell r="D1338" t="str">
            <v>COMPLIANCE</v>
          </cell>
        </row>
        <row r="1339">
          <cell r="A1339">
            <v>63826</v>
          </cell>
          <cell r="B1339" t="str">
            <v>PUENTE CALDERON ALEJANDRO</v>
          </cell>
          <cell r="C1339" t="str">
            <v>SUBGERENTE</v>
          </cell>
          <cell r="D1339" t="str">
            <v>NORMATIVA Y PLD</v>
          </cell>
        </row>
        <row r="1340">
          <cell r="A1340">
            <v>92071</v>
          </cell>
          <cell r="B1340" t="str">
            <v>RUIZ LOPEZ MARINA ALEJANDRA</v>
          </cell>
          <cell r="C1340" t="str">
            <v>CAJERO</v>
          </cell>
          <cell r="D1340" t="str">
            <v>PROMOCION Y ASESORIA</v>
          </cell>
        </row>
        <row r="1341">
          <cell r="A1341">
            <v>64434</v>
          </cell>
          <cell r="B1341" t="str">
            <v>HIDALGO AMAYA MARIA ANDREA</v>
          </cell>
          <cell r="C1341" t="str">
            <v>SUBGERENTE ADMINISTRATIVO</v>
          </cell>
          <cell r="D1341" t="str">
            <v>PROMOCION Y ASESORIA</v>
          </cell>
        </row>
        <row r="1342">
          <cell r="A1342">
            <v>64541</v>
          </cell>
          <cell r="B1342" t="str">
            <v>GOMEZ HERNANDEZ SARAI</v>
          </cell>
          <cell r="C1342" t="str">
            <v>EJECUTIVO DE SERVICIO</v>
          </cell>
          <cell r="D1342" t="str">
            <v>PROMOCION Y ASESORIA</v>
          </cell>
        </row>
        <row r="1343">
          <cell r="A1343">
            <v>40981</v>
          </cell>
          <cell r="B1343" t="str">
            <v>MORA MENDOZA GEORGINA</v>
          </cell>
          <cell r="C1343" t="str">
            <v>SUBGERENTE ADMINISTRATIVO</v>
          </cell>
          <cell r="D1343" t="str">
            <v>PROMOCION Y ASESORIA</v>
          </cell>
        </row>
        <row r="1344">
          <cell r="A1344">
            <v>50212</v>
          </cell>
          <cell r="B1344" t="str">
            <v>CUELLAR LIRA LUZ MARIA</v>
          </cell>
          <cell r="C1344" t="str">
            <v>EJECUTIVO DE SERVICIO</v>
          </cell>
          <cell r="D1344" t="str">
            <v>PROMOCION Y ASESORIA</v>
          </cell>
        </row>
        <row r="1345">
          <cell r="A1345">
            <v>97781</v>
          </cell>
          <cell r="B1345" t="str">
            <v>TINAJERO MICHEL LUIS</v>
          </cell>
          <cell r="C1345" t="str">
            <v>DIRECTOR</v>
          </cell>
          <cell r="D1345" t="str">
            <v>PROMOCION Y ASESORIA</v>
          </cell>
        </row>
        <row r="1346">
          <cell r="A1346">
            <v>53906</v>
          </cell>
          <cell r="B1346" t="str">
            <v>DE LA GARZA TREVIÑO JESUS FELIX</v>
          </cell>
          <cell r="C1346" t="str">
            <v>DIRECTOR DE CENTRO FINANCIERO</v>
          </cell>
          <cell r="D1346" t="str">
            <v>PROMOCION Y ASESORIA</v>
          </cell>
        </row>
        <row r="1347">
          <cell r="A1347">
            <v>63549</v>
          </cell>
          <cell r="B1347" t="str">
            <v>CALZADA ALVAREZ NORMA PATRICIA</v>
          </cell>
          <cell r="C1347" t="str">
            <v>ANALISTA</v>
          </cell>
          <cell r="D1347" t="str">
            <v>JURIDICO</v>
          </cell>
        </row>
        <row r="1348">
          <cell r="A1348">
            <v>62801</v>
          </cell>
          <cell r="B1348" t="str">
            <v>RAMIREZ MARTINEZ DIANA</v>
          </cell>
          <cell r="C1348" t="str">
            <v>ANALISTA</v>
          </cell>
          <cell r="D1348" t="str">
            <v>COMPLIANCE</v>
          </cell>
        </row>
        <row r="1349">
          <cell r="A1349">
            <v>63415</v>
          </cell>
          <cell r="B1349" t="str">
            <v>ALCIVAR CERDA MARIA FERNANDA</v>
          </cell>
          <cell r="C1349" t="str">
            <v>COORDINADOR</v>
          </cell>
          <cell r="D1349" t="str">
            <v>FIDUCIARIO</v>
          </cell>
        </row>
        <row r="1350">
          <cell r="A1350">
            <v>64214</v>
          </cell>
          <cell r="B1350" t="str">
            <v>MARTINEZ HERNANDEZ JOSE LUIS</v>
          </cell>
          <cell r="C1350" t="str">
            <v>ASISTENTE ADMINISTRATIVO</v>
          </cell>
          <cell r="D1350" t="str">
            <v>PROMOCION Y ASESORIA</v>
          </cell>
        </row>
        <row r="1351">
          <cell r="A1351">
            <v>63479</v>
          </cell>
          <cell r="B1351" t="str">
            <v>NARANJO CALZADA ERICK MICHEL</v>
          </cell>
          <cell r="C1351" t="str">
            <v>SUBDIRECTOR</v>
          </cell>
          <cell r="D1351" t="str">
            <v>MESA DE CAPITALES</v>
          </cell>
        </row>
        <row r="1352">
          <cell r="A1352">
            <v>61445</v>
          </cell>
          <cell r="B1352" t="str">
            <v>MARTINEZ RIVERA JOEL</v>
          </cell>
          <cell r="C1352" t="str">
            <v>ASESOR PATRIMONIAL ASOCIADO</v>
          </cell>
          <cell r="D1352" t="str">
            <v>PROMOCION Y ASESORIA</v>
          </cell>
        </row>
        <row r="1353">
          <cell r="A1353">
            <v>62554</v>
          </cell>
          <cell r="B1353" t="str">
            <v>ORDOÑEZ TELIO HEBERT</v>
          </cell>
          <cell r="C1353" t="str">
            <v>CAJERO</v>
          </cell>
          <cell r="D1353" t="str">
            <v>PROMOCION Y ASESORIA</v>
          </cell>
        </row>
        <row r="1354">
          <cell r="A1354">
            <v>50505</v>
          </cell>
          <cell r="B1354" t="str">
            <v>ALVAREZ DEL CASTILLO CORDERO ENRIQUE</v>
          </cell>
          <cell r="C1354" t="str">
            <v>GERENTE</v>
          </cell>
          <cell r="D1354" t="str">
            <v>JURIDICO</v>
          </cell>
        </row>
        <row r="1355">
          <cell r="A1355">
            <v>62579</v>
          </cell>
          <cell r="B1355" t="str">
            <v>SASTRIAS Y BORDES MARIA MARGARITA</v>
          </cell>
          <cell r="C1355" t="str">
            <v>ASESOR PATRIMONIAL ASOCIADO</v>
          </cell>
          <cell r="D1355" t="str">
            <v>PROMOCION Y ASESORIA</v>
          </cell>
        </row>
        <row r="1356">
          <cell r="A1356">
            <v>64496</v>
          </cell>
          <cell r="B1356" t="str">
            <v>JARAMILLO ROSAS ESTEFANIA</v>
          </cell>
          <cell r="C1356" t="str">
            <v>EJECUTIVO DE SERVICIO</v>
          </cell>
          <cell r="D1356" t="str">
            <v>PROMOCION Y ASESORIA</v>
          </cell>
        </row>
        <row r="1357">
          <cell r="A1357">
            <v>64615</v>
          </cell>
          <cell r="B1357" t="str">
            <v>DEVIANA ANDRADE ERICK ALBERTO</v>
          </cell>
          <cell r="C1357" t="str">
            <v>ASISTENTE ADMINISTRATIVO</v>
          </cell>
          <cell r="D1357" t="str">
            <v>DINN</v>
          </cell>
        </row>
        <row r="1358">
          <cell r="A1358">
            <v>64883</v>
          </cell>
          <cell r="B1358" t="str">
            <v>BARROSO ARIAS GABRIELA  ALEJANDRA</v>
          </cell>
          <cell r="C1358" t="str">
            <v>GERENTE</v>
          </cell>
          <cell r="D1358" t="str">
            <v>TECNOLOGIAS DE LA INFORMACION</v>
          </cell>
        </row>
        <row r="1359">
          <cell r="A1359">
            <v>51864</v>
          </cell>
          <cell r="B1359" t="str">
            <v>BARAJAS GARCIA ANA LILIA</v>
          </cell>
          <cell r="C1359" t="str">
            <v>SUBGERENTE ADMINISTRATIVO</v>
          </cell>
          <cell r="D1359" t="str">
            <v>BANCA DE RELACION</v>
          </cell>
        </row>
        <row r="1360">
          <cell r="A1360">
            <v>63943</v>
          </cell>
          <cell r="B1360" t="str">
            <v>GONZALEZ ESPARZA LUIS RODRIGO</v>
          </cell>
          <cell r="C1360" t="str">
            <v>ASESOR PATRIMONIAL ASOCIADO</v>
          </cell>
          <cell r="D1360" t="str">
            <v>PROMOCION Y ASESORIA</v>
          </cell>
        </row>
        <row r="1361">
          <cell r="A1361">
            <v>64672</v>
          </cell>
          <cell r="B1361" t="str">
            <v>OSORIO LEFLER PABLO</v>
          </cell>
          <cell r="C1361" t="str">
            <v>ANALISTA</v>
          </cell>
          <cell r="D1361" t="str">
            <v>ESTRATEGIA COMERCIAL FX Y TRANSACCIONAL</v>
          </cell>
        </row>
        <row r="1362">
          <cell r="A1362">
            <v>64882</v>
          </cell>
          <cell r="B1362" t="str">
            <v>ESPOSITOS ORTEGA LIA MONTSERRAT</v>
          </cell>
          <cell r="C1362" t="str">
            <v>RECEPCIONISTA ANFITRION</v>
          </cell>
          <cell r="D1362" t="str">
            <v>PROMOCION Y ASESORIA</v>
          </cell>
        </row>
        <row r="1363">
          <cell r="A1363">
            <v>64885</v>
          </cell>
          <cell r="B1363" t="str">
            <v>SANCHEZ GONZALEZ MARIA CAROLINA</v>
          </cell>
          <cell r="C1363" t="str">
            <v>ANALISTA</v>
          </cell>
          <cell r="D1363" t="str">
            <v>TECNOLOGIAS DE LA INFORMACION</v>
          </cell>
        </row>
        <row r="1364">
          <cell r="A1364">
            <v>62447</v>
          </cell>
          <cell r="B1364" t="str">
            <v>MENDOZA MARTINEZ JOSE ISRAEL</v>
          </cell>
          <cell r="C1364" t="str">
            <v>GERENTE</v>
          </cell>
          <cell r="D1364" t="str">
            <v>ADMINISTRACION DE ACTIVOS</v>
          </cell>
        </row>
        <row r="1365">
          <cell r="A1365">
            <v>61099</v>
          </cell>
          <cell r="B1365" t="str">
            <v>PARDO DELGADO XIMENA</v>
          </cell>
          <cell r="C1365" t="str">
            <v>GERENTE</v>
          </cell>
          <cell r="D1365" t="str">
            <v>ASSET MANAGEMENT</v>
          </cell>
        </row>
        <row r="1366">
          <cell r="A1366">
            <v>60741</v>
          </cell>
          <cell r="B1366" t="str">
            <v>MEDINA ESTRADA CARMEN GABRIELA</v>
          </cell>
          <cell r="C1366" t="str">
            <v>DIRECTOR</v>
          </cell>
          <cell r="D1366" t="str">
            <v>CONSULTORIA Y SEGUROS</v>
          </cell>
        </row>
        <row r="1367">
          <cell r="A1367">
            <v>64532</v>
          </cell>
          <cell r="B1367" t="str">
            <v>CEREZO  RUIZ JUAN MARIANO</v>
          </cell>
          <cell r="C1367" t="str">
            <v>ASESOR PATRIMONIAL ASOCIADO</v>
          </cell>
          <cell r="D1367" t="str">
            <v>PROMOCION Y ASESORIA</v>
          </cell>
        </row>
        <row r="1368">
          <cell r="A1368">
            <v>64750</v>
          </cell>
          <cell r="B1368" t="str">
            <v>GARCIA CESAR JAVIER</v>
          </cell>
          <cell r="C1368" t="str">
            <v>HEAD</v>
          </cell>
          <cell r="D1368" t="str">
            <v>ASESORIA CORPORATIVA</v>
          </cell>
        </row>
        <row r="1369">
          <cell r="A1369">
            <v>64647</v>
          </cell>
          <cell r="B1369" t="str">
            <v>ARECHIGA GUERRERO MATEO</v>
          </cell>
          <cell r="C1369" t="str">
            <v>BUSINESS MANAGER</v>
          </cell>
          <cell r="D1369" t="str">
            <v>DIRECCION GENERAL HM</v>
          </cell>
        </row>
        <row r="1370">
          <cell r="A1370">
            <v>63152</v>
          </cell>
          <cell r="B1370" t="str">
            <v>DELGADO GONZALEZ SHALEM</v>
          </cell>
          <cell r="C1370" t="str">
            <v>ASESOR PATRIMONIAL ASOCIADO</v>
          </cell>
          <cell r="D1370" t="str">
            <v>PROMOCION Y ASESORIA</v>
          </cell>
        </row>
        <row r="1371">
          <cell r="A1371">
            <v>64677</v>
          </cell>
          <cell r="B1371" t="str">
            <v>ROBLEDO GARCIA  CARLOS RODRIGO</v>
          </cell>
          <cell r="C1371" t="str">
            <v>SUBGERENTE</v>
          </cell>
          <cell r="D1371" t="str">
            <v>FIDUCIARIO</v>
          </cell>
        </row>
        <row r="1372">
          <cell r="A1372">
            <v>64879</v>
          </cell>
          <cell r="B1372" t="str">
            <v>VISUETT MORENO JUAN ANTONIO</v>
          </cell>
          <cell r="C1372" t="str">
            <v>ASPIRANTE A ASESOR</v>
          </cell>
          <cell r="D1372" t="str">
            <v>PROMOCION Y ASESORIA</v>
          </cell>
        </row>
        <row r="1373">
          <cell r="A1373">
            <v>63849</v>
          </cell>
          <cell r="B1373" t="str">
            <v>PEREZ JIMENEZ JORGE LUIS</v>
          </cell>
          <cell r="C1373" t="str">
            <v>OPERADOR TELEFONICO</v>
          </cell>
          <cell r="D1373" t="str">
            <v>SERVICIOS CAT</v>
          </cell>
        </row>
        <row r="1374">
          <cell r="A1374">
            <v>60834</v>
          </cell>
          <cell r="B1374" t="str">
            <v>CAMARENA DE SANTIAGO AMIRA ALEJANDRA</v>
          </cell>
          <cell r="C1374" t="str">
            <v>ESPECIALISTA</v>
          </cell>
          <cell r="D1374" t="str">
            <v>WEALTH MANAGEMENT</v>
          </cell>
        </row>
        <row r="1375">
          <cell r="A1375">
            <v>63607</v>
          </cell>
          <cell r="B1375" t="str">
            <v>ROBLEDA GONZALEZ DE CASTILLA PAULINA</v>
          </cell>
          <cell r="C1375" t="str">
            <v>ESPECIALISTA</v>
          </cell>
          <cell r="D1375" t="str">
            <v>WEALTH MANAGEMENT</v>
          </cell>
        </row>
        <row r="1376">
          <cell r="A1376">
            <v>53135</v>
          </cell>
          <cell r="B1376" t="str">
            <v>FONSECA FONS EDUARDO</v>
          </cell>
          <cell r="C1376" t="str">
            <v>ESPECIALISTA</v>
          </cell>
          <cell r="D1376" t="str">
            <v>WEALTH MANAGEMENT</v>
          </cell>
        </row>
        <row r="1377">
          <cell r="A1377">
            <v>53990</v>
          </cell>
          <cell r="B1377" t="str">
            <v>RAMIREZ PICKETT MARTHA ELIA</v>
          </cell>
          <cell r="C1377" t="str">
            <v>SUBDIRECTOR DE PROMOCION</v>
          </cell>
          <cell r="D1377" t="str">
            <v>WEALTH MANAGEMENT</v>
          </cell>
        </row>
        <row r="1378">
          <cell r="A1378">
            <v>63398</v>
          </cell>
          <cell r="B1378" t="str">
            <v>MARTINEZ VERGEL SUSANA</v>
          </cell>
          <cell r="C1378" t="str">
            <v>ASISTENTE DE PROMOCION</v>
          </cell>
          <cell r="D1378" t="str">
            <v>PROMOCION Y ASESORIA</v>
          </cell>
        </row>
        <row r="1379">
          <cell r="A1379">
            <v>60513</v>
          </cell>
          <cell r="B1379" t="str">
            <v>MACIAS NEGRETE LAURA ICELA</v>
          </cell>
          <cell r="C1379" t="str">
            <v>DIRECTOR DE CENTRO FINANCIERO</v>
          </cell>
          <cell r="D1379" t="str">
            <v>PROMOCION Y ASESORIA</v>
          </cell>
        </row>
        <row r="1380">
          <cell r="A1380">
            <v>62807</v>
          </cell>
          <cell r="B1380" t="str">
            <v>CALDERON ESTRADA MIGUEL ANGEL</v>
          </cell>
          <cell r="C1380" t="str">
            <v>CAJERO</v>
          </cell>
          <cell r="D1380" t="str">
            <v>PROMOCION Y ASESORIA</v>
          </cell>
        </row>
        <row r="1381">
          <cell r="A1381">
            <v>63860</v>
          </cell>
          <cell r="B1381" t="str">
            <v>GARCIA SANCHEZ  DANIELA MARGARITA</v>
          </cell>
          <cell r="C1381" t="str">
            <v>CAJERO</v>
          </cell>
          <cell r="D1381" t="str">
            <v>PROMOCION Y ASESORIA</v>
          </cell>
        </row>
        <row r="1382">
          <cell r="A1382">
            <v>52255</v>
          </cell>
          <cell r="B1382" t="str">
            <v>SOTOMAYOR ROMANO MAURICIO ISRAEL</v>
          </cell>
          <cell r="C1382" t="str">
            <v>BANQUERO PRIVADO SENIOR</v>
          </cell>
          <cell r="D1382" t="str">
            <v>PROMOCION Y ASESORIA</v>
          </cell>
        </row>
        <row r="1383">
          <cell r="A1383">
            <v>52267</v>
          </cell>
          <cell r="B1383" t="str">
            <v>VIEYRA MARTIÑON CARLOS FRANCISCO</v>
          </cell>
          <cell r="C1383" t="str">
            <v>ASESOR PATRIMONIAL ASOCIADO</v>
          </cell>
          <cell r="D1383" t="str">
            <v>PROMOCION Y ASESORIA</v>
          </cell>
        </row>
        <row r="1384">
          <cell r="A1384">
            <v>62205</v>
          </cell>
          <cell r="B1384" t="str">
            <v>NOGUERA ROMERO JUAN JOSE</v>
          </cell>
          <cell r="C1384" t="str">
            <v>DIRECTOR</v>
          </cell>
          <cell r="D1384" t="str">
            <v>CONSULTORIA Y SEGUROS</v>
          </cell>
        </row>
        <row r="1385">
          <cell r="A1385">
            <v>64896</v>
          </cell>
          <cell r="B1385" t="str">
            <v>MARTINEZ RETIZ TAIRA NOEMI</v>
          </cell>
          <cell r="C1385" t="str">
            <v>ANALISTA</v>
          </cell>
          <cell r="D1385" t="str">
            <v>JURIDICO</v>
          </cell>
        </row>
        <row r="1386">
          <cell r="A1386">
            <v>64901</v>
          </cell>
          <cell r="B1386" t="str">
            <v>MONTENEGRO SUSTAITA YECNEXILIZTLI NOEMI</v>
          </cell>
          <cell r="C1386" t="str">
            <v>OPERADOR TELEFONICO</v>
          </cell>
          <cell r="D1386" t="str">
            <v>SERVICIOS CAT</v>
          </cell>
        </row>
        <row r="1387">
          <cell r="A1387">
            <v>64903</v>
          </cell>
          <cell r="B1387" t="str">
            <v>GARCIA SILVA ALFONSO LUIS</v>
          </cell>
          <cell r="C1387" t="str">
            <v>SUBDIRECTOR</v>
          </cell>
          <cell r="D1387" t="str">
            <v>ASSET MANAGEMENT</v>
          </cell>
        </row>
        <row r="1388">
          <cell r="A1388">
            <v>64914</v>
          </cell>
          <cell r="B1388" t="str">
            <v>PERALTA DOMINGUEZ VANIA ELENA</v>
          </cell>
          <cell r="C1388" t="str">
            <v>GERENTE</v>
          </cell>
          <cell r="D1388" t="str">
            <v>BURSANET CANALES Y MEDIOS DIGITALES</v>
          </cell>
        </row>
        <row r="1389">
          <cell r="A1389">
            <v>64892</v>
          </cell>
          <cell r="B1389" t="str">
            <v>COELLO PALOMET  ALEJANDRO</v>
          </cell>
          <cell r="C1389" t="str">
            <v>AYUDANTE GENERAL</v>
          </cell>
          <cell r="D1389" t="str">
            <v>PROMOCION Y ASESORIA</v>
          </cell>
        </row>
        <row r="1390">
          <cell r="A1390">
            <v>64902</v>
          </cell>
          <cell r="B1390" t="str">
            <v>LOPEZ SAUCEDA JULIO CESAR</v>
          </cell>
          <cell r="C1390" t="str">
            <v>ASESOR PATRIMONIAL ASOCIADO</v>
          </cell>
          <cell r="D1390" t="str">
            <v>PROMOCION Y ASESORIA</v>
          </cell>
        </row>
        <row r="1391">
          <cell r="A1391">
            <v>64891</v>
          </cell>
          <cell r="B1391" t="str">
            <v>BARAJAS RAMIREZ RUBEN EUGENIO</v>
          </cell>
          <cell r="C1391" t="str">
            <v>ASESOR BANCA SOLUCIONES</v>
          </cell>
          <cell r="D1391" t="str">
            <v>BANCA SOLUCIONES</v>
          </cell>
        </row>
        <row r="1392">
          <cell r="A1392">
            <v>61705</v>
          </cell>
          <cell r="B1392" t="str">
            <v>GALLARDO RODRIGUEZ MA. CRISTINA</v>
          </cell>
          <cell r="C1392" t="str">
            <v>CAJERO</v>
          </cell>
          <cell r="D1392" t="str">
            <v>PROMOCION Y ASESORIA</v>
          </cell>
        </row>
        <row r="1393">
          <cell r="A1393">
            <v>52721</v>
          </cell>
          <cell r="B1393" t="str">
            <v>BELMONT OGARRIO OSCAR</v>
          </cell>
          <cell r="C1393" t="str">
            <v>BANQUERO PRIVADO SENIOR</v>
          </cell>
          <cell r="D1393" t="str">
            <v>PROMOCION Y ASESORIA</v>
          </cell>
        </row>
        <row r="1394">
          <cell r="A1394">
            <v>64698</v>
          </cell>
          <cell r="B1394" t="str">
            <v>JUAREZ  FERMIN  ERICK</v>
          </cell>
          <cell r="C1394" t="str">
            <v>CAJERO</v>
          </cell>
          <cell r="D1394" t="str">
            <v>PROMOCION Y ASESORIA</v>
          </cell>
        </row>
        <row r="1395">
          <cell r="A1395">
            <v>64676</v>
          </cell>
          <cell r="B1395" t="str">
            <v>VAZQUEZ CHAPARRO CAROLINA ANGELINA</v>
          </cell>
          <cell r="C1395" t="str">
            <v>SUBGERENTE</v>
          </cell>
          <cell r="D1395" t="str">
            <v>FIDUCIARIO</v>
          </cell>
        </row>
        <row r="1396">
          <cell r="A1396">
            <v>60387</v>
          </cell>
          <cell r="B1396" t="str">
            <v>FONTES ARAQUE JUDITH</v>
          </cell>
          <cell r="C1396" t="str">
            <v>ASESOR PATRIMONIAL ASOCIADO</v>
          </cell>
          <cell r="D1396" t="str">
            <v>PROMOCION Y ASESORIA</v>
          </cell>
        </row>
        <row r="1397">
          <cell r="A1397">
            <v>64924</v>
          </cell>
          <cell r="B1397" t="str">
            <v>RESENDIZ RIVERA RICARDO</v>
          </cell>
          <cell r="C1397" t="str">
            <v>ANALISTA</v>
          </cell>
          <cell r="D1397" t="str">
            <v>JURIDICO</v>
          </cell>
        </row>
        <row r="1398">
          <cell r="A1398">
            <v>64921</v>
          </cell>
          <cell r="B1398" t="str">
            <v>AGUIRRE ZAMORA CRISTINA ADRIANA</v>
          </cell>
          <cell r="C1398" t="str">
            <v>SUBDIRECTOR</v>
          </cell>
          <cell r="D1398" t="str">
            <v>AUDITORIA INTERNA</v>
          </cell>
        </row>
        <row r="1399">
          <cell r="A1399">
            <v>64923</v>
          </cell>
          <cell r="B1399" t="str">
            <v>RUIZ ERETZA YARAVIT MONSERRAT</v>
          </cell>
          <cell r="C1399" t="str">
            <v>COMMUNITY MANAGER</v>
          </cell>
          <cell r="D1399" t="str">
            <v>BURSANET CANALES Y MEDIOS DIGITALES</v>
          </cell>
        </row>
        <row r="1400">
          <cell r="A1400">
            <v>52702</v>
          </cell>
          <cell r="B1400" t="str">
            <v>MUNOZ DIAZ MERCY MYRTHA</v>
          </cell>
          <cell r="C1400" t="str">
            <v>SUBDIRECTOR DE PROMOCION</v>
          </cell>
          <cell r="D1400" t="str">
            <v>FIDUCIARIO</v>
          </cell>
        </row>
        <row r="1401">
          <cell r="A1401">
            <v>62538</v>
          </cell>
          <cell r="B1401" t="str">
            <v>CHAVEZ FLORES FRANCISCO JAVIER</v>
          </cell>
          <cell r="C1401" t="str">
            <v>COORDINADOR</v>
          </cell>
          <cell r="D1401" t="str">
            <v>ASSET MANAGEMENT</v>
          </cell>
        </row>
        <row r="1402">
          <cell r="A1402">
            <v>61662</v>
          </cell>
          <cell r="B1402" t="str">
            <v>CARDOSO AZCOITIA ELIZANDRA</v>
          </cell>
          <cell r="C1402" t="str">
            <v>SUBDIRECTOR</v>
          </cell>
          <cell r="D1402" t="str">
            <v>ASSET MANAGEMENT</v>
          </cell>
        </row>
        <row r="1403">
          <cell r="A1403">
            <v>53710</v>
          </cell>
          <cell r="B1403" t="str">
            <v>AGUIRRE GONZALEZ JULIO CESAR ADRIAN</v>
          </cell>
          <cell r="C1403" t="str">
            <v>SUBDIRECTOR</v>
          </cell>
          <cell r="D1403" t="str">
            <v>RIESGOS</v>
          </cell>
        </row>
        <row r="1404">
          <cell r="A1404">
            <v>63962</v>
          </cell>
          <cell r="B1404" t="str">
            <v>CONTRERAS ARGUETA MELKA JUDITH</v>
          </cell>
          <cell r="C1404" t="str">
            <v>GERENTE DE PROMOCION</v>
          </cell>
          <cell r="D1404" t="str">
            <v>VENTAS TESORERIA</v>
          </cell>
        </row>
        <row r="1405">
          <cell r="A1405">
            <v>64922</v>
          </cell>
          <cell r="B1405" t="str">
            <v>BECERRIL BARRAGAN SERGIO YAEL</v>
          </cell>
          <cell r="C1405" t="str">
            <v>GERENTE</v>
          </cell>
          <cell r="D1405" t="str">
            <v>BURSANET CANALES Y MEDIOS DIGITALES</v>
          </cell>
        </row>
        <row r="1406">
          <cell r="A1406">
            <v>53575</v>
          </cell>
          <cell r="B1406" t="str">
            <v>PEÑA HERNANDEZ LUIS ANTONIO</v>
          </cell>
          <cell r="C1406" t="str">
            <v>LIDER TECNICO</v>
          </cell>
          <cell r="D1406" t="str">
            <v>TECNOLOGIAS DE LA INFORMACION</v>
          </cell>
        </row>
        <row r="1407">
          <cell r="A1407">
            <v>63728</v>
          </cell>
          <cell r="B1407" t="str">
            <v>LUNA TOVAR SAYRA KARINA</v>
          </cell>
          <cell r="C1407" t="str">
            <v>ANALISTA</v>
          </cell>
          <cell r="D1407" t="str">
            <v>FIDUCIARIO</v>
          </cell>
        </row>
        <row r="1408">
          <cell r="A1408">
            <v>52339</v>
          </cell>
          <cell r="B1408" t="str">
            <v>MACIAS FRIAS KARLA ANABEL</v>
          </cell>
          <cell r="C1408" t="str">
            <v>ASESOR PATRIMONIAL ASOCIADO</v>
          </cell>
          <cell r="D1408" t="str">
            <v>PROMOCION Y ASESORIA</v>
          </cell>
        </row>
        <row r="1409">
          <cell r="A1409">
            <v>64092</v>
          </cell>
          <cell r="B1409" t="str">
            <v>MEDINA MURUETA GABRIELA</v>
          </cell>
          <cell r="C1409" t="str">
            <v>ANALISTA</v>
          </cell>
          <cell r="D1409" t="str">
            <v>ANALISIS DE CREDITO</v>
          </cell>
        </row>
        <row r="1410">
          <cell r="A1410">
            <v>61763</v>
          </cell>
          <cell r="B1410" t="str">
            <v>RODRIGUEZ RODRIGUEZ EDGAR GEOVANNI</v>
          </cell>
          <cell r="C1410" t="str">
            <v>COORDINADOR</v>
          </cell>
          <cell r="D1410" t="str">
            <v>ANALISIS DE CREDITO</v>
          </cell>
        </row>
        <row r="1411">
          <cell r="A1411">
            <v>63639</v>
          </cell>
          <cell r="B1411" t="str">
            <v>ALVARADO FLORES LUIS JOSE</v>
          </cell>
          <cell r="C1411" t="str">
            <v>SUBDIRECTOR</v>
          </cell>
          <cell r="D1411" t="str">
            <v>SEGURIDAD INFORMATICA</v>
          </cell>
        </row>
        <row r="1412">
          <cell r="A1412">
            <v>63192</v>
          </cell>
          <cell r="B1412" t="str">
            <v>ARREDONDO BLANCO JOSE DANIEL</v>
          </cell>
          <cell r="C1412" t="str">
            <v>OPERADOR TELEFONICO</v>
          </cell>
          <cell r="D1412" t="str">
            <v>SERVICIOS CAT</v>
          </cell>
        </row>
        <row r="1413">
          <cell r="A1413">
            <v>61098</v>
          </cell>
          <cell r="B1413" t="str">
            <v>GONZALEZ RUIZ ABIGAIL EDITH</v>
          </cell>
          <cell r="C1413" t="str">
            <v>EJECUTIVO</v>
          </cell>
          <cell r="D1413" t="str">
            <v>CREDITO PERSONAS FISICAS</v>
          </cell>
        </row>
        <row r="1414">
          <cell r="A1414">
            <v>63644</v>
          </cell>
          <cell r="B1414" t="str">
            <v>FLORES BORDON SERGIO RUBEN</v>
          </cell>
          <cell r="C1414" t="str">
            <v>DIRECTOR DE ASESORIA</v>
          </cell>
          <cell r="D1414" t="str">
            <v>PROMOCION Y ASESORIA</v>
          </cell>
        </row>
        <row r="1415">
          <cell r="A1415">
            <v>61358</v>
          </cell>
          <cell r="B1415" t="str">
            <v>ESTRADA  ALVAREZ MAURICIO</v>
          </cell>
          <cell r="C1415" t="str">
            <v>SUBGERENTE</v>
          </cell>
          <cell r="D1415" t="str">
            <v>TESORERIA Y MESA DE DINERO</v>
          </cell>
        </row>
        <row r="1416">
          <cell r="A1416">
            <v>63836</v>
          </cell>
          <cell r="B1416" t="str">
            <v>GONZALEZ DOMINGUEZ RENE</v>
          </cell>
          <cell r="C1416" t="str">
            <v>LIDER</v>
          </cell>
          <cell r="D1416" t="str">
            <v>BANCA SOLUCIONES</v>
          </cell>
        </row>
        <row r="1417">
          <cell r="A1417">
            <v>64255</v>
          </cell>
          <cell r="B1417" t="str">
            <v>MORALES ESPINOZA DIEGO</v>
          </cell>
          <cell r="C1417" t="str">
            <v>AUDITOR</v>
          </cell>
          <cell r="D1417" t="str">
            <v>AUDITORIA INTERNA</v>
          </cell>
        </row>
        <row r="1418">
          <cell r="A1418">
            <v>64218</v>
          </cell>
          <cell r="B1418" t="str">
            <v>KRAVTSIV . LILIYA</v>
          </cell>
          <cell r="C1418" t="str">
            <v>BANQUERO JUNIOR</v>
          </cell>
          <cell r="D1418" t="str">
            <v>BANCA DE RELACION</v>
          </cell>
        </row>
        <row r="1419">
          <cell r="A1419">
            <v>60191</v>
          </cell>
          <cell r="B1419" t="str">
            <v>JUAREZ VALADEZ VIRIDIANA</v>
          </cell>
          <cell r="C1419" t="str">
            <v>INGENIERO SISTEMAS</v>
          </cell>
          <cell r="D1419" t="str">
            <v>TECNOLOGIAS DE LA INFORMACION</v>
          </cell>
        </row>
        <row r="1420">
          <cell r="A1420">
            <v>64201</v>
          </cell>
          <cell r="B1420" t="str">
            <v>OLIVOS MEDINA CITLALLI</v>
          </cell>
          <cell r="C1420" t="str">
            <v>AUDITOR</v>
          </cell>
          <cell r="D1420" t="str">
            <v>AUDITORIA INTERNA</v>
          </cell>
        </row>
        <row r="1421">
          <cell r="A1421">
            <v>60708</v>
          </cell>
          <cell r="B1421" t="str">
            <v>CALVILLO ALONSO MARTHA EVELIA</v>
          </cell>
          <cell r="C1421" t="str">
            <v>SUBGERENTE ADMINISTRATIVO</v>
          </cell>
          <cell r="D1421" t="str">
            <v>PROMOCION Y ASESORIA</v>
          </cell>
        </row>
        <row r="1422">
          <cell r="A1422">
            <v>64607</v>
          </cell>
          <cell r="B1422" t="str">
            <v>CUBRIA GONZALEZ JOSE HUMBERTO</v>
          </cell>
          <cell r="C1422" t="str">
            <v>ASESOR PATRIMONIAL ASOCIADO</v>
          </cell>
          <cell r="D1422" t="str">
            <v>PROMOCION Y ASESORIA</v>
          </cell>
        </row>
        <row r="1423">
          <cell r="A1423">
            <v>63746</v>
          </cell>
          <cell r="B1423" t="str">
            <v>CALDERA BAEZ ESTEBAN</v>
          </cell>
          <cell r="C1423" t="str">
            <v>ASESOR PATRIMONIAL ASOCIADO</v>
          </cell>
          <cell r="D1423" t="str">
            <v>PROMOCION Y ASESORIA</v>
          </cell>
        </row>
        <row r="1424">
          <cell r="A1424">
            <v>96080</v>
          </cell>
          <cell r="B1424" t="str">
            <v>VILLEGAS SANCHEZ PATRICIA</v>
          </cell>
          <cell r="C1424" t="str">
            <v>CAJERO</v>
          </cell>
          <cell r="D1424" t="str">
            <v>PROMOCION Y ASESORIA</v>
          </cell>
        </row>
        <row r="1425">
          <cell r="A1425">
            <v>64085</v>
          </cell>
          <cell r="B1425" t="str">
            <v>VARGAS OCHOA GRISELDA DANIELA</v>
          </cell>
          <cell r="C1425" t="str">
            <v>ASESOR BANCA SOLUCIONES JR</v>
          </cell>
          <cell r="D1425" t="str">
            <v>BANCA SOLUCIONES</v>
          </cell>
        </row>
        <row r="1426">
          <cell r="A1426">
            <v>63766</v>
          </cell>
          <cell r="B1426" t="str">
            <v>MORALES HERNANDEZ BALTAZAR</v>
          </cell>
          <cell r="C1426" t="str">
            <v>SUBGERENTE ADMINISTRATIVO</v>
          </cell>
          <cell r="D1426" t="str">
            <v>PROMOCION Y ASESORIA</v>
          </cell>
        </row>
        <row r="1427">
          <cell r="A1427">
            <v>52818</v>
          </cell>
          <cell r="B1427" t="str">
            <v>ESPERILLA ORTEGA BLANCA GABRIELA</v>
          </cell>
          <cell r="C1427" t="str">
            <v>SUBGERENTE ADMINISTRATIVO</v>
          </cell>
          <cell r="D1427" t="str">
            <v>WEALTH MANAGEMENT</v>
          </cell>
        </row>
        <row r="1428">
          <cell r="A1428">
            <v>64767</v>
          </cell>
          <cell r="B1428" t="str">
            <v>GALINDO CORREA LUIS ALBERTO</v>
          </cell>
          <cell r="C1428" t="str">
            <v>ASESOR BANCA SOLUCIONES</v>
          </cell>
          <cell r="D1428" t="str">
            <v>BANCA SOLUCIONES</v>
          </cell>
        </row>
        <row r="1429">
          <cell r="A1429">
            <v>64701</v>
          </cell>
          <cell r="B1429" t="str">
            <v>BARJAU OLIVAS DANIEL</v>
          </cell>
          <cell r="C1429" t="str">
            <v>ANALISTA</v>
          </cell>
          <cell r="D1429" t="str">
            <v>BANCA DE INVERSION</v>
          </cell>
        </row>
        <row r="1430">
          <cell r="A1430">
            <v>64404</v>
          </cell>
          <cell r="B1430" t="str">
            <v>BOUD HORS VARGAS SANTIAGO</v>
          </cell>
          <cell r="C1430" t="str">
            <v>ANALISTA</v>
          </cell>
          <cell r="D1430" t="str">
            <v>BANCA DE INVERSION</v>
          </cell>
        </row>
        <row r="1431">
          <cell r="A1431">
            <v>64867</v>
          </cell>
          <cell r="B1431" t="str">
            <v>GUERRERO PEREZ LAURA GABRIELA</v>
          </cell>
          <cell r="C1431" t="str">
            <v>ASSOCIATE</v>
          </cell>
          <cell r="D1431" t="str">
            <v>BANCA DE INVERSION</v>
          </cell>
        </row>
        <row r="1432">
          <cell r="A1432">
            <v>64332</v>
          </cell>
          <cell r="B1432" t="str">
            <v>MAYA SEGURA CHRISTIAN YAEL</v>
          </cell>
          <cell r="C1432" t="str">
            <v>ESPECIALISTA</v>
          </cell>
          <cell r="D1432" t="str">
            <v>SEGURIDAD INFORMATICA</v>
          </cell>
        </row>
        <row r="1433">
          <cell r="A1433">
            <v>63313</v>
          </cell>
          <cell r="B1433" t="str">
            <v>ARTEAGA COBIAN LUIS</v>
          </cell>
          <cell r="C1433" t="str">
            <v>ANALISTA</v>
          </cell>
          <cell r="D1433" t="str">
            <v>ASESORIA CORPORATIVA</v>
          </cell>
        </row>
        <row r="1434">
          <cell r="A1434">
            <v>64284</v>
          </cell>
          <cell r="B1434" t="str">
            <v>RUIZ PAMANES KARLA</v>
          </cell>
          <cell r="C1434" t="str">
            <v>SUBGERENTE</v>
          </cell>
          <cell r="D1434" t="str">
            <v>DINN</v>
          </cell>
        </row>
        <row r="1435">
          <cell r="A1435">
            <v>64718</v>
          </cell>
          <cell r="B1435" t="str">
            <v>BATURONI ISLAS DANIELLA ALEJANDRA</v>
          </cell>
          <cell r="C1435" t="str">
            <v>ASPIRANTE A ASESOR</v>
          </cell>
          <cell r="D1435" t="str">
            <v>PROMOCION Y ASESORIA</v>
          </cell>
        </row>
        <row r="1436">
          <cell r="A1436">
            <v>96197</v>
          </cell>
          <cell r="B1436" t="str">
            <v>MALDONADO TOVAR GABRIELA</v>
          </cell>
          <cell r="C1436" t="str">
            <v>SUBGERENTE ADMINISTRATIVO</v>
          </cell>
          <cell r="D1436" t="str">
            <v>PROMOCION Y ASESORIA</v>
          </cell>
        </row>
        <row r="1437">
          <cell r="A1437">
            <v>64776</v>
          </cell>
          <cell r="B1437" t="str">
            <v>DELGADO RODRIGUEZ PAMELA MARIANA</v>
          </cell>
          <cell r="C1437" t="str">
            <v>ASESOR PATRIMONIAL ASOCIADO</v>
          </cell>
          <cell r="D1437" t="str">
            <v>PROMOCION Y ASESORIA</v>
          </cell>
        </row>
        <row r="1438">
          <cell r="A1438">
            <v>63282</v>
          </cell>
          <cell r="B1438" t="str">
            <v>MARTINEZ GONZALEZ MARIA VERONICA</v>
          </cell>
          <cell r="C1438" t="str">
            <v>EJECUTIVO DE SERVICIO</v>
          </cell>
          <cell r="D1438" t="str">
            <v>PROMOCION Y ASESORIA</v>
          </cell>
        </row>
        <row r="1439">
          <cell r="A1439">
            <v>60858</v>
          </cell>
          <cell r="B1439" t="str">
            <v>VAZQUEZ TREJO UBALDO</v>
          </cell>
          <cell r="C1439" t="str">
            <v>ASESOR PATRIMONIAL ASOCIADO</v>
          </cell>
          <cell r="D1439" t="str">
            <v>PROMOCION Y ASESORIA</v>
          </cell>
        </row>
        <row r="1440">
          <cell r="A1440">
            <v>63846</v>
          </cell>
          <cell r="B1440" t="str">
            <v>ESCOBAR PESCINA JESHUA</v>
          </cell>
          <cell r="C1440" t="str">
            <v>ASPIRANTE A ASESOR</v>
          </cell>
          <cell r="D1440" t="str">
            <v>PROMOCION Y ASESORIA</v>
          </cell>
        </row>
        <row r="1441">
          <cell r="A1441">
            <v>94887</v>
          </cell>
          <cell r="B1441" t="str">
            <v>GONZALEZ QUINTERO FERNANDO</v>
          </cell>
          <cell r="C1441" t="str">
            <v>ASESOR PATRIMONIAL ASOCIADO</v>
          </cell>
          <cell r="D1441" t="str">
            <v>PROMOCION Y ASESORIA</v>
          </cell>
        </row>
        <row r="1442">
          <cell r="A1442">
            <v>64735</v>
          </cell>
          <cell r="B1442" t="str">
            <v>MARTINEZ COLIN IVONNE NOHEMI</v>
          </cell>
          <cell r="C1442" t="str">
            <v>EJECUTIVO DE SERVICIO DINN</v>
          </cell>
          <cell r="D1442" t="str">
            <v>DINN</v>
          </cell>
        </row>
        <row r="1443">
          <cell r="A1443">
            <v>61859</v>
          </cell>
          <cell r="B1443" t="str">
            <v>RODRIGUEZ GUILLEN DEYSI</v>
          </cell>
          <cell r="C1443" t="str">
            <v>SUPERVISOR</v>
          </cell>
          <cell r="D1443" t="str">
            <v>EXPERIENCIA AL CLIENTE</v>
          </cell>
        </row>
        <row r="1444">
          <cell r="A1444">
            <v>64411</v>
          </cell>
          <cell r="B1444" t="str">
            <v>DESIDERIO BERNABE ELIZABETH</v>
          </cell>
          <cell r="C1444" t="str">
            <v>OPERADOR TELEFONICO</v>
          </cell>
          <cell r="D1444" t="str">
            <v>SERVICIOS CAT</v>
          </cell>
        </row>
        <row r="1445">
          <cell r="A1445">
            <v>64593</v>
          </cell>
          <cell r="B1445" t="str">
            <v>CARRILLO SANCHEZ AMAURY</v>
          </cell>
          <cell r="C1445" t="str">
            <v>ASPIRANTE A ASESOR</v>
          </cell>
          <cell r="D1445" t="str">
            <v>PROMOCION Y ASESORIA</v>
          </cell>
        </row>
        <row r="1446">
          <cell r="A1446">
            <v>64724</v>
          </cell>
          <cell r="B1446" t="str">
            <v>CABIEDES GARCIA VALERIA</v>
          </cell>
          <cell r="C1446" t="str">
            <v>ASPIRANTE A ASESOR</v>
          </cell>
          <cell r="D1446" t="str">
            <v>PROMOCION Y ASESORIA</v>
          </cell>
        </row>
        <row r="1447">
          <cell r="A1447">
            <v>63198</v>
          </cell>
          <cell r="B1447" t="str">
            <v>PATIÑO QUIÑONEZ GABRIELA</v>
          </cell>
          <cell r="C1447" t="str">
            <v>SUBGERENTE ADMINISTRATIVO</v>
          </cell>
          <cell r="D1447" t="str">
            <v>PROMOCION Y ASESORIA</v>
          </cell>
        </row>
        <row r="1448">
          <cell r="A1448">
            <v>64810</v>
          </cell>
          <cell r="B1448" t="str">
            <v>GUTIERREZ FARRERA RAFAEL</v>
          </cell>
          <cell r="C1448" t="str">
            <v>BANQUERO SR</v>
          </cell>
          <cell r="D1448" t="str">
            <v>BANCA DE RELACION</v>
          </cell>
        </row>
        <row r="1449">
          <cell r="A1449">
            <v>64779</v>
          </cell>
          <cell r="B1449" t="str">
            <v>PAREYON  VALERO DIEGO IGNACIO</v>
          </cell>
          <cell r="C1449" t="str">
            <v>ASPIRANTE A ASESOR</v>
          </cell>
          <cell r="D1449" t="str">
            <v>PROMOCION Y ASESORIA</v>
          </cell>
        </row>
        <row r="1450">
          <cell r="A1450">
            <v>64495</v>
          </cell>
          <cell r="B1450" t="str">
            <v>VALDES GARCIA VICTOR ALBERTO</v>
          </cell>
          <cell r="C1450" t="str">
            <v>DIRECTOR DE CENTRO FINANCIERO</v>
          </cell>
          <cell r="D1450" t="str">
            <v>PROMOCION Y ASESORIA</v>
          </cell>
        </row>
        <row r="1451">
          <cell r="A1451">
            <v>63569</v>
          </cell>
          <cell r="B1451" t="str">
            <v>FERRER JASSO GUILLERMO</v>
          </cell>
          <cell r="C1451" t="str">
            <v>CAJERO</v>
          </cell>
          <cell r="D1451" t="str">
            <v>PROMOCION Y ASESORIA</v>
          </cell>
        </row>
        <row r="1452">
          <cell r="A1452">
            <v>53039</v>
          </cell>
          <cell r="B1452" t="str">
            <v>URRUTIA CASTILLO ALEJANDRA YESSYHUARA</v>
          </cell>
          <cell r="C1452" t="str">
            <v>ASESOR PATRIMONIAL ASOCIADO</v>
          </cell>
          <cell r="D1452" t="str">
            <v>PROMOCION Y ASESORIA</v>
          </cell>
        </row>
        <row r="1453">
          <cell r="A1453">
            <v>52226</v>
          </cell>
          <cell r="B1453" t="str">
            <v>GAULT YAÑEZ VIRIDIANA</v>
          </cell>
          <cell r="C1453" t="str">
            <v>ASISTENTE DE PROMOCION</v>
          </cell>
          <cell r="D1453" t="str">
            <v>PROMOCION Y ASESORIA</v>
          </cell>
        </row>
        <row r="1454">
          <cell r="A1454">
            <v>60183</v>
          </cell>
          <cell r="B1454" t="str">
            <v>ROBLES GARNICA ALEJANDRO</v>
          </cell>
          <cell r="C1454" t="str">
            <v>DIRECTOR DE CENTRO FINANCIERO</v>
          </cell>
          <cell r="D1454" t="str">
            <v>PROMOCION Y ASESORIA</v>
          </cell>
        </row>
        <row r="1455">
          <cell r="A1455">
            <v>96049</v>
          </cell>
          <cell r="B1455" t="str">
            <v>VAZQUEZ JIMENEZ MARIA MERCEDES</v>
          </cell>
          <cell r="C1455" t="str">
            <v>ASESOR PATRIMONIAL ASOCIADO</v>
          </cell>
          <cell r="D1455" t="str">
            <v>PROMOCION Y ASESORIA</v>
          </cell>
        </row>
        <row r="1456">
          <cell r="A1456">
            <v>50490</v>
          </cell>
          <cell r="B1456" t="str">
            <v>TRUJILLO PERALTA MAGALY</v>
          </cell>
          <cell r="C1456" t="str">
            <v>SUBDIRECTOR PATRIMONIAL</v>
          </cell>
          <cell r="D1456" t="str">
            <v>PROMOCION Y ASESORIA</v>
          </cell>
        </row>
        <row r="1457">
          <cell r="A1457">
            <v>60452</v>
          </cell>
          <cell r="B1457" t="str">
            <v>MADRIGAL SANCHEZ MARITZA CELENE</v>
          </cell>
          <cell r="C1457" t="str">
            <v>ASISTENTE DE PROMOCION</v>
          </cell>
          <cell r="D1457" t="str">
            <v>WEALTH MANAGEMENT</v>
          </cell>
        </row>
        <row r="1458">
          <cell r="A1458">
            <v>62572</v>
          </cell>
          <cell r="B1458" t="str">
            <v>DE MARIA Y CAMPOS SOLIS MIGUEL</v>
          </cell>
          <cell r="C1458" t="str">
            <v>DIRECTOR SECTORIAL</v>
          </cell>
          <cell r="D1458" t="str">
            <v>BANCA DE RELACION</v>
          </cell>
        </row>
        <row r="1459">
          <cell r="A1459">
            <v>51875</v>
          </cell>
          <cell r="B1459" t="str">
            <v>MARTINEZ CALVO FRANCISCO</v>
          </cell>
          <cell r="C1459" t="str">
            <v>MENSAJERO</v>
          </cell>
          <cell r="D1459" t="str">
            <v>UNIDAD INTERNA</v>
          </cell>
        </row>
        <row r="1460">
          <cell r="A1460">
            <v>61490</v>
          </cell>
          <cell r="B1460" t="str">
            <v>CRUZ ALBA SALVADOR</v>
          </cell>
          <cell r="C1460" t="str">
            <v>GERENTE ADMINISTRATIVO</v>
          </cell>
          <cell r="D1460" t="str">
            <v>PROMOCION Y ASESORIA</v>
          </cell>
        </row>
        <row r="1461">
          <cell r="A1461">
            <v>50287</v>
          </cell>
          <cell r="B1461" t="str">
            <v>VIZCAINO QUIROGA IVAN</v>
          </cell>
          <cell r="C1461" t="str">
            <v>ASESOR PATRIMONIAL ASOCIADO</v>
          </cell>
          <cell r="D1461" t="str">
            <v>PROMOCION Y ASESORIA</v>
          </cell>
        </row>
        <row r="1462">
          <cell r="A1462">
            <v>64712</v>
          </cell>
          <cell r="B1462" t="str">
            <v>ARMAS GARCIA MARIBEL</v>
          </cell>
          <cell r="C1462" t="str">
            <v>PROJECT MANAGER</v>
          </cell>
          <cell r="D1462" t="str">
            <v>TECNOLOGIAS DE LA INFORMACION</v>
          </cell>
        </row>
        <row r="1463">
          <cell r="A1463">
            <v>63239</v>
          </cell>
          <cell r="B1463" t="str">
            <v>RODRIGUEZ OROZCO ILSE ALEJANDRA</v>
          </cell>
          <cell r="C1463" t="str">
            <v>ASESOR BANCA SOLUCIONES</v>
          </cell>
          <cell r="D1463" t="str">
            <v>BANCA SOLUCIONES</v>
          </cell>
        </row>
        <row r="1464">
          <cell r="A1464">
            <v>64629</v>
          </cell>
          <cell r="B1464" t="str">
            <v>GOMEZ CASTILLEJOS MARIA FERNANDA</v>
          </cell>
          <cell r="C1464" t="str">
            <v>ASESOR BANCA SOLUCIONES JR</v>
          </cell>
          <cell r="D1464" t="str">
            <v>BANCA SOLUCIONES</v>
          </cell>
        </row>
        <row r="1465">
          <cell r="A1465">
            <v>64930</v>
          </cell>
          <cell r="B1465" t="str">
            <v>AGUILAR MOREIRA CAROLINA BERENICE</v>
          </cell>
          <cell r="C1465" t="str">
            <v>SUBGERENTE</v>
          </cell>
          <cell r="D1465" t="str">
            <v>RIESGOS</v>
          </cell>
        </row>
        <row r="1466">
          <cell r="A1466">
            <v>60374</v>
          </cell>
          <cell r="B1466" t="str">
            <v>AMBRIZ CERVANTES JESUS ALBERTO</v>
          </cell>
          <cell r="C1466" t="str">
            <v>SUBDIRECTOR DE CENTRO FINANCIERO</v>
          </cell>
          <cell r="D1466" t="str">
            <v>BANCA SOLUCIONES</v>
          </cell>
        </row>
        <row r="1467">
          <cell r="A1467">
            <v>50650</v>
          </cell>
          <cell r="B1467" t="str">
            <v>PEREZ MENDEZ FRANCISCO JAVIER</v>
          </cell>
          <cell r="C1467" t="str">
            <v>DIRECTOR DE CENTRO FINANCIERO</v>
          </cell>
          <cell r="D1467" t="str">
            <v>PROMOCION Y ASESORIA</v>
          </cell>
        </row>
        <row r="1468">
          <cell r="A1468">
            <v>63842</v>
          </cell>
          <cell r="B1468" t="str">
            <v>HERRERA HERRERA LIZETH ALEJANDRA</v>
          </cell>
          <cell r="C1468" t="str">
            <v>RECEPCIONISTA ANFITRION</v>
          </cell>
          <cell r="D1468" t="str">
            <v>PROMOCION Y ASESORIA</v>
          </cell>
        </row>
        <row r="1469">
          <cell r="A1469">
            <v>64853</v>
          </cell>
          <cell r="B1469" t="str">
            <v>TORRES HERNANDEZ JAIME DAVID</v>
          </cell>
          <cell r="C1469" t="str">
            <v>ASESOR BANCA SOLUCIONES</v>
          </cell>
          <cell r="D1469" t="str">
            <v>BANCA SOLUCIONES</v>
          </cell>
        </row>
        <row r="1470">
          <cell r="A1470">
            <v>64608</v>
          </cell>
          <cell r="B1470" t="str">
            <v>ALVAREZ GARCIA ALEJANDRA</v>
          </cell>
          <cell r="C1470" t="str">
            <v>ANALISTA</v>
          </cell>
          <cell r="D1470" t="str">
            <v>VALORES</v>
          </cell>
        </row>
        <row r="1471">
          <cell r="A1471">
            <v>64820</v>
          </cell>
          <cell r="B1471" t="str">
            <v>VAZQUEZ OROZCO MONTSERRAT</v>
          </cell>
          <cell r="C1471" t="str">
            <v>LIDER TECNICO</v>
          </cell>
          <cell r="D1471" t="str">
            <v>TECNOLOGIAS DE LA INFORMACION</v>
          </cell>
        </row>
        <row r="1472">
          <cell r="A1472">
            <v>64752</v>
          </cell>
          <cell r="B1472" t="str">
            <v>SUAREZ SOLIS ANGEL</v>
          </cell>
          <cell r="C1472" t="str">
            <v>ASPIRANTE A ASESOR</v>
          </cell>
          <cell r="D1472" t="str">
            <v>PROMOCION Y ASESORIA</v>
          </cell>
        </row>
        <row r="1473">
          <cell r="A1473">
            <v>64858</v>
          </cell>
          <cell r="B1473" t="str">
            <v>PEÑA MENDOZA GUILLERMO</v>
          </cell>
          <cell r="C1473" t="str">
            <v>ASESOR PATRIMONIAL ASOCIADO</v>
          </cell>
          <cell r="D1473" t="str">
            <v>PROMOCION Y ASESORIA</v>
          </cell>
        </row>
        <row r="1474">
          <cell r="A1474">
            <v>64816</v>
          </cell>
          <cell r="B1474" t="str">
            <v>CLAVEL OLMOS ARTURO</v>
          </cell>
          <cell r="C1474" t="str">
            <v>LIDER TECNICO</v>
          </cell>
          <cell r="D1474" t="str">
            <v>TECNOLOGIAS DE LA INFORMACION</v>
          </cell>
        </row>
        <row r="1475">
          <cell r="A1475">
            <v>64822</v>
          </cell>
          <cell r="B1475" t="str">
            <v>CAMPOS MORALES JESSICA LIZETH</v>
          </cell>
          <cell r="C1475" t="str">
            <v>RECEPCIONISTA ANFITRION</v>
          </cell>
          <cell r="D1475" t="str">
            <v>PROMOCION Y ASESORIA</v>
          </cell>
        </row>
        <row r="1476">
          <cell r="A1476">
            <v>64843</v>
          </cell>
          <cell r="B1476" t="str">
            <v>ZAMBRANO AVILA IVAN JESUS</v>
          </cell>
          <cell r="C1476" t="str">
            <v>LIDER TECNICO</v>
          </cell>
          <cell r="D1476" t="str">
            <v>TECNOLOGIAS DE LA INFORMACION</v>
          </cell>
        </row>
        <row r="1477">
          <cell r="A1477">
            <v>64832</v>
          </cell>
          <cell r="B1477" t="str">
            <v>CARDENAS ALVAREZ ERIKA</v>
          </cell>
          <cell r="C1477" t="str">
            <v>ANALISTA</v>
          </cell>
          <cell r="D1477" t="str">
            <v>OPERACIONES ARRENDADORA</v>
          </cell>
        </row>
        <row r="1478">
          <cell r="A1478">
            <v>64830</v>
          </cell>
          <cell r="B1478" t="str">
            <v>RODRIGUEZ CHAPA ALEJANDRO</v>
          </cell>
          <cell r="C1478" t="str">
            <v>ASPIRANTE A ASESOR</v>
          </cell>
          <cell r="D1478" t="str">
            <v>PROMOCION Y ASESORIA</v>
          </cell>
        </row>
        <row r="1479">
          <cell r="A1479">
            <v>64791</v>
          </cell>
          <cell r="B1479" t="str">
            <v>DE LA GARZA CAMARGO JOSEMARIA</v>
          </cell>
          <cell r="C1479" t="str">
            <v>ASPIRANTE A ASESOR</v>
          </cell>
          <cell r="D1479" t="str">
            <v>PROMOCION Y ASESORIA</v>
          </cell>
        </row>
        <row r="1480">
          <cell r="A1480">
            <v>64601</v>
          </cell>
          <cell r="B1480" t="str">
            <v>VELA ROMERO MARCO ANTONIO</v>
          </cell>
          <cell r="C1480" t="str">
            <v>ASESOR PATRIMONIAL ASOCIADO</v>
          </cell>
          <cell r="D1480" t="str">
            <v>PROMOCION Y ASESORIA</v>
          </cell>
        </row>
        <row r="1481">
          <cell r="A1481">
            <v>64859</v>
          </cell>
          <cell r="B1481" t="str">
            <v>HERNANDEZ CHIQUITO JOSE ALBERTO</v>
          </cell>
          <cell r="C1481" t="str">
            <v>ASESOR PATRIMONIAL ASOCIADO</v>
          </cell>
          <cell r="D1481" t="str">
            <v>PROMOCION Y ASESORIA</v>
          </cell>
        </row>
        <row r="1482">
          <cell r="A1482">
            <v>64818</v>
          </cell>
          <cell r="B1482" t="str">
            <v>ALCOCER ALVAREZ ISRAEL</v>
          </cell>
          <cell r="C1482" t="str">
            <v>ANALISTA</v>
          </cell>
          <cell r="D1482" t="str">
            <v>CONSULTORIA Y SEGUROS</v>
          </cell>
        </row>
        <row r="1483">
          <cell r="A1483">
            <v>64831</v>
          </cell>
          <cell r="B1483" t="str">
            <v>AVILA ESCOBEDO MIGUEL</v>
          </cell>
          <cell r="C1483" t="str">
            <v>ANALISTA</v>
          </cell>
          <cell r="D1483" t="str">
            <v>LIQUIDACION A TERCEROS</v>
          </cell>
        </row>
        <row r="1484">
          <cell r="A1484">
            <v>64805</v>
          </cell>
          <cell r="B1484" t="str">
            <v>DE LA TORRE LARA NANCY AMINA</v>
          </cell>
          <cell r="C1484" t="str">
            <v>RECEPCIONISTA ANFITRION</v>
          </cell>
          <cell r="D1484" t="str">
            <v>PROMOCION Y ASESORIA</v>
          </cell>
        </row>
        <row r="1485">
          <cell r="A1485">
            <v>64813</v>
          </cell>
          <cell r="B1485" t="str">
            <v>ALVAREZ ESCAMILLA JEANNETTE DAYAN</v>
          </cell>
          <cell r="C1485" t="str">
            <v>COORDINADOR</v>
          </cell>
          <cell r="D1485" t="str">
            <v>DINN</v>
          </cell>
        </row>
        <row r="1486">
          <cell r="A1486">
            <v>64833</v>
          </cell>
          <cell r="B1486" t="str">
            <v>VARGAS GARCIA FRANCISCO JAVIER</v>
          </cell>
          <cell r="C1486" t="str">
            <v>CONSULTOR</v>
          </cell>
          <cell r="D1486" t="str">
            <v>PROMOCION Y ASESORIA</v>
          </cell>
        </row>
        <row r="1487">
          <cell r="A1487">
            <v>64905</v>
          </cell>
          <cell r="B1487" t="str">
            <v>SANCHEZ  DINORIN FERNANDO</v>
          </cell>
          <cell r="C1487" t="str">
            <v>CONSULTOR</v>
          </cell>
          <cell r="D1487" t="str">
            <v>PROMOCION Y ASESORIA</v>
          </cell>
        </row>
        <row r="1488">
          <cell r="A1488">
            <v>64814</v>
          </cell>
          <cell r="B1488" t="str">
            <v>RUBIO RODRIGUEZ MIGUEL ANGEL</v>
          </cell>
          <cell r="C1488" t="str">
            <v>OPERADOR TELEFONICO</v>
          </cell>
          <cell r="D1488" t="str">
            <v>SERVICIOS CAT</v>
          </cell>
        </row>
        <row r="1489">
          <cell r="A1489">
            <v>64815</v>
          </cell>
          <cell r="B1489" t="str">
            <v>LEON PEÑA FERNANDO ALAN</v>
          </cell>
          <cell r="C1489" t="str">
            <v>OPERADOR TELEFONICO</v>
          </cell>
          <cell r="D1489" t="str">
            <v>SERVICIOS CAT</v>
          </cell>
        </row>
        <row r="1490">
          <cell r="A1490">
            <v>64793</v>
          </cell>
          <cell r="B1490" t="str">
            <v>ASTORGA MEDRANO ADRIANA</v>
          </cell>
          <cell r="C1490" t="str">
            <v>ASESOR BANCA SOLUCIONES</v>
          </cell>
          <cell r="D1490" t="str">
            <v>BANCA SOLUCIONES</v>
          </cell>
        </row>
        <row r="1491">
          <cell r="A1491">
            <v>64824</v>
          </cell>
          <cell r="B1491" t="str">
            <v>ARANDA HERNANDEZ SOFIA</v>
          </cell>
          <cell r="C1491" t="str">
            <v>ASISTENTE DE PROMOCION</v>
          </cell>
          <cell r="D1491" t="str">
            <v>PROMOCION Y ASESORIA</v>
          </cell>
        </row>
        <row r="1492">
          <cell r="A1492">
            <v>64827</v>
          </cell>
          <cell r="B1492" t="str">
            <v>MACOUZET VAZQUEZ DANIELA</v>
          </cell>
          <cell r="C1492" t="str">
            <v>ASPIRANTE A ASESOR</v>
          </cell>
          <cell r="D1492" t="str">
            <v>PROMOCION Y ASESORIA</v>
          </cell>
        </row>
        <row r="1493">
          <cell r="A1493">
            <v>63804</v>
          </cell>
          <cell r="B1493" t="str">
            <v>MORA HERNANDEZ JOAQUIN ALBERTO</v>
          </cell>
          <cell r="C1493" t="str">
            <v>CONSULTOR</v>
          </cell>
          <cell r="D1493" t="str">
            <v>PROMOCION Y ASESORIA</v>
          </cell>
        </row>
        <row r="1494">
          <cell r="A1494">
            <v>64856</v>
          </cell>
          <cell r="B1494" t="str">
            <v>MARTINEZ SANCHEZ RAFAEL</v>
          </cell>
          <cell r="C1494" t="str">
            <v>ANALISTA</v>
          </cell>
          <cell r="D1494" t="str">
            <v>PRODUCTOS BANCARIOS</v>
          </cell>
        </row>
        <row r="1495">
          <cell r="A1495">
            <v>64516</v>
          </cell>
          <cell r="B1495" t="str">
            <v>MOHAMED WABI AMAL</v>
          </cell>
          <cell r="C1495" t="str">
            <v>BANQUERO DE APOYO</v>
          </cell>
          <cell r="D1495" t="str">
            <v>PROMOCION Y ASESORIA</v>
          </cell>
        </row>
        <row r="1496">
          <cell r="A1496">
            <v>63357</v>
          </cell>
          <cell r="B1496" t="str">
            <v>DIAZ CARRILLO ANTONIO ALBERTO</v>
          </cell>
          <cell r="C1496" t="str">
            <v>BANQUERO DE APOYO</v>
          </cell>
          <cell r="D1496" t="str">
            <v>PROMOCION Y ASESORIA</v>
          </cell>
        </row>
        <row r="1497">
          <cell r="A1497">
            <v>64854</v>
          </cell>
          <cell r="B1497" t="str">
            <v>LEAL MONCLOVA CORINA</v>
          </cell>
          <cell r="C1497" t="str">
            <v>EJECUTIVO DIGITAL</v>
          </cell>
          <cell r="D1497" t="str">
            <v>CONTRATOS</v>
          </cell>
        </row>
        <row r="1498">
          <cell r="A1498">
            <v>61477</v>
          </cell>
          <cell r="B1498" t="str">
            <v>ESPINOSA MARTINEZ ANTONIO</v>
          </cell>
          <cell r="C1498" t="str">
            <v>ASESOR PATRIMONIAL ASOCIADO</v>
          </cell>
          <cell r="D1498" t="str">
            <v>PROMOCION Y ASESORIA</v>
          </cell>
        </row>
        <row r="1499">
          <cell r="A1499">
            <v>63026</v>
          </cell>
          <cell r="B1499" t="str">
            <v>MORA  REYES  JOSUE ABRAHAM</v>
          </cell>
          <cell r="C1499" t="str">
            <v>ASESOR BANCA SOLUCIONES</v>
          </cell>
          <cell r="D1499" t="str">
            <v>BANCA SOLUCIONES</v>
          </cell>
        </row>
        <row r="1500">
          <cell r="A1500">
            <v>92261</v>
          </cell>
          <cell r="B1500" t="str">
            <v>REYES LOPEZ IRENE</v>
          </cell>
          <cell r="C1500" t="str">
            <v>CAJERO</v>
          </cell>
          <cell r="D1500" t="str">
            <v>PROMOCION Y ASESORIA</v>
          </cell>
        </row>
        <row r="1501">
          <cell r="A1501">
            <v>64933</v>
          </cell>
          <cell r="B1501" t="str">
            <v>RAMIREZ MATEOS HECTOR</v>
          </cell>
          <cell r="C1501" t="str">
            <v>DIRECTOR</v>
          </cell>
          <cell r="D1501" t="str">
            <v>TESORERIA Y MESA DE DINERO</v>
          </cell>
        </row>
        <row r="1502">
          <cell r="A1502">
            <v>64935</v>
          </cell>
          <cell r="B1502" t="str">
            <v>VELA JUAREZ ANGELA MARGARITA</v>
          </cell>
          <cell r="C1502" t="str">
            <v>SUPERVISOR</v>
          </cell>
          <cell r="D1502" t="str">
            <v>SERVICIOS CAT</v>
          </cell>
        </row>
        <row r="1503">
          <cell r="A1503">
            <v>64207</v>
          </cell>
          <cell r="B1503" t="str">
            <v>ARANA NAVARRO MARIA LOURDES</v>
          </cell>
          <cell r="C1503" t="str">
            <v>DIRECTORA EJECUTIVA</v>
          </cell>
          <cell r="D1503" t="str">
            <v>ESTRATEGIA TRANSFORMACIONAL</v>
          </cell>
        </row>
        <row r="1504">
          <cell r="A1504">
            <v>63166</v>
          </cell>
          <cell r="B1504" t="str">
            <v>GONZALEZ DURAN SUSANA IVONNE</v>
          </cell>
          <cell r="C1504" t="str">
            <v>ASESOR PATRIMONIAL ASOCIADO</v>
          </cell>
          <cell r="D1504" t="str">
            <v>PROMOCION Y ASESORIA</v>
          </cell>
        </row>
        <row r="1505">
          <cell r="A1505">
            <v>63055</v>
          </cell>
          <cell r="B1505" t="str">
            <v>GALICIA DIAZ ANGEL</v>
          </cell>
          <cell r="C1505" t="str">
            <v>ANALISTA SR</v>
          </cell>
          <cell r="D1505" t="str">
            <v>ANALISIS</v>
          </cell>
        </row>
        <row r="1506">
          <cell r="A1506">
            <v>62925</v>
          </cell>
          <cell r="B1506" t="str">
            <v>DE LA ROSA FLORES JOSE RAMON</v>
          </cell>
          <cell r="C1506" t="str">
            <v>SUBDIRECTOR</v>
          </cell>
          <cell r="D1506" t="str">
            <v>ANALISIS</v>
          </cell>
        </row>
        <row r="1507">
          <cell r="A1507">
            <v>62567</v>
          </cell>
          <cell r="B1507" t="str">
            <v>REYES ARGOTE HECTOR JAVIER</v>
          </cell>
          <cell r="C1507" t="str">
            <v>SUBDIRECTOR</v>
          </cell>
          <cell r="D1507" t="str">
            <v>ANALISIS</v>
          </cell>
        </row>
        <row r="1508">
          <cell r="A1508">
            <v>62331</v>
          </cell>
          <cell r="B1508" t="str">
            <v>MENDOZA FARIAS ENRIQUE</v>
          </cell>
          <cell r="C1508" t="str">
            <v>SUBDIRECTOR</v>
          </cell>
          <cell r="D1508" t="str">
            <v>ANALISIS</v>
          </cell>
        </row>
        <row r="1509">
          <cell r="A1509">
            <v>62524</v>
          </cell>
          <cell r="B1509" t="str">
            <v>SAMPIERI MUÑOZ FRANCISCO</v>
          </cell>
          <cell r="C1509" t="str">
            <v>ANALISTA</v>
          </cell>
          <cell r="D1509" t="str">
            <v>ANALISIS</v>
          </cell>
        </row>
        <row r="1510">
          <cell r="A1510">
            <v>61724</v>
          </cell>
          <cell r="B1510" t="str">
            <v>TORRES NAVA MARIA FERNANDA</v>
          </cell>
          <cell r="C1510" t="str">
            <v>SUBGERENTE</v>
          </cell>
          <cell r="D1510" t="str">
            <v>ANALISIS</v>
          </cell>
        </row>
        <row r="1511">
          <cell r="A1511">
            <v>63466</v>
          </cell>
          <cell r="B1511" t="str">
            <v>CARRASCO PEREDA CARLOS DANIEL</v>
          </cell>
          <cell r="C1511" t="str">
            <v>SUBDIRECTOR</v>
          </cell>
          <cell r="D1511" t="str">
            <v>OFICINA DE INVERSIONES</v>
          </cell>
        </row>
        <row r="1512">
          <cell r="A1512">
            <v>62912</v>
          </cell>
          <cell r="B1512" t="str">
            <v>LOPEZ NAVARRO ENRIQUE</v>
          </cell>
          <cell r="C1512" t="str">
            <v>ANALISTA SR</v>
          </cell>
          <cell r="D1512" t="str">
            <v>OFICINA DE INVERSIONES</v>
          </cell>
        </row>
        <row r="1513">
          <cell r="A1513">
            <v>62526</v>
          </cell>
          <cell r="B1513" t="str">
            <v>BARAJAS LEMUS MANUEL</v>
          </cell>
          <cell r="C1513" t="str">
            <v>ANALISTA</v>
          </cell>
          <cell r="D1513" t="str">
            <v>ANALISIS</v>
          </cell>
        </row>
        <row r="1514">
          <cell r="A1514">
            <v>60714</v>
          </cell>
          <cell r="B1514" t="str">
            <v>GARCIAGALAN ROSAS ANA CECILIA</v>
          </cell>
          <cell r="C1514" t="str">
            <v>ASESOR PATRIMONIAL ASOCIADO</v>
          </cell>
          <cell r="D1514" t="str">
            <v>PROMOCION Y ASESORIA</v>
          </cell>
        </row>
        <row r="1515">
          <cell r="A1515">
            <v>64031</v>
          </cell>
          <cell r="B1515" t="str">
            <v>BRAVO RAMIREZ MARIA DE LA PAZ</v>
          </cell>
          <cell r="C1515" t="str">
            <v>ASESOR PATRIMONIAL ASOCIADO</v>
          </cell>
          <cell r="D1515" t="str">
            <v>PROMOCION Y ASESORIA</v>
          </cell>
        </row>
        <row r="1516">
          <cell r="A1516">
            <v>60176</v>
          </cell>
          <cell r="B1516" t="str">
            <v>BALDERAS ROJAS OLGA LETICIA</v>
          </cell>
          <cell r="C1516" t="str">
            <v>SUBGERENTE ADMINISTRATIVO</v>
          </cell>
          <cell r="D1516" t="str">
            <v>PROMOCION Y ASESORIA</v>
          </cell>
        </row>
        <row r="1517">
          <cell r="A1517">
            <v>60179</v>
          </cell>
          <cell r="B1517" t="str">
            <v>VEGA CARRANZA JOAQUIN ALBERTO</v>
          </cell>
          <cell r="C1517" t="str">
            <v>MENSAJERO</v>
          </cell>
          <cell r="D1517" t="str">
            <v>PROMOCION Y ASESORIA</v>
          </cell>
        </row>
        <row r="1518">
          <cell r="A1518">
            <v>64388</v>
          </cell>
          <cell r="B1518" t="str">
            <v>MEJIA RUIZ ALEJANDRO</v>
          </cell>
          <cell r="C1518" t="str">
            <v>DIRECTOR DE CENTRO FINANCIERO</v>
          </cell>
          <cell r="D1518" t="str">
            <v>PROMOCION Y ASESORIA</v>
          </cell>
        </row>
        <row r="1519">
          <cell r="A1519">
            <v>173</v>
          </cell>
          <cell r="B1519" t="str">
            <v>LEIJA GUTIERREZ JOSE LUIS RAUL</v>
          </cell>
          <cell r="C1519" t="str">
            <v>BANQUERO PRIVADO SENIOR</v>
          </cell>
          <cell r="D1519" t="str">
            <v>PROMOCION Y ASESORIA</v>
          </cell>
        </row>
        <row r="1520">
          <cell r="A1520">
            <v>61948</v>
          </cell>
          <cell r="B1520" t="str">
            <v>TORRES MARQUEZ ANDRES</v>
          </cell>
          <cell r="C1520" t="str">
            <v>ASESOR PATRIMONIAL ASOCIADO</v>
          </cell>
          <cell r="D1520" t="str">
            <v>PROMOCION Y ASESORIA</v>
          </cell>
        </row>
        <row r="1521">
          <cell r="A1521">
            <v>51290</v>
          </cell>
          <cell r="B1521" t="str">
            <v>ALONSO TORRES EDGAR OSWALDO</v>
          </cell>
          <cell r="C1521" t="str">
            <v>ASESOR PATRIMONIAL ASOCIADO</v>
          </cell>
          <cell r="D1521" t="str">
            <v>PROMOCION Y ASESORIA</v>
          </cell>
        </row>
        <row r="1522">
          <cell r="A1522">
            <v>52603</v>
          </cell>
          <cell r="B1522" t="str">
            <v>CAMARGO DELGADO ENRIQUE OCTAVIO</v>
          </cell>
          <cell r="C1522" t="str">
            <v>SUBDIRECTOR DE PROMOCION</v>
          </cell>
          <cell r="D1522" t="str">
            <v>PROMOCION Y ASESORIA</v>
          </cell>
        </row>
        <row r="1523">
          <cell r="A1523">
            <v>64839</v>
          </cell>
          <cell r="B1523" t="str">
            <v>REYES GARCIA GUILLERMO</v>
          </cell>
          <cell r="C1523" t="str">
            <v>CONSULTOR</v>
          </cell>
          <cell r="D1523" t="str">
            <v>PROMOCION Y ASESORIA</v>
          </cell>
        </row>
        <row r="1524">
          <cell r="A1524">
            <v>64804</v>
          </cell>
          <cell r="B1524" t="str">
            <v>MARTINEZ ALI JUAN PABLO</v>
          </cell>
          <cell r="C1524" t="str">
            <v>ASPIRANTE A ASESOR</v>
          </cell>
          <cell r="D1524" t="str">
            <v>PROMOCION Y ASESORIA</v>
          </cell>
        </row>
        <row r="1525">
          <cell r="A1525">
            <v>64835</v>
          </cell>
          <cell r="B1525" t="str">
            <v>ORTIZ CAMACHO RICARDO</v>
          </cell>
          <cell r="C1525" t="str">
            <v>COORDINADOR</v>
          </cell>
          <cell r="D1525" t="str">
            <v>COMUNICACION Y CULTURA</v>
          </cell>
        </row>
        <row r="1526">
          <cell r="A1526">
            <v>64848</v>
          </cell>
          <cell r="B1526" t="str">
            <v>JASSO RANGEL XIMENA</v>
          </cell>
          <cell r="C1526" t="str">
            <v>ASPIRANTE A ASESOR</v>
          </cell>
          <cell r="D1526" t="str">
            <v>PROMOCION Y ASESORIA</v>
          </cell>
        </row>
        <row r="1527">
          <cell r="A1527">
            <v>64340</v>
          </cell>
          <cell r="B1527" t="str">
            <v>CAMACHO QUINTANA CARMEN GRACIELA</v>
          </cell>
          <cell r="C1527" t="str">
            <v>GERENTE</v>
          </cell>
          <cell r="D1527" t="str">
            <v>TECNOLOGIAS DE LA INFORMACION</v>
          </cell>
        </row>
        <row r="1528">
          <cell r="A1528">
            <v>62339</v>
          </cell>
          <cell r="B1528" t="str">
            <v>ROMERO SERRANO EDGAR</v>
          </cell>
          <cell r="C1528" t="str">
            <v>LIDER TECNICO</v>
          </cell>
          <cell r="D1528" t="str">
            <v>TECNOLOGIAS DE LA INFORMACION</v>
          </cell>
        </row>
        <row r="1529">
          <cell r="A1529">
            <v>61331</v>
          </cell>
          <cell r="B1529" t="str">
            <v>GONZALEZ SANCHEZ  JOSEFINA</v>
          </cell>
          <cell r="C1529" t="str">
            <v>ASESOR WEALTH MANAGEMENT</v>
          </cell>
          <cell r="D1529" t="str">
            <v>PROMOCION Y ASESORIA</v>
          </cell>
        </row>
        <row r="1530">
          <cell r="A1530">
            <v>61708</v>
          </cell>
          <cell r="B1530" t="str">
            <v>RAMIREZ RAMIREZ ROBERTO</v>
          </cell>
          <cell r="C1530" t="str">
            <v>GERENTE</v>
          </cell>
          <cell r="D1530" t="str">
            <v>ANALISIS</v>
          </cell>
        </row>
        <row r="1531">
          <cell r="A1531">
            <v>62658</v>
          </cell>
          <cell r="B1531" t="str">
            <v>COBIAN RINCON GALLARDO JERONIMO</v>
          </cell>
          <cell r="C1531" t="str">
            <v>ANALISTA SENIOR EQUITY</v>
          </cell>
          <cell r="D1531" t="str">
            <v>ANALISIS</v>
          </cell>
        </row>
        <row r="1532">
          <cell r="A1532">
            <v>63711</v>
          </cell>
          <cell r="B1532" t="str">
            <v>BERISTAIN URBINA ANA SOFIA</v>
          </cell>
          <cell r="C1532" t="str">
            <v>ANALISTA</v>
          </cell>
          <cell r="D1532" t="str">
            <v>ANALISIS</v>
          </cell>
        </row>
        <row r="1533">
          <cell r="A1533">
            <v>62472</v>
          </cell>
          <cell r="B1533" t="str">
            <v>COVARRUBIAS JARAMILLO ENRIQUE</v>
          </cell>
          <cell r="C1533" t="str">
            <v>DIRECTOR</v>
          </cell>
          <cell r="D1533" t="str">
            <v>ANALISIS</v>
          </cell>
        </row>
        <row r="1534">
          <cell r="A1534">
            <v>63983</v>
          </cell>
          <cell r="B1534" t="str">
            <v>FUENTES PEREZ LEONEL ALEJANDRO</v>
          </cell>
          <cell r="C1534" t="str">
            <v>DIRECTOR</v>
          </cell>
          <cell r="D1534" t="str">
            <v>ANALISIS</v>
          </cell>
        </row>
        <row r="1535">
          <cell r="A1535">
            <v>95777</v>
          </cell>
          <cell r="B1535" t="str">
            <v>BOLAÑOS MONTES DE OCA JESSICA</v>
          </cell>
          <cell r="C1535" t="str">
            <v>ASESOR BANCA SOLUCIONES</v>
          </cell>
          <cell r="D1535" t="str">
            <v>BANCA SOLUCIONES</v>
          </cell>
        </row>
        <row r="1536">
          <cell r="A1536">
            <v>52373</v>
          </cell>
          <cell r="B1536" t="str">
            <v>HERNANDEZ LOPEZ RODOLFO</v>
          </cell>
          <cell r="C1536" t="str">
            <v>DIRECTOR DE CELULA</v>
          </cell>
          <cell r="D1536" t="str">
            <v>PROMOCION Y ASESORIA</v>
          </cell>
        </row>
        <row r="1537">
          <cell r="A1537">
            <v>62215</v>
          </cell>
          <cell r="B1537" t="str">
            <v>ROJAS ANTILLON JORGE ANTONIO</v>
          </cell>
          <cell r="C1537" t="str">
            <v>ASESOR PATRIMONIAL ASOCIADO</v>
          </cell>
          <cell r="D1537" t="str">
            <v>PROMOCION Y ASESORIA</v>
          </cell>
        </row>
        <row r="1538">
          <cell r="A1538">
            <v>61115</v>
          </cell>
          <cell r="B1538" t="str">
            <v>HERNANDEZ MALDONADO ABRAHAM</v>
          </cell>
          <cell r="C1538" t="str">
            <v>ASESOR PATRIMONIAL ASOCIADO</v>
          </cell>
          <cell r="D1538" t="str">
            <v>PROMOCION Y ASESORIA</v>
          </cell>
        </row>
        <row r="1539">
          <cell r="A1539">
            <v>64225</v>
          </cell>
          <cell r="B1539" t="str">
            <v>DEL CASTILLO HORTA MARISOL</v>
          </cell>
          <cell r="C1539" t="str">
            <v>SUBGERENTE ADMINISTRATIVO</v>
          </cell>
          <cell r="D1539" t="str">
            <v>PROMOCION Y ASESORIA</v>
          </cell>
        </row>
        <row r="1540">
          <cell r="A1540">
            <v>61308</v>
          </cell>
          <cell r="B1540" t="str">
            <v>TAPIA SALIDO JOSE FERNANDO</v>
          </cell>
          <cell r="C1540" t="str">
            <v>ASESOR PATRIMONIAL ASOCIADO</v>
          </cell>
          <cell r="D1540" t="str">
            <v>PROMOCION Y ASESORIA</v>
          </cell>
        </row>
        <row r="1541">
          <cell r="A1541">
            <v>51288</v>
          </cell>
          <cell r="B1541" t="str">
            <v>NAVARRO ENRIQUEZ ANABELL</v>
          </cell>
          <cell r="C1541" t="str">
            <v>ASESOR PATRIMONIAL ASOCIADO</v>
          </cell>
          <cell r="D1541" t="str">
            <v>PROMOCION Y ASESORIA</v>
          </cell>
        </row>
        <row r="1542">
          <cell r="A1542">
            <v>6431</v>
          </cell>
          <cell r="B1542" t="str">
            <v>TINAJERO SOLIS BELVETH LIZETHE</v>
          </cell>
          <cell r="C1542" t="str">
            <v>ASESOR PATRIMONIAL ASOCIADO</v>
          </cell>
          <cell r="D1542" t="str">
            <v>PROMOCION Y ASESORIA</v>
          </cell>
        </row>
        <row r="1543">
          <cell r="A1543">
            <v>64938</v>
          </cell>
          <cell r="B1543" t="str">
            <v>GARCIA MALDONADO LIZANIA YOSBETH</v>
          </cell>
          <cell r="C1543" t="str">
            <v>ASISTENTE ADMINISTRATIVO</v>
          </cell>
          <cell r="D1543" t="str">
            <v>DINN</v>
          </cell>
        </row>
        <row r="1544">
          <cell r="A1544">
            <v>90158</v>
          </cell>
          <cell r="B1544" t="str">
            <v>RAMOS CAMACHO MARISA</v>
          </cell>
          <cell r="C1544" t="str">
            <v>ASESOR PATRIMONIAL ASOCIADO</v>
          </cell>
          <cell r="D1544" t="str">
            <v>PROMOCION Y ASESORIA</v>
          </cell>
        </row>
        <row r="1545">
          <cell r="A1545">
            <v>98060</v>
          </cell>
          <cell r="B1545" t="str">
            <v>IÑIGUEZ MONTES MOISES ARMANDO</v>
          </cell>
          <cell r="C1545" t="str">
            <v>ASESOR PATRIMONIAL ASOCIADO</v>
          </cell>
          <cell r="D1545" t="str">
            <v>PROMOCION Y ASESORIA</v>
          </cell>
        </row>
        <row r="1546">
          <cell r="A1546">
            <v>64382</v>
          </cell>
          <cell r="B1546" t="str">
            <v>CURIEL CUADROS ANTONIO</v>
          </cell>
          <cell r="C1546" t="str">
            <v>ASESOR BANCA SOLUCIONES</v>
          </cell>
          <cell r="D1546" t="str">
            <v>BANCA SOLUCIONES</v>
          </cell>
        </row>
        <row r="1547">
          <cell r="A1547">
            <v>64283</v>
          </cell>
          <cell r="B1547" t="str">
            <v>ASCENCIO DELGADO ROSA GUADALUPE</v>
          </cell>
          <cell r="C1547" t="str">
            <v>CONSULTOR</v>
          </cell>
          <cell r="D1547" t="str">
            <v>PROMOCION Y ASESORIA</v>
          </cell>
        </row>
        <row r="1548">
          <cell r="A1548">
            <v>50166</v>
          </cell>
          <cell r="B1548" t="str">
            <v>HERNANDEZ HERNANDEZ JOSE GERARDO</v>
          </cell>
          <cell r="C1548" t="str">
            <v>ASESOR PATRIMONIAL ASOCIADO</v>
          </cell>
          <cell r="D1548" t="str">
            <v>PROMOCION Y ASESORIA</v>
          </cell>
        </row>
        <row r="1549">
          <cell r="A1549">
            <v>52841</v>
          </cell>
          <cell r="B1549" t="str">
            <v>HINOJOSA FREGOSO LUZ EUGENIA</v>
          </cell>
          <cell r="C1549" t="str">
            <v>ASESOR PATRIMONIAL ASOCIADO</v>
          </cell>
          <cell r="D1549" t="str">
            <v>PROMOCION Y ASESORIA</v>
          </cell>
        </row>
        <row r="1550">
          <cell r="A1550">
            <v>52334</v>
          </cell>
          <cell r="B1550" t="str">
            <v>PEREZ DE ANDA ARACELI GRACIELA</v>
          </cell>
          <cell r="C1550" t="str">
            <v>ASESOR PATRIMONIAL ASOCIADO</v>
          </cell>
          <cell r="D1550" t="str">
            <v>PROMOCION Y ASESORIA</v>
          </cell>
        </row>
        <row r="1551">
          <cell r="A1551">
            <v>91412</v>
          </cell>
          <cell r="B1551" t="str">
            <v>DE LA MORA SANCHEZ MARIO ALEJANDRO</v>
          </cell>
          <cell r="C1551" t="str">
            <v>ASESOR PATRIMONIAL ASOCIADO</v>
          </cell>
          <cell r="D1551" t="str">
            <v>PROMOCION Y ASESORIA</v>
          </cell>
        </row>
        <row r="1552">
          <cell r="A1552">
            <v>52518</v>
          </cell>
          <cell r="B1552" t="str">
            <v>SILVA RINCON MARIA DEL ROSARIO</v>
          </cell>
          <cell r="C1552" t="str">
            <v>ASESOR PATRIMONIAL ASOCIADO</v>
          </cell>
          <cell r="D1552" t="str">
            <v>PROMOCION Y ASESORIA</v>
          </cell>
        </row>
        <row r="1553">
          <cell r="A1553">
            <v>90174</v>
          </cell>
          <cell r="B1553" t="str">
            <v>HERNANDEZ MARTIN CLAUDIA</v>
          </cell>
          <cell r="C1553" t="str">
            <v>ASESOR PATRIMONIAL ASOCIADO</v>
          </cell>
          <cell r="D1553" t="str">
            <v>PROMOCION Y ASESORIA</v>
          </cell>
        </row>
        <row r="1554">
          <cell r="A1554">
            <v>52213</v>
          </cell>
          <cell r="B1554" t="str">
            <v>VERDIN MADRIGAL KARLA</v>
          </cell>
          <cell r="C1554" t="str">
            <v>ASESOR BANCA SOLUCIONES</v>
          </cell>
          <cell r="D1554" t="str">
            <v>BANCA SOLUCIONES</v>
          </cell>
        </row>
        <row r="1555">
          <cell r="A1555">
            <v>64941</v>
          </cell>
          <cell r="B1555" t="str">
            <v>DE LA O CASTELLANOS ALEJANDRA</v>
          </cell>
          <cell r="C1555" t="str">
            <v>ANALISTA</v>
          </cell>
          <cell r="D1555" t="str">
            <v>FIDUCIARIO</v>
          </cell>
        </row>
        <row r="1556">
          <cell r="A1556">
            <v>63691</v>
          </cell>
          <cell r="B1556" t="str">
            <v>PALOMINO GARCIA CRISTIAN</v>
          </cell>
          <cell r="C1556" t="str">
            <v>ASESOR BANCA SOLUCIONES</v>
          </cell>
          <cell r="D1556" t="str">
            <v>BANCA SOLUCIONES</v>
          </cell>
        </row>
        <row r="1557">
          <cell r="A1557">
            <v>62174</v>
          </cell>
          <cell r="B1557" t="str">
            <v>LEAL NUÑEZ ALEXANDRO</v>
          </cell>
          <cell r="C1557" t="str">
            <v>MENSAJERO</v>
          </cell>
          <cell r="D1557" t="str">
            <v>PROMOCION Y ASESORIA</v>
          </cell>
        </row>
        <row r="1558">
          <cell r="A1558">
            <v>50359</v>
          </cell>
          <cell r="B1558" t="str">
            <v>SANCHEZ ALCOCER FELIPE</v>
          </cell>
          <cell r="C1558" t="str">
            <v>DIRECTOR DE CENTRO FINANCIERO</v>
          </cell>
          <cell r="D1558" t="str">
            <v>PROMOCION Y ASESORIA</v>
          </cell>
        </row>
        <row r="1559">
          <cell r="A1559">
            <v>61001</v>
          </cell>
          <cell r="B1559" t="str">
            <v>ZIOLKOWSKI  . JACQUES KLAUDIUSZ</v>
          </cell>
          <cell r="C1559" t="str">
            <v>DIRECTOR DE CENTRO FINANCIERO</v>
          </cell>
          <cell r="D1559" t="str">
            <v>PROMOCION Y ASESORIA</v>
          </cell>
        </row>
        <row r="1560">
          <cell r="A1560">
            <v>53952</v>
          </cell>
          <cell r="B1560" t="str">
            <v>PINTO  GENOVEZ CLAUDIA ALEJANDRA</v>
          </cell>
          <cell r="C1560" t="str">
            <v>ASESOR PATRIMONIAL ASOCIADO</v>
          </cell>
          <cell r="D1560" t="str">
            <v>PROMOCION Y ASESORIA</v>
          </cell>
        </row>
        <row r="1561">
          <cell r="A1561">
            <v>63698</v>
          </cell>
          <cell r="B1561" t="str">
            <v>CARRILLO TORRES MONICA</v>
          </cell>
          <cell r="C1561" t="str">
            <v>CONSULTOR</v>
          </cell>
          <cell r="D1561" t="str">
            <v>PROMOCION Y ASESORIA</v>
          </cell>
        </row>
        <row r="1562">
          <cell r="A1562">
            <v>53937</v>
          </cell>
          <cell r="B1562" t="str">
            <v>PRECIADO  SERNA SOFIA LETICIA</v>
          </cell>
          <cell r="C1562" t="str">
            <v>CONSULTOR</v>
          </cell>
          <cell r="D1562" t="str">
            <v>PROMOCION Y ASESORIA</v>
          </cell>
        </row>
        <row r="1563">
          <cell r="A1563">
            <v>51778</v>
          </cell>
          <cell r="B1563" t="str">
            <v>SOTO CONTRERAS CAROLINA</v>
          </cell>
          <cell r="C1563" t="str">
            <v>BANQUERO PRIVADO JUNIOR</v>
          </cell>
          <cell r="D1563" t="str">
            <v>PROMOCION Y ASESORIA</v>
          </cell>
        </row>
        <row r="1564">
          <cell r="A1564">
            <v>61566</v>
          </cell>
          <cell r="B1564" t="str">
            <v>MARTINEZ CABRAL TOLEDANO RUBEN JAVIER</v>
          </cell>
          <cell r="C1564" t="str">
            <v>BANQUERO PRIVADO SENIOR</v>
          </cell>
          <cell r="D1564" t="str">
            <v>PROMOCION Y ASESORIA</v>
          </cell>
        </row>
        <row r="1565">
          <cell r="A1565">
            <v>62764</v>
          </cell>
          <cell r="B1565" t="str">
            <v>SORIANO MAURIÑO JOSE GIOVANI</v>
          </cell>
          <cell r="C1565" t="str">
            <v>AUDITOR</v>
          </cell>
          <cell r="D1565" t="str">
            <v>AUDITORIA INTERNA</v>
          </cell>
        </row>
        <row r="1566">
          <cell r="A1566">
            <v>96148</v>
          </cell>
          <cell r="B1566" t="str">
            <v>CERVANTES LICEA VIRGINIA</v>
          </cell>
          <cell r="C1566" t="str">
            <v>CAJERO</v>
          </cell>
          <cell r="D1566" t="str">
            <v>PROMOCION Y ASESORIA</v>
          </cell>
        </row>
        <row r="1567">
          <cell r="A1567">
            <v>64269</v>
          </cell>
          <cell r="B1567" t="str">
            <v>CHAIREZ CARDENAS INGRID SARAI</v>
          </cell>
          <cell r="C1567" t="str">
            <v>GERENTE</v>
          </cell>
          <cell r="D1567" t="str">
            <v>CONSULTORIA Y SEGUROS</v>
          </cell>
        </row>
        <row r="1568">
          <cell r="A1568">
            <v>64366</v>
          </cell>
          <cell r="B1568" t="str">
            <v>ZARRABAL ROMAN MAYTHE PENELOPE</v>
          </cell>
          <cell r="C1568" t="str">
            <v>COORDINADOR</v>
          </cell>
          <cell r="D1568" t="str">
            <v>CONSULTORIA Y SEGUROS</v>
          </cell>
        </row>
        <row r="1569">
          <cell r="A1569">
            <v>64466</v>
          </cell>
          <cell r="B1569" t="str">
            <v>RODRIGUEZ MENDEZ BERENICE</v>
          </cell>
          <cell r="C1569" t="str">
            <v>COORDINADOR</v>
          </cell>
          <cell r="D1569" t="str">
            <v>CONSULTORIA Y SEGUROS</v>
          </cell>
        </row>
        <row r="1570">
          <cell r="A1570">
            <v>63007</v>
          </cell>
          <cell r="B1570" t="str">
            <v>REMENTERIA BRAVO RAUL</v>
          </cell>
          <cell r="C1570" t="str">
            <v>VP</v>
          </cell>
          <cell r="D1570" t="str">
            <v>BANCA DE INVERSION</v>
          </cell>
        </row>
        <row r="1571">
          <cell r="A1571">
            <v>52246</v>
          </cell>
          <cell r="B1571" t="str">
            <v>MORALES SANTIAGO ROBERTO VLADIMIR</v>
          </cell>
          <cell r="C1571" t="str">
            <v>DIRECTOR REGIONAL</v>
          </cell>
          <cell r="D1571" t="str">
            <v>PROMOCION Y ASESORIA</v>
          </cell>
        </row>
        <row r="1572">
          <cell r="A1572">
            <v>53600</v>
          </cell>
          <cell r="B1572" t="str">
            <v>PEREZ MAGANA GLORIA AMPARO</v>
          </cell>
          <cell r="C1572" t="str">
            <v>ASESOR BANCA SOLUCIONES</v>
          </cell>
          <cell r="D1572" t="str">
            <v>BANCA SOLUCIONES</v>
          </cell>
        </row>
        <row r="1573">
          <cell r="A1573">
            <v>62181</v>
          </cell>
          <cell r="B1573" t="str">
            <v>NAVARRO CISNEROS HUGO SALVADOR</v>
          </cell>
          <cell r="C1573" t="str">
            <v>ASESOR PATRIMONIAL ASOCIADO</v>
          </cell>
          <cell r="D1573" t="str">
            <v>PROMOCION Y ASESORIA</v>
          </cell>
        </row>
        <row r="1574">
          <cell r="A1574">
            <v>62454</v>
          </cell>
          <cell r="B1574" t="str">
            <v>HERNANDEZ PEREZ KARIME</v>
          </cell>
          <cell r="C1574" t="str">
            <v>RECEPCIONISTA ANFITRION</v>
          </cell>
          <cell r="D1574" t="str">
            <v>PROMOCION Y ASESORIA</v>
          </cell>
        </row>
        <row r="1575">
          <cell r="A1575">
            <v>5134</v>
          </cell>
          <cell r="B1575" t="str">
            <v>ZAPARI HERNANDEZ ROMINA SAMANTHA</v>
          </cell>
          <cell r="C1575" t="str">
            <v>SUBGERENTE ADMINISTRATIVO</v>
          </cell>
          <cell r="D1575" t="str">
            <v>PROMOCION Y ASESORIA</v>
          </cell>
        </row>
        <row r="1576">
          <cell r="A1576">
            <v>64890</v>
          </cell>
          <cell r="B1576" t="str">
            <v>TOLENTINO BASILIO FABIOLA</v>
          </cell>
          <cell r="C1576" t="str">
            <v>ANALISTA</v>
          </cell>
          <cell r="D1576" t="str">
            <v>JURIDICO</v>
          </cell>
        </row>
        <row r="1577">
          <cell r="A1577">
            <v>64512</v>
          </cell>
          <cell r="B1577" t="str">
            <v>ARAICO RIO CLAUDIA</v>
          </cell>
          <cell r="C1577" t="str">
            <v>DIRECTOR</v>
          </cell>
          <cell r="D1577" t="str">
            <v>NORMATIVA Y PLD</v>
          </cell>
        </row>
        <row r="1578">
          <cell r="A1578">
            <v>64775</v>
          </cell>
          <cell r="B1578" t="str">
            <v>DURAN GONZALEZ ESMERALDA CELINA</v>
          </cell>
          <cell r="C1578" t="str">
            <v>DIRECTOR DE CENTRO FINANCIERO</v>
          </cell>
          <cell r="D1578" t="str">
            <v>PROMOCION Y ASESORIA</v>
          </cell>
        </row>
        <row r="1579">
          <cell r="A1579">
            <v>52291</v>
          </cell>
          <cell r="B1579" t="str">
            <v>DESIDERIO BERNABE SONIA</v>
          </cell>
          <cell r="C1579" t="str">
            <v>GERENTE</v>
          </cell>
          <cell r="D1579" t="str">
            <v>EXPERIENCIA AL CLIENTE</v>
          </cell>
        </row>
        <row r="1580">
          <cell r="A1580">
            <v>64627</v>
          </cell>
          <cell r="B1580" t="str">
            <v>VARGAS BERMUDEZ JANIN</v>
          </cell>
          <cell r="C1580" t="str">
            <v>ASESOR PATRIMONIAL ASOCIADO</v>
          </cell>
          <cell r="D1580" t="str">
            <v>PROMOCION Y ASESORIA</v>
          </cell>
        </row>
        <row r="1581">
          <cell r="A1581">
            <v>64491</v>
          </cell>
          <cell r="B1581" t="str">
            <v>ESCALANTE GONZALEZ LAURA ELENA</v>
          </cell>
          <cell r="C1581" t="str">
            <v>BANQUERO PRIVADO SENIOR</v>
          </cell>
          <cell r="D1581" t="str">
            <v>PROMOCION Y ASESORIA</v>
          </cell>
        </row>
        <row r="1582">
          <cell r="A1582">
            <v>62742</v>
          </cell>
          <cell r="B1582" t="str">
            <v>TORRES RAMIREZ CLAUDIA MARCELA</v>
          </cell>
          <cell r="C1582" t="str">
            <v>ASESOR BANCA SOLUCIONES</v>
          </cell>
          <cell r="D1582" t="str">
            <v>BANCA SOLUCIONES</v>
          </cell>
        </row>
        <row r="1583">
          <cell r="A1583">
            <v>62938</v>
          </cell>
          <cell r="B1583" t="str">
            <v>ROJAS MARTINEZ SILVIA ADRIANA</v>
          </cell>
          <cell r="C1583" t="str">
            <v>ASESOR BANCA SOLUCIONES</v>
          </cell>
          <cell r="D1583" t="str">
            <v>BANCA SOLUCIONES</v>
          </cell>
        </row>
        <row r="1584">
          <cell r="A1584">
            <v>95504</v>
          </cell>
          <cell r="B1584" t="str">
            <v>MORALES RODRIGUEZ PATRICIA</v>
          </cell>
          <cell r="C1584" t="str">
            <v>ASESOR PATRIMONIAL ASOCIADO</v>
          </cell>
          <cell r="D1584" t="str">
            <v>PROMOCION Y ASESORIA</v>
          </cell>
        </row>
        <row r="1585">
          <cell r="A1585">
            <v>60861</v>
          </cell>
          <cell r="B1585" t="str">
            <v>ROBLES MUÑOZ SANDRA CONSUELO</v>
          </cell>
          <cell r="C1585" t="str">
            <v>ASESOR BANCA SOLUCIONES</v>
          </cell>
          <cell r="D1585" t="str">
            <v>BANCA SOLUCIONES</v>
          </cell>
        </row>
        <row r="1586">
          <cell r="A1586">
            <v>61523</v>
          </cell>
          <cell r="B1586" t="str">
            <v>MARTINEZ MANCILLA KARLA DANIELA</v>
          </cell>
          <cell r="C1586" t="str">
            <v>PROJECT MANAGER</v>
          </cell>
          <cell r="D1586" t="str">
            <v>PROMOCION Y ASESORIA</v>
          </cell>
        </row>
        <row r="1587">
          <cell r="A1587">
            <v>62300</v>
          </cell>
          <cell r="B1587" t="str">
            <v>ARMENTA LIZARRAGA DORA LETICIA</v>
          </cell>
          <cell r="C1587" t="str">
            <v>ASESOR PATRIMONIAL ASOCIADO</v>
          </cell>
          <cell r="D1587" t="str">
            <v>PROMOCION Y ASESORIA</v>
          </cell>
        </row>
        <row r="1588">
          <cell r="A1588">
            <v>63767</v>
          </cell>
          <cell r="B1588" t="str">
            <v>MARENCO PIQUENT ALFONSO GERARDO</v>
          </cell>
          <cell r="C1588" t="str">
            <v>GERENTE</v>
          </cell>
          <cell r="D1588" t="str">
            <v>INSTITUCIONALES Y BANCA DE GOBIERNO</v>
          </cell>
        </row>
        <row r="1589">
          <cell r="A1589">
            <v>63615</v>
          </cell>
          <cell r="B1589" t="str">
            <v>TERRAZAS JAUREGUI JUAN PABLO</v>
          </cell>
          <cell r="C1589" t="str">
            <v>OPERADOR</v>
          </cell>
          <cell r="D1589" t="str">
            <v>MESA DE CAPITALES</v>
          </cell>
        </row>
        <row r="1590">
          <cell r="A1590">
            <v>63242</v>
          </cell>
          <cell r="B1590" t="str">
            <v>DINORIN CRESCENCIO JORGE ALFREDO</v>
          </cell>
          <cell r="C1590" t="str">
            <v>GERENTE</v>
          </cell>
          <cell r="D1590" t="str">
            <v>TESORERIA Y MESA DE DINERO</v>
          </cell>
        </row>
        <row r="1591">
          <cell r="A1591">
            <v>53139</v>
          </cell>
          <cell r="B1591" t="str">
            <v>RODRIGUEZ MATILLA MAX ALBERTO</v>
          </cell>
          <cell r="C1591" t="str">
            <v>SUBDIRECTOR</v>
          </cell>
          <cell r="D1591" t="str">
            <v>TESORERIA Y MESA DE DINERO</v>
          </cell>
        </row>
        <row r="1592">
          <cell r="A1592">
            <v>51961</v>
          </cell>
          <cell r="B1592" t="str">
            <v>PADILLA MORENO CLAUDIA</v>
          </cell>
          <cell r="C1592" t="str">
            <v>GERENTE</v>
          </cell>
          <cell r="D1592" t="str">
            <v>MESA DE CAMBIOS</v>
          </cell>
        </row>
        <row r="1593">
          <cell r="A1593">
            <v>63333</v>
          </cell>
          <cell r="B1593" t="str">
            <v>RODRIGUEZ VARGAS VICTOR MANUEL</v>
          </cell>
          <cell r="C1593" t="str">
            <v>OPERADOR</v>
          </cell>
          <cell r="D1593" t="str">
            <v>MESA DE CAMBIOS</v>
          </cell>
        </row>
        <row r="1594">
          <cell r="A1594">
            <v>52000</v>
          </cell>
          <cell r="B1594" t="str">
            <v>SANCHEZ NUNEZ GERARDO MANUEL</v>
          </cell>
          <cell r="C1594" t="str">
            <v>SUBDIRECTOR</v>
          </cell>
          <cell r="D1594" t="str">
            <v>MESA DE DERIVADOS</v>
          </cell>
        </row>
        <row r="1595">
          <cell r="A1595">
            <v>62296</v>
          </cell>
          <cell r="B1595" t="str">
            <v>BIGESCHI BAEZ ROMAN CAMILO</v>
          </cell>
          <cell r="C1595" t="str">
            <v>DIRECTOR</v>
          </cell>
          <cell r="D1595" t="str">
            <v>MESA DE DERIVADOS</v>
          </cell>
        </row>
        <row r="1596">
          <cell r="A1596">
            <v>62467</v>
          </cell>
          <cell r="B1596" t="str">
            <v>FLORES VIOLANTE OMAR</v>
          </cell>
          <cell r="C1596" t="str">
            <v>GERENTE</v>
          </cell>
          <cell r="D1596" t="str">
            <v>MESA DE DERIVADOS</v>
          </cell>
        </row>
        <row r="1597">
          <cell r="A1597">
            <v>63589</v>
          </cell>
          <cell r="B1597" t="str">
            <v>RODRIGUEZ SANCHEZ REGINA</v>
          </cell>
          <cell r="C1597" t="str">
            <v>SUBDIRECTOR</v>
          </cell>
          <cell r="D1597" t="str">
            <v>VENTAS INSTITUCIONALES</v>
          </cell>
        </row>
        <row r="1598">
          <cell r="A1598">
            <v>63935</v>
          </cell>
          <cell r="B1598" t="str">
            <v>FERNANDEZ FONSECA MIGUEL ANGEL</v>
          </cell>
          <cell r="C1598" t="str">
            <v>ANALISTA</v>
          </cell>
          <cell r="D1598" t="str">
            <v>INSTITUCIONALES Y BANCA DE GOBIERNO</v>
          </cell>
        </row>
        <row r="1599">
          <cell r="A1599">
            <v>61080</v>
          </cell>
          <cell r="B1599" t="str">
            <v>OJEDA PESQUERA JUAN JOSE</v>
          </cell>
          <cell r="C1599" t="str">
            <v>DIRECTOR DE PROMOCION</v>
          </cell>
          <cell r="D1599" t="str">
            <v>INSTITUCIONALES Y BANCA DE GOBIERNO</v>
          </cell>
        </row>
        <row r="1600">
          <cell r="A1600">
            <v>53022</v>
          </cell>
          <cell r="B1600" t="str">
            <v>ACEVEDO SOBRINO MARIA DE LOURDES</v>
          </cell>
          <cell r="C1600" t="str">
            <v>GERENTE DE PROMOCION</v>
          </cell>
          <cell r="D1600" t="str">
            <v>INSTITUCIONALES Y BANCA DE GOBIERNO</v>
          </cell>
        </row>
        <row r="1601">
          <cell r="A1601">
            <v>63418</v>
          </cell>
          <cell r="B1601" t="str">
            <v>CORTINA MARQUEZ OSCAR</v>
          </cell>
          <cell r="C1601" t="str">
            <v>DIRECTOR DE PROMOCION</v>
          </cell>
          <cell r="D1601" t="str">
            <v>INSTITUCIONALES Y BANCA DE GOBIERNO</v>
          </cell>
        </row>
        <row r="1602">
          <cell r="A1602">
            <v>62975</v>
          </cell>
          <cell r="B1602" t="str">
            <v>LORANDI CASTILLO ANNYA</v>
          </cell>
          <cell r="C1602" t="str">
            <v>GERENTE</v>
          </cell>
          <cell r="D1602" t="str">
            <v>VENTAS TESORERIA</v>
          </cell>
        </row>
        <row r="1603">
          <cell r="A1603">
            <v>63326</v>
          </cell>
          <cell r="B1603" t="str">
            <v>ORTEGA PARRA JOSE ERNESTO</v>
          </cell>
          <cell r="C1603" t="str">
            <v>OPERADOR</v>
          </cell>
          <cell r="D1603" t="str">
            <v>ESTRUCTURACION DE DERIVADOS</v>
          </cell>
        </row>
        <row r="1604">
          <cell r="A1604">
            <v>63850</v>
          </cell>
          <cell r="B1604" t="str">
            <v>CRUZ SANCHEZ IVAN FRANCISCO</v>
          </cell>
          <cell r="C1604" t="str">
            <v>GERENTE</v>
          </cell>
          <cell r="D1604" t="str">
            <v>TECNOLOGIAS DE LA INFORMACION</v>
          </cell>
        </row>
        <row r="1605">
          <cell r="A1605">
            <v>64661</v>
          </cell>
          <cell r="B1605" t="str">
            <v>PALACIOS  HERNANDEZ JUAN MANUEL</v>
          </cell>
          <cell r="C1605" t="str">
            <v>COORDINADOR</v>
          </cell>
          <cell r="D1605" t="str">
            <v>TECNOLOGIAS DE LA INFORMACION</v>
          </cell>
        </row>
        <row r="1606">
          <cell r="A1606">
            <v>61760</v>
          </cell>
          <cell r="B1606" t="str">
            <v>MARTINEZ ESTRADA ERIK</v>
          </cell>
          <cell r="C1606" t="str">
            <v>INGENIERO SISTEMAS</v>
          </cell>
          <cell r="D1606" t="str">
            <v>TECNOLOGIAS DE LA INFORMACION</v>
          </cell>
        </row>
        <row r="1607">
          <cell r="A1607">
            <v>97039</v>
          </cell>
          <cell r="B1607" t="str">
            <v>FERADO VILLA CLAUDIA</v>
          </cell>
          <cell r="C1607" t="str">
            <v>ASESOR PATRIMONIAL ASOCIADO</v>
          </cell>
          <cell r="D1607" t="str">
            <v>PROMOCION Y ASESORIA</v>
          </cell>
        </row>
        <row r="1608">
          <cell r="A1608">
            <v>62392</v>
          </cell>
          <cell r="B1608" t="str">
            <v>GARCI CRESPO XACUR CARLA ESPERANZA</v>
          </cell>
          <cell r="C1608" t="str">
            <v>SUBDIRECTOR</v>
          </cell>
          <cell r="D1608" t="str">
            <v>MESA DE DERIVADOS</v>
          </cell>
        </row>
        <row r="1609">
          <cell r="A1609">
            <v>60492</v>
          </cell>
          <cell r="B1609" t="str">
            <v>SEGOVIA HERNANDEZ GABRIEL</v>
          </cell>
          <cell r="C1609" t="str">
            <v>ASESOR BANCA SOLUCIONES</v>
          </cell>
          <cell r="D1609" t="str">
            <v>BANCA SOLUCIONES</v>
          </cell>
        </row>
        <row r="1610">
          <cell r="A1610">
            <v>64733</v>
          </cell>
          <cell r="B1610" t="str">
            <v>ORTIZ AGUILAR JORGE ALBERTO</v>
          </cell>
          <cell r="C1610" t="str">
            <v>LIDER TECNICO</v>
          </cell>
          <cell r="D1610" t="str">
            <v>TECNOLOGIAS DE LA INFORMACION</v>
          </cell>
        </row>
        <row r="1611">
          <cell r="A1611">
            <v>64865</v>
          </cell>
          <cell r="B1611" t="str">
            <v>POPOCA CHAVEZ  CARLOS ALBERTO</v>
          </cell>
          <cell r="C1611" t="str">
            <v>DIRECTOR DE CENTRO FINANCIERO</v>
          </cell>
          <cell r="D1611" t="str">
            <v>PROMOCION Y ASESORIA</v>
          </cell>
        </row>
        <row r="1612">
          <cell r="A1612">
            <v>64837</v>
          </cell>
          <cell r="B1612" t="str">
            <v>DEL CASTILLO LEON MARCO ANTONIO</v>
          </cell>
          <cell r="C1612" t="str">
            <v>ASESOR PATRIMONIAL ASOCIADO</v>
          </cell>
          <cell r="D1612" t="str">
            <v>PROMOCION Y ASESORIA</v>
          </cell>
        </row>
        <row r="1613">
          <cell r="A1613">
            <v>62497</v>
          </cell>
          <cell r="B1613" t="str">
            <v>VILLARREAL  RODRIGUEZ JESUS ANGEL</v>
          </cell>
          <cell r="C1613" t="str">
            <v>SUBDIRECTOR DE CENTRO FINANCIERO</v>
          </cell>
          <cell r="D1613" t="str">
            <v>PROMOCION Y ASESORIA</v>
          </cell>
        </row>
        <row r="1614">
          <cell r="A1614">
            <v>63966</v>
          </cell>
          <cell r="B1614" t="str">
            <v>ARREDONDO  GUTIERREZ  LUZ ARIANA</v>
          </cell>
          <cell r="C1614" t="str">
            <v>BANQUERO JUNIOR</v>
          </cell>
          <cell r="D1614" t="str">
            <v>BANCA DE RELACION</v>
          </cell>
        </row>
        <row r="1615">
          <cell r="A1615">
            <v>64789</v>
          </cell>
          <cell r="B1615" t="str">
            <v>SANCHEZ ORTA ABELARDO</v>
          </cell>
          <cell r="C1615" t="str">
            <v>LIDER TECNICO</v>
          </cell>
          <cell r="D1615" t="str">
            <v>TECNOLOGIAS DE LA INFORMACION</v>
          </cell>
        </row>
        <row r="1616">
          <cell r="A1616">
            <v>64248</v>
          </cell>
          <cell r="B1616" t="str">
            <v>ALMAZAN MAYA RAYMUNDO</v>
          </cell>
          <cell r="C1616" t="str">
            <v>ASISTENTE ADMINISTRATIVO</v>
          </cell>
          <cell r="D1616" t="str">
            <v>PROMOCION Y ASESORIA</v>
          </cell>
        </row>
        <row r="1617">
          <cell r="A1617">
            <v>50836</v>
          </cell>
          <cell r="B1617" t="str">
            <v>RODRIGUEZ FLORES MARIA ALICIA</v>
          </cell>
          <cell r="C1617" t="str">
            <v>ASESOR PATRIMONIAL ASOCIADO</v>
          </cell>
          <cell r="D1617" t="str">
            <v>PROMOCION Y ASESORIA</v>
          </cell>
        </row>
        <row r="1618">
          <cell r="A1618">
            <v>63247</v>
          </cell>
          <cell r="B1618" t="str">
            <v>GAUNA DIAZ ROSARIO MARLENE</v>
          </cell>
          <cell r="C1618" t="str">
            <v>SUBGERENTE ADMINISTRATIVO</v>
          </cell>
          <cell r="D1618" t="str">
            <v>PROMOCION Y ASESORIA</v>
          </cell>
        </row>
        <row r="1619">
          <cell r="A1619">
            <v>60184</v>
          </cell>
          <cell r="B1619" t="str">
            <v>ALONSO MENDOZA GILBERTO</v>
          </cell>
          <cell r="C1619" t="str">
            <v>MENSAJERO</v>
          </cell>
          <cell r="D1619" t="str">
            <v>PROMOCION Y ASESORIA</v>
          </cell>
        </row>
        <row r="1620">
          <cell r="A1620">
            <v>346</v>
          </cell>
          <cell r="B1620" t="str">
            <v>LOZANO LEDEZMA DELIA YOLANDA</v>
          </cell>
          <cell r="C1620" t="str">
            <v>SUBDIRECTOR DE PROMOCION</v>
          </cell>
          <cell r="D1620" t="str">
            <v>PROMOCION Y ASESORIA</v>
          </cell>
        </row>
        <row r="1621">
          <cell r="A1621">
            <v>61993</v>
          </cell>
          <cell r="B1621" t="str">
            <v>DE LA GARZA GARCIA ALEJANDRO</v>
          </cell>
          <cell r="C1621" t="str">
            <v>ASESOR PATRIMONIAL ASOCIADO</v>
          </cell>
          <cell r="D1621" t="str">
            <v>PROMOCION Y ASESORIA</v>
          </cell>
        </row>
        <row r="1622">
          <cell r="A1622">
            <v>63056</v>
          </cell>
          <cell r="B1622" t="str">
            <v>VILLEGAS ACEVES TANIA NAYELI</v>
          </cell>
          <cell r="C1622" t="str">
            <v>SUBGERENTE ADMINISTRATIVO</v>
          </cell>
          <cell r="D1622" t="str">
            <v>PROMOCION Y ASESORIA</v>
          </cell>
        </row>
        <row r="1623">
          <cell r="A1623">
            <v>98953</v>
          </cell>
          <cell r="B1623" t="str">
            <v>MIRANDA SEGURA FRANCISCO JAVIER</v>
          </cell>
          <cell r="C1623" t="str">
            <v>SUBGERENTE ADMINISTRATIVO</v>
          </cell>
          <cell r="D1623" t="str">
            <v>PROMOCION Y ASESORIA</v>
          </cell>
        </row>
        <row r="1624">
          <cell r="A1624">
            <v>60603</v>
          </cell>
          <cell r="B1624" t="str">
            <v>BARRERA RODRIGUEZ JENIFER PAULINA</v>
          </cell>
          <cell r="C1624" t="str">
            <v>ASESOR BANCA SOLUCIONES</v>
          </cell>
          <cell r="D1624" t="str">
            <v>BANCA SOLUCIONES</v>
          </cell>
        </row>
        <row r="1625">
          <cell r="A1625">
            <v>63288</v>
          </cell>
          <cell r="B1625" t="str">
            <v>MARTINEZ CORDOVA CARLOS ARTURO</v>
          </cell>
          <cell r="C1625" t="str">
            <v>MENSAJERO</v>
          </cell>
          <cell r="D1625" t="str">
            <v>PROMOCION Y ASESORIA</v>
          </cell>
        </row>
        <row r="1626">
          <cell r="A1626">
            <v>61797</v>
          </cell>
          <cell r="B1626" t="str">
            <v>ROMERO DIAZ ESTEBAN</v>
          </cell>
          <cell r="C1626" t="str">
            <v>ASESOR PATRIMONIAL ASOCIADO</v>
          </cell>
          <cell r="D1626" t="str">
            <v>PROMOCION Y ASESORIA</v>
          </cell>
        </row>
        <row r="1627">
          <cell r="A1627">
            <v>64355</v>
          </cell>
          <cell r="B1627" t="str">
            <v>PEREZ BARRERA DANIELA</v>
          </cell>
          <cell r="C1627" t="str">
            <v>OPERADOR TELEFONICO</v>
          </cell>
          <cell r="D1627" t="str">
            <v>SERVICIOS CAT</v>
          </cell>
        </row>
        <row r="1628">
          <cell r="A1628">
            <v>62024</v>
          </cell>
          <cell r="B1628" t="str">
            <v>BRACAMONTES GARCIA JORGE ARMANDO</v>
          </cell>
          <cell r="C1628" t="str">
            <v>GERENTE</v>
          </cell>
          <cell r="D1628" t="str">
            <v>DINN</v>
          </cell>
        </row>
        <row r="1629">
          <cell r="A1629">
            <v>63279</v>
          </cell>
          <cell r="B1629" t="str">
            <v>GONZALEZ CUBAS JULIO CESAR</v>
          </cell>
          <cell r="C1629" t="str">
            <v>COORDINADOR</v>
          </cell>
          <cell r="D1629" t="str">
            <v>SEGURIDAD INFORMATICA</v>
          </cell>
        </row>
        <row r="1630">
          <cell r="A1630">
            <v>60196</v>
          </cell>
          <cell r="B1630" t="str">
            <v>LOPEZ SALCEDO CHRISTIAN ZE SERGIO</v>
          </cell>
          <cell r="C1630" t="str">
            <v>GERENTE</v>
          </cell>
          <cell r="D1630" t="str">
            <v>TECNOLOGIAS DE LA INFORMACION</v>
          </cell>
        </row>
        <row r="1631">
          <cell r="A1631">
            <v>64470</v>
          </cell>
          <cell r="B1631" t="str">
            <v>MIRANDA LOPEZ DIEGO AMAURI</v>
          </cell>
          <cell r="C1631" t="str">
            <v>COORDINADOR</v>
          </cell>
          <cell r="D1631" t="str">
            <v>ASSET MANAGEMENT</v>
          </cell>
        </row>
        <row r="1632">
          <cell r="A1632">
            <v>61515</v>
          </cell>
          <cell r="B1632" t="str">
            <v>CORTES GONZALEZ BRENDA FATIMA</v>
          </cell>
          <cell r="C1632" t="str">
            <v>RECEPCIONISTA ANFITRION</v>
          </cell>
          <cell r="D1632" t="str">
            <v>PROMOCION Y ASESORIA</v>
          </cell>
        </row>
        <row r="1633">
          <cell r="A1633">
            <v>53986</v>
          </cell>
          <cell r="B1633" t="str">
            <v>GUZMAN FERNANDEZ LUISA ELENA</v>
          </cell>
          <cell r="C1633" t="str">
            <v>ASESOR PATRIMONIAL ASOCIADO</v>
          </cell>
          <cell r="D1633" t="str">
            <v>PROMOCION Y ASESORIA</v>
          </cell>
        </row>
        <row r="1634">
          <cell r="A1634">
            <v>62242</v>
          </cell>
          <cell r="B1634" t="str">
            <v>GIRON TELLEZ CESAR GERARDO</v>
          </cell>
          <cell r="C1634" t="str">
            <v>ASESOR PATRIMONIAL ASOCIADO</v>
          </cell>
          <cell r="D1634" t="str">
            <v>PROMOCION Y ASESORIA</v>
          </cell>
        </row>
        <row r="1635">
          <cell r="A1635">
            <v>62211</v>
          </cell>
          <cell r="B1635" t="str">
            <v>VALENCIA ROBLES JORGE OSWALDO</v>
          </cell>
          <cell r="C1635" t="str">
            <v>BANQUERO TRANSACCIONAL</v>
          </cell>
          <cell r="D1635" t="str">
            <v>BANCA DE RELACION</v>
          </cell>
        </row>
        <row r="1636">
          <cell r="A1636">
            <v>64728</v>
          </cell>
          <cell r="B1636" t="str">
            <v>NOSTI TRAVER RENE</v>
          </cell>
          <cell r="C1636" t="str">
            <v>ASSOCIATE</v>
          </cell>
          <cell r="D1636" t="str">
            <v>BANCA DE INVERSION</v>
          </cell>
        </row>
        <row r="1637">
          <cell r="A1637">
            <v>64731</v>
          </cell>
          <cell r="B1637" t="str">
            <v>AGUILAR MARQUEZ JOYCE</v>
          </cell>
          <cell r="C1637" t="str">
            <v>ACT PRENDIZ</v>
          </cell>
          <cell r="D1637" t="str">
            <v>TECNOLOGIAS DE LA INFORMACION</v>
          </cell>
        </row>
        <row r="1638">
          <cell r="A1638">
            <v>64704</v>
          </cell>
          <cell r="B1638" t="str">
            <v>LUNA MORALES MARIA DEL PILAR</v>
          </cell>
          <cell r="C1638" t="str">
            <v>ASESOR PATRIMONIAL ASOCIADO</v>
          </cell>
          <cell r="D1638" t="str">
            <v>PROMOCION Y ASESORIA</v>
          </cell>
        </row>
        <row r="1639">
          <cell r="A1639">
            <v>64717</v>
          </cell>
          <cell r="B1639" t="str">
            <v>HERNANDEZ YEPEZ MARINA ISABEL</v>
          </cell>
          <cell r="C1639" t="str">
            <v>ASPIRANTE A ASESOR</v>
          </cell>
          <cell r="D1639" t="str">
            <v>PROMOCION Y ASESORIA</v>
          </cell>
        </row>
        <row r="1640">
          <cell r="A1640">
            <v>63051</v>
          </cell>
          <cell r="B1640" t="str">
            <v>MAYA BECERRIL VALERIA BERENICE</v>
          </cell>
          <cell r="C1640" t="str">
            <v>RECEPCIONISTA</v>
          </cell>
          <cell r="D1640" t="str">
            <v>UNIDAD INTERNA</v>
          </cell>
        </row>
        <row r="1641">
          <cell r="A1641">
            <v>63053</v>
          </cell>
          <cell r="B1641" t="str">
            <v>MENDEZ SOTO ERNESTO</v>
          </cell>
          <cell r="C1641" t="str">
            <v>ANALISTA</v>
          </cell>
          <cell r="D1641" t="str">
            <v>VALORES</v>
          </cell>
        </row>
        <row r="1642">
          <cell r="A1642">
            <v>63054</v>
          </cell>
          <cell r="B1642" t="str">
            <v>MATA BECERRIL EDUARDO</v>
          </cell>
          <cell r="C1642" t="str">
            <v>DIRECTOR</v>
          </cell>
          <cell r="D1642" t="str">
            <v>OPERACIONES BANCARIAS</v>
          </cell>
        </row>
        <row r="1643">
          <cell r="A1643">
            <v>63085</v>
          </cell>
          <cell r="B1643" t="str">
            <v>ROJAS OJEDA RICARDO</v>
          </cell>
          <cell r="C1643" t="str">
            <v>SUBGERENTE</v>
          </cell>
          <cell r="D1643" t="str">
            <v>VALORES</v>
          </cell>
        </row>
        <row r="1644">
          <cell r="A1644">
            <v>63169</v>
          </cell>
          <cell r="B1644" t="str">
            <v>MARTINEZ ALONSO ASCENCION</v>
          </cell>
          <cell r="C1644" t="str">
            <v>ANALISTA</v>
          </cell>
          <cell r="D1644" t="str">
            <v>LIQUIDACION A TERCEROS</v>
          </cell>
        </row>
        <row r="1645">
          <cell r="A1645">
            <v>63204</v>
          </cell>
          <cell r="B1645" t="str">
            <v>JIMENEZ NATERAS ELIZABETH</v>
          </cell>
          <cell r="C1645" t="str">
            <v>COORDINADOR</v>
          </cell>
          <cell r="D1645" t="str">
            <v>ADMINISTRACION DE CREDITO</v>
          </cell>
        </row>
        <row r="1646">
          <cell r="A1646">
            <v>63206</v>
          </cell>
          <cell r="B1646" t="str">
            <v>DE PAZ HERNANDEZ LAURA</v>
          </cell>
          <cell r="C1646" t="str">
            <v>COORDINADOR</v>
          </cell>
          <cell r="D1646" t="str">
            <v>VALORES</v>
          </cell>
        </row>
        <row r="1647">
          <cell r="A1647">
            <v>63266</v>
          </cell>
          <cell r="B1647" t="str">
            <v>LAGOS MENDEZ VICTOR MANUEL</v>
          </cell>
          <cell r="C1647" t="str">
            <v>GERENTE</v>
          </cell>
          <cell r="D1647" t="str">
            <v>ADMINISTRACION DE CREDITO</v>
          </cell>
        </row>
        <row r="1648">
          <cell r="A1648">
            <v>63320</v>
          </cell>
          <cell r="B1648" t="str">
            <v>CORTES NERI ROSA ISELA</v>
          </cell>
          <cell r="C1648" t="str">
            <v>ANALISTA</v>
          </cell>
          <cell r="D1648" t="str">
            <v>LIQUIDACION A TERCEROS</v>
          </cell>
        </row>
        <row r="1649">
          <cell r="A1649">
            <v>63435</v>
          </cell>
          <cell r="B1649" t="str">
            <v>LOPEZ GARCIA GABRIELA</v>
          </cell>
          <cell r="C1649" t="str">
            <v>GERENTE</v>
          </cell>
          <cell r="D1649" t="str">
            <v>ADMINISTRACION DE CREDITO</v>
          </cell>
        </row>
        <row r="1650">
          <cell r="A1650">
            <v>63487</v>
          </cell>
          <cell r="B1650" t="str">
            <v>MORENO GALINDO ALEJANDRA</v>
          </cell>
          <cell r="C1650" t="str">
            <v>RECEPCIONISTA</v>
          </cell>
          <cell r="D1650" t="str">
            <v>UNIDAD INTERNA</v>
          </cell>
        </row>
        <row r="1651">
          <cell r="A1651">
            <v>63512</v>
          </cell>
          <cell r="B1651" t="str">
            <v>LICONA HERNANDEZ ARIADNA ESTEFANIA</v>
          </cell>
          <cell r="C1651" t="str">
            <v>ANALISTA</v>
          </cell>
          <cell r="D1651" t="str">
            <v>CONTRATOS</v>
          </cell>
        </row>
        <row r="1652">
          <cell r="A1652">
            <v>63765</v>
          </cell>
          <cell r="B1652" t="str">
            <v>REYES NERI JOSE LUIS</v>
          </cell>
          <cell r="C1652" t="str">
            <v>COORDINADOR</v>
          </cell>
          <cell r="D1652" t="str">
            <v>OPERACIONES BANCARIAS</v>
          </cell>
        </row>
        <row r="1653">
          <cell r="A1653">
            <v>63773</v>
          </cell>
          <cell r="B1653" t="str">
            <v>DE LEON RODRIGUEZ ALEJANDRA</v>
          </cell>
          <cell r="C1653" t="str">
            <v>SUBGERENTE</v>
          </cell>
          <cell r="D1653" t="str">
            <v>ADMINISTRACION DE CREDITO</v>
          </cell>
        </row>
        <row r="1654">
          <cell r="A1654">
            <v>63830</v>
          </cell>
          <cell r="B1654" t="str">
            <v>VELAZQUEZ CRUZ KARLA DANIELA</v>
          </cell>
          <cell r="C1654" t="str">
            <v>ANALISTA</v>
          </cell>
          <cell r="D1654" t="str">
            <v>VALORES</v>
          </cell>
        </row>
        <row r="1655">
          <cell r="A1655">
            <v>63833</v>
          </cell>
          <cell r="B1655" t="str">
            <v>BECERRIL SANTANA LUIS ALBERTO</v>
          </cell>
          <cell r="C1655" t="str">
            <v>SUBGERENTE</v>
          </cell>
          <cell r="D1655" t="str">
            <v>LIQUIDACION A TERCEROS</v>
          </cell>
        </row>
        <row r="1656">
          <cell r="A1656">
            <v>63938</v>
          </cell>
          <cell r="B1656" t="str">
            <v>MARTINEZ ESPINOZA JANNET AZUCENA</v>
          </cell>
          <cell r="C1656" t="str">
            <v>SUBGERENTE</v>
          </cell>
          <cell r="D1656" t="str">
            <v>VALORES</v>
          </cell>
        </row>
        <row r="1657">
          <cell r="A1657">
            <v>63961</v>
          </cell>
          <cell r="B1657" t="str">
            <v>LUNA CERVANTES ADRIAN ALBERTO</v>
          </cell>
          <cell r="C1657" t="str">
            <v>GERENTE</v>
          </cell>
          <cell r="D1657" t="str">
            <v>ADMINISTRACION DE CREDITO</v>
          </cell>
        </row>
        <row r="1658">
          <cell r="A1658">
            <v>64005</v>
          </cell>
          <cell r="B1658" t="str">
            <v>QUINTANAR RUIZ LESLY AMAIRANI</v>
          </cell>
          <cell r="C1658" t="str">
            <v>ANALISTA</v>
          </cell>
          <cell r="D1658" t="str">
            <v>CONTRATOS</v>
          </cell>
        </row>
        <row r="1659">
          <cell r="A1659">
            <v>64002</v>
          </cell>
          <cell r="B1659" t="str">
            <v>SANCHEZ GRANCIANO EDGAR RODRIGO</v>
          </cell>
          <cell r="C1659" t="str">
            <v>MENSAJERO</v>
          </cell>
          <cell r="D1659" t="str">
            <v>UNIDAD INTERNA</v>
          </cell>
        </row>
        <row r="1660">
          <cell r="A1660">
            <v>64003</v>
          </cell>
          <cell r="B1660" t="str">
            <v>GALVEZ CRUZ PAULINA</v>
          </cell>
          <cell r="C1660" t="str">
            <v>ANALISTA</v>
          </cell>
          <cell r="D1660" t="str">
            <v>LIQUIDACION A TERCEROS</v>
          </cell>
        </row>
        <row r="1661">
          <cell r="A1661">
            <v>64067</v>
          </cell>
          <cell r="B1661" t="str">
            <v>MORALES RAMON ARTURO</v>
          </cell>
          <cell r="C1661" t="str">
            <v>ANALISTA</v>
          </cell>
          <cell r="D1661" t="str">
            <v>LIQUIDACION A TERCEROS</v>
          </cell>
        </row>
        <row r="1662">
          <cell r="A1662">
            <v>64170</v>
          </cell>
          <cell r="B1662" t="str">
            <v>CARAPIA RAMIREZ JOSE PABLO</v>
          </cell>
          <cell r="C1662" t="str">
            <v>MENSAJERO</v>
          </cell>
          <cell r="D1662" t="str">
            <v>UNIDAD INTERNA</v>
          </cell>
        </row>
        <row r="1663">
          <cell r="A1663">
            <v>64193</v>
          </cell>
          <cell r="B1663" t="str">
            <v>GONZALEZ BARRAGAN MONICA LADXIDUA</v>
          </cell>
          <cell r="C1663" t="str">
            <v>SUBDIRECTOR</v>
          </cell>
          <cell r="D1663" t="str">
            <v>LIQUIDACION A TERCEROS</v>
          </cell>
        </row>
        <row r="1664">
          <cell r="A1664">
            <v>64221</v>
          </cell>
          <cell r="B1664" t="str">
            <v>CARBAJAL GUEVARA ALDAIR ANDRES</v>
          </cell>
          <cell r="C1664" t="str">
            <v>AYUDANTE GENERAL</v>
          </cell>
          <cell r="D1664" t="str">
            <v>UNIDAD INTERNA</v>
          </cell>
        </row>
        <row r="1665">
          <cell r="A1665">
            <v>64237</v>
          </cell>
          <cell r="B1665" t="str">
            <v>GONZALEZ RIVERO CARLOS MANUEL</v>
          </cell>
          <cell r="C1665" t="str">
            <v>MENSAJERO</v>
          </cell>
          <cell r="D1665" t="str">
            <v>UNIDAD INTERNA</v>
          </cell>
        </row>
        <row r="1666">
          <cell r="A1666">
            <v>64304</v>
          </cell>
          <cell r="B1666" t="str">
            <v>ONTIVEROS LOPEZ MARCELA SARAHI</v>
          </cell>
          <cell r="C1666" t="str">
            <v>ANALISTA</v>
          </cell>
          <cell r="D1666" t="str">
            <v>LIQUIDACION A TERCEROS</v>
          </cell>
        </row>
        <row r="1667">
          <cell r="A1667">
            <v>64319</v>
          </cell>
          <cell r="B1667" t="str">
            <v>GONZALEZ ROSAS FRANCISCO</v>
          </cell>
          <cell r="C1667" t="str">
            <v>COORDINADOR</v>
          </cell>
          <cell r="D1667" t="str">
            <v>OPERACIONES BANCARIAS</v>
          </cell>
        </row>
        <row r="1668">
          <cell r="A1668">
            <v>64339</v>
          </cell>
          <cell r="B1668" t="str">
            <v>MEDINA SANCHEZ FRANCISCO</v>
          </cell>
          <cell r="C1668" t="str">
            <v>COORDINADOR</v>
          </cell>
          <cell r="D1668" t="str">
            <v>LIQUIDACION A TERCEROS</v>
          </cell>
        </row>
        <row r="1669">
          <cell r="A1669">
            <v>64346</v>
          </cell>
          <cell r="B1669" t="str">
            <v>TENORIO MEDINA CESAR OSCAR</v>
          </cell>
          <cell r="C1669" t="str">
            <v>MENSAJERO</v>
          </cell>
          <cell r="D1669" t="str">
            <v>UNIDAD INTERNA</v>
          </cell>
        </row>
        <row r="1670">
          <cell r="A1670">
            <v>64395</v>
          </cell>
          <cell r="B1670" t="str">
            <v>PEREZ HERNANDEZ DIANA ITZEL</v>
          </cell>
          <cell r="C1670" t="str">
            <v>EJECUTIVO DIGITAL</v>
          </cell>
          <cell r="D1670" t="str">
            <v>CONTRATOS</v>
          </cell>
        </row>
        <row r="1671">
          <cell r="A1671">
            <v>64396</v>
          </cell>
          <cell r="B1671" t="str">
            <v>GONZALEZ SIERRA FERNANDA VALERIA GUADALUPE</v>
          </cell>
          <cell r="C1671" t="str">
            <v>EJECUTIVO DIGITAL</v>
          </cell>
          <cell r="D1671" t="str">
            <v>CONTRATOS</v>
          </cell>
        </row>
        <row r="1672">
          <cell r="A1672">
            <v>64397</v>
          </cell>
          <cell r="B1672" t="str">
            <v>CASTAÑEDA GONZALEZ TERAN PEDRO</v>
          </cell>
          <cell r="C1672" t="str">
            <v>EJECUTIVO DIGITAL</v>
          </cell>
          <cell r="D1672" t="str">
            <v>CONTRATOS</v>
          </cell>
        </row>
        <row r="1673">
          <cell r="A1673">
            <v>64399</v>
          </cell>
          <cell r="B1673" t="str">
            <v>TORRES ZARATE MARIA LUISA</v>
          </cell>
          <cell r="C1673" t="str">
            <v>EJECUTIVO DIGITAL</v>
          </cell>
          <cell r="D1673" t="str">
            <v>CONTRATOS</v>
          </cell>
        </row>
        <row r="1674">
          <cell r="A1674">
            <v>64437</v>
          </cell>
          <cell r="B1674" t="str">
            <v>MUNGUIA CID KARLA YADIRA</v>
          </cell>
          <cell r="C1674" t="str">
            <v>EJECUTIVO DIGITAL</v>
          </cell>
          <cell r="D1674" t="str">
            <v>CONTRATOS</v>
          </cell>
        </row>
        <row r="1675">
          <cell r="A1675">
            <v>64463</v>
          </cell>
          <cell r="B1675" t="str">
            <v>MARTINEZ MIRANDA IVAN</v>
          </cell>
          <cell r="C1675" t="str">
            <v>ANALISTA</v>
          </cell>
          <cell r="D1675" t="str">
            <v>VALORES</v>
          </cell>
        </row>
        <row r="1676">
          <cell r="A1676">
            <v>64469</v>
          </cell>
          <cell r="B1676" t="str">
            <v>MACEDONIO ANGELES ABRAHAM</v>
          </cell>
          <cell r="C1676" t="str">
            <v>EJECUTIVO BURSANET</v>
          </cell>
          <cell r="D1676" t="str">
            <v>CONTRATOS</v>
          </cell>
        </row>
        <row r="1677">
          <cell r="A1677">
            <v>64472</v>
          </cell>
          <cell r="B1677" t="str">
            <v>PAVON CARDENAS LILIAN CAROLINA</v>
          </cell>
          <cell r="C1677" t="str">
            <v>ANALISTA</v>
          </cell>
          <cell r="D1677" t="str">
            <v>PRODUCTOS BANCARIOS</v>
          </cell>
        </row>
        <row r="1678">
          <cell r="A1678">
            <v>64480</v>
          </cell>
          <cell r="B1678" t="str">
            <v>GUTIERREZ CONTRERAS VERONICA TALIA</v>
          </cell>
          <cell r="C1678" t="str">
            <v>ANALISTA</v>
          </cell>
          <cell r="D1678" t="str">
            <v>VALORES</v>
          </cell>
        </row>
        <row r="1679">
          <cell r="A1679">
            <v>64498</v>
          </cell>
          <cell r="B1679" t="str">
            <v>GARCIA ALFARO ERICK ABRAHAM</v>
          </cell>
          <cell r="C1679" t="str">
            <v>COORDINADOR</v>
          </cell>
          <cell r="D1679" t="str">
            <v>LIQUIDACION A TERCEROS</v>
          </cell>
        </row>
        <row r="1680">
          <cell r="A1680">
            <v>64570</v>
          </cell>
          <cell r="B1680" t="str">
            <v>CORTES PEREZ JESUS</v>
          </cell>
          <cell r="C1680" t="str">
            <v>EJECUTIVO BURSANET</v>
          </cell>
          <cell r="D1680" t="str">
            <v>CONTRATOS</v>
          </cell>
        </row>
        <row r="1681">
          <cell r="A1681">
            <v>64571</v>
          </cell>
          <cell r="B1681" t="str">
            <v>GONZALEZ GALICIA ELIZABETH</v>
          </cell>
          <cell r="C1681" t="str">
            <v>OPERADOR</v>
          </cell>
          <cell r="D1681" t="str">
            <v>ADMINISTRACION DE CREDITO</v>
          </cell>
        </row>
        <row r="1682">
          <cell r="A1682">
            <v>64602</v>
          </cell>
          <cell r="B1682" t="str">
            <v>OLGUIN CRUZ ERICK</v>
          </cell>
          <cell r="C1682" t="str">
            <v>ANALISTA</v>
          </cell>
          <cell r="D1682" t="str">
            <v>LIQUIDACION A TERCEROS</v>
          </cell>
        </row>
        <row r="1683">
          <cell r="A1683">
            <v>64603</v>
          </cell>
          <cell r="B1683" t="str">
            <v>LIMA SOTO CARLOS RODRIGO</v>
          </cell>
          <cell r="C1683" t="str">
            <v>ANALISTA</v>
          </cell>
          <cell r="D1683" t="str">
            <v>VALORES</v>
          </cell>
        </row>
        <row r="1684">
          <cell r="A1684">
            <v>64613</v>
          </cell>
          <cell r="B1684" t="str">
            <v>ANTUNEZ RODRIGUEZ DIANA CITLALI</v>
          </cell>
          <cell r="C1684" t="str">
            <v>ANALISTA</v>
          </cell>
          <cell r="D1684" t="str">
            <v>LIQUIDACION A TERCEROS</v>
          </cell>
        </row>
        <row r="1685">
          <cell r="A1685">
            <v>64699</v>
          </cell>
          <cell r="B1685" t="str">
            <v>MEZA PEREZ YARET WENDOLYNE</v>
          </cell>
          <cell r="C1685" t="str">
            <v>OPERADOR</v>
          </cell>
          <cell r="D1685" t="str">
            <v>ADMINISTRACION DE CREDITO</v>
          </cell>
        </row>
        <row r="1686">
          <cell r="A1686">
            <v>52706</v>
          </cell>
          <cell r="B1686" t="str">
            <v>MEDINA CORZA IRERI</v>
          </cell>
          <cell r="C1686" t="str">
            <v>ASESOR BANCA SOLUCIONES JR</v>
          </cell>
          <cell r="D1686" t="str">
            <v>BANCA SOLUCIONES</v>
          </cell>
        </row>
        <row r="1687">
          <cell r="A1687">
            <v>62737</v>
          </cell>
          <cell r="B1687" t="str">
            <v>LOPEZ CRUZ VIVIANA GUADALUPE</v>
          </cell>
          <cell r="C1687" t="str">
            <v>ASISTENTE DE PROMOCION</v>
          </cell>
          <cell r="D1687" t="str">
            <v>PROMOCION Y ASESORIA</v>
          </cell>
        </row>
        <row r="1688">
          <cell r="A1688">
            <v>63600</v>
          </cell>
          <cell r="B1688" t="str">
            <v>RUELAS SANCHEZ VICTOR HUGO</v>
          </cell>
          <cell r="C1688" t="str">
            <v>BANQUERO TRANSACCIONAL</v>
          </cell>
          <cell r="D1688" t="str">
            <v>BANCA DE RELACION</v>
          </cell>
        </row>
        <row r="1689">
          <cell r="A1689">
            <v>62706</v>
          </cell>
          <cell r="B1689" t="str">
            <v>ZENTELLA ORTEGA MARIA LORENA</v>
          </cell>
          <cell r="C1689" t="str">
            <v>BANQUERO SR</v>
          </cell>
          <cell r="D1689" t="str">
            <v>BANCA DE RELACION</v>
          </cell>
        </row>
        <row r="1690">
          <cell r="A1690">
            <v>63869</v>
          </cell>
          <cell r="B1690" t="str">
            <v>MARTINEZ EGGLETON ALFREDO</v>
          </cell>
          <cell r="C1690" t="str">
            <v>BANQUERO SR</v>
          </cell>
          <cell r="D1690" t="str">
            <v>BANCA DE RELACION</v>
          </cell>
        </row>
        <row r="1691">
          <cell r="A1691">
            <v>60378</v>
          </cell>
          <cell r="B1691" t="str">
            <v>MARTINEZ ARTEAGA CONCEPCION YOSSET</v>
          </cell>
          <cell r="C1691" t="str">
            <v>EJECUTIVO</v>
          </cell>
          <cell r="D1691" t="str">
            <v>BANCA DE RELACION</v>
          </cell>
        </row>
        <row r="1692">
          <cell r="A1692">
            <v>64740</v>
          </cell>
          <cell r="B1692" t="str">
            <v>ZEPEDA LOPEZ ALMA GABRIELA</v>
          </cell>
          <cell r="C1692" t="str">
            <v>GERENTE</v>
          </cell>
          <cell r="D1692" t="str">
            <v>BANCA DE RELACION</v>
          </cell>
        </row>
        <row r="1693">
          <cell r="A1693">
            <v>64737</v>
          </cell>
          <cell r="B1693" t="str">
            <v>DE LA LLAVE DARUICH VICTOR AMADO</v>
          </cell>
          <cell r="C1693" t="str">
            <v>ASESOR PATRIMONIAL ASOCIADO</v>
          </cell>
          <cell r="D1693" t="str">
            <v>PROMOCION Y ASESORIA</v>
          </cell>
        </row>
        <row r="1694">
          <cell r="A1694">
            <v>52263</v>
          </cell>
          <cell r="B1694" t="str">
            <v>NUÑO ARREOLA ALFREDO FLAVIO</v>
          </cell>
          <cell r="C1694" t="str">
            <v>ASESOR PATRIMONIAL ASOCIADO</v>
          </cell>
          <cell r="D1694" t="str">
            <v>PROMOCION Y ASESORIA</v>
          </cell>
        </row>
        <row r="1695">
          <cell r="A1695">
            <v>60338</v>
          </cell>
          <cell r="B1695" t="str">
            <v>TORRES LARA URIEL RICARDO</v>
          </cell>
          <cell r="C1695" t="str">
            <v>BANQUERO PRIVADO SENIOR</v>
          </cell>
          <cell r="D1695" t="str">
            <v>PROMOCION Y ASESORIA</v>
          </cell>
        </row>
        <row r="1696">
          <cell r="A1696">
            <v>64711</v>
          </cell>
          <cell r="B1696" t="str">
            <v>SEGURA OSORIO BEATRIZ</v>
          </cell>
          <cell r="C1696" t="str">
            <v>ASESOR PATRIMONIAL ASOCIADO</v>
          </cell>
          <cell r="D1696" t="str">
            <v>PROMOCION Y ASESORIA</v>
          </cell>
        </row>
        <row r="1697">
          <cell r="A1697">
            <v>60705</v>
          </cell>
          <cell r="B1697" t="str">
            <v>PARTIDA IBARRA GERARDO DE JESUS</v>
          </cell>
          <cell r="C1697" t="str">
            <v>ASISTENTE DE PROMOCION</v>
          </cell>
          <cell r="D1697" t="str">
            <v>PROMOCION Y ASESORIA</v>
          </cell>
        </row>
        <row r="1698">
          <cell r="A1698">
            <v>50827</v>
          </cell>
          <cell r="B1698" t="str">
            <v>ARELLANO MORAN HUGO ARMANDO</v>
          </cell>
          <cell r="C1698" t="str">
            <v>MULTIFUNCIONAL</v>
          </cell>
          <cell r="D1698" t="str">
            <v>PROMOCION Y ASESORIA</v>
          </cell>
        </row>
        <row r="1699">
          <cell r="A1699">
            <v>63453</v>
          </cell>
          <cell r="B1699" t="str">
            <v>RODRIGUEZ DAVILA BRENDA FERNANDA</v>
          </cell>
          <cell r="C1699" t="str">
            <v>CAJERO</v>
          </cell>
          <cell r="D1699" t="str">
            <v>PROMOCION Y ASESORIA</v>
          </cell>
        </row>
        <row r="1700">
          <cell r="A1700">
            <v>61644</v>
          </cell>
          <cell r="B1700" t="str">
            <v>VARGAS ALVAREZ ARTURO</v>
          </cell>
          <cell r="C1700" t="str">
            <v>ASESOR PATRIMONIAL ASOCIADO</v>
          </cell>
          <cell r="D1700" t="str">
            <v>PROMOCION Y ASESORIA</v>
          </cell>
        </row>
        <row r="1701">
          <cell r="A1701">
            <v>50922</v>
          </cell>
          <cell r="B1701" t="str">
            <v>RUIZ FUENTES MARIA DE LOURDES</v>
          </cell>
          <cell r="C1701" t="str">
            <v>ASESOR PATRIMONIAL ASOCIADO</v>
          </cell>
          <cell r="D1701" t="str">
            <v>PROMOCION Y ASESORIA</v>
          </cell>
        </row>
        <row r="1702">
          <cell r="A1702">
            <v>64787</v>
          </cell>
          <cell r="B1702" t="str">
            <v>FUENTES FLORES GUILLERMO</v>
          </cell>
          <cell r="C1702" t="str">
            <v>LIDER TECNICO</v>
          </cell>
          <cell r="D1702" t="str">
            <v>TECNOLOGIAS DE LA INFORMACION</v>
          </cell>
        </row>
        <row r="1703">
          <cell r="A1703">
            <v>61086</v>
          </cell>
          <cell r="B1703" t="str">
            <v>SAADE HAZIN CARLOS DANIEL</v>
          </cell>
          <cell r="C1703" t="str">
            <v>GERENTE</v>
          </cell>
          <cell r="D1703" t="str">
            <v>TESORERIA Y MESA DE DINERO</v>
          </cell>
        </row>
        <row r="1704">
          <cell r="A1704">
            <v>62536</v>
          </cell>
          <cell r="B1704" t="str">
            <v>ARTEAGA LASARTE FRANCISCO DE BORJA</v>
          </cell>
          <cell r="C1704" t="str">
            <v>GERENTE DE PROMOCION</v>
          </cell>
          <cell r="D1704" t="str">
            <v>INSTITUCIONALES Y BANCA DE GOBIERNO</v>
          </cell>
        </row>
        <row r="1705">
          <cell r="A1705">
            <v>62501</v>
          </cell>
          <cell r="B1705" t="str">
            <v>MAY ALARCON NELLY</v>
          </cell>
          <cell r="C1705" t="str">
            <v>GERENTE</v>
          </cell>
          <cell r="D1705" t="str">
            <v>VALORES</v>
          </cell>
        </row>
        <row r="1706">
          <cell r="A1706">
            <v>64313</v>
          </cell>
          <cell r="B1706" t="str">
            <v>MARTINEZ ROMERO ROBERTO EMILIANO</v>
          </cell>
          <cell r="C1706" t="str">
            <v>ANALISTA</v>
          </cell>
          <cell r="D1706" t="str">
            <v>LIQUIDACION A TERCEROS</v>
          </cell>
        </row>
        <row r="1707">
          <cell r="A1707">
            <v>97229</v>
          </cell>
          <cell r="B1707" t="str">
            <v>OLMEDO CUEVAS AMANDA GABRIELA</v>
          </cell>
          <cell r="C1707" t="str">
            <v>ASESOR PATRIMONIAL ASOCIADO</v>
          </cell>
          <cell r="D1707" t="str">
            <v>PROMOCION Y ASESORIA</v>
          </cell>
        </row>
        <row r="1708">
          <cell r="A1708">
            <v>62569</v>
          </cell>
          <cell r="B1708" t="str">
            <v>GONZALEZ MARTINEZ LUIS ALBERTO</v>
          </cell>
          <cell r="C1708" t="str">
            <v>OPERADOR</v>
          </cell>
          <cell r="D1708" t="str">
            <v>ADMINISTRACION DE CREDITO</v>
          </cell>
        </row>
        <row r="1709">
          <cell r="A1709">
            <v>60436</v>
          </cell>
          <cell r="B1709" t="str">
            <v>SANTANA GONZALEZ JOSE ANTONIO</v>
          </cell>
          <cell r="C1709" t="str">
            <v>OPERADOR</v>
          </cell>
          <cell r="D1709" t="str">
            <v>LIQUIDACION A TERCEROS</v>
          </cell>
        </row>
        <row r="1710">
          <cell r="A1710">
            <v>63426</v>
          </cell>
          <cell r="B1710" t="str">
            <v>SALDAÑA GUTIERREZ LEONARDO</v>
          </cell>
          <cell r="C1710" t="str">
            <v>SUBDIRECTOR</v>
          </cell>
          <cell r="D1710" t="str">
            <v>COMERCIAL ARRENDADORA</v>
          </cell>
        </row>
        <row r="1711">
          <cell r="A1711">
            <v>62117</v>
          </cell>
          <cell r="B1711" t="str">
            <v>GARCIA TALAVERA JOSE MIGUEL</v>
          </cell>
          <cell r="C1711" t="str">
            <v>SUBDIRECTOR</v>
          </cell>
          <cell r="D1711" t="str">
            <v>SEGURIDAD INFORMATICA</v>
          </cell>
        </row>
        <row r="1712">
          <cell r="A1712">
            <v>64581</v>
          </cell>
          <cell r="B1712" t="str">
            <v>SARMIENTO  CANTU MAYRA LORENA</v>
          </cell>
          <cell r="C1712" t="str">
            <v>GERENTE</v>
          </cell>
          <cell r="D1712" t="str">
            <v>COMERCIAL ARRENDADORA</v>
          </cell>
        </row>
        <row r="1713">
          <cell r="A1713">
            <v>63978</v>
          </cell>
          <cell r="B1713" t="str">
            <v>CARDENAS SILVA BRENDA</v>
          </cell>
          <cell r="C1713" t="str">
            <v>ASISTENTE ADMINISTRATIVO</v>
          </cell>
          <cell r="D1713" t="str">
            <v>PROMOCION Y ASESORIA</v>
          </cell>
        </row>
        <row r="1714">
          <cell r="A1714">
            <v>64278</v>
          </cell>
          <cell r="B1714" t="str">
            <v>SEVILLA SERRANO ANA CECILIA</v>
          </cell>
          <cell r="C1714" t="str">
            <v>RECEPCIONISTA ANFITRION</v>
          </cell>
          <cell r="D1714" t="str">
            <v>PROMOCION Y ASESORIA</v>
          </cell>
        </row>
        <row r="1715">
          <cell r="A1715">
            <v>52428</v>
          </cell>
          <cell r="B1715" t="str">
            <v>BAÑUELOS BARRERA LLUVIA AMPARO</v>
          </cell>
          <cell r="C1715" t="str">
            <v>ASESOR PATRIMONIAL ASOCIADO</v>
          </cell>
          <cell r="D1715" t="str">
            <v>PROMOCION Y ASESORIA</v>
          </cell>
        </row>
        <row r="1716">
          <cell r="A1716">
            <v>62546</v>
          </cell>
          <cell r="B1716" t="str">
            <v>NORIEGA FERRER RICARDO</v>
          </cell>
          <cell r="C1716" t="str">
            <v>ASESOR PATRIMONIAL ASOCIADO</v>
          </cell>
          <cell r="D1716" t="str">
            <v>PROMOCION Y ASESORIA</v>
          </cell>
        </row>
        <row r="1717">
          <cell r="A1717">
            <v>53763</v>
          </cell>
          <cell r="B1717" t="str">
            <v>RAMIREZ VILLANUEVA LILIAN DOLORES</v>
          </cell>
          <cell r="C1717" t="str">
            <v>ASESOR PATRIMONIAL ASOCIADO</v>
          </cell>
          <cell r="D1717" t="str">
            <v>PROMOCION Y ASESORIA</v>
          </cell>
        </row>
        <row r="1718">
          <cell r="A1718">
            <v>284</v>
          </cell>
          <cell r="B1718" t="str">
            <v>VALLEJO ORTIZ JETZABEL</v>
          </cell>
          <cell r="C1718" t="str">
            <v>BANQUERO PRIVADO SENIOR</v>
          </cell>
          <cell r="D1718" t="str">
            <v>PROMOCION Y ASESORIA</v>
          </cell>
        </row>
        <row r="1719">
          <cell r="A1719">
            <v>64439</v>
          </cell>
          <cell r="B1719" t="str">
            <v>OROPEZA DEL AGUILA MARCO ANTONIO</v>
          </cell>
          <cell r="C1719" t="str">
            <v>INTERNO</v>
          </cell>
          <cell r="D1719" t="str">
            <v>PROMOCION Y ASESORIA</v>
          </cell>
        </row>
        <row r="1720">
          <cell r="A1720">
            <v>63581</v>
          </cell>
          <cell r="B1720" t="str">
            <v>CARRILLO JIMENEZ MARIO ALBERTO</v>
          </cell>
          <cell r="C1720" t="str">
            <v>ASESOR PATRIMONIAL ASOCIADO</v>
          </cell>
          <cell r="D1720" t="str">
            <v>PROMOCION Y ASESORIA</v>
          </cell>
        </row>
        <row r="1721">
          <cell r="A1721">
            <v>62180</v>
          </cell>
          <cell r="B1721" t="str">
            <v>RIVERA MARTINEZ RUBEN</v>
          </cell>
          <cell r="C1721" t="str">
            <v>GERENTE</v>
          </cell>
          <cell r="D1721" t="str">
            <v>TECNOLOGIAS DE LA INFORMACION</v>
          </cell>
        </row>
        <row r="1722">
          <cell r="A1722">
            <v>50531</v>
          </cell>
          <cell r="B1722" t="str">
            <v>GUADARRAMA VELAZCO MARIA TERESA</v>
          </cell>
          <cell r="C1722" t="str">
            <v>SUBGERENTE ADMINISTRATIVO</v>
          </cell>
          <cell r="D1722" t="str">
            <v>PROMOCION Y ASESORIA</v>
          </cell>
        </row>
        <row r="1723">
          <cell r="A1723">
            <v>53215</v>
          </cell>
          <cell r="B1723" t="str">
            <v>TREJO PONCE JUAN ISRAEL</v>
          </cell>
          <cell r="C1723" t="str">
            <v>ASESOR PATRIMONIAL ASOCIADO</v>
          </cell>
          <cell r="D1723" t="str">
            <v>PROMOCION Y ASESORIA</v>
          </cell>
        </row>
        <row r="1724">
          <cell r="A1724">
            <v>60774</v>
          </cell>
          <cell r="B1724" t="str">
            <v>CASTELLANOS CASTELLANOS GUADALUPE RUBISEL</v>
          </cell>
          <cell r="C1724" t="str">
            <v>SUBGERENTE ADMINISTRATIVO</v>
          </cell>
          <cell r="D1724" t="str">
            <v>PROMOCION Y ASESORIA</v>
          </cell>
        </row>
        <row r="1725">
          <cell r="A1725">
            <v>50453</v>
          </cell>
          <cell r="B1725" t="str">
            <v>CUELLAR VALLE JOSE LUIS</v>
          </cell>
          <cell r="C1725" t="str">
            <v>ASESOR PATRIMONIAL ASOCIADO</v>
          </cell>
          <cell r="D1725" t="str">
            <v>PROMOCION Y ASESORIA</v>
          </cell>
        </row>
        <row r="1726">
          <cell r="A1726">
            <v>61220</v>
          </cell>
          <cell r="B1726" t="str">
            <v>FERNANDEZ ACEVES CRISTINA ELIZABETH</v>
          </cell>
          <cell r="C1726" t="str">
            <v>ASESOR PATRIMONIAL ASOCIADO</v>
          </cell>
          <cell r="D1726" t="str">
            <v>PROMOCION Y ASESORIA</v>
          </cell>
        </row>
        <row r="1727">
          <cell r="A1727">
            <v>90091</v>
          </cell>
          <cell r="B1727" t="str">
            <v>PEREZ GARCIA VICTOR MANUEL</v>
          </cell>
          <cell r="C1727" t="str">
            <v>ASESOR PATRIMONIAL ASOCIADO</v>
          </cell>
          <cell r="D1727" t="str">
            <v>PROMOCION Y ASESORIA</v>
          </cell>
        </row>
        <row r="1728">
          <cell r="A1728">
            <v>52236</v>
          </cell>
          <cell r="B1728" t="str">
            <v>HERNANDEZ GUTIERREZ EDUARDO</v>
          </cell>
          <cell r="C1728" t="str">
            <v>SUBDIRECTOR DE PROMOCION</v>
          </cell>
          <cell r="D1728" t="str">
            <v>PROMOCION Y ASESORIA</v>
          </cell>
        </row>
        <row r="1729">
          <cell r="A1729">
            <v>61087</v>
          </cell>
          <cell r="B1729" t="str">
            <v>CALDERON PANIAGUA FERMIN</v>
          </cell>
          <cell r="C1729" t="str">
            <v>ASESOR PATRIMONIAL ASOCIADO</v>
          </cell>
          <cell r="D1729" t="str">
            <v>PROMOCION Y ASESORIA</v>
          </cell>
        </row>
        <row r="1730">
          <cell r="A1730">
            <v>62525</v>
          </cell>
          <cell r="B1730" t="str">
            <v>BAIDON ROMANO ABRAHAM</v>
          </cell>
          <cell r="C1730" t="str">
            <v>DIRECTOR DE CENTRO FINANCIERO</v>
          </cell>
          <cell r="D1730" t="str">
            <v>PROMOCION Y ASESORIA</v>
          </cell>
        </row>
        <row r="1731">
          <cell r="A1731">
            <v>64829</v>
          </cell>
          <cell r="B1731" t="str">
            <v>MUÑOZ FIGUEROA DAVID</v>
          </cell>
          <cell r="C1731" t="str">
            <v>ANALISTA</v>
          </cell>
          <cell r="D1731" t="str">
            <v>LIQUIDACION A TERCEROS</v>
          </cell>
        </row>
        <row r="1732">
          <cell r="A1732">
            <v>64826</v>
          </cell>
          <cell r="B1732" t="str">
            <v>MENDOZA INIESTA SILVIA ADRIANA</v>
          </cell>
          <cell r="C1732" t="str">
            <v>ASESOR CAMBIOS</v>
          </cell>
          <cell r="D1732" t="str">
            <v>ESTRATEGIA COMERCIAL FX Y TRANSACCIONAL</v>
          </cell>
        </row>
        <row r="1733">
          <cell r="A1733">
            <v>64821</v>
          </cell>
          <cell r="B1733" t="str">
            <v>MUÑOZ BORBON CLAUDIA YOCELIN</v>
          </cell>
          <cell r="C1733" t="str">
            <v>CONSULTOR</v>
          </cell>
          <cell r="D1733" t="str">
            <v>PROMOCION Y ASESORIA</v>
          </cell>
        </row>
        <row r="1734">
          <cell r="A1734">
            <v>64845</v>
          </cell>
          <cell r="B1734" t="str">
            <v>MURILLO LOPEZ EDUARDO ALBERTO</v>
          </cell>
          <cell r="C1734" t="str">
            <v>CONSULTOR</v>
          </cell>
          <cell r="D1734" t="str">
            <v>PROMOCION Y ASESORIA</v>
          </cell>
        </row>
        <row r="1735">
          <cell r="A1735">
            <v>64834</v>
          </cell>
          <cell r="B1735" t="str">
            <v>DOMINGUEZ RUBIO ISAAC ALEJANDRO</v>
          </cell>
          <cell r="C1735" t="str">
            <v>ASPIRANTE A ASESOR</v>
          </cell>
          <cell r="D1735" t="str">
            <v>PROMOCION Y ASESORIA</v>
          </cell>
        </row>
        <row r="1736">
          <cell r="A1736">
            <v>64744</v>
          </cell>
          <cell r="B1736" t="str">
            <v>LOPEZ BAEZ YESICA YARIDZA</v>
          </cell>
          <cell r="C1736" t="str">
            <v>RECEPCIONISTA ANFITRION</v>
          </cell>
          <cell r="D1736" t="str">
            <v>PROMOCION Y ASESORIA</v>
          </cell>
        </row>
        <row r="1737">
          <cell r="A1737">
            <v>64852</v>
          </cell>
          <cell r="B1737" t="str">
            <v>ESCAMILLA LORENZO ALMA DELIA</v>
          </cell>
          <cell r="C1737" t="str">
            <v>PRODUCT OWNER</v>
          </cell>
          <cell r="D1737" t="str">
            <v>TECNOLOGIAS DE LA INFORMACION</v>
          </cell>
        </row>
        <row r="1738">
          <cell r="A1738">
            <v>64055</v>
          </cell>
          <cell r="B1738" t="str">
            <v>AVILA . SAUL RICARDO</v>
          </cell>
          <cell r="C1738" t="str">
            <v>ASISTENTE ADMINISTRATIVO</v>
          </cell>
          <cell r="D1738" t="str">
            <v>PROMOCION Y ASESORIA</v>
          </cell>
        </row>
        <row r="1739">
          <cell r="A1739">
            <v>62604</v>
          </cell>
          <cell r="B1739" t="str">
            <v>ESQUIVEL VAZQUEZ MARIANA DENISSE</v>
          </cell>
          <cell r="C1739" t="str">
            <v>DISEÑADOR</v>
          </cell>
          <cell r="D1739" t="str">
            <v>COMUNICACION Y CULTURA</v>
          </cell>
        </row>
        <row r="1740">
          <cell r="A1740">
            <v>62902</v>
          </cell>
          <cell r="B1740" t="str">
            <v>SALDIVAR  OMAÑA OSCAR</v>
          </cell>
          <cell r="C1740" t="str">
            <v>SUBDIRECTOR</v>
          </cell>
          <cell r="D1740" t="str">
            <v>TECNOLOGIAS DE LA INFORMACION</v>
          </cell>
        </row>
        <row r="1741">
          <cell r="A1741">
            <v>62095</v>
          </cell>
          <cell r="B1741" t="str">
            <v>CRUZ PICHARDO RICARDO</v>
          </cell>
          <cell r="C1741" t="str">
            <v>LIDER TECNICO</v>
          </cell>
          <cell r="D1741" t="str">
            <v>TECNOLOGIAS DE LA INFORMACION</v>
          </cell>
        </row>
        <row r="1742">
          <cell r="A1742">
            <v>60937</v>
          </cell>
          <cell r="B1742" t="str">
            <v>MARTINEZ PEREZ AMPARO GIOVANNA</v>
          </cell>
          <cell r="C1742" t="str">
            <v>ASESOR CAMBIOS</v>
          </cell>
          <cell r="D1742" t="str">
            <v>VENTAS TRANSACCIONAL</v>
          </cell>
        </row>
        <row r="1743">
          <cell r="A1743">
            <v>52855</v>
          </cell>
          <cell r="B1743" t="str">
            <v>AGISS BITAR XAVIER</v>
          </cell>
          <cell r="C1743" t="str">
            <v>DIRECTOR DE PROMOCION</v>
          </cell>
          <cell r="D1743" t="str">
            <v>VENTAS TRANSACCIONAL</v>
          </cell>
        </row>
        <row r="1744">
          <cell r="A1744">
            <v>60277</v>
          </cell>
          <cell r="B1744" t="str">
            <v>GARCIA CRUZ VERONICA LETICIA</v>
          </cell>
          <cell r="C1744" t="str">
            <v>ANALISTA</v>
          </cell>
          <cell r="D1744" t="str">
            <v>FINANZAS</v>
          </cell>
        </row>
        <row r="1745">
          <cell r="A1745">
            <v>62320</v>
          </cell>
          <cell r="B1745" t="str">
            <v>HUITRON SIERRA GUILLERMO ARMANDO</v>
          </cell>
          <cell r="C1745" t="str">
            <v>SUBDIRECTOR</v>
          </cell>
          <cell r="D1745" t="str">
            <v>TECNOLOGIAS DE LA INFORMACION</v>
          </cell>
        </row>
        <row r="1746">
          <cell r="A1746">
            <v>52878</v>
          </cell>
          <cell r="B1746" t="str">
            <v>VARELA TOVAR LUCIA CAROLINA</v>
          </cell>
          <cell r="C1746" t="str">
            <v>SUBGERENTE</v>
          </cell>
          <cell r="D1746" t="str">
            <v>BURSANET CANALES Y MEDIOS DIGITALES</v>
          </cell>
        </row>
        <row r="1747">
          <cell r="A1747">
            <v>64099</v>
          </cell>
          <cell r="B1747" t="str">
            <v>BRAVO HERNANDEZ MARIELA ALEJANDRA</v>
          </cell>
          <cell r="C1747" t="str">
            <v>EJECUTIVO DE SERVICIO</v>
          </cell>
          <cell r="D1747" t="str">
            <v>PROMOCION Y ASESORIA</v>
          </cell>
        </row>
        <row r="1748">
          <cell r="A1748">
            <v>62715</v>
          </cell>
          <cell r="B1748" t="str">
            <v>GARCES HERNANDEZ SARAHI NOHEMI</v>
          </cell>
          <cell r="C1748" t="str">
            <v>ANALISTA</v>
          </cell>
          <cell r="D1748" t="str">
            <v>CONTRATOS</v>
          </cell>
        </row>
        <row r="1749">
          <cell r="A1749">
            <v>52249</v>
          </cell>
          <cell r="B1749" t="str">
            <v>INFANTE ORTIZ GISELA</v>
          </cell>
          <cell r="C1749" t="str">
            <v>SUBDIRECTOR</v>
          </cell>
          <cell r="D1749" t="str">
            <v>CONTRATOS</v>
          </cell>
        </row>
        <row r="1750">
          <cell r="A1750">
            <v>62785</v>
          </cell>
          <cell r="B1750" t="str">
            <v>HERNANDEZ NORIEGA GUADALUPE DE JESUS</v>
          </cell>
          <cell r="C1750" t="str">
            <v>ANALISTA</v>
          </cell>
          <cell r="D1750" t="str">
            <v>NORMATIVA Y PLD</v>
          </cell>
        </row>
        <row r="1751">
          <cell r="A1751">
            <v>5717</v>
          </cell>
          <cell r="B1751" t="str">
            <v>RODRIGUEZ TOVAR ELOY</v>
          </cell>
          <cell r="C1751" t="str">
            <v>INGENIERO SISTEMAS</v>
          </cell>
          <cell r="D1751" t="str">
            <v>TECNOLOGIAS DE LA INFORMACION</v>
          </cell>
        </row>
        <row r="1752">
          <cell r="A1752">
            <v>5013</v>
          </cell>
          <cell r="B1752" t="str">
            <v>MARTINEZ SUAREZ LAURA ELENA</v>
          </cell>
          <cell r="C1752" t="str">
            <v>ANALISTA</v>
          </cell>
          <cell r="D1752" t="str">
            <v>EXPERIENCIA AL CLIENTE</v>
          </cell>
        </row>
        <row r="1753">
          <cell r="A1753">
            <v>64871</v>
          </cell>
          <cell r="B1753" t="str">
            <v>RAMIREZ AVILA MARTHA LETICIA</v>
          </cell>
          <cell r="C1753" t="str">
            <v>SUBDIRECTOR</v>
          </cell>
          <cell r="D1753" t="str">
            <v>COMERCIAL ARRENDADORA</v>
          </cell>
        </row>
        <row r="1754">
          <cell r="A1754">
            <v>52283</v>
          </cell>
          <cell r="B1754" t="str">
            <v>GONZALEZ VEGA RAMON ALEJANDRO</v>
          </cell>
          <cell r="C1754" t="str">
            <v>ASESOR PATRIMONIAL ASOCIADO</v>
          </cell>
          <cell r="D1754" t="str">
            <v>PROMOCION Y ASESORIA</v>
          </cell>
        </row>
        <row r="1755">
          <cell r="A1755">
            <v>63771</v>
          </cell>
          <cell r="B1755" t="str">
            <v>LOZANO RODRIGUEZ VERONICA DE GUADALUPE</v>
          </cell>
          <cell r="C1755" t="str">
            <v>ASESOR PATRIMONIAL ASOCIADO</v>
          </cell>
          <cell r="D1755" t="str">
            <v>PROMOCION Y ASESORIA</v>
          </cell>
        </row>
        <row r="1756">
          <cell r="A1756">
            <v>52052</v>
          </cell>
          <cell r="B1756" t="str">
            <v>CASTRO COLINA ADRIANA</v>
          </cell>
          <cell r="C1756" t="str">
            <v>ASESOR BANCA SOLUCIONES</v>
          </cell>
          <cell r="D1756" t="str">
            <v>BANCA SOLUCIONES</v>
          </cell>
        </row>
        <row r="1757">
          <cell r="A1757">
            <v>53212</v>
          </cell>
          <cell r="B1757" t="str">
            <v>ARAUNA REYES CESAR EDUARDO</v>
          </cell>
          <cell r="C1757" t="str">
            <v>ANALISTA</v>
          </cell>
          <cell r="D1757" t="str">
            <v>LIQUIDACION A TERCEROS</v>
          </cell>
        </row>
        <row r="1758">
          <cell r="A1758">
            <v>64409</v>
          </cell>
          <cell r="B1758" t="str">
            <v>MORALES SERRANO MARIA DE LOS ANGELES</v>
          </cell>
          <cell r="C1758" t="str">
            <v>ANALISTA</v>
          </cell>
          <cell r="D1758" t="str">
            <v>FIDUCIARIO</v>
          </cell>
        </row>
        <row r="1759">
          <cell r="A1759">
            <v>52318</v>
          </cell>
          <cell r="B1759" t="str">
            <v>TREJO OSORNIO JOSE LUIS</v>
          </cell>
          <cell r="C1759" t="str">
            <v>SUBDIRECTOR DE PROMOCION</v>
          </cell>
          <cell r="D1759" t="str">
            <v>PROMOCION Y ASESORIA</v>
          </cell>
        </row>
        <row r="1760">
          <cell r="A1760">
            <v>53194</v>
          </cell>
          <cell r="B1760" t="str">
            <v>CHIO JUAREZ CARLOS</v>
          </cell>
          <cell r="C1760" t="str">
            <v>SUBGERENTE</v>
          </cell>
          <cell r="D1760" t="str">
            <v>UNIDAD INTERNA</v>
          </cell>
        </row>
        <row r="1761">
          <cell r="A1761">
            <v>53517</v>
          </cell>
          <cell r="B1761" t="str">
            <v>HUTCHINGS VON LUDWITZ QUINONEZ PRISCILA</v>
          </cell>
          <cell r="C1761" t="str">
            <v>GERENTE</v>
          </cell>
          <cell r="D1761" t="str">
            <v>UNIDAD INTERNA</v>
          </cell>
        </row>
        <row r="1762">
          <cell r="A1762">
            <v>52258</v>
          </cell>
          <cell r="B1762" t="str">
            <v>AGUILAR HERNANDEZ MIGUEL</v>
          </cell>
          <cell r="C1762" t="str">
            <v>ASESOR PATRIMONIAL ASOCIADO</v>
          </cell>
          <cell r="D1762" t="str">
            <v>PROMOCION Y ASESORIA</v>
          </cell>
        </row>
        <row r="1763">
          <cell r="A1763">
            <v>52317</v>
          </cell>
          <cell r="B1763" t="str">
            <v>MARTINEZ SAUCEDO MARIANA</v>
          </cell>
          <cell r="C1763" t="str">
            <v>ASESOR PATRIMONIAL ASOCIADO</v>
          </cell>
          <cell r="D1763" t="str">
            <v>PROMOCION Y ASESORIA</v>
          </cell>
        </row>
        <row r="1764">
          <cell r="A1764">
            <v>60143</v>
          </cell>
          <cell r="B1764" t="str">
            <v>RIOS LEYVA GUADALUPE</v>
          </cell>
          <cell r="C1764" t="str">
            <v>SUBGERENTE ADMINISTRATIVO</v>
          </cell>
          <cell r="D1764" t="str">
            <v>PROMOCION Y ASESORIA</v>
          </cell>
        </row>
        <row r="1765">
          <cell r="A1765">
            <v>62387</v>
          </cell>
          <cell r="B1765" t="str">
            <v>AGUILERA AREVALO  EDUARDO</v>
          </cell>
          <cell r="C1765" t="str">
            <v>ASESOR PATRIMONIAL ASOCIADO</v>
          </cell>
          <cell r="D1765" t="str">
            <v>PROMOCION Y ASESORIA</v>
          </cell>
        </row>
        <row r="1766">
          <cell r="A1766">
            <v>380</v>
          </cell>
          <cell r="B1766" t="str">
            <v>FRANCO UGALDE ANGELICA</v>
          </cell>
          <cell r="C1766" t="str">
            <v>BANQUERO PRIVADO SENIOR</v>
          </cell>
          <cell r="D1766" t="str">
            <v>PROMOCION Y ASESORIA</v>
          </cell>
        </row>
        <row r="1767">
          <cell r="A1767">
            <v>60853</v>
          </cell>
          <cell r="B1767" t="str">
            <v>DIAZ ASCENCIO RUTH RAQUEL</v>
          </cell>
          <cell r="C1767" t="str">
            <v>EJECUTIVO DE SERVICIO</v>
          </cell>
          <cell r="D1767" t="str">
            <v>PROMOCION Y ASESORIA</v>
          </cell>
        </row>
        <row r="1768">
          <cell r="A1768">
            <v>63546</v>
          </cell>
          <cell r="B1768" t="str">
            <v>HERNANDEZ RIOS HERVEY XAVIER</v>
          </cell>
          <cell r="C1768" t="str">
            <v>ASESOR PATRIMONIAL ASOCIADO</v>
          </cell>
          <cell r="D1768" t="str">
            <v>PROMOCION Y ASESORIA</v>
          </cell>
        </row>
        <row r="1769">
          <cell r="A1769">
            <v>63463</v>
          </cell>
          <cell r="B1769" t="str">
            <v>ESPINOZA GUEVARA JORGE LUIS</v>
          </cell>
          <cell r="C1769" t="str">
            <v>MENSAJERO</v>
          </cell>
          <cell r="D1769" t="str">
            <v>PROMOCION Y ASESORIA</v>
          </cell>
        </row>
        <row r="1770">
          <cell r="A1770">
            <v>64334</v>
          </cell>
          <cell r="B1770" t="str">
            <v>QUEZADA BELMONT JOSE MIGUEL</v>
          </cell>
          <cell r="C1770" t="str">
            <v>COORDINADOR</v>
          </cell>
          <cell r="D1770" t="str">
            <v>SEGURIDAD INFORMATICA</v>
          </cell>
        </row>
        <row r="1771">
          <cell r="A1771">
            <v>99076</v>
          </cell>
          <cell r="B1771" t="str">
            <v>RODRIGUEZ CUEVAS PAULINA</v>
          </cell>
          <cell r="C1771" t="str">
            <v>GERENTE</v>
          </cell>
          <cell r="D1771" t="str">
            <v>NORMATIVA Y PLD</v>
          </cell>
        </row>
        <row r="1772">
          <cell r="A1772">
            <v>63070</v>
          </cell>
          <cell r="B1772" t="str">
            <v>DELGADO SUAREZ JOSE FRANCISCO</v>
          </cell>
          <cell r="C1772" t="str">
            <v>GERENTE</v>
          </cell>
          <cell r="D1772" t="str">
            <v>SEGURIDAD INFORMATICA</v>
          </cell>
        </row>
        <row r="1773">
          <cell r="A1773">
            <v>63712</v>
          </cell>
          <cell r="B1773" t="str">
            <v>FIERRO SANCHEZ ALEJANDRO</v>
          </cell>
          <cell r="C1773" t="str">
            <v>CONSULTOR</v>
          </cell>
          <cell r="D1773" t="str">
            <v>PROMOCION Y ASESORIA</v>
          </cell>
        </row>
        <row r="1774">
          <cell r="A1774">
            <v>53687</v>
          </cell>
          <cell r="B1774" t="str">
            <v>TREJO ESCALANTE VICTOR MANUEL</v>
          </cell>
          <cell r="C1774" t="str">
            <v>ASESOR PATRIMONIAL ASOCIADO</v>
          </cell>
          <cell r="D1774" t="str">
            <v>PROMOCION Y ASESORIA</v>
          </cell>
        </row>
        <row r="1775">
          <cell r="A1775">
            <v>63865</v>
          </cell>
          <cell r="B1775" t="str">
            <v>LUNA VEGA FANNY</v>
          </cell>
          <cell r="C1775" t="str">
            <v>GERENTE</v>
          </cell>
          <cell r="D1775" t="str">
            <v>TECNOLOGIAS DE LA INFORMACION</v>
          </cell>
        </row>
        <row r="1776">
          <cell r="A1776">
            <v>64235</v>
          </cell>
          <cell r="B1776" t="str">
            <v>REYES HERNANDEZ AMEYALZITL ABRIL</v>
          </cell>
          <cell r="C1776" t="str">
            <v>CONSULTOR</v>
          </cell>
          <cell r="D1776" t="str">
            <v>PROMOCION Y ASESORIA</v>
          </cell>
        </row>
        <row r="1777">
          <cell r="A1777">
            <v>64934</v>
          </cell>
          <cell r="B1777" t="str">
            <v>REYES CHAVEZ PAULINA JEANNETH</v>
          </cell>
          <cell r="C1777" t="str">
            <v>CONSULTOR</v>
          </cell>
          <cell r="D1777" t="str">
            <v>PROMOCION Y ASESORIA</v>
          </cell>
        </row>
        <row r="1778">
          <cell r="A1778">
            <v>62903</v>
          </cell>
          <cell r="B1778" t="str">
            <v>SALINAS HERNANDEZ ISRAEL</v>
          </cell>
          <cell r="C1778" t="str">
            <v>LIDER TECNICO</v>
          </cell>
          <cell r="D1778" t="str">
            <v>TECNOLOGIAS DE LA INFORMACION</v>
          </cell>
        </row>
        <row r="1779">
          <cell r="A1779">
            <v>64942</v>
          </cell>
          <cell r="B1779" t="str">
            <v>LOZA PADILLA MELISSA ITZEL</v>
          </cell>
          <cell r="C1779" t="str">
            <v>ASISTENTE ADMINISTRATIVO</v>
          </cell>
          <cell r="D1779" t="str">
            <v>PROMOCION Y ASESORIA</v>
          </cell>
        </row>
        <row r="1780">
          <cell r="A1780">
            <v>52453</v>
          </cell>
          <cell r="B1780" t="str">
            <v>FERADO MONREAL ADRIANA</v>
          </cell>
          <cell r="C1780" t="str">
            <v>DIRECTOR DE CENTRO FINANCIERO</v>
          </cell>
          <cell r="D1780" t="str">
            <v>PROMOCION Y ASESORIA</v>
          </cell>
        </row>
        <row r="1781">
          <cell r="A1781">
            <v>64153</v>
          </cell>
          <cell r="B1781" t="str">
            <v>HERNANDEZ VALDES MIGUEL ANGEL</v>
          </cell>
          <cell r="C1781" t="str">
            <v>ASESOR PATRIMONIAL ASOCIADO</v>
          </cell>
          <cell r="D1781" t="str">
            <v>PROMOCION Y ASESORIA</v>
          </cell>
        </row>
        <row r="1782">
          <cell r="A1782">
            <v>61789</v>
          </cell>
          <cell r="B1782" t="str">
            <v>GARZA SALINAS ADRIAN</v>
          </cell>
          <cell r="C1782" t="str">
            <v>BANQUERO SR</v>
          </cell>
          <cell r="D1782" t="str">
            <v>BANCA DE RELACION</v>
          </cell>
        </row>
        <row r="1783">
          <cell r="A1783">
            <v>63129</v>
          </cell>
          <cell r="B1783" t="str">
            <v>SOLIS OLIVARES DULCE MARIA</v>
          </cell>
          <cell r="C1783" t="str">
            <v>BANQUERO TRANSACCIONAL</v>
          </cell>
          <cell r="D1783" t="str">
            <v>BANCA DE RELACION</v>
          </cell>
        </row>
        <row r="1784">
          <cell r="A1784">
            <v>60350</v>
          </cell>
          <cell r="B1784" t="str">
            <v>MARIN MARTINEZ ROBERTO SAMUEL</v>
          </cell>
          <cell r="C1784" t="str">
            <v>ASESOR PATRIMONIAL ASOCIADO</v>
          </cell>
          <cell r="D1784" t="str">
            <v>PROMOCION Y ASESORIA</v>
          </cell>
        </row>
        <row r="1785">
          <cell r="A1785">
            <v>61637</v>
          </cell>
          <cell r="B1785" t="str">
            <v>CAPITAINE DROUAILLET DENISSE</v>
          </cell>
          <cell r="C1785" t="str">
            <v>ASESOR PATRIMONIAL ASOCIADO</v>
          </cell>
          <cell r="D1785" t="str">
            <v>PROMOCION Y ASESORIA</v>
          </cell>
        </row>
        <row r="1786">
          <cell r="A1786">
            <v>63779</v>
          </cell>
          <cell r="B1786" t="str">
            <v>BRITO PEDROZA PATRICIA ELIZABETH</v>
          </cell>
          <cell r="C1786" t="str">
            <v>CONSULTOR</v>
          </cell>
          <cell r="D1786" t="str">
            <v>PROMOCION Y ASESORIA</v>
          </cell>
        </row>
        <row r="1787">
          <cell r="A1787">
            <v>52312</v>
          </cell>
          <cell r="B1787" t="str">
            <v>GUTIERREZ VEGA RICARDO</v>
          </cell>
          <cell r="C1787" t="str">
            <v>GERENTE</v>
          </cell>
          <cell r="D1787" t="str">
            <v>LIQUIDACION A TERCEROS</v>
          </cell>
        </row>
        <row r="1788">
          <cell r="A1788">
            <v>64028</v>
          </cell>
          <cell r="B1788" t="str">
            <v>LEAL ARMENTA VIANEY</v>
          </cell>
          <cell r="C1788" t="str">
            <v>GERENTE</v>
          </cell>
          <cell r="D1788" t="str">
            <v>FIDUCIARIO</v>
          </cell>
        </row>
        <row r="1789">
          <cell r="A1789">
            <v>63996</v>
          </cell>
          <cell r="B1789" t="str">
            <v>RIOS MARQUEZ GUADALUPE DEL CARMEN</v>
          </cell>
          <cell r="C1789" t="str">
            <v>SUBGERENTE</v>
          </cell>
          <cell r="D1789" t="str">
            <v>INFORMACION ESTRATEGICA</v>
          </cell>
        </row>
        <row r="1790">
          <cell r="A1790">
            <v>64303</v>
          </cell>
          <cell r="B1790" t="str">
            <v>RAMOS MARTINEZ ADRIANA CECILIA</v>
          </cell>
          <cell r="C1790" t="str">
            <v>COORDINADOR</v>
          </cell>
          <cell r="D1790" t="str">
            <v>INFORMACION ESTRATEGICA</v>
          </cell>
        </row>
        <row r="1791">
          <cell r="A1791">
            <v>64128</v>
          </cell>
          <cell r="B1791" t="str">
            <v>ARRIETA BARRAZA MARCELA EUGENIA</v>
          </cell>
          <cell r="C1791" t="str">
            <v>DIRECTOR</v>
          </cell>
          <cell r="D1791" t="str">
            <v>FIDUCIARIO</v>
          </cell>
        </row>
        <row r="1792">
          <cell r="A1792">
            <v>53255</v>
          </cell>
          <cell r="B1792" t="str">
            <v>CEJA GARCIA RAFAEL</v>
          </cell>
          <cell r="C1792" t="str">
            <v>ASESOR PATRIMONIAL ASOCIADO</v>
          </cell>
          <cell r="D1792" t="str">
            <v>PROMOCION Y ASESORIA</v>
          </cell>
        </row>
        <row r="1793">
          <cell r="A1793">
            <v>64904</v>
          </cell>
          <cell r="B1793" t="str">
            <v>CORTINA Y CORTINA JOSE CARLOS</v>
          </cell>
          <cell r="C1793" t="str">
            <v>DIRECTOR DE CENTRO FINANCIERO</v>
          </cell>
          <cell r="D1793" t="str">
            <v>PROMOCION Y ASESORIA</v>
          </cell>
        </row>
        <row r="1794">
          <cell r="A1794">
            <v>52977</v>
          </cell>
          <cell r="B1794" t="str">
            <v>BAUTISTA HERNANDEZ MIGUEL ANGEL</v>
          </cell>
          <cell r="C1794" t="str">
            <v>ASESOR PATRIMONIAL ASOCIADO</v>
          </cell>
          <cell r="D1794" t="str">
            <v>PROMOCION Y ASESORIA</v>
          </cell>
        </row>
        <row r="1795">
          <cell r="A1795">
            <v>60369</v>
          </cell>
          <cell r="B1795" t="str">
            <v>CASTILLO TORRES FRANCISCO JAVIER</v>
          </cell>
          <cell r="C1795" t="str">
            <v>ASESOR PATRIMONIAL ASOCIADO</v>
          </cell>
          <cell r="D1795" t="str">
            <v>PROMOCION Y ASESORIA</v>
          </cell>
        </row>
        <row r="1796">
          <cell r="A1796">
            <v>62020</v>
          </cell>
          <cell r="B1796" t="str">
            <v>ESPINOLA SANCHEZ LUIS ALFONSO</v>
          </cell>
          <cell r="C1796" t="str">
            <v>SUBDIRECTOR</v>
          </cell>
          <cell r="D1796" t="str">
            <v>PRODUCTOS BANCARIOS</v>
          </cell>
        </row>
        <row r="1797">
          <cell r="A1797">
            <v>91719</v>
          </cell>
          <cell r="B1797" t="str">
            <v>TORRES CARRILLO ADRIANA ALEJANDRA</v>
          </cell>
          <cell r="C1797" t="str">
            <v>ASESOR PATRIMONIAL ASOCIADO</v>
          </cell>
          <cell r="D1797" t="str">
            <v>PROMOCION Y ASESORIA</v>
          </cell>
        </row>
        <row r="1798">
          <cell r="A1798">
            <v>60851</v>
          </cell>
          <cell r="B1798" t="str">
            <v>ENG MANZANO JOSE ANTONIO</v>
          </cell>
          <cell r="C1798" t="str">
            <v>ASESOR PATRIMONIAL ASOCIADO</v>
          </cell>
          <cell r="D1798" t="str">
            <v>PROMOCION Y ASESORIA</v>
          </cell>
        </row>
        <row r="1799">
          <cell r="A1799">
            <v>92170</v>
          </cell>
          <cell r="B1799" t="str">
            <v>TROPIANO . CARMELA ANGELA</v>
          </cell>
          <cell r="C1799" t="str">
            <v>ASESOR PATRIMONIAL ASOCIADO</v>
          </cell>
          <cell r="D1799" t="str">
            <v>PROMOCION Y ASESORIA</v>
          </cell>
        </row>
        <row r="1800">
          <cell r="A1800">
            <v>60895</v>
          </cell>
          <cell r="B1800" t="str">
            <v>IBARRA BECERRA NOEMI</v>
          </cell>
          <cell r="C1800" t="str">
            <v>ASESOR BANCA SOLUCIONES</v>
          </cell>
          <cell r="D1800" t="str">
            <v>BANCA SOLUCIONES</v>
          </cell>
        </row>
        <row r="1801">
          <cell r="A1801">
            <v>64241</v>
          </cell>
          <cell r="B1801" t="str">
            <v>AVILA LOPEZ CRISTHIAN ENRIQUE</v>
          </cell>
          <cell r="C1801" t="str">
            <v>ASESOR PATRIMONIAL ASOCIADO</v>
          </cell>
          <cell r="D1801" t="str">
            <v>PROMOCION Y ASESORIA</v>
          </cell>
        </row>
        <row r="1802">
          <cell r="A1802">
            <v>61919</v>
          </cell>
          <cell r="B1802" t="str">
            <v>MORALES GARCIA MIGUEL</v>
          </cell>
          <cell r="C1802" t="str">
            <v>CONSULTOR</v>
          </cell>
          <cell r="D1802" t="str">
            <v>PROMOCION Y ASESORIA</v>
          </cell>
        </row>
        <row r="1803">
          <cell r="A1803">
            <v>63093</v>
          </cell>
          <cell r="B1803" t="str">
            <v>OCHOA PADILLA LOURDES NOEMI</v>
          </cell>
          <cell r="C1803" t="str">
            <v>CONSULTOR</v>
          </cell>
          <cell r="D1803" t="str">
            <v>PROMOCION Y ASESORIA</v>
          </cell>
        </row>
        <row r="1804">
          <cell r="A1804">
            <v>63301</v>
          </cell>
          <cell r="B1804" t="str">
            <v>LUNA RANGEL ENRIQUE GERARDO</v>
          </cell>
          <cell r="C1804" t="str">
            <v>BANQUERO JUNIOR</v>
          </cell>
          <cell r="D1804" t="str">
            <v>BANCA DE RELACION</v>
          </cell>
        </row>
        <row r="1805">
          <cell r="A1805">
            <v>60393</v>
          </cell>
          <cell r="B1805" t="str">
            <v>GONZALEZ PEREZ CESAR MARTIN</v>
          </cell>
          <cell r="C1805" t="str">
            <v>GERENTE</v>
          </cell>
          <cell r="D1805" t="str">
            <v>NORMATIVA Y PLD</v>
          </cell>
        </row>
        <row r="1806">
          <cell r="A1806">
            <v>64609</v>
          </cell>
          <cell r="B1806" t="str">
            <v>ORTIZ BORBOA GUILLERMO ALBERTO</v>
          </cell>
          <cell r="C1806" t="str">
            <v>ASESOR PATRIMONIAL ASOCIADO</v>
          </cell>
          <cell r="D1806" t="str">
            <v>PROMOCION Y ASESORIA</v>
          </cell>
        </row>
        <row r="1807">
          <cell r="A1807">
            <v>60206</v>
          </cell>
          <cell r="B1807" t="str">
            <v>RODRIGUEZ HERNANDEZ MARLENE DORITH</v>
          </cell>
          <cell r="C1807" t="str">
            <v>SUBDIRECTOR</v>
          </cell>
          <cell r="D1807" t="str">
            <v>JURIDICO</v>
          </cell>
        </row>
        <row r="1808">
          <cell r="A1808">
            <v>64080</v>
          </cell>
          <cell r="B1808" t="str">
            <v>ALMARAZ KLADIANO EDUARDO</v>
          </cell>
          <cell r="C1808" t="str">
            <v>DIRECTOR DE CENTRO FINANCIERO</v>
          </cell>
          <cell r="D1808" t="str">
            <v>PROMOCION Y ASESORIA</v>
          </cell>
        </row>
        <row r="1809">
          <cell r="A1809">
            <v>64222</v>
          </cell>
          <cell r="B1809" t="str">
            <v>MUÑIZ URQUIZA RAFAEL CARLOS</v>
          </cell>
          <cell r="C1809" t="str">
            <v>DIRECTOR SECTORIAL</v>
          </cell>
          <cell r="D1809" t="str">
            <v>BANCA DE RELACION</v>
          </cell>
        </row>
        <row r="1810">
          <cell r="A1810">
            <v>60520</v>
          </cell>
          <cell r="B1810" t="str">
            <v>TODD SOUZA JORGE ADRIAN</v>
          </cell>
          <cell r="C1810" t="str">
            <v>DIRECTOR DIVISIONAL</v>
          </cell>
          <cell r="D1810" t="str">
            <v>BANCA DE RELACION</v>
          </cell>
        </row>
        <row r="1811">
          <cell r="A1811">
            <v>62226</v>
          </cell>
          <cell r="B1811" t="str">
            <v>SANCHEZ SAINZ RENE</v>
          </cell>
          <cell r="C1811" t="str">
            <v>ASESOR PATRIMONIAL ASOCIADO</v>
          </cell>
          <cell r="D1811" t="str">
            <v>PROMOCION Y ASESORIA</v>
          </cell>
        </row>
        <row r="1812">
          <cell r="A1812">
            <v>64435</v>
          </cell>
          <cell r="B1812" t="str">
            <v>AUTRIQUE ECHEVESTE JUAN ALBERTO</v>
          </cell>
          <cell r="C1812" t="str">
            <v>ASESOR PATRIMONIAL ASOCIADO</v>
          </cell>
          <cell r="D1812" t="str">
            <v>PROMOCION Y ASESORIA</v>
          </cell>
        </row>
        <row r="1813">
          <cell r="A1813">
            <v>62828</v>
          </cell>
          <cell r="B1813" t="str">
            <v>MERINO RODRIGUEZ JORGE RAMSES</v>
          </cell>
          <cell r="C1813" t="str">
            <v>ASESOR PATRIMONIAL ASOCIADO</v>
          </cell>
          <cell r="D1813" t="str">
            <v>PROMOCION Y ASESORIA</v>
          </cell>
        </row>
        <row r="1814">
          <cell r="A1814">
            <v>63772</v>
          </cell>
          <cell r="B1814" t="str">
            <v>GUTIERREZ ROJAS MARIA TERESA</v>
          </cell>
          <cell r="C1814" t="str">
            <v>ASESOR PATRIMONIAL ASOCIADO</v>
          </cell>
          <cell r="D1814" t="str">
            <v>PROMOCION Y ASESORIA</v>
          </cell>
        </row>
        <row r="1815">
          <cell r="A1815">
            <v>61565</v>
          </cell>
          <cell r="B1815" t="str">
            <v>TALAVERA GOMEZ REGINA</v>
          </cell>
          <cell r="C1815" t="str">
            <v>ASESOR</v>
          </cell>
          <cell r="D1815" t="str">
            <v>VENTAS TESORERIA</v>
          </cell>
        </row>
        <row r="1816">
          <cell r="A1816">
            <v>64484</v>
          </cell>
          <cell r="B1816" t="str">
            <v>VAZQUEZ GUILLEN OSCAR</v>
          </cell>
          <cell r="C1816" t="str">
            <v>ASESOR PATRIMONIAL ASOCIADO</v>
          </cell>
          <cell r="D1816" t="str">
            <v>PROMOCION Y ASESORIA</v>
          </cell>
        </row>
        <row r="1817">
          <cell r="A1817">
            <v>63967</v>
          </cell>
          <cell r="B1817" t="str">
            <v>HINOJOSA JUAREZ SCHEDAR</v>
          </cell>
          <cell r="C1817" t="str">
            <v>ASESOR PATRIMONIAL ASOCIADO</v>
          </cell>
          <cell r="D1817" t="str">
            <v>PROMOCION Y ASESORIA</v>
          </cell>
        </row>
        <row r="1818">
          <cell r="A1818">
            <v>50348</v>
          </cell>
          <cell r="B1818" t="str">
            <v>SCHRAIDT MEXIA JUAN ADOLFO</v>
          </cell>
          <cell r="C1818" t="str">
            <v>SUBDIRECTOR DE PROMOCION</v>
          </cell>
          <cell r="D1818" t="str">
            <v>PROMOCION Y ASESORIA</v>
          </cell>
        </row>
        <row r="1819">
          <cell r="A1819">
            <v>5966</v>
          </cell>
          <cell r="B1819" t="str">
            <v>MARTINEZ SANDIEL MARIA EUGENIA</v>
          </cell>
          <cell r="C1819" t="str">
            <v>SUBDIRECTOR DE CENTRO FINANCIERO</v>
          </cell>
          <cell r="D1819" t="str">
            <v>PROMOCION Y ASESORIA</v>
          </cell>
        </row>
        <row r="1820">
          <cell r="A1820">
            <v>51975</v>
          </cell>
          <cell r="B1820" t="str">
            <v>ZAVALA MORALES JULIO CESAR</v>
          </cell>
          <cell r="C1820" t="str">
            <v>GERENTE</v>
          </cell>
          <cell r="D1820" t="str">
            <v>FIDUCIARIO</v>
          </cell>
        </row>
        <row r="1821">
          <cell r="A1821">
            <v>51936</v>
          </cell>
          <cell r="B1821" t="str">
            <v>VAZQUEZ VALADEZ LUIS ABRAHAM</v>
          </cell>
          <cell r="C1821" t="str">
            <v>BANQUERO PRIVADO SENIOR</v>
          </cell>
          <cell r="D1821" t="str">
            <v>PROMOCION Y ASESORIA</v>
          </cell>
        </row>
        <row r="1822">
          <cell r="A1822">
            <v>64497</v>
          </cell>
          <cell r="B1822" t="str">
            <v>ALCAZAR ESTRADA  MARICELA</v>
          </cell>
          <cell r="C1822" t="str">
            <v>ASESOR PATRIMONIAL ASOCIADO</v>
          </cell>
          <cell r="D1822" t="str">
            <v>PROMOCION Y ASESORIA</v>
          </cell>
        </row>
        <row r="1823">
          <cell r="A1823">
            <v>64305</v>
          </cell>
          <cell r="B1823" t="str">
            <v>CHACON HERNANDEZ JESUS ALEJANDRO</v>
          </cell>
          <cell r="C1823" t="str">
            <v>ASESOR PATRIMONIAL ASOCIADO</v>
          </cell>
          <cell r="D1823" t="str">
            <v>PROMOCION Y ASESORIA</v>
          </cell>
        </row>
        <row r="1824">
          <cell r="A1824">
            <v>62222</v>
          </cell>
          <cell r="B1824" t="str">
            <v>VELAZQUEZ ZALDIVAR JULIO</v>
          </cell>
          <cell r="C1824" t="str">
            <v>ASESOR PATRIMONIAL ASOCIADO</v>
          </cell>
          <cell r="D1824" t="str">
            <v>PROMOCION Y ASESORIA</v>
          </cell>
        </row>
        <row r="1825">
          <cell r="A1825">
            <v>384</v>
          </cell>
          <cell r="B1825" t="str">
            <v>CRUZ ALVAREZ PAOLA GABRIELA</v>
          </cell>
          <cell r="C1825" t="str">
            <v>DIRECTOR DE CENTRO FINANCIERO</v>
          </cell>
          <cell r="D1825" t="str">
            <v>PROMOCION Y ASESORIA</v>
          </cell>
        </row>
        <row r="1826">
          <cell r="A1826">
            <v>38</v>
          </cell>
          <cell r="B1826" t="str">
            <v>DAVISON MENDOZA JENNIFFER KATYA ROXANA</v>
          </cell>
          <cell r="C1826" t="str">
            <v>SUBDIRECTOR DE CENTRO FINANCIERO</v>
          </cell>
          <cell r="D1826" t="str">
            <v>PROMOCION Y ASESORIA</v>
          </cell>
        </row>
        <row r="1827">
          <cell r="A1827">
            <v>64505</v>
          </cell>
          <cell r="B1827" t="str">
            <v>JACQUEZ TELLEZ BRENDA EMILIA</v>
          </cell>
          <cell r="C1827" t="str">
            <v>BANQUERO PRIVADO SENIOR</v>
          </cell>
          <cell r="D1827" t="str">
            <v>PROMOCION Y ASESORIA</v>
          </cell>
        </row>
        <row r="1828">
          <cell r="A1828">
            <v>53200</v>
          </cell>
          <cell r="B1828" t="str">
            <v>GARCIA ROJAS COLLAZO CAROLINA</v>
          </cell>
          <cell r="C1828" t="str">
            <v>DIRECTOR DE CENTRO FINANCIERO</v>
          </cell>
          <cell r="D1828" t="str">
            <v>PROMOCION Y ASESORIA</v>
          </cell>
        </row>
        <row r="1829">
          <cell r="A1829">
            <v>60340</v>
          </cell>
          <cell r="B1829" t="str">
            <v>VENEGAS GUTIERREZ VICTOR</v>
          </cell>
          <cell r="C1829" t="str">
            <v>SUBDIRECTOR DE PROMOCION</v>
          </cell>
          <cell r="D1829" t="str">
            <v>PROMOCION Y ASESORIA</v>
          </cell>
        </row>
        <row r="1830">
          <cell r="A1830">
            <v>299</v>
          </cell>
          <cell r="B1830" t="str">
            <v>RAMIREZ FERNANDEZ JAVIER</v>
          </cell>
          <cell r="C1830" t="str">
            <v>DIRECTOR BANCA PRIVADA</v>
          </cell>
          <cell r="D1830" t="str">
            <v>PROMOCION Y ASESORIA</v>
          </cell>
        </row>
        <row r="1831">
          <cell r="A1831">
            <v>50810</v>
          </cell>
          <cell r="B1831" t="str">
            <v>NAVARRO MUÑOZ CESAR GABRIEL</v>
          </cell>
          <cell r="C1831" t="str">
            <v>BANQUERO PRIVADO SENIOR</v>
          </cell>
          <cell r="D1831" t="str">
            <v>PROMOCION Y ASESORIA</v>
          </cell>
        </row>
        <row r="1832">
          <cell r="A1832">
            <v>64361</v>
          </cell>
          <cell r="B1832" t="str">
            <v>GONZALEZ ZEPEDA ALFREDO</v>
          </cell>
          <cell r="C1832" t="str">
            <v>SUBDIRECTOR</v>
          </cell>
          <cell r="D1832" t="str">
            <v>ESTRUCTURACION DE DERIVADOS</v>
          </cell>
        </row>
        <row r="1833">
          <cell r="A1833">
            <v>64481</v>
          </cell>
          <cell r="B1833" t="str">
            <v>CAVAZOS TREVIÑO MAYRA</v>
          </cell>
          <cell r="C1833" t="str">
            <v>DIRECTOR DE CENTRO FINANCIERO</v>
          </cell>
          <cell r="D1833" t="str">
            <v>PROMOCION Y ASESORIA</v>
          </cell>
        </row>
        <row r="1834">
          <cell r="A1834">
            <v>60992</v>
          </cell>
          <cell r="B1834" t="str">
            <v>CRUZ GUTIERREZ YURIMA</v>
          </cell>
          <cell r="C1834" t="str">
            <v>BANQUERO PRIVADO SENIOR</v>
          </cell>
          <cell r="D1834" t="str">
            <v>PROMOCION Y ASESORIA</v>
          </cell>
        </row>
        <row r="1835">
          <cell r="A1835">
            <v>52210</v>
          </cell>
          <cell r="B1835" t="str">
            <v>CASTANEDA LOPEZ JORGE HUGO</v>
          </cell>
          <cell r="C1835" t="str">
            <v>DIRECTOR DE CENTRO FINANCIERO</v>
          </cell>
          <cell r="D1835" t="str">
            <v>PROMOCION Y ASESORIA</v>
          </cell>
        </row>
        <row r="1836">
          <cell r="A1836">
            <v>6</v>
          </cell>
          <cell r="B1836" t="str">
            <v>BACA FERNANDEZ JULIO MARIO</v>
          </cell>
          <cell r="C1836" t="str">
            <v>SUBDIRECTOR DE PROMOCION</v>
          </cell>
          <cell r="D1836" t="str">
            <v>PROMOCION Y ASESORIA</v>
          </cell>
        </row>
        <row r="1837">
          <cell r="A1837">
            <v>6027</v>
          </cell>
          <cell r="B1837" t="str">
            <v>MORALES LICONA LUIS ALBERTO</v>
          </cell>
          <cell r="C1837" t="str">
            <v>ASESOR PATRIMONIAL ASOCIADO</v>
          </cell>
          <cell r="D1837" t="str">
            <v>PROMOCION Y ASESORIA</v>
          </cell>
        </row>
        <row r="1838">
          <cell r="A1838">
            <v>64064</v>
          </cell>
          <cell r="B1838" t="str">
            <v>ORTIZ VIVO DIEGO</v>
          </cell>
          <cell r="C1838" t="str">
            <v>ASESOR PATRIMONIAL ASOCIADO</v>
          </cell>
          <cell r="D1838" t="str">
            <v>PROMOCION Y ASESORIA</v>
          </cell>
        </row>
        <row r="1839">
          <cell r="A1839">
            <v>62398</v>
          </cell>
          <cell r="B1839" t="str">
            <v>ORDOÑEZ GOMEZ NIDRA ZUZET</v>
          </cell>
          <cell r="C1839" t="str">
            <v>ASESOR PATRIMONIAL ASOCIADO</v>
          </cell>
          <cell r="D1839" t="str">
            <v>PROMOCION Y ASESORIA</v>
          </cell>
        </row>
        <row r="1840">
          <cell r="A1840">
            <v>60756</v>
          </cell>
          <cell r="B1840" t="str">
            <v>HERNANDEZ RAMIREZ PAMELA</v>
          </cell>
          <cell r="C1840" t="str">
            <v>SUBGERENTE</v>
          </cell>
          <cell r="D1840" t="str">
            <v>COMERCIAL ARRENDADORA</v>
          </cell>
        </row>
        <row r="1841">
          <cell r="A1841">
            <v>63367</v>
          </cell>
          <cell r="B1841" t="str">
            <v>GUTIERREZ SOTO FRANCISCO JAVIER</v>
          </cell>
          <cell r="C1841" t="str">
            <v>COORDINADOR</v>
          </cell>
          <cell r="D1841" t="str">
            <v>ASSET MANAGEMENT</v>
          </cell>
        </row>
        <row r="1842">
          <cell r="A1842">
            <v>62878</v>
          </cell>
          <cell r="B1842" t="str">
            <v>EVANGELISTA ESCOBAR GIOVANNA GEORGINA</v>
          </cell>
          <cell r="C1842" t="str">
            <v>ANALISTA DE CALIDAD EN EL SERVICIO</v>
          </cell>
          <cell r="D1842" t="str">
            <v>EXPERIENCIA AL CLIENTE</v>
          </cell>
        </row>
        <row r="1843">
          <cell r="A1843">
            <v>63284</v>
          </cell>
          <cell r="B1843" t="str">
            <v>RODRIGUEZ HERRERA MARIO</v>
          </cell>
          <cell r="C1843" t="str">
            <v>OPERADOR TELEFONICO</v>
          </cell>
          <cell r="D1843" t="str">
            <v>EXPERIENCIA AL CLIENTE</v>
          </cell>
        </row>
        <row r="1844">
          <cell r="A1844">
            <v>64065</v>
          </cell>
          <cell r="B1844" t="str">
            <v>GARCIA REA JESSICA MARGARITA</v>
          </cell>
          <cell r="C1844" t="str">
            <v>ANALISTA</v>
          </cell>
          <cell r="D1844" t="str">
            <v>CONSULTORIA Y SEGUROS</v>
          </cell>
        </row>
        <row r="1845">
          <cell r="A1845">
            <v>17</v>
          </cell>
          <cell r="B1845" t="str">
            <v>GALLEGOS MORALES ROGELIO</v>
          </cell>
          <cell r="C1845" t="str">
            <v>DIRECTOR</v>
          </cell>
          <cell r="D1845" t="str">
            <v>ASSET MANAGEMENT</v>
          </cell>
        </row>
        <row r="1846">
          <cell r="A1846">
            <v>63543</v>
          </cell>
          <cell r="B1846" t="str">
            <v>CAMPOS CHAVARRIA ALEJANDRO</v>
          </cell>
          <cell r="C1846" t="str">
            <v>SUBGERENTE</v>
          </cell>
          <cell r="D1846" t="str">
            <v>CONTROL INTERNO</v>
          </cell>
        </row>
        <row r="1847">
          <cell r="A1847">
            <v>63374</v>
          </cell>
          <cell r="B1847" t="str">
            <v>MARTINEZ RODRIGUEZ MONICA CELESTE</v>
          </cell>
          <cell r="C1847" t="str">
            <v>GERENTE</v>
          </cell>
          <cell r="D1847" t="str">
            <v>PROMOCION Y ASESORIA</v>
          </cell>
        </row>
        <row r="1848">
          <cell r="A1848">
            <v>63705</v>
          </cell>
          <cell r="B1848" t="str">
            <v>SANTILLAN RIOS ERICK RICARDO</v>
          </cell>
          <cell r="C1848" t="str">
            <v>AUDITOR</v>
          </cell>
          <cell r="D1848" t="str">
            <v>AUDITORIA INTERNA</v>
          </cell>
        </row>
        <row r="1849">
          <cell r="A1849">
            <v>52304</v>
          </cell>
          <cell r="B1849" t="str">
            <v>MENDIOLA MARIN KARLA BIBIANA</v>
          </cell>
          <cell r="C1849" t="str">
            <v>ASESOR PATRIMONIAL ASOCIADO</v>
          </cell>
          <cell r="D1849" t="str">
            <v>PROMOCION Y ASESORIA</v>
          </cell>
        </row>
        <row r="1850">
          <cell r="A1850">
            <v>63563</v>
          </cell>
          <cell r="B1850" t="str">
            <v>VALORA TELLEZ GUILLERMO</v>
          </cell>
          <cell r="C1850" t="str">
            <v>ANALISTA</v>
          </cell>
          <cell r="D1850" t="str">
            <v>JURIDICO</v>
          </cell>
        </row>
        <row r="1851">
          <cell r="A1851">
            <v>64294</v>
          </cell>
          <cell r="B1851" t="str">
            <v>DECIGA AGUILERA KAREN</v>
          </cell>
          <cell r="C1851" t="str">
            <v>ASESOR BANCA SOLUCIONES</v>
          </cell>
          <cell r="D1851" t="str">
            <v>BANCA SOLUCIONES</v>
          </cell>
        </row>
        <row r="1852">
          <cell r="A1852">
            <v>52944</v>
          </cell>
          <cell r="B1852" t="str">
            <v>MORENO LOPEZ RUBEN</v>
          </cell>
          <cell r="C1852" t="str">
            <v>ASESOR</v>
          </cell>
          <cell r="D1852" t="str">
            <v>INSTITUCIONALES Y BANCA DE GOBIERNO</v>
          </cell>
        </row>
        <row r="1853">
          <cell r="A1853">
            <v>62890</v>
          </cell>
          <cell r="B1853" t="str">
            <v>CORDOVA AGUILAR GIBRAN RAMSES</v>
          </cell>
          <cell r="C1853" t="str">
            <v>SUBDIRECTOR</v>
          </cell>
          <cell r="D1853" t="str">
            <v>TECNOLOGIAS DE LA INFORMACION</v>
          </cell>
        </row>
        <row r="1854">
          <cell r="A1854">
            <v>52222</v>
          </cell>
          <cell r="B1854" t="str">
            <v>MOSQUEDA VENTURA ISRAEL</v>
          </cell>
          <cell r="C1854" t="str">
            <v>GERENTE</v>
          </cell>
          <cell r="D1854" t="str">
            <v>TECNOLOGIAS DE LA INFORMACION</v>
          </cell>
        </row>
        <row r="1855">
          <cell r="A1855">
            <v>61364</v>
          </cell>
          <cell r="B1855" t="str">
            <v>PLATA ALVARADO EMMANUEL</v>
          </cell>
          <cell r="C1855" t="str">
            <v>LIDER TECNICO</v>
          </cell>
          <cell r="D1855" t="str">
            <v>TECNOLOGIAS DE LA INFORMACION</v>
          </cell>
        </row>
        <row r="1856">
          <cell r="A1856">
            <v>62619</v>
          </cell>
          <cell r="B1856" t="str">
            <v>CORREA ARIAS JULIAN RICARDO</v>
          </cell>
          <cell r="C1856" t="str">
            <v>LIDER TECNICO</v>
          </cell>
          <cell r="D1856" t="str">
            <v>TECNOLOGIAS DE LA INFORMACION</v>
          </cell>
        </row>
        <row r="1857">
          <cell r="A1857">
            <v>63179</v>
          </cell>
          <cell r="B1857" t="str">
            <v>HERNANDEZ CASTILLO BRISIA NOHEMI</v>
          </cell>
          <cell r="C1857" t="str">
            <v>LIDER TECNICO</v>
          </cell>
          <cell r="D1857" t="str">
            <v>TECNOLOGIAS DE LA INFORMACION</v>
          </cell>
        </row>
        <row r="1858">
          <cell r="A1858">
            <v>64659</v>
          </cell>
          <cell r="B1858" t="str">
            <v>SANTAMARIA CRUZ ALFONSO</v>
          </cell>
          <cell r="C1858" t="str">
            <v>LIDER TECNICO</v>
          </cell>
          <cell r="D1858" t="str">
            <v>TECNOLOGIAS DE LA INFORMACION</v>
          </cell>
        </row>
        <row r="1859">
          <cell r="A1859">
            <v>64636</v>
          </cell>
          <cell r="B1859" t="str">
            <v>RODRIGUEZ SANCHEZ RAFAEL</v>
          </cell>
          <cell r="C1859" t="str">
            <v>LIDER TECNICO</v>
          </cell>
          <cell r="D1859" t="str">
            <v>TECNOLOGIAS DE LA INFORMACION</v>
          </cell>
        </row>
        <row r="1860">
          <cell r="A1860">
            <v>64367</v>
          </cell>
          <cell r="B1860" t="str">
            <v>TELLEZ TENORIO DIEGO</v>
          </cell>
          <cell r="C1860" t="str">
            <v>GERENTE</v>
          </cell>
          <cell r="D1860" t="str">
            <v>TECNOLOGIAS DE LA INFORMACION</v>
          </cell>
        </row>
        <row r="1861">
          <cell r="A1861">
            <v>64266</v>
          </cell>
          <cell r="B1861" t="str">
            <v>GONZALEZ MEDINA JORGE ULISES</v>
          </cell>
          <cell r="C1861" t="str">
            <v>DIRECTOR</v>
          </cell>
          <cell r="D1861" t="str">
            <v>TECNOLOGIAS DE LA INFORMACION</v>
          </cell>
        </row>
        <row r="1862">
          <cell r="A1862">
            <v>50894</v>
          </cell>
          <cell r="B1862" t="str">
            <v>DE LA TORRE LOZANO CARLOS RODRIGO</v>
          </cell>
          <cell r="C1862" t="str">
            <v>GERENTE</v>
          </cell>
          <cell r="D1862" t="str">
            <v>TECNOLOGIAS DE LA INFORMACION</v>
          </cell>
        </row>
        <row r="1863">
          <cell r="A1863">
            <v>64186</v>
          </cell>
          <cell r="B1863" t="str">
            <v>OLVERA MARTINEZ CARLO ARTURO</v>
          </cell>
          <cell r="C1863" t="str">
            <v>DIRECTOR</v>
          </cell>
          <cell r="D1863" t="str">
            <v>TECNOLOGIAS DE LA INFORMACION</v>
          </cell>
        </row>
        <row r="1864">
          <cell r="A1864">
            <v>63964</v>
          </cell>
          <cell r="B1864" t="str">
            <v>CASTAÑEDA SALAZAR HUGO</v>
          </cell>
          <cell r="C1864" t="str">
            <v>ASESOR PATRIMONIAL ASOCIADO</v>
          </cell>
          <cell r="D1864" t="str">
            <v>PROMOCION Y ASESORIA</v>
          </cell>
        </row>
        <row r="1865">
          <cell r="A1865">
            <v>61469</v>
          </cell>
          <cell r="B1865" t="str">
            <v>LEON CAMARGO LUIS GUSTAVO</v>
          </cell>
          <cell r="C1865" t="str">
            <v>ASESOR PATRIMONIAL ASOCIADO</v>
          </cell>
          <cell r="D1865" t="str">
            <v>PROMOCION Y ASESORIA</v>
          </cell>
        </row>
        <row r="1866">
          <cell r="A1866">
            <v>6825</v>
          </cell>
          <cell r="B1866" t="str">
            <v>AVILA VALDES ERNESTO</v>
          </cell>
          <cell r="C1866" t="str">
            <v>ASESOR BANCA SOLUCIONES</v>
          </cell>
          <cell r="D1866" t="str">
            <v>BANCA SOLUCIONES</v>
          </cell>
        </row>
        <row r="1867">
          <cell r="A1867">
            <v>5095</v>
          </cell>
          <cell r="B1867" t="str">
            <v>PALAZUELOS DEL RINCON LORENA</v>
          </cell>
          <cell r="C1867" t="str">
            <v>SUBGERENTE ADMINISTRATIVO</v>
          </cell>
          <cell r="D1867" t="str">
            <v>PROMOCION Y ASESORIA</v>
          </cell>
        </row>
        <row r="1868">
          <cell r="A1868">
            <v>62806</v>
          </cell>
          <cell r="B1868" t="str">
            <v>MAGAÑA ESPINOSA ERIKA GABRIELA</v>
          </cell>
          <cell r="C1868" t="str">
            <v>ASESOR PATRIMONIAL ASOCIADO</v>
          </cell>
          <cell r="D1868" t="str">
            <v>PROMOCION Y ASESORIA</v>
          </cell>
        </row>
        <row r="1869">
          <cell r="A1869">
            <v>50301</v>
          </cell>
          <cell r="B1869" t="str">
            <v>MARTINEZ SIORDIA GLADIS</v>
          </cell>
          <cell r="C1869" t="str">
            <v>SUBGERENTE ADMINISTRATIVO</v>
          </cell>
          <cell r="D1869" t="str">
            <v>PROMOCION Y ASESORIA</v>
          </cell>
        </row>
        <row r="1870">
          <cell r="A1870">
            <v>94077</v>
          </cell>
          <cell r="B1870" t="str">
            <v>CANTU MIRELES GABRIELA</v>
          </cell>
          <cell r="C1870" t="str">
            <v>ASESOR PATRIMONIAL ASOCIADO</v>
          </cell>
          <cell r="D1870" t="str">
            <v>PROMOCION Y ASESORIA</v>
          </cell>
        </row>
        <row r="1871">
          <cell r="A1871">
            <v>63847</v>
          </cell>
          <cell r="B1871" t="str">
            <v>BANDIN CACERES GABRIELA MARIA</v>
          </cell>
          <cell r="C1871" t="str">
            <v>BANQUERO TRANSACCIONAL</v>
          </cell>
          <cell r="D1871" t="str">
            <v>BANCA DE RELACION</v>
          </cell>
        </row>
        <row r="1872">
          <cell r="A1872">
            <v>53620</v>
          </cell>
          <cell r="B1872" t="str">
            <v>PIMENTEL HERNANDEZ  ALEJANDRO</v>
          </cell>
          <cell r="C1872" t="str">
            <v>SUBGERENTE ADMINISTRATIVO</v>
          </cell>
          <cell r="D1872" t="str">
            <v>PROMOCION Y ASESORIA</v>
          </cell>
        </row>
        <row r="1873">
          <cell r="A1873">
            <v>62882</v>
          </cell>
          <cell r="B1873" t="str">
            <v>ROJAS HERRERA JORGE</v>
          </cell>
          <cell r="C1873" t="str">
            <v>ASESOR PATRIMONIAL ASOCIADO</v>
          </cell>
          <cell r="D1873" t="str">
            <v>PROMOCION Y ASESORIA</v>
          </cell>
        </row>
        <row r="1874">
          <cell r="A1874">
            <v>63758</v>
          </cell>
          <cell r="B1874" t="str">
            <v>MARTINEZ ALVAREZ SUSANA</v>
          </cell>
          <cell r="C1874" t="str">
            <v>CAJERO</v>
          </cell>
          <cell r="D1874" t="str">
            <v>PROMOCION Y ASESORIA</v>
          </cell>
        </row>
        <row r="1875">
          <cell r="A1875">
            <v>63835</v>
          </cell>
          <cell r="B1875" t="str">
            <v>ROMERO CORRAL SISI RUTH</v>
          </cell>
          <cell r="C1875" t="str">
            <v>CAJERO</v>
          </cell>
          <cell r="D1875" t="str">
            <v>PROMOCION Y ASESORIA</v>
          </cell>
        </row>
        <row r="1876">
          <cell r="A1876">
            <v>53740</v>
          </cell>
          <cell r="B1876" t="str">
            <v>CHAIDEZ NUÑEZ ANA MINERVA</v>
          </cell>
          <cell r="C1876" t="str">
            <v>ASESOR PATRIMONIAL ASOCIADO</v>
          </cell>
          <cell r="D1876" t="str">
            <v>PROMOCION Y ASESORIA</v>
          </cell>
        </row>
        <row r="1877">
          <cell r="A1877">
            <v>52199</v>
          </cell>
          <cell r="B1877" t="str">
            <v>HERRERA LASSO  JIMENEZ PABLO</v>
          </cell>
          <cell r="C1877" t="str">
            <v>ASESOR PATRIMONIAL ASOCIADO</v>
          </cell>
          <cell r="D1877" t="str">
            <v>PROMOCION Y ASESORIA</v>
          </cell>
        </row>
        <row r="1878">
          <cell r="A1878">
            <v>64577</v>
          </cell>
          <cell r="B1878" t="str">
            <v>SALINAS FERNANDEZ JEMIMA</v>
          </cell>
          <cell r="C1878" t="str">
            <v>RECEPCIONISTA ANFITRION</v>
          </cell>
          <cell r="D1878" t="str">
            <v>PROMOCION Y ASESORIA</v>
          </cell>
        </row>
        <row r="1879">
          <cell r="A1879">
            <v>64007</v>
          </cell>
          <cell r="B1879" t="str">
            <v>SUAREZ RIVERO ROBERTO</v>
          </cell>
          <cell r="C1879" t="str">
            <v>BANQUERO PRIVADO JUNIOR</v>
          </cell>
          <cell r="D1879" t="str">
            <v>PROMOCION Y ASESORIA</v>
          </cell>
        </row>
        <row r="1880">
          <cell r="A1880">
            <v>64403</v>
          </cell>
          <cell r="B1880" t="str">
            <v>MORA BAUTISTA ADRIANA IFIGENIA</v>
          </cell>
          <cell r="C1880" t="str">
            <v>BANQUERO TRANSACCIONAL</v>
          </cell>
          <cell r="D1880" t="str">
            <v>BANCA DE RELACION</v>
          </cell>
        </row>
        <row r="1881">
          <cell r="A1881">
            <v>61428</v>
          </cell>
          <cell r="B1881" t="str">
            <v>ESTRADA GUERRERO ELIZABETH ELVIRA</v>
          </cell>
          <cell r="C1881" t="str">
            <v>BANQUERO PRIVADO SENIOR</v>
          </cell>
          <cell r="D1881" t="str">
            <v>PROMOCION Y ASESORIA</v>
          </cell>
        </row>
        <row r="1882">
          <cell r="A1882">
            <v>10030</v>
          </cell>
          <cell r="B1882" t="str">
            <v>GOMEZ MARQUEZ SUSANA</v>
          </cell>
          <cell r="C1882" t="str">
            <v>RECEPCIONISTA ANFITRION</v>
          </cell>
          <cell r="D1882" t="str">
            <v>PROMOCION Y ASESORIA</v>
          </cell>
        </row>
        <row r="1883">
          <cell r="A1883">
            <v>64638</v>
          </cell>
          <cell r="B1883" t="str">
            <v>ESCAMILLA CARDOSO WENDHY SARAI</v>
          </cell>
          <cell r="C1883" t="str">
            <v>ANALISTA</v>
          </cell>
          <cell r="D1883" t="str">
            <v>CONSULTORIA Y SEGUROS</v>
          </cell>
        </row>
        <row r="1884">
          <cell r="A1884">
            <v>64614</v>
          </cell>
          <cell r="B1884" t="str">
            <v>JIMENEZ CASTRO JUAN CARLOS</v>
          </cell>
          <cell r="C1884" t="str">
            <v>ANALISTA</v>
          </cell>
          <cell r="D1884" t="str">
            <v>CONSULTORIA Y SEGUROS</v>
          </cell>
        </row>
        <row r="1885">
          <cell r="A1885">
            <v>64720</v>
          </cell>
          <cell r="B1885" t="str">
            <v>CABALLERO MEDINA ALTAIR</v>
          </cell>
          <cell r="C1885" t="str">
            <v>ANALISTA</v>
          </cell>
          <cell r="D1885" t="str">
            <v>CONSULTORIA Y SEGUROS</v>
          </cell>
        </row>
        <row r="1886">
          <cell r="A1886">
            <v>62829</v>
          </cell>
          <cell r="B1886" t="str">
            <v>TREJO FLORES CLAUDIA CRISTINA</v>
          </cell>
          <cell r="C1886" t="str">
            <v>ASESOR PATRIMONIAL ASOCIADO</v>
          </cell>
          <cell r="D1886" t="str">
            <v>PROMOCION Y ASESORIA</v>
          </cell>
        </row>
        <row r="1887">
          <cell r="A1887">
            <v>64582</v>
          </cell>
          <cell r="B1887" t="str">
            <v>BURCHARD REJA SANDRA</v>
          </cell>
          <cell r="C1887" t="str">
            <v>SUBDIRECTOR</v>
          </cell>
          <cell r="D1887" t="str">
            <v>COMERCIAL ARRENDADORA</v>
          </cell>
        </row>
        <row r="1888">
          <cell r="A1888">
            <v>64598</v>
          </cell>
          <cell r="B1888" t="str">
            <v>GATTI CUELLO MAGDALENA</v>
          </cell>
          <cell r="C1888" t="str">
            <v>SUBDIRECTOR</v>
          </cell>
          <cell r="D1888" t="str">
            <v>COMERCIAL ARRENDADORA</v>
          </cell>
        </row>
        <row r="1889">
          <cell r="A1889">
            <v>64502</v>
          </cell>
          <cell r="B1889" t="str">
            <v>SANCHEZ GOMEZ MIRIAM DEL CARMEN</v>
          </cell>
          <cell r="C1889" t="str">
            <v>SUBDIRECTOR</v>
          </cell>
          <cell r="D1889" t="str">
            <v>COMERCIAL ARRENDADORA</v>
          </cell>
        </row>
        <row r="1890">
          <cell r="A1890">
            <v>64012</v>
          </cell>
          <cell r="B1890" t="str">
            <v>FONSECA MARTINEZ IRMA ALEXISS</v>
          </cell>
          <cell r="C1890" t="str">
            <v>GERENTE</v>
          </cell>
          <cell r="D1890" t="str">
            <v>COMERCIAL ARRENDADORA</v>
          </cell>
        </row>
        <row r="1891">
          <cell r="A1891">
            <v>63873</v>
          </cell>
          <cell r="B1891" t="str">
            <v>GARDUÑO REYNOSO LUIS GUSTAVO</v>
          </cell>
          <cell r="C1891" t="str">
            <v>SUBDIRECTOR</v>
          </cell>
          <cell r="D1891" t="str">
            <v>COMERCIAL ARRENDADORA</v>
          </cell>
        </row>
        <row r="1892">
          <cell r="A1892">
            <v>63968</v>
          </cell>
          <cell r="B1892" t="str">
            <v>RODRIGUEZ RUBIO MARIO ALBERTO</v>
          </cell>
          <cell r="C1892" t="str">
            <v>DIRECTOR</v>
          </cell>
          <cell r="D1892" t="str">
            <v>COMERCIAL ARRENDADORA</v>
          </cell>
        </row>
        <row r="1893">
          <cell r="A1893">
            <v>64583</v>
          </cell>
          <cell r="B1893" t="str">
            <v>CASTELLANOS MENDEZ TERESA</v>
          </cell>
          <cell r="C1893" t="str">
            <v>DIRECTOR</v>
          </cell>
          <cell r="D1893" t="str">
            <v>COMERCIAL ARRENDADORA</v>
          </cell>
        </row>
        <row r="1894">
          <cell r="A1894">
            <v>62286</v>
          </cell>
          <cell r="B1894" t="str">
            <v>GALINDO LOPEZ CLARETH</v>
          </cell>
          <cell r="C1894" t="str">
            <v>CAJERO</v>
          </cell>
          <cell r="D1894" t="str">
            <v>PROMOCION Y ASESORIA</v>
          </cell>
        </row>
        <row r="1895">
          <cell r="A1895">
            <v>64111</v>
          </cell>
          <cell r="B1895" t="str">
            <v>SANTOYO GREENE TANIA</v>
          </cell>
          <cell r="C1895" t="str">
            <v>VP SR</v>
          </cell>
          <cell r="D1895" t="str">
            <v>BANCA DE INVERSION</v>
          </cell>
        </row>
        <row r="1896">
          <cell r="A1896">
            <v>62195</v>
          </cell>
          <cell r="B1896" t="str">
            <v>SANCHEZ MEDINA ANA ISABEL</v>
          </cell>
          <cell r="C1896" t="str">
            <v>GERENTE</v>
          </cell>
          <cell r="D1896" t="str">
            <v>COMERCIAL ARRENDADORA</v>
          </cell>
        </row>
        <row r="1897">
          <cell r="A1897">
            <v>63880</v>
          </cell>
          <cell r="B1897" t="str">
            <v>PAZ LOPEZ JAVIER ANDRES</v>
          </cell>
          <cell r="C1897" t="str">
            <v>GERENTE</v>
          </cell>
          <cell r="D1897" t="str">
            <v>METODOS Y PROCESOS</v>
          </cell>
        </row>
        <row r="1898">
          <cell r="A1898">
            <v>62111</v>
          </cell>
          <cell r="B1898" t="str">
            <v>GONZALEZ CABRERA DENISE</v>
          </cell>
          <cell r="C1898" t="str">
            <v>ASISTENTE EJECUTIVA</v>
          </cell>
          <cell r="D1898" t="str">
            <v>BANCA DE INVERSION</v>
          </cell>
        </row>
        <row r="1899">
          <cell r="A1899">
            <v>62407</v>
          </cell>
          <cell r="B1899" t="str">
            <v>VILLA DIAZ LORENA ITZEL</v>
          </cell>
          <cell r="C1899" t="str">
            <v>ANALISTA</v>
          </cell>
          <cell r="D1899" t="str">
            <v>CONSULTORIA Y SEGUROS</v>
          </cell>
        </row>
        <row r="1900">
          <cell r="A1900">
            <v>52608</v>
          </cell>
          <cell r="B1900" t="str">
            <v>CRUZ ESPINOZA LUZ MARIA</v>
          </cell>
          <cell r="C1900" t="str">
            <v>ESPECIALISTA</v>
          </cell>
          <cell r="D1900" t="str">
            <v>CONSULTORIA Y SEGUROS</v>
          </cell>
        </row>
        <row r="1901">
          <cell r="A1901">
            <v>63560</v>
          </cell>
          <cell r="B1901" t="str">
            <v>ZAPATA MAGAÑA  RICARDO</v>
          </cell>
          <cell r="C1901" t="str">
            <v>ANALISTA</v>
          </cell>
          <cell r="D1901" t="str">
            <v>CONSULTORIA Y SEGUROS</v>
          </cell>
        </row>
        <row r="1902">
          <cell r="A1902">
            <v>62810</v>
          </cell>
          <cell r="B1902" t="str">
            <v>GONZALEZ OCHOA DIEGO</v>
          </cell>
          <cell r="C1902" t="str">
            <v>ANALISTA</v>
          </cell>
          <cell r="D1902" t="str">
            <v>CONSULTORIA Y SEGUROS</v>
          </cell>
        </row>
        <row r="1903">
          <cell r="A1903">
            <v>62378</v>
          </cell>
          <cell r="B1903" t="str">
            <v>MEJIA MIRANDA JUDITH</v>
          </cell>
          <cell r="C1903" t="str">
            <v>COORDINADOR</v>
          </cell>
          <cell r="D1903" t="str">
            <v>CONSULTORIA Y SEGUROS</v>
          </cell>
        </row>
        <row r="1904">
          <cell r="A1904">
            <v>64632</v>
          </cell>
          <cell r="B1904" t="str">
            <v>OGARRIO OLVERA RAYMUNDO</v>
          </cell>
          <cell r="C1904" t="str">
            <v>DIRECTOR</v>
          </cell>
          <cell r="D1904" t="str">
            <v>CANALES DIGITALES</v>
          </cell>
        </row>
        <row r="1905">
          <cell r="A1905">
            <v>60735</v>
          </cell>
          <cell r="B1905" t="str">
            <v>LOPEZ GARCIA OMAR ENRIQUE</v>
          </cell>
          <cell r="C1905" t="str">
            <v>EJECUTIVO</v>
          </cell>
          <cell r="D1905" t="str">
            <v>COMERCIAL ARRENDADORA</v>
          </cell>
        </row>
        <row r="1906">
          <cell r="A1906">
            <v>50749</v>
          </cell>
          <cell r="B1906" t="str">
            <v>SALINAS NILSON JORGE ALBERTO</v>
          </cell>
          <cell r="C1906" t="str">
            <v>DIRECTOR</v>
          </cell>
          <cell r="D1906" t="str">
            <v>ESTRATEGIA COMERCIAL FX Y TRANSACCIONAL</v>
          </cell>
        </row>
        <row r="1907">
          <cell r="A1907">
            <v>51947</v>
          </cell>
          <cell r="B1907" t="str">
            <v>GONZALEZ SANPEDRO BEATRIZ MARCELA</v>
          </cell>
          <cell r="C1907" t="str">
            <v>ASISTENTE</v>
          </cell>
          <cell r="D1907" t="str">
            <v>DIRECCION GENERAL ADJUNTA JPV</v>
          </cell>
        </row>
        <row r="1908">
          <cell r="A1908">
            <v>62732</v>
          </cell>
          <cell r="B1908" t="str">
            <v>GARCIA CRUZ JOAN MANUEL</v>
          </cell>
          <cell r="C1908" t="str">
            <v>GERENTE</v>
          </cell>
          <cell r="D1908" t="str">
            <v>SEGURIDAD INFORMATICA</v>
          </cell>
        </row>
        <row r="1909">
          <cell r="A1909">
            <v>64689</v>
          </cell>
          <cell r="B1909" t="str">
            <v>PEREZ SANTIAGO ADRIAN</v>
          </cell>
          <cell r="C1909" t="str">
            <v>ANALISTA</v>
          </cell>
          <cell r="D1909" t="str">
            <v>SEGURIDAD INFORMATICA</v>
          </cell>
        </row>
        <row r="1910">
          <cell r="A1910">
            <v>64331</v>
          </cell>
          <cell r="B1910" t="str">
            <v>ANDRADE MORALES HUGO JOSE</v>
          </cell>
          <cell r="C1910" t="str">
            <v>OPERADOR</v>
          </cell>
          <cell r="D1910" t="str">
            <v>SEGURIDAD INFORMATICA</v>
          </cell>
        </row>
        <row r="1911">
          <cell r="A1911">
            <v>64333</v>
          </cell>
          <cell r="B1911" t="str">
            <v>FLORES SEGOVIANO DAVID</v>
          </cell>
          <cell r="C1911" t="str">
            <v>COORDINADOR</v>
          </cell>
          <cell r="D1911" t="str">
            <v>SEGURIDAD INFORMATICA</v>
          </cell>
        </row>
        <row r="1912">
          <cell r="A1912">
            <v>63185</v>
          </cell>
          <cell r="B1912" t="str">
            <v>MENDOZA PEREZ MARIA DEL ROCIO</v>
          </cell>
          <cell r="C1912" t="str">
            <v>COORDINADOR</v>
          </cell>
          <cell r="D1912" t="str">
            <v>SEGURIDAD INFORMATICA</v>
          </cell>
        </row>
        <row r="1913">
          <cell r="A1913">
            <v>64336</v>
          </cell>
          <cell r="B1913" t="str">
            <v>GONZALEZ MIRANDA RUTH VANESSA</v>
          </cell>
          <cell r="C1913" t="str">
            <v>GERENTE</v>
          </cell>
          <cell r="D1913" t="str">
            <v>SEGURIDAD INFORMATICA</v>
          </cell>
        </row>
        <row r="1914">
          <cell r="A1914">
            <v>64688</v>
          </cell>
          <cell r="B1914" t="str">
            <v>CRUZ APOLINAR IVONE</v>
          </cell>
          <cell r="C1914" t="str">
            <v>COORDINADOR</v>
          </cell>
          <cell r="D1914" t="str">
            <v>SEGURIDAD INFORMATICA</v>
          </cell>
        </row>
        <row r="1915">
          <cell r="A1915">
            <v>53787</v>
          </cell>
          <cell r="B1915" t="str">
            <v>GUZMAN GONZALEZ MARIA GUADALUPE</v>
          </cell>
          <cell r="C1915" t="str">
            <v>SUBGERENTE</v>
          </cell>
          <cell r="D1915" t="str">
            <v>CONSULTORIA Y SEGUROS</v>
          </cell>
        </row>
        <row r="1916">
          <cell r="A1916">
            <v>62558</v>
          </cell>
          <cell r="B1916" t="str">
            <v>CORREA ALCALDE OSCAR</v>
          </cell>
          <cell r="C1916" t="str">
            <v>BANQUERO TRANSACCIONAL</v>
          </cell>
          <cell r="D1916" t="str">
            <v>BANCA DE RELACION</v>
          </cell>
        </row>
        <row r="1917">
          <cell r="A1917">
            <v>63095</v>
          </cell>
          <cell r="B1917" t="str">
            <v>MALDONADO DURAN ALEXIS ARELI</v>
          </cell>
          <cell r="C1917" t="str">
            <v>SUBGERENTE ADMINISTRATIVO</v>
          </cell>
          <cell r="D1917" t="str">
            <v>PROMOCION Y ASESORIA</v>
          </cell>
        </row>
        <row r="1918">
          <cell r="A1918">
            <v>95421</v>
          </cell>
          <cell r="B1918" t="str">
            <v>GARCIA DE LA MORA ROBERTO</v>
          </cell>
          <cell r="C1918" t="str">
            <v>GERENTE ADMINISTRATIVO</v>
          </cell>
          <cell r="D1918" t="str">
            <v>PROMOCION Y ASESORIA</v>
          </cell>
        </row>
        <row r="1919">
          <cell r="A1919">
            <v>63951</v>
          </cell>
          <cell r="B1919" t="str">
            <v>ALCALA ARELLANO JOSE</v>
          </cell>
          <cell r="C1919" t="str">
            <v>ASESOR PATRIMONIAL ASOCIADO</v>
          </cell>
          <cell r="D1919" t="str">
            <v>PROMOCION Y ASESORIA</v>
          </cell>
        </row>
        <row r="1920">
          <cell r="A1920">
            <v>51294</v>
          </cell>
          <cell r="B1920" t="str">
            <v>OCHOA VILLARRUEL JUAN</v>
          </cell>
          <cell r="C1920" t="str">
            <v>BANQUERO PRIVADO SENIOR</v>
          </cell>
          <cell r="D1920" t="str">
            <v>PROMOCION Y ASESORIA</v>
          </cell>
        </row>
        <row r="1921">
          <cell r="A1921">
            <v>10016</v>
          </cell>
          <cell r="B1921" t="str">
            <v>PIECK MICHELSEN RAFAEL</v>
          </cell>
          <cell r="C1921" t="str">
            <v>BANQUERO PRIVADO SENIOR</v>
          </cell>
          <cell r="D1921" t="str">
            <v>PROMOCION Y ASESORIA</v>
          </cell>
        </row>
        <row r="1922">
          <cell r="A1922">
            <v>50755</v>
          </cell>
          <cell r="B1922" t="str">
            <v>CERVANTES LEBRIJA LUIS</v>
          </cell>
          <cell r="C1922" t="str">
            <v>BANQUERO PRIVADO SENIOR</v>
          </cell>
          <cell r="D1922" t="str">
            <v>PROMOCION Y ASESORIA</v>
          </cell>
        </row>
        <row r="1923">
          <cell r="A1923">
            <v>61140</v>
          </cell>
          <cell r="B1923" t="str">
            <v>CRUZ BENITES LETICIA</v>
          </cell>
          <cell r="C1923" t="str">
            <v>CAJERO</v>
          </cell>
          <cell r="D1923" t="str">
            <v>PROMOCION Y ASESORIA</v>
          </cell>
        </row>
        <row r="1924">
          <cell r="A1924">
            <v>63173</v>
          </cell>
          <cell r="B1924" t="str">
            <v>CARVAJAL  SALAZAR  ROLANDO IBAR</v>
          </cell>
          <cell r="C1924" t="str">
            <v>ASESOR BANCA SOLUCIONES</v>
          </cell>
          <cell r="D1924" t="str">
            <v>BANCA SOLUCIONES</v>
          </cell>
        </row>
        <row r="1925">
          <cell r="A1925">
            <v>63878</v>
          </cell>
          <cell r="B1925" t="str">
            <v>PASOL CONTRERAS KARLA</v>
          </cell>
          <cell r="C1925" t="str">
            <v>GERENTE</v>
          </cell>
          <cell r="D1925" t="str">
            <v>CONSULTORIA Y SEGUROS</v>
          </cell>
        </row>
        <row r="1926">
          <cell r="A1926">
            <v>62352</v>
          </cell>
          <cell r="B1926" t="str">
            <v>ALEJANDRE ARROYO ALEJANDRA</v>
          </cell>
          <cell r="C1926" t="str">
            <v>SUPERVISOR</v>
          </cell>
          <cell r="D1926" t="str">
            <v>SERVICIOS CAT</v>
          </cell>
        </row>
        <row r="1927">
          <cell r="A1927">
            <v>61208</v>
          </cell>
          <cell r="B1927" t="str">
            <v>LOPEZ ESTEBANEZ BENJAMIN DAGOBERTO</v>
          </cell>
          <cell r="C1927" t="str">
            <v>SUPERVISOR</v>
          </cell>
          <cell r="D1927" t="str">
            <v>SERVICIOS CAT</v>
          </cell>
        </row>
        <row r="1928">
          <cell r="A1928">
            <v>64001</v>
          </cell>
          <cell r="B1928" t="str">
            <v>VILCHIS VILCHIS HECTOR HUGO</v>
          </cell>
          <cell r="C1928" t="str">
            <v>EJECUTIVO DE ASIGNACIONES</v>
          </cell>
          <cell r="D1928" t="str">
            <v>SERVICIOS CAT</v>
          </cell>
        </row>
        <row r="1929">
          <cell r="A1929">
            <v>62769</v>
          </cell>
          <cell r="B1929" t="str">
            <v>ALMANZA GONZALEZ VICTOR ABYEZER</v>
          </cell>
          <cell r="C1929" t="str">
            <v>OPERADOR TELEFONICO</v>
          </cell>
          <cell r="D1929" t="str">
            <v>SERVICIOS CAT</v>
          </cell>
        </row>
        <row r="1930">
          <cell r="A1930">
            <v>63263</v>
          </cell>
          <cell r="B1930" t="str">
            <v>OTAÑEZ PEREZ FREDI</v>
          </cell>
          <cell r="C1930" t="str">
            <v>OPERADOR TELEFONICO</v>
          </cell>
          <cell r="D1930" t="str">
            <v>SERVICIOS CAT</v>
          </cell>
        </row>
        <row r="1931">
          <cell r="A1931">
            <v>61431</v>
          </cell>
          <cell r="B1931" t="str">
            <v>HERNANDEZ ORTIZ CLAUDIA CRISTINA</v>
          </cell>
          <cell r="C1931" t="str">
            <v>EJECUTIVO DE SERVICIO</v>
          </cell>
          <cell r="D1931" t="str">
            <v>PROMOCION Y ASESORIA</v>
          </cell>
        </row>
        <row r="1932">
          <cell r="A1932">
            <v>62766</v>
          </cell>
          <cell r="B1932" t="str">
            <v>MARTINEZ ZAPIEN ALEJANDRO</v>
          </cell>
          <cell r="C1932" t="str">
            <v>OPERADOR TELEFONICO</v>
          </cell>
          <cell r="D1932" t="str">
            <v>SERVICIOS CAT</v>
          </cell>
        </row>
        <row r="1933">
          <cell r="A1933">
            <v>62280</v>
          </cell>
          <cell r="B1933" t="str">
            <v>RODRIGUEZ JIMENEZ ARNULFO</v>
          </cell>
          <cell r="C1933" t="str">
            <v>OPERADOR TELEFONICO</v>
          </cell>
          <cell r="D1933" t="str">
            <v>SERVICIOS CAT</v>
          </cell>
        </row>
        <row r="1934">
          <cell r="A1934">
            <v>61858</v>
          </cell>
          <cell r="B1934" t="str">
            <v>BERMUDEZ JAHN DIANA PENELOPE</v>
          </cell>
          <cell r="C1934" t="str">
            <v>OPERADOR</v>
          </cell>
          <cell r="D1934" t="str">
            <v>UNIDAD INTERNA</v>
          </cell>
        </row>
        <row r="1935">
          <cell r="A1935">
            <v>5103</v>
          </cell>
          <cell r="B1935" t="str">
            <v>CARBAJAL GONZALEZ KARINA</v>
          </cell>
          <cell r="C1935" t="str">
            <v>SUBDIRECTOR</v>
          </cell>
          <cell r="D1935" t="str">
            <v>SERVICIOS CAT</v>
          </cell>
        </row>
        <row r="1936">
          <cell r="A1936">
            <v>62943</v>
          </cell>
          <cell r="B1936" t="str">
            <v>HERNANDEZ CAREAGA DANIEL</v>
          </cell>
          <cell r="C1936" t="str">
            <v>OPERADOR TELEFONICO</v>
          </cell>
          <cell r="D1936" t="str">
            <v>SERVICIOS CAT</v>
          </cell>
        </row>
        <row r="1937">
          <cell r="A1937">
            <v>63318</v>
          </cell>
          <cell r="B1937" t="str">
            <v>YAÑEZ CHAVEZ NOEMI</v>
          </cell>
          <cell r="C1937" t="str">
            <v>ANALISTA</v>
          </cell>
          <cell r="D1937" t="str">
            <v>LIQUIDACION A TERCEROS</v>
          </cell>
        </row>
        <row r="1938">
          <cell r="A1938">
            <v>52039</v>
          </cell>
          <cell r="B1938" t="str">
            <v>LAZCANO SANCHEZ GABRIELA</v>
          </cell>
          <cell r="C1938" t="str">
            <v>ASESOR PATRIMONIAL ASOCIADO</v>
          </cell>
          <cell r="D1938" t="str">
            <v>PROMOCION Y ASESORIA</v>
          </cell>
        </row>
        <row r="1939">
          <cell r="A1939">
            <v>63450</v>
          </cell>
          <cell r="B1939" t="str">
            <v>GARCIA RUELAS ESTEFANI AIDEE</v>
          </cell>
          <cell r="C1939" t="str">
            <v>RECEPCIONISTA ANFITRION</v>
          </cell>
          <cell r="D1939" t="str">
            <v>PROMOCION Y ASESORIA</v>
          </cell>
        </row>
        <row r="1940">
          <cell r="A1940">
            <v>63419</v>
          </cell>
          <cell r="B1940" t="str">
            <v>FLANDES HERNANDEZ MARIA DANIELA</v>
          </cell>
          <cell r="C1940" t="str">
            <v>ASESOR BANCA SOLUCIONES</v>
          </cell>
          <cell r="D1940" t="str">
            <v>BANCA SOLUCIONES</v>
          </cell>
        </row>
        <row r="1941">
          <cell r="A1941">
            <v>50219</v>
          </cell>
          <cell r="B1941" t="str">
            <v>MATOUK YITANI CHRISTIANNE</v>
          </cell>
          <cell r="C1941" t="str">
            <v>SUBDIRECTOR</v>
          </cell>
          <cell r="D1941" t="str">
            <v>MESA DE CAMBIOS</v>
          </cell>
        </row>
        <row r="1942">
          <cell r="A1942">
            <v>63275</v>
          </cell>
          <cell r="B1942" t="str">
            <v>GARDUÑO SANTIAGO MARIO ABNER</v>
          </cell>
          <cell r="C1942" t="str">
            <v>ANALISTA</v>
          </cell>
          <cell r="D1942" t="str">
            <v>ADMINISTRACION DE CREDITO</v>
          </cell>
        </row>
        <row r="1943">
          <cell r="A1943">
            <v>52383</v>
          </cell>
          <cell r="B1943" t="str">
            <v>RICO CERMENO SERGIO ADAN</v>
          </cell>
          <cell r="C1943" t="str">
            <v>ESPECIALISTA</v>
          </cell>
          <cell r="D1943" t="str">
            <v>WEALTH MANAGEMENT</v>
          </cell>
        </row>
        <row r="1944">
          <cell r="A1944">
            <v>63424</v>
          </cell>
          <cell r="B1944" t="str">
            <v>KEHOE SANCHEZ DANIELA</v>
          </cell>
          <cell r="C1944" t="str">
            <v>SUBDIRECTOR</v>
          </cell>
          <cell r="D1944" t="str">
            <v>WEALTH MANAGEMENT</v>
          </cell>
        </row>
        <row r="1945">
          <cell r="A1945">
            <v>50653</v>
          </cell>
          <cell r="B1945" t="str">
            <v>HERNANDEZ FLORES MAYRA NAHYELY</v>
          </cell>
          <cell r="C1945" t="str">
            <v>CONSULTOR</v>
          </cell>
          <cell r="D1945" t="str">
            <v>PROMOCION Y ASESORIA</v>
          </cell>
        </row>
        <row r="1946">
          <cell r="A1946">
            <v>64289</v>
          </cell>
          <cell r="B1946" t="str">
            <v>GONZALEZ RAMIREZ GUILLERMO</v>
          </cell>
          <cell r="C1946" t="str">
            <v>CONSULTOR</v>
          </cell>
          <cell r="D1946" t="str">
            <v>PROMOCION Y ASESORIA</v>
          </cell>
        </row>
        <row r="1947">
          <cell r="A1947">
            <v>63697</v>
          </cell>
          <cell r="B1947" t="str">
            <v>ALVITER NOLASCO VICTOR</v>
          </cell>
          <cell r="C1947" t="str">
            <v>CONSULTOR</v>
          </cell>
          <cell r="D1947" t="str">
            <v>PROMOCION Y ASESORIA</v>
          </cell>
        </row>
        <row r="1948">
          <cell r="A1948">
            <v>64524</v>
          </cell>
          <cell r="B1948" t="str">
            <v>RUBIN MIRANDA JESSICA</v>
          </cell>
          <cell r="C1948" t="str">
            <v>CONSULTOR</v>
          </cell>
          <cell r="D1948" t="str">
            <v>PROMOCION Y ASESORIA</v>
          </cell>
        </row>
        <row r="1949">
          <cell r="A1949">
            <v>64796</v>
          </cell>
          <cell r="B1949" t="str">
            <v>CABELLO GONZALEZ ANDRES</v>
          </cell>
          <cell r="C1949" t="str">
            <v>CONSULTOR</v>
          </cell>
          <cell r="D1949" t="str">
            <v>PROMOCION Y ASESORIA</v>
          </cell>
        </row>
        <row r="1950">
          <cell r="A1950">
            <v>64864</v>
          </cell>
          <cell r="B1950" t="str">
            <v>LUI PEREZ LYN</v>
          </cell>
          <cell r="C1950" t="str">
            <v>CONSULTOR</v>
          </cell>
          <cell r="D1950" t="str">
            <v>PROMOCION Y ASESORIA</v>
          </cell>
        </row>
        <row r="1951">
          <cell r="A1951">
            <v>60913</v>
          </cell>
          <cell r="B1951" t="str">
            <v>VARGAS IBARRECHE ANE</v>
          </cell>
          <cell r="C1951" t="str">
            <v>ASESOR REFERENCIADOR</v>
          </cell>
          <cell r="D1951" t="str">
            <v>WEALTH MANAGEMENT</v>
          </cell>
        </row>
        <row r="1952">
          <cell r="A1952">
            <v>63678</v>
          </cell>
          <cell r="B1952" t="str">
            <v>OJEDA LOPEZ MARIANA</v>
          </cell>
          <cell r="C1952" t="str">
            <v>CONSULTOR</v>
          </cell>
          <cell r="D1952" t="str">
            <v>PROMOCION Y ASESORIA</v>
          </cell>
        </row>
        <row r="1953">
          <cell r="A1953">
            <v>63358</v>
          </cell>
          <cell r="B1953" t="str">
            <v>DAVILA CAMACHO CARLOS EDUARDO</v>
          </cell>
          <cell r="C1953" t="str">
            <v>CONSULTOR</v>
          </cell>
          <cell r="D1953" t="str">
            <v>PROMOCION Y ASESORIA</v>
          </cell>
        </row>
        <row r="1954">
          <cell r="A1954">
            <v>64909</v>
          </cell>
          <cell r="B1954" t="str">
            <v>RANGEL ESPARZA RENATA</v>
          </cell>
          <cell r="C1954" t="str">
            <v>BANQUERO DE APOYO</v>
          </cell>
          <cell r="D1954" t="str">
            <v>PROMOCION Y ASESORIA</v>
          </cell>
        </row>
        <row r="1955">
          <cell r="A1955">
            <v>64242</v>
          </cell>
          <cell r="B1955" t="str">
            <v>NAVARRETE GAYTAN DANIELA</v>
          </cell>
          <cell r="C1955" t="str">
            <v>ASESOR BANCA SOLUCIONES</v>
          </cell>
          <cell r="D1955" t="str">
            <v>BANCA SOLUCIONES</v>
          </cell>
        </row>
        <row r="1956">
          <cell r="A1956">
            <v>63075</v>
          </cell>
          <cell r="B1956" t="str">
            <v>GARCIAFIGUEROA GUZMAN IAN</v>
          </cell>
          <cell r="C1956" t="str">
            <v>EJECUTIVO</v>
          </cell>
          <cell r="D1956" t="str">
            <v>BURSANET CANALES Y MEDIOS DIGITALES</v>
          </cell>
        </row>
        <row r="1957">
          <cell r="A1957">
            <v>62643</v>
          </cell>
          <cell r="B1957" t="str">
            <v>ARELLANO IRINEO ISABEL</v>
          </cell>
          <cell r="C1957" t="str">
            <v>CONSULTOR</v>
          </cell>
          <cell r="D1957" t="str">
            <v>PROMOCION Y ASESORIA</v>
          </cell>
        </row>
        <row r="1958">
          <cell r="A1958">
            <v>53258</v>
          </cell>
          <cell r="B1958" t="str">
            <v>DAPIC ATHIE ALEJANDRO</v>
          </cell>
          <cell r="C1958" t="str">
            <v>EJECUTIVO</v>
          </cell>
          <cell r="D1958" t="str">
            <v>BURSANET CANALES Y MEDIOS DIGITALES</v>
          </cell>
        </row>
        <row r="1959">
          <cell r="A1959">
            <v>60912</v>
          </cell>
          <cell r="B1959" t="str">
            <v>MARTINEZ GONZALEZ MARIBEL ALONDRA</v>
          </cell>
          <cell r="C1959" t="str">
            <v>EJECUTIVO</v>
          </cell>
          <cell r="D1959" t="str">
            <v>BURSANET CANALES Y MEDIOS DIGITALES</v>
          </cell>
        </row>
        <row r="1960">
          <cell r="A1960">
            <v>62897</v>
          </cell>
          <cell r="B1960" t="str">
            <v>GUERRERO NUÑEZ VIRIDIANA SHARAY</v>
          </cell>
          <cell r="C1960" t="str">
            <v>EJECUTIVO</v>
          </cell>
          <cell r="D1960" t="str">
            <v>BURSANET CANALES Y MEDIOS DIGITALES</v>
          </cell>
        </row>
        <row r="1961">
          <cell r="A1961">
            <v>63046</v>
          </cell>
          <cell r="B1961" t="str">
            <v>AGUILA RAMIREZ PEDRO IVAN</v>
          </cell>
          <cell r="C1961" t="str">
            <v>EJECUTIVO</v>
          </cell>
          <cell r="D1961" t="str">
            <v>BURSANET CANALES Y MEDIOS DIGITALES</v>
          </cell>
        </row>
        <row r="1962">
          <cell r="A1962">
            <v>64329</v>
          </cell>
          <cell r="B1962" t="str">
            <v>BALLESTEROS JIMENEZ ROSA ARACELI</v>
          </cell>
          <cell r="C1962" t="str">
            <v>EJECUTIVO</v>
          </cell>
          <cell r="D1962" t="str">
            <v>BURSANET CANALES Y MEDIOS DIGITALES</v>
          </cell>
        </row>
        <row r="1963">
          <cell r="A1963">
            <v>64448</v>
          </cell>
          <cell r="B1963" t="str">
            <v>FILOTEO GAMA RAFAEL OMAR</v>
          </cell>
          <cell r="C1963" t="str">
            <v>GERENTE</v>
          </cell>
          <cell r="D1963" t="str">
            <v>BURSANET CANALES Y MEDIOS DIGITALES</v>
          </cell>
        </row>
        <row r="1964">
          <cell r="A1964">
            <v>64492</v>
          </cell>
          <cell r="B1964" t="str">
            <v>SANCHEZ PARRA SOFIA HAYDEE</v>
          </cell>
          <cell r="C1964" t="str">
            <v>EJECUTIVO</v>
          </cell>
          <cell r="D1964" t="str">
            <v>BURSANET CANALES Y MEDIOS DIGITALES</v>
          </cell>
        </row>
        <row r="1965">
          <cell r="A1965">
            <v>64507</v>
          </cell>
          <cell r="B1965" t="str">
            <v>SOLANO BECERRA HECTOR MANUEL</v>
          </cell>
          <cell r="C1965" t="str">
            <v>EJECUTIVO</v>
          </cell>
          <cell r="D1965" t="str">
            <v>BURSANET CANALES Y MEDIOS DIGITALES</v>
          </cell>
        </row>
        <row r="1966">
          <cell r="A1966">
            <v>64513</v>
          </cell>
          <cell r="B1966" t="str">
            <v>GRANADOS VELAZQUEZ BRENDA BERENICE</v>
          </cell>
          <cell r="C1966" t="str">
            <v>EJECUTIVO</v>
          </cell>
          <cell r="D1966" t="str">
            <v>BURSANET CANALES Y MEDIOS DIGITALES</v>
          </cell>
        </row>
        <row r="1967">
          <cell r="A1967">
            <v>64540</v>
          </cell>
          <cell r="B1967" t="str">
            <v>FUENTES ANGEL FRANCY ELVIRA</v>
          </cell>
          <cell r="C1967" t="str">
            <v>EJECUTIVO</v>
          </cell>
          <cell r="D1967" t="str">
            <v>BURSANET CANALES Y MEDIOS DIGITALES</v>
          </cell>
        </row>
        <row r="1968">
          <cell r="A1968">
            <v>64604</v>
          </cell>
          <cell r="B1968" t="str">
            <v>MORENO PIÑA ARMANDO</v>
          </cell>
          <cell r="C1968" t="str">
            <v>EJECUTIVO</v>
          </cell>
          <cell r="D1968" t="str">
            <v>BURSANET CANALES Y MEDIOS DIGITALES</v>
          </cell>
        </row>
        <row r="1969">
          <cell r="A1969">
            <v>64756</v>
          </cell>
          <cell r="B1969" t="str">
            <v>NAVARRETE CORONEL KARINA LISBETH</v>
          </cell>
          <cell r="C1969" t="str">
            <v>EJECUTIVO</v>
          </cell>
          <cell r="D1969" t="str">
            <v>BURSANET CANALES Y MEDIOS DIGITALES</v>
          </cell>
        </row>
        <row r="1970">
          <cell r="A1970">
            <v>64860</v>
          </cell>
          <cell r="B1970" t="str">
            <v>BASURTO BASALDUA JESSICA MARIA</v>
          </cell>
          <cell r="C1970" t="str">
            <v>EJECUTIVO</v>
          </cell>
          <cell r="D1970" t="str">
            <v>BURSANET CANALES Y MEDIOS DIGITALES</v>
          </cell>
        </row>
        <row r="1971">
          <cell r="A1971">
            <v>64654</v>
          </cell>
          <cell r="B1971" t="str">
            <v>NAVARRO GARCIA MANUEL</v>
          </cell>
          <cell r="C1971" t="str">
            <v>GERENTE</v>
          </cell>
          <cell r="D1971" t="str">
            <v>BURSANET CANALES Y MEDIOS DIGITALES</v>
          </cell>
        </row>
        <row r="1972">
          <cell r="A1972">
            <v>64895</v>
          </cell>
          <cell r="B1972" t="str">
            <v>AYALA QUINTERO ALONSO ANTONIO</v>
          </cell>
          <cell r="C1972" t="str">
            <v>GERENTE</v>
          </cell>
          <cell r="D1972" t="str">
            <v>BURSANET CANALES Y MEDIOS DIGITALES</v>
          </cell>
        </row>
        <row r="1973">
          <cell r="A1973">
            <v>64385</v>
          </cell>
          <cell r="B1973" t="str">
            <v>ALVAREZ QUIÑONES DIEGO</v>
          </cell>
          <cell r="C1973" t="str">
            <v>CONTENT MANAGER</v>
          </cell>
          <cell r="D1973" t="str">
            <v>BURSANET CANALES Y MEDIOS DIGITALES</v>
          </cell>
        </row>
        <row r="1974">
          <cell r="A1974">
            <v>64745</v>
          </cell>
          <cell r="B1974" t="str">
            <v>CERVANTES ZORRILLA ALONSO</v>
          </cell>
          <cell r="C1974" t="str">
            <v>PROJECT MANAGER</v>
          </cell>
          <cell r="D1974" t="str">
            <v>BURSANET CANALES Y MEDIOS DIGITALES</v>
          </cell>
        </row>
        <row r="1975">
          <cell r="A1975">
            <v>62305</v>
          </cell>
          <cell r="B1975" t="str">
            <v>SILVA FLORES JAQUELINE ELIZABETH</v>
          </cell>
          <cell r="C1975" t="str">
            <v>ASESOR PATRIMONIAL ASOCIADO</v>
          </cell>
          <cell r="D1975" t="str">
            <v>PROMOCION Y ASESORIA</v>
          </cell>
        </row>
        <row r="1976">
          <cell r="A1976">
            <v>63231</v>
          </cell>
          <cell r="B1976" t="str">
            <v>ARROYO PUON YAEL</v>
          </cell>
          <cell r="C1976" t="str">
            <v>COORDINADOR</v>
          </cell>
          <cell r="D1976" t="str">
            <v>FIDUCIARIO</v>
          </cell>
        </row>
        <row r="1977">
          <cell r="A1977">
            <v>64293</v>
          </cell>
          <cell r="B1977" t="str">
            <v>VELA CARRILLO LUIS JAVIER</v>
          </cell>
          <cell r="C1977" t="str">
            <v>SUBGERENTE</v>
          </cell>
          <cell r="D1977" t="str">
            <v>FIDUCIARIO</v>
          </cell>
        </row>
        <row r="1978">
          <cell r="A1978">
            <v>63411</v>
          </cell>
          <cell r="B1978" t="str">
            <v>GARCIA GUERRA SHEYLA</v>
          </cell>
          <cell r="C1978" t="str">
            <v>GERENTE</v>
          </cell>
          <cell r="D1978" t="str">
            <v>FIDUCIARIO</v>
          </cell>
        </row>
        <row r="1979">
          <cell r="A1979">
            <v>64490</v>
          </cell>
          <cell r="B1979" t="str">
            <v>AGREDA RIOS MARIA FERNANDA</v>
          </cell>
          <cell r="C1979" t="str">
            <v>GERENTE</v>
          </cell>
          <cell r="D1979" t="str">
            <v>CAPITAL HUMANO</v>
          </cell>
        </row>
        <row r="1980">
          <cell r="A1980">
            <v>64509</v>
          </cell>
          <cell r="B1980" t="str">
            <v>BISDIKIAN GAZARIAN SERGIO</v>
          </cell>
          <cell r="C1980" t="str">
            <v>ANALISTA</v>
          </cell>
          <cell r="D1980" t="str">
            <v>CAPITAL HUMANO</v>
          </cell>
        </row>
        <row r="1981">
          <cell r="A1981">
            <v>64693</v>
          </cell>
          <cell r="B1981" t="str">
            <v>MORA RODRIGUEZ FERNANDO ALEJANDRO</v>
          </cell>
          <cell r="C1981" t="str">
            <v>COORDINADOR</v>
          </cell>
          <cell r="D1981" t="str">
            <v>CAPITAL HUMANO</v>
          </cell>
        </row>
        <row r="1982">
          <cell r="A1982">
            <v>62269</v>
          </cell>
          <cell r="B1982" t="str">
            <v>RODRIGUEZ CONSTANTINO MAYRA DEL PILAR</v>
          </cell>
          <cell r="C1982" t="str">
            <v>MEDICO</v>
          </cell>
          <cell r="D1982" t="str">
            <v>CAPITAL HUMANO</v>
          </cell>
        </row>
        <row r="1983">
          <cell r="A1983">
            <v>61671</v>
          </cell>
          <cell r="B1983" t="str">
            <v>JUAREZ ZAVALETA MAURO</v>
          </cell>
          <cell r="C1983" t="str">
            <v>LIDER TECNICO</v>
          </cell>
          <cell r="D1983" t="str">
            <v>TECNOLOGIAS DE LA INFORMACION</v>
          </cell>
        </row>
        <row r="1984">
          <cell r="A1984">
            <v>63777</v>
          </cell>
          <cell r="B1984" t="str">
            <v>GONZALEZ HUANOSTO CLAUDIA ANGELICA</v>
          </cell>
          <cell r="C1984" t="str">
            <v>GERENTE</v>
          </cell>
          <cell r="D1984" t="str">
            <v>CAPITAL HUMANO</v>
          </cell>
        </row>
        <row r="1985">
          <cell r="A1985">
            <v>50007</v>
          </cell>
          <cell r="B1985" t="str">
            <v>ORTIZ REYES RAMON</v>
          </cell>
          <cell r="C1985" t="str">
            <v>ANALISTA SENIOR EQUITY</v>
          </cell>
          <cell r="D1985" t="str">
            <v>ANALISIS</v>
          </cell>
        </row>
        <row r="1986">
          <cell r="A1986">
            <v>62818</v>
          </cell>
          <cell r="B1986" t="str">
            <v>FIGAROLA  AGUILLON CARLOS</v>
          </cell>
          <cell r="C1986" t="str">
            <v>EJECUTIVO</v>
          </cell>
          <cell r="D1986" t="str">
            <v>CREDITO PERSONAS MORALES</v>
          </cell>
        </row>
        <row r="1987">
          <cell r="A1987">
            <v>61354</v>
          </cell>
          <cell r="B1987" t="str">
            <v>SOTRES OSPITAL JUAN ANTONIO</v>
          </cell>
          <cell r="C1987" t="str">
            <v>DIRECTOR DE PROMOCION</v>
          </cell>
          <cell r="D1987" t="str">
            <v>INSTITUCIONALES Y BANCA DE GOBIERNO</v>
          </cell>
        </row>
        <row r="1988">
          <cell r="A1988">
            <v>62278</v>
          </cell>
          <cell r="B1988" t="str">
            <v>MORALES REYES CINTIA VIANNEY</v>
          </cell>
          <cell r="C1988" t="str">
            <v>OPERADOR TELEFONICO</v>
          </cell>
          <cell r="D1988" t="str">
            <v>SERVICIOS CAT</v>
          </cell>
        </row>
        <row r="1989">
          <cell r="A1989">
            <v>5466</v>
          </cell>
          <cell r="B1989" t="str">
            <v>DIAZ GARCIA GERARDO</v>
          </cell>
          <cell r="C1989" t="str">
            <v>SUBDIRECTOR</v>
          </cell>
          <cell r="D1989" t="str">
            <v>CONTROL INTERNO</v>
          </cell>
        </row>
        <row r="1990">
          <cell r="A1990">
            <v>62887</v>
          </cell>
          <cell r="B1990" t="str">
            <v>MARTINEZ GARCIA JESSICA</v>
          </cell>
          <cell r="C1990" t="str">
            <v>SUBGERENTE</v>
          </cell>
          <cell r="D1990" t="str">
            <v>CONTROL INTERNO</v>
          </cell>
        </row>
        <row r="1991">
          <cell r="A1991">
            <v>275</v>
          </cell>
          <cell r="B1991" t="str">
            <v>DE LA ROSA MARIN MIGUEL ANGEL</v>
          </cell>
          <cell r="C1991" t="str">
            <v>LIDER TECNICO</v>
          </cell>
          <cell r="D1991" t="str">
            <v>TECNOLOGIAS DE LA INFORMACION</v>
          </cell>
        </row>
        <row r="1992">
          <cell r="A1992">
            <v>63823</v>
          </cell>
          <cell r="B1992" t="str">
            <v>CASTILLO MARQUEZ KENIA ANAYANTZY</v>
          </cell>
          <cell r="C1992" t="str">
            <v>ANALISTA</v>
          </cell>
          <cell r="D1992" t="str">
            <v>JURIDICO</v>
          </cell>
        </row>
        <row r="1993">
          <cell r="A1993">
            <v>52372</v>
          </cell>
          <cell r="B1993" t="str">
            <v>MENDEZ ESCOBAR VERONICA</v>
          </cell>
          <cell r="C1993" t="str">
            <v>GERENTE</v>
          </cell>
          <cell r="D1993" t="str">
            <v>JURIDICO</v>
          </cell>
        </row>
        <row r="1994">
          <cell r="A1994">
            <v>60904</v>
          </cell>
          <cell r="B1994" t="str">
            <v>MORALES VILLANUEVA JUAN CARLOS</v>
          </cell>
          <cell r="C1994" t="str">
            <v>GERENTE</v>
          </cell>
          <cell r="D1994" t="str">
            <v>TECNOLOGIAS DE LA INFORMACION</v>
          </cell>
        </row>
        <row r="1995">
          <cell r="A1995">
            <v>63077</v>
          </cell>
          <cell r="B1995" t="str">
            <v>ESPINOSA HERNANDEZ ROBERTO</v>
          </cell>
          <cell r="C1995" t="str">
            <v>AUXILIAR DE COMEDOR</v>
          </cell>
          <cell r="D1995" t="str">
            <v>COMUNICACION Y CULTURA</v>
          </cell>
        </row>
        <row r="1996">
          <cell r="A1996">
            <v>50737</v>
          </cell>
          <cell r="B1996" t="str">
            <v>LEON CAMACHO MAGUI</v>
          </cell>
          <cell r="C1996" t="str">
            <v>SUBDIRECTOR</v>
          </cell>
          <cell r="D1996" t="str">
            <v>VENTAS TRANSACCIONAL</v>
          </cell>
        </row>
        <row r="1997">
          <cell r="A1997">
            <v>61995</v>
          </cell>
          <cell r="B1997" t="str">
            <v>CAMACHO IBARRA FERNANDO</v>
          </cell>
          <cell r="C1997" t="str">
            <v>DIRECTOR</v>
          </cell>
          <cell r="D1997" t="str">
            <v>SEGURIDAD INFORMATICA</v>
          </cell>
        </row>
        <row r="1998">
          <cell r="A1998">
            <v>62634</v>
          </cell>
          <cell r="B1998" t="str">
            <v>MALDONADO MIGUEL SANDRA</v>
          </cell>
          <cell r="C1998" t="str">
            <v>GERENTE</v>
          </cell>
          <cell r="D1998" t="str">
            <v>CONTROL INTERNO</v>
          </cell>
        </row>
        <row r="1999">
          <cell r="A1999">
            <v>61169</v>
          </cell>
          <cell r="B1999" t="str">
            <v>HURTADO CHAVEZ JOSE RAUL</v>
          </cell>
          <cell r="C1999" t="str">
            <v>MENSAJERO</v>
          </cell>
          <cell r="D1999" t="str">
            <v>UNIDAD INTERNA</v>
          </cell>
        </row>
        <row r="2000">
          <cell r="A2000">
            <v>60995</v>
          </cell>
          <cell r="B2000" t="str">
            <v>MINASSIAN JUAN Y SEVA ZAREH</v>
          </cell>
          <cell r="C2000" t="str">
            <v>SUBDIRECTOR</v>
          </cell>
          <cell r="D2000" t="str">
            <v>ANALISIS DE CREDITO</v>
          </cell>
        </row>
        <row r="2001">
          <cell r="A2001">
            <v>61901</v>
          </cell>
          <cell r="B2001" t="str">
            <v>OROZCO CRUZ ABEYRO VICTOR</v>
          </cell>
          <cell r="C2001" t="str">
            <v>DIRECTOR</v>
          </cell>
          <cell r="D2001" t="str">
            <v>ANALISIS DE CREDITO</v>
          </cell>
        </row>
        <row r="2002">
          <cell r="A2002">
            <v>52290</v>
          </cell>
          <cell r="B2002" t="str">
            <v>BASURTO GUTIERREZ LILIAN</v>
          </cell>
          <cell r="C2002" t="str">
            <v>SUBGERENTE</v>
          </cell>
          <cell r="D2002" t="str">
            <v>BANCA SOLUCIONES</v>
          </cell>
        </row>
        <row r="2003">
          <cell r="A2003">
            <v>62771</v>
          </cell>
          <cell r="B2003" t="str">
            <v>PEREZ HERNANDEZ JESUS IGNACIO</v>
          </cell>
          <cell r="C2003" t="str">
            <v>OPERADOR</v>
          </cell>
          <cell r="D2003" t="str">
            <v>RECUPERACION DE CARTERA</v>
          </cell>
        </row>
        <row r="2004">
          <cell r="A2004">
            <v>63312</v>
          </cell>
          <cell r="B2004" t="str">
            <v>DIEZ FUENTEVILLA ANDRES</v>
          </cell>
          <cell r="C2004" t="str">
            <v>ANALISTA</v>
          </cell>
          <cell r="D2004" t="str">
            <v>ANALISIS</v>
          </cell>
        </row>
        <row r="2005">
          <cell r="A2005">
            <v>60383</v>
          </cell>
          <cell r="B2005" t="str">
            <v>CAMPILLO CORREA ELIZABETH</v>
          </cell>
          <cell r="C2005" t="str">
            <v>COORDINADOR</v>
          </cell>
          <cell r="D2005" t="str">
            <v>MERCADOTECNIA</v>
          </cell>
        </row>
        <row r="2006">
          <cell r="A2006">
            <v>62412</v>
          </cell>
          <cell r="B2006" t="str">
            <v>MEDINA BENITEZ KATIA</v>
          </cell>
          <cell r="C2006" t="str">
            <v>SUBGERENTE</v>
          </cell>
          <cell r="D2006" t="str">
            <v>CONTROL INTERNO</v>
          </cell>
        </row>
        <row r="2007">
          <cell r="A2007">
            <v>6583</v>
          </cell>
          <cell r="B2007" t="str">
            <v>GONZALEZ ANGUIANO ADRIANA</v>
          </cell>
          <cell r="C2007" t="str">
            <v>ASISTENTE DE PROMOCION</v>
          </cell>
          <cell r="D2007" t="str">
            <v>PROMOCION Y ASESORIA</v>
          </cell>
        </row>
        <row r="2008">
          <cell r="A2008">
            <v>52458</v>
          </cell>
          <cell r="B2008" t="str">
            <v>PATRON RAUPACH MONICA MARIA</v>
          </cell>
          <cell r="C2008" t="str">
            <v>ASESOR PATRIMONIAL ASOCIADO</v>
          </cell>
          <cell r="D2008" t="str">
            <v>PROMOCION Y ASESORIA</v>
          </cell>
        </row>
        <row r="2009">
          <cell r="A2009">
            <v>5506</v>
          </cell>
          <cell r="B2009" t="str">
            <v>VILLAVERDE HERNANDEZ MARISOL</v>
          </cell>
          <cell r="C2009" t="str">
            <v>BANQUERO PRIVADO SENIOR</v>
          </cell>
          <cell r="D2009" t="str">
            <v>PROMOCION Y ASESORIA</v>
          </cell>
        </row>
        <row r="2010">
          <cell r="A2010">
            <v>63810</v>
          </cell>
          <cell r="B2010" t="str">
            <v>ESCOBAR ROBLEDO NANCY YASMIN</v>
          </cell>
          <cell r="C2010" t="str">
            <v>ASISTENTE DE ASESORIA</v>
          </cell>
          <cell r="D2010" t="str">
            <v>PROMOCION Y ASESORIA</v>
          </cell>
        </row>
        <row r="2011">
          <cell r="A2011">
            <v>5965</v>
          </cell>
          <cell r="B2011" t="str">
            <v>SANCHEZ DUCOING GABRIEL</v>
          </cell>
          <cell r="C2011" t="str">
            <v>SUBDIRECTOR DE PROMOCION</v>
          </cell>
          <cell r="D2011" t="str">
            <v>PROMOCION Y ASESORIA</v>
          </cell>
        </row>
        <row r="2012">
          <cell r="A2012">
            <v>52793</v>
          </cell>
          <cell r="B2012" t="str">
            <v>GOMEZ MORIN MARTINEZ DEL RIO CASILDA</v>
          </cell>
          <cell r="C2012" t="str">
            <v>ASESOR PATRIMONIAL ASOCIADO</v>
          </cell>
          <cell r="D2012" t="str">
            <v>PROMOCION Y ASESORIA</v>
          </cell>
        </row>
        <row r="2013">
          <cell r="A2013">
            <v>52882</v>
          </cell>
          <cell r="B2013" t="str">
            <v>APODACA BERNAL ALAN MICHAEL</v>
          </cell>
          <cell r="C2013" t="str">
            <v>ASPIRANTE A ASESOR</v>
          </cell>
          <cell r="D2013" t="str">
            <v>PROMOCION Y ASESORIA</v>
          </cell>
        </row>
        <row r="2014">
          <cell r="A2014">
            <v>63114</v>
          </cell>
          <cell r="B2014" t="str">
            <v>BELTRAN ROJAS OSCAR ABRAHAM</v>
          </cell>
          <cell r="C2014" t="str">
            <v>CONSULTOR</v>
          </cell>
          <cell r="D2014" t="str">
            <v>PROMOCION Y ASESORIA</v>
          </cell>
        </row>
        <row r="2015">
          <cell r="A2015">
            <v>63854</v>
          </cell>
          <cell r="B2015" t="str">
            <v>ABARCA MONROY JUDITH</v>
          </cell>
          <cell r="C2015" t="str">
            <v>CONSULTOR</v>
          </cell>
          <cell r="D2015" t="str">
            <v>PROMOCION Y ASESORIA</v>
          </cell>
        </row>
        <row r="2016">
          <cell r="A2016">
            <v>62185</v>
          </cell>
          <cell r="B2016" t="str">
            <v>POUCEL GARCIA VERONICA</v>
          </cell>
          <cell r="C2016" t="str">
            <v>CONSULTOR</v>
          </cell>
          <cell r="D2016" t="str">
            <v>PROMOCION Y ASESORIA</v>
          </cell>
        </row>
        <row r="2017">
          <cell r="A2017">
            <v>60371</v>
          </cell>
          <cell r="B2017" t="str">
            <v>CASTAÑEDA GARCIA JUAN MANUEL</v>
          </cell>
          <cell r="C2017" t="str">
            <v>DIRECTOR DE CELULA</v>
          </cell>
          <cell r="D2017" t="str">
            <v>PROMOCION Y ASESORIA</v>
          </cell>
        </row>
        <row r="2018">
          <cell r="A2018">
            <v>5881</v>
          </cell>
          <cell r="B2018" t="str">
            <v>SUAREZ ONOFRE DANTE</v>
          </cell>
          <cell r="C2018" t="str">
            <v>SUBDIRECTOR</v>
          </cell>
          <cell r="D2018" t="str">
            <v>TECNOLOGIAS DE LA INFORMACION</v>
          </cell>
        </row>
        <row r="2019">
          <cell r="A2019">
            <v>61862</v>
          </cell>
          <cell r="B2019" t="str">
            <v>VELASCO CARRANZA ROSAURA ALEJANDRA</v>
          </cell>
          <cell r="C2019" t="str">
            <v>ASESOR</v>
          </cell>
          <cell r="D2019" t="str">
            <v>PREVISION SOCIAL</v>
          </cell>
        </row>
        <row r="2020">
          <cell r="A2020">
            <v>61870</v>
          </cell>
          <cell r="B2020" t="str">
            <v>PENILLA MARTINEZ HUGO APOLONIO</v>
          </cell>
          <cell r="C2020" t="str">
            <v>GERENTE</v>
          </cell>
          <cell r="D2020" t="str">
            <v>FIDUCIARIO</v>
          </cell>
        </row>
        <row r="2021">
          <cell r="A2021">
            <v>61246</v>
          </cell>
          <cell r="B2021" t="str">
            <v>PEÑA MARTIN ALEJANDRA</v>
          </cell>
          <cell r="C2021" t="str">
            <v>GERENTE</v>
          </cell>
          <cell r="D2021" t="str">
            <v>FIDUCIARIO</v>
          </cell>
        </row>
        <row r="2022">
          <cell r="A2022">
            <v>61881</v>
          </cell>
          <cell r="B2022" t="str">
            <v>VIEYRA OCAMPO OLGA</v>
          </cell>
          <cell r="C2022" t="str">
            <v>ASISTENTE ADMINISTRATIVO</v>
          </cell>
          <cell r="D2022" t="str">
            <v>PROMOCION Y ASESORIA</v>
          </cell>
        </row>
        <row r="2023">
          <cell r="A2023">
            <v>63392</v>
          </cell>
          <cell r="B2023" t="str">
            <v>LOPEZ ROMAN ZELTZIN MARIANA</v>
          </cell>
          <cell r="C2023" t="str">
            <v>ASESOR BANCA SOLUCIONES</v>
          </cell>
          <cell r="D2023" t="str">
            <v>BANCA SOLUCIONES</v>
          </cell>
        </row>
        <row r="2024">
          <cell r="A2024">
            <v>61715</v>
          </cell>
          <cell r="B2024" t="str">
            <v>LEYVA ROBLES  MANUEL GUILLERMO</v>
          </cell>
          <cell r="C2024" t="str">
            <v>ASESOR PATRIMONIAL ASOCIADO</v>
          </cell>
          <cell r="D2024" t="str">
            <v>PROMOCION Y ASESORIA</v>
          </cell>
        </row>
        <row r="2025">
          <cell r="A2025">
            <v>53029</v>
          </cell>
          <cell r="B2025" t="str">
            <v>BECERRA PENA LUIS FERNANDO</v>
          </cell>
          <cell r="C2025" t="str">
            <v>LIDER TECNICO</v>
          </cell>
          <cell r="D2025" t="str">
            <v>TECNOLOGIAS DE LA INFORMACION</v>
          </cell>
        </row>
        <row r="2026">
          <cell r="A2026">
            <v>10024</v>
          </cell>
          <cell r="B2026" t="str">
            <v>ESCOTO MARTINEZ DE CASTRO JUAN JOSE</v>
          </cell>
          <cell r="C2026" t="str">
            <v>GERENTE</v>
          </cell>
          <cell r="D2026" t="str">
            <v>MESA DE CAMBIOS</v>
          </cell>
        </row>
        <row r="2027">
          <cell r="A2027">
            <v>62210</v>
          </cell>
          <cell r="B2027" t="str">
            <v>RETANA ARIAS HECTOR</v>
          </cell>
          <cell r="C2027" t="str">
            <v>DIRECTOR</v>
          </cell>
          <cell r="D2027" t="str">
            <v>TECNOLOGIAS DE LA INFORMACION</v>
          </cell>
        </row>
        <row r="2028">
          <cell r="A2028">
            <v>50135</v>
          </cell>
          <cell r="B2028" t="str">
            <v>GARCIA MORENO CAROLINA</v>
          </cell>
          <cell r="C2028" t="str">
            <v>GERENTE</v>
          </cell>
          <cell r="D2028" t="str">
            <v>CONTROL INTERNO</v>
          </cell>
        </row>
        <row r="2029">
          <cell r="A2029">
            <v>61769</v>
          </cell>
          <cell r="B2029" t="str">
            <v>LUNA LOPEZ ILSE CONNIE</v>
          </cell>
          <cell r="C2029" t="str">
            <v>ANALISTA</v>
          </cell>
          <cell r="D2029" t="str">
            <v>JURIDICO</v>
          </cell>
        </row>
        <row r="2030">
          <cell r="A2030">
            <v>60775</v>
          </cell>
          <cell r="B2030" t="str">
            <v>ROJAS FRAINO HEISSAN JULIETTE</v>
          </cell>
          <cell r="C2030" t="str">
            <v>VP SR</v>
          </cell>
          <cell r="D2030" t="str">
            <v>BANCA DE INVERSION</v>
          </cell>
        </row>
        <row r="2031">
          <cell r="A2031">
            <v>63106</v>
          </cell>
          <cell r="B2031" t="str">
            <v>ARRIOLA AVELEYRA CARLOS</v>
          </cell>
          <cell r="C2031" t="str">
            <v>ANALISTA</v>
          </cell>
          <cell r="D2031" t="str">
            <v>BANCA DE INVERSION</v>
          </cell>
        </row>
        <row r="2032">
          <cell r="A2032">
            <v>62667</v>
          </cell>
          <cell r="B2032" t="str">
            <v>GODINEZ QUINTANA ANTONIO</v>
          </cell>
          <cell r="C2032" t="str">
            <v>VP SR</v>
          </cell>
          <cell r="D2032" t="str">
            <v>BANCA DE INVERSION</v>
          </cell>
        </row>
        <row r="2033">
          <cell r="A2033">
            <v>61704</v>
          </cell>
          <cell r="B2033" t="str">
            <v>RAMIREZ VAZQUEZ GABRIEL</v>
          </cell>
          <cell r="C2033" t="str">
            <v>HEAD</v>
          </cell>
          <cell r="D2033" t="str">
            <v>BANCA DE INVERSION</v>
          </cell>
        </row>
        <row r="2034">
          <cell r="A2034">
            <v>62809</v>
          </cell>
          <cell r="B2034" t="str">
            <v>DURAN GONZALEZ EDUARDO</v>
          </cell>
          <cell r="C2034" t="str">
            <v>ANALISTA</v>
          </cell>
          <cell r="D2034" t="str">
            <v>FINANZAS</v>
          </cell>
        </row>
        <row r="2035">
          <cell r="A2035">
            <v>61916</v>
          </cell>
          <cell r="B2035" t="str">
            <v>CAPISTRAN RUIZ BRENDA XOCHITL</v>
          </cell>
          <cell r="C2035" t="str">
            <v>SUBDIRECTOR</v>
          </cell>
          <cell r="D2035" t="str">
            <v>CREDITO PERSONAS MORALES</v>
          </cell>
        </row>
        <row r="2036">
          <cell r="A2036">
            <v>53049</v>
          </cell>
          <cell r="B2036" t="str">
            <v>PAREDES MUNOZ JAIME ALEJANDRO</v>
          </cell>
          <cell r="C2036" t="str">
            <v>ANALISTA</v>
          </cell>
          <cell r="D2036" t="str">
            <v>JURIDICO</v>
          </cell>
        </row>
        <row r="2037">
          <cell r="A2037">
            <v>60767</v>
          </cell>
          <cell r="B2037" t="str">
            <v>JIMENEZ VELAZQUEZ RICARDO ARMANDO</v>
          </cell>
          <cell r="C2037" t="str">
            <v>ANALISTA</v>
          </cell>
          <cell r="D2037" t="str">
            <v>JURIDICO</v>
          </cell>
        </row>
        <row r="2038">
          <cell r="A2038">
            <v>63029</v>
          </cell>
          <cell r="B2038" t="str">
            <v>MEDINA ALCANTARA HUGO OSWALDO</v>
          </cell>
          <cell r="C2038" t="str">
            <v>SUBDIRECTOR</v>
          </cell>
          <cell r="D2038" t="str">
            <v>CONTROL INTERNO</v>
          </cell>
        </row>
        <row r="2039">
          <cell r="A2039">
            <v>60650</v>
          </cell>
          <cell r="B2039" t="str">
            <v>CUELLAR HERNANDEZ HUGO ERNESTO</v>
          </cell>
          <cell r="C2039" t="str">
            <v>ASESOR BANCA SOLUCIONES</v>
          </cell>
          <cell r="D2039" t="str">
            <v>BANCA SOLUCIONES</v>
          </cell>
        </row>
        <row r="2040">
          <cell r="A2040">
            <v>61159</v>
          </cell>
          <cell r="B2040" t="str">
            <v>LOPEZ CONSTANTINO JOSE DE JESUS</v>
          </cell>
          <cell r="C2040" t="str">
            <v>OPERADOR TELEFONICO</v>
          </cell>
          <cell r="D2040" t="str">
            <v>SERVICIOS CAT</v>
          </cell>
        </row>
        <row r="2041">
          <cell r="A2041">
            <v>60329</v>
          </cell>
          <cell r="B2041" t="str">
            <v>ALCANTARA VEGA JORGE MARCELINO</v>
          </cell>
          <cell r="C2041" t="str">
            <v>OPERADOR TELEFONICO</v>
          </cell>
          <cell r="D2041" t="str">
            <v>SERVICIOS CAT</v>
          </cell>
        </row>
        <row r="2042">
          <cell r="A2042">
            <v>62963</v>
          </cell>
          <cell r="B2042" t="str">
            <v>AGUILAR MEJORADA DIANA JAZMIN</v>
          </cell>
          <cell r="C2042" t="str">
            <v>OPERADOR TELEFONICO</v>
          </cell>
          <cell r="D2042" t="str">
            <v>SERVICIOS CAT</v>
          </cell>
        </row>
        <row r="2043">
          <cell r="A2043">
            <v>64297</v>
          </cell>
          <cell r="B2043" t="str">
            <v>FRANCO BONILLA JEANETTE</v>
          </cell>
          <cell r="C2043" t="str">
            <v>OPERADOR TELEFONICO</v>
          </cell>
          <cell r="D2043" t="str">
            <v>SERVICIOS CAT</v>
          </cell>
        </row>
        <row r="2044">
          <cell r="A2044">
            <v>153</v>
          </cell>
          <cell r="B2044" t="str">
            <v>SOLLANO SUAREZ JESUS GERARDO</v>
          </cell>
          <cell r="C2044" t="str">
            <v>BANQUERO PRIVADO SENIOR</v>
          </cell>
          <cell r="D2044" t="str">
            <v>PROMOCION Y ASESORIA</v>
          </cell>
        </row>
        <row r="2045">
          <cell r="A2045">
            <v>52266</v>
          </cell>
          <cell r="B2045" t="str">
            <v>QUIZAMAN BAZAN ALDO ARTURO</v>
          </cell>
          <cell r="C2045" t="str">
            <v>BANQUERO PRIVADO JUNIOR</v>
          </cell>
          <cell r="D2045" t="str">
            <v>PROMOCION Y ASESORIA</v>
          </cell>
        </row>
        <row r="2046">
          <cell r="A2046">
            <v>63049</v>
          </cell>
          <cell r="B2046" t="str">
            <v>IÑIGUEZ BAUTISTA BEATRIZ ALEJANDRA</v>
          </cell>
          <cell r="C2046" t="str">
            <v>SUBGERENTE ADMINISTRATIVO</v>
          </cell>
          <cell r="D2046" t="str">
            <v>PROMOCION Y ASESORIA</v>
          </cell>
        </row>
        <row r="2047">
          <cell r="A2047">
            <v>61600</v>
          </cell>
          <cell r="B2047" t="str">
            <v>AGUILAR AYALA ARTURO</v>
          </cell>
          <cell r="C2047" t="str">
            <v>ASESOR PATRIMONIAL ASOCIADO</v>
          </cell>
          <cell r="D2047" t="str">
            <v>PROMOCION Y ASESORIA</v>
          </cell>
        </row>
        <row r="2048">
          <cell r="A2048">
            <v>52287</v>
          </cell>
          <cell r="B2048" t="str">
            <v>GODINEZ RUIZ ANA KARINA</v>
          </cell>
          <cell r="C2048" t="str">
            <v>ASESOR PATRIMONIAL ASOCIADO</v>
          </cell>
          <cell r="D2048" t="str">
            <v>PROMOCION Y ASESORIA</v>
          </cell>
        </row>
        <row r="2049">
          <cell r="A2049">
            <v>61614</v>
          </cell>
          <cell r="B2049" t="str">
            <v>SANCHEZ ZUÑIGA ITZEL JOCELYN</v>
          </cell>
          <cell r="C2049" t="str">
            <v>ASESOR BANCA SOLUCIONES</v>
          </cell>
          <cell r="D2049" t="str">
            <v>BANCA SOLUCIONES</v>
          </cell>
        </row>
        <row r="2050">
          <cell r="A2050">
            <v>53542</v>
          </cell>
          <cell r="B2050" t="str">
            <v>PAZ ARRIAGA LUIS GUILLERMO</v>
          </cell>
          <cell r="C2050" t="str">
            <v>BANQUERO PRIVADO SENIOR</v>
          </cell>
          <cell r="D2050" t="str">
            <v>PROMOCION Y ASESORIA</v>
          </cell>
        </row>
      </sheetData>
      <sheetData sheetId="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RDEX"/>
    </sheetNames>
    <sheetDataSet>
      <sheetData sheetId="0">
        <row r="4">
          <cell r="A4" t="str">
            <v>No. Nómina</v>
          </cell>
          <cell r="B4" t="str">
            <v>Nombre completo</v>
          </cell>
          <cell r="C4" t="str">
            <v>Nombre del puesto</v>
          </cell>
          <cell r="D4" t="str">
            <v>DEPARTAMENTO</v>
          </cell>
          <cell r="E4" t="str">
            <v>CENTRO FINANCIERO</v>
          </cell>
        </row>
        <row r="5">
          <cell r="A5">
            <v>60697</v>
          </cell>
          <cell r="B5" t="str">
            <v>BAHENA LANDAVAZO JOSE ANTONIO</v>
          </cell>
          <cell r="C5" t="str">
            <v>DIRECTOR</v>
          </cell>
          <cell r="D5" t="str">
            <v>CREDITO PERSONAS MORALES</v>
          </cell>
          <cell r="E5" t="str">
            <v>CD MX CORPORATIVO</v>
          </cell>
        </row>
        <row r="6">
          <cell r="A6">
            <v>60329</v>
          </cell>
          <cell r="B6" t="str">
            <v>ALCANTARA VEGA JORGE MARCELINO</v>
          </cell>
          <cell r="C6" t="str">
            <v>OPERADOR TELEFONICO</v>
          </cell>
          <cell r="D6" t="str">
            <v>SERVICIOS CAT</v>
          </cell>
          <cell r="E6" t="str">
            <v>CD MX CORPORATIVO</v>
          </cell>
        </row>
        <row r="7">
          <cell r="A7">
            <v>62928</v>
          </cell>
          <cell r="B7" t="str">
            <v>RODRIGUEZ ALMARAZ DAVID MAXIMINO</v>
          </cell>
          <cell r="C7" t="str">
            <v>EJECUTIVO DE ASIGNACIONES</v>
          </cell>
          <cell r="D7" t="str">
            <v>SERVICIOS CAT</v>
          </cell>
          <cell r="E7" t="str">
            <v>CD MX CORPORATIVO</v>
          </cell>
        </row>
        <row r="8">
          <cell r="A8">
            <v>53560</v>
          </cell>
          <cell r="B8" t="str">
            <v>LEURA HERNANDEZ EDITH KARINA</v>
          </cell>
          <cell r="C8" t="str">
            <v>ANALISTA</v>
          </cell>
          <cell r="D8" t="str">
            <v>ADMINISTRACION DE CREDITO</v>
          </cell>
          <cell r="E8" t="str">
            <v>CD MX CORPORATIVO</v>
          </cell>
        </row>
        <row r="9">
          <cell r="A9">
            <v>61434</v>
          </cell>
          <cell r="B9" t="str">
            <v>MARTINEZ ALCOCER MARIA DEL PILAR</v>
          </cell>
          <cell r="C9" t="str">
            <v>GERENTE</v>
          </cell>
          <cell r="D9" t="str">
            <v>ADMINISTRACION DE CREDITO</v>
          </cell>
          <cell r="E9" t="str">
            <v>CD MX CORPORATIVO</v>
          </cell>
        </row>
        <row r="10">
          <cell r="A10">
            <v>62818</v>
          </cell>
          <cell r="B10" t="str">
            <v>FIGAROLA  AGUILLON CARLOS</v>
          </cell>
          <cell r="C10" t="str">
            <v>EJECUTIVO</v>
          </cell>
          <cell r="D10" t="str">
            <v>CREDITO PERSONAS MORALES</v>
          </cell>
          <cell r="E10" t="str">
            <v>CD MX CORPORATIVO</v>
          </cell>
        </row>
        <row r="11">
          <cell r="A11">
            <v>64276</v>
          </cell>
          <cell r="B11" t="str">
            <v>LEYVA RUBIO EFREN RAMON</v>
          </cell>
          <cell r="C11" t="str">
            <v>DIRECTOR</v>
          </cell>
          <cell r="D11" t="str">
            <v>ADMINISTRACION DE ACTIVOS</v>
          </cell>
          <cell r="E11" t="str">
            <v>CD MX CORPORATIVO</v>
          </cell>
        </row>
        <row r="12">
          <cell r="A12">
            <v>62111</v>
          </cell>
          <cell r="B12" t="str">
            <v>GONZALEZ CABRERA DENISE</v>
          </cell>
          <cell r="C12" t="str">
            <v>RECEPCIONISTA</v>
          </cell>
          <cell r="D12" t="str">
            <v>UNIDAD INTERNA</v>
          </cell>
          <cell r="E12" t="str">
            <v>CD MX CORPORATIVO</v>
          </cell>
        </row>
        <row r="13">
          <cell r="A13">
            <v>63878</v>
          </cell>
          <cell r="B13" t="str">
            <v>PASOL CONTRERAS KARLA</v>
          </cell>
          <cell r="C13" t="str">
            <v>GERENTE</v>
          </cell>
          <cell r="D13" t="str">
            <v>CONSULTORIA Y SEGUROS</v>
          </cell>
          <cell r="E13" t="str">
            <v>CD MX CORPORATIVO</v>
          </cell>
        </row>
        <row r="14">
          <cell r="A14">
            <v>64635</v>
          </cell>
          <cell r="B14" t="str">
            <v>GONZALEZ  CORDOBA SANDRA PAOLA</v>
          </cell>
          <cell r="C14" t="str">
            <v>ASISTENTE ADMINISTRATIVO</v>
          </cell>
          <cell r="D14" t="str">
            <v>DINN</v>
          </cell>
          <cell r="E14" t="str">
            <v>CD MX MONTES URALES</v>
          </cell>
        </row>
        <row r="15">
          <cell r="A15">
            <v>64657</v>
          </cell>
          <cell r="B15" t="str">
            <v>VELAZQUEZ LOPEZ GERARDO ARTURO</v>
          </cell>
          <cell r="C15" t="str">
            <v>SUBGERENTE</v>
          </cell>
          <cell r="D15" t="str">
            <v>TECNOLOGIAS DE LA INFORMACION</v>
          </cell>
          <cell r="E15" t="str">
            <v>CD MX CORPORATIVO</v>
          </cell>
        </row>
        <row r="16">
          <cell r="A16">
            <v>64663</v>
          </cell>
          <cell r="B16" t="str">
            <v>CRUZ LOPEZ ADAN</v>
          </cell>
          <cell r="C16" t="str">
            <v>SUBGERENTE</v>
          </cell>
          <cell r="D16" t="str">
            <v>TECNOLOGIAS DE LA INFORMACION</v>
          </cell>
          <cell r="E16" t="str">
            <v>CD MX CORPORATIVO</v>
          </cell>
        </row>
        <row r="17">
          <cell r="A17">
            <v>64660</v>
          </cell>
          <cell r="B17" t="str">
            <v>ANZA ROMERO JAIRO FRANCISCO</v>
          </cell>
          <cell r="C17" t="str">
            <v>SUBGERENTE</v>
          </cell>
          <cell r="D17" t="str">
            <v>TECNOLOGIAS DE LA INFORMACION</v>
          </cell>
          <cell r="E17" t="str">
            <v>CD MX CORPORATIVO</v>
          </cell>
        </row>
        <row r="18">
          <cell r="A18">
            <v>64659</v>
          </cell>
          <cell r="B18" t="str">
            <v>SANTAMARIA CRUZ ALFONSO</v>
          </cell>
          <cell r="C18" t="str">
            <v>SUBGERENTE</v>
          </cell>
          <cell r="D18" t="str">
            <v>TECNOLOGIAS DE LA INFORMACION</v>
          </cell>
          <cell r="E18" t="str">
            <v>CD MX CORPORATIVO</v>
          </cell>
        </row>
        <row r="19">
          <cell r="A19">
            <v>62654</v>
          </cell>
          <cell r="B19" t="str">
            <v>MONTES  SAMANO  JAVIER</v>
          </cell>
          <cell r="C19" t="str">
            <v>DIRECTOR DIVISIONAL</v>
          </cell>
          <cell r="D19" t="str">
            <v>BANCA DE RELACION</v>
          </cell>
          <cell r="E19" t="str">
            <v>QRO QUERETARO BERNARDO QUINTANA</v>
          </cell>
        </row>
        <row r="20">
          <cell r="A20">
            <v>64368</v>
          </cell>
          <cell r="B20" t="str">
            <v>ESQUIVEL VAZQUEZ BRUNO ERNESTO</v>
          </cell>
          <cell r="C20" t="str">
            <v>COORDINADOR</v>
          </cell>
          <cell r="D20" t="str">
            <v>CONSULTORIA Y SEGUROS</v>
          </cell>
          <cell r="E20" t="str">
            <v>CD MX CORPORATIVO</v>
          </cell>
        </row>
        <row r="21">
          <cell r="A21">
            <v>64416</v>
          </cell>
          <cell r="B21" t="str">
            <v>DE LEON MERCADO BRAULIO</v>
          </cell>
          <cell r="C21" t="str">
            <v>ASESOR PATRIMONIAL</v>
          </cell>
          <cell r="D21" t="str">
            <v>PROMOCION Y ASESORIA</v>
          </cell>
          <cell r="E21" t="str">
            <v>QROO CANCUN PLAZA HOLLYWOOD</v>
          </cell>
        </row>
        <row r="22">
          <cell r="A22">
            <v>62512</v>
          </cell>
          <cell r="B22" t="str">
            <v>CARRILLO VILLASANA JOSE JORGE</v>
          </cell>
          <cell r="C22" t="str">
            <v>GERENTE</v>
          </cell>
          <cell r="D22" t="str">
            <v>FIDUCIARIO</v>
          </cell>
          <cell r="E22" t="str">
            <v>CD MX CORPORATIVO</v>
          </cell>
        </row>
        <row r="23">
          <cell r="A23">
            <v>61870</v>
          </cell>
          <cell r="B23" t="str">
            <v>PENILLA MARTINEZ HUGO APOLONIO</v>
          </cell>
          <cell r="C23" t="str">
            <v>GERENTE</v>
          </cell>
          <cell r="D23" t="str">
            <v>FIDUCIARIO</v>
          </cell>
          <cell r="E23" t="str">
            <v>JAL GDL MARIANO OTERO GWTC</v>
          </cell>
        </row>
        <row r="24">
          <cell r="A24">
            <v>64271</v>
          </cell>
          <cell r="B24" t="str">
            <v>NAJERA GARCIA ZENYESE</v>
          </cell>
          <cell r="C24" t="str">
            <v>ANALISTA</v>
          </cell>
          <cell r="D24" t="str">
            <v>FIDUCIARIO</v>
          </cell>
          <cell r="E24" t="str">
            <v>CD MX CORPORATIVO</v>
          </cell>
        </row>
        <row r="25">
          <cell r="A25">
            <v>62447</v>
          </cell>
          <cell r="B25" t="str">
            <v>MENDOZA MARTINEZ JOSE ISRAEL</v>
          </cell>
          <cell r="C25" t="str">
            <v>GERENTE</v>
          </cell>
          <cell r="D25" t="str">
            <v>ADMINISTRACION DE ACTIVOS</v>
          </cell>
          <cell r="E25" t="str">
            <v>CD MX MONTES URALES</v>
          </cell>
        </row>
        <row r="26">
          <cell r="A26">
            <v>63415</v>
          </cell>
          <cell r="B26" t="str">
            <v>ALCIVAR CERDA MARIA FERNANDA</v>
          </cell>
          <cell r="C26" t="str">
            <v>COORDINADOR</v>
          </cell>
          <cell r="D26" t="str">
            <v>FIDUCIARIO</v>
          </cell>
          <cell r="E26" t="str">
            <v>CD MX MONTES URALES</v>
          </cell>
        </row>
        <row r="27">
          <cell r="A27">
            <v>63411</v>
          </cell>
          <cell r="B27" t="str">
            <v>GARCIA GUERRA SHEYLA</v>
          </cell>
          <cell r="C27" t="str">
            <v>GERENTE</v>
          </cell>
          <cell r="D27" t="str">
            <v>FIDUCIARIO</v>
          </cell>
          <cell r="E27" t="str">
            <v>CD MX MONTES URALES</v>
          </cell>
        </row>
        <row r="28">
          <cell r="A28">
            <v>63715</v>
          </cell>
          <cell r="B28" t="str">
            <v>GARCIA TOVAR PAULINA MAGDALENA</v>
          </cell>
          <cell r="C28" t="str">
            <v>SUBGERENTE</v>
          </cell>
          <cell r="D28" t="str">
            <v>ASSET MANAGEMENT</v>
          </cell>
          <cell r="E28" t="str">
            <v>CD MX MONTES URALES</v>
          </cell>
        </row>
        <row r="29">
          <cell r="A29">
            <v>62569</v>
          </cell>
          <cell r="B29" t="str">
            <v>GONZALEZ MARTINEZ LUIS ALBERTO</v>
          </cell>
          <cell r="C29" t="str">
            <v>OPERADOR</v>
          </cell>
          <cell r="D29" t="str">
            <v>ADMINISTRACION DE CREDITO</v>
          </cell>
          <cell r="E29" t="str">
            <v>CD MX CORPORATIVO</v>
          </cell>
        </row>
        <row r="30">
          <cell r="A30">
            <v>50385</v>
          </cell>
          <cell r="B30" t="str">
            <v>LEDEZMA AVILA LEONARDO MANUEL</v>
          </cell>
          <cell r="C30" t="str">
            <v>SUBDIRECTOR</v>
          </cell>
          <cell r="D30" t="str">
            <v>PROMOCION Y ASESORIA</v>
          </cell>
          <cell r="E30" t="str">
            <v>CD MX CORPORATIVO</v>
          </cell>
        </row>
        <row r="31">
          <cell r="A31">
            <v>61214</v>
          </cell>
          <cell r="B31" t="str">
            <v>BALBOA GONZALEZ YAKARET</v>
          </cell>
          <cell r="C31" t="str">
            <v>SUBGERENTE</v>
          </cell>
          <cell r="D31" t="str">
            <v>OPERACIONES ARRENDADORA</v>
          </cell>
          <cell r="E31" t="str">
            <v>CD MX CORPORATIVO</v>
          </cell>
        </row>
        <row r="32">
          <cell r="A32">
            <v>64519</v>
          </cell>
          <cell r="B32" t="str">
            <v>SANCHEZ DELGADO MARIA GUADALUPE</v>
          </cell>
          <cell r="C32" t="str">
            <v>CAJERO</v>
          </cell>
          <cell r="D32" t="str">
            <v>PROMOCION Y ASESORIA</v>
          </cell>
          <cell r="E32" t="str">
            <v>COAH SALTILLO PARQUE CENTRO</v>
          </cell>
        </row>
        <row r="33">
          <cell r="A33">
            <v>64526</v>
          </cell>
          <cell r="B33" t="str">
            <v>FERNANDEZ ORTIZ SARA</v>
          </cell>
          <cell r="C33" t="str">
            <v>EJECUTIVO DE SERVICIO</v>
          </cell>
          <cell r="D33" t="str">
            <v>PROMOCION Y ASESORIA</v>
          </cell>
          <cell r="E33" t="str">
            <v>COAH TORREON B INDEPENDENCIA</v>
          </cell>
        </row>
        <row r="34">
          <cell r="A34">
            <v>64229</v>
          </cell>
          <cell r="B34" t="str">
            <v>VENANCIO NEQUIZ VICTOR EATHAN</v>
          </cell>
          <cell r="C34" t="str">
            <v>ANALISTA DE CALIDAD EN EL SERVICIO</v>
          </cell>
          <cell r="D34" t="str">
            <v>EXPERIENCIA AL CLIENTE</v>
          </cell>
          <cell r="E34" t="str">
            <v>CD MX CORPORATIVO</v>
          </cell>
        </row>
        <row r="35">
          <cell r="A35">
            <v>64571</v>
          </cell>
          <cell r="B35" t="str">
            <v>GONZALEZ GALICIA ELIZABETH</v>
          </cell>
          <cell r="C35" t="str">
            <v>OPERADOR</v>
          </cell>
          <cell r="D35" t="str">
            <v>ADMINISTRACION DE CREDITO</v>
          </cell>
          <cell r="E35" t="str">
            <v>CD MX CORPORATIVO</v>
          </cell>
        </row>
        <row r="36">
          <cell r="A36">
            <v>64462</v>
          </cell>
          <cell r="B36" t="str">
            <v>YAÑEZ HERNANDEZ ALEJANDRA</v>
          </cell>
          <cell r="C36" t="str">
            <v>SUBGERENTE</v>
          </cell>
          <cell r="D36" t="str">
            <v>RIESGOS</v>
          </cell>
          <cell r="E36" t="str">
            <v>CD MX CORPORATIVO</v>
          </cell>
        </row>
        <row r="37">
          <cell r="A37">
            <v>64243</v>
          </cell>
          <cell r="B37" t="str">
            <v>SILVA JIMENEZ HECTOR ALEJANDRO</v>
          </cell>
          <cell r="C37" t="str">
            <v>DIRECTOR</v>
          </cell>
          <cell r="D37" t="str">
            <v>PREVISION SOCIAL</v>
          </cell>
          <cell r="E37" t="str">
            <v>CD MX CORPORATIVO</v>
          </cell>
        </row>
        <row r="38">
          <cell r="A38">
            <v>60650</v>
          </cell>
          <cell r="B38" t="str">
            <v>CUELLAR HERNANDEZ HUGO ERNESTO</v>
          </cell>
          <cell r="C38" t="str">
            <v>ASESOR BANCA SOLUCIONES</v>
          </cell>
          <cell r="D38" t="str">
            <v>BANCA SOLUCIONES</v>
          </cell>
          <cell r="E38" t="str">
            <v>CD MX MONTES URALES</v>
          </cell>
        </row>
        <row r="39">
          <cell r="A39">
            <v>64470</v>
          </cell>
          <cell r="B39" t="str">
            <v>MIRANDA LOPEZ DIEGO AMAURI</v>
          </cell>
          <cell r="C39" t="str">
            <v>ANALISTA</v>
          </cell>
          <cell r="D39" t="str">
            <v>ASSET MANAGEMENT</v>
          </cell>
          <cell r="E39" t="str">
            <v>CD MX CORPORATIVO</v>
          </cell>
        </row>
        <row r="40">
          <cell r="A40">
            <v>64517</v>
          </cell>
          <cell r="B40" t="str">
            <v>SOTO GONZALEZ PAULINA</v>
          </cell>
          <cell r="C40" t="str">
            <v>RECEPCIONISTA ANFITRION</v>
          </cell>
          <cell r="D40" t="str">
            <v>PROMOCION Y ASESORIA</v>
          </cell>
          <cell r="E40" t="str">
            <v>CHIS TUX GUT BEL. DOMINGUEZ</v>
          </cell>
        </row>
        <row r="41">
          <cell r="A41">
            <v>64506</v>
          </cell>
          <cell r="B41" t="str">
            <v>VAZQUEZ ZAVALA IRVING</v>
          </cell>
          <cell r="C41" t="str">
            <v>ASPIRANTE A ASESOR</v>
          </cell>
          <cell r="D41" t="str">
            <v>PROMOCION Y ASESORIA</v>
          </cell>
          <cell r="E41" t="str">
            <v>PUE CHOLULA CITY ANGELOPOLIS</v>
          </cell>
        </row>
        <row r="42">
          <cell r="A42">
            <v>64482</v>
          </cell>
          <cell r="B42" t="str">
            <v>BOLAÑOS CASTILLO JUAN ALBERTO</v>
          </cell>
          <cell r="C42" t="str">
            <v>ANALISTA</v>
          </cell>
          <cell r="D42" t="str">
            <v>COMPLIANCE</v>
          </cell>
          <cell r="E42" t="str">
            <v>CD MX CORPORATIVO</v>
          </cell>
        </row>
        <row r="43">
          <cell r="A43">
            <v>64459</v>
          </cell>
          <cell r="B43" t="str">
            <v>JURADO ESCOTO GERARDO</v>
          </cell>
          <cell r="C43" t="str">
            <v>ANALISTA</v>
          </cell>
          <cell r="D43" t="str">
            <v>CONSULTORIA Y SEGUROS</v>
          </cell>
          <cell r="E43" t="str">
            <v>CD MX MONTES URALES</v>
          </cell>
        </row>
        <row r="44">
          <cell r="A44">
            <v>64428</v>
          </cell>
          <cell r="B44" t="str">
            <v>CAÑEZ SANCHEZ CESAR</v>
          </cell>
          <cell r="C44" t="str">
            <v>ASISTENTE DE ASESORIA</v>
          </cell>
          <cell r="D44" t="str">
            <v>PROMOCION Y ASESORIA</v>
          </cell>
          <cell r="E44" t="str">
            <v>CHIH CD JUAREZ PLAZA ODORE</v>
          </cell>
        </row>
        <row r="45">
          <cell r="A45">
            <v>64393</v>
          </cell>
          <cell r="B45" t="str">
            <v>JARAMILLO MALDONADO MARIA EUGENIA</v>
          </cell>
          <cell r="C45" t="str">
            <v>ASISTENTE DE ASESORIA</v>
          </cell>
          <cell r="D45" t="str">
            <v>PROMOCION Y ASESORIA</v>
          </cell>
          <cell r="E45" t="str">
            <v>QRO QUERETARO BERNARDO QUINTANA</v>
          </cell>
        </row>
        <row r="46">
          <cell r="A46">
            <v>64377</v>
          </cell>
          <cell r="B46" t="str">
            <v>ROBLEDO . MATIAS EZEQUIEL</v>
          </cell>
          <cell r="C46" t="str">
            <v>COORDINADOR</v>
          </cell>
          <cell r="D46" t="str">
            <v>CONSULTORIA Y SEGUROS</v>
          </cell>
          <cell r="E46" t="str">
            <v>EDO MEX SATELITE</v>
          </cell>
        </row>
        <row r="47">
          <cell r="A47">
            <v>64374</v>
          </cell>
          <cell r="B47" t="str">
            <v>JUANZ OCHOA FRIDA STEFANIE</v>
          </cell>
          <cell r="C47" t="str">
            <v>CAJERO</v>
          </cell>
          <cell r="D47" t="str">
            <v>PROMOCION Y ASESORIA</v>
          </cell>
          <cell r="E47" t="str">
            <v>SON HERMOSILLO PLAZA ANDENES</v>
          </cell>
        </row>
        <row r="48">
          <cell r="A48">
            <v>64366</v>
          </cell>
          <cell r="B48" t="str">
            <v>ZARRABAL ROMAN MAYTHE PENELOPE</v>
          </cell>
          <cell r="C48" t="str">
            <v>COORDINADOR</v>
          </cell>
          <cell r="D48" t="str">
            <v>CONSULTORIA Y SEGUROS</v>
          </cell>
          <cell r="E48" t="str">
            <v>CD MX MONTES URALES</v>
          </cell>
        </row>
        <row r="49">
          <cell r="A49">
            <v>64324</v>
          </cell>
          <cell r="B49" t="str">
            <v>LARA RAMIREZ MARIANGELA</v>
          </cell>
          <cell r="C49" t="str">
            <v>ASISTENTE DE PROMOCION</v>
          </cell>
          <cell r="D49" t="str">
            <v>PROMOCION Y ASESORIA</v>
          </cell>
          <cell r="E49" t="str">
            <v>NL SAN PEDRO SAN AGUSTIN</v>
          </cell>
        </row>
        <row r="50">
          <cell r="A50">
            <v>64315</v>
          </cell>
          <cell r="B50" t="str">
            <v>LOPEZ CONTRERAS LUIS FRANCISCO</v>
          </cell>
          <cell r="C50" t="str">
            <v>DIRECTOR</v>
          </cell>
          <cell r="D50" t="str">
            <v>MESA DE CAPITALES</v>
          </cell>
          <cell r="E50" t="str">
            <v>MESA DE CAPITALES</v>
          </cell>
        </row>
        <row r="51">
          <cell r="A51">
            <v>64268</v>
          </cell>
          <cell r="B51" t="str">
            <v>MONTESINOS URQUIZA ALINE CITLALLI</v>
          </cell>
          <cell r="C51" t="str">
            <v>GERENTE</v>
          </cell>
          <cell r="D51" t="str">
            <v>CONSULTORIA Y SEGUROS</v>
          </cell>
          <cell r="E51" t="str">
            <v>CD MX CORPORATIVO</v>
          </cell>
        </row>
        <row r="52">
          <cell r="A52">
            <v>64269</v>
          </cell>
          <cell r="B52" t="str">
            <v>CHAIREZ CARDENAS INGRID SARAI</v>
          </cell>
          <cell r="C52" t="str">
            <v>GERENTE</v>
          </cell>
          <cell r="D52" t="str">
            <v>CONSULTORIA Y SEGUROS</v>
          </cell>
          <cell r="E52" t="str">
            <v>NL SAN PEDRO SAN AGUSTIN</v>
          </cell>
        </row>
        <row r="53">
          <cell r="A53">
            <v>64260</v>
          </cell>
          <cell r="B53" t="str">
            <v>ABRAHAM TALAVERA CARMEN EMILIA</v>
          </cell>
          <cell r="C53" t="str">
            <v>ASESOR PATRIMONIAL ASOCIADO</v>
          </cell>
          <cell r="D53" t="str">
            <v>PROMOCION Y ASESORIA</v>
          </cell>
          <cell r="E53" t="str">
            <v>MOR CUERNAVACA DOMINGO DIEZ</v>
          </cell>
        </row>
        <row r="54">
          <cell r="A54">
            <v>64174</v>
          </cell>
          <cell r="B54" t="str">
            <v>CASAVANTES GONZALEZ HECTOR</v>
          </cell>
          <cell r="C54" t="str">
            <v>DIRECTOR</v>
          </cell>
          <cell r="D54" t="str">
            <v>PLATAFORMAS ELECTRONICAS</v>
          </cell>
          <cell r="E54" t="str">
            <v>CD MX CORPORATIVO</v>
          </cell>
        </row>
        <row r="55">
          <cell r="A55">
            <v>63883</v>
          </cell>
          <cell r="B55" t="str">
            <v>BECERRA VIVANCO VALERIA AZUCENA</v>
          </cell>
          <cell r="C55" t="str">
            <v>SUBGERENTE</v>
          </cell>
          <cell r="D55" t="str">
            <v>COMPLIANCE</v>
          </cell>
          <cell r="E55" t="str">
            <v>CD MX CORPORATIVO</v>
          </cell>
        </row>
        <row r="56">
          <cell r="A56">
            <v>63860</v>
          </cell>
          <cell r="B56" t="str">
            <v>GARCIA SANCHEZ  DANIELA MARGARITA</v>
          </cell>
          <cell r="C56" t="str">
            <v>CAJERO</v>
          </cell>
          <cell r="D56" t="str">
            <v>PROMOCION Y ASESORIA</v>
          </cell>
          <cell r="E56" t="str">
            <v>NL SAN PEDRO SAN AGUSTIN</v>
          </cell>
        </row>
        <row r="57">
          <cell r="A57">
            <v>63826</v>
          </cell>
          <cell r="B57" t="str">
            <v>PUENTE CALDERON ALEJANDRO</v>
          </cell>
          <cell r="C57" t="str">
            <v>SUBGERENTE</v>
          </cell>
          <cell r="D57" t="str">
            <v>NORMATIVA Y PLD</v>
          </cell>
          <cell r="E57" t="str">
            <v>CD MX CORPORATIVO</v>
          </cell>
        </row>
        <row r="58">
          <cell r="A58">
            <v>63800</v>
          </cell>
          <cell r="B58" t="str">
            <v>CEBALLOS CHAVEZ RODRIGO</v>
          </cell>
          <cell r="C58" t="str">
            <v>CAJERO</v>
          </cell>
          <cell r="D58" t="str">
            <v>PROMOCION Y ASESORIA</v>
          </cell>
          <cell r="E58" t="str">
            <v>CHIH CD JUAREZ PLAZA ODORE</v>
          </cell>
        </row>
        <row r="59">
          <cell r="A59">
            <v>63785</v>
          </cell>
          <cell r="B59" t="str">
            <v>MATOVICHE  RAMIREZ SANDRA DAYANA</v>
          </cell>
          <cell r="C59" t="str">
            <v>ASISTENTE ADMINISTRATIVO</v>
          </cell>
          <cell r="D59" t="str">
            <v>PROMOCION Y ASESORIA</v>
          </cell>
          <cell r="E59" t="str">
            <v>NL SAN PEDRO SAN AGUSTIN</v>
          </cell>
        </row>
        <row r="60">
          <cell r="A60">
            <v>63712</v>
          </cell>
          <cell r="B60" t="str">
            <v>FIERRO SANCHEZ ALEJANDRO</v>
          </cell>
          <cell r="C60" t="str">
            <v>ASESOR PATRIMONIAL</v>
          </cell>
          <cell r="D60" t="str">
            <v>PROMOCION Y ASESORIA</v>
          </cell>
          <cell r="E60" t="str">
            <v>PUE CHOLULA CITY ANGELOPOLIS</v>
          </cell>
        </row>
        <row r="61">
          <cell r="A61">
            <v>63685</v>
          </cell>
          <cell r="B61" t="str">
            <v>MACIAS DE ALBA GONZALO</v>
          </cell>
          <cell r="C61" t="str">
            <v>ASESOR PATRIMONIAL</v>
          </cell>
          <cell r="D61" t="str">
            <v>PROMOCION Y ASESORIA</v>
          </cell>
          <cell r="E61" t="str">
            <v>NL SAN PEDRO SAN AGUSTIN</v>
          </cell>
        </row>
        <row r="62">
          <cell r="A62">
            <v>63672</v>
          </cell>
          <cell r="B62" t="str">
            <v>RODRIGUEZ GUEVARA MARIO PATRICIO</v>
          </cell>
          <cell r="C62" t="str">
            <v>ASESOR PATRIMONIAL</v>
          </cell>
          <cell r="D62" t="str">
            <v>PROMOCION Y ASESORIA</v>
          </cell>
          <cell r="E62" t="str">
            <v>NL SAN PEDRO SAN AGUSTIN</v>
          </cell>
        </row>
        <row r="63">
          <cell r="A63">
            <v>63637</v>
          </cell>
          <cell r="B63" t="str">
            <v>PASTRANA ESQUIVEL SONIA BETZAIRA</v>
          </cell>
          <cell r="C63" t="str">
            <v>SUBGERENTE</v>
          </cell>
          <cell r="D63" t="str">
            <v>COMPLIANCE</v>
          </cell>
          <cell r="E63" t="str">
            <v>CD MX CORPORATIVO</v>
          </cell>
        </row>
        <row r="64">
          <cell r="A64">
            <v>63611</v>
          </cell>
          <cell r="B64" t="str">
            <v>FUENTES FUENTES JENIFER ISABEL</v>
          </cell>
          <cell r="C64" t="str">
            <v>ANALISTA</v>
          </cell>
          <cell r="D64" t="str">
            <v>CONSULTORIA Y SEGUROS</v>
          </cell>
          <cell r="E64" t="str">
            <v>CD MX CORPORATIVO</v>
          </cell>
        </row>
        <row r="65">
          <cell r="A65">
            <v>63596</v>
          </cell>
          <cell r="B65" t="str">
            <v>HURTADO GARCIA ALMA JASMIN</v>
          </cell>
          <cell r="C65" t="str">
            <v>CAJERO</v>
          </cell>
          <cell r="D65" t="str">
            <v>PROMOCION Y ASESORIA</v>
          </cell>
          <cell r="E65" t="str">
            <v>NL MTY VISTA HERMOSA</v>
          </cell>
        </row>
        <row r="66">
          <cell r="A66">
            <v>63573</v>
          </cell>
          <cell r="B66" t="str">
            <v>GASTELUM GARCIA LAURA PATRICIA</v>
          </cell>
          <cell r="C66" t="str">
            <v>ASISTENTE ADMINISTRATIVO</v>
          </cell>
          <cell r="D66" t="str">
            <v>PROMOCION Y ASESORIA</v>
          </cell>
          <cell r="E66" t="str">
            <v>SON HERMOSILLO PLAZA ANDENES</v>
          </cell>
        </row>
        <row r="67">
          <cell r="A67">
            <v>63479</v>
          </cell>
          <cell r="B67" t="str">
            <v>NARANJO CALZADA ERICK MICHEL</v>
          </cell>
          <cell r="C67" t="str">
            <v>SUBDIRECTOR</v>
          </cell>
          <cell r="D67" t="str">
            <v>MESA DE CAPITALES</v>
          </cell>
          <cell r="E67" t="str">
            <v>MESA DE CAPITALES</v>
          </cell>
        </row>
        <row r="68">
          <cell r="A68">
            <v>63474</v>
          </cell>
          <cell r="B68" t="str">
            <v>PEREZ ARREDONDO JOSE ANTONIO</v>
          </cell>
          <cell r="C68" t="str">
            <v>OPERADOR</v>
          </cell>
          <cell r="D68" t="str">
            <v>MESA DE CAPITALES</v>
          </cell>
          <cell r="E68" t="str">
            <v>MESA DE CAPITALES</v>
          </cell>
        </row>
        <row r="69">
          <cell r="A69">
            <v>63466</v>
          </cell>
          <cell r="B69" t="str">
            <v>CARRASCO PEREDA CARLOS DANIEL</v>
          </cell>
          <cell r="C69" t="str">
            <v>ANALISTA</v>
          </cell>
          <cell r="D69" t="str">
            <v>OFICINA DE INVERSIONES</v>
          </cell>
          <cell r="E69" t="str">
            <v>CD MX CORPORATIVO</v>
          </cell>
        </row>
        <row r="70">
          <cell r="A70">
            <v>63465</v>
          </cell>
          <cell r="B70" t="str">
            <v>ESPINOSA TOVAR KAREN MERARI</v>
          </cell>
          <cell r="C70" t="str">
            <v>SUBGERENTE ADMINISTRATIVO</v>
          </cell>
          <cell r="D70" t="str">
            <v>PROMOCION Y ASESORIA</v>
          </cell>
          <cell r="E70" t="str">
            <v>NL MTY VISTA HERMOSA</v>
          </cell>
        </row>
        <row r="71">
          <cell r="A71">
            <v>63439</v>
          </cell>
          <cell r="B71" t="str">
            <v>NAVARRO TERAN YESIKA ANAYANZI</v>
          </cell>
          <cell r="C71" t="str">
            <v>DIRECTOR</v>
          </cell>
          <cell r="D71" t="str">
            <v>COMPLIANCE</v>
          </cell>
          <cell r="E71" t="str">
            <v>CD MX CORPORATIVO</v>
          </cell>
        </row>
        <row r="72">
          <cell r="A72">
            <v>63351</v>
          </cell>
          <cell r="B72" t="str">
            <v>TORRES QUIBRERA DANIELA</v>
          </cell>
          <cell r="C72" t="str">
            <v>CAJERO</v>
          </cell>
          <cell r="D72" t="str">
            <v>PROMOCION Y ASESORIA</v>
          </cell>
          <cell r="E72" t="str">
            <v>BC TIJUANA PASEO</v>
          </cell>
        </row>
        <row r="73">
          <cell r="A73">
            <v>63334</v>
          </cell>
          <cell r="B73" t="str">
            <v>MORAN MENDIZABAL FERNANDO</v>
          </cell>
          <cell r="C73" t="str">
            <v>OPERADOR</v>
          </cell>
          <cell r="D73" t="str">
            <v>POSICION PROPIA Y ARBITRAJE</v>
          </cell>
          <cell r="E73" t="str">
            <v>POSICION PROPIA Y ARBITRAJE</v>
          </cell>
        </row>
        <row r="74">
          <cell r="A74">
            <v>63309</v>
          </cell>
          <cell r="B74" t="str">
            <v>ALVAREZ PEREZ MAYRA</v>
          </cell>
          <cell r="C74" t="str">
            <v>SUBGERENTE ADMINISTRATIVO</v>
          </cell>
          <cell r="D74" t="str">
            <v>PROMOCION Y ASESORIA</v>
          </cell>
          <cell r="E74" t="str">
            <v>NL SAN PEDRO SAN AGUSTIN</v>
          </cell>
        </row>
        <row r="75">
          <cell r="A75">
            <v>63305</v>
          </cell>
          <cell r="B75" t="str">
            <v>ROSALES MADINAVEITIA  ALEJANDRO</v>
          </cell>
          <cell r="C75" t="str">
            <v>CAJERO</v>
          </cell>
          <cell r="D75" t="str">
            <v>PROMOCION Y ASESORIA</v>
          </cell>
          <cell r="E75" t="str">
            <v>COAH TORREON B INDEPENDENCIA</v>
          </cell>
        </row>
        <row r="76">
          <cell r="A76">
            <v>51503</v>
          </cell>
          <cell r="B76" t="str">
            <v>VICTORIA GARCIA JUAN CARLOS</v>
          </cell>
          <cell r="C76" t="str">
            <v>SUPERVISOR</v>
          </cell>
          <cell r="D76" t="str">
            <v>AUDITORIA INTERNA</v>
          </cell>
          <cell r="E76" t="str">
            <v>CD MX CORPORATIVO</v>
          </cell>
        </row>
        <row r="77">
          <cell r="A77">
            <v>53201</v>
          </cell>
          <cell r="B77" t="str">
            <v>ALCALDE CABALLERO LESLIE JOCELYN</v>
          </cell>
          <cell r="C77" t="str">
            <v>SUBGERENTE</v>
          </cell>
          <cell r="D77" t="str">
            <v>JURIDICO</v>
          </cell>
          <cell r="E77" t="str">
            <v>CD MX CORPORATIVO</v>
          </cell>
        </row>
        <row r="78">
          <cell r="A78">
            <v>50007</v>
          </cell>
          <cell r="B78" t="str">
            <v>ORTIZ REYES RAMON</v>
          </cell>
          <cell r="C78" t="str">
            <v>ANALISTA FUNDAMENTAL</v>
          </cell>
          <cell r="D78" t="str">
            <v>ANALISIS</v>
          </cell>
          <cell r="E78" t="str">
            <v>CD MX CORPORATIVO</v>
          </cell>
        </row>
        <row r="79">
          <cell r="A79">
            <v>50110</v>
          </cell>
          <cell r="B79" t="str">
            <v>GALVAN GONZALEZ JOSE ROBERTO SEBASTIAN</v>
          </cell>
          <cell r="C79" t="str">
            <v>ANALISTA TECNICO</v>
          </cell>
          <cell r="D79" t="str">
            <v>ANALISIS</v>
          </cell>
          <cell r="E79" t="str">
            <v>CD MX CORPORATIVO</v>
          </cell>
        </row>
        <row r="80">
          <cell r="A80">
            <v>61724</v>
          </cell>
          <cell r="B80" t="str">
            <v>TORRES NAVA MARIA FERNANDA</v>
          </cell>
          <cell r="C80" t="str">
            <v>SUBGERENTE</v>
          </cell>
          <cell r="D80" t="str">
            <v>ANALISIS</v>
          </cell>
          <cell r="E80" t="str">
            <v>CD MX CORPORATIVO</v>
          </cell>
        </row>
        <row r="81">
          <cell r="A81">
            <v>62331</v>
          </cell>
          <cell r="B81" t="str">
            <v>MENDOZA FARIAS ENRIQUE</v>
          </cell>
          <cell r="C81" t="str">
            <v>ANALISTA ECONOMICO</v>
          </cell>
          <cell r="D81" t="str">
            <v>ANALISIS</v>
          </cell>
          <cell r="E81" t="str">
            <v>CD MX CORPORATIVO</v>
          </cell>
        </row>
        <row r="82">
          <cell r="A82">
            <v>62526</v>
          </cell>
          <cell r="B82" t="str">
            <v>BARAJAS LEMUS MANUEL</v>
          </cell>
          <cell r="C82" t="str">
            <v>ANALISTA</v>
          </cell>
          <cell r="D82" t="str">
            <v>ANALISIS</v>
          </cell>
          <cell r="E82" t="str">
            <v>CD MX CORPORATIVO</v>
          </cell>
        </row>
        <row r="83">
          <cell r="A83">
            <v>62524</v>
          </cell>
          <cell r="B83" t="str">
            <v>SAMPIERI MUÑOZ FRANCISCO</v>
          </cell>
          <cell r="C83" t="str">
            <v>ANALISTA</v>
          </cell>
          <cell r="D83" t="str">
            <v>ANALISIS</v>
          </cell>
          <cell r="E83" t="str">
            <v>CD MX CORPORATIVO</v>
          </cell>
        </row>
        <row r="84">
          <cell r="A84">
            <v>62658</v>
          </cell>
          <cell r="B84" t="str">
            <v>COBIAN RINCON GALLARDO JERONIMO</v>
          </cell>
          <cell r="C84" t="str">
            <v>ANALISTA</v>
          </cell>
          <cell r="D84" t="str">
            <v>ANALISIS</v>
          </cell>
          <cell r="E84" t="str">
            <v>CD MX CORPORATIVO</v>
          </cell>
        </row>
        <row r="85">
          <cell r="A85">
            <v>63055</v>
          </cell>
          <cell r="B85" t="str">
            <v>GALICIA DIAZ ANGEL</v>
          </cell>
          <cell r="C85" t="str">
            <v>ANALISTA</v>
          </cell>
          <cell r="D85" t="str">
            <v>ANALISIS</v>
          </cell>
          <cell r="E85" t="str">
            <v>CD MX CORPORATIVO</v>
          </cell>
        </row>
        <row r="86">
          <cell r="A86">
            <v>62536</v>
          </cell>
          <cell r="B86" t="str">
            <v>ARTEAGA LASARTE FRANCISCO DE BORJA</v>
          </cell>
          <cell r="C86" t="str">
            <v>GERENTE DE PROMOCION</v>
          </cell>
          <cell r="D86" t="str">
            <v>INSTITUCIONALES Y BANCA DE GOBIERNO</v>
          </cell>
          <cell r="E86" t="str">
            <v>CD MX CORPORATIVO</v>
          </cell>
        </row>
        <row r="87">
          <cell r="A87">
            <v>62296</v>
          </cell>
          <cell r="B87" t="str">
            <v>BIGESCHI BAEZ ROMAN CAMILO</v>
          </cell>
          <cell r="C87" t="str">
            <v>DIRECTOR</v>
          </cell>
          <cell r="D87" t="str">
            <v>MESA DE DERIVADOS</v>
          </cell>
          <cell r="E87" t="str">
            <v>CD MX CORPORATIVO</v>
          </cell>
        </row>
        <row r="88">
          <cell r="A88">
            <v>52688</v>
          </cell>
          <cell r="B88" t="str">
            <v>RIZO MORALES GUSTAVO</v>
          </cell>
          <cell r="C88" t="str">
            <v>DIRECTOR</v>
          </cell>
          <cell r="D88" t="str">
            <v>PROMOCION Y ASESORIA</v>
          </cell>
          <cell r="E88" t="str">
            <v>JAL ZAPOPAN ANDARES CORP. PATRIA</v>
          </cell>
        </row>
        <row r="89">
          <cell r="A89">
            <v>61523</v>
          </cell>
          <cell r="B89" t="str">
            <v>MARTINEZ MANCILLA KARLA DANIELA</v>
          </cell>
          <cell r="C89" t="str">
            <v>SUBGERENTE</v>
          </cell>
          <cell r="D89" t="str">
            <v>PROMOCION Y ASESORIA</v>
          </cell>
          <cell r="E89" t="str">
            <v>JAL ZAPOPAN ANDARES CORP. PATRIA</v>
          </cell>
        </row>
        <row r="90">
          <cell r="A90">
            <v>64592</v>
          </cell>
          <cell r="B90" t="str">
            <v>GONZALEZ NARVAEZ ANGEL ANTONIO</v>
          </cell>
          <cell r="C90" t="str">
            <v>ASPIRANTE A ASESOR</v>
          </cell>
          <cell r="D90" t="str">
            <v>PROMOCION Y ASESORIA</v>
          </cell>
          <cell r="E90" t="str">
            <v>CHIS TUX GUT BEL. DOMINGUEZ</v>
          </cell>
        </row>
        <row r="91">
          <cell r="A91">
            <v>64619</v>
          </cell>
          <cell r="B91" t="str">
            <v>HUERTERO VALDIVIA MICHEL BRIAN</v>
          </cell>
          <cell r="C91" t="str">
            <v>OPERADOR TELEFONICO</v>
          </cell>
          <cell r="D91" t="str">
            <v>SERVICIOS CAT</v>
          </cell>
          <cell r="E91" t="str">
            <v>CD MX CORPORATIVO</v>
          </cell>
        </row>
        <row r="92">
          <cell r="A92">
            <v>64629</v>
          </cell>
          <cell r="B92" t="str">
            <v>GOMEZ CASTILLEJOS MARIA FERNANDA</v>
          </cell>
          <cell r="C92" t="str">
            <v>ASPIRANTE A ASESOR</v>
          </cell>
          <cell r="D92" t="str">
            <v>PROMOCION Y ASESORIA</v>
          </cell>
          <cell r="E92" t="str">
            <v>CHIS TUX GUT BEL. DOMINGUEZ</v>
          </cell>
        </row>
        <row r="93">
          <cell r="A93">
            <v>64534</v>
          </cell>
          <cell r="B93" t="str">
            <v>SANCHEZ GARZA ANA VELIA</v>
          </cell>
          <cell r="C93" t="str">
            <v>ASESOR BANCA SOLUCIONES JR</v>
          </cell>
          <cell r="D93" t="str">
            <v>BANCA SOLUCIONES</v>
          </cell>
          <cell r="E93" t="str">
            <v>BCS LOS CABOS P PENINSULA</v>
          </cell>
        </row>
        <row r="94">
          <cell r="A94">
            <v>19</v>
          </cell>
          <cell r="B94" t="str">
            <v>MOYANO GARCIA LUIS FELIPE</v>
          </cell>
          <cell r="C94" t="str">
            <v>DIRECTOR</v>
          </cell>
          <cell r="D94" t="str">
            <v>EDUCACION FINANCIERA</v>
          </cell>
          <cell r="E94" t="str">
            <v>CD MX CORPORATIVO</v>
          </cell>
        </row>
        <row r="95">
          <cell r="A95">
            <v>62151</v>
          </cell>
          <cell r="B95" t="str">
            <v>CHAVEZ ESPINOZA OSCAR</v>
          </cell>
          <cell r="C95" t="str">
            <v>INSTRUCTOR</v>
          </cell>
          <cell r="D95" t="str">
            <v>EDUCACION FINANCIERA</v>
          </cell>
          <cell r="E95" t="str">
            <v>CD MX CORPORATIVO</v>
          </cell>
        </row>
        <row r="96">
          <cell r="A96">
            <v>62868</v>
          </cell>
          <cell r="B96" t="str">
            <v>HERRERA SANCHEZ MONICA JOCELYN</v>
          </cell>
          <cell r="C96" t="str">
            <v>SUBGERENTE</v>
          </cell>
          <cell r="D96" t="str">
            <v>EDUCACION FINANCIERA</v>
          </cell>
          <cell r="E96" t="str">
            <v>CD MX CORPORATIVO</v>
          </cell>
        </row>
        <row r="97">
          <cell r="A97">
            <v>62972</v>
          </cell>
          <cell r="B97" t="str">
            <v>VAZQUEZ ALQUICIRA ALEJANDRO</v>
          </cell>
          <cell r="C97" t="str">
            <v>INSTRUCTOR</v>
          </cell>
          <cell r="D97" t="str">
            <v>EDUCACION FINANCIERA</v>
          </cell>
          <cell r="E97" t="str">
            <v>CD MX CORPORATIVO</v>
          </cell>
        </row>
        <row r="98">
          <cell r="A98">
            <v>52956</v>
          </cell>
          <cell r="B98" t="str">
            <v>DEL REAL SEDANO MARTHA LUCIA</v>
          </cell>
          <cell r="C98" t="str">
            <v>ASISTENTE DE ASESORIA</v>
          </cell>
          <cell r="D98" t="str">
            <v>PROMOCION Y ASESORIA</v>
          </cell>
          <cell r="E98" t="str">
            <v>CD MX CORPORATIVO</v>
          </cell>
        </row>
        <row r="99">
          <cell r="A99">
            <v>51864</v>
          </cell>
          <cell r="B99" t="str">
            <v>BARAJAS GARCIA ANA LILIA</v>
          </cell>
          <cell r="C99" t="str">
            <v>SUBGERENTE ADMINISTRATIVO</v>
          </cell>
          <cell r="D99" t="str">
            <v>BANCA DE RELACION</v>
          </cell>
          <cell r="E99" t="str">
            <v>NL SAN PEDRO SAN AGUSTIN</v>
          </cell>
        </row>
        <row r="100">
          <cell r="A100">
            <v>62095</v>
          </cell>
          <cell r="B100" t="str">
            <v>CRUZ PICHARDO RICARDO</v>
          </cell>
          <cell r="C100" t="str">
            <v>SUBDIRECTOR</v>
          </cell>
          <cell r="D100" t="str">
            <v>TECNOLOGIAS DE LA INFORMACION</v>
          </cell>
          <cell r="E100" t="str">
            <v>CD MX CORPORATIVO</v>
          </cell>
        </row>
        <row r="101">
          <cell r="A101">
            <v>62142</v>
          </cell>
          <cell r="B101" t="str">
            <v>RAMIREZ HINOJOSA MARIO ALBERTO</v>
          </cell>
          <cell r="C101" t="str">
            <v>INGENIERO SISTEMAS</v>
          </cell>
          <cell r="D101" t="str">
            <v>TECNOLOGIAS DE LA INFORMACION</v>
          </cell>
          <cell r="E101" t="str">
            <v>CD MX CORPORATIVO</v>
          </cell>
        </row>
        <row r="102">
          <cell r="A102">
            <v>95751</v>
          </cell>
          <cell r="B102" t="str">
            <v>VAZQUEZ SALDIVAR MAYELI</v>
          </cell>
          <cell r="C102" t="str">
            <v>GERENTE</v>
          </cell>
          <cell r="D102" t="str">
            <v>TECNOLOGIAS DE LA INFORMACION</v>
          </cell>
          <cell r="E102" t="str">
            <v>CD MX CORPORATIVO</v>
          </cell>
        </row>
        <row r="103">
          <cell r="A103">
            <v>60995</v>
          </cell>
          <cell r="B103" t="str">
            <v>MINASSIAN JUAN Y SEVA ZAREH</v>
          </cell>
          <cell r="C103" t="str">
            <v>SUBDIRECTOR</v>
          </cell>
          <cell r="D103" t="str">
            <v>ANALISIS DE CREDITO</v>
          </cell>
          <cell r="E103" t="str">
            <v>CD MX CORPORATIVO</v>
          </cell>
        </row>
        <row r="104">
          <cell r="A104">
            <v>61763</v>
          </cell>
          <cell r="B104" t="str">
            <v>RODRIGUEZ RODRIGUEZ EDGAR GEOVANNI</v>
          </cell>
          <cell r="C104" t="str">
            <v>COORDINADOR</v>
          </cell>
          <cell r="D104" t="str">
            <v>ANALISIS DE CREDITO</v>
          </cell>
          <cell r="E104" t="str">
            <v>CD MX CORPORATIVO</v>
          </cell>
        </row>
        <row r="105">
          <cell r="A105">
            <v>62469</v>
          </cell>
          <cell r="B105" t="str">
            <v>REYES DURAN ERIKA SILVIA</v>
          </cell>
          <cell r="C105" t="str">
            <v>GERENTE</v>
          </cell>
          <cell r="D105" t="str">
            <v>ANALISIS DE CREDITO</v>
          </cell>
          <cell r="E105" t="str">
            <v>CD MX CORPORATIVO</v>
          </cell>
        </row>
        <row r="106">
          <cell r="A106">
            <v>62320</v>
          </cell>
          <cell r="B106" t="str">
            <v>HUITRON SIERRA GUILLERMO ARMANDO</v>
          </cell>
          <cell r="C106" t="str">
            <v>SUBDIRECTOR</v>
          </cell>
          <cell r="D106" t="str">
            <v>TECNOLOGIAS DE LA INFORMACION</v>
          </cell>
          <cell r="E106" t="str">
            <v>CD MX CORPORATIVO</v>
          </cell>
        </row>
        <row r="107">
          <cell r="A107">
            <v>61364</v>
          </cell>
          <cell r="B107" t="str">
            <v>PLATA ALVARADO EMMANUEL</v>
          </cell>
          <cell r="C107" t="str">
            <v>INGENIERO SISTEMAS</v>
          </cell>
          <cell r="D107" t="str">
            <v>TECNOLOGIAS DE LA INFORMACION</v>
          </cell>
          <cell r="E107" t="str">
            <v>CD MX CORPORATIVO</v>
          </cell>
        </row>
        <row r="108">
          <cell r="A108">
            <v>62619</v>
          </cell>
          <cell r="B108" t="str">
            <v>CORREA ARIAS JULIAN RICARDO</v>
          </cell>
          <cell r="C108" t="str">
            <v>GERENTE</v>
          </cell>
          <cell r="D108" t="str">
            <v>TECNOLOGIAS DE LA INFORMACION</v>
          </cell>
          <cell r="E108" t="str">
            <v>CD MX CORPORATIVO</v>
          </cell>
        </row>
        <row r="109">
          <cell r="A109">
            <v>60886</v>
          </cell>
          <cell r="B109" t="str">
            <v>FLORES MORA DIANA ANGELICA</v>
          </cell>
          <cell r="C109" t="str">
            <v>SUBGERENTE</v>
          </cell>
          <cell r="D109" t="str">
            <v>TECNOLOGIAS DE LA INFORMACION</v>
          </cell>
          <cell r="E109" t="str">
            <v>CD MX CORPORATIVO</v>
          </cell>
        </row>
        <row r="110">
          <cell r="A110">
            <v>62551</v>
          </cell>
          <cell r="B110" t="str">
            <v>DURAN HORTA ANGELICA</v>
          </cell>
          <cell r="C110" t="str">
            <v>ANALISTA</v>
          </cell>
          <cell r="D110" t="str">
            <v>CONSULTORIA Y SEGUROS</v>
          </cell>
          <cell r="E110" t="str">
            <v>CD MX CORPORATIVO</v>
          </cell>
        </row>
        <row r="111">
          <cell r="A111">
            <v>62407</v>
          </cell>
          <cell r="B111" t="str">
            <v>VILLA DIAZ LORENA ITZEL</v>
          </cell>
          <cell r="C111" t="str">
            <v>ANALISTA</v>
          </cell>
          <cell r="D111" t="str">
            <v>CONSULTORIA Y SEGUROS</v>
          </cell>
          <cell r="E111" t="str">
            <v>CD MX CORPORATIVO</v>
          </cell>
        </row>
        <row r="112">
          <cell r="A112">
            <v>63105</v>
          </cell>
          <cell r="B112" t="str">
            <v>BALDERAS VALDEZ KARLA BERENIS</v>
          </cell>
          <cell r="C112" t="str">
            <v>ASESOR</v>
          </cell>
          <cell r="D112" t="str">
            <v>BANCA DE RELACION</v>
          </cell>
          <cell r="E112" t="str">
            <v>NL SAN PEDRO SAN AGUSTIN</v>
          </cell>
        </row>
        <row r="113">
          <cell r="A113">
            <v>63966</v>
          </cell>
          <cell r="B113" t="str">
            <v>ARREDONDO  GUTIERREZ  LUZ ARIANA</v>
          </cell>
          <cell r="C113" t="str">
            <v>ASESOR</v>
          </cell>
          <cell r="D113" t="str">
            <v>BANCA DE RELACION</v>
          </cell>
          <cell r="E113" t="str">
            <v>NL SAN PEDRO SAN AGUSTIN</v>
          </cell>
        </row>
        <row r="114">
          <cell r="A114">
            <v>62572</v>
          </cell>
          <cell r="B114" t="str">
            <v>DE MARIA Y CAMPOS SOLIS MIGUEL</v>
          </cell>
          <cell r="C114" t="str">
            <v>DIRECTOR SECTORIAL</v>
          </cell>
          <cell r="D114" t="str">
            <v>BANCA DE RELACION</v>
          </cell>
          <cell r="E114" t="str">
            <v>CD MX CORPORATIVO</v>
          </cell>
        </row>
        <row r="115">
          <cell r="A115">
            <v>63299</v>
          </cell>
          <cell r="B115" t="str">
            <v>HERNANDEZ GARIBAY GARCIA EDUARDO SEBASTIAN</v>
          </cell>
          <cell r="C115" t="str">
            <v>DIRECTOR DE PROMOCION</v>
          </cell>
          <cell r="D115" t="str">
            <v>BANCA DE RELACION</v>
          </cell>
          <cell r="E115" t="str">
            <v>CD MX CORPORATIVO</v>
          </cell>
        </row>
        <row r="116">
          <cell r="A116">
            <v>63482</v>
          </cell>
          <cell r="B116" t="str">
            <v>ALVAREZ FORTOUL LUIS MOISES</v>
          </cell>
          <cell r="C116" t="str">
            <v>SUBDIRECTOR DE PROMOCION</v>
          </cell>
          <cell r="D116" t="str">
            <v>BANCA DE RELACION</v>
          </cell>
          <cell r="E116" t="str">
            <v>CD MX CORPORATIVO</v>
          </cell>
        </row>
        <row r="117">
          <cell r="A117">
            <v>62418</v>
          </cell>
          <cell r="B117" t="str">
            <v>FRANCK BRAVO ANGELICA DE GUADALUPE</v>
          </cell>
          <cell r="C117" t="str">
            <v>BANQUERO JUNIOR</v>
          </cell>
          <cell r="D117" t="str">
            <v>BANCA DE RELACION</v>
          </cell>
          <cell r="E117" t="str">
            <v>CD MX CORPORATIVO</v>
          </cell>
        </row>
        <row r="118">
          <cell r="A118">
            <v>62140</v>
          </cell>
          <cell r="B118" t="str">
            <v>SANCHEZ TORRES LEBRIJA GERARDO</v>
          </cell>
          <cell r="C118" t="str">
            <v>DIRECTOR SECTORIAL</v>
          </cell>
          <cell r="D118" t="str">
            <v>BANCA DE RELACION</v>
          </cell>
          <cell r="E118" t="str">
            <v>CD MX CORPORATIVO</v>
          </cell>
        </row>
        <row r="119">
          <cell r="A119">
            <v>63869</v>
          </cell>
          <cell r="B119" t="str">
            <v>MARTINEZ EGGLETON ALFREDO</v>
          </cell>
          <cell r="C119" t="str">
            <v>SUBDIRECTOR DE PROMOCION</v>
          </cell>
          <cell r="D119" t="str">
            <v>BANCA DE RELACION</v>
          </cell>
          <cell r="E119" t="str">
            <v>CD MX CORPORATIVO</v>
          </cell>
        </row>
        <row r="120">
          <cell r="A120">
            <v>62425</v>
          </cell>
          <cell r="B120" t="str">
            <v>BAÑUELOS NAVARRETE RICARDO</v>
          </cell>
          <cell r="C120" t="str">
            <v>DIRECTOR DIVISIONAL</v>
          </cell>
          <cell r="D120" t="str">
            <v>BANCA DE RELACION</v>
          </cell>
          <cell r="E120" t="str">
            <v>JAL ZAPOPAN ANDARES CORP. PATRIA</v>
          </cell>
        </row>
        <row r="121">
          <cell r="A121">
            <v>60181</v>
          </cell>
          <cell r="B121" t="str">
            <v>TAFOLLA GARCIA PATRICIA</v>
          </cell>
          <cell r="C121" t="str">
            <v>GERENTE DE PROMOCION</v>
          </cell>
          <cell r="D121" t="str">
            <v>BANCA DE RELACION</v>
          </cell>
          <cell r="E121" t="str">
            <v>QRO QUERETARO BERNARDO QUINTANA</v>
          </cell>
        </row>
        <row r="122">
          <cell r="A122">
            <v>62580</v>
          </cell>
          <cell r="B122" t="str">
            <v>RUIZ BARCENAS PEDRO RODOLFO</v>
          </cell>
          <cell r="C122" t="str">
            <v>ASESOR</v>
          </cell>
          <cell r="D122" t="str">
            <v>BANCA DE RELACION</v>
          </cell>
          <cell r="E122" t="str">
            <v>QRO QUERETARO BERNARDO QUINTANA</v>
          </cell>
        </row>
        <row r="123">
          <cell r="A123">
            <v>63325</v>
          </cell>
          <cell r="B123" t="str">
            <v>GUZMAN GARZA ALEJANDRA</v>
          </cell>
          <cell r="C123" t="str">
            <v>ASESOR</v>
          </cell>
          <cell r="D123" t="str">
            <v>BANCA DE RELACION</v>
          </cell>
          <cell r="E123" t="str">
            <v>QRO QUERETARO BERNARDO QUINTANA</v>
          </cell>
        </row>
        <row r="124">
          <cell r="A124">
            <v>63496</v>
          </cell>
          <cell r="B124" t="str">
            <v>JUAREZ  CARRILLO VICTOR IGNACIO</v>
          </cell>
          <cell r="C124" t="str">
            <v>ASESOR</v>
          </cell>
          <cell r="D124" t="str">
            <v>BANCA DE RELACION</v>
          </cell>
          <cell r="E124" t="str">
            <v>AGS AGUASCALIENTES NTE 509</v>
          </cell>
        </row>
        <row r="125">
          <cell r="A125">
            <v>63017</v>
          </cell>
          <cell r="B125" t="str">
            <v>MAURICIO ZAMORA JORGE ALBERTO</v>
          </cell>
          <cell r="C125" t="str">
            <v>SUBDIRECTOR DE PROMOCION</v>
          </cell>
          <cell r="D125" t="str">
            <v>BANCA DE RELACION</v>
          </cell>
          <cell r="E125" t="str">
            <v>SLP SAN LUIS POTOSI PEDREGAL</v>
          </cell>
        </row>
        <row r="126">
          <cell r="A126">
            <v>62706</v>
          </cell>
          <cell r="B126" t="str">
            <v>ZENTELLA ORTEGA MARIA LORENA</v>
          </cell>
          <cell r="C126" t="str">
            <v>SUBDIRECTOR</v>
          </cell>
          <cell r="D126" t="str">
            <v>BANCA DE RELACION</v>
          </cell>
          <cell r="E126" t="str">
            <v>YUC MERIDA PLAZA LUXUS ALTABRISA</v>
          </cell>
        </row>
        <row r="127">
          <cell r="A127">
            <v>63301</v>
          </cell>
          <cell r="B127" t="str">
            <v>LUNA RANGEL ENRIQUE GERARDO</v>
          </cell>
          <cell r="C127" t="str">
            <v>BANQUERO JUNIOR</v>
          </cell>
          <cell r="D127" t="str">
            <v>BANCA DE RELACION</v>
          </cell>
          <cell r="E127" t="str">
            <v>CD MX CORPORATIVO</v>
          </cell>
        </row>
        <row r="128">
          <cell r="A128">
            <v>63733</v>
          </cell>
          <cell r="B128" t="str">
            <v>RAMO HERNANDEZ LISETTE PAOLA</v>
          </cell>
          <cell r="C128" t="str">
            <v>SUBDIRECTOR DE PROMOCION</v>
          </cell>
          <cell r="D128" t="str">
            <v>BANCA DE RELACION</v>
          </cell>
          <cell r="E128" t="str">
            <v>CD MX CORPORATIVO</v>
          </cell>
        </row>
        <row r="129">
          <cell r="A129">
            <v>64665</v>
          </cell>
          <cell r="B129" t="str">
            <v>ANDRADE GRANADOS GUILLERMO</v>
          </cell>
          <cell r="C129" t="str">
            <v>DIRECTOR SECTORIAL</v>
          </cell>
          <cell r="D129" t="str">
            <v>BANCA DE RELACION</v>
          </cell>
          <cell r="E129" t="str">
            <v>CD MX CORPORATIVO</v>
          </cell>
        </row>
        <row r="130">
          <cell r="A130">
            <v>64553</v>
          </cell>
          <cell r="B130" t="str">
            <v>MARTINEZ TRIGUEROS LORENZA</v>
          </cell>
          <cell r="C130" t="str">
            <v>DIRECTORA EJECUTIVA</v>
          </cell>
          <cell r="D130" t="str">
            <v>CANALES DIGITALES</v>
          </cell>
          <cell r="E130" t="str">
            <v>CD MX CORPORATIVO</v>
          </cell>
        </row>
        <row r="131">
          <cell r="A131">
            <v>64423</v>
          </cell>
          <cell r="B131" t="str">
            <v>ZULUAGA RODRIGUEZ SANDRA CONSUELO</v>
          </cell>
          <cell r="C131" t="str">
            <v>DIRECTORA EJECUTIVA</v>
          </cell>
          <cell r="D131" t="str">
            <v>CAPITAL HUMANO</v>
          </cell>
          <cell r="E131" t="str">
            <v>CD MX CORPORATIVO</v>
          </cell>
        </row>
        <row r="132">
          <cell r="A132">
            <v>62083</v>
          </cell>
          <cell r="B132" t="str">
            <v>BARAJAS OLIVA IGNACIO</v>
          </cell>
          <cell r="C132" t="str">
            <v>GERENTE</v>
          </cell>
          <cell r="D132" t="str">
            <v>CAPITAL HUMANO</v>
          </cell>
          <cell r="E132" t="str">
            <v>CD MX CORPORATIVO</v>
          </cell>
        </row>
        <row r="133">
          <cell r="A133">
            <v>63130</v>
          </cell>
          <cell r="B133" t="str">
            <v>CARPIZO DOMINGUEZ NORMA LORENA</v>
          </cell>
          <cell r="C133" t="str">
            <v>DIRECTOR</v>
          </cell>
          <cell r="D133" t="str">
            <v>COMUNICACION Y CULTURA</v>
          </cell>
          <cell r="E133" t="str">
            <v>CD MX CORPORATIVO</v>
          </cell>
        </row>
        <row r="134">
          <cell r="A134">
            <v>62127</v>
          </cell>
          <cell r="B134" t="str">
            <v>RODRIGUEZ CANSINO MARIA</v>
          </cell>
          <cell r="C134" t="str">
            <v>AUXILIAR DE COMEDOR</v>
          </cell>
          <cell r="D134" t="str">
            <v>COMUNICACION Y CULTURA</v>
          </cell>
          <cell r="E134" t="str">
            <v>CD MX CORPORATIVO</v>
          </cell>
        </row>
        <row r="135">
          <cell r="A135">
            <v>52964</v>
          </cell>
          <cell r="B135" t="str">
            <v>ESPINOSA GARCIA ISIDRO CARLOS</v>
          </cell>
          <cell r="C135" t="str">
            <v>AUXILIAR DE COMEDOR</v>
          </cell>
          <cell r="D135" t="str">
            <v>COMUNICACION Y CULTURA</v>
          </cell>
          <cell r="E135" t="str">
            <v>CD MX CORPORATIVO</v>
          </cell>
        </row>
        <row r="136">
          <cell r="A136">
            <v>62949</v>
          </cell>
          <cell r="B136" t="str">
            <v>ODILON VALENCIA  NAYELI VALERIA</v>
          </cell>
          <cell r="C136" t="str">
            <v>AUXILIAR DE COMEDOR</v>
          </cell>
          <cell r="D136" t="str">
            <v>COMUNICACION Y CULTURA</v>
          </cell>
          <cell r="E136" t="str">
            <v>CD MX CORPORATIVO</v>
          </cell>
        </row>
        <row r="137">
          <cell r="A137">
            <v>63077</v>
          </cell>
          <cell r="B137" t="str">
            <v>ESPINOSA HERNANDEZ ROBERTO</v>
          </cell>
          <cell r="C137" t="str">
            <v>AUXILIAR DE COMEDOR</v>
          </cell>
          <cell r="D137" t="str">
            <v>COMUNICACION Y CULTURA</v>
          </cell>
          <cell r="E137" t="str">
            <v>CD MX CORPORATIVO</v>
          </cell>
        </row>
        <row r="138">
          <cell r="A138">
            <v>64487</v>
          </cell>
          <cell r="B138" t="str">
            <v>AZAMAR DIAZ MELANI YERUSI</v>
          </cell>
          <cell r="C138" t="str">
            <v>AUXILIAR</v>
          </cell>
          <cell r="D138" t="str">
            <v>COMUNICACION Y CULTURA</v>
          </cell>
          <cell r="E138" t="str">
            <v>CD MX CORPORATIVO</v>
          </cell>
        </row>
        <row r="139">
          <cell r="A139">
            <v>64025</v>
          </cell>
          <cell r="B139" t="str">
            <v>VAZQUEZ GOMEZ ROSARIO CATALINA</v>
          </cell>
          <cell r="C139" t="str">
            <v>GERENTE</v>
          </cell>
          <cell r="D139" t="str">
            <v>COMUNICACION Y CULTURA</v>
          </cell>
          <cell r="E139" t="str">
            <v>CD MX CORPORATIVO</v>
          </cell>
        </row>
        <row r="140">
          <cell r="A140">
            <v>62604</v>
          </cell>
          <cell r="B140" t="str">
            <v>ESQUIVEL VAZQUEZ MARIANA DENISSE</v>
          </cell>
          <cell r="C140" t="str">
            <v>ANALISTA</v>
          </cell>
          <cell r="D140" t="str">
            <v>COMUNICACION Y CULTURA</v>
          </cell>
          <cell r="E140" t="str">
            <v>CD MX CORPORATIVO</v>
          </cell>
        </row>
        <row r="141">
          <cell r="A141">
            <v>64639</v>
          </cell>
          <cell r="B141" t="str">
            <v>RESENDIZ VICTORIA VICTOR ANDRES</v>
          </cell>
          <cell r="C141" t="str">
            <v>ANALISTA</v>
          </cell>
          <cell r="D141" t="str">
            <v>COMUNICACION Y CULTURA</v>
          </cell>
          <cell r="E141" t="str">
            <v>CD MX CORPORATIVO</v>
          </cell>
        </row>
        <row r="142">
          <cell r="A142">
            <v>64101</v>
          </cell>
          <cell r="B142" t="str">
            <v>MILLAN GONZALEZ LAURA PAOLA</v>
          </cell>
          <cell r="C142" t="str">
            <v>COORDINADOR</v>
          </cell>
          <cell r="D142" t="str">
            <v>COMUNICACION Y CULTURA</v>
          </cell>
          <cell r="E142" t="str">
            <v>CD MX CORPORATIVO</v>
          </cell>
        </row>
        <row r="143">
          <cell r="A143">
            <v>60324</v>
          </cell>
          <cell r="B143" t="str">
            <v>MARQUEZ ROMERO JENNIFER</v>
          </cell>
          <cell r="C143" t="str">
            <v>GERENTE</v>
          </cell>
          <cell r="D143" t="str">
            <v>COMUNICACION Y CULTURA</v>
          </cell>
          <cell r="E143" t="str">
            <v>CD MX CORPORATIVO</v>
          </cell>
        </row>
        <row r="144">
          <cell r="A144">
            <v>10017</v>
          </cell>
          <cell r="B144" t="str">
            <v>CORTES JAVIER ARTURO</v>
          </cell>
          <cell r="C144" t="str">
            <v>DIRECTOR</v>
          </cell>
          <cell r="D144" t="str">
            <v>CAPITAL HUMANO</v>
          </cell>
          <cell r="E144" t="str">
            <v>CD MX CORPORATIVO</v>
          </cell>
        </row>
        <row r="145">
          <cell r="A145">
            <v>51816</v>
          </cell>
          <cell r="B145" t="str">
            <v>GONZALEZ AVALOS ROSA ELENA</v>
          </cell>
          <cell r="C145" t="str">
            <v>GERENTE</v>
          </cell>
          <cell r="D145" t="str">
            <v>CAPITAL HUMANO</v>
          </cell>
          <cell r="E145" t="str">
            <v>CD MX CORPORATIVO</v>
          </cell>
        </row>
        <row r="146">
          <cell r="A146">
            <v>64227</v>
          </cell>
          <cell r="B146" t="str">
            <v>ALMARAZ MARTINEZ IVAN ALEJANDRO</v>
          </cell>
          <cell r="C146" t="str">
            <v>EJECUTIVO DE ASIGNACIONES</v>
          </cell>
          <cell r="D146" t="str">
            <v>SERVICIOS CAT</v>
          </cell>
          <cell r="E146" t="str">
            <v>CD MX CORPORATIVO</v>
          </cell>
        </row>
        <row r="147">
          <cell r="A147">
            <v>63635</v>
          </cell>
          <cell r="B147" t="str">
            <v>GARCIA CASTAÑEDA OSCAR</v>
          </cell>
          <cell r="C147" t="str">
            <v>EJECUTIVO DE ASIGNACIONES</v>
          </cell>
          <cell r="D147" t="str">
            <v>SERVICIOS CAT</v>
          </cell>
          <cell r="E147" t="str">
            <v>CD MX CORPORATIVO</v>
          </cell>
        </row>
        <row r="148">
          <cell r="A148">
            <v>64016</v>
          </cell>
          <cell r="B148" t="str">
            <v>OLGUIN FLORES RUBI DEL CARMEN</v>
          </cell>
          <cell r="C148" t="str">
            <v>EJECUTIVO DE ASIGNACIONES</v>
          </cell>
          <cell r="D148" t="str">
            <v>SERVICIOS CAT</v>
          </cell>
          <cell r="E148" t="str">
            <v>CD MX CORPORATIVO</v>
          </cell>
        </row>
        <row r="149">
          <cell r="A149">
            <v>64087</v>
          </cell>
          <cell r="B149" t="str">
            <v>TERRON ORTEGA SUSANA</v>
          </cell>
          <cell r="C149" t="str">
            <v>EJECUTIVO DE ASIGNACIONES</v>
          </cell>
          <cell r="D149" t="str">
            <v>SERVICIOS CAT</v>
          </cell>
          <cell r="E149" t="str">
            <v>CD MX CORPORATIVO</v>
          </cell>
        </row>
        <row r="150">
          <cell r="A150">
            <v>64032</v>
          </cell>
          <cell r="B150" t="str">
            <v>SEGURA LOPEZ WILLIAMS DE JESUS</v>
          </cell>
          <cell r="C150" t="str">
            <v>EJECUTIVO DE ASIGNACIONES</v>
          </cell>
          <cell r="D150" t="str">
            <v>SERVICIOS CAT</v>
          </cell>
          <cell r="E150" t="str">
            <v>CD MX CORPORATIVO</v>
          </cell>
        </row>
        <row r="151">
          <cell r="A151">
            <v>64353</v>
          </cell>
          <cell r="B151" t="str">
            <v>MARTINEZ SANCHEZ HECTOR ARMANDO</v>
          </cell>
          <cell r="C151" t="str">
            <v>EJECUTIVO DE ASIGNACIONES</v>
          </cell>
          <cell r="D151" t="str">
            <v>SERVICIOS CAT</v>
          </cell>
          <cell r="E151" t="str">
            <v>CD MX CORPORATIVO</v>
          </cell>
        </row>
        <row r="152">
          <cell r="A152">
            <v>64352</v>
          </cell>
          <cell r="B152" t="str">
            <v>GONZALEZ GARCIA ABRAHAM</v>
          </cell>
          <cell r="C152" t="str">
            <v>EJECUTIVO DE ASIGNACIONES</v>
          </cell>
          <cell r="D152" t="str">
            <v>SERVICIOS CAT</v>
          </cell>
          <cell r="E152" t="str">
            <v>CD MX CORPORATIVO</v>
          </cell>
        </row>
        <row r="153">
          <cell r="A153">
            <v>64503</v>
          </cell>
          <cell r="B153" t="str">
            <v>OLVERA PEREZ RODRIGO FERNANDO</v>
          </cell>
          <cell r="C153" t="str">
            <v>OPERADOR TELEFONICO</v>
          </cell>
          <cell r="D153" t="str">
            <v>SERVICIOS CAT</v>
          </cell>
          <cell r="E153" t="str">
            <v>CD MX CORPORATIVO</v>
          </cell>
        </row>
        <row r="154">
          <cell r="A154">
            <v>62766</v>
          </cell>
          <cell r="B154" t="str">
            <v>MARTINEZ ZAPIEN ALEJANDRO</v>
          </cell>
          <cell r="C154" t="str">
            <v>OPERADOR TELEFONICO</v>
          </cell>
          <cell r="D154" t="str">
            <v>SERVICIOS CAT</v>
          </cell>
          <cell r="E154" t="str">
            <v>CD MX CORPORATIVO</v>
          </cell>
        </row>
        <row r="155">
          <cell r="A155">
            <v>61159</v>
          </cell>
          <cell r="B155" t="str">
            <v>LOPEZ CONSTANTINO JOSE DE JESUS</v>
          </cell>
          <cell r="C155" t="str">
            <v>OPERADOR TELEFONICO</v>
          </cell>
          <cell r="D155" t="str">
            <v>SERVICIOS CAT</v>
          </cell>
          <cell r="E155" t="str">
            <v>CD MX CORPORATIVO</v>
          </cell>
        </row>
        <row r="156">
          <cell r="A156">
            <v>63192</v>
          </cell>
          <cell r="B156" t="str">
            <v>ARREDONDO BLANCO JOSE DANIEL</v>
          </cell>
          <cell r="C156" t="str">
            <v>OPERADOR TELEFONICO</v>
          </cell>
          <cell r="D156" t="str">
            <v>SERVICIOS CAT</v>
          </cell>
          <cell r="E156" t="str">
            <v>CD MX CORPORATIVO</v>
          </cell>
        </row>
        <row r="157">
          <cell r="A157">
            <v>64408</v>
          </cell>
          <cell r="B157" t="str">
            <v>PIÑA GONZALEZ JOHAN GABRIEL</v>
          </cell>
          <cell r="C157" t="str">
            <v>OPERADOR TELEFONICO</v>
          </cell>
          <cell r="D157" t="str">
            <v>SERVICIOS CAT</v>
          </cell>
          <cell r="E157" t="str">
            <v>CD MX CORPORATIVO</v>
          </cell>
        </row>
        <row r="158">
          <cell r="A158">
            <v>60330</v>
          </cell>
          <cell r="B158" t="str">
            <v>HUERTAS CORTES BENJAMIN</v>
          </cell>
          <cell r="C158" t="str">
            <v>COORDINADOR</v>
          </cell>
          <cell r="D158" t="str">
            <v>SERVICIOS CAT</v>
          </cell>
          <cell r="E158" t="str">
            <v>CD MX CORPORATIVO</v>
          </cell>
        </row>
        <row r="159">
          <cell r="A159">
            <v>64597</v>
          </cell>
          <cell r="B159" t="str">
            <v>SANCHEZ TELLEZ GIRON GERSON</v>
          </cell>
          <cell r="C159" t="str">
            <v>OPERADOR TELEFONICO</v>
          </cell>
          <cell r="D159" t="str">
            <v>SERVICIOS CAT</v>
          </cell>
          <cell r="E159" t="str">
            <v>CD MX CORPORATIVO</v>
          </cell>
        </row>
        <row r="160">
          <cell r="A160">
            <v>62737</v>
          </cell>
          <cell r="B160" t="str">
            <v>LOPEZ CRUZ VIVIANA GUADALUPE</v>
          </cell>
          <cell r="C160" t="str">
            <v>OPERADOR TELEFONICO</v>
          </cell>
          <cell r="D160" t="str">
            <v>SERVICIOS CAT</v>
          </cell>
          <cell r="E160" t="str">
            <v>CD MX CORPORATIVO</v>
          </cell>
        </row>
        <row r="161">
          <cell r="A161">
            <v>62355</v>
          </cell>
          <cell r="B161" t="str">
            <v>CALDERON BLANCO VICTOR MANUEL</v>
          </cell>
          <cell r="C161" t="str">
            <v>OPERADOR TELEFONICO</v>
          </cell>
          <cell r="D161" t="str">
            <v>SERVICIOS CAT</v>
          </cell>
          <cell r="E161" t="str">
            <v>CD MX CORPORATIVO</v>
          </cell>
        </row>
        <row r="162">
          <cell r="A162">
            <v>64297</v>
          </cell>
          <cell r="B162" t="str">
            <v>FRANCO BONILLA JEANETTE</v>
          </cell>
          <cell r="C162" t="str">
            <v>OPERADOR TELEFONICO</v>
          </cell>
          <cell r="D162" t="str">
            <v>SERVICIOS CAT</v>
          </cell>
          <cell r="E162" t="str">
            <v>CD MX CORPORATIVO</v>
          </cell>
        </row>
        <row r="163">
          <cell r="A163">
            <v>62595</v>
          </cell>
          <cell r="B163" t="str">
            <v>VAZQUEZ GARCIA JACQUELINE</v>
          </cell>
          <cell r="C163" t="str">
            <v>OPERADOR TELEFONICO</v>
          </cell>
          <cell r="D163" t="str">
            <v>SERVICIOS CAT</v>
          </cell>
          <cell r="E163" t="str">
            <v>CD MX CORPORATIVO</v>
          </cell>
        </row>
        <row r="164">
          <cell r="A164">
            <v>64354</v>
          </cell>
          <cell r="B164" t="str">
            <v>GONZALEZ MARTINEZ ABRAHAM ANTONIO</v>
          </cell>
          <cell r="C164" t="str">
            <v>OPERADOR TELEFONICO</v>
          </cell>
          <cell r="D164" t="str">
            <v>SERVICIOS CAT</v>
          </cell>
          <cell r="E164" t="str">
            <v>CD MX CORPORATIVO</v>
          </cell>
        </row>
        <row r="165">
          <cell r="A165">
            <v>64355</v>
          </cell>
          <cell r="B165" t="str">
            <v>PEREZ BARRERA DANIELA</v>
          </cell>
          <cell r="C165" t="str">
            <v>OPERADOR TELEFONICO</v>
          </cell>
          <cell r="D165" t="str">
            <v>SERVICIOS CAT</v>
          </cell>
          <cell r="E165" t="str">
            <v>CD MX CORPORATIVO</v>
          </cell>
        </row>
        <row r="166">
          <cell r="A166">
            <v>61883</v>
          </cell>
          <cell r="B166" t="str">
            <v>HERNANDEZ MANCILLA PAOLA BERENICE</v>
          </cell>
          <cell r="C166" t="str">
            <v>OPERADOR TELEFONICO</v>
          </cell>
          <cell r="D166" t="str">
            <v>SERVICIOS CAT</v>
          </cell>
          <cell r="E166" t="str">
            <v>CD MX CORPORATIVO</v>
          </cell>
        </row>
        <row r="167">
          <cell r="A167">
            <v>62278</v>
          </cell>
          <cell r="B167" t="str">
            <v>MORALES REYES CINTIA VIANNEY</v>
          </cell>
          <cell r="C167" t="str">
            <v>OPERADOR TELEFONICO</v>
          </cell>
          <cell r="D167" t="str">
            <v>SERVICIOS CAT</v>
          </cell>
          <cell r="E167" t="str">
            <v>CD MX CORPORATIVO</v>
          </cell>
        </row>
        <row r="168">
          <cell r="A168">
            <v>52410</v>
          </cell>
          <cell r="B168" t="str">
            <v>HERNANDEZ HERNANDEZ GEMMA VANESSA</v>
          </cell>
          <cell r="C168" t="str">
            <v>OPERADOR TELEFONICO</v>
          </cell>
          <cell r="D168" t="str">
            <v>SERVICIOS CAT</v>
          </cell>
          <cell r="E168" t="str">
            <v>CD MX CORPORATIVO</v>
          </cell>
        </row>
        <row r="169">
          <cell r="A169">
            <v>64047</v>
          </cell>
          <cell r="B169" t="str">
            <v>POZOS FRAGOSO JOSE ELIGIO</v>
          </cell>
          <cell r="C169" t="str">
            <v>OPERADOR TELEFONICO</v>
          </cell>
          <cell r="D169" t="str">
            <v>SERVICIOS CAT</v>
          </cell>
          <cell r="E169" t="str">
            <v>CD MX CORPORATIVO</v>
          </cell>
        </row>
        <row r="170">
          <cell r="A170">
            <v>50771</v>
          </cell>
          <cell r="B170" t="str">
            <v>TRUJILLO RODRIGUEZ ANGEL HUGO</v>
          </cell>
          <cell r="C170" t="str">
            <v>SUPERVISOR</v>
          </cell>
          <cell r="D170" t="str">
            <v>SERVICIOS CAT</v>
          </cell>
          <cell r="E170" t="str">
            <v>CD MX CORPORATIVO</v>
          </cell>
        </row>
        <row r="171">
          <cell r="A171">
            <v>62039</v>
          </cell>
          <cell r="B171" t="str">
            <v>MORENO SANTOS MARCO ANTONIO</v>
          </cell>
          <cell r="C171" t="str">
            <v>ANALISTA</v>
          </cell>
          <cell r="D171" t="str">
            <v>TECNOLOGIAS DE LA INFORMACION</v>
          </cell>
          <cell r="E171" t="str">
            <v>CD MX CORPORATIVO</v>
          </cell>
        </row>
        <row r="172">
          <cell r="A172">
            <v>275</v>
          </cell>
          <cell r="B172" t="str">
            <v>DE LA ROSA MARIN MIGUEL ANGEL</v>
          </cell>
          <cell r="C172" t="str">
            <v>GERENTE</v>
          </cell>
          <cell r="D172" t="str">
            <v>TECNOLOGIAS DE LA INFORMACION</v>
          </cell>
          <cell r="E172" t="str">
            <v>CD MX CORPORATIVO</v>
          </cell>
        </row>
        <row r="173">
          <cell r="A173">
            <v>62903</v>
          </cell>
          <cell r="B173" t="str">
            <v>SALINAS HERNANDEZ ISRAEL</v>
          </cell>
          <cell r="C173" t="str">
            <v>GERENTE</v>
          </cell>
          <cell r="D173" t="str">
            <v>TECNOLOGIAS DE LA INFORMACION</v>
          </cell>
          <cell r="E173" t="str">
            <v>CD MX CORPORATIVO</v>
          </cell>
        </row>
        <row r="174">
          <cell r="A174">
            <v>61244</v>
          </cell>
          <cell r="B174" t="str">
            <v>GARCIA ANAYA MARTIN</v>
          </cell>
          <cell r="C174" t="str">
            <v>GERENTE</v>
          </cell>
          <cell r="D174" t="str">
            <v>TECNOLOGIAS DE LA INFORMACION</v>
          </cell>
          <cell r="E174" t="str">
            <v>CD MX CORPORATIVO</v>
          </cell>
        </row>
        <row r="175">
          <cell r="A175">
            <v>62132</v>
          </cell>
          <cell r="B175" t="str">
            <v>PENAGOS RAMIREZ JORGE ANTONIO</v>
          </cell>
          <cell r="C175" t="str">
            <v>INGENIERO SISTEMAS</v>
          </cell>
          <cell r="D175" t="str">
            <v>TECNOLOGIAS DE LA INFORMACION</v>
          </cell>
          <cell r="E175" t="str">
            <v>CD MX CORPORATIVO</v>
          </cell>
        </row>
        <row r="176">
          <cell r="A176">
            <v>5717</v>
          </cell>
          <cell r="B176" t="str">
            <v>RODRIGUEZ TOVAR ELOY</v>
          </cell>
          <cell r="C176" t="str">
            <v>ANALISTA</v>
          </cell>
          <cell r="D176" t="str">
            <v>TECNOLOGIAS DE LA INFORMACION</v>
          </cell>
          <cell r="E176" t="str">
            <v>CD MX CORPORATIVO</v>
          </cell>
        </row>
        <row r="177">
          <cell r="A177">
            <v>61671</v>
          </cell>
          <cell r="B177" t="str">
            <v>JUAREZ ZAVALETA MAURO</v>
          </cell>
          <cell r="C177" t="str">
            <v>GERENTE</v>
          </cell>
          <cell r="D177" t="str">
            <v>TECNOLOGIAS DE LA INFORMACION</v>
          </cell>
          <cell r="E177" t="str">
            <v>CD MX CORPORATIVO</v>
          </cell>
        </row>
        <row r="178">
          <cell r="A178">
            <v>64542</v>
          </cell>
          <cell r="B178" t="str">
            <v>MARINA CANDAS GERMAN</v>
          </cell>
          <cell r="C178" t="str">
            <v>DIRECTOR</v>
          </cell>
          <cell r="D178" t="str">
            <v>TESORERIA Y MESA DE DINERO</v>
          </cell>
          <cell r="E178" t="str">
            <v>CD MX CORPORATIVO</v>
          </cell>
        </row>
        <row r="179">
          <cell r="A179">
            <v>62249</v>
          </cell>
          <cell r="B179" t="str">
            <v>CAMPUZANO CASTILLO CRISTHIAN</v>
          </cell>
          <cell r="C179" t="str">
            <v>ANALISTA</v>
          </cell>
          <cell r="D179" t="str">
            <v>TESORERIA Y MESA DE DINERO</v>
          </cell>
          <cell r="E179" t="str">
            <v>CD MX CORPORATIVO</v>
          </cell>
        </row>
        <row r="180">
          <cell r="A180">
            <v>64561</v>
          </cell>
          <cell r="B180" t="str">
            <v>SANSORES GOMEZ SEBASTIAN</v>
          </cell>
          <cell r="C180" t="str">
            <v>ANALISTA SR</v>
          </cell>
          <cell r="D180" t="str">
            <v>TESORERIA Y MESA DE DINERO</v>
          </cell>
          <cell r="E180" t="str">
            <v>CD MX CORPORATIVO</v>
          </cell>
        </row>
        <row r="181">
          <cell r="A181">
            <v>62088</v>
          </cell>
          <cell r="B181" t="str">
            <v>RODRIGUEZ GARCIA ENRIQUE</v>
          </cell>
          <cell r="C181" t="str">
            <v>COORDINADOR</v>
          </cell>
          <cell r="D181" t="str">
            <v>UNIDAD INTERNA</v>
          </cell>
          <cell r="E181" t="str">
            <v>CD MX CORPORATIVO</v>
          </cell>
        </row>
        <row r="182">
          <cell r="A182">
            <v>53194</v>
          </cell>
          <cell r="B182" t="str">
            <v>CHIO JUAREZ CARLOS</v>
          </cell>
          <cell r="C182" t="str">
            <v>SUBGERENTE</v>
          </cell>
          <cell r="D182" t="str">
            <v>UNIDAD INTERNA</v>
          </cell>
          <cell r="E182" t="str">
            <v>CD MX CORPORATIVO</v>
          </cell>
        </row>
        <row r="183">
          <cell r="A183">
            <v>63649</v>
          </cell>
          <cell r="B183" t="str">
            <v>CASTILLO GUTIERREZ NIDIA IRERI</v>
          </cell>
          <cell r="C183" t="str">
            <v>SUBGERENTE</v>
          </cell>
          <cell r="D183" t="str">
            <v>UNIDAD INTERNA</v>
          </cell>
          <cell r="E183" t="str">
            <v>CD MX CORPORATIVO</v>
          </cell>
        </row>
        <row r="184">
          <cell r="A184">
            <v>50136</v>
          </cell>
          <cell r="B184" t="str">
            <v>GARRIDO GONZALEZ MARCELA</v>
          </cell>
          <cell r="C184" t="str">
            <v>ANALISTA</v>
          </cell>
          <cell r="D184" t="str">
            <v>PREVISION SOCIAL</v>
          </cell>
          <cell r="E184" t="str">
            <v>CD MX CORPORATIVO</v>
          </cell>
        </row>
        <row r="185">
          <cell r="A185">
            <v>50301</v>
          </cell>
          <cell r="B185" t="str">
            <v>MARTINEZ SIORDIA GLADIS</v>
          </cell>
          <cell r="C185" t="str">
            <v>SUBGERENTE ADMINISTRATIVO</v>
          </cell>
          <cell r="D185" t="str">
            <v>PROMOCION Y ASESORIA</v>
          </cell>
          <cell r="E185" t="str">
            <v>TAMPS NUEVO LAREDO AV COLON</v>
          </cell>
        </row>
        <row r="186">
          <cell r="A186">
            <v>53026</v>
          </cell>
          <cell r="B186" t="str">
            <v>CASTRO HERNANDEZ LUIS ARTURO</v>
          </cell>
          <cell r="C186" t="str">
            <v>CAJERO</v>
          </cell>
          <cell r="D186" t="str">
            <v>PROMOCION Y ASESORIA</v>
          </cell>
          <cell r="E186" t="str">
            <v>TAMPS NUEVO LAREDO AV COLON</v>
          </cell>
        </row>
        <row r="187">
          <cell r="A187">
            <v>63152</v>
          </cell>
          <cell r="B187" t="str">
            <v>DELGADO GONZALEZ SHALEM</v>
          </cell>
          <cell r="C187" t="str">
            <v>ASESOR BANCA SOLUCIONES</v>
          </cell>
          <cell r="D187" t="str">
            <v>BANCA SOLUCIONES</v>
          </cell>
          <cell r="E187" t="str">
            <v>CD MX XOLA</v>
          </cell>
        </row>
        <row r="188">
          <cell r="A188">
            <v>64304</v>
          </cell>
          <cell r="B188" t="str">
            <v>ONTIVEROS LOPEZ MARCELA SARAHI</v>
          </cell>
          <cell r="C188" t="str">
            <v>ANALISTA</v>
          </cell>
          <cell r="D188" t="str">
            <v>LIQUIDACION A TERCEROS</v>
          </cell>
          <cell r="E188" t="str">
            <v>CD MX CORPORATIVO</v>
          </cell>
        </row>
        <row r="189">
          <cell r="A189">
            <v>64182</v>
          </cell>
          <cell r="B189" t="str">
            <v>L EGLISE OROZCO LUIS ALFONSO</v>
          </cell>
          <cell r="C189" t="str">
            <v>OPERADOR</v>
          </cell>
          <cell r="D189" t="str">
            <v>MESA DE DERIVADOS</v>
          </cell>
          <cell r="E189" t="str">
            <v>CD MX CORPORATIVO</v>
          </cell>
        </row>
        <row r="190">
          <cell r="A190">
            <v>61742</v>
          </cell>
          <cell r="B190" t="str">
            <v>SUAREZ MARTINEZ ANGELICA BEATRIZ</v>
          </cell>
          <cell r="C190" t="str">
            <v>CONSULTOR</v>
          </cell>
          <cell r="D190" t="str">
            <v>PROMOCION Y ASESORIA</v>
          </cell>
          <cell r="E190" t="str">
            <v>CHIS TUX GUT BEL. DOMINGUEZ</v>
          </cell>
        </row>
        <row r="191">
          <cell r="A191">
            <v>64064</v>
          </cell>
          <cell r="B191" t="str">
            <v>ORTIZ VIVO DIEGO</v>
          </cell>
          <cell r="C191" t="str">
            <v>ASESOR PATRIMONIAL ASOCIADO</v>
          </cell>
          <cell r="D191" t="str">
            <v>PROMOCION Y ASESORIA</v>
          </cell>
          <cell r="E191" t="str">
            <v>CHIH CHIH AV DE LA JUVENTUD</v>
          </cell>
        </row>
        <row r="192">
          <cell r="A192">
            <v>63726</v>
          </cell>
          <cell r="B192" t="str">
            <v>CANEDA CASTAÑEDA DAVID</v>
          </cell>
          <cell r="C192" t="str">
            <v>ANALISTA</v>
          </cell>
          <cell r="D192" t="str">
            <v>FINANZAS</v>
          </cell>
          <cell r="E192" t="str">
            <v>CD MX CORPORATIVO</v>
          </cell>
        </row>
        <row r="193">
          <cell r="A193">
            <v>64351</v>
          </cell>
          <cell r="B193" t="str">
            <v>MARTINEZ SOTO JOSE IVAN</v>
          </cell>
          <cell r="C193" t="str">
            <v>GERENTE</v>
          </cell>
          <cell r="D193" t="str">
            <v>FINANZAS</v>
          </cell>
          <cell r="E193" t="str">
            <v>CD MX CORPORATIVO</v>
          </cell>
        </row>
        <row r="194">
          <cell r="A194">
            <v>62722</v>
          </cell>
          <cell r="B194" t="str">
            <v>SUAREZ TREJO MARIO ARMANDO</v>
          </cell>
          <cell r="C194" t="str">
            <v>COORDINADOR</v>
          </cell>
          <cell r="D194" t="str">
            <v>FINANZAS</v>
          </cell>
          <cell r="E194" t="str">
            <v>CD MX CORPORATIVO</v>
          </cell>
        </row>
        <row r="195">
          <cell r="A195">
            <v>61542</v>
          </cell>
          <cell r="B195" t="str">
            <v>MARTINEZ SANCHEZ JAMIE MARGARITA MARIA CATALINA</v>
          </cell>
          <cell r="C195" t="str">
            <v>COORDINADOR</v>
          </cell>
          <cell r="D195" t="str">
            <v>FINANZAS</v>
          </cell>
          <cell r="E195" t="str">
            <v>CD MX CORPORATIVO</v>
          </cell>
        </row>
        <row r="196">
          <cell r="A196">
            <v>63982</v>
          </cell>
          <cell r="B196" t="str">
            <v>MEZZO . GABRIELA PAULA</v>
          </cell>
          <cell r="C196" t="str">
            <v>DIRECTOR</v>
          </cell>
          <cell r="D196" t="str">
            <v>BANCA SOLUCIONES</v>
          </cell>
          <cell r="E196" t="str">
            <v>CD MX MONTES URALES</v>
          </cell>
        </row>
        <row r="197">
          <cell r="A197">
            <v>64585</v>
          </cell>
          <cell r="B197" t="str">
            <v>AGUILAR ALMENDAREZ MARTIN DE JESUS</v>
          </cell>
          <cell r="C197" t="str">
            <v>ASESOR</v>
          </cell>
          <cell r="D197" t="str">
            <v>VENTAS TRANSACCIONAL</v>
          </cell>
          <cell r="E197" t="str">
            <v>SLP SAN LUIS POTOSI PEDREGAL</v>
          </cell>
        </row>
        <row r="198">
          <cell r="A198">
            <v>64412</v>
          </cell>
          <cell r="B198" t="str">
            <v>MORALES MAYA IRAIS</v>
          </cell>
          <cell r="C198" t="str">
            <v>OPERADOR TELEFONICO</v>
          </cell>
          <cell r="D198" t="str">
            <v>SERVICIOS CAT</v>
          </cell>
          <cell r="E198" t="str">
            <v>CD MX CORPORATIVO</v>
          </cell>
        </row>
        <row r="199">
          <cell r="A199">
            <v>64551</v>
          </cell>
          <cell r="B199" t="str">
            <v>GARDUÑO DOMINGUEZ BRAYAN DE JESUS</v>
          </cell>
          <cell r="C199" t="str">
            <v>EJECUTIVO DE UNIDAD ESPECIALIZADA</v>
          </cell>
          <cell r="D199" t="str">
            <v>EXPERIENCIA AL CLIENTE</v>
          </cell>
          <cell r="E199" t="str">
            <v>CD MX CORPORATIVO</v>
          </cell>
        </row>
        <row r="200">
          <cell r="A200">
            <v>64563</v>
          </cell>
          <cell r="B200" t="str">
            <v>AVILA  RIVERO MAURICIO</v>
          </cell>
          <cell r="C200" t="str">
            <v>DIRECTOR DE CENTRO FINANCIERO</v>
          </cell>
          <cell r="D200" t="str">
            <v>PROMOCION Y ASESORIA</v>
          </cell>
          <cell r="E200" t="str">
            <v>YUC MERIDA PLAZA LUXUS ALTABRISA</v>
          </cell>
        </row>
        <row r="201">
          <cell r="A201">
            <v>63322</v>
          </cell>
          <cell r="B201" t="str">
            <v>ALANIZ  MOCTEZUMA  SAIRA</v>
          </cell>
          <cell r="C201" t="str">
            <v>ASESOR BANCA SOLUCIONES JR</v>
          </cell>
          <cell r="D201" t="str">
            <v>BANCA SOLUCIONES</v>
          </cell>
          <cell r="E201" t="str">
            <v>EDO MEX GT LOMAS VERDES</v>
          </cell>
        </row>
        <row r="202">
          <cell r="A202">
            <v>62490</v>
          </cell>
          <cell r="B202" t="str">
            <v>HERREJON ECHEVERRIA ARTURO</v>
          </cell>
          <cell r="C202" t="str">
            <v>COORDINADOR</v>
          </cell>
          <cell r="D202" t="str">
            <v>FINANZAS</v>
          </cell>
          <cell r="E202" t="str">
            <v>CD MX CORPORATIVO</v>
          </cell>
        </row>
        <row r="203">
          <cell r="A203">
            <v>63185</v>
          </cell>
          <cell r="B203" t="str">
            <v>MENDOZA PEREZ MARIA DEL ROCIO</v>
          </cell>
          <cell r="C203" t="str">
            <v>COORDINADOR</v>
          </cell>
          <cell r="D203" t="str">
            <v>SEGURIDAD INFORMATICA</v>
          </cell>
          <cell r="E203" t="str">
            <v>CD MX CORPORATIVO</v>
          </cell>
        </row>
        <row r="204">
          <cell r="A204">
            <v>5145</v>
          </cell>
          <cell r="B204" t="str">
            <v>SAUCEDA MUNOZ GLORIA</v>
          </cell>
          <cell r="C204" t="str">
            <v>SUBGERENTE ADMINISTRATIVO</v>
          </cell>
          <cell r="D204" t="str">
            <v>PROMOCION Y ASESORIA</v>
          </cell>
          <cell r="E204" t="str">
            <v>BC TIJUANA PASEO</v>
          </cell>
        </row>
        <row r="205">
          <cell r="A205">
            <v>64609</v>
          </cell>
          <cell r="B205" t="str">
            <v>ORTIZ BORBOA GUILLERMO ALBERTO</v>
          </cell>
          <cell r="C205" t="str">
            <v>ASESOR PATRIMONIAL ASOCIADO</v>
          </cell>
          <cell r="D205" t="str">
            <v>PROMOCION Y ASESORIA</v>
          </cell>
          <cell r="E205" t="str">
            <v>BC TIJUANA PASEO</v>
          </cell>
        </row>
        <row r="206">
          <cell r="A206">
            <v>64536</v>
          </cell>
          <cell r="B206" t="str">
            <v>CRUZ CHOY ANDRES GUILLERMO</v>
          </cell>
          <cell r="C206" t="str">
            <v>EJECUTIVO DE SERVICIO</v>
          </cell>
          <cell r="D206" t="str">
            <v>PROMOCION Y ASESORIA</v>
          </cell>
          <cell r="E206" t="str">
            <v>BC TIJUANA PASEO</v>
          </cell>
        </row>
        <row r="207">
          <cell r="A207">
            <v>64505</v>
          </cell>
          <cell r="B207" t="str">
            <v>JACQUEZ TELLEZ BRENDA EMILIA</v>
          </cell>
          <cell r="C207" t="str">
            <v>BANQUERO PRIVADO SENIOR</v>
          </cell>
          <cell r="D207" t="str">
            <v>PROMOCION Y ASESORIA</v>
          </cell>
          <cell r="E207" t="str">
            <v>BC TIJUANA PASEO</v>
          </cell>
        </row>
        <row r="208">
          <cell r="A208">
            <v>63882</v>
          </cell>
          <cell r="B208" t="str">
            <v>ISLAS LOPEZ PILAR ARACELI</v>
          </cell>
          <cell r="C208" t="str">
            <v>RECEPCIONISTA ANFITRION</v>
          </cell>
          <cell r="D208" t="str">
            <v>PROMOCION Y ASESORIA</v>
          </cell>
          <cell r="E208" t="str">
            <v>BC TIJUANA PASEO</v>
          </cell>
        </row>
        <row r="209">
          <cell r="A209">
            <v>60387</v>
          </cell>
          <cell r="B209" t="str">
            <v>FONTES ARAQUE JUDITH</v>
          </cell>
          <cell r="C209" t="str">
            <v>ASESOR PATRIMONIAL ASOCIADO</v>
          </cell>
          <cell r="D209" t="str">
            <v>PROMOCION Y ASESORIA</v>
          </cell>
          <cell r="E209" t="str">
            <v>BC TIJUANA PASEO</v>
          </cell>
        </row>
        <row r="210">
          <cell r="A210">
            <v>50810</v>
          </cell>
          <cell r="B210" t="str">
            <v>NAVARRO MUÑOZ CESAR GABRIEL</v>
          </cell>
          <cell r="C210" t="str">
            <v>BANQUERO PRIVADO SENIOR</v>
          </cell>
          <cell r="D210" t="str">
            <v>PROMOCION Y ASESORIA</v>
          </cell>
          <cell r="E210" t="str">
            <v>BC TIJUANA PASEO</v>
          </cell>
        </row>
        <row r="211">
          <cell r="A211">
            <v>64066</v>
          </cell>
          <cell r="B211" t="str">
            <v>CASTRO VALDES TANIA JOCELYN</v>
          </cell>
          <cell r="C211" t="str">
            <v>ASESOR PATRIMONIAL</v>
          </cell>
          <cell r="D211" t="str">
            <v>PROMOCION Y ASESORIA</v>
          </cell>
          <cell r="E211" t="str">
            <v>BC TIJUANA PASEO</v>
          </cell>
        </row>
        <row r="212">
          <cell r="A212">
            <v>63571</v>
          </cell>
          <cell r="B212" t="str">
            <v>ROBLES MALDONADO CLAUDIA MARCELA</v>
          </cell>
          <cell r="C212" t="str">
            <v>ASESOR PATRIMONIAL ASOCIADO</v>
          </cell>
          <cell r="D212" t="str">
            <v>PROMOCION Y ASESORIA</v>
          </cell>
          <cell r="E212" t="str">
            <v>BC TIJUANA PASEO</v>
          </cell>
        </row>
        <row r="213">
          <cell r="A213">
            <v>62130</v>
          </cell>
          <cell r="B213" t="str">
            <v>HUIZAR OLVERA BLANCA ARACELI</v>
          </cell>
          <cell r="C213" t="str">
            <v>ASESOR PATRIMONIAL ASOCIADO</v>
          </cell>
          <cell r="D213" t="str">
            <v>PROMOCION Y ASESORIA</v>
          </cell>
          <cell r="E213" t="str">
            <v>BC TIJUANA PASEO</v>
          </cell>
        </row>
        <row r="214">
          <cell r="A214">
            <v>6027</v>
          </cell>
          <cell r="B214" t="str">
            <v>MORALES LICONA LUIS ALBERTO</v>
          </cell>
          <cell r="C214" t="str">
            <v>ASESOR PATRIMONIAL ASOCIADO</v>
          </cell>
          <cell r="D214" t="str">
            <v>PROMOCION Y ASESORIA</v>
          </cell>
          <cell r="E214" t="str">
            <v>BC TIJUANA PASEO</v>
          </cell>
        </row>
        <row r="215">
          <cell r="A215">
            <v>60281</v>
          </cell>
          <cell r="B215" t="str">
            <v>REYES HERNANDEZ MARIA GABRIELA</v>
          </cell>
          <cell r="C215" t="str">
            <v>SUBDIRECTOR DE CENTRO FINANCIERO</v>
          </cell>
          <cell r="D215" t="str">
            <v>PROMOCION Y ASESORIA</v>
          </cell>
          <cell r="E215" t="str">
            <v>BC TIJUANA PASEO</v>
          </cell>
        </row>
        <row r="216">
          <cell r="A216">
            <v>64384</v>
          </cell>
          <cell r="B216" t="str">
            <v>MARTINEZ GONZALEZ JULIETA</v>
          </cell>
          <cell r="C216" t="str">
            <v>ASESOR PATRIMONIAL ASOCIADO</v>
          </cell>
          <cell r="D216" t="str">
            <v>PROMOCION Y ASESORIA</v>
          </cell>
          <cell r="E216" t="str">
            <v>NL SAN PEDRO SAN AGUSTIN</v>
          </cell>
        </row>
        <row r="217">
          <cell r="A217">
            <v>64437</v>
          </cell>
          <cell r="B217" t="str">
            <v>MUNGUIA CID KARLA YADIRA</v>
          </cell>
          <cell r="C217" t="str">
            <v>ANALISTA</v>
          </cell>
          <cell r="D217" t="str">
            <v>CONTRATOS</v>
          </cell>
          <cell r="E217" t="str">
            <v>CD MX CORPORATIVO</v>
          </cell>
        </row>
        <row r="218">
          <cell r="A218">
            <v>64397</v>
          </cell>
          <cell r="B218" t="str">
            <v>CASTAÑEDA GONZALEZ TERAN PEDRO</v>
          </cell>
          <cell r="C218" t="str">
            <v>ANALISTA</v>
          </cell>
          <cell r="D218" t="str">
            <v>CONTRATOS</v>
          </cell>
          <cell r="E218" t="str">
            <v>CD MX CORPORATIVO</v>
          </cell>
        </row>
        <row r="219">
          <cell r="A219">
            <v>62398</v>
          </cell>
          <cell r="B219" t="str">
            <v>ORDOÑEZ GOMEZ NIDRA ZUZET</v>
          </cell>
          <cell r="C219" t="str">
            <v>ASESOR PATRIMONIAL ASOCIADO</v>
          </cell>
          <cell r="D219" t="str">
            <v>PROMOCION Y ASESORIA</v>
          </cell>
          <cell r="E219" t="str">
            <v>SIN MAZATLAN AV DEL MAR</v>
          </cell>
        </row>
        <row r="220">
          <cell r="A220">
            <v>62410</v>
          </cell>
          <cell r="B220" t="str">
            <v>MORENO URIBE VENECIA GUADALUPE</v>
          </cell>
          <cell r="C220" t="str">
            <v>ASISTENTE DE PROMOCION</v>
          </cell>
          <cell r="D220" t="str">
            <v>PROMOCION Y ASESORIA</v>
          </cell>
          <cell r="E220" t="str">
            <v>CD MX MONTES URALES</v>
          </cell>
        </row>
        <row r="221">
          <cell r="A221">
            <v>62471</v>
          </cell>
          <cell r="B221" t="str">
            <v>JIRASH MEDINA CARLOS GABRIEL</v>
          </cell>
          <cell r="C221" t="str">
            <v>SUBDIRECTOR DE CENTRO FINANCIERO</v>
          </cell>
          <cell r="D221" t="str">
            <v>PROMOCION Y ASESORIA</v>
          </cell>
          <cell r="E221" t="str">
            <v>EDO MEX SATELITE</v>
          </cell>
        </row>
        <row r="222">
          <cell r="A222">
            <v>62525</v>
          </cell>
          <cell r="B222" t="str">
            <v>BAIDON ROMANO ABRAHAM</v>
          </cell>
          <cell r="C222" t="str">
            <v>DIRECTOR DE CENTRO FINANCIERO</v>
          </cell>
          <cell r="D222" t="str">
            <v>PROMOCION Y ASESORIA</v>
          </cell>
          <cell r="E222" t="str">
            <v>CD MX JULIO VERNE POLANCO</v>
          </cell>
        </row>
        <row r="223">
          <cell r="A223">
            <v>62546</v>
          </cell>
          <cell r="B223" t="str">
            <v>NORIEGA FERRER RICARDO</v>
          </cell>
          <cell r="C223" t="str">
            <v>ASESOR PATRIMONIAL ASOCIADO</v>
          </cell>
          <cell r="D223" t="str">
            <v>PROMOCION Y ASESORIA</v>
          </cell>
          <cell r="E223" t="str">
            <v>CD MX ALTAVISTA</v>
          </cell>
        </row>
        <row r="224">
          <cell r="A224">
            <v>62579</v>
          </cell>
          <cell r="B224" t="str">
            <v>SASTRIAS Y BORDES MARIA MARGARITA</v>
          </cell>
          <cell r="C224" t="str">
            <v>ASESOR PATRIMONIAL ASOCIADO</v>
          </cell>
          <cell r="D224" t="str">
            <v>PROMOCION Y ASESORIA</v>
          </cell>
          <cell r="E224" t="str">
            <v>CD MX ALTAVISTA</v>
          </cell>
        </row>
        <row r="225">
          <cell r="A225">
            <v>62643</v>
          </cell>
          <cell r="B225" t="str">
            <v>ARELLANO IRINEO ISABEL</v>
          </cell>
          <cell r="C225" t="str">
            <v>ASESOR PATRIMONIAL ASOCIADO</v>
          </cell>
          <cell r="D225" t="str">
            <v>PROMOCION Y ASESORIA</v>
          </cell>
          <cell r="E225" t="str">
            <v>EDO MEX TOLUCA V CARRANZA</v>
          </cell>
        </row>
        <row r="226">
          <cell r="A226">
            <v>62639</v>
          </cell>
          <cell r="B226" t="str">
            <v>ALVAREZ FERNANDEZ CAROLINA</v>
          </cell>
          <cell r="C226" t="str">
            <v>SUBGERENTE ADMINISTRATIVO</v>
          </cell>
          <cell r="D226" t="str">
            <v>PROMOCION Y ASESORIA</v>
          </cell>
          <cell r="E226" t="str">
            <v>CD MX MONTES URALES</v>
          </cell>
        </row>
        <row r="227">
          <cell r="A227">
            <v>62642</v>
          </cell>
          <cell r="B227" t="str">
            <v>MANZO REYES GRETCHEN MARIANA</v>
          </cell>
          <cell r="C227" t="str">
            <v>ASESOR PATRIMONIAL ASOCIADO</v>
          </cell>
          <cell r="D227" t="str">
            <v>PROMOCION Y ASESORIA</v>
          </cell>
          <cell r="E227" t="str">
            <v>EDO MEX VALLE DORADO</v>
          </cell>
        </row>
        <row r="228">
          <cell r="A228">
            <v>62659</v>
          </cell>
          <cell r="B228" t="str">
            <v>CAIRE ROMERO FERNANDO</v>
          </cell>
          <cell r="C228" t="str">
            <v>DIRECTOR REGIONAL</v>
          </cell>
          <cell r="D228" t="str">
            <v>PROMOCION Y ASESORIA</v>
          </cell>
          <cell r="E228" t="str">
            <v>CD MX TERRAZA PEDREGAL</v>
          </cell>
        </row>
        <row r="229">
          <cell r="A229">
            <v>62674</v>
          </cell>
          <cell r="B229" t="str">
            <v>AGUIRRE CALDERON ANA LILIA</v>
          </cell>
          <cell r="C229" t="str">
            <v>ASESOR PATRIMONIAL ASOCIADO</v>
          </cell>
          <cell r="D229" t="str">
            <v>PROMOCION Y ASESORIA</v>
          </cell>
          <cell r="E229" t="str">
            <v>JAL ZAPOPAN PLAZA ANDARES</v>
          </cell>
        </row>
        <row r="230">
          <cell r="A230">
            <v>62669</v>
          </cell>
          <cell r="B230" t="str">
            <v>CARMONA  JARA KARLA AMERICA</v>
          </cell>
          <cell r="C230" t="str">
            <v>SUBGERENTE ADMINISTRATIVO</v>
          </cell>
          <cell r="D230" t="str">
            <v>PROMOCION Y ASESORIA</v>
          </cell>
          <cell r="E230" t="str">
            <v>CD MX MONTES URALES</v>
          </cell>
        </row>
        <row r="231">
          <cell r="A231">
            <v>62709</v>
          </cell>
          <cell r="B231" t="str">
            <v>SANCHEZ HUIZAR MARITZA</v>
          </cell>
          <cell r="C231" t="str">
            <v>ASESOR PATRIMONIAL ASOCIADO</v>
          </cell>
          <cell r="D231" t="str">
            <v>PROMOCION Y ASESORIA</v>
          </cell>
          <cell r="E231" t="str">
            <v>JAL GDL PLAZA MEXICO</v>
          </cell>
        </row>
        <row r="232">
          <cell r="A232">
            <v>62708</v>
          </cell>
          <cell r="B232" t="str">
            <v>ASTORGA SARABIA SILVIA PATRICIA</v>
          </cell>
          <cell r="C232" t="str">
            <v>ASESOR PATRIMONIAL ASOCIADO</v>
          </cell>
          <cell r="D232" t="str">
            <v>PROMOCION Y ASESORIA</v>
          </cell>
          <cell r="E232" t="str">
            <v>JAL GDL PLAZA MEXICO</v>
          </cell>
        </row>
        <row r="233">
          <cell r="A233">
            <v>62701</v>
          </cell>
          <cell r="B233" t="str">
            <v>BARRERA ARELLANO HECTOR</v>
          </cell>
          <cell r="C233" t="str">
            <v>MENSAJERO</v>
          </cell>
          <cell r="D233" t="str">
            <v>PROMOCION Y ASESORIA</v>
          </cell>
          <cell r="E233" t="str">
            <v>EDO MEX METEPEC PLAZA IZAR</v>
          </cell>
        </row>
        <row r="234">
          <cell r="A234">
            <v>62730</v>
          </cell>
          <cell r="B234" t="str">
            <v>FIGUEROA GARCIA HUGO</v>
          </cell>
          <cell r="C234" t="str">
            <v>ASESOR PATRIMONIAL ASOCIADO</v>
          </cell>
          <cell r="D234" t="str">
            <v>PROMOCION Y ASESORIA</v>
          </cell>
          <cell r="E234" t="str">
            <v>EDO MEX TOLUCA V CARRANZA</v>
          </cell>
        </row>
        <row r="235">
          <cell r="A235">
            <v>62774</v>
          </cell>
          <cell r="B235" t="str">
            <v>AVELAR AVIÑA ARCELIA</v>
          </cell>
          <cell r="C235" t="str">
            <v>ASESOR PATRIMONIAL ASOCIADO</v>
          </cell>
          <cell r="D235" t="str">
            <v>PROMOCION Y ASESORIA</v>
          </cell>
          <cell r="E235" t="str">
            <v>JAL GDL PLAZA MEXICO</v>
          </cell>
        </row>
        <row r="236">
          <cell r="A236">
            <v>62806</v>
          </cell>
          <cell r="B236" t="str">
            <v>MAGAÑA ESPINOSA ERIKA GABRIELA</v>
          </cell>
          <cell r="C236" t="str">
            <v>ASESOR PATRIMONIAL ASOCIADO</v>
          </cell>
          <cell r="D236" t="str">
            <v>PROMOCION Y ASESORIA</v>
          </cell>
          <cell r="E236" t="str">
            <v>JAL ZAPOPAN PLAZA PATRIA</v>
          </cell>
        </row>
        <row r="237">
          <cell r="A237">
            <v>62828</v>
          </cell>
          <cell r="B237" t="str">
            <v>MERINO RODRIGUEZ JORGE RAMSES</v>
          </cell>
          <cell r="C237" t="str">
            <v>ASESOR PATRIMONIAL ASOCIADO</v>
          </cell>
          <cell r="D237" t="str">
            <v>PROMOCION Y ASESORIA</v>
          </cell>
          <cell r="E237" t="str">
            <v>EDO MEX VALLE DORADO</v>
          </cell>
        </row>
        <row r="238">
          <cell r="A238">
            <v>62829</v>
          </cell>
          <cell r="B238" t="str">
            <v>TREJO FLORES CLAUDIA CRISTINA</v>
          </cell>
          <cell r="C238" t="str">
            <v>ASESOR PATRIMONIAL ASOCIADO</v>
          </cell>
          <cell r="D238" t="str">
            <v>PROMOCION Y ASESORIA</v>
          </cell>
          <cell r="E238" t="str">
            <v>CD MX PATIO UNIVERSIDAD</v>
          </cell>
        </row>
        <row r="239">
          <cell r="A239">
            <v>62840</v>
          </cell>
          <cell r="B239" t="str">
            <v>RAMIREZ SALAS BRANDON MICHAEL</v>
          </cell>
          <cell r="C239" t="str">
            <v>CAJERO</v>
          </cell>
          <cell r="D239" t="str">
            <v>PROMOCION Y ASESORIA</v>
          </cell>
          <cell r="E239" t="str">
            <v>JAL ZAPOPAN PLAZA PATRIA</v>
          </cell>
        </row>
        <row r="240">
          <cell r="A240">
            <v>62843</v>
          </cell>
          <cell r="B240" t="str">
            <v>PADILLA CALLEJA ERIKA RAQUEL</v>
          </cell>
          <cell r="C240" t="str">
            <v>RECEPCIONISTA ANFITRION</v>
          </cell>
          <cell r="D240" t="str">
            <v>PROMOCION Y ASESORIA</v>
          </cell>
          <cell r="E240" t="str">
            <v>EDO MEX VALLE DORADO</v>
          </cell>
        </row>
        <row r="241">
          <cell r="A241">
            <v>62844</v>
          </cell>
          <cell r="B241" t="str">
            <v>DAMM VILLAESCUSA RAUL MANUEL</v>
          </cell>
          <cell r="C241" t="str">
            <v>ASESOR PATRIMONIAL</v>
          </cell>
          <cell r="D241" t="str">
            <v>PROMOCION Y ASESORIA</v>
          </cell>
          <cell r="E241" t="str">
            <v>SIN CULIACAN TORRE STA MARIA</v>
          </cell>
        </row>
        <row r="242">
          <cell r="A242">
            <v>62851</v>
          </cell>
          <cell r="B242" t="str">
            <v>VAZQUEZ MARQUEZ MARIA DEL SOL</v>
          </cell>
          <cell r="C242" t="str">
            <v>CAJERO</v>
          </cell>
          <cell r="D242" t="str">
            <v>PROMOCION Y ASESORIA</v>
          </cell>
          <cell r="E242" t="str">
            <v>JAL GDL MARIANO OTERO GWTC</v>
          </cell>
        </row>
        <row r="243">
          <cell r="A243">
            <v>62892</v>
          </cell>
          <cell r="B243" t="str">
            <v>MEDINA BUSTOS  KAREN PAULINA</v>
          </cell>
          <cell r="C243" t="str">
            <v>CAJERO</v>
          </cell>
          <cell r="D243" t="str">
            <v>PROMOCION Y ASESORIA</v>
          </cell>
          <cell r="E243" t="str">
            <v>JAL ZAPOPAN PLAZA PATRIA</v>
          </cell>
        </row>
        <row r="244">
          <cell r="A244">
            <v>62919</v>
          </cell>
          <cell r="B244" t="str">
            <v>LOPEZ MANJARREZ BLANCA DELIA</v>
          </cell>
          <cell r="C244" t="str">
            <v>ASESOR PATRIMONIAL ASOCIADO</v>
          </cell>
          <cell r="D244" t="str">
            <v>PROMOCION Y ASESORIA</v>
          </cell>
          <cell r="E244" t="str">
            <v>CD MX TERRAZA PEDREGAL</v>
          </cell>
        </row>
        <row r="245">
          <cell r="A245">
            <v>62907</v>
          </cell>
          <cell r="B245" t="str">
            <v>LARA VARGAS ANA LAURA</v>
          </cell>
          <cell r="C245" t="str">
            <v>SUBGERENTE ADMINISTRATIVO</v>
          </cell>
          <cell r="D245" t="str">
            <v>PROMOCION Y ASESORIA</v>
          </cell>
          <cell r="E245" t="str">
            <v>CD MX MONTES URALES</v>
          </cell>
        </row>
        <row r="246">
          <cell r="A246">
            <v>62971</v>
          </cell>
          <cell r="B246" t="str">
            <v>SOTO HUERTA JOSE LUIS</v>
          </cell>
          <cell r="C246" t="str">
            <v>ASESOR PATRIMONIAL ASOCIADO</v>
          </cell>
          <cell r="D246" t="str">
            <v>PROMOCION Y ASESORIA</v>
          </cell>
          <cell r="E246" t="str">
            <v>CD MX MONTES URALES</v>
          </cell>
        </row>
        <row r="247">
          <cell r="A247">
            <v>62980</v>
          </cell>
          <cell r="B247" t="str">
            <v>RUIZ  SALDAÑA YANSSIMARA GUADALUPE</v>
          </cell>
          <cell r="C247" t="str">
            <v>CAJERO</v>
          </cell>
          <cell r="D247" t="str">
            <v>PROMOCION Y ASESORIA</v>
          </cell>
          <cell r="E247" t="str">
            <v>JAL MARINA VALLARTA</v>
          </cell>
        </row>
        <row r="248">
          <cell r="A248">
            <v>63056</v>
          </cell>
          <cell r="B248" t="str">
            <v>VILLEGAS ACEVES TANIA NAYELI</v>
          </cell>
          <cell r="C248" t="str">
            <v>SUBGERENTE ADMINISTRATIVO</v>
          </cell>
          <cell r="D248" t="str">
            <v>PROMOCION Y ASESORIA</v>
          </cell>
          <cell r="E248" t="str">
            <v>JAL ZAPOPAN PLAZA PATRIA</v>
          </cell>
        </row>
        <row r="249">
          <cell r="A249">
            <v>63049</v>
          </cell>
          <cell r="B249" t="str">
            <v>IÑIGUEZ BAUTISTA BEATRIZ ALEJANDRA</v>
          </cell>
          <cell r="C249" t="str">
            <v>SUBGERENTE ADMINISTRATIVO</v>
          </cell>
          <cell r="D249" t="str">
            <v>PROMOCION Y ASESORIA</v>
          </cell>
          <cell r="E249" t="str">
            <v>JAL ZAPOPAN ANDARES CORP. PATRIA</v>
          </cell>
        </row>
        <row r="250">
          <cell r="A250">
            <v>63093</v>
          </cell>
          <cell r="B250" t="str">
            <v>OCHOA PADILLA LOURDES NOEMI</v>
          </cell>
          <cell r="C250" t="str">
            <v>ASESOR PATRIMONIAL</v>
          </cell>
          <cell r="D250" t="str">
            <v>PROMOCION Y ASESORIA</v>
          </cell>
          <cell r="E250" t="str">
            <v>JAL CHAPALA AJIJIC</v>
          </cell>
        </row>
        <row r="251">
          <cell r="A251">
            <v>63102</v>
          </cell>
          <cell r="B251" t="str">
            <v>MEDINA OCHOA MARTHA GABRIELA</v>
          </cell>
          <cell r="C251" t="str">
            <v>SUBGERENTE ADMINISTRATIVO</v>
          </cell>
          <cell r="D251" t="str">
            <v>PROMOCION Y ASESORIA</v>
          </cell>
          <cell r="E251" t="str">
            <v>JAL MARINA VALLARTA</v>
          </cell>
        </row>
        <row r="252">
          <cell r="A252">
            <v>63095</v>
          </cell>
          <cell r="B252" t="str">
            <v>MALDONADO DURAN ALEXIS ARELI</v>
          </cell>
          <cell r="C252" t="str">
            <v>SUBGERENTE ADMINISTRATIVO</v>
          </cell>
          <cell r="D252" t="str">
            <v>PROMOCION Y ASESORIA</v>
          </cell>
          <cell r="E252" t="str">
            <v>CD MX MONTES URALES</v>
          </cell>
        </row>
        <row r="253">
          <cell r="A253">
            <v>63114</v>
          </cell>
          <cell r="B253" t="str">
            <v>BELTRAN ROJAS OSCAR ABRAHAM</v>
          </cell>
          <cell r="C253" t="str">
            <v>ASESOR PATRIMONIAL</v>
          </cell>
          <cell r="D253" t="str">
            <v>PROMOCION Y ASESORIA</v>
          </cell>
          <cell r="E253" t="str">
            <v>CD MX MONTES URALES</v>
          </cell>
        </row>
        <row r="254">
          <cell r="A254">
            <v>63174</v>
          </cell>
          <cell r="B254" t="str">
            <v>ALVAREZ ROBLES PATRICIA EUGENIA</v>
          </cell>
          <cell r="C254" t="str">
            <v>ASESOR PATRIMONIAL</v>
          </cell>
          <cell r="D254" t="str">
            <v>PROMOCION Y ASESORIA</v>
          </cell>
          <cell r="E254" t="str">
            <v>JAL ZAPOPAN PLAZA ANDARES</v>
          </cell>
        </row>
        <row r="255">
          <cell r="A255">
            <v>63184</v>
          </cell>
          <cell r="B255" t="str">
            <v>NAVARRO MORA BRENDA</v>
          </cell>
          <cell r="C255" t="str">
            <v>CAJERO</v>
          </cell>
          <cell r="D255" t="str">
            <v>PROMOCION Y ASESORIA</v>
          </cell>
          <cell r="E255" t="str">
            <v>JAL GDL PLAZA MEXICO</v>
          </cell>
        </row>
        <row r="256">
          <cell r="A256">
            <v>63199</v>
          </cell>
          <cell r="B256" t="str">
            <v>LIZARRAGA  MORENO  LAURA ELIZABETH</v>
          </cell>
          <cell r="C256" t="str">
            <v>RECEPCIONISTA ANFITRION</v>
          </cell>
          <cell r="D256" t="str">
            <v>PROMOCION Y ASESORIA</v>
          </cell>
          <cell r="E256" t="str">
            <v>SIN MAZATLAN AV DEL MAR</v>
          </cell>
        </row>
        <row r="257">
          <cell r="A257">
            <v>63198</v>
          </cell>
          <cell r="B257" t="str">
            <v>PATIÑO QUIÑONEZ GABRIELA</v>
          </cell>
          <cell r="C257" t="str">
            <v>SUBGERENTE ADMINISTRATIVO</v>
          </cell>
          <cell r="D257" t="str">
            <v>PROMOCION Y ASESORIA</v>
          </cell>
          <cell r="E257" t="str">
            <v>SIN LOS MOCHIS PLAZA ROSALES</v>
          </cell>
        </row>
        <row r="258">
          <cell r="A258">
            <v>63215</v>
          </cell>
          <cell r="B258" t="str">
            <v>SILVA URCID BRISA JIMENA</v>
          </cell>
          <cell r="C258" t="str">
            <v>ASESOR PATRIMONIAL ASOCIADO</v>
          </cell>
          <cell r="D258" t="str">
            <v>PROMOCION Y ASESORIA</v>
          </cell>
          <cell r="E258" t="str">
            <v>CD MX TERRAZA PEDREGAL</v>
          </cell>
        </row>
        <row r="259">
          <cell r="A259">
            <v>6561</v>
          </cell>
          <cell r="B259" t="str">
            <v>MONTANEZ RIVERA BRENDA ELIZABETH</v>
          </cell>
          <cell r="C259" t="str">
            <v>SUBGERENTE ADMINISTRATIVO</v>
          </cell>
          <cell r="D259" t="str">
            <v>PROMOCION Y ASESORIA</v>
          </cell>
          <cell r="E259" t="str">
            <v>COAH TORREON B INDEPENDENCIA</v>
          </cell>
        </row>
        <row r="260">
          <cell r="A260">
            <v>63247</v>
          </cell>
          <cell r="B260" t="str">
            <v>GAUNA DIAZ ROSARIO MARLENE</v>
          </cell>
          <cell r="C260" t="str">
            <v>SUBGERENTE ADMINISTRATIVO</v>
          </cell>
          <cell r="D260" t="str">
            <v>PROMOCION Y ASESORIA</v>
          </cell>
          <cell r="E260" t="str">
            <v>COAH SALTILLO PARQUE CENTRO</v>
          </cell>
        </row>
        <row r="261">
          <cell r="A261">
            <v>63180</v>
          </cell>
          <cell r="B261" t="str">
            <v>BURRUEL MARQUEZ ALEJANDRO</v>
          </cell>
          <cell r="C261" t="str">
            <v>BANQUERO PRIVADO JUNIOR</v>
          </cell>
          <cell r="D261" t="str">
            <v>PROMOCION Y ASESORIA</v>
          </cell>
          <cell r="E261" t="str">
            <v>SON HERMOSILLO PLAZA ANDENES</v>
          </cell>
        </row>
        <row r="262">
          <cell r="A262">
            <v>63167</v>
          </cell>
          <cell r="B262" t="str">
            <v>MENDEZ VIRAMONTES MARIA FERNANDA CLAUDIA</v>
          </cell>
          <cell r="C262" t="str">
            <v>SUBGERENTE</v>
          </cell>
          <cell r="D262" t="str">
            <v>COMPLIANCE</v>
          </cell>
          <cell r="E262" t="str">
            <v>CD MX CORPORATIVO</v>
          </cell>
        </row>
        <row r="263">
          <cell r="A263">
            <v>63131</v>
          </cell>
          <cell r="B263" t="str">
            <v>RAMOS ROCHA MANUEL ARTURO</v>
          </cell>
          <cell r="C263" t="str">
            <v>ASESOR PATRIMONIAL ASOCIADO</v>
          </cell>
          <cell r="D263" t="str">
            <v>PROMOCION Y ASESORIA</v>
          </cell>
          <cell r="E263" t="str">
            <v>CHIH CD JUAREZ PLAZA ODORE</v>
          </cell>
        </row>
        <row r="264">
          <cell r="A264">
            <v>63038</v>
          </cell>
          <cell r="B264" t="str">
            <v>LOO ZALETA ARLETTE</v>
          </cell>
          <cell r="C264" t="str">
            <v>CAJERO</v>
          </cell>
          <cell r="D264" t="str">
            <v>PROMOCION Y ASESORIA</v>
          </cell>
          <cell r="E264" t="str">
            <v>TAMPS TAMPICO AV HIDALGO</v>
          </cell>
        </row>
        <row r="265">
          <cell r="A265">
            <v>63014</v>
          </cell>
          <cell r="B265" t="str">
            <v>PEREZ CRUZ MARIANA LIZBETH</v>
          </cell>
          <cell r="C265" t="str">
            <v>COORDINADOR</v>
          </cell>
          <cell r="D265" t="str">
            <v>JURIDICO</v>
          </cell>
          <cell r="E265" t="str">
            <v>CD MX CORPORATIVO</v>
          </cell>
        </row>
        <row r="266">
          <cell r="A266">
            <v>62912</v>
          </cell>
          <cell r="B266" t="str">
            <v>LOPEZ NAVARRO ENRIQUE</v>
          </cell>
          <cell r="C266" t="str">
            <v>ANALISTA</v>
          </cell>
          <cell r="D266" t="str">
            <v>OFICINA DE INVERSIONES</v>
          </cell>
          <cell r="E266" t="str">
            <v>CD MX CORPORATIVO</v>
          </cell>
        </row>
        <row r="267">
          <cell r="A267">
            <v>62852</v>
          </cell>
          <cell r="B267" t="str">
            <v>BARRON GONZALEZ JAVIER ADOLFO</v>
          </cell>
          <cell r="C267" t="str">
            <v>ASESOR PATRIMONIAL ASOCIADO</v>
          </cell>
          <cell r="D267" t="str">
            <v>PROMOCION Y ASESORIA</v>
          </cell>
          <cell r="E267" t="str">
            <v>PUE CHOLULA CITY ANGELOPOLIS</v>
          </cell>
        </row>
        <row r="268">
          <cell r="A268">
            <v>62807</v>
          </cell>
          <cell r="B268" t="str">
            <v>CALDERON ESTRADA MIGUEL ANGEL</v>
          </cell>
          <cell r="C268" t="str">
            <v>CAJERO</v>
          </cell>
          <cell r="D268" t="str">
            <v>PROMOCION Y ASESORIA</v>
          </cell>
          <cell r="E268" t="str">
            <v>NL SAN PEDRO SAN AGUSTIN</v>
          </cell>
        </row>
        <row r="269">
          <cell r="A269">
            <v>62810</v>
          </cell>
          <cell r="B269" t="str">
            <v>GONZALEZ OCHOA DIEGO</v>
          </cell>
          <cell r="C269" t="str">
            <v>ANALISTA</v>
          </cell>
          <cell r="D269" t="str">
            <v>CONSULTORIA Y SEGUROS</v>
          </cell>
          <cell r="E269" t="str">
            <v>CD MX CORPORATIVO</v>
          </cell>
        </row>
        <row r="270">
          <cell r="A270">
            <v>62801</v>
          </cell>
          <cell r="B270" t="str">
            <v>RAMIREZ MARTINEZ DIANA</v>
          </cell>
          <cell r="C270" t="str">
            <v>ANALISTA</v>
          </cell>
          <cell r="D270" t="str">
            <v>COMPLIANCE</v>
          </cell>
          <cell r="E270" t="str">
            <v>CD MX CORPORATIVO</v>
          </cell>
        </row>
        <row r="271">
          <cell r="A271">
            <v>62785</v>
          </cell>
          <cell r="B271" t="str">
            <v>HERNANDEZ NORIEGA GUADALUPE DE JESUS</v>
          </cell>
          <cell r="C271" t="str">
            <v>ANALISTA</v>
          </cell>
          <cell r="D271" t="str">
            <v>NORMATIVA Y PLD</v>
          </cell>
          <cell r="E271" t="str">
            <v>JAL GDL MARIANO OTERO GWTC</v>
          </cell>
        </row>
        <row r="272">
          <cell r="A272">
            <v>62783</v>
          </cell>
          <cell r="B272" t="str">
            <v>ARANDA NUÑEZ ALICIA</v>
          </cell>
          <cell r="C272" t="str">
            <v>ASESOR PATRIMONIAL ASOCIADO</v>
          </cell>
          <cell r="D272" t="str">
            <v>PROMOCION Y ASESORIA</v>
          </cell>
          <cell r="E272" t="str">
            <v>MOR CUERNAVACA DOMINGO DIEZ</v>
          </cell>
        </row>
        <row r="273">
          <cell r="A273">
            <v>62752</v>
          </cell>
          <cell r="B273" t="str">
            <v>PEREZ HERNANDEZ KAREN MARIEL</v>
          </cell>
          <cell r="C273" t="str">
            <v>ASISTENTE DE PROMOCION</v>
          </cell>
          <cell r="D273" t="str">
            <v>PROMOCION Y ASESORIA</v>
          </cell>
          <cell r="E273" t="str">
            <v>NL SAN PEDRO SAN AGUSTIN</v>
          </cell>
        </row>
        <row r="274">
          <cell r="A274">
            <v>62683</v>
          </cell>
          <cell r="B274" t="str">
            <v>COLMENARES MENDOZA VALERIA</v>
          </cell>
          <cell r="C274" t="str">
            <v>ANALISTA</v>
          </cell>
          <cell r="D274" t="str">
            <v>COMPLIANCE</v>
          </cell>
          <cell r="E274" t="str">
            <v>CD MX CORPORATIVO</v>
          </cell>
        </row>
        <row r="275">
          <cell r="A275">
            <v>62634</v>
          </cell>
          <cell r="B275" t="str">
            <v>MALDONADO MIGUEL SANDRA</v>
          </cell>
          <cell r="C275" t="str">
            <v>SUBGERENTE</v>
          </cell>
          <cell r="D275" t="str">
            <v>CONTROL INTERNO</v>
          </cell>
          <cell r="E275" t="str">
            <v>CD MX CORPORATIVO</v>
          </cell>
        </row>
        <row r="276">
          <cell r="A276">
            <v>62513</v>
          </cell>
          <cell r="B276" t="str">
            <v>GONZALEZ DIAZ GERMAN</v>
          </cell>
          <cell r="C276" t="str">
            <v>SUBGERENTE</v>
          </cell>
          <cell r="D276" t="str">
            <v>CONTROL INTERNO</v>
          </cell>
          <cell r="E276" t="str">
            <v>CD MX CORPORATIVO</v>
          </cell>
        </row>
        <row r="277">
          <cell r="A277">
            <v>62455</v>
          </cell>
          <cell r="B277" t="str">
            <v>PALACIOS JIMENEZ MIGUEL ANGEL</v>
          </cell>
          <cell r="C277" t="str">
            <v>SUBDIRECTOR</v>
          </cell>
          <cell r="D277" t="str">
            <v>CONSULTORIA Y SEGUROS</v>
          </cell>
          <cell r="E277" t="str">
            <v>CD MX CORPORATIVO</v>
          </cell>
        </row>
        <row r="278">
          <cell r="A278">
            <v>62454</v>
          </cell>
          <cell r="B278" t="str">
            <v>HERNANDEZ PEREZ KARIME</v>
          </cell>
          <cell r="C278" t="str">
            <v>RECEPCIONISTA ANFITRION</v>
          </cell>
          <cell r="D278" t="str">
            <v>PROMOCION Y ASESORIA</v>
          </cell>
          <cell r="E278" t="str">
            <v>PUE CHOLULA CITY ANGELOPOLIS</v>
          </cell>
        </row>
        <row r="279">
          <cell r="A279">
            <v>62378</v>
          </cell>
          <cell r="B279" t="str">
            <v>MEJIA MIRANDA JUDITH</v>
          </cell>
          <cell r="C279" t="str">
            <v>COORDINADOR</v>
          </cell>
          <cell r="D279" t="str">
            <v>CONSULTORIA Y SEGUROS</v>
          </cell>
          <cell r="E279" t="str">
            <v>CD MX CORPORATIVO</v>
          </cell>
        </row>
        <row r="280">
          <cell r="A280">
            <v>62335</v>
          </cell>
          <cell r="B280" t="str">
            <v>RODRIGUEZ VELAZQUEZ MARIA ESTHER</v>
          </cell>
          <cell r="C280" t="str">
            <v>DIRECTOR</v>
          </cell>
          <cell r="D280" t="str">
            <v>CONTROL INTERNO</v>
          </cell>
          <cell r="E280" t="str">
            <v>CD MX CORPORATIVO</v>
          </cell>
        </row>
        <row r="281">
          <cell r="A281">
            <v>62293</v>
          </cell>
          <cell r="B281" t="str">
            <v>MACEDO LOZANO ADRIANA DEL CARMEN</v>
          </cell>
          <cell r="C281" t="str">
            <v>ANALISTA</v>
          </cell>
          <cell r="D281" t="str">
            <v>CONSULTORIA Y SEGUROS</v>
          </cell>
          <cell r="E281" t="str">
            <v>CD MX CORPORATIVO</v>
          </cell>
        </row>
        <row r="282">
          <cell r="A282">
            <v>62286</v>
          </cell>
          <cell r="B282" t="str">
            <v>GALINDO LOPEZ CLARETH</v>
          </cell>
          <cell r="C282" t="str">
            <v>CAJERO</v>
          </cell>
          <cell r="D282" t="str">
            <v>PROMOCION Y ASESORIA</v>
          </cell>
          <cell r="E282" t="str">
            <v>PUE CHOLULA CITY ANGELOPOLIS</v>
          </cell>
        </row>
        <row r="283">
          <cell r="A283">
            <v>62167</v>
          </cell>
          <cell r="B283" t="str">
            <v>GONZALEZ REYES RAUL REY</v>
          </cell>
          <cell r="C283" t="str">
            <v>COORDINADOR</v>
          </cell>
          <cell r="D283" t="str">
            <v>CONSULTORIA Y SEGUROS</v>
          </cell>
          <cell r="E283" t="str">
            <v>CD MX CORPORATIVO</v>
          </cell>
        </row>
        <row r="284">
          <cell r="A284">
            <v>62103</v>
          </cell>
          <cell r="B284" t="str">
            <v>LEAL  MARTINEZ  ALEJANDRO</v>
          </cell>
          <cell r="C284" t="str">
            <v>ASESOR PATRIMONIAL ASOCIADO</v>
          </cell>
          <cell r="D284" t="str">
            <v>PROMOCION Y ASESORIA</v>
          </cell>
          <cell r="E284" t="str">
            <v>NL SAN PEDRO SAN AGUSTIN</v>
          </cell>
        </row>
        <row r="285">
          <cell r="A285">
            <v>62076</v>
          </cell>
          <cell r="B285" t="str">
            <v>LOPEZ REYES ADRIANA</v>
          </cell>
          <cell r="C285" t="str">
            <v>ANALISTA</v>
          </cell>
          <cell r="D285" t="str">
            <v>CONSULTORIA Y SEGUROS</v>
          </cell>
          <cell r="E285" t="str">
            <v>CD MX CORPORATIVO</v>
          </cell>
        </row>
        <row r="286">
          <cell r="A286">
            <v>62077</v>
          </cell>
          <cell r="B286" t="str">
            <v>GONZALEZ CORNEJO OMAR</v>
          </cell>
          <cell r="C286" t="str">
            <v>COORDINADOR</v>
          </cell>
          <cell r="D286" t="str">
            <v>CONSULTORIA Y SEGUROS</v>
          </cell>
          <cell r="E286" t="str">
            <v>CD MX CORPORATIVO</v>
          </cell>
        </row>
        <row r="287">
          <cell r="A287">
            <v>61993</v>
          </cell>
          <cell r="B287" t="str">
            <v>DE LA GARZA GARCIA ALEJANDRO</v>
          </cell>
          <cell r="C287" t="str">
            <v>ASESOR PATRIMONIAL ASOCIADO</v>
          </cell>
          <cell r="D287" t="str">
            <v>PROMOCION Y ASESORIA</v>
          </cell>
          <cell r="E287" t="str">
            <v>NL SAN PEDRO SAN AGUSTIN</v>
          </cell>
        </row>
        <row r="288">
          <cell r="A288">
            <v>61938</v>
          </cell>
          <cell r="B288" t="str">
            <v>LOPEZ LOPEZ GUADALUPE</v>
          </cell>
          <cell r="C288" t="str">
            <v>SUBGERENTE</v>
          </cell>
          <cell r="D288" t="str">
            <v>COMPLIANCE</v>
          </cell>
          <cell r="E288" t="str">
            <v>CD MX CORPORATIVO</v>
          </cell>
        </row>
        <row r="289">
          <cell r="A289">
            <v>61881</v>
          </cell>
          <cell r="B289" t="str">
            <v>VIEYRA OCAMPO OLGA</v>
          </cell>
          <cell r="C289" t="str">
            <v>CAJERO</v>
          </cell>
          <cell r="D289" t="str">
            <v>PROMOCION Y ASESORIA</v>
          </cell>
          <cell r="E289" t="str">
            <v>MOR CUERNAVACA DOMINGO DIEZ</v>
          </cell>
        </row>
        <row r="290">
          <cell r="A290">
            <v>61839</v>
          </cell>
          <cell r="B290" t="str">
            <v>ORTIZ REYES MARIA ANTONIETA</v>
          </cell>
          <cell r="C290" t="str">
            <v>ASESOR PATRIMONIAL ASOCIADO</v>
          </cell>
          <cell r="D290" t="str">
            <v>PROMOCION Y ASESORIA</v>
          </cell>
          <cell r="E290" t="str">
            <v>VER BOCA DEL RIO LAS AMERICAS</v>
          </cell>
        </row>
        <row r="291">
          <cell r="A291">
            <v>61834</v>
          </cell>
          <cell r="B291" t="str">
            <v>LEAL MARQUEZ JOSE BAUDILIO</v>
          </cell>
          <cell r="C291" t="str">
            <v>ASESOR PATRIMONIAL ASOCIADO</v>
          </cell>
          <cell r="D291" t="str">
            <v>PROMOCION Y ASESORIA</v>
          </cell>
          <cell r="E291" t="str">
            <v>CHIH CD JUAREZ PLAZA ODORE</v>
          </cell>
        </row>
        <row r="292">
          <cell r="A292">
            <v>61638</v>
          </cell>
          <cell r="B292" t="str">
            <v>JUAREZ GARCIA BLANCA DELIA</v>
          </cell>
          <cell r="C292" t="str">
            <v>ASISTENTE DE ASESORIA</v>
          </cell>
          <cell r="D292" t="str">
            <v>PROMOCION Y ASESORIA</v>
          </cell>
          <cell r="E292" t="str">
            <v>NL SAN PEDRO SAN AGUSTIN</v>
          </cell>
        </row>
        <row r="293">
          <cell r="A293">
            <v>61457</v>
          </cell>
          <cell r="B293" t="str">
            <v>MAR CORRO JONATHAN JOAQUIN</v>
          </cell>
          <cell r="C293" t="str">
            <v>GERENTE</v>
          </cell>
          <cell r="D293" t="str">
            <v>COMPLIANCE</v>
          </cell>
          <cell r="E293" t="str">
            <v>CD MX CORPORATIVO</v>
          </cell>
        </row>
        <row r="294">
          <cell r="A294">
            <v>61647</v>
          </cell>
          <cell r="B294" t="str">
            <v>PINEDA MARTINEZ KARINA</v>
          </cell>
          <cell r="C294" t="str">
            <v>EJECUTIVO</v>
          </cell>
          <cell r="D294" t="str">
            <v>CREDITO PERSONAS FISICAS</v>
          </cell>
          <cell r="E294" t="str">
            <v>CD MX CORPORATIVO</v>
          </cell>
        </row>
        <row r="295">
          <cell r="A295">
            <v>61822</v>
          </cell>
          <cell r="B295" t="str">
            <v>QUINTOS ROMERO JORGE RODRIGO</v>
          </cell>
          <cell r="C295" t="str">
            <v>EJECUTIVO</v>
          </cell>
          <cell r="D295" t="str">
            <v>CREDITO PERSONAS MORALES</v>
          </cell>
          <cell r="E295" t="str">
            <v>CD MX CORPORATIVO</v>
          </cell>
        </row>
        <row r="296">
          <cell r="A296">
            <v>61901</v>
          </cell>
          <cell r="B296" t="str">
            <v>OROZCO CRUZ ABEYRO VICTOR</v>
          </cell>
          <cell r="C296" t="str">
            <v>DIRECTOR</v>
          </cell>
          <cell r="D296" t="str">
            <v>ANALISIS DE CREDITO</v>
          </cell>
          <cell r="E296" t="str">
            <v>CD MX CORPORATIVO</v>
          </cell>
        </row>
        <row r="297">
          <cell r="A297">
            <v>61916</v>
          </cell>
          <cell r="B297" t="str">
            <v>CAPISTRAN RUIZ BRENDA XOCHITL</v>
          </cell>
          <cell r="C297" t="str">
            <v>SUBDIRECTOR</v>
          </cell>
          <cell r="D297" t="str">
            <v>CREDITO PERSONAS MORALES</v>
          </cell>
          <cell r="E297" t="str">
            <v>CD MX CORPORATIVO</v>
          </cell>
        </row>
        <row r="298">
          <cell r="A298">
            <v>62453</v>
          </cell>
          <cell r="B298" t="str">
            <v>FLORES HERNANDEZ OSKAR ALEX</v>
          </cell>
          <cell r="C298" t="str">
            <v>GERENTE</v>
          </cell>
          <cell r="D298" t="str">
            <v>ANALISIS DE CREDITO</v>
          </cell>
          <cell r="E298" t="str">
            <v>CD MX CORPORATIVO</v>
          </cell>
        </row>
        <row r="299">
          <cell r="A299">
            <v>62621</v>
          </cell>
          <cell r="B299" t="str">
            <v>GONZALEZ GUERRERO VERONICA</v>
          </cell>
          <cell r="C299" t="str">
            <v>SUBDIRECTOR</v>
          </cell>
          <cell r="D299" t="str">
            <v>CREDITO PERSONAS MORALES</v>
          </cell>
          <cell r="E299" t="str">
            <v>CD MX CORPORATIVO</v>
          </cell>
        </row>
        <row r="300">
          <cell r="A300">
            <v>62842</v>
          </cell>
          <cell r="B300" t="str">
            <v>PEÑA CRUZ JUAN MANUEL</v>
          </cell>
          <cell r="C300" t="str">
            <v>EJECUTIVO</v>
          </cell>
          <cell r="D300" t="str">
            <v>CREDITO PERSONAS MORALES</v>
          </cell>
          <cell r="E300" t="str">
            <v>CD MX CORPORATIVO</v>
          </cell>
        </row>
        <row r="301">
          <cell r="A301">
            <v>62883</v>
          </cell>
          <cell r="B301" t="str">
            <v>PEREZ VAZQUEZ MACARIO</v>
          </cell>
          <cell r="C301" t="str">
            <v>DIRECTOR</v>
          </cell>
          <cell r="D301" t="str">
            <v>CREDITO PERSONAS FISICAS</v>
          </cell>
          <cell r="E301" t="str">
            <v>CD MX CORPORATIVO</v>
          </cell>
        </row>
        <row r="302">
          <cell r="A302">
            <v>5013</v>
          </cell>
          <cell r="B302" t="str">
            <v>MARTINEZ SUAREZ LAURA ELENA</v>
          </cell>
          <cell r="C302" t="str">
            <v>ANALISTA</v>
          </cell>
          <cell r="D302" t="str">
            <v>EXPERIENCIA AL CLIENTE</v>
          </cell>
          <cell r="E302" t="str">
            <v>CD MX MONTES URALES</v>
          </cell>
        </row>
        <row r="303">
          <cell r="A303">
            <v>5103</v>
          </cell>
          <cell r="B303" t="str">
            <v>CARBAJAL GONZALEZ KARINA</v>
          </cell>
          <cell r="C303" t="str">
            <v>SUBDIRECTOR</v>
          </cell>
          <cell r="D303" t="str">
            <v>SERVICIOS CAT</v>
          </cell>
          <cell r="E303" t="str">
            <v>CD MX CORPORATIVO</v>
          </cell>
        </row>
        <row r="304">
          <cell r="A304">
            <v>6825</v>
          </cell>
          <cell r="B304" t="str">
            <v>AVILA VALDES ERNESTO</v>
          </cell>
          <cell r="C304" t="str">
            <v>ASESOR BANCA SOLUCIONES</v>
          </cell>
          <cell r="D304" t="str">
            <v>BANCA SOLUCIONES</v>
          </cell>
          <cell r="E304" t="str">
            <v>CD MX TERRAZA PEDREGAL</v>
          </cell>
        </row>
        <row r="305">
          <cell r="A305">
            <v>50381</v>
          </cell>
          <cell r="B305" t="str">
            <v>IÑIGUEZ MONTES  SAYRA JOHANNA</v>
          </cell>
          <cell r="C305" t="str">
            <v>ASESOR BANCA SOLUCIONES</v>
          </cell>
          <cell r="D305" t="str">
            <v>BANCA SOLUCIONES</v>
          </cell>
          <cell r="E305" t="str">
            <v>JAL ZAPOPAN PLAZA PATRIA</v>
          </cell>
        </row>
        <row r="306">
          <cell r="A306">
            <v>50394</v>
          </cell>
          <cell r="B306" t="str">
            <v>AYALA FARANGO MARLEN</v>
          </cell>
          <cell r="C306" t="str">
            <v>SUPERVISOR</v>
          </cell>
          <cell r="D306" t="str">
            <v>SERVICIOS CAT</v>
          </cell>
          <cell r="E306" t="str">
            <v>CD MX CORPORATIVO</v>
          </cell>
        </row>
        <row r="307">
          <cell r="A307">
            <v>50401</v>
          </cell>
          <cell r="B307" t="str">
            <v>RIVERA BANUELOS MARIA ELENA</v>
          </cell>
          <cell r="C307" t="str">
            <v>ASESOR BANCA SOLUCIONES</v>
          </cell>
          <cell r="D307" t="str">
            <v>BANCA SOLUCIONES</v>
          </cell>
          <cell r="E307" t="str">
            <v>JAL ZAPOPAN PLAZA PATRIA</v>
          </cell>
        </row>
        <row r="308">
          <cell r="A308">
            <v>52052</v>
          </cell>
          <cell r="B308" t="str">
            <v>CASTRO COLINA ADRIANA</v>
          </cell>
          <cell r="C308" t="str">
            <v>ASESOR BANCA SOLUCIONES</v>
          </cell>
          <cell r="D308" t="str">
            <v>BANCA SOLUCIONES</v>
          </cell>
          <cell r="E308" t="str">
            <v>JAL GDL MARIANO OTERO GWTC</v>
          </cell>
        </row>
        <row r="309">
          <cell r="A309">
            <v>52213</v>
          </cell>
          <cell r="B309" t="str">
            <v>VERDIN MADRIGAL KARLA</v>
          </cell>
          <cell r="C309" t="str">
            <v>ASESOR BANCA SOLUCIONES</v>
          </cell>
          <cell r="D309" t="str">
            <v>BANCA SOLUCIONES</v>
          </cell>
          <cell r="E309" t="str">
            <v>JAL GDL MARIANO OTERO GWTC</v>
          </cell>
        </row>
        <row r="310">
          <cell r="A310">
            <v>53250</v>
          </cell>
          <cell r="B310" t="str">
            <v>GUZMAN PADILLA GEMMA IRAIDA</v>
          </cell>
          <cell r="C310" t="str">
            <v>ASESOR BANCA SOLUCIONES</v>
          </cell>
          <cell r="D310" t="str">
            <v>BANCA SOLUCIONES</v>
          </cell>
          <cell r="E310" t="str">
            <v>GTO LEON CERRO GORDO</v>
          </cell>
        </row>
        <row r="311">
          <cell r="A311">
            <v>53897</v>
          </cell>
          <cell r="B311" t="str">
            <v>FLORES BENITEZ GILA HAYDEE</v>
          </cell>
          <cell r="C311" t="str">
            <v>ASESOR BANCA SOLUCIONES</v>
          </cell>
          <cell r="D311" t="str">
            <v>BANCA SOLUCIONES</v>
          </cell>
          <cell r="E311" t="str">
            <v>YUC MERIDA PLAZA LUXUS ALTABRISA</v>
          </cell>
        </row>
        <row r="312">
          <cell r="A312">
            <v>90737</v>
          </cell>
          <cell r="B312" t="str">
            <v>LLAMAS VELAZQUEZ AIDA GUADALUPE EUGENIA</v>
          </cell>
          <cell r="C312" t="str">
            <v>SUBDIRECTOR DE CENTRO FINANCIERO</v>
          </cell>
          <cell r="D312" t="str">
            <v>BANCA SOLUCIONES</v>
          </cell>
          <cell r="E312" t="str">
            <v>JAL GDL MARIANO OTERO GWTC</v>
          </cell>
        </row>
        <row r="313">
          <cell r="A313">
            <v>95777</v>
          </cell>
          <cell r="B313" t="str">
            <v>BOLAÑOS MONTES DE OCA JESSICA</v>
          </cell>
          <cell r="C313" t="str">
            <v>ASESOR BANCA SOLUCIONES</v>
          </cell>
          <cell r="D313" t="str">
            <v>BANCA SOLUCIONES</v>
          </cell>
          <cell r="E313" t="str">
            <v>CD MX TERRAZA PEDREGAL</v>
          </cell>
        </row>
        <row r="314">
          <cell r="A314">
            <v>97823</v>
          </cell>
          <cell r="B314" t="str">
            <v>RODRIGUEZ PIMENTEL TANIA GUADALUPE</v>
          </cell>
          <cell r="C314" t="str">
            <v>ASESOR BANCA SOLUCIONES</v>
          </cell>
          <cell r="D314" t="str">
            <v>BANCA SOLUCIONES</v>
          </cell>
          <cell r="E314" t="str">
            <v>JAL GDL FORUM TLAQUEPAQUE</v>
          </cell>
        </row>
        <row r="315">
          <cell r="A315">
            <v>60374</v>
          </cell>
          <cell r="B315" t="str">
            <v>AMBRIZ CERVANTES JESUS ALBERTO</v>
          </cell>
          <cell r="C315" t="str">
            <v>COORDINADOR</v>
          </cell>
          <cell r="D315" t="str">
            <v>BANCA SOLUCIONES</v>
          </cell>
          <cell r="E315" t="str">
            <v>CD MX MONTES URALES</v>
          </cell>
        </row>
        <row r="316">
          <cell r="A316">
            <v>60336</v>
          </cell>
          <cell r="B316" t="str">
            <v>SAAVEDRA LOPEZ EDMUNDO DANIEL</v>
          </cell>
          <cell r="C316" t="str">
            <v>ASESOR BANCA SOLUCIONES</v>
          </cell>
          <cell r="D316" t="str">
            <v>BANCA SOLUCIONES</v>
          </cell>
          <cell r="E316" t="str">
            <v>CD MX MONTES URALES</v>
          </cell>
        </row>
        <row r="317">
          <cell r="A317">
            <v>60492</v>
          </cell>
          <cell r="B317" t="str">
            <v>SEGOVIA HERNANDEZ GABRIEL</v>
          </cell>
          <cell r="C317" t="str">
            <v>ASESOR BANCA SOLUCIONES</v>
          </cell>
          <cell r="D317" t="str">
            <v>BANCA SOLUCIONES</v>
          </cell>
          <cell r="E317" t="str">
            <v>EDO MEX SATELITE</v>
          </cell>
        </row>
        <row r="318">
          <cell r="A318">
            <v>60545</v>
          </cell>
          <cell r="B318" t="str">
            <v>MORALES SANTOS ALEJANDRA</v>
          </cell>
          <cell r="C318" t="str">
            <v>OPERADOR TELEFONICO</v>
          </cell>
          <cell r="D318" t="str">
            <v>SERVICIOS CAT</v>
          </cell>
          <cell r="E318" t="str">
            <v>CD MX CORPORATIVO</v>
          </cell>
        </row>
        <row r="319">
          <cell r="A319">
            <v>60603</v>
          </cell>
          <cell r="B319" t="str">
            <v>BARRERA RODRIGUEZ JENIFER PAULINA</v>
          </cell>
          <cell r="C319" t="str">
            <v>ASESOR BANCA SOLUCIONES</v>
          </cell>
          <cell r="D319" t="str">
            <v>BANCA SOLUCIONES</v>
          </cell>
          <cell r="E319" t="str">
            <v>JAL GDL FORUM TLAQUEPAQUE</v>
          </cell>
        </row>
        <row r="320">
          <cell r="A320">
            <v>60726</v>
          </cell>
          <cell r="B320" t="str">
            <v>ESTRADA FERNANDEZ RAMIRO</v>
          </cell>
          <cell r="C320" t="str">
            <v>OPERADOR TELEFONICO</v>
          </cell>
          <cell r="D320" t="str">
            <v>SERVICIOS CAT</v>
          </cell>
          <cell r="E320" t="str">
            <v>CD MX CORPORATIVO</v>
          </cell>
        </row>
        <row r="321">
          <cell r="A321">
            <v>60734</v>
          </cell>
          <cell r="B321" t="str">
            <v>HERRERA AGUAYO IVETTE ALEJANDRA</v>
          </cell>
          <cell r="C321" t="str">
            <v>SUBDIRECTOR DE CENTRO FINANCIERO</v>
          </cell>
          <cell r="D321" t="str">
            <v>BANCA SOLUCIONES</v>
          </cell>
          <cell r="E321" t="str">
            <v>CD MX MONTES URALES</v>
          </cell>
        </row>
        <row r="322">
          <cell r="A322">
            <v>60861</v>
          </cell>
          <cell r="B322" t="str">
            <v>ROBLES MUÑOZ SANDRA CONSUELO</v>
          </cell>
          <cell r="C322" t="str">
            <v>ASESOR BANCA SOLUCIONES</v>
          </cell>
          <cell r="D322" t="str">
            <v>BANCA SOLUCIONES</v>
          </cell>
          <cell r="E322" t="str">
            <v>EDO MEX SATELITE</v>
          </cell>
        </row>
        <row r="323">
          <cell r="A323">
            <v>60895</v>
          </cell>
          <cell r="B323" t="str">
            <v>IBARRA BECERRA NOEMI</v>
          </cell>
          <cell r="C323" t="str">
            <v>ASESOR BANCA SOLUCIONES</v>
          </cell>
          <cell r="D323" t="str">
            <v>BANCA SOLUCIONES</v>
          </cell>
          <cell r="E323" t="str">
            <v>JAL CHAPALA AJIJIC</v>
          </cell>
        </row>
        <row r="324">
          <cell r="A324">
            <v>61053</v>
          </cell>
          <cell r="B324" t="str">
            <v>GARCIA RODRIGUEZ RAQUEL</v>
          </cell>
          <cell r="C324" t="str">
            <v>GERENTE</v>
          </cell>
          <cell r="D324" t="str">
            <v>SERVICIOS CAT</v>
          </cell>
          <cell r="E324" t="str">
            <v>CD MX CORPORATIVO</v>
          </cell>
        </row>
        <row r="325">
          <cell r="A325">
            <v>64293</v>
          </cell>
          <cell r="B325" t="str">
            <v>VELA CARRILLO LUIS JAVIER</v>
          </cell>
          <cell r="C325" t="str">
            <v>SUBGERENTE</v>
          </cell>
          <cell r="D325" t="str">
            <v>FIDUCIARIO</v>
          </cell>
          <cell r="E325" t="str">
            <v>CD MX CORPORATIVO</v>
          </cell>
        </row>
        <row r="326">
          <cell r="A326">
            <v>64298</v>
          </cell>
          <cell r="B326" t="str">
            <v>VAZQUEZ GASCA MARIA DEL ROCIO</v>
          </cell>
          <cell r="C326" t="str">
            <v>GERENTE</v>
          </cell>
          <cell r="D326" t="str">
            <v>FIDUCIARIO</v>
          </cell>
          <cell r="E326" t="str">
            <v>CD MX CORPORATIVO</v>
          </cell>
        </row>
        <row r="327">
          <cell r="A327">
            <v>64303</v>
          </cell>
          <cell r="B327" t="str">
            <v>RAMOS MARTINEZ ADRIANA CECILIA</v>
          </cell>
          <cell r="C327" t="str">
            <v>COORDINADOR</v>
          </cell>
          <cell r="D327" t="str">
            <v>FIDUCIARIO</v>
          </cell>
          <cell r="E327" t="str">
            <v>CD MX CORPORATIVO</v>
          </cell>
        </row>
        <row r="328">
          <cell r="A328">
            <v>64310</v>
          </cell>
          <cell r="B328" t="str">
            <v>LEON GARCIA DAVID</v>
          </cell>
          <cell r="C328" t="str">
            <v>GERENTE</v>
          </cell>
          <cell r="D328" t="str">
            <v>FIDUCIARIO</v>
          </cell>
          <cell r="E328" t="str">
            <v>CD MX CORPORATIVO</v>
          </cell>
        </row>
        <row r="329">
          <cell r="A329">
            <v>64344</v>
          </cell>
          <cell r="B329" t="str">
            <v>GARCIA RUBIO NALLELI</v>
          </cell>
          <cell r="C329" t="str">
            <v>SUBGERENTE</v>
          </cell>
          <cell r="D329" t="str">
            <v>FIDUCIARIO</v>
          </cell>
          <cell r="E329" t="str">
            <v>CD MX MONTES URALES</v>
          </cell>
        </row>
        <row r="330">
          <cell r="A330">
            <v>64341</v>
          </cell>
          <cell r="B330" t="str">
            <v>PERFECTO SANCHEZ ANA KARINA</v>
          </cell>
          <cell r="C330" t="str">
            <v>ANALISTA</v>
          </cell>
          <cell r="D330" t="str">
            <v>FIDUCIARIO</v>
          </cell>
          <cell r="E330" t="str">
            <v>CD MX CORPORATIVO</v>
          </cell>
        </row>
        <row r="331">
          <cell r="A331">
            <v>64342</v>
          </cell>
          <cell r="B331" t="str">
            <v>MANCILLA LOPEZ AGUADO ERICK EDUARDO</v>
          </cell>
          <cell r="C331" t="str">
            <v>ANALISTA</v>
          </cell>
          <cell r="D331" t="str">
            <v>FIDUCIARIO</v>
          </cell>
          <cell r="E331" t="str">
            <v>CD MX CORPORATIVO</v>
          </cell>
        </row>
        <row r="332">
          <cell r="A332">
            <v>64401</v>
          </cell>
          <cell r="B332" t="str">
            <v>MARTINEZ GARCIA JESUS EDUARDO</v>
          </cell>
          <cell r="C332" t="str">
            <v>ANALISTA</v>
          </cell>
          <cell r="D332" t="str">
            <v>FIDUCIARIO</v>
          </cell>
          <cell r="E332" t="str">
            <v>CD MX MONTES URALES</v>
          </cell>
        </row>
        <row r="333">
          <cell r="A333">
            <v>64586</v>
          </cell>
          <cell r="B333" t="str">
            <v>BRISEÑO GARCIA VANESSA FERNANDA</v>
          </cell>
          <cell r="C333" t="str">
            <v>GERENTE</v>
          </cell>
          <cell r="D333" t="str">
            <v>FIDUCIARIO</v>
          </cell>
          <cell r="E333" t="str">
            <v>CD MX MONTES URALES</v>
          </cell>
        </row>
        <row r="334">
          <cell r="A334">
            <v>63443</v>
          </cell>
          <cell r="B334" t="str">
            <v>ESPARZA FERRETIZ KARLA IVETTE</v>
          </cell>
          <cell r="C334" t="str">
            <v>GERENTE</v>
          </cell>
          <cell r="D334" t="str">
            <v>JURIDICO</v>
          </cell>
          <cell r="E334" t="str">
            <v>CD MX CORPORATIVO</v>
          </cell>
        </row>
        <row r="335">
          <cell r="A335">
            <v>64210</v>
          </cell>
          <cell r="B335" t="str">
            <v>HERNANDEZ GARCIA LIZBETH</v>
          </cell>
          <cell r="C335" t="str">
            <v>ANALISTA</v>
          </cell>
          <cell r="D335" t="str">
            <v>JURIDICO</v>
          </cell>
          <cell r="E335" t="str">
            <v>CD MX CORPORATIVO</v>
          </cell>
        </row>
        <row r="336">
          <cell r="A336">
            <v>63312</v>
          </cell>
          <cell r="B336" t="str">
            <v>DIEZ FUENTEVILLA ANDRES</v>
          </cell>
          <cell r="C336" t="str">
            <v>ANALISTA</v>
          </cell>
          <cell r="D336" t="str">
            <v>ANALISIS</v>
          </cell>
          <cell r="E336" t="str">
            <v>CD MX CORPORATIVO</v>
          </cell>
        </row>
        <row r="337">
          <cell r="A337">
            <v>63501</v>
          </cell>
          <cell r="B337" t="str">
            <v>GALINDO LOPEZ SCARLETH</v>
          </cell>
          <cell r="C337" t="str">
            <v>ANALISTA</v>
          </cell>
          <cell r="D337" t="str">
            <v>ANALISIS</v>
          </cell>
          <cell r="E337" t="str">
            <v>CD MX CORPORATIVO</v>
          </cell>
        </row>
        <row r="338">
          <cell r="A338">
            <v>63583</v>
          </cell>
          <cell r="B338" t="str">
            <v>LEON DE LA VEGA RAFAEL</v>
          </cell>
          <cell r="C338" t="str">
            <v>ANALISTA</v>
          </cell>
          <cell r="D338" t="str">
            <v>ANALISIS</v>
          </cell>
          <cell r="E338" t="str">
            <v>CD MX CORPORATIVO</v>
          </cell>
        </row>
        <row r="339">
          <cell r="A339">
            <v>63711</v>
          </cell>
          <cell r="B339" t="str">
            <v>BERISTAIN URBINA ANA SOFIA</v>
          </cell>
          <cell r="C339" t="str">
            <v>ANALISTA</v>
          </cell>
          <cell r="D339" t="str">
            <v>ANALISIS</v>
          </cell>
          <cell r="E339" t="str">
            <v>CD MX CORPORATIVO</v>
          </cell>
        </row>
        <row r="340">
          <cell r="A340">
            <v>64175</v>
          </cell>
          <cell r="B340" t="str">
            <v>OCHOA GUERRA LILIAN JEANETTE</v>
          </cell>
          <cell r="C340" t="str">
            <v>ANALISTA FUNDAMENTAL</v>
          </cell>
          <cell r="D340" t="str">
            <v>ANALISIS</v>
          </cell>
          <cell r="E340" t="str">
            <v>CD MX CORPORATIVO</v>
          </cell>
        </row>
        <row r="341">
          <cell r="A341">
            <v>64187</v>
          </cell>
          <cell r="B341" t="str">
            <v>AGUILAR ROEL OORUK</v>
          </cell>
          <cell r="C341" t="str">
            <v>ANALISTA</v>
          </cell>
          <cell r="D341" t="str">
            <v>ANALISIS</v>
          </cell>
          <cell r="E341" t="str">
            <v>CD MX CORPORATIVO</v>
          </cell>
        </row>
        <row r="342">
          <cell r="A342">
            <v>64579</v>
          </cell>
          <cell r="B342" t="str">
            <v>MENDOZA BALDERAS VALENTIN III</v>
          </cell>
          <cell r="C342" t="str">
            <v>ANALISTA</v>
          </cell>
          <cell r="D342" t="str">
            <v>ANALISIS</v>
          </cell>
          <cell r="E342" t="str">
            <v>CD MX CORPORATIVO</v>
          </cell>
        </row>
        <row r="343">
          <cell r="A343">
            <v>63251</v>
          </cell>
          <cell r="B343" t="str">
            <v>PONS ROBERT STEFANO MIGUEL</v>
          </cell>
          <cell r="C343" t="str">
            <v>ASESOR</v>
          </cell>
          <cell r="D343" t="str">
            <v>INSTITUCIONALES Y BANCA DE GOBIERNO</v>
          </cell>
          <cell r="E343" t="str">
            <v>CD MX CORPORATIVO</v>
          </cell>
        </row>
        <row r="344">
          <cell r="A344">
            <v>63935</v>
          </cell>
          <cell r="B344" t="str">
            <v>FERNANDEZ FONSECA MIGUEL ANGEL</v>
          </cell>
          <cell r="C344" t="str">
            <v>ANALISTA</v>
          </cell>
          <cell r="D344" t="str">
            <v>INSTITUCIONALES Y BANCA DE GOBIERNO</v>
          </cell>
          <cell r="E344" t="str">
            <v>CD MX CORPORATIVO</v>
          </cell>
        </row>
        <row r="345">
          <cell r="A345">
            <v>63333</v>
          </cell>
          <cell r="B345" t="str">
            <v>RODRIGUEZ VARGAS VICTOR MANUEL</v>
          </cell>
          <cell r="C345" t="str">
            <v>OPERADOR</v>
          </cell>
          <cell r="D345" t="str">
            <v>MESA DE CAMBIOS</v>
          </cell>
          <cell r="E345" t="str">
            <v>CD MX CORPORATIVO</v>
          </cell>
        </row>
        <row r="346">
          <cell r="A346">
            <v>63327</v>
          </cell>
          <cell r="B346" t="str">
            <v>OLIVOS CORONA PATRICK IVAN</v>
          </cell>
          <cell r="C346" t="str">
            <v>ANALISTA</v>
          </cell>
          <cell r="D346" t="str">
            <v>VENTAS INSTITUCIONALES</v>
          </cell>
          <cell r="E346" t="str">
            <v>VENTAS EQUITY</v>
          </cell>
        </row>
        <row r="347">
          <cell r="A347">
            <v>63561</v>
          </cell>
          <cell r="B347" t="str">
            <v>RIVAS SANCHEZ LAURA ALEJANDRA</v>
          </cell>
          <cell r="C347" t="str">
            <v>SUBDIRECTOR</v>
          </cell>
          <cell r="D347" t="str">
            <v>WEALTH MANAGEMENT</v>
          </cell>
          <cell r="E347" t="str">
            <v>CD MX CORPORATIVO</v>
          </cell>
        </row>
        <row r="348">
          <cell r="A348">
            <v>63992</v>
          </cell>
          <cell r="B348" t="str">
            <v>PULIDO COLIN KARLA ANGELICA</v>
          </cell>
          <cell r="C348" t="str">
            <v>ASISTENTE DE PROMOCION</v>
          </cell>
          <cell r="D348" t="str">
            <v>WEALTH MANAGEMENT</v>
          </cell>
          <cell r="E348" t="str">
            <v>CD MX CORPORATIVO</v>
          </cell>
        </row>
        <row r="349">
          <cell r="A349">
            <v>64347</v>
          </cell>
          <cell r="B349" t="str">
            <v>ZENTENO VELAZQUEZ PAOLA</v>
          </cell>
          <cell r="C349" t="str">
            <v>INSTRUCTOR</v>
          </cell>
          <cell r="D349" t="str">
            <v>EDUCACION FINANCIERA</v>
          </cell>
          <cell r="E349" t="str">
            <v>CD MX CORPORATIVO</v>
          </cell>
        </row>
        <row r="350">
          <cell r="A350">
            <v>63374</v>
          </cell>
          <cell r="B350" t="str">
            <v>MARTINEZ RODRIGUEZ MONICA CELESTE</v>
          </cell>
          <cell r="C350" t="str">
            <v>GERENTE</v>
          </cell>
          <cell r="D350" t="str">
            <v>PROMOCION Y ASESORIA</v>
          </cell>
          <cell r="E350" t="str">
            <v>CD MX CORPORATIVO</v>
          </cell>
        </row>
        <row r="351">
          <cell r="A351">
            <v>64580</v>
          </cell>
          <cell r="B351" t="str">
            <v>PERDOMO PEREZ IVAN</v>
          </cell>
          <cell r="C351" t="str">
            <v>PRODUCT OWNER</v>
          </cell>
          <cell r="D351" t="str">
            <v>TECNOLOGIAS DE LA INFORMACION</v>
          </cell>
          <cell r="E351" t="str">
            <v>CD MX CORPORATIVO</v>
          </cell>
        </row>
        <row r="352">
          <cell r="A352">
            <v>63863</v>
          </cell>
          <cell r="B352" t="str">
            <v>MAYA JUAREZ CARLOS ALFREDO</v>
          </cell>
          <cell r="C352" t="str">
            <v>DISEÑADOR DINN</v>
          </cell>
          <cell r="D352" t="str">
            <v>TECNOLOGIAS DE LA INFORMACION</v>
          </cell>
          <cell r="E352" t="str">
            <v>CD MX CORPORATIVO</v>
          </cell>
        </row>
        <row r="353">
          <cell r="A353">
            <v>64169</v>
          </cell>
          <cell r="B353" t="str">
            <v>ROJAS SALINAS ISELA</v>
          </cell>
          <cell r="C353" t="str">
            <v>COORDINADOR</v>
          </cell>
          <cell r="D353" t="str">
            <v>TECNOLOGIAS DE LA INFORMACION</v>
          </cell>
          <cell r="E353" t="str">
            <v>CD MX CORPORATIVO</v>
          </cell>
        </row>
        <row r="354">
          <cell r="A354">
            <v>63997</v>
          </cell>
          <cell r="B354" t="str">
            <v>HERNANDEZ PEREZ VIOLETA</v>
          </cell>
          <cell r="C354" t="str">
            <v>ANALISTA</v>
          </cell>
          <cell r="D354" t="str">
            <v>ANALISIS DE CREDITO</v>
          </cell>
          <cell r="E354" t="str">
            <v>CD MX CORPORATIVO</v>
          </cell>
        </row>
        <row r="355">
          <cell r="A355">
            <v>64234</v>
          </cell>
          <cell r="B355" t="str">
            <v>MELO PALACIOS ALMA DELIA</v>
          </cell>
          <cell r="C355" t="str">
            <v>ANALISTA</v>
          </cell>
          <cell r="D355" t="str">
            <v>ANALISIS DE CREDITO</v>
          </cell>
          <cell r="E355" t="str">
            <v>CD MX CORPORATIVO</v>
          </cell>
        </row>
        <row r="356">
          <cell r="A356">
            <v>64092</v>
          </cell>
          <cell r="B356" t="str">
            <v>MEDINA MURUETA GABRIELA</v>
          </cell>
          <cell r="C356" t="str">
            <v>ANALISTA</v>
          </cell>
          <cell r="D356" t="str">
            <v>ANALISIS DE CREDITO</v>
          </cell>
          <cell r="E356" t="str">
            <v>CD MX CORPORATIVO</v>
          </cell>
        </row>
        <row r="357">
          <cell r="A357">
            <v>63541</v>
          </cell>
          <cell r="B357" t="str">
            <v>LUNA CAMPOS LILIANA MARGARITA</v>
          </cell>
          <cell r="C357" t="str">
            <v>COORDINADOR</v>
          </cell>
          <cell r="D357" t="str">
            <v>ANALISIS DE CREDITO</v>
          </cell>
          <cell r="E357" t="str">
            <v>CD MX CORPORATIVO</v>
          </cell>
        </row>
        <row r="358">
          <cell r="A358">
            <v>63179</v>
          </cell>
          <cell r="B358" t="str">
            <v>HERNANDEZ CASTILLO BRISIA NOHEMI</v>
          </cell>
          <cell r="C358" t="str">
            <v>COORDINADOR</v>
          </cell>
          <cell r="D358" t="str">
            <v>TECNOLOGIAS DE LA INFORMACION</v>
          </cell>
          <cell r="E358" t="str">
            <v>CD MX CORPORATIVO</v>
          </cell>
        </row>
        <row r="359">
          <cell r="A359">
            <v>64065</v>
          </cell>
          <cell r="B359" t="str">
            <v>GARCIA REA JESSICA MARGARITA</v>
          </cell>
          <cell r="C359" t="str">
            <v>ANALISTA</v>
          </cell>
          <cell r="D359" t="str">
            <v>CONSULTORIA Y SEGUROS</v>
          </cell>
          <cell r="E359" t="str">
            <v>CD MX CORPORATIVO</v>
          </cell>
        </row>
        <row r="360">
          <cell r="A360">
            <v>63593</v>
          </cell>
          <cell r="B360" t="str">
            <v>CRUZ LARIOS JESUS MARTIN</v>
          </cell>
          <cell r="C360" t="str">
            <v>ANALISTA</v>
          </cell>
          <cell r="D360" t="str">
            <v>CONSULTORIA Y SEGUROS</v>
          </cell>
          <cell r="E360" t="str">
            <v>CD MX CORPORATIVO</v>
          </cell>
        </row>
        <row r="361">
          <cell r="A361">
            <v>53984</v>
          </cell>
          <cell r="B361" t="str">
            <v>VARGAS CORREA PATRICIA PILAR DEL SOCORRO</v>
          </cell>
          <cell r="C361" t="str">
            <v>ASESOR PATRIMONIAL ASOCIADO</v>
          </cell>
          <cell r="D361" t="str">
            <v>PROMOCION Y ASESORIA</v>
          </cell>
          <cell r="E361" t="str">
            <v>YUC MERIDA PLAZA LUXUS ALTABRISA</v>
          </cell>
        </row>
        <row r="362">
          <cell r="A362">
            <v>62598</v>
          </cell>
          <cell r="B362" t="str">
            <v>CASTELLANOS GARCIA OMAR</v>
          </cell>
          <cell r="C362" t="str">
            <v>OPERADOR</v>
          </cell>
          <cell r="D362" t="str">
            <v>ADMINISTRACION DE CREDITO</v>
          </cell>
          <cell r="E362" t="str">
            <v>CD MX CORPORATIVO</v>
          </cell>
        </row>
        <row r="363">
          <cell r="A363">
            <v>53029</v>
          </cell>
          <cell r="B363" t="str">
            <v>BECERRA PENA LUIS FERNANDO</v>
          </cell>
          <cell r="C363" t="str">
            <v>INGENIERO SISTEMAS</v>
          </cell>
          <cell r="D363" t="str">
            <v>TECNOLOGIAS DE LA INFORMACION</v>
          </cell>
          <cell r="E363" t="str">
            <v>CD MX CORPORATIVO</v>
          </cell>
        </row>
        <row r="364">
          <cell r="A364">
            <v>63670</v>
          </cell>
          <cell r="B364" t="str">
            <v>DE LA ROSA BUENO ELDER</v>
          </cell>
          <cell r="C364" t="str">
            <v>ASESOR BANCA SOLUCIONES</v>
          </cell>
          <cell r="D364" t="str">
            <v>BANCA SOLUCIONES</v>
          </cell>
          <cell r="E364" t="str">
            <v>GTO LEON CERRO GORDO</v>
          </cell>
        </row>
        <row r="365">
          <cell r="A365">
            <v>64331</v>
          </cell>
          <cell r="B365" t="str">
            <v>ANDRADE MORALES HUGO JOSE</v>
          </cell>
          <cell r="C365" t="str">
            <v>OPERADOR</v>
          </cell>
          <cell r="D365" t="str">
            <v>SEGURIDAD INFORMATICA</v>
          </cell>
          <cell r="E365" t="str">
            <v>CD MX CORPORATIVO</v>
          </cell>
        </row>
        <row r="366">
          <cell r="A366">
            <v>62117</v>
          </cell>
          <cell r="B366" t="str">
            <v>GARCIA TALAVERA JOSE MIGUEL</v>
          </cell>
          <cell r="C366" t="str">
            <v>SUBDIRECTOR</v>
          </cell>
          <cell r="D366" t="str">
            <v>SEGURIDAD INFORMATICA</v>
          </cell>
          <cell r="E366" t="str">
            <v>CD MX CORPORATIVO</v>
          </cell>
        </row>
        <row r="367">
          <cell r="A367">
            <v>63639</v>
          </cell>
          <cell r="B367" t="str">
            <v>ALVARADO FLORES LUIS JOSE</v>
          </cell>
          <cell r="C367" t="str">
            <v>GERENTE</v>
          </cell>
          <cell r="D367" t="str">
            <v>SEGURIDAD INFORMATICA</v>
          </cell>
          <cell r="E367" t="str">
            <v>CD MX CORPORATIVO</v>
          </cell>
        </row>
        <row r="368">
          <cell r="A368">
            <v>61782</v>
          </cell>
          <cell r="B368" t="str">
            <v>CASTRO CAUDILLO RAFAEL ALEJANDRO</v>
          </cell>
          <cell r="C368" t="str">
            <v>GERENTE</v>
          </cell>
          <cell r="D368" t="str">
            <v>SEGURIDAD INFORMATICA</v>
          </cell>
          <cell r="E368" t="str">
            <v>CD MX CORPORATIVO</v>
          </cell>
        </row>
        <row r="369">
          <cell r="A369">
            <v>64266</v>
          </cell>
          <cell r="B369" t="str">
            <v>GONZALEZ MEDINA JORGE ULISES</v>
          </cell>
          <cell r="C369" t="str">
            <v>SUBDIRECTOR</v>
          </cell>
          <cell r="D369" t="str">
            <v>TECNOLOGIAS DE LA INFORMACION</v>
          </cell>
          <cell r="E369" t="str">
            <v>CD MX CORPORATIVO</v>
          </cell>
        </row>
        <row r="370">
          <cell r="A370">
            <v>64422</v>
          </cell>
          <cell r="B370" t="str">
            <v>DORIA ADAM RAUL</v>
          </cell>
          <cell r="C370" t="str">
            <v>ESPECIALISTA</v>
          </cell>
          <cell r="D370" t="str">
            <v>SEGURIDAD INFORMATICA</v>
          </cell>
          <cell r="E370" t="str">
            <v>CD MX CORPORATIVO</v>
          </cell>
        </row>
        <row r="371">
          <cell r="A371">
            <v>63279</v>
          </cell>
          <cell r="B371" t="str">
            <v>GONZALEZ CUBAS JULIO CESAR</v>
          </cell>
          <cell r="C371" t="str">
            <v>COORDINADOR</v>
          </cell>
          <cell r="D371" t="str">
            <v>SEGURIDAD INFORMATICA</v>
          </cell>
          <cell r="E371" t="str">
            <v>CD MX CORPORATIVO</v>
          </cell>
        </row>
        <row r="372">
          <cell r="A372">
            <v>64332</v>
          </cell>
          <cell r="B372" t="str">
            <v>MAYA SEGURA CHRISTIAN YAEL</v>
          </cell>
          <cell r="C372" t="str">
            <v>COORDINADOR</v>
          </cell>
          <cell r="D372" t="str">
            <v>SEGURIDAD INFORMATICA</v>
          </cell>
          <cell r="E372" t="str">
            <v>CD MX CORPORATIVO</v>
          </cell>
        </row>
        <row r="373">
          <cell r="A373">
            <v>63069</v>
          </cell>
          <cell r="B373" t="str">
            <v>CASTRO CALVILLO DELIA</v>
          </cell>
          <cell r="C373" t="str">
            <v>INGENIERO SISTEMAS</v>
          </cell>
          <cell r="D373" t="str">
            <v>SEGURIDAD INFORMATICA</v>
          </cell>
          <cell r="E373" t="str">
            <v>CD MX CORPORATIVO</v>
          </cell>
        </row>
        <row r="374">
          <cell r="A374">
            <v>64022</v>
          </cell>
          <cell r="B374" t="str">
            <v>CASADO CASO OSCAR JESUS</v>
          </cell>
          <cell r="C374" t="str">
            <v>DIRECTOR EJECUTIVO</v>
          </cell>
          <cell r="D374" t="str">
            <v>TECNOLOGIAS DE LA INFORMACION</v>
          </cell>
          <cell r="E374" t="str">
            <v>CD MX CORPORATIVO</v>
          </cell>
        </row>
        <row r="375">
          <cell r="A375">
            <v>64367</v>
          </cell>
          <cell r="B375" t="str">
            <v>TELLEZ TENORIO DIEGO</v>
          </cell>
          <cell r="C375" t="str">
            <v>GERENTE</v>
          </cell>
          <cell r="D375" t="str">
            <v>TECNOLOGIAS DE LA INFORMACION</v>
          </cell>
          <cell r="E375" t="str">
            <v>CD MX CORPORATIVO</v>
          </cell>
        </row>
        <row r="376">
          <cell r="A376">
            <v>64636</v>
          </cell>
          <cell r="B376" t="str">
            <v>RODRIGUEZ SANCHEZ RAFAEL</v>
          </cell>
          <cell r="C376" t="str">
            <v>SUBGERENTE</v>
          </cell>
          <cell r="D376" t="str">
            <v>TECNOLOGIAS DE LA INFORMACION</v>
          </cell>
          <cell r="E376" t="str">
            <v>CD MX CORPORATIVO</v>
          </cell>
        </row>
        <row r="377">
          <cell r="A377">
            <v>62210</v>
          </cell>
          <cell r="B377" t="str">
            <v>RETANA ARIAS HECTOR</v>
          </cell>
          <cell r="C377" t="str">
            <v>DIRECTOR</v>
          </cell>
          <cell r="D377" t="str">
            <v>TECNOLOGIAS DE LA INFORMACION</v>
          </cell>
          <cell r="E377" t="str">
            <v>CD MX CORPORATIVO</v>
          </cell>
        </row>
        <row r="378">
          <cell r="A378">
            <v>64115</v>
          </cell>
          <cell r="B378" t="str">
            <v>HERNANDEZ ZAZUETA BRANDO</v>
          </cell>
          <cell r="C378" t="str">
            <v>DIRECTOR</v>
          </cell>
          <cell r="D378" t="str">
            <v>TECNOLOGIAS DE LA INFORMACION</v>
          </cell>
          <cell r="E378" t="str">
            <v>CD MX CORPORATIVO</v>
          </cell>
        </row>
        <row r="379">
          <cell r="A379">
            <v>62890</v>
          </cell>
          <cell r="B379" t="str">
            <v>CORDOVA AGUILAR GIBRAN RAMSES</v>
          </cell>
          <cell r="C379" t="str">
            <v>GERENTE</v>
          </cell>
          <cell r="D379" t="str">
            <v>TECNOLOGIAS DE LA INFORMACION</v>
          </cell>
          <cell r="E379" t="str">
            <v>CD MX CORPORATIVO</v>
          </cell>
        </row>
        <row r="380">
          <cell r="A380">
            <v>60196</v>
          </cell>
          <cell r="B380" t="str">
            <v>LOPEZ SALCEDO CHRISTIAN ZE SERGIO</v>
          </cell>
          <cell r="C380" t="str">
            <v>GERENTE</v>
          </cell>
          <cell r="D380" t="str">
            <v>TECNOLOGIAS DE LA INFORMACION</v>
          </cell>
          <cell r="E380" t="str">
            <v>CD MX CORPORATIVO</v>
          </cell>
        </row>
        <row r="381">
          <cell r="A381">
            <v>62902</v>
          </cell>
          <cell r="B381" t="str">
            <v>SALDIVAR  OMAÑA OSCAR</v>
          </cell>
          <cell r="C381" t="str">
            <v>GERENTE</v>
          </cell>
          <cell r="D381" t="str">
            <v>TECNOLOGIAS DE LA INFORMACION</v>
          </cell>
          <cell r="E381" t="str">
            <v>CD MX CORPORATIVO</v>
          </cell>
        </row>
        <row r="382">
          <cell r="A382">
            <v>62338</v>
          </cell>
          <cell r="B382" t="str">
            <v>SOSA LUNA LUIS ALBERTO</v>
          </cell>
          <cell r="C382" t="str">
            <v>INGENIERO SISTEMAS</v>
          </cell>
          <cell r="D382" t="str">
            <v>TECNOLOGIAS DE LA INFORMACION</v>
          </cell>
          <cell r="E382" t="str">
            <v>CD MX CORPORATIVO</v>
          </cell>
        </row>
        <row r="383">
          <cell r="A383">
            <v>61215</v>
          </cell>
          <cell r="B383" t="str">
            <v>ESPINOZA RUBIO DAVID</v>
          </cell>
          <cell r="C383" t="str">
            <v>GERENTE</v>
          </cell>
          <cell r="D383" t="str">
            <v>TECNOLOGIAS DE LA INFORMACION</v>
          </cell>
          <cell r="E383" t="str">
            <v>CD MX CORPORATIVO</v>
          </cell>
        </row>
        <row r="384">
          <cell r="A384">
            <v>64149</v>
          </cell>
          <cell r="B384" t="str">
            <v>PALIZADA HERNANDEZ LUIS ANTONIO</v>
          </cell>
          <cell r="C384" t="str">
            <v>GERENTE</v>
          </cell>
          <cell r="D384" t="str">
            <v>TECNOLOGIAS DE LA INFORMACION</v>
          </cell>
          <cell r="E384" t="str">
            <v>CD MX CORPORATIVO</v>
          </cell>
        </row>
        <row r="385">
          <cell r="A385">
            <v>60904</v>
          </cell>
          <cell r="B385" t="str">
            <v>MORALES VILLANUEVA JUAN CARLOS</v>
          </cell>
          <cell r="C385" t="str">
            <v>SUBGERENTE</v>
          </cell>
          <cell r="D385" t="str">
            <v>TECNOLOGIAS DE LA INFORMACION</v>
          </cell>
          <cell r="E385" t="str">
            <v>CD MX CORPORATIVO</v>
          </cell>
        </row>
        <row r="386">
          <cell r="A386">
            <v>62910</v>
          </cell>
          <cell r="B386" t="str">
            <v>MELENDEZ ARISMENDIS MANUEL</v>
          </cell>
          <cell r="C386" t="str">
            <v>GERENTE</v>
          </cell>
          <cell r="D386" t="str">
            <v>TECNOLOGIAS DE LA INFORMACION</v>
          </cell>
          <cell r="E386" t="str">
            <v>CD MX CORPORATIVO</v>
          </cell>
        </row>
        <row r="387">
          <cell r="A387">
            <v>63850</v>
          </cell>
          <cell r="B387" t="str">
            <v>CRUZ SANCHEZ IVAN FRANCISCO</v>
          </cell>
          <cell r="C387" t="str">
            <v>INGENIERO SISTEMAS</v>
          </cell>
          <cell r="D387" t="str">
            <v>TECNOLOGIAS DE LA INFORMACION</v>
          </cell>
          <cell r="E387" t="str">
            <v>CD MX CORPORATIVO</v>
          </cell>
        </row>
        <row r="388">
          <cell r="A388">
            <v>61043</v>
          </cell>
          <cell r="B388" t="str">
            <v>CHAVEZ ALFONZO FERNANDO</v>
          </cell>
          <cell r="C388" t="str">
            <v>INGENIERO SISTEMAS</v>
          </cell>
          <cell r="D388" t="str">
            <v>TECNOLOGIAS DE LA INFORMACION</v>
          </cell>
          <cell r="E388" t="str">
            <v>CD MX CORPORATIVO</v>
          </cell>
        </row>
        <row r="389">
          <cell r="A389">
            <v>61437</v>
          </cell>
          <cell r="B389" t="str">
            <v>FLORES ZAVALA HUGO</v>
          </cell>
          <cell r="C389" t="str">
            <v>ANALISTA</v>
          </cell>
          <cell r="D389" t="str">
            <v>TECNOLOGIAS DE LA INFORMACION</v>
          </cell>
          <cell r="E389" t="str">
            <v>CD MX CORPORATIVO</v>
          </cell>
        </row>
        <row r="390">
          <cell r="A390">
            <v>61760</v>
          </cell>
          <cell r="B390" t="str">
            <v>MARTINEZ ESTRADA ERIK</v>
          </cell>
          <cell r="C390" t="str">
            <v>COORDINADOR</v>
          </cell>
          <cell r="D390" t="str">
            <v>TECNOLOGIAS DE LA INFORMACION</v>
          </cell>
          <cell r="E390" t="str">
            <v>CD MX CORPORATIVO</v>
          </cell>
        </row>
        <row r="391">
          <cell r="A391">
            <v>53680</v>
          </cell>
          <cell r="B391" t="str">
            <v>LOPEZ NUNO JOSE GUSTAVO</v>
          </cell>
          <cell r="C391" t="str">
            <v>ANALISTA</v>
          </cell>
          <cell r="D391" t="str">
            <v>TECNOLOGIAS DE LA INFORMACION</v>
          </cell>
          <cell r="E391" t="str">
            <v>CD MX CORPORATIVO</v>
          </cell>
        </row>
        <row r="392">
          <cell r="A392">
            <v>5881</v>
          </cell>
          <cell r="B392" t="str">
            <v>SUAREZ ONOFRE DANTE</v>
          </cell>
          <cell r="C392" t="str">
            <v>SUBDIRECTOR</v>
          </cell>
          <cell r="D392" t="str">
            <v>TECNOLOGIAS DE LA INFORMACION</v>
          </cell>
          <cell r="E392" t="str">
            <v>CD MX CORPORATIVO</v>
          </cell>
        </row>
        <row r="393">
          <cell r="A393">
            <v>62180</v>
          </cell>
          <cell r="B393" t="str">
            <v>RIVERA MARTINEZ RUBEN</v>
          </cell>
          <cell r="C393" t="str">
            <v>INGENIERO SISTEMAS</v>
          </cell>
          <cell r="D393" t="str">
            <v>TECNOLOGIAS DE LA INFORMACION</v>
          </cell>
          <cell r="E393" t="str">
            <v>CD MX CORPORATIVO</v>
          </cell>
        </row>
        <row r="394">
          <cell r="A394">
            <v>53265</v>
          </cell>
          <cell r="B394" t="str">
            <v>SANCHEZ DE SANTIAGO JESUS ARMANDO</v>
          </cell>
          <cell r="C394" t="str">
            <v>GERENTE</v>
          </cell>
          <cell r="D394" t="str">
            <v>TECNOLOGIAS DE LA INFORMACION</v>
          </cell>
          <cell r="E394" t="str">
            <v>CD MX CORPORATIVO</v>
          </cell>
        </row>
        <row r="395">
          <cell r="A395">
            <v>51991</v>
          </cell>
          <cell r="B395" t="str">
            <v>AGUILERA ORTIZ ARELY ROMUALDA</v>
          </cell>
          <cell r="C395" t="str">
            <v>INGENIERO SISTEMAS</v>
          </cell>
          <cell r="D395" t="str">
            <v>TECNOLOGIAS DE LA INFORMACION</v>
          </cell>
          <cell r="E395" t="str">
            <v>CD MX CORPORATIVO</v>
          </cell>
        </row>
        <row r="396">
          <cell r="A396">
            <v>62141</v>
          </cell>
          <cell r="B396" t="str">
            <v>BAUTISTA SERNA GERARDO</v>
          </cell>
          <cell r="C396" t="str">
            <v>INGENIERO SISTEMAS</v>
          </cell>
          <cell r="D396" t="str">
            <v>TECNOLOGIAS DE LA INFORMACION</v>
          </cell>
          <cell r="E396" t="str">
            <v>CD MX CORPORATIVO</v>
          </cell>
        </row>
        <row r="397">
          <cell r="A397">
            <v>62917</v>
          </cell>
          <cell r="B397" t="str">
            <v>CANALES DOMINGUEZ RENATO ANTONIO</v>
          </cell>
          <cell r="C397" t="str">
            <v>SUBDIRECTOR</v>
          </cell>
          <cell r="D397" t="str">
            <v>TECNOLOGIAS DE LA INFORMACION</v>
          </cell>
          <cell r="E397" t="str">
            <v>CD MX CORPORATIVO</v>
          </cell>
        </row>
        <row r="398">
          <cell r="A398">
            <v>64144</v>
          </cell>
          <cell r="B398" t="str">
            <v>MARTINEZ BERNAL MARIBEL</v>
          </cell>
          <cell r="C398" t="str">
            <v>INGENIERO SISTEMAS</v>
          </cell>
          <cell r="D398" t="str">
            <v>TECNOLOGIAS DE LA INFORMACION</v>
          </cell>
          <cell r="E398" t="str">
            <v>CD MX CORPORATIVO</v>
          </cell>
        </row>
        <row r="399">
          <cell r="A399">
            <v>60994</v>
          </cell>
          <cell r="B399" t="str">
            <v>ESCOBAR PEDRAZA ALONSO AVISAI</v>
          </cell>
          <cell r="C399" t="str">
            <v>COORDINADOR</v>
          </cell>
          <cell r="D399" t="str">
            <v>TECNOLOGIAS DE LA INFORMACION</v>
          </cell>
          <cell r="E399" t="str">
            <v>CD MX CORPORATIVO</v>
          </cell>
        </row>
        <row r="400">
          <cell r="A400">
            <v>50067</v>
          </cell>
          <cell r="B400" t="str">
            <v>MARTINEZ MORALES FERNANDO ARTURO</v>
          </cell>
          <cell r="C400" t="str">
            <v>INGENIERO SISTEMAS</v>
          </cell>
          <cell r="D400" t="str">
            <v>TECNOLOGIAS DE LA INFORMACION</v>
          </cell>
          <cell r="E400" t="str">
            <v>CD MX CORPORATIVO</v>
          </cell>
        </row>
        <row r="401">
          <cell r="A401">
            <v>64340</v>
          </cell>
          <cell r="B401" t="str">
            <v>CAMACHO QUINTANA CARMEN GRACIELA</v>
          </cell>
          <cell r="C401" t="str">
            <v>GERENTE</v>
          </cell>
          <cell r="D401" t="str">
            <v>TECNOLOGIAS DE LA INFORMACION</v>
          </cell>
          <cell r="E401" t="str">
            <v>CD MX CORPORATIVO</v>
          </cell>
        </row>
        <row r="402">
          <cell r="A402">
            <v>61503</v>
          </cell>
          <cell r="B402" t="str">
            <v>REYES NAVA MARCO ANTONIO</v>
          </cell>
          <cell r="C402" t="str">
            <v>INGENIERO SISTEMAS</v>
          </cell>
          <cell r="D402" t="str">
            <v>TECNOLOGIAS DE LA INFORMACION</v>
          </cell>
          <cell r="E402" t="str">
            <v>CD MX CORPORATIVO</v>
          </cell>
        </row>
        <row r="403">
          <cell r="A403">
            <v>62635</v>
          </cell>
          <cell r="B403" t="str">
            <v>AGUIRRE FLORES LUIS FERNANDO</v>
          </cell>
          <cell r="C403" t="str">
            <v>ASESOR PATRIMONIAL ASOCIADO</v>
          </cell>
          <cell r="D403" t="str">
            <v>PROMOCION Y ASESORIA</v>
          </cell>
          <cell r="E403" t="str">
            <v>TAMPS TAMPICO AV HIDALGO</v>
          </cell>
        </row>
        <row r="404">
          <cell r="A404">
            <v>5966</v>
          </cell>
          <cell r="B404" t="str">
            <v>MARTINEZ SANDIEL MARIA EUGENIA</v>
          </cell>
          <cell r="C404" t="str">
            <v>SUBDIRECTOR DE CENTRO FINANCIERO</v>
          </cell>
          <cell r="D404" t="str">
            <v>PROMOCION Y ASESORIA</v>
          </cell>
          <cell r="E404" t="str">
            <v>VER BOCA DEL RIO LAS AMERICAS</v>
          </cell>
        </row>
        <row r="405">
          <cell r="A405">
            <v>61637</v>
          </cell>
          <cell r="B405" t="str">
            <v>CAPITAINE DROUAILLET DENISSE</v>
          </cell>
          <cell r="C405" t="str">
            <v>ASESOR PATRIMONIAL</v>
          </cell>
          <cell r="D405" t="str">
            <v>PROMOCION Y ASESORIA</v>
          </cell>
          <cell r="E405" t="str">
            <v>VER BOCA DEL RIO LAS AMERICAS</v>
          </cell>
        </row>
        <row r="406">
          <cell r="A406">
            <v>38</v>
          </cell>
          <cell r="B406" t="str">
            <v>DAVISON MENDOZA JENNIFFER KATYA ROXANA</v>
          </cell>
          <cell r="C406" t="str">
            <v>SUBDIRECTOR DE CENTRO FINANCIERO</v>
          </cell>
          <cell r="D406" t="str">
            <v>PROMOCION Y ASESORIA</v>
          </cell>
          <cell r="E406" t="str">
            <v>YUC MERIDA PLAZA LUXUS ALTABRISA</v>
          </cell>
        </row>
        <row r="407">
          <cell r="A407">
            <v>52199</v>
          </cell>
          <cell r="B407" t="str">
            <v>HERRERA LASSO  JIMENEZ PABLO</v>
          </cell>
          <cell r="C407" t="str">
            <v>ASESOR PATRIMONIAL ASOCIADO</v>
          </cell>
          <cell r="D407" t="str">
            <v>PROMOCION Y ASESORIA</v>
          </cell>
          <cell r="E407" t="str">
            <v>YUC MERIDA PLAZA LUXUS ALTABRISA</v>
          </cell>
        </row>
        <row r="408">
          <cell r="A408">
            <v>52684</v>
          </cell>
          <cell r="B408" t="str">
            <v>ARJONILLA CARBALLO AZUCENA DEL ROSARIO</v>
          </cell>
          <cell r="C408" t="str">
            <v>ASESOR PATRIMONIAL ASOCIADO</v>
          </cell>
          <cell r="D408" t="str">
            <v>PROMOCION Y ASESORIA</v>
          </cell>
          <cell r="E408" t="str">
            <v>YUC MERIDA PLAZA LUXUS ALTABRISA</v>
          </cell>
        </row>
        <row r="409">
          <cell r="A409">
            <v>64656</v>
          </cell>
          <cell r="B409" t="str">
            <v>RAMOS JIMENEZ ANDREA MARISOL</v>
          </cell>
          <cell r="C409" t="str">
            <v>ANALISTA</v>
          </cell>
          <cell r="D409" t="str">
            <v>FINANZAS</v>
          </cell>
          <cell r="E409" t="str">
            <v>CD MX CORPORATIVO</v>
          </cell>
        </row>
        <row r="410">
          <cell r="A410">
            <v>64662</v>
          </cell>
          <cell r="B410" t="str">
            <v>RUIZ  HERNANDEZ EVELYN</v>
          </cell>
          <cell r="C410" t="str">
            <v>GERENTE</v>
          </cell>
          <cell r="D410" t="str">
            <v>TECNOLOGIAS DE LA INFORMACION</v>
          </cell>
          <cell r="E410" t="str">
            <v>CD MX CORPORATIVO</v>
          </cell>
        </row>
        <row r="411">
          <cell r="A411">
            <v>64674</v>
          </cell>
          <cell r="B411" t="str">
            <v>CABALLERO LUENGAS RAFAEL</v>
          </cell>
          <cell r="C411" t="str">
            <v>DIRECTOR</v>
          </cell>
          <cell r="D411" t="str">
            <v>TECNOLOGIAS DE LA INFORMACION</v>
          </cell>
          <cell r="E411" t="str">
            <v>CD MX CORPORATIVO</v>
          </cell>
        </row>
        <row r="412">
          <cell r="A412">
            <v>62341</v>
          </cell>
          <cell r="B412" t="str">
            <v>PACHECO RIVERA ROBERTO</v>
          </cell>
          <cell r="C412" t="str">
            <v>CHOFER</v>
          </cell>
          <cell r="D412" t="str">
            <v>DIRECCION GENERAL HM</v>
          </cell>
          <cell r="E412" t="str">
            <v>CD MX CORPORATIVO</v>
          </cell>
        </row>
        <row r="413">
          <cell r="A413">
            <v>61605</v>
          </cell>
          <cell r="B413" t="str">
            <v>GOMEZ AGUILLON AMADO</v>
          </cell>
          <cell r="C413" t="str">
            <v>CHOFER</v>
          </cell>
          <cell r="D413" t="str">
            <v>DIRECCION GENERAL HM</v>
          </cell>
          <cell r="E413" t="str">
            <v>CD MX CORPORATIVO</v>
          </cell>
        </row>
        <row r="414">
          <cell r="A414">
            <v>62668</v>
          </cell>
          <cell r="B414" t="str">
            <v>MARTINEZ BECERRA GRISELDA</v>
          </cell>
          <cell r="C414" t="str">
            <v>ASESOR BANCA SOLUCIONES</v>
          </cell>
          <cell r="D414" t="str">
            <v>BANCA SOLUCIONES</v>
          </cell>
          <cell r="E414" t="str">
            <v>JAL MARINA VALLARTA</v>
          </cell>
        </row>
        <row r="415">
          <cell r="A415">
            <v>63317</v>
          </cell>
          <cell r="B415" t="str">
            <v>MEXIA SANDOVAL CAROLINA</v>
          </cell>
          <cell r="C415" t="str">
            <v>RECEPCIONISTA ANFITRION</v>
          </cell>
          <cell r="D415" t="str">
            <v>PROMOCION Y ASESORIA</v>
          </cell>
          <cell r="E415" t="str">
            <v>MOR CUERNAVACA DOMINGO DIEZ</v>
          </cell>
        </row>
        <row r="416">
          <cell r="A416">
            <v>63392</v>
          </cell>
          <cell r="B416" t="str">
            <v>LOPEZ ROMAN ZELTZIN MARIANA</v>
          </cell>
          <cell r="C416" t="str">
            <v>ASESOR BANCA SOLUCIONES</v>
          </cell>
          <cell r="D416" t="str">
            <v>BANCA SOLUCIONES</v>
          </cell>
          <cell r="E416" t="str">
            <v>MOR CUERNAVACA DOMINGO DIEZ</v>
          </cell>
        </row>
        <row r="417">
          <cell r="A417">
            <v>63728</v>
          </cell>
          <cell r="B417" t="str">
            <v>LUNA TOVAR SAYRA KARINA</v>
          </cell>
          <cell r="C417" t="str">
            <v>ANALISTA</v>
          </cell>
          <cell r="D417" t="str">
            <v>FIDUCIARIO</v>
          </cell>
          <cell r="E417" t="str">
            <v>CD MX MONTES URALES</v>
          </cell>
        </row>
        <row r="418">
          <cell r="A418">
            <v>64677</v>
          </cell>
          <cell r="B418" t="str">
            <v>ROBLEDO GARCIA  CARLOS RODRIGO</v>
          </cell>
          <cell r="C418" t="str">
            <v>SUBGERENTE</v>
          </cell>
          <cell r="D418" t="str">
            <v>FIDUCIARIO</v>
          </cell>
          <cell r="E418" t="str">
            <v>CD MX MONTES URALES</v>
          </cell>
        </row>
        <row r="419">
          <cell r="A419">
            <v>60881</v>
          </cell>
          <cell r="B419" t="str">
            <v>OLVERA HERRERA JOSUE FELIPE</v>
          </cell>
          <cell r="C419" t="str">
            <v>GERENTE</v>
          </cell>
          <cell r="D419" t="str">
            <v>CREDITO PERSONAS FISICAS</v>
          </cell>
          <cell r="E419" t="str">
            <v>CD MX CORPORATIVO</v>
          </cell>
        </row>
        <row r="420">
          <cell r="A420">
            <v>62395</v>
          </cell>
          <cell r="B420" t="str">
            <v>PEREZ MARTINEZ EMMA LILIANA</v>
          </cell>
          <cell r="C420" t="str">
            <v>ASESOR BANCA SOLUCIONES</v>
          </cell>
          <cell r="D420" t="str">
            <v>BANCA SOLUCIONES</v>
          </cell>
          <cell r="E420" t="str">
            <v>VER BOCA DEL RIO LAS AMERICAS</v>
          </cell>
        </row>
        <row r="421">
          <cell r="A421">
            <v>60793</v>
          </cell>
          <cell r="B421" t="str">
            <v>GARCIA GOMEZ LAURA MAYELA</v>
          </cell>
          <cell r="C421" t="str">
            <v>ASESOR PATRIMONIAL ASOCIADO</v>
          </cell>
          <cell r="D421" t="str">
            <v>PROMOCION Y ASESORIA</v>
          </cell>
          <cell r="E421" t="str">
            <v>VER BOCA DEL RIO LAS AMERICAS</v>
          </cell>
        </row>
        <row r="422">
          <cell r="A422">
            <v>62340</v>
          </cell>
          <cell r="B422" t="str">
            <v>JIMENEZ VILLANUEVA NORMA</v>
          </cell>
          <cell r="C422" t="str">
            <v>INGENIERO SISTEMAS</v>
          </cell>
          <cell r="D422" t="str">
            <v>TECNOLOGIAS DE LA INFORMACION</v>
          </cell>
          <cell r="E422" t="str">
            <v>CD MX CORPORATIVO</v>
          </cell>
        </row>
        <row r="423">
          <cell r="A423">
            <v>53517</v>
          </cell>
          <cell r="B423" t="str">
            <v>HUTCHINGS VON LUDWITZ QUINONEZ PRISCILA</v>
          </cell>
          <cell r="C423" t="str">
            <v>GERENTE</v>
          </cell>
          <cell r="D423" t="str">
            <v>UNIDAD INTERNA</v>
          </cell>
          <cell r="E423" t="str">
            <v>CD MX CORPORATIVO</v>
          </cell>
        </row>
        <row r="424">
          <cell r="A424">
            <v>60931</v>
          </cell>
          <cell r="B424" t="str">
            <v>DE LA ROSA  CASTILLA RENE SAUL</v>
          </cell>
          <cell r="C424" t="str">
            <v>SUBDIRECTOR</v>
          </cell>
          <cell r="D424" t="str">
            <v>RIESGOS</v>
          </cell>
          <cell r="E424" t="str">
            <v>CD MX CORPORATIVO</v>
          </cell>
        </row>
        <row r="425">
          <cell r="A425">
            <v>62517</v>
          </cell>
          <cell r="B425" t="str">
            <v>PEREZ ESPINOSA DE LOS MONTEROS MARIO ALBERTO</v>
          </cell>
          <cell r="C425" t="str">
            <v>COORDINADOR</v>
          </cell>
          <cell r="D425" t="str">
            <v>ADMINISTRACION DE CREDITO</v>
          </cell>
          <cell r="E425" t="str">
            <v>CD MX CORPORATIVO</v>
          </cell>
        </row>
        <row r="426">
          <cell r="A426">
            <v>63266</v>
          </cell>
          <cell r="B426" t="str">
            <v>LAGOS MENDEZ VICTOR MANUEL</v>
          </cell>
          <cell r="C426" t="str">
            <v>GERENTE</v>
          </cell>
          <cell r="D426" t="str">
            <v>ADMINISTRACION DE CREDITO</v>
          </cell>
          <cell r="E426" t="str">
            <v>CD MX CORPORATIVO</v>
          </cell>
        </row>
        <row r="427">
          <cell r="A427">
            <v>6551</v>
          </cell>
          <cell r="B427" t="str">
            <v>RODRIGUEZ ROMERO DANIEL JOEL</v>
          </cell>
          <cell r="C427" t="str">
            <v>ANALISTA</v>
          </cell>
          <cell r="D427" t="str">
            <v>UNIDAD INTERNA</v>
          </cell>
          <cell r="E427" t="str">
            <v>CD MX CORPORATIVO</v>
          </cell>
        </row>
        <row r="428">
          <cell r="A428">
            <v>60193</v>
          </cell>
          <cell r="B428" t="str">
            <v>RIVERA CARRILLO FERNANDO</v>
          </cell>
          <cell r="C428" t="str">
            <v>GERENTE</v>
          </cell>
          <cell r="D428" t="str">
            <v>OPERACIONES ARRENDADORA</v>
          </cell>
          <cell r="E428" t="str">
            <v>CD MX CORPORATIVO</v>
          </cell>
        </row>
        <row r="429">
          <cell r="A429">
            <v>64630</v>
          </cell>
          <cell r="B429" t="str">
            <v>SOTO MANCILLA CLAUDIA BERENICE</v>
          </cell>
          <cell r="C429" t="str">
            <v>ANALISTA</v>
          </cell>
          <cell r="D429" t="str">
            <v>JURIDICO</v>
          </cell>
          <cell r="E429" t="str">
            <v>CD MX CORPORATIVO</v>
          </cell>
        </row>
        <row r="430">
          <cell r="A430">
            <v>64673</v>
          </cell>
          <cell r="B430" t="str">
            <v>ABURTO  HERRERA  JUAN CARLOS</v>
          </cell>
          <cell r="C430" t="str">
            <v>SUBDIRECTOR</v>
          </cell>
          <cell r="D430" t="str">
            <v>ESTRATEGIA TRANSFORMACIONAL</v>
          </cell>
          <cell r="E430" t="str">
            <v>CD MX CORPORATIVO</v>
          </cell>
        </row>
        <row r="431">
          <cell r="A431">
            <v>52275</v>
          </cell>
          <cell r="B431" t="str">
            <v>BALP BORREGO JOSE GERARDO</v>
          </cell>
          <cell r="C431" t="str">
            <v>ASESOR WEALTH MANAGEMENT</v>
          </cell>
          <cell r="D431" t="str">
            <v>WEALTH MANAGEMENT</v>
          </cell>
          <cell r="E431" t="str">
            <v>CD MX CORPORATIVO</v>
          </cell>
        </row>
        <row r="432">
          <cell r="A432">
            <v>64688</v>
          </cell>
          <cell r="B432" t="str">
            <v>CRUZ APOLINAR IVONE</v>
          </cell>
          <cell r="C432" t="str">
            <v>COORDINADOR</v>
          </cell>
          <cell r="D432" t="str">
            <v>SEGURIDAD INFORMATICA</v>
          </cell>
          <cell r="E432" t="str">
            <v>CD MX CORPORATIVO</v>
          </cell>
        </row>
        <row r="433">
          <cell r="A433">
            <v>62742</v>
          </cell>
          <cell r="B433" t="str">
            <v>TORRES RAMIREZ CLAUDIA MARCELA</v>
          </cell>
          <cell r="C433" t="str">
            <v>ASESOR BANCA SOLUCIONES</v>
          </cell>
          <cell r="D433" t="str">
            <v>BANCA SOLUCIONES</v>
          </cell>
          <cell r="E433" t="str">
            <v>GTO SMA CENTRO</v>
          </cell>
        </row>
        <row r="434">
          <cell r="A434">
            <v>64661</v>
          </cell>
          <cell r="B434" t="str">
            <v>PALACIOS  HERNANDEZ JUAN MANUEL</v>
          </cell>
          <cell r="C434" t="str">
            <v>COORDINADOR</v>
          </cell>
          <cell r="D434" t="str">
            <v>TECNOLOGIAS DE LA INFORMACION</v>
          </cell>
          <cell r="E434" t="str">
            <v>CD MX CORPORATIVO</v>
          </cell>
        </row>
        <row r="435">
          <cell r="A435">
            <v>53709</v>
          </cell>
          <cell r="B435" t="str">
            <v>FLORES ALONSO GUADALUPE</v>
          </cell>
          <cell r="C435" t="str">
            <v>EJECUTIVO DE UNIDAD ESPECIALIZADA</v>
          </cell>
          <cell r="D435" t="str">
            <v>EXPERIENCIA AL CLIENTE</v>
          </cell>
          <cell r="E435" t="str">
            <v>CD MX CORPORATIVO</v>
          </cell>
        </row>
        <row r="436">
          <cell r="A436">
            <v>64105</v>
          </cell>
          <cell r="B436" t="str">
            <v>HERNANDEZ RAMOS MARISOL</v>
          </cell>
          <cell r="C436" t="str">
            <v>EJECUTIVO DE UNIDAD ESPECIALIZADA</v>
          </cell>
          <cell r="D436" t="str">
            <v>EXPERIENCIA AL CLIENTE</v>
          </cell>
          <cell r="E436" t="str">
            <v>CD MX CORPORATIVO</v>
          </cell>
        </row>
        <row r="437">
          <cell r="A437">
            <v>52557</v>
          </cell>
          <cell r="B437" t="str">
            <v>AGUIRRE ARAUJO JOSE DE JESUS</v>
          </cell>
          <cell r="C437" t="str">
            <v>DIRECTOR DE CENTRO FINANCIERO</v>
          </cell>
          <cell r="D437" t="str">
            <v>PROMOCION Y ASESORIA</v>
          </cell>
          <cell r="E437" t="str">
            <v>JAL GDL FORUM TLAQUEPAQUE</v>
          </cell>
        </row>
        <row r="438">
          <cell r="A438">
            <v>52569</v>
          </cell>
          <cell r="B438" t="str">
            <v>RAMIREZ JUAN MARIA LUISA</v>
          </cell>
          <cell r="C438" t="str">
            <v>ASISTENTE ADMINISTRATIVO</v>
          </cell>
          <cell r="D438" t="str">
            <v>PROMOCION Y ASESORIA</v>
          </cell>
          <cell r="E438" t="str">
            <v>JAL ZAPOPAN PLAZA PATRIA</v>
          </cell>
        </row>
        <row r="439">
          <cell r="A439">
            <v>52652</v>
          </cell>
          <cell r="B439" t="str">
            <v>DE LA TORRE DE LA TORRE FABIOLA</v>
          </cell>
          <cell r="C439" t="str">
            <v>ASESOR PATRIMONIAL ASOCIADO</v>
          </cell>
          <cell r="D439" t="str">
            <v>PROMOCION Y ASESORIA</v>
          </cell>
          <cell r="E439" t="str">
            <v>JAL GDL PLAZA MEXICO</v>
          </cell>
        </row>
        <row r="440">
          <cell r="A440">
            <v>52672</v>
          </cell>
          <cell r="B440" t="str">
            <v>SANCHEZ OJEDA ERICK</v>
          </cell>
          <cell r="C440" t="str">
            <v>DIRECTOR DE CENTRO FINANCIERO</v>
          </cell>
          <cell r="D440" t="str">
            <v>PROMOCION Y ASESORIA</v>
          </cell>
          <cell r="E440" t="str">
            <v>CD MX LINDAVISTA</v>
          </cell>
        </row>
        <row r="441">
          <cell r="A441">
            <v>52695</v>
          </cell>
          <cell r="B441" t="str">
            <v>RUFINO DUARTE SONIA</v>
          </cell>
          <cell r="C441" t="str">
            <v>SUBGERENTE ADMINISTRATIVO</v>
          </cell>
          <cell r="D441" t="str">
            <v>PROMOCION Y ASESORIA</v>
          </cell>
          <cell r="E441" t="str">
            <v>EDO MEX METEPEC PLAZA IZAR</v>
          </cell>
        </row>
        <row r="442">
          <cell r="A442">
            <v>52793</v>
          </cell>
          <cell r="B442" t="str">
            <v>GOMEZ MORIN MARTINEZ DEL RIO CASILDA</v>
          </cell>
          <cell r="C442" t="str">
            <v>ASESOR PATRIMONIAL ASOCIADO</v>
          </cell>
          <cell r="D442" t="str">
            <v>PROMOCION Y ASESORIA</v>
          </cell>
          <cell r="E442" t="str">
            <v>CD MX MONTES URALES</v>
          </cell>
        </row>
        <row r="443">
          <cell r="A443">
            <v>52818</v>
          </cell>
          <cell r="B443" t="str">
            <v>ESPERILLA ORTEGA BLANCA GABRIELA</v>
          </cell>
          <cell r="C443" t="str">
            <v>SUBGERENTE ADMINISTRATIVO</v>
          </cell>
          <cell r="D443" t="str">
            <v>PROMOCION Y ASESORIA</v>
          </cell>
          <cell r="E443" t="str">
            <v>CD MX ALTAVISTA</v>
          </cell>
        </row>
        <row r="444">
          <cell r="A444">
            <v>52820</v>
          </cell>
          <cell r="B444" t="str">
            <v>INIESTA JARDON DINORATH LEONOR</v>
          </cell>
          <cell r="C444" t="str">
            <v>ASESOR PATRIMONIAL ASOCIADO</v>
          </cell>
          <cell r="D444" t="str">
            <v>PROMOCION Y ASESORIA</v>
          </cell>
          <cell r="E444" t="str">
            <v>EDO MEX TOLUCA V CARRANZA</v>
          </cell>
        </row>
        <row r="445">
          <cell r="A445">
            <v>52821</v>
          </cell>
          <cell r="B445" t="str">
            <v>LOPEZ AVILES ANA LUISA</v>
          </cell>
          <cell r="C445" t="str">
            <v>ASESOR PATRIMONIAL ASOCIADO</v>
          </cell>
          <cell r="D445" t="str">
            <v>PROMOCION Y ASESORIA</v>
          </cell>
          <cell r="E445" t="str">
            <v>EDO MEX METEPEC PLAZA IZAR</v>
          </cell>
        </row>
        <row r="446">
          <cell r="A446">
            <v>52841</v>
          </cell>
          <cell r="B446" t="str">
            <v>HINOJOSA FREGOSO LUZ EUGENIA</v>
          </cell>
          <cell r="C446" t="str">
            <v>ASESOR PATRIMONIAL ASOCIADO</v>
          </cell>
          <cell r="D446" t="str">
            <v>PROMOCION Y ASESORIA</v>
          </cell>
          <cell r="E446" t="str">
            <v>JAL GDL MARIANO OTERO GWTC</v>
          </cell>
        </row>
        <row r="447">
          <cell r="A447">
            <v>52851</v>
          </cell>
          <cell r="B447" t="str">
            <v>LAINES CARRILLO ANDREA LAKSHMI</v>
          </cell>
          <cell r="C447" t="str">
            <v>SUBGERENTE ADMINISTRATIVO</v>
          </cell>
          <cell r="D447" t="str">
            <v>PROMOCION Y ASESORIA</v>
          </cell>
          <cell r="E447" t="str">
            <v>EDO MEX VALLE DORADO</v>
          </cell>
        </row>
        <row r="448">
          <cell r="A448">
            <v>52882</v>
          </cell>
          <cell r="B448" t="str">
            <v>APODACA BERNAL ALAN MICHAEL</v>
          </cell>
          <cell r="C448" t="str">
            <v>ASPIRANTE A ASESOR</v>
          </cell>
          <cell r="D448" t="str">
            <v>PROMOCION Y ASESORIA</v>
          </cell>
          <cell r="E448" t="str">
            <v>CD MX MONTES URALES</v>
          </cell>
        </row>
        <row r="449">
          <cell r="A449">
            <v>52885</v>
          </cell>
          <cell r="B449" t="str">
            <v>GONZALEZ MOLINA BERNARDO</v>
          </cell>
          <cell r="C449" t="str">
            <v>DIRECTOR REGIONAL</v>
          </cell>
          <cell r="D449" t="str">
            <v>PROMOCION Y ASESORIA</v>
          </cell>
          <cell r="E449" t="str">
            <v>BCS LOS CABOS P PENINSULA</v>
          </cell>
        </row>
        <row r="450">
          <cell r="A450">
            <v>52977</v>
          </cell>
          <cell r="B450" t="str">
            <v>BAUTISTA HERNANDEZ MIGUEL ANGEL</v>
          </cell>
          <cell r="C450" t="str">
            <v>ASESOR PATRIMONIAL ASOCIADO</v>
          </cell>
          <cell r="D450" t="str">
            <v>PROMOCION Y ASESORIA</v>
          </cell>
          <cell r="E450" t="str">
            <v>EDO MEX GT LOMAS VERDES</v>
          </cell>
        </row>
        <row r="451">
          <cell r="A451">
            <v>52981</v>
          </cell>
          <cell r="B451" t="str">
            <v>GUTIERREZ GONZALEZ DANIEL</v>
          </cell>
          <cell r="C451" t="str">
            <v>ASESOR PATRIMONIAL ASOCIADO</v>
          </cell>
          <cell r="D451" t="str">
            <v>PROMOCION Y ASESORIA</v>
          </cell>
          <cell r="E451" t="str">
            <v>JAL MARINA VALLARTA</v>
          </cell>
        </row>
        <row r="452">
          <cell r="A452">
            <v>53000</v>
          </cell>
          <cell r="B452" t="str">
            <v>ROJAS SANDOVAL CLAUDIA PATRICIA</v>
          </cell>
          <cell r="C452" t="str">
            <v>BANQUERO PRIVADO SENIOR</v>
          </cell>
          <cell r="D452" t="str">
            <v>PROMOCION Y ASESORIA</v>
          </cell>
          <cell r="E452" t="str">
            <v>CD MX MONTES URALES</v>
          </cell>
        </row>
        <row r="453">
          <cell r="A453">
            <v>53039</v>
          </cell>
          <cell r="B453" t="str">
            <v>URRUTIA CASTILLO ALEJANDRA YESSYHUARA</v>
          </cell>
          <cell r="C453" t="str">
            <v>ASESOR PATRIMONIAL ASOCIADO</v>
          </cell>
          <cell r="D453" t="str">
            <v>PROMOCION Y ASESORIA</v>
          </cell>
          <cell r="E453" t="str">
            <v>JAL ZAPOPAN PLAZA ANDARES</v>
          </cell>
        </row>
        <row r="454">
          <cell r="A454">
            <v>53130</v>
          </cell>
          <cell r="B454" t="str">
            <v>CASTRO GARCIA TERESITA</v>
          </cell>
          <cell r="C454" t="str">
            <v>CAJERO</v>
          </cell>
          <cell r="D454" t="str">
            <v>PROMOCION Y ASESORIA</v>
          </cell>
          <cell r="E454" t="str">
            <v>EDO MEX TOLUCA V CARRANZA</v>
          </cell>
        </row>
        <row r="455">
          <cell r="A455">
            <v>53162</v>
          </cell>
          <cell r="B455" t="str">
            <v>DEL VILLAR Y CORTINA JORGE ANTONIO</v>
          </cell>
          <cell r="C455" t="str">
            <v>ASESOR PATRIMONIAL ASOCIADO</v>
          </cell>
          <cell r="D455" t="str">
            <v>PROMOCION Y ASESORIA</v>
          </cell>
          <cell r="E455" t="str">
            <v>CD MX MONTES URALES</v>
          </cell>
        </row>
        <row r="456">
          <cell r="A456">
            <v>53200</v>
          </cell>
          <cell r="B456" t="str">
            <v>GARCIA ROJAS COLLAZO CAROLINA</v>
          </cell>
          <cell r="C456" t="str">
            <v>DIRECTOR DE CENTRO FINANCIERO</v>
          </cell>
          <cell r="D456" t="str">
            <v>PROMOCION Y ASESORIA</v>
          </cell>
          <cell r="E456" t="str">
            <v>JAL CHAPALA AJIJIC</v>
          </cell>
        </row>
        <row r="457">
          <cell r="A457">
            <v>53255</v>
          </cell>
          <cell r="B457" t="str">
            <v>CEJA GARCIA RAFAEL</v>
          </cell>
          <cell r="C457" t="str">
            <v>ASESOR PATRIMONIAL ASOCIADO</v>
          </cell>
          <cell r="D457" t="str">
            <v>PROMOCION Y ASESORIA</v>
          </cell>
          <cell r="E457" t="str">
            <v>CD MX TERRAZA PEDREGAL</v>
          </cell>
        </row>
        <row r="458">
          <cell r="A458">
            <v>53542</v>
          </cell>
          <cell r="B458" t="str">
            <v>PAZ ARRIAGA LUIS GUILLERMO</v>
          </cell>
          <cell r="C458" t="str">
            <v>BANQUERO PRIVADO SENIOR</v>
          </cell>
          <cell r="D458" t="str">
            <v>PROMOCION Y ASESORIA</v>
          </cell>
          <cell r="E458" t="str">
            <v>JAL ZAPOPAN ANDARES CORP. PATRIA</v>
          </cell>
        </row>
        <row r="459">
          <cell r="A459">
            <v>53622</v>
          </cell>
          <cell r="B459" t="str">
            <v>SANCHEZ RIOFRIO ISAAC</v>
          </cell>
          <cell r="C459" t="str">
            <v>ASESOR PATRIMONIAL ASOCIADO</v>
          </cell>
          <cell r="D459" t="str">
            <v>PROMOCION Y ASESORIA</v>
          </cell>
          <cell r="E459" t="str">
            <v>EDO MEX SATELITE</v>
          </cell>
        </row>
        <row r="460">
          <cell r="A460">
            <v>53645</v>
          </cell>
          <cell r="B460" t="str">
            <v>CHESA MARTINEZ JUAN ANTONIO</v>
          </cell>
          <cell r="C460" t="str">
            <v>DIRECTOR DE CENTRO FINANCIERO</v>
          </cell>
          <cell r="D460" t="str">
            <v>PROMOCION Y ASESORIA</v>
          </cell>
          <cell r="E460" t="str">
            <v>JAL GDL MARIANO OTERO GWTC</v>
          </cell>
        </row>
        <row r="461">
          <cell r="A461">
            <v>53687</v>
          </cell>
          <cell r="B461" t="str">
            <v>TREJO ESCALANTE VICTOR MANUEL</v>
          </cell>
          <cell r="C461" t="str">
            <v>ASESOR PATRIMONIAL ASOCIADO</v>
          </cell>
          <cell r="D461" t="str">
            <v>BANCA PRIVADA PLUS</v>
          </cell>
          <cell r="E461" t="str">
            <v>CD MX MONTES URALES</v>
          </cell>
        </row>
        <row r="462">
          <cell r="A462">
            <v>53740</v>
          </cell>
          <cell r="B462" t="str">
            <v>CHAIDEZ NUÑEZ ANA MINERVA</v>
          </cell>
          <cell r="C462" t="str">
            <v>ASESOR PATRIMONIAL ASOCIADO</v>
          </cell>
          <cell r="D462" t="str">
            <v>PROMOCION Y ASESORIA</v>
          </cell>
          <cell r="E462" t="str">
            <v>SIN CULIACAN TORRE STA MARIA</v>
          </cell>
        </row>
        <row r="463">
          <cell r="A463">
            <v>53762</v>
          </cell>
          <cell r="B463" t="str">
            <v>VARGAS GONZALEZ MARLENE</v>
          </cell>
          <cell r="C463" t="str">
            <v>ASESOR PATRIMONIAL ASOCIADO</v>
          </cell>
          <cell r="D463" t="str">
            <v>PROMOCION Y ASESORIA</v>
          </cell>
          <cell r="E463" t="str">
            <v>EDO MEX SATELITE</v>
          </cell>
        </row>
        <row r="464">
          <cell r="A464">
            <v>53763</v>
          </cell>
          <cell r="B464" t="str">
            <v>RAMIREZ VILLANUEVA LILIAN DOLORES</v>
          </cell>
          <cell r="C464" t="str">
            <v>ASESOR PATRIMONIAL ASOCIADO</v>
          </cell>
          <cell r="D464" t="str">
            <v>PROMOCION Y ASESORIA</v>
          </cell>
          <cell r="E464" t="str">
            <v>CD MX ALTAVISTA</v>
          </cell>
        </row>
        <row r="465">
          <cell r="A465">
            <v>53937</v>
          </cell>
          <cell r="B465" t="str">
            <v>PRECIADO  SERNA SOFIA LETICIA</v>
          </cell>
          <cell r="C465" t="str">
            <v>ASESOR PATRIMONIAL</v>
          </cell>
          <cell r="D465" t="str">
            <v>PROMOCION Y ASESORIA</v>
          </cell>
          <cell r="E465" t="str">
            <v>JAL ZAPOPAN ANDARES CORP. PATRIA</v>
          </cell>
        </row>
        <row r="466">
          <cell r="A466">
            <v>90034</v>
          </cell>
          <cell r="B466" t="str">
            <v>DE LA MORA BARRERA CARLOS IVAN</v>
          </cell>
          <cell r="C466" t="str">
            <v>ASESOR PATRIMONIAL ASOCIADO</v>
          </cell>
          <cell r="D466" t="str">
            <v>PROMOCION Y ASESORIA</v>
          </cell>
          <cell r="E466" t="str">
            <v>JAL ZAPOPAN PLAZA PATRIA</v>
          </cell>
        </row>
        <row r="467">
          <cell r="A467">
            <v>90091</v>
          </cell>
          <cell r="B467" t="str">
            <v>PEREZ GARCIA VICTOR MANUEL</v>
          </cell>
          <cell r="C467" t="str">
            <v>ASESOR PATRIMONIAL ASOCIADO</v>
          </cell>
          <cell r="D467" t="str">
            <v>PROMOCION Y ASESORIA</v>
          </cell>
          <cell r="E467" t="str">
            <v>JAL GDL MARIANO OTERO GWTC</v>
          </cell>
        </row>
        <row r="468">
          <cell r="A468">
            <v>90158</v>
          </cell>
          <cell r="B468" t="str">
            <v>RAMOS CAMACHO MARISA</v>
          </cell>
          <cell r="C468" t="str">
            <v>ASESOR PATRIMONIAL ASOCIADO</v>
          </cell>
          <cell r="D468" t="str">
            <v>PROMOCION Y ASESORIA</v>
          </cell>
          <cell r="E468" t="str">
            <v>JAL GDL MARIANO OTERO GWTC</v>
          </cell>
        </row>
        <row r="469">
          <cell r="A469">
            <v>90174</v>
          </cell>
          <cell r="B469" t="str">
            <v>HERNANDEZ MARTIN CLAUDIA</v>
          </cell>
          <cell r="C469" t="str">
            <v>ASESOR PATRIMONIAL ASOCIADO</v>
          </cell>
          <cell r="D469" t="str">
            <v>PROMOCION Y ASESORIA</v>
          </cell>
          <cell r="E469" t="str">
            <v>JAL GDL MARIANO OTERO GWTC</v>
          </cell>
        </row>
        <row r="470">
          <cell r="A470">
            <v>90364</v>
          </cell>
          <cell r="B470" t="str">
            <v>ESPAÑA PEÑA JOSE ADOLFO</v>
          </cell>
          <cell r="C470" t="str">
            <v>MENSAJERO</v>
          </cell>
          <cell r="D470" t="str">
            <v>PROMOCION Y ASESORIA</v>
          </cell>
          <cell r="E470" t="str">
            <v>JAL ZAPOPAN ANDARES CORP. PATRIA</v>
          </cell>
        </row>
        <row r="471">
          <cell r="A471">
            <v>90380</v>
          </cell>
          <cell r="B471" t="str">
            <v>REYES RIVAS ERIKA SUGEY</v>
          </cell>
          <cell r="C471" t="str">
            <v>ASESOR PATRIMONIAL</v>
          </cell>
          <cell r="D471" t="str">
            <v>PROMOCION Y ASESORIA</v>
          </cell>
          <cell r="E471" t="str">
            <v>JAL ZAPOPAN ANDARES CORP. PATRIA</v>
          </cell>
        </row>
        <row r="472">
          <cell r="A472">
            <v>90638</v>
          </cell>
          <cell r="B472" t="str">
            <v>GALINDO FLORES YAMMIN</v>
          </cell>
          <cell r="C472" t="str">
            <v>ASESOR PATRIMONIAL ASOCIADO</v>
          </cell>
          <cell r="D472" t="str">
            <v>PROMOCION Y ASESORIA</v>
          </cell>
          <cell r="E472" t="str">
            <v>JAL ZAPOPAN PLAZA PATRIA</v>
          </cell>
        </row>
        <row r="473">
          <cell r="A473">
            <v>90794</v>
          </cell>
          <cell r="B473" t="str">
            <v>COVARRUBIAS BRAVO YOLANDA</v>
          </cell>
          <cell r="C473" t="str">
            <v>CAJERO</v>
          </cell>
          <cell r="D473" t="str">
            <v>PROMOCION Y ASESORIA</v>
          </cell>
          <cell r="E473" t="str">
            <v>JAL GDL FORUM TLAQUEPAQUE</v>
          </cell>
        </row>
        <row r="474">
          <cell r="A474">
            <v>91412</v>
          </cell>
          <cell r="B474" t="str">
            <v>DE LA MORA SANCHEZ MARIO ALEJANDRO</v>
          </cell>
          <cell r="C474" t="str">
            <v>ASESOR PATRIMONIAL ASOCIADO</v>
          </cell>
          <cell r="D474" t="str">
            <v>PROMOCION Y ASESORIA</v>
          </cell>
          <cell r="E474" t="str">
            <v>JAL GDL MARIANO OTERO GWTC</v>
          </cell>
        </row>
        <row r="475">
          <cell r="A475">
            <v>91719</v>
          </cell>
          <cell r="B475" t="str">
            <v>TORRES CARRILLO ADRIANA ALEJANDRA</v>
          </cell>
          <cell r="C475" t="str">
            <v>ASESOR PATRIMONIAL ASOCIADO</v>
          </cell>
          <cell r="D475" t="str">
            <v>PROMOCION Y ASESORIA</v>
          </cell>
          <cell r="E475" t="str">
            <v>JAL CHAPALA AJIJIC</v>
          </cell>
        </row>
        <row r="476">
          <cell r="A476">
            <v>92071</v>
          </cell>
          <cell r="B476" t="str">
            <v>RUIZ LOPEZ MARINA ALEJANDRA</v>
          </cell>
          <cell r="C476" t="str">
            <v>CAJERO</v>
          </cell>
          <cell r="D476" t="str">
            <v>PROMOCION Y ASESORIA</v>
          </cell>
          <cell r="E476" t="str">
            <v>JAL CHAPALA AJIJIC</v>
          </cell>
        </row>
        <row r="477">
          <cell r="A477">
            <v>64497</v>
          </cell>
          <cell r="B477" t="str">
            <v>ALCAZAR ESTRADA  MARICELA</v>
          </cell>
          <cell r="C477" t="str">
            <v>ASESOR PATRIMONIAL ASOCIADO</v>
          </cell>
          <cell r="D477" t="str">
            <v>PROMOCION Y ASESORIA</v>
          </cell>
          <cell r="E477" t="str">
            <v>CD MX MONTES URALES</v>
          </cell>
        </row>
        <row r="478">
          <cell r="A478">
            <v>64499</v>
          </cell>
          <cell r="B478" t="str">
            <v>PARDO SANCHEZ VALERIA</v>
          </cell>
          <cell r="C478" t="str">
            <v>EJECUTIVO DE SERVICIO</v>
          </cell>
          <cell r="D478" t="str">
            <v>PROMOCION Y ASESORIA</v>
          </cell>
          <cell r="E478" t="str">
            <v>JAL GDL PLAZA MEXICO</v>
          </cell>
        </row>
        <row r="479">
          <cell r="A479">
            <v>64521</v>
          </cell>
          <cell r="B479" t="str">
            <v>CHAVEZ ALCANTAR ELIA DEL CARMEN</v>
          </cell>
          <cell r="C479" t="str">
            <v>RECEPCIONISTA ANFITRION</v>
          </cell>
          <cell r="D479" t="str">
            <v>PROMOCION Y ASESORIA</v>
          </cell>
          <cell r="E479" t="str">
            <v>JAL ZAPOPAN PLAZA PATRIA</v>
          </cell>
        </row>
        <row r="480">
          <cell r="A480">
            <v>64522</v>
          </cell>
          <cell r="B480" t="str">
            <v>RODRIGUEZ PEREZ EVELYN ARIANA</v>
          </cell>
          <cell r="C480" t="str">
            <v>RECEPCIONISTA ANFITRION</v>
          </cell>
          <cell r="D480" t="str">
            <v>PROMOCION Y ASESORIA</v>
          </cell>
          <cell r="E480" t="str">
            <v>JAL GDL FORUM TLAQUEPAQUE</v>
          </cell>
        </row>
        <row r="481">
          <cell r="A481">
            <v>64523</v>
          </cell>
          <cell r="B481" t="str">
            <v>MORALES RODRIGUEZ JAZMIN</v>
          </cell>
          <cell r="C481" t="str">
            <v>EJECUTIVO DE SERVICIO</v>
          </cell>
          <cell r="D481" t="str">
            <v>PROMOCION Y ASESORIA</v>
          </cell>
          <cell r="E481" t="str">
            <v>CD MX TERRAZA PEDREGAL</v>
          </cell>
        </row>
        <row r="482">
          <cell r="A482">
            <v>64524</v>
          </cell>
          <cell r="B482" t="str">
            <v>RUBIN MIRANDA JESSICA</v>
          </cell>
          <cell r="C482" t="str">
            <v>EJECUTIVO DE SERVICIO</v>
          </cell>
          <cell r="D482" t="str">
            <v>PROMOCION Y ASESORIA</v>
          </cell>
          <cell r="E482" t="str">
            <v>EDO MEX TOLUCA V CARRANZA</v>
          </cell>
        </row>
        <row r="483">
          <cell r="A483">
            <v>64520</v>
          </cell>
          <cell r="B483" t="str">
            <v>KRIEGER FLORES DANIEL</v>
          </cell>
          <cell r="C483" t="str">
            <v>BANQUERO PRIVADO JUNIOR</v>
          </cell>
          <cell r="D483" t="str">
            <v>BANCA PRIVADA PLUS</v>
          </cell>
          <cell r="E483" t="str">
            <v>CD MX MONTES URALES</v>
          </cell>
        </row>
        <row r="484">
          <cell r="A484">
            <v>64530</v>
          </cell>
          <cell r="B484" t="str">
            <v>LUNA TAPIA ERIKA LIZBETH</v>
          </cell>
          <cell r="C484" t="str">
            <v>RECEPCIONISTA ANFITRION</v>
          </cell>
          <cell r="D484" t="str">
            <v>PROMOCION Y ASESORIA</v>
          </cell>
          <cell r="E484" t="str">
            <v>JAL ZAPOPAN PLAZA ANDARES</v>
          </cell>
        </row>
        <row r="485">
          <cell r="A485">
            <v>64543</v>
          </cell>
          <cell r="B485" t="str">
            <v>GONZALEZ FRIAS ANDREA MICHELLE</v>
          </cell>
          <cell r="C485" t="str">
            <v>RECEPCIONISTA ANFITRION</v>
          </cell>
          <cell r="D485" t="str">
            <v>PROMOCION Y ASESORIA</v>
          </cell>
          <cell r="E485" t="str">
            <v>JAL MARINA VALLARTA</v>
          </cell>
        </row>
        <row r="486">
          <cell r="A486">
            <v>64527</v>
          </cell>
          <cell r="B486" t="str">
            <v>LORENZO  MORENO  ARLETTE</v>
          </cell>
          <cell r="C486" t="str">
            <v>ASESOR PATRIMONIAL ASOCIADO</v>
          </cell>
          <cell r="D486" t="str">
            <v>PROMOCION Y ASESORIA</v>
          </cell>
          <cell r="E486" t="str">
            <v>CD MX TERRAZA PEDREGAL</v>
          </cell>
        </row>
        <row r="487">
          <cell r="A487">
            <v>64528</v>
          </cell>
          <cell r="B487" t="str">
            <v>LANDEROS ROJAS EVANGELINA</v>
          </cell>
          <cell r="C487" t="str">
            <v>ASESOR PATRIMONIAL ASOCIADO</v>
          </cell>
          <cell r="D487" t="str">
            <v>PROMOCION Y ASESORIA</v>
          </cell>
          <cell r="E487" t="str">
            <v>CD MX TERRAZA PEDREGAL</v>
          </cell>
        </row>
        <row r="488">
          <cell r="A488">
            <v>64529</v>
          </cell>
          <cell r="B488" t="str">
            <v>DELGADO TERAN MONICA</v>
          </cell>
          <cell r="C488" t="str">
            <v>PROMOTOR CAMBIOS</v>
          </cell>
          <cell r="D488" t="str">
            <v>PROMOCION Y ASESORIA</v>
          </cell>
          <cell r="E488" t="str">
            <v>CD MX TERRAZA PEDREGAL</v>
          </cell>
        </row>
        <row r="489">
          <cell r="A489">
            <v>64539</v>
          </cell>
          <cell r="B489" t="str">
            <v>OSUNA TORREBLANCA KARLA SOFIA</v>
          </cell>
          <cell r="C489" t="str">
            <v>EJECUTIVO DE SERVICIO</v>
          </cell>
          <cell r="D489" t="str">
            <v>PROMOCION Y ASESORIA</v>
          </cell>
          <cell r="E489" t="str">
            <v>SIN MAZATLAN AV DEL MAR</v>
          </cell>
        </row>
        <row r="490">
          <cell r="A490">
            <v>64537</v>
          </cell>
          <cell r="B490" t="str">
            <v>CARDENAS LOPEZ KARLA ALMIRA</v>
          </cell>
          <cell r="C490" t="str">
            <v>ASESOR PATRIMONIAL ASOCIADO</v>
          </cell>
          <cell r="D490" t="str">
            <v>PROMOCION Y ASESORIA</v>
          </cell>
          <cell r="E490" t="str">
            <v>CD MX MONTES URALES</v>
          </cell>
        </row>
        <row r="491">
          <cell r="A491">
            <v>64545</v>
          </cell>
          <cell r="B491" t="str">
            <v>ARAIZA SANCHEZ LUDWIKA YOSEMITE</v>
          </cell>
          <cell r="C491" t="str">
            <v>RECEPCIONISTA ANFITRION</v>
          </cell>
          <cell r="D491" t="str">
            <v>PROMOCION Y ASESORIA</v>
          </cell>
          <cell r="E491" t="str">
            <v>CD MX PATIO UNIVERSIDAD</v>
          </cell>
        </row>
        <row r="492">
          <cell r="A492">
            <v>64554</v>
          </cell>
          <cell r="B492" t="str">
            <v>POYASTRO HERNANDEZ  CECILIA</v>
          </cell>
          <cell r="C492" t="str">
            <v>ASESOR PATRIMONIAL ASOCIADO</v>
          </cell>
          <cell r="D492" t="str">
            <v>PROMOCION Y ASESORIA</v>
          </cell>
          <cell r="E492" t="str">
            <v>CD MX JULIO VERNE POLANCO</v>
          </cell>
        </row>
        <row r="493">
          <cell r="A493">
            <v>64558</v>
          </cell>
          <cell r="B493" t="str">
            <v>MANJARREZ BELTRAN ALONDRA PATRICIA</v>
          </cell>
          <cell r="C493" t="str">
            <v>CAJERO</v>
          </cell>
          <cell r="D493" t="str">
            <v>PROMOCION Y ASESORIA</v>
          </cell>
          <cell r="E493" t="str">
            <v>SIN CULIACAN TORRE STA MARIA</v>
          </cell>
        </row>
        <row r="494">
          <cell r="A494">
            <v>64577</v>
          </cell>
          <cell r="B494" t="str">
            <v>SALINAS FERNANDEZ JEMIMA</v>
          </cell>
          <cell r="C494" t="str">
            <v>RECEPCIONISTA ANFITRION</v>
          </cell>
          <cell r="D494" t="str">
            <v>PROMOCION Y ASESORIA</v>
          </cell>
          <cell r="E494" t="str">
            <v>CD MX LINDAVISTA</v>
          </cell>
        </row>
        <row r="495">
          <cell r="A495">
            <v>64576</v>
          </cell>
          <cell r="B495" t="str">
            <v>VILLALOBOS SANCHEZ ANIA KRISTELL</v>
          </cell>
          <cell r="C495" t="str">
            <v>EJECUTIVO DE SERVICIO</v>
          </cell>
          <cell r="D495" t="str">
            <v>PROMOCION Y ASESORIA</v>
          </cell>
          <cell r="E495" t="str">
            <v>CD MX LINDAVISTA</v>
          </cell>
        </row>
        <row r="496">
          <cell r="A496">
            <v>64575</v>
          </cell>
          <cell r="B496" t="str">
            <v>FIGUEROA JUAREZ JORGE JOHAN</v>
          </cell>
          <cell r="C496" t="str">
            <v>ASESOR PATRIMONIAL ASOCIADO</v>
          </cell>
          <cell r="D496" t="str">
            <v>PROMOCION Y ASESORIA</v>
          </cell>
          <cell r="E496" t="str">
            <v>EDO MEX VALLE DORADO</v>
          </cell>
        </row>
        <row r="497">
          <cell r="A497">
            <v>64601</v>
          </cell>
          <cell r="B497" t="str">
            <v>VELA ROMERO MARCO ANTONIO</v>
          </cell>
          <cell r="C497" t="str">
            <v>ASESOR PATRIMONIAL ASOCIADO</v>
          </cell>
          <cell r="D497" t="str">
            <v>PROMOCION Y ASESORIA</v>
          </cell>
          <cell r="E497" t="str">
            <v>CD MX LINDAVISTA</v>
          </cell>
        </row>
        <row r="498">
          <cell r="A498">
            <v>64607</v>
          </cell>
          <cell r="B498" t="str">
            <v>CUBRIA GONZALEZ JOSE HUMBERTO</v>
          </cell>
          <cell r="C498" t="str">
            <v>ASESOR PATRIMONIAL ASOCIADO</v>
          </cell>
          <cell r="D498" t="str">
            <v>PROMOCION Y ASESORIA</v>
          </cell>
          <cell r="E498" t="str">
            <v>EDO MEX SATELITE</v>
          </cell>
        </row>
        <row r="499">
          <cell r="A499">
            <v>64600</v>
          </cell>
          <cell r="B499" t="str">
            <v>VENTURA RIVAS ADRIANA</v>
          </cell>
          <cell r="C499" t="str">
            <v>ASESOR PATRIMONIAL ASOCIADO</v>
          </cell>
          <cell r="D499" t="str">
            <v>PROMOCION Y ASESORIA</v>
          </cell>
          <cell r="E499" t="str">
            <v>EDO MEX VALLE DORADO</v>
          </cell>
        </row>
        <row r="500">
          <cell r="A500">
            <v>64610</v>
          </cell>
          <cell r="B500" t="str">
            <v>HERRERA ARREOLA CAROLINA</v>
          </cell>
          <cell r="C500" t="str">
            <v>RECEPCIONISTA ANFITRION</v>
          </cell>
          <cell r="D500" t="str">
            <v>PROMOCION Y ASESORIA</v>
          </cell>
          <cell r="E500" t="str">
            <v>JAL ZAPOPAN ANDARES CORP. PATRIA</v>
          </cell>
        </row>
        <row r="501">
          <cell r="A501">
            <v>64626</v>
          </cell>
          <cell r="B501" t="str">
            <v>MARTINEZ LEO MORAIMA</v>
          </cell>
          <cell r="C501" t="str">
            <v>RECEPCIONISTA ANFITRION</v>
          </cell>
          <cell r="D501" t="str">
            <v>PROMOCION Y ASESORIA</v>
          </cell>
          <cell r="E501" t="str">
            <v>CD MX XOLA</v>
          </cell>
        </row>
        <row r="502">
          <cell r="A502">
            <v>64627</v>
          </cell>
          <cell r="B502" t="str">
            <v>VARGAS BERMUDEZ JANIN</v>
          </cell>
          <cell r="C502" t="str">
            <v>ASESOR PATRIMONIAL ASOCIADO</v>
          </cell>
          <cell r="D502" t="str">
            <v>PROMOCION Y ASESORIA</v>
          </cell>
          <cell r="E502" t="str">
            <v>EDO MEX TECAMACHALCO</v>
          </cell>
        </row>
        <row r="503">
          <cell r="A503">
            <v>64624</v>
          </cell>
          <cell r="B503" t="str">
            <v>JASSO MANCERA CRISTIAN ISAAC</v>
          </cell>
          <cell r="C503" t="str">
            <v>CAJERO</v>
          </cell>
          <cell r="D503" t="str">
            <v>PROMOCION Y ASESORIA</v>
          </cell>
          <cell r="E503" t="str">
            <v>CD MX JULIO VERNE POLANCO</v>
          </cell>
        </row>
        <row r="504">
          <cell r="A504">
            <v>64644</v>
          </cell>
          <cell r="B504" t="str">
            <v>LUNA POZOS OLIVIA</v>
          </cell>
          <cell r="C504" t="str">
            <v>RECEPCIONISTA ANFITRION</v>
          </cell>
          <cell r="D504" t="str">
            <v>PROMOCION Y ASESORIA</v>
          </cell>
          <cell r="E504" t="str">
            <v>EDO MEX TECAMACHALCO</v>
          </cell>
        </row>
        <row r="505">
          <cell r="A505">
            <v>64653</v>
          </cell>
          <cell r="B505" t="str">
            <v>BAEZ ALMEIDA DIANA MARIEL</v>
          </cell>
          <cell r="C505" t="str">
            <v>RECEPCIONISTA ANFITRION</v>
          </cell>
          <cell r="D505" t="str">
            <v>PROMOCION Y ASESORIA</v>
          </cell>
          <cell r="E505" t="str">
            <v>CD MX MONTES URALES</v>
          </cell>
        </row>
        <row r="506">
          <cell r="A506">
            <v>64682</v>
          </cell>
          <cell r="B506" t="str">
            <v>RAMOS MEDRANO DANIEL</v>
          </cell>
          <cell r="C506" t="str">
            <v>ASESOR PATRIMONIAL ASOCIADO</v>
          </cell>
          <cell r="D506" t="str">
            <v>PROMOCION Y ASESORIA</v>
          </cell>
          <cell r="E506" t="str">
            <v>CD MX XOLA</v>
          </cell>
        </row>
        <row r="507">
          <cell r="A507">
            <v>64675</v>
          </cell>
          <cell r="B507" t="str">
            <v>BELLIZZIA  RODRIGUEZ  MARIO</v>
          </cell>
          <cell r="C507" t="str">
            <v>ASPIRANTE A ASESOR</v>
          </cell>
          <cell r="D507" t="str">
            <v>PROMOCION Y ASESORIA</v>
          </cell>
          <cell r="E507" t="str">
            <v>CD MX MONTES URALES</v>
          </cell>
        </row>
        <row r="508">
          <cell r="A508">
            <v>64680</v>
          </cell>
          <cell r="B508" t="str">
            <v>DIAZ MUÑOZ LUIS FERNANDO</v>
          </cell>
          <cell r="C508" t="str">
            <v>RECEPCIONISTA ANFITRION</v>
          </cell>
          <cell r="D508" t="str">
            <v>PROMOCION Y ASESORIA</v>
          </cell>
          <cell r="E508" t="str">
            <v>JAL CHAPALA AJIJIC</v>
          </cell>
        </row>
        <row r="509">
          <cell r="A509">
            <v>64692</v>
          </cell>
          <cell r="B509" t="str">
            <v>VILLASEÑOR CONTRERAS MARIA JOSE</v>
          </cell>
          <cell r="C509" t="str">
            <v>RECEPCIONISTA ANFITRION</v>
          </cell>
          <cell r="D509" t="str">
            <v>PROMOCION Y ASESORIA</v>
          </cell>
          <cell r="E509" t="str">
            <v>JAL GDL MARIANO OTERO GWTC</v>
          </cell>
        </row>
        <row r="510">
          <cell r="A510">
            <v>64698</v>
          </cell>
          <cell r="B510" t="str">
            <v>JUAREZ  FERMIN  ERICK</v>
          </cell>
          <cell r="C510" t="str">
            <v>CAJERO</v>
          </cell>
          <cell r="D510" t="str">
            <v>PROMOCION Y ASESORIA</v>
          </cell>
          <cell r="E510" t="str">
            <v>CD MX MONTES URALES</v>
          </cell>
        </row>
        <row r="511">
          <cell r="A511">
            <v>64697</v>
          </cell>
          <cell r="B511" t="str">
            <v>ARBOLEIDA OLIVA DULCE ELENA</v>
          </cell>
          <cell r="C511" t="str">
            <v>CAJERO</v>
          </cell>
          <cell r="D511" t="str">
            <v>PROMOCION Y ASESORIA</v>
          </cell>
          <cell r="E511" t="str">
            <v>JAL CHAPALA AJIJIC</v>
          </cell>
        </row>
        <row r="512">
          <cell r="A512">
            <v>64710</v>
          </cell>
          <cell r="B512" t="str">
            <v>MELGAREJO  DE LA TORRE GUSTAVO</v>
          </cell>
          <cell r="C512" t="str">
            <v>DIRECTOR DE CENTRO FINANCIERO</v>
          </cell>
          <cell r="D512" t="str">
            <v>PROMOCION Y ASESORIA</v>
          </cell>
          <cell r="E512" t="str">
            <v>CD MX TERRAZA PEDREGAL</v>
          </cell>
        </row>
        <row r="513">
          <cell r="A513">
            <v>15</v>
          </cell>
          <cell r="B513" t="str">
            <v>GAYA REAL MANUEL RICARDO</v>
          </cell>
          <cell r="C513" t="str">
            <v>DIRECTOR DE ASESORIA</v>
          </cell>
          <cell r="D513" t="str">
            <v>PROMOCION Y ASESORIA</v>
          </cell>
          <cell r="E513" t="str">
            <v>QRO QUERETARO BERNARDO QUINTANA</v>
          </cell>
        </row>
        <row r="514">
          <cell r="A514">
            <v>25</v>
          </cell>
          <cell r="B514" t="str">
            <v>ORTEGA SENTIES JOSE ALEJANDRO</v>
          </cell>
          <cell r="C514" t="str">
            <v>DIRECTOR REGIONAL</v>
          </cell>
          <cell r="D514" t="str">
            <v>PROMOCION Y ASESORIA</v>
          </cell>
          <cell r="E514" t="str">
            <v>AGS AGUASCALIENTES NTE 509</v>
          </cell>
        </row>
        <row r="515">
          <cell r="A515">
            <v>43</v>
          </cell>
          <cell r="B515" t="str">
            <v>LLAMAS ANDRADE ERIKA</v>
          </cell>
          <cell r="C515" t="str">
            <v>DIRECTOR BANCA PRIVADA</v>
          </cell>
          <cell r="D515" t="str">
            <v>PROMOCION Y ASESORIA</v>
          </cell>
          <cell r="E515" t="str">
            <v>GTO LEON CERRO GORDO</v>
          </cell>
        </row>
        <row r="516">
          <cell r="A516">
            <v>44</v>
          </cell>
          <cell r="B516" t="str">
            <v>CABEZA DE VACA APPENDINI ANA ELENA</v>
          </cell>
          <cell r="C516" t="str">
            <v>DIRECTOR BANCA PRIVADA</v>
          </cell>
          <cell r="D516" t="str">
            <v>PROMOCION Y ASESORIA</v>
          </cell>
          <cell r="E516" t="str">
            <v>GTO LEON CERRO GORDO</v>
          </cell>
        </row>
        <row r="517">
          <cell r="A517">
            <v>61445</v>
          </cell>
          <cell r="B517" t="str">
            <v>MARTINEZ RIVERA JOEL</v>
          </cell>
          <cell r="C517" t="str">
            <v>ASESOR PATRIMONIAL ASOCIADO</v>
          </cell>
          <cell r="D517" t="str">
            <v>PROMOCION Y ASESORIA</v>
          </cell>
          <cell r="E517" t="str">
            <v>QROO CANCUN PLAZA HOLLYWOOD</v>
          </cell>
        </row>
        <row r="518">
          <cell r="A518">
            <v>61372</v>
          </cell>
          <cell r="B518" t="str">
            <v>MELCHOR RUIZ MARICELA</v>
          </cell>
          <cell r="C518" t="str">
            <v>CAJERO</v>
          </cell>
          <cell r="D518" t="str">
            <v>PROMOCION Y ASESORIA</v>
          </cell>
          <cell r="E518" t="str">
            <v>CHIS TUX GUT BEL. DOMINGUEZ</v>
          </cell>
        </row>
        <row r="519">
          <cell r="A519">
            <v>61252</v>
          </cell>
          <cell r="B519" t="str">
            <v>RABAGO SANCHEZ SAHARA ILENE</v>
          </cell>
          <cell r="C519" t="str">
            <v>ASISTENTE DE PROMOCION</v>
          </cell>
          <cell r="D519" t="str">
            <v>PROMOCION Y ASESORIA</v>
          </cell>
          <cell r="E519" t="str">
            <v>SON HERMOSILLO PLAZA ANDENES</v>
          </cell>
        </row>
        <row r="520">
          <cell r="A520">
            <v>61140</v>
          </cell>
          <cell r="B520" t="str">
            <v>CRUZ BENITES LETICIA</v>
          </cell>
          <cell r="C520" t="str">
            <v>CAJERO</v>
          </cell>
          <cell r="D520" t="str">
            <v>PROMOCION Y ASESORIA</v>
          </cell>
          <cell r="E520" t="str">
            <v>QROO CANCUN PLAZA HOLLYWOOD</v>
          </cell>
        </row>
        <row r="521">
          <cell r="A521">
            <v>61068</v>
          </cell>
          <cell r="B521" t="str">
            <v>FLORES TREVIÑO  VERONICA CECILIA</v>
          </cell>
          <cell r="C521" t="str">
            <v>ASESOR PATRIMONIAL ASOCIADO</v>
          </cell>
          <cell r="D521" t="str">
            <v>PROMOCION Y ASESORIA</v>
          </cell>
          <cell r="E521" t="str">
            <v>NL MTY VISTA HERMOSA</v>
          </cell>
        </row>
        <row r="522">
          <cell r="A522">
            <v>61001</v>
          </cell>
          <cell r="B522" t="str">
            <v>ZIOLKOWSKI  . JACQUES KLAUDIUSZ</v>
          </cell>
          <cell r="C522" t="str">
            <v>DIRECTOR DE CENTRO FINANCIERO</v>
          </cell>
          <cell r="D522" t="str">
            <v>PROMOCION Y ASESORIA</v>
          </cell>
          <cell r="E522" t="str">
            <v>QROO CANCUN PLAZA HOLLYWOOD</v>
          </cell>
        </row>
        <row r="523">
          <cell r="A523">
            <v>60888</v>
          </cell>
          <cell r="B523" t="str">
            <v>GONZALEZ PUENTES DIANA</v>
          </cell>
          <cell r="C523" t="str">
            <v>SUBGERENTE</v>
          </cell>
          <cell r="D523" t="str">
            <v>NORMATIVA Y PLD</v>
          </cell>
          <cell r="E523" t="str">
            <v>CD MX CORPORATIVO</v>
          </cell>
        </row>
        <row r="524">
          <cell r="A524">
            <v>60741</v>
          </cell>
          <cell r="B524" t="str">
            <v>MEDINA ESTRADA CARMEN GABRIELA</v>
          </cell>
          <cell r="C524" t="str">
            <v>DIRECTOR</v>
          </cell>
          <cell r="D524" t="str">
            <v>CONSULTORIA Y SEGUROS</v>
          </cell>
          <cell r="E524" t="str">
            <v>CD MX CORPORATIVO</v>
          </cell>
        </row>
        <row r="525">
          <cell r="A525">
            <v>60662</v>
          </cell>
          <cell r="B525" t="str">
            <v>RAMIREZ CARRASCO OSCAR ISRAEL</v>
          </cell>
          <cell r="C525" t="str">
            <v>ASISTENTE ADMINISTRATIVO</v>
          </cell>
          <cell r="D525" t="str">
            <v>PROMOCION Y ASESORIA</v>
          </cell>
          <cell r="E525" t="str">
            <v>BC TIJUANA PASEO</v>
          </cell>
        </row>
        <row r="526">
          <cell r="A526">
            <v>60659</v>
          </cell>
          <cell r="B526" t="str">
            <v>RODRIGUEZ ELIZONDO GERARDO GUADALUPE</v>
          </cell>
          <cell r="C526" t="str">
            <v>ASESOR PATRIMONIAL ASOCIADO</v>
          </cell>
          <cell r="D526" t="str">
            <v>PROMOCION Y ASESORIA</v>
          </cell>
          <cell r="E526" t="str">
            <v>TAMPS NUEVO LAREDO AV COLON</v>
          </cell>
        </row>
        <row r="527">
          <cell r="A527">
            <v>60540</v>
          </cell>
          <cell r="B527" t="str">
            <v>DURAN IBARZABAL JOSE ANTONIO</v>
          </cell>
          <cell r="C527" t="str">
            <v>DIRECTOR</v>
          </cell>
          <cell r="D527" t="str">
            <v>POSICION PROPIA Y ARBITRAJE</v>
          </cell>
          <cell r="E527" t="str">
            <v>POSICION PROPIA Y ARBITRAJE</v>
          </cell>
        </row>
        <row r="528">
          <cell r="A528">
            <v>60535</v>
          </cell>
          <cell r="B528" t="str">
            <v>NOVELO PADILLA BENJAMIN</v>
          </cell>
          <cell r="C528" t="str">
            <v>SUBDIRECTOR</v>
          </cell>
          <cell r="D528" t="str">
            <v>POSICION PROPIA Y ARBITRAJE</v>
          </cell>
          <cell r="E528" t="str">
            <v>POSICION PROPIA Y ARBITRAJE</v>
          </cell>
        </row>
        <row r="529">
          <cell r="A529">
            <v>60431</v>
          </cell>
          <cell r="B529" t="str">
            <v>HUERTA ESPINOSA YURIDIA</v>
          </cell>
          <cell r="C529" t="str">
            <v>SUBGERENTE ADMINISTRATIVO</v>
          </cell>
          <cell r="D529" t="str">
            <v>PROMOCION Y ASESORIA</v>
          </cell>
          <cell r="E529" t="str">
            <v>PUE CHOLULA CITY ANGELOPOLIS</v>
          </cell>
        </row>
        <row r="530">
          <cell r="A530">
            <v>60428</v>
          </cell>
          <cell r="B530" t="str">
            <v>SILLER VILLARREAL CARLOS ALEJANDRO</v>
          </cell>
          <cell r="C530" t="str">
            <v>ASESOR PATRIMONIAL ASOCIADO</v>
          </cell>
          <cell r="D530" t="str">
            <v>PROMOCION Y ASESORIA</v>
          </cell>
          <cell r="E530" t="str">
            <v>COAH SALTILLO PARQUE CENTRO</v>
          </cell>
        </row>
        <row r="531">
          <cell r="A531">
            <v>60363</v>
          </cell>
          <cell r="B531" t="str">
            <v>GARCIA MALDONADO JOSE EDUARDO</v>
          </cell>
          <cell r="C531" t="str">
            <v>SUBDIRECTOR DE PROMOCION</v>
          </cell>
          <cell r="D531" t="str">
            <v>PROMOCION Y ASESORIA</v>
          </cell>
          <cell r="E531" t="str">
            <v>YUC MERIDA PLAZA LUXUS ALTABRISA</v>
          </cell>
        </row>
        <row r="532">
          <cell r="A532">
            <v>60369</v>
          </cell>
          <cell r="B532" t="str">
            <v>CASTILLO TORRES FRANCISCO JAVIER</v>
          </cell>
          <cell r="C532" t="str">
            <v>ASESOR PATRIMONIAL ASOCIADO</v>
          </cell>
          <cell r="D532" t="str">
            <v>PROMOCION Y ASESORIA</v>
          </cell>
          <cell r="E532" t="str">
            <v>QROO CANCUN PLAZA HOLLYWOOD</v>
          </cell>
        </row>
        <row r="533">
          <cell r="A533">
            <v>60143</v>
          </cell>
          <cell r="B533" t="str">
            <v>RIOS LEYVA GUADALUPE</v>
          </cell>
          <cell r="C533" t="str">
            <v>SUBGERENTE ADMINISTRATIVO</v>
          </cell>
          <cell r="D533" t="str">
            <v>PROMOCION Y ASESORIA</v>
          </cell>
          <cell r="E533" t="str">
            <v>SON HERMOSILLO PLAZA ANDENES</v>
          </cell>
        </row>
        <row r="534">
          <cell r="A534">
            <v>53996</v>
          </cell>
          <cell r="B534" t="str">
            <v>PEREZ SALINAS MANCERA MAURICIO</v>
          </cell>
          <cell r="C534" t="str">
            <v>BANQUERO PRIVADO JUNIOR</v>
          </cell>
          <cell r="D534" t="str">
            <v>PROMOCION Y ASESORIA</v>
          </cell>
          <cell r="E534" t="str">
            <v>NL SAN PEDRO SAN AGUSTIN</v>
          </cell>
        </row>
        <row r="535">
          <cell r="A535">
            <v>53986</v>
          </cell>
          <cell r="B535" t="str">
            <v>GUZMAN FERNANDEZ LUISA ELENA</v>
          </cell>
          <cell r="C535" t="str">
            <v>ASESOR PATRIMONIAL ASOCIADO</v>
          </cell>
          <cell r="D535" t="str">
            <v>PROMOCION Y ASESORIA</v>
          </cell>
          <cell r="E535" t="str">
            <v>CHIS TUX GUT BEL. DOMINGUEZ</v>
          </cell>
        </row>
        <row r="536">
          <cell r="A536">
            <v>53952</v>
          </cell>
          <cell r="B536" t="str">
            <v>PINTO  GENOVEZ CLAUDIA ALEJANDRA</v>
          </cell>
          <cell r="C536" t="str">
            <v>ASESOR PATRIMONIAL ASOCIADO</v>
          </cell>
          <cell r="D536" t="str">
            <v>PROMOCION Y ASESORIA</v>
          </cell>
          <cell r="E536" t="str">
            <v>CHIS TUX GUT BEL. DOMINGUEZ</v>
          </cell>
        </row>
        <row r="537">
          <cell r="A537">
            <v>53817</v>
          </cell>
          <cell r="B537" t="str">
            <v>BAEZ ARIAS OSCAR</v>
          </cell>
          <cell r="C537" t="str">
            <v>COORDINADOR</v>
          </cell>
          <cell r="D537" t="str">
            <v>CONSULTORIA Y SEGUROS</v>
          </cell>
          <cell r="E537" t="str">
            <v>CD MX CORPORATIVO</v>
          </cell>
        </row>
        <row r="538">
          <cell r="A538">
            <v>53787</v>
          </cell>
          <cell r="B538" t="str">
            <v>GUZMAN GONZALEZ MARIA GUADALUPE</v>
          </cell>
          <cell r="C538" t="str">
            <v>SUBGERENTE</v>
          </cell>
          <cell r="D538" t="str">
            <v>CONSULTORIA Y SEGUROS</v>
          </cell>
          <cell r="E538" t="str">
            <v>JAL GDL PLAZA MEXICO</v>
          </cell>
        </row>
        <row r="539">
          <cell r="A539">
            <v>53728</v>
          </cell>
          <cell r="B539" t="str">
            <v>TAPIA CAMOU MONICA SOFIA</v>
          </cell>
          <cell r="C539" t="str">
            <v>ASESOR PATRIMONIAL ASOCIADO</v>
          </cell>
          <cell r="D539" t="str">
            <v>PROMOCION Y ASESORIA</v>
          </cell>
          <cell r="E539" t="str">
            <v>SON HERMOSILLO PLAZA ANDENES</v>
          </cell>
        </row>
        <row r="540">
          <cell r="A540">
            <v>53702</v>
          </cell>
          <cell r="B540" t="str">
            <v>ALCOCER SANCHEZ NELLY ANGELICA</v>
          </cell>
          <cell r="C540" t="str">
            <v>CAJERO</v>
          </cell>
          <cell r="D540" t="str">
            <v>PROMOCION Y ASESORIA</v>
          </cell>
          <cell r="E540" t="str">
            <v>YUC MERIDA PLAZA LUXUS ALTABRISA</v>
          </cell>
        </row>
        <row r="541">
          <cell r="A541">
            <v>53683</v>
          </cell>
          <cell r="B541" t="str">
            <v>LOYA CARMONA HECTOR FRANCISCO</v>
          </cell>
          <cell r="C541" t="str">
            <v>ASESOR PATRIMONIAL ASOCIADO</v>
          </cell>
          <cell r="D541" t="str">
            <v>PROMOCION Y ASESORIA</v>
          </cell>
          <cell r="E541" t="str">
            <v>CHIH CHIH AV DE LA JUVENTUD</v>
          </cell>
        </row>
        <row r="542">
          <cell r="A542">
            <v>53606</v>
          </cell>
          <cell r="B542" t="str">
            <v>SOMEYERA YAÑEZ AMERICA</v>
          </cell>
          <cell r="C542" t="str">
            <v>ASESOR PATRIMONIAL ASOCIADO</v>
          </cell>
          <cell r="D542" t="str">
            <v>PROMOCION Y ASESORIA</v>
          </cell>
          <cell r="E542" t="str">
            <v>NL MTY VISTA HERMOSA</v>
          </cell>
        </row>
        <row r="543">
          <cell r="A543">
            <v>53537</v>
          </cell>
          <cell r="B543" t="str">
            <v>GUERRA GONZALEZ ILEANA</v>
          </cell>
          <cell r="C543" t="str">
            <v>ASISTENTE DE ASESORIA</v>
          </cell>
          <cell r="D543" t="str">
            <v>PROMOCION Y ASESORIA</v>
          </cell>
          <cell r="E543" t="str">
            <v>NL SAN PEDRO SAN AGUSTIN</v>
          </cell>
        </row>
        <row r="544">
          <cell r="A544">
            <v>53215</v>
          </cell>
          <cell r="B544" t="str">
            <v>TREJO PONCE JUAN ISRAEL</v>
          </cell>
          <cell r="C544" t="str">
            <v>ASESOR PATRIMONIAL ASOCIADO</v>
          </cell>
          <cell r="D544" t="str">
            <v>PROMOCION Y ASESORIA</v>
          </cell>
          <cell r="E544" t="str">
            <v>CHIH CHIH AV DE LA JUVENTUD</v>
          </cell>
        </row>
        <row r="545">
          <cell r="A545">
            <v>52726</v>
          </cell>
          <cell r="B545" t="str">
            <v>GONZALEZ MARTINEZ MIRTA ARACELI</v>
          </cell>
          <cell r="C545" t="str">
            <v>SUBGERENTE ADMINISTRATIVO</v>
          </cell>
          <cell r="D545" t="str">
            <v>PROMOCION Y ASESORIA</v>
          </cell>
          <cell r="E545" t="str">
            <v>VER BOCA DEL RIO LAS AMERICAS</v>
          </cell>
        </row>
        <row r="546">
          <cell r="A546">
            <v>52706</v>
          </cell>
          <cell r="B546" t="str">
            <v>MEDINA CORZA IRERI</v>
          </cell>
          <cell r="C546" t="str">
            <v>RECEPCIONISTA ANFITRION</v>
          </cell>
          <cell r="D546" t="str">
            <v>PROMOCION Y ASESORIA</v>
          </cell>
          <cell r="E546" t="str">
            <v>YUC MERIDA PLAZA LUXUS ALTABRISA</v>
          </cell>
        </row>
        <row r="547">
          <cell r="A547">
            <v>52608</v>
          </cell>
          <cell r="B547" t="str">
            <v>CRUZ ESPINOZA LUZ MARIA</v>
          </cell>
          <cell r="C547" t="str">
            <v>ESPECIALISTA</v>
          </cell>
          <cell r="D547" t="str">
            <v>CONSULTORIA Y SEGUROS</v>
          </cell>
          <cell r="E547" t="str">
            <v>CD MX CORPORATIVO</v>
          </cell>
        </row>
        <row r="548">
          <cell r="A548">
            <v>52575</v>
          </cell>
          <cell r="B548" t="str">
            <v>GONZALEZ AMESQUITA ESTHER</v>
          </cell>
          <cell r="C548" t="str">
            <v>ESPECIALISTA</v>
          </cell>
          <cell r="D548" t="str">
            <v>CONSULTORIA Y SEGUROS</v>
          </cell>
          <cell r="E548" t="str">
            <v>CD MX CORPORATIVO</v>
          </cell>
        </row>
        <row r="549">
          <cell r="A549">
            <v>61208</v>
          </cell>
          <cell r="B549" t="str">
            <v>LOPEZ ESTEBANEZ BENJAMIN DAGOBERTO</v>
          </cell>
          <cell r="C549" t="str">
            <v>SUPERVISOR</v>
          </cell>
          <cell r="D549" t="str">
            <v>SERVICIOS CAT</v>
          </cell>
          <cell r="E549" t="str">
            <v>CD MX CORPORATIVO</v>
          </cell>
        </row>
        <row r="550">
          <cell r="A550">
            <v>61448</v>
          </cell>
          <cell r="B550" t="str">
            <v>FRANZ  ZULBARAN  GRETEL</v>
          </cell>
          <cell r="C550" t="str">
            <v>SUBDIRECTOR DE CENTRO FINANCIERO</v>
          </cell>
          <cell r="D550" t="str">
            <v>BANCA SOLUCIONES</v>
          </cell>
          <cell r="E550" t="str">
            <v>NL SAN PEDRO SAN AGUSTIN</v>
          </cell>
        </row>
        <row r="551">
          <cell r="A551">
            <v>61815</v>
          </cell>
          <cell r="B551" t="str">
            <v>RODRIGUEZ AVIÑA MARISOL ALEJANDRA</v>
          </cell>
          <cell r="C551" t="str">
            <v>SUPERVISOR</v>
          </cell>
          <cell r="D551" t="str">
            <v>SERVICIOS CAT</v>
          </cell>
          <cell r="E551" t="str">
            <v>CD MX CORPORATIVO</v>
          </cell>
        </row>
        <row r="552">
          <cell r="A552">
            <v>62157</v>
          </cell>
          <cell r="B552" t="str">
            <v>SANTIAGO SAAVEDRA CRISTIAN AMADO</v>
          </cell>
          <cell r="C552" t="str">
            <v>ASESOR BANCA SOLUCIONES</v>
          </cell>
          <cell r="D552" t="str">
            <v>BANCA SOLUCIONES</v>
          </cell>
          <cell r="E552" t="str">
            <v>JAL ZAPOPAN PLAZA PATRIA</v>
          </cell>
        </row>
        <row r="553">
          <cell r="A553">
            <v>62280</v>
          </cell>
          <cell r="B553" t="str">
            <v>RODRIGUEZ JIMENEZ ARNULFO</v>
          </cell>
          <cell r="C553" t="str">
            <v>OPERADOR TELEFONICO</v>
          </cell>
          <cell r="D553" t="str">
            <v>SERVICIOS CAT</v>
          </cell>
          <cell r="E553" t="str">
            <v>CD MX CORPORATIVO</v>
          </cell>
        </row>
        <row r="554">
          <cell r="A554">
            <v>62352</v>
          </cell>
          <cell r="B554" t="str">
            <v>ALEJANDRE ARROYO ALEJANDRA</v>
          </cell>
          <cell r="C554" t="str">
            <v>SUPERVISOR</v>
          </cell>
          <cell r="D554" t="str">
            <v>SERVICIOS CAT</v>
          </cell>
          <cell r="E554" t="str">
            <v>CD MX CORPORATIVO</v>
          </cell>
        </row>
        <row r="555">
          <cell r="A555">
            <v>62364</v>
          </cell>
          <cell r="B555" t="str">
            <v>VALDES AGUILAR JORGE ARMANDO</v>
          </cell>
          <cell r="C555" t="str">
            <v>ASESOR BANCA SOLUCIONES</v>
          </cell>
          <cell r="D555" t="str">
            <v>BANCA SOLUCIONES</v>
          </cell>
          <cell r="E555" t="str">
            <v>EDO MEX METEPEC PLAZA IZAR</v>
          </cell>
        </row>
        <row r="556">
          <cell r="A556">
            <v>62481</v>
          </cell>
          <cell r="B556" t="str">
            <v>DOMINGUEZ VAZQUEZ FABIOLA DENIS</v>
          </cell>
          <cell r="C556" t="str">
            <v>ASESOR BANCA SOLUCIONES</v>
          </cell>
          <cell r="D556" t="str">
            <v>BANCA SOLUCIONES</v>
          </cell>
          <cell r="E556" t="str">
            <v>CD MX MONTES URALES</v>
          </cell>
        </row>
        <row r="557">
          <cell r="A557">
            <v>62678</v>
          </cell>
          <cell r="B557" t="str">
            <v>ZAMUDIO PEREZ ANGEL ABEL</v>
          </cell>
          <cell r="C557" t="str">
            <v>EJECUTIVO TELEFONICO BANCA SOLUCIONES</v>
          </cell>
          <cell r="D557" t="str">
            <v>BANCA SOLUCIONES</v>
          </cell>
          <cell r="E557" t="str">
            <v>CD MX MONTES URALES</v>
          </cell>
        </row>
        <row r="558">
          <cell r="A558">
            <v>62769</v>
          </cell>
          <cell r="B558" t="str">
            <v>ALMANZA GONZALEZ VICTOR ABYEZER</v>
          </cell>
          <cell r="C558" t="str">
            <v>OPERADOR TELEFONICO</v>
          </cell>
          <cell r="D558" t="str">
            <v>SERVICIOS CAT</v>
          </cell>
          <cell r="E558" t="str">
            <v>CD MX CORPORATIVO</v>
          </cell>
        </row>
        <row r="559">
          <cell r="A559">
            <v>62797</v>
          </cell>
          <cell r="B559" t="str">
            <v>IBARRA CABALLERO ERIKA MARIA</v>
          </cell>
          <cell r="C559" t="str">
            <v>ASESOR BANCA SOLUCIONES</v>
          </cell>
          <cell r="D559" t="str">
            <v>BANCA SOLUCIONES</v>
          </cell>
          <cell r="E559" t="str">
            <v>SIN CULIACAN TORRE STA MARIA</v>
          </cell>
        </row>
        <row r="560">
          <cell r="A560">
            <v>62847</v>
          </cell>
          <cell r="B560" t="str">
            <v>NIETO TETLALMATZIN ALFONSO</v>
          </cell>
          <cell r="C560" t="str">
            <v>ASESOR BANCA SOLUCIONES</v>
          </cell>
          <cell r="D560" t="str">
            <v>BANCA SOLUCIONES</v>
          </cell>
          <cell r="E560" t="str">
            <v>EDO MEX TECAMACHALCO</v>
          </cell>
        </row>
        <row r="561">
          <cell r="A561">
            <v>62878</v>
          </cell>
          <cell r="B561" t="str">
            <v>EVANGELISTA ESCOBAR GIOVANNA GEORGINA</v>
          </cell>
          <cell r="C561" t="str">
            <v>ANALISTA DE CALIDAD EN EL SERVICIO</v>
          </cell>
          <cell r="D561" t="str">
            <v>EXPERIENCIA AL CLIENTE</v>
          </cell>
          <cell r="E561" t="str">
            <v>CD MX CORPORATIVO</v>
          </cell>
        </row>
        <row r="562">
          <cell r="A562">
            <v>62938</v>
          </cell>
          <cell r="B562" t="str">
            <v>ROJAS MARTINEZ SILVIA ADRIANA</v>
          </cell>
          <cell r="C562" t="str">
            <v>ASESOR BANCA SOLUCIONES</v>
          </cell>
          <cell r="D562" t="str">
            <v>BANCA SOLUCIONES</v>
          </cell>
          <cell r="E562" t="str">
            <v>EDO MEX VALLE DORADO</v>
          </cell>
        </row>
        <row r="563">
          <cell r="A563">
            <v>62921</v>
          </cell>
          <cell r="B563" t="str">
            <v>MARTINEZ ARTEAGA JANET VIRIDIANA</v>
          </cell>
          <cell r="C563" t="str">
            <v>OPERADOR TELEFONICO</v>
          </cell>
          <cell r="D563" t="str">
            <v>SERVICIOS CAT</v>
          </cell>
          <cell r="E563" t="str">
            <v>CD MX CORPORATIVO</v>
          </cell>
        </row>
        <row r="564">
          <cell r="A564">
            <v>62943</v>
          </cell>
          <cell r="B564" t="str">
            <v>HERNANDEZ CAREAGA DANIEL</v>
          </cell>
          <cell r="C564" t="str">
            <v>OPERADOR TELEFONICO</v>
          </cell>
          <cell r="D564" t="str">
            <v>SERVICIOS CAT</v>
          </cell>
          <cell r="E564" t="str">
            <v>CD MX CORPORATIVO</v>
          </cell>
        </row>
        <row r="565">
          <cell r="A565">
            <v>62952</v>
          </cell>
          <cell r="B565" t="str">
            <v>NUÑEZ OLMEDO KAREN ANDREA</v>
          </cell>
          <cell r="C565" t="str">
            <v>ASESOR BANCA SOLUCIONES</v>
          </cell>
          <cell r="D565" t="str">
            <v>BANCA SOLUCIONES</v>
          </cell>
          <cell r="E565" t="str">
            <v>JAL ZAPOPAN PLAZA PATRIA</v>
          </cell>
        </row>
        <row r="566">
          <cell r="A566">
            <v>62963</v>
          </cell>
          <cell r="B566" t="str">
            <v>AGUILAR MEJORADA DIANA JAZMIN</v>
          </cell>
          <cell r="C566" t="str">
            <v>OPERADOR TELEFONICO</v>
          </cell>
          <cell r="D566" t="str">
            <v>SERVICIOS CAT</v>
          </cell>
          <cell r="E566" t="str">
            <v>CD MX CORPORATIVO</v>
          </cell>
        </row>
        <row r="567">
          <cell r="A567">
            <v>62988</v>
          </cell>
          <cell r="B567" t="str">
            <v>ELIZONDO GARCIA ROBERTA</v>
          </cell>
          <cell r="C567" t="str">
            <v>SUBGERENTE</v>
          </cell>
          <cell r="D567" t="str">
            <v>BANCA SOLUCIONES</v>
          </cell>
          <cell r="E567" t="str">
            <v>NL SAN PEDRO SAN AGUSTIN</v>
          </cell>
        </row>
        <row r="568">
          <cell r="A568">
            <v>63026</v>
          </cell>
          <cell r="B568" t="str">
            <v>MORA  REYES  JOSUE ABRAHAM</v>
          </cell>
          <cell r="C568" t="str">
            <v>ASESOR BANCA SOLUCIONES</v>
          </cell>
          <cell r="D568" t="str">
            <v>BANCA SOLUCIONES</v>
          </cell>
          <cell r="E568" t="str">
            <v>JAL CHAPALA AJIJIC</v>
          </cell>
        </row>
        <row r="569">
          <cell r="A569">
            <v>63065</v>
          </cell>
          <cell r="B569" t="str">
            <v>FLORES ARTALEJO  BRYAN IGNACIO</v>
          </cell>
          <cell r="C569" t="str">
            <v>ASESOR BANCA SOLUCIONES</v>
          </cell>
          <cell r="D569" t="str">
            <v>BANCA SOLUCIONES</v>
          </cell>
          <cell r="E569" t="str">
            <v>CHIH CHIH AV DE LA JUVENTUD</v>
          </cell>
        </row>
        <row r="570">
          <cell r="A570">
            <v>63173</v>
          </cell>
          <cell r="B570" t="str">
            <v>CARVAJAL  SALAZAR  ROLANDO IBAR</v>
          </cell>
          <cell r="C570" t="str">
            <v>ASESOR BANCA SOLUCIONES</v>
          </cell>
          <cell r="D570" t="str">
            <v>BANCA SOLUCIONES</v>
          </cell>
          <cell r="E570" t="str">
            <v>NL MTY VISTA HERMOSA</v>
          </cell>
        </row>
        <row r="571">
          <cell r="A571">
            <v>60413</v>
          </cell>
          <cell r="B571" t="str">
            <v>GARCIA SANCHEZ JESSY IRVING</v>
          </cell>
          <cell r="C571" t="str">
            <v>EJECUTIVO</v>
          </cell>
          <cell r="D571" t="str">
            <v>BANCA DE RELACION</v>
          </cell>
          <cell r="E571" t="str">
            <v>CD MX CORPORATIVO</v>
          </cell>
        </row>
        <row r="572">
          <cell r="A572">
            <v>52878</v>
          </cell>
          <cell r="B572" t="str">
            <v>VARELA TOVAR LUCIA CAROLINA</v>
          </cell>
          <cell r="C572" t="str">
            <v>SUBGERENTE</v>
          </cell>
          <cell r="D572" t="str">
            <v>BURSANET CANALES Y MEDIOS DIGITALES</v>
          </cell>
          <cell r="E572" t="str">
            <v>CD MX CORPORATIVO</v>
          </cell>
        </row>
        <row r="573">
          <cell r="A573">
            <v>53258</v>
          </cell>
          <cell r="B573" t="str">
            <v>DAPIC ATHIE ALEJANDRO</v>
          </cell>
          <cell r="C573" t="str">
            <v>EJECUTIVO</v>
          </cell>
          <cell r="D573" t="str">
            <v>BURSANET CANALES Y MEDIOS DIGITALES</v>
          </cell>
          <cell r="E573" t="str">
            <v>CD MX CORPORATIVO</v>
          </cell>
        </row>
        <row r="574">
          <cell r="A574">
            <v>60912</v>
          </cell>
          <cell r="B574" t="str">
            <v>MARTINEZ GONZALEZ MARIBEL ALONDRA</v>
          </cell>
          <cell r="C574" t="str">
            <v>EJECUTIVO VIDEOLLAMADA</v>
          </cell>
          <cell r="D574" t="str">
            <v>BURSANET CANALES Y MEDIOS DIGITALES</v>
          </cell>
          <cell r="E574" t="str">
            <v>CD MX CORPORATIVO</v>
          </cell>
        </row>
        <row r="575">
          <cell r="A575">
            <v>62897</v>
          </cell>
          <cell r="B575" t="str">
            <v>GUERRERO NUÑEZ VIRIDIANA SHARAY</v>
          </cell>
          <cell r="C575" t="str">
            <v>EJECUTIVO</v>
          </cell>
          <cell r="D575" t="str">
            <v>BURSANET CANALES Y MEDIOS DIGITALES</v>
          </cell>
          <cell r="E575" t="str">
            <v>CD MX CORPORATIVO</v>
          </cell>
        </row>
        <row r="576">
          <cell r="A576">
            <v>63046</v>
          </cell>
          <cell r="B576" t="str">
            <v>AGUILA RAMIREZ PEDRO IVAN</v>
          </cell>
          <cell r="C576" t="str">
            <v>ANALISTA</v>
          </cell>
          <cell r="D576" t="str">
            <v>BURSANET CANALES Y MEDIOS DIGITALES</v>
          </cell>
          <cell r="E576" t="str">
            <v>CD MX CORPORATIVO</v>
          </cell>
        </row>
        <row r="577">
          <cell r="A577">
            <v>63075</v>
          </cell>
          <cell r="B577" t="str">
            <v>GARCIAFIGUEROA GUZMAN IAN</v>
          </cell>
          <cell r="C577" t="str">
            <v>EJECUTIVO</v>
          </cell>
          <cell r="D577" t="str">
            <v>BURSANET CANALES Y MEDIOS DIGITALES</v>
          </cell>
          <cell r="E577" t="str">
            <v>CD MX CORPORATIVO</v>
          </cell>
        </row>
        <row r="578">
          <cell r="A578">
            <v>62024</v>
          </cell>
          <cell r="B578" t="str">
            <v>BRACAMONTES GARCIA JORGE ARMANDO</v>
          </cell>
          <cell r="C578" t="str">
            <v>GERENTE</v>
          </cell>
          <cell r="D578" t="str">
            <v>DINN</v>
          </cell>
          <cell r="E578" t="str">
            <v>CD MX MONTES URALES</v>
          </cell>
        </row>
        <row r="579">
          <cell r="A579">
            <v>62984</v>
          </cell>
          <cell r="B579" t="str">
            <v>GONZALEZ MONTESINOS FERNANDEZ DIEGO</v>
          </cell>
          <cell r="C579" t="str">
            <v>DIRECTOR</v>
          </cell>
          <cell r="D579" t="str">
            <v>DINN</v>
          </cell>
          <cell r="E579" t="str">
            <v>CD MX MONTES URALES</v>
          </cell>
        </row>
        <row r="580">
          <cell r="A580">
            <v>52251</v>
          </cell>
          <cell r="B580" t="str">
            <v>GUIZAR MARTINEZ FERNANDO</v>
          </cell>
          <cell r="C580" t="str">
            <v>GERENTE</v>
          </cell>
          <cell r="D580" t="str">
            <v>FINANZAS</v>
          </cell>
          <cell r="E580" t="str">
            <v>CD MX CORPORATIVO</v>
          </cell>
        </row>
        <row r="581">
          <cell r="A581">
            <v>53737</v>
          </cell>
          <cell r="B581" t="str">
            <v>SOLIS LUNA ALBERTO GERARDO</v>
          </cell>
          <cell r="C581" t="str">
            <v>GERENTE</v>
          </cell>
          <cell r="D581" t="str">
            <v>ADMINISTRACION DE CREDITO</v>
          </cell>
          <cell r="E581" t="str">
            <v>NL MTY VISTA HERMOSA</v>
          </cell>
        </row>
        <row r="582">
          <cell r="A582">
            <v>64464</v>
          </cell>
          <cell r="B582" t="str">
            <v>URBINA MIJANGOS ARTURO</v>
          </cell>
          <cell r="C582" t="str">
            <v>ANALISTA</v>
          </cell>
          <cell r="D582" t="str">
            <v>FIDUCIARIO</v>
          </cell>
          <cell r="E582" t="str">
            <v>CD MX MONTES URALES</v>
          </cell>
        </row>
        <row r="583">
          <cell r="A583">
            <v>64296</v>
          </cell>
          <cell r="B583" t="str">
            <v>GARCIA DOMINGUEZ MIGUEL ANGEL</v>
          </cell>
          <cell r="C583" t="str">
            <v>EJECUTIVO</v>
          </cell>
          <cell r="D583" t="str">
            <v>OPERACIONES ARRENDADORA</v>
          </cell>
          <cell r="E583" t="str">
            <v>CD MX CORPORATIVO</v>
          </cell>
        </row>
        <row r="584">
          <cell r="A584">
            <v>64638</v>
          </cell>
          <cell r="B584" t="str">
            <v>ESCAMILLA CARDOSO WENDHY SARAI</v>
          </cell>
          <cell r="C584" t="str">
            <v>ANALISTA</v>
          </cell>
          <cell r="D584" t="str">
            <v>CONSULTORIA Y SEGUROS</v>
          </cell>
          <cell r="E584" t="str">
            <v>CD MX MONTES URALES</v>
          </cell>
        </row>
        <row r="585">
          <cell r="A585">
            <v>64604</v>
          </cell>
          <cell r="B585" t="str">
            <v>MORENO PIÑA ARMANDO</v>
          </cell>
          <cell r="C585" t="str">
            <v>EJECUTIVO</v>
          </cell>
          <cell r="D585" t="str">
            <v>BURSANET CANALES Y MEDIOS DIGITALES</v>
          </cell>
          <cell r="E585" t="str">
            <v>CD MX CORPORATIVO</v>
          </cell>
        </row>
        <row r="586">
          <cell r="A586">
            <v>64504</v>
          </cell>
          <cell r="B586" t="str">
            <v>MUÑOZ MUÑOZ IMELDA</v>
          </cell>
          <cell r="C586" t="str">
            <v>ASESOR</v>
          </cell>
          <cell r="D586" t="str">
            <v>VENTAS TRANSACCIONAL</v>
          </cell>
          <cell r="E586" t="str">
            <v>AGS AGUASCALIENTES NTE 509</v>
          </cell>
        </row>
        <row r="587">
          <cell r="A587">
            <v>63239</v>
          </cell>
          <cell r="B587" t="str">
            <v>RODRIGUEZ OROZCO ILSE ALEJANDRA</v>
          </cell>
          <cell r="C587" t="str">
            <v>ASESOR BANCA SOLUCIONES</v>
          </cell>
          <cell r="D587" t="str">
            <v>BANCA SOLUCIONES</v>
          </cell>
          <cell r="E587" t="str">
            <v>COAH TORREON B INDEPENDENCIA</v>
          </cell>
        </row>
        <row r="588">
          <cell r="A588">
            <v>53600</v>
          </cell>
          <cell r="B588" t="str">
            <v>PEREZ MAGANA GLORIA AMPARO</v>
          </cell>
          <cell r="C588" t="str">
            <v>ASESOR BANCA SOLUCIONES</v>
          </cell>
          <cell r="D588" t="str">
            <v>BANCA SOLUCIONES</v>
          </cell>
          <cell r="E588" t="str">
            <v>CD MX MONTES URALES</v>
          </cell>
        </row>
        <row r="589">
          <cell r="A589">
            <v>63816</v>
          </cell>
          <cell r="B589" t="str">
            <v>REYES PEDRAZA CARLOS</v>
          </cell>
          <cell r="C589" t="str">
            <v>EJECUTIVO TELEFONICO BANCA SOLUCIONES</v>
          </cell>
          <cell r="D589" t="str">
            <v>BANCA SOLUCIONES</v>
          </cell>
          <cell r="E589" t="str">
            <v>CD MX MONTES URALES</v>
          </cell>
        </row>
        <row r="590">
          <cell r="A590">
            <v>62475</v>
          </cell>
          <cell r="B590" t="str">
            <v>GONZALEZ MARTINEZ LUIS ANTONIO</v>
          </cell>
          <cell r="C590" t="str">
            <v>EJECUTIVO TELEFONICO BANCA SOLUCIONES</v>
          </cell>
          <cell r="D590" t="str">
            <v>BANCA SOLUCIONES</v>
          </cell>
          <cell r="E590" t="str">
            <v>CD MX MONTES URALES</v>
          </cell>
        </row>
        <row r="591">
          <cell r="A591">
            <v>63656</v>
          </cell>
          <cell r="B591" t="str">
            <v>RESENDIZ LULE ALHELI DE ABRIL</v>
          </cell>
          <cell r="C591" t="str">
            <v>EJECUTIVO TELEFONICO BANCA SOLUCIONES</v>
          </cell>
          <cell r="D591" t="str">
            <v>BANCA SOLUCIONES</v>
          </cell>
          <cell r="E591" t="str">
            <v>CD MX MONTES URALES</v>
          </cell>
        </row>
        <row r="592">
          <cell r="A592">
            <v>64655</v>
          </cell>
          <cell r="B592" t="str">
            <v>CORTES SANCHEZ CUAUHTEMOC EDUARDO</v>
          </cell>
          <cell r="C592" t="str">
            <v>GERENTE</v>
          </cell>
          <cell r="D592" t="str">
            <v>DINN</v>
          </cell>
          <cell r="E592" t="str">
            <v>CD MX MONTES URALES</v>
          </cell>
        </row>
        <row r="593">
          <cell r="A593">
            <v>64640</v>
          </cell>
          <cell r="B593" t="str">
            <v>IRIARTE GRAJEDA JESUS ALBERTO</v>
          </cell>
          <cell r="C593" t="str">
            <v>GERENTE</v>
          </cell>
          <cell r="D593" t="str">
            <v>BANCA SOLUCIONES</v>
          </cell>
          <cell r="E593" t="str">
            <v>CD MX MONTES URALES</v>
          </cell>
        </row>
        <row r="594">
          <cell r="A594">
            <v>64654</v>
          </cell>
          <cell r="B594" t="str">
            <v>NAVARRO GARCIA MANUEL</v>
          </cell>
          <cell r="C594" t="str">
            <v>GERENTE</v>
          </cell>
          <cell r="D594" t="str">
            <v>DINN</v>
          </cell>
          <cell r="E594" t="str">
            <v>CD MX MONTES URALES</v>
          </cell>
        </row>
        <row r="595">
          <cell r="A595">
            <v>64672</v>
          </cell>
          <cell r="B595" t="str">
            <v>LEFLER OSORIO PABLO</v>
          </cell>
          <cell r="C595" t="str">
            <v>ANALISTA</v>
          </cell>
          <cell r="D595" t="str">
            <v>TESORERIA Y MESA DE DINERO</v>
          </cell>
          <cell r="E595" t="str">
            <v>CD MX CORPORATIVO</v>
          </cell>
        </row>
        <row r="596">
          <cell r="A596">
            <v>63896</v>
          </cell>
          <cell r="B596" t="str">
            <v>LOPEZ DOMINGUEZ BRENDA</v>
          </cell>
          <cell r="C596" t="str">
            <v>RECEPCIONISTA</v>
          </cell>
          <cell r="D596" t="str">
            <v>UNIDAD INTERNA</v>
          </cell>
          <cell r="E596" t="str">
            <v>CD MX CORPORATIVO</v>
          </cell>
        </row>
        <row r="597">
          <cell r="A597">
            <v>50505</v>
          </cell>
          <cell r="B597" t="str">
            <v>ALVAREZ DEL CASTILLO CORDERO ENRIQUE</v>
          </cell>
          <cell r="C597" t="str">
            <v>GERENTE</v>
          </cell>
          <cell r="D597" t="str">
            <v>JURIDICO</v>
          </cell>
          <cell r="E597" t="str">
            <v>CD MX CORPORATIVO</v>
          </cell>
        </row>
        <row r="598">
          <cell r="A598">
            <v>61527</v>
          </cell>
          <cell r="B598" t="str">
            <v>BETANCOURT ALVARADO JUAN PABLO</v>
          </cell>
          <cell r="C598" t="str">
            <v>SUBDIRECTOR</v>
          </cell>
          <cell r="D598" t="str">
            <v>RECUPERACION DE CARTERA</v>
          </cell>
          <cell r="E598" t="str">
            <v>CD MX CORPORATIVO</v>
          </cell>
        </row>
        <row r="599">
          <cell r="A599">
            <v>63821</v>
          </cell>
          <cell r="B599" t="str">
            <v>ZACATENCO CASTILLO ROBERTO FLORENTINO</v>
          </cell>
          <cell r="C599" t="str">
            <v>DIRECTOR</v>
          </cell>
          <cell r="D599" t="str">
            <v>COMERCIAL ARRENDADORA</v>
          </cell>
          <cell r="E599" t="str">
            <v>CD MX CORPORATIVO</v>
          </cell>
        </row>
        <row r="600">
          <cell r="A600">
            <v>63426</v>
          </cell>
          <cell r="B600" t="str">
            <v>SALDAÑA GUTIERREZ LEONARDO</v>
          </cell>
          <cell r="C600" t="str">
            <v>SUBDIRECTOR</v>
          </cell>
          <cell r="D600" t="str">
            <v>COMERCIAL ARRENDADORA</v>
          </cell>
          <cell r="E600" t="str">
            <v>CD MX CORPORATIVO</v>
          </cell>
        </row>
        <row r="601">
          <cell r="A601">
            <v>60735</v>
          </cell>
          <cell r="B601" t="str">
            <v>LOPEZ GARCIA OMAR ENRIQUE</v>
          </cell>
          <cell r="C601" t="str">
            <v>EJECUTIVO</v>
          </cell>
          <cell r="D601" t="str">
            <v>COMERCIAL ARRENDADORA</v>
          </cell>
          <cell r="E601" t="str">
            <v>CD MX CORPORATIVO</v>
          </cell>
        </row>
        <row r="602">
          <cell r="A602">
            <v>63873</v>
          </cell>
          <cell r="B602" t="str">
            <v>GARDUÑO REYNOSO LUIS GUSTAVO</v>
          </cell>
          <cell r="C602" t="str">
            <v>SUBDIRECTOR</v>
          </cell>
          <cell r="D602" t="str">
            <v>COMERCIAL ARRENDADORA</v>
          </cell>
          <cell r="E602" t="str">
            <v>CD MX CORPORATIVO</v>
          </cell>
        </row>
        <row r="603">
          <cell r="A603">
            <v>64502</v>
          </cell>
          <cell r="B603" t="str">
            <v>SANCHEZ GOMEZ MIRIAM DEL CARMEN</v>
          </cell>
          <cell r="C603" t="str">
            <v>SUBDIRECTOR</v>
          </cell>
          <cell r="D603" t="str">
            <v>COMERCIAL ARRENDADORA</v>
          </cell>
          <cell r="E603" t="str">
            <v>CD MX CORPORATIVO</v>
          </cell>
        </row>
        <row r="604">
          <cell r="A604">
            <v>64582</v>
          </cell>
          <cell r="B604" t="str">
            <v>BURCHARD REJA SANDRA</v>
          </cell>
          <cell r="C604" t="str">
            <v>SUBDIRECTOR</v>
          </cell>
          <cell r="D604" t="str">
            <v>COMERCIAL ARRENDADORA</v>
          </cell>
          <cell r="E604" t="str">
            <v>CD MX CORPORATIVO</v>
          </cell>
        </row>
        <row r="605">
          <cell r="A605">
            <v>64598</v>
          </cell>
          <cell r="B605" t="str">
            <v>GATTI CUELLO MAGDALENA</v>
          </cell>
          <cell r="C605" t="str">
            <v>SUBDIRECTOR</v>
          </cell>
          <cell r="D605" t="str">
            <v>COMERCIAL ARRENDADORA</v>
          </cell>
          <cell r="E605" t="str">
            <v>CD MX CORPORATIVO</v>
          </cell>
        </row>
        <row r="606">
          <cell r="A606">
            <v>63968</v>
          </cell>
          <cell r="B606" t="str">
            <v>RODRIGUEZ RUBIO MARIO ALBERTO</v>
          </cell>
          <cell r="C606" t="str">
            <v>DIRECTOR</v>
          </cell>
          <cell r="D606" t="str">
            <v>COMERCIAL ARRENDADORA</v>
          </cell>
          <cell r="E606" t="str">
            <v>NL SAN PEDRO SAN AGUSTIN</v>
          </cell>
        </row>
        <row r="607">
          <cell r="A607">
            <v>63484</v>
          </cell>
          <cell r="B607" t="str">
            <v>CANO DE LEON JOSE ANTONIO</v>
          </cell>
          <cell r="C607" t="str">
            <v>GERENTE</v>
          </cell>
          <cell r="D607" t="str">
            <v>COMERCIAL ARRENDADORA</v>
          </cell>
          <cell r="E607" t="str">
            <v>NL SAN PEDRO SAN AGUSTIN</v>
          </cell>
        </row>
        <row r="608">
          <cell r="A608">
            <v>64511</v>
          </cell>
          <cell r="B608" t="str">
            <v>DE LA GARZA ZAMARRON  EDMUNDO HECTOR</v>
          </cell>
          <cell r="C608" t="str">
            <v>SUBDIRECTOR</v>
          </cell>
          <cell r="D608" t="str">
            <v>COMERCIAL ARRENDADORA</v>
          </cell>
          <cell r="E608" t="str">
            <v>NL SAN PEDRO SAN AGUSTIN</v>
          </cell>
        </row>
        <row r="609">
          <cell r="A609">
            <v>64581</v>
          </cell>
          <cell r="B609" t="str">
            <v>SARMIENTO  CANTU MAYRA LORENA</v>
          </cell>
          <cell r="C609" t="str">
            <v>GERENTE</v>
          </cell>
          <cell r="D609" t="str">
            <v>COMERCIAL ARRENDADORA</v>
          </cell>
          <cell r="E609" t="str">
            <v>NL SAN PEDRO SAN AGUSTIN</v>
          </cell>
        </row>
        <row r="610">
          <cell r="A610">
            <v>64583</v>
          </cell>
          <cell r="B610" t="str">
            <v>CASTELLANOS MENDEZ TERESA</v>
          </cell>
          <cell r="C610" t="str">
            <v>DIRECTOR</v>
          </cell>
          <cell r="D610" t="str">
            <v>COMERCIAL ARRENDADORA</v>
          </cell>
          <cell r="E610" t="str">
            <v>JAL ZAPOPAN ANDARES CORP. PATRIA</v>
          </cell>
        </row>
        <row r="611">
          <cell r="A611">
            <v>64198</v>
          </cell>
          <cell r="B611" t="str">
            <v>RAMIREZ CRUZ ROSALIA MARGARITA</v>
          </cell>
          <cell r="C611" t="str">
            <v>SUBDIRECTOR</v>
          </cell>
          <cell r="D611" t="str">
            <v>COMERCIAL ARRENDADORA</v>
          </cell>
          <cell r="E611" t="str">
            <v>QRO QUERETARO BERNARDO QUINTANA</v>
          </cell>
        </row>
        <row r="612">
          <cell r="A612">
            <v>60756</v>
          </cell>
          <cell r="B612" t="str">
            <v>HERNANDEZ RAMIREZ PAMELA</v>
          </cell>
          <cell r="C612" t="str">
            <v>SUBGERENTE</v>
          </cell>
          <cell r="D612" t="str">
            <v>COMERCIAL ARRENDADORA</v>
          </cell>
          <cell r="E612" t="str">
            <v>QRO QUERETARO BERNARDO QUINTANA</v>
          </cell>
        </row>
        <row r="613">
          <cell r="A613">
            <v>63544</v>
          </cell>
          <cell r="B613" t="str">
            <v>SALAZAR MORALES ANDRES ISAAC</v>
          </cell>
          <cell r="C613" t="str">
            <v>ANALISTA</v>
          </cell>
          <cell r="D613" t="str">
            <v>FINANZAS</v>
          </cell>
          <cell r="E613" t="str">
            <v>CD MX CORPORATIVO</v>
          </cell>
        </row>
        <row r="614">
          <cell r="A614">
            <v>61984</v>
          </cell>
          <cell r="B614" t="str">
            <v>GARRIDO CARMONA SUHAIL</v>
          </cell>
          <cell r="C614" t="str">
            <v>OPERADOR</v>
          </cell>
          <cell r="D614" t="str">
            <v>OPERACIONES ARRENDADORA</v>
          </cell>
          <cell r="E614" t="str">
            <v>CD MX CORPORATIVO</v>
          </cell>
        </row>
        <row r="615">
          <cell r="A615">
            <v>64605</v>
          </cell>
          <cell r="B615" t="str">
            <v>GONZALEZ MONTERO JOSE LUIS</v>
          </cell>
          <cell r="C615" t="str">
            <v>SUBDIRECTOR</v>
          </cell>
          <cell r="D615" t="str">
            <v>COMERCIAL ARRENDADORA</v>
          </cell>
          <cell r="E615" t="str">
            <v>JAL ZAPOPAN ANDARES CORP. PATRIA</v>
          </cell>
        </row>
        <row r="616">
          <cell r="A616">
            <v>62677</v>
          </cell>
          <cell r="B616" t="str">
            <v>MARQUEZ PONCE JUAN CARLOS</v>
          </cell>
          <cell r="C616" t="str">
            <v>GERENTE</v>
          </cell>
          <cell r="D616" t="str">
            <v>FINANZAS</v>
          </cell>
          <cell r="E616" t="str">
            <v>CD MX CORPORATIVO</v>
          </cell>
        </row>
        <row r="617">
          <cell r="A617">
            <v>62368</v>
          </cell>
          <cell r="B617" t="str">
            <v>MARTINEZ HERNANDEZ BRENDA STEFANI</v>
          </cell>
          <cell r="C617" t="str">
            <v>ANALISTA</v>
          </cell>
          <cell r="D617" t="str">
            <v>FINANZAS</v>
          </cell>
          <cell r="E617" t="str">
            <v>CD MX CORPORATIVO</v>
          </cell>
        </row>
        <row r="618">
          <cell r="A618">
            <v>50691</v>
          </cell>
          <cell r="B618" t="str">
            <v>BARRERA BADILLO JOSE ALBERTO</v>
          </cell>
          <cell r="C618" t="str">
            <v>GERENTE</v>
          </cell>
          <cell r="D618" t="str">
            <v>JURIDICO</v>
          </cell>
          <cell r="E618" t="str">
            <v>CD MX CORPORATIVO</v>
          </cell>
        </row>
        <row r="619">
          <cell r="A619">
            <v>64608</v>
          </cell>
          <cell r="B619" t="str">
            <v>ALVAREZ GARCIA ALEJANDRA</v>
          </cell>
          <cell r="C619" t="str">
            <v>ANALISTA</v>
          </cell>
          <cell r="D619" t="str">
            <v>VALORES</v>
          </cell>
          <cell r="E619" t="str">
            <v>CD MX CORPORATIVO</v>
          </cell>
        </row>
        <row r="620">
          <cell r="A620">
            <v>63243</v>
          </cell>
          <cell r="B620" t="str">
            <v>DOMINGUEZ ALEMAN RAYMUNDO</v>
          </cell>
          <cell r="C620" t="str">
            <v>SUBGERENTE</v>
          </cell>
          <cell r="D620" t="str">
            <v>VALORES</v>
          </cell>
          <cell r="E620" t="str">
            <v>CD MX CORPORATIVO</v>
          </cell>
        </row>
        <row r="621">
          <cell r="A621">
            <v>61112</v>
          </cell>
          <cell r="B621" t="str">
            <v>MAYORGA MERCADO MIGUEL</v>
          </cell>
          <cell r="C621" t="str">
            <v>GERENTE</v>
          </cell>
          <cell r="D621" t="str">
            <v>TECNOLOGIAS DE LA INFORMACION</v>
          </cell>
          <cell r="E621" t="str">
            <v>CD MX CORPORATIVO</v>
          </cell>
        </row>
        <row r="622">
          <cell r="A622">
            <v>61181</v>
          </cell>
          <cell r="B622" t="str">
            <v>CAMACHO FALCON GUSTAVO</v>
          </cell>
          <cell r="C622" t="str">
            <v>COORDINADOR</v>
          </cell>
          <cell r="D622" t="str">
            <v>TECNOLOGIAS DE LA INFORMACION</v>
          </cell>
          <cell r="E622" t="str">
            <v>CD MX CORPORATIVO</v>
          </cell>
        </row>
        <row r="623">
          <cell r="A623">
            <v>62339</v>
          </cell>
          <cell r="B623" t="str">
            <v>ROMERO SERRANO EDGAR</v>
          </cell>
          <cell r="C623" t="str">
            <v>INGENIERO SISTEMAS</v>
          </cell>
          <cell r="D623" t="str">
            <v>TECNOLOGIAS DE LA INFORMACION</v>
          </cell>
          <cell r="E623" t="str">
            <v>CD MX CORPORATIVO</v>
          </cell>
        </row>
        <row r="624">
          <cell r="A624">
            <v>62033</v>
          </cell>
          <cell r="B624" t="str">
            <v>HERNANDEZ MARTINEZ LUIS ALBERTO</v>
          </cell>
          <cell r="C624" t="str">
            <v>INGENIERO SISTEMAS</v>
          </cell>
          <cell r="D624" t="str">
            <v>TECNOLOGIAS DE LA INFORMACION</v>
          </cell>
          <cell r="E624" t="str">
            <v>CD MX CORPORATIVO</v>
          </cell>
        </row>
        <row r="625">
          <cell r="A625">
            <v>60941</v>
          </cell>
          <cell r="B625" t="str">
            <v>SANTANA SANTANA JUAN</v>
          </cell>
          <cell r="C625" t="str">
            <v>GERENTE</v>
          </cell>
          <cell r="D625" t="str">
            <v>TECNOLOGIAS DE LA INFORMACION</v>
          </cell>
          <cell r="E625" t="str">
            <v>CD MX CORPORATIVO</v>
          </cell>
        </row>
        <row r="626">
          <cell r="A626">
            <v>61217</v>
          </cell>
          <cell r="B626" t="str">
            <v>CABRERA FLORES IVAN</v>
          </cell>
          <cell r="C626" t="str">
            <v>COORDINADOR</v>
          </cell>
          <cell r="D626" t="str">
            <v>TECNOLOGIAS DE LA INFORMACION</v>
          </cell>
          <cell r="E626" t="str">
            <v>CD MX CORPORATIVO</v>
          </cell>
        </row>
        <row r="627">
          <cell r="A627">
            <v>63440</v>
          </cell>
          <cell r="B627" t="str">
            <v>SANCHEZ VAZQUEZ ADOLFO</v>
          </cell>
          <cell r="C627" t="str">
            <v>INGENIERO SISTEMAS</v>
          </cell>
          <cell r="D627" t="str">
            <v>TECNOLOGIAS DE LA INFORMACION</v>
          </cell>
          <cell r="E627" t="str">
            <v>CD MX CORPORATIVO</v>
          </cell>
        </row>
        <row r="628">
          <cell r="A628">
            <v>63586</v>
          </cell>
          <cell r="B628" t="str">
            <v>MOLINA ESCOBAR LUIS ALBERTO</v>
          </cell>
          <cell r="C628" t="str">
            <v>SUBGERENTE</v>
          </cell>
          <cell r="D628" t="str">
            <v>TECNOLOGIAS DE LA INFORMACION</v>
          </cell>
          <cell r="E628" t="str">
            <v>CD MX CORPORATIVO</v>
          </cell>
        </row>
        <row r="629">
          <cell r="A629">
            <v>62370</v>
          </cell>
          <cell r="B629" t="str">
            <v>ZAVALETA TORRES EDUARDO</v>
          </cell>
          <cell r="C629" t="str">
            <v>SUBDIRECTOR</v>
          </cell>
          <cell r="D629" t="str">
            <v>TECNOLOGIAS DE LA INFORMACION</v>
          </cell>
          <cell r="E629" t="str">
            <v>CD MX CORPORATIVO</v>
          </cell>
        </row>
        <row r="630">
          <cell r="A630">
            <v>62479</v>
          </cell>
          <cell r="B630" t="str">
            <v>FLORES MUÑOZ ERIC</v>
          </cell>
          <cell r="C630" t="str">
            <v>GERENTE</v>
          </cell>
          <cell r="D630" t="str">
            <v>TECNOLOGIAS DE LA INFORMACION</v>
          </cell>
          <cell r="E630" t="str">
            <v>CD MX CORPORATIVO</v>
          </cell>
        </row>
        <row r="631">
          <cell r="A631">
            <v>62647</v>
          </cell>
          <cell r="B631" t="str">
            <v>APANGO RAMIREZ KAREN YADIRA</v>
          </cell>
          <cell r="C631" t="str">
            <v>GERENTE</v>
          </cell>
          <cell r="D631" t="str">
            <v>TECNOLOGIAS DE LA INFORMACION</v>
          </cell>
          <cell r="E631" t="str">
            <v>CD MX CORPORATIVO</v>
          </cell>
        </row>
        <row r="632">
          <cell r="A632">
            <v>63311</v>
          </cell>
          <cell r="B632" t="str">
            <v>ROSALES ENRIQUEZ MARIA DE LOURDES</v>
          </cell>
          <cell r="C632" t="str">
            <v>INGENIERO SISTEMAS</v>
          </cell>
          <cell r="D632" t="str">
            <v>TECNOLOGIAS DE LA INFORMACION</v>
          </cell>
          <cell r="E632" t="str">
            <v>CD MX CORPORATIVO</v>
          </cell>
        </row>
        <row r="633">
          <cell r="A633">
            <v>61054</v>
          </cell>
          <cell r="B633" t="str">
            <v>GONZALEZ MUÑOZ GUILLERMO ANTONIO</v>
          </cell>
          <cell r="C633" t="str">
            <v>INGENIERO SISTEMAS</v>
          </cell>
          <cell r="D633" t="str">
            <v>TECNOLOGIAS DE LA INFORMACION</v>
          </cell>
          <cell r="E633" t="str">
            <v>CD MX CORPORATIVO</v>
          </cell>
        </row>
        <row r="634">
          <cell r="A634">
            <v>63471</v>
          </cell>
          <cell r="B634" t="str">
            <v>CEDILLO LOPEZ JOEL SALVADOR</v>
          </cell>
          <cell r="C634" t="str">
            <v>INGENIERO SISTEMAS</v>
          </cell>
          <cell r="D634" t="str">
            <v>TECNOLOGIAS DE LA INFORMACION</v>
          </cell>
          <cell r="E634" t="str">
            <v>CD MX CORPORATIVO</v>
          </cell>
        </row>
        <row r="635">
          <cell r="A635">
            <v>63865</v>
          </cell>
          <cell r="B635" t="str">
            <v>LUNA VEGA FANNY</v>
          </cell>
          <cell r="C635" t="str">
            <v>GERENTE</v>
          </cell>
          <cell r="D635" t="str">
            <v>TECNOLOGIAS DE LA INFORMACION</v>
          </cell>
          <cell r="E635" t="str">
            <v>CD MX CORPORATIVO</v>
          </cell>
        </row>
        <row r="636">
          <cell r="A636">
            <v>64118</v>
          </cell>
          <cell r="B636" t="str">
            <v>TOVAR ISLAS MARIA DE LOURDES</v>
          </cell>
          <cell r="C636" t="str">
            <v>SUBDIRECTOR</v>
          </cell>
          <cell r="D636" t="str">
            <v>TECNOLOGIAS DE LA INFORMACION</v>
          </cell>
          <cell r="E636" t="str">
            <v>CD MX CORPORATIVO</v>
          </cell>
        </row>
        <row r="637">
          <cell r="A637">
            <v>63341</v>
          </cell>
          <cell r="B637" t="str">
            <v>LEON BRIONES MARTIN JAIME</v>
          </cell>
          <cell r="C637" t="str">
            <v>GERENTE</v>
          </cell>
          <cell r="D637" t="str">
            <v>TECNOLOGIAS DE LA INFORMACION</v>
          </cell>
          <cell r="E637" t="str">
            <v>CD MX CORPORATIVO</v>
          </cell>
        </row>
        <row r="638">
          <cell r="A638">
            <v>64631</v>
          </cell>
          <cell r="B638" t="str">
            <v>MARTINEZ SANTILLAN SUSANA</v>
          </cell>
          <cell r="C638" t="str">
            <v>ANALISTA</v>
          </cell>
          <cell r="D638" t="str">
            <v>TECNOLOGIAS DE LA INFORMACION</v>
          </cell>
          <cell r="E638" t="str">
            <v>CD MX CORPORATIVO</v>
          </cell>
        </row>
        <row r="639">
          <cell r="A639">
            <v>64637</v>
          </cell>
          <cell r="B639" t="str">
            <v>DE LA LOZA GENARO MAURICIO</v>
          </cell>
          <cell r="C639" t="str">
            <v>ANALISTA</v>
          </cell>
          <cell r="D639" t="str">
            <v>TECNOLOGIAS DE LA INFORMACION</v>
          </cell>
          <cell r="E639" t="str">
            <v>CD MX CORPORATIVO</v>
          </cell>
        </row>
        <row r="640">
          <cell r="A640">
            <v>62518</v>
          </cell>
          <cell r="B640" t="str">
            <v>CARRIL PESCADOR LUISA FABIOLA</v>
          </cell>
          <cell r="C640" t="str">
            <v>INGENIERO SISTEMAS</v>
          </cell>
          <cell r="D640" t="str">
            <v>TECNOLOGIAS DE LA INFORMACION</v>
          </cell>
          <cell r="E640" t="str">
            <v>CD MX CORPORATIVO</v>
          </cell>
        </row>
        <row r="641">
          <cell r="A641">
            <v>64186</v>
          </cell>
          <cell r="B641" t="str">
            <v>OLVERA MARTINEZ CARLO ARTURO</v>
          </cell>
          <cell r="C641" t="str">
            <v>SUBDIRECTOR</v>
          </cell>
          <cell r="D641" t="str">
            <v>TECNOLOGIAS DE LA INFORMACION</v>
          </cell>
          <cell r="E641" t="str">
            <v>CD MX CORPORATIVO</v>
          </cell>
        </row>
        <row r="642">
          <cell r="A642">
            <v>64116</v>
          </cell>
          <cell r="B642" t="str">
            <v>RODRIGUEZ CONSEJO ALEJANDRO</v>
          </cell>
          <cell r="C642" t="str">
            <v>SUBDIRECTOR</v>
          </cell>
          <cell r="D642" t="str">
            <v>TECNOLOGIAS DE LA INFORMACION</v>
          </cell>
          <cell r="E642" t="str">
            <v>CD MX CORPORATIVO</v>
          </cell>
        </row>
        <row r="643">
          <cell r="A643">
            <v>61616</v>
          </cell>
          <cell r="B643" t="str">
            <v>MONTIEL CRUZ MARCO ANTONIO</v>
          </cell>
          <cell r="C643" t="str">
            <v>INGENIERO SISTEMAS</v>
          </cell>
          <cell r="D643" t="str">
            <v>TECNOLOGIAS DE LA INFORMACION</v>
          </cell>
          <cell r="E643" t="str">
            <v>CD MX CORPORATIVO</v>
          </cell>
        </row>
        <row r="644">
          <cell r="A644">
            <v>64236</v>
          </cell>
          <cell r="B644" t="str">
            <v>CARDENAS SARRE JULIO IGNACIO</v>
          </cell>
          <cell r="C644" t="str">
            <v>DIRECTOR EJECUTIVO</v>
          </cell>
          <cell r="D644" t="str">
            <v>TESORERIA Y MESA DE DINERO</v>
          </cell>
          <cell r="E644" t="str">
            <v>CD MX CORPORATIVO</v>
          </cell>
        </row>
        <row r="645">
          <cell r="A645">
            <v>64237</v>
          </cell>
          <cell r="B645" t="str">
            <v>GONZALEZ RIVERO CARLOS MANUEL</v>
          </cell>
          <cell r="C645" t="str">
            <v>MENSAJERO</v>
          </cell>
          <cell r="D645" t="str">
            <v>UNIDAD INTERNA</v>
          </cell>
          <cell r="E645" t="str">
            <v>CD MX CORPORATIVO</v>
          </cell>
        </row>
        <row r="646">
          <cell r="A646">
            <v>64348</v>
          </cell>
          <cell r="B646" t="str">
            <v>SILVA CHAVEZ ARMANDO MANUEL</v>
          </cell>
          <cell r="C646" t="str">
            <v>MENSAJERO</v>
          </cell>
          <cell r="D646" t="str">
            <v>UNIDAD INTERNA</v>
          </cell>
          <cell r="E646" t="str">
            <v>CD MX CORPORATIVO</v>
          </cell>
        </row>
        <row r="647">
          <cell r="A647">
            <v>64346</v>
          </cell>
          <cell r="B647" t="str">
            <v>TENORIO MEDINA CESAR OSCAR</v>
          </cell>
          <cell r="C647" t="str">
            <v>MENSAJERO</v>
          </cell>
          <cell r="D647" t="str">
            <v>UNIDAD INTERNA</v>
          </cell>
          <cell r="E647" t="str">
            <v>CD MX CORPORATIVO</v>
          </cell>
        </row>
        <row r="648">
          <cell r="A648">
            <v>64170</v>
          </cell>
          <cell r="B648" t="str">
            <v>CARAPIA RAMIREZ JOSE PABLO</v>
          </cell>
          <cell r="C648" t="str">
            <v>MENSAJERO</v>
          </cell>
          <cell r="D648" t="str">
            <v>UNIDAD INTERNA</v>
          </cell>
          <cell r="E648" t="str">
            <v>CD MX CORPORATIVO</v>
          </cell>
        </row>
        <row r="649">
          <cell r="A649">
            <v>51875</v>
          </cell>
          <cell r="B649" t="str">
            <v>MARTINEZ CALVO FRANCISCO</v>
          </cell>
          <cell r="C649" t="str">
            <v>MENSAJERO</v>
          </cell>
          <cell r="D649" t="str">
            <v>UNIDAD INTERNA</v>
          </cell>
          <cell r="E649" t="str">
            <v>CD MX CORPORATIVO</v>
          </cell>
        </row>
        <row r="650">
          <cell r="A650">
            <v>52375</v>
          </cell>
          <cell r="B650" t="str">
            <v>PALMA RODRIGUEZ ALEJANDRO</v>
          </cell>
          <cell r="C650" t="str">
            <v>MENSAJERO</v>
          </cell>
          <cell r="D650" t="str">
            <v>UNIDAD INTERNA</v>
          </cell>
          <cell r="E650" t="str">
            <v>CD MX CORPORATIVO</v>
          </cell>
        </row>
        <row r="651">
          <cell r="A651">
            <v>52705</v>
          </cell>
          <cell r="B651" t="str">
            <v>BENITEZ LICONA EFRAIN</v>
          </cell>
          <cell r="C651" t="str">
            <v>MENSAJERO</v>
          </cell>
          <cell r="D651" t="str">
            <v>UNIDAD INTERNA</v>
          </cell>
          <cell r="E651" t="str">
            <v>CD MX CORPORATIVO</v>
          </cell>
        </row>
        <row r="652">
          <cell r="A652">
            <v>95397</v>
          </cell>
          <cell r="B652" t="str">
            <v>HERNANDEZ LOPEZ RAFAEL</v>
          </cell>
          <cell r="C652" t="str">
            <v>MENSAJERO</v>
          </cell>
          <cell r="D652" t="str">
            <v>UNIDAD INTERNA</v>
          </cell>
          <cell r="E652" t="str">
            <v>CD MX CORPORATIVO</v>
          </cell>
        </row>
        <row r="653">
          <cell r="A653">
            <v>61587</v>
          </cell>
          <cell r="B653" t="str">
            <v>LARA SANDOVAL EDGAR</v>
          </cell>
          <cell r="C653" t="str">
            <v>MENSAJERO</v>
          </cell>
          <cell r="D653" t="str">
            <v>UNIDAD INTERNA</v>
          </cell>
          <cell r="E653" t="str">
            <v>CD MX CORPORATIVO</v>
          </cell>
        </row>
        <row r="654">
          <cell r="A654">
            <v>52758</v>
          </cell>
          <cell r="B654" t="str">
            <v>CORTES HERNANDEZ ARTURO</v>
          </cell>
          <cell r="C654" t="str">
            <v>MENSAJERO</v>
          </cell>
          <cell r="D654" t="str">
            <v>UNIDAD INTERNA</v>
          </cell>
          <cell r="E654" t="str">
            <v>CD MX CORPORATIVO</v>
          </cell>
        </row>
        <row r="655">
          <cell r="A655">
            <v>50839</v>
          </cell>
          <cell r="B655" t="str">
            <v>ROBLES RODRIGUEZ JUAN CARLOS</v>
          </cell>
          <cell r="C655" t="str">
            <v>MENSAJERO</v>
          </cell>
          <cell r="D655" t="str">
            <v>UNIDAD INTERNA</v>
          </cell>
          <cell r="E655" t="str">
            <v>CD MX CORPORATIVO</v>
          </cell>
        </row>
        <row r="656">
          <cell r="A656">
            <v>61169</v>
          </cell>
          <cell r="B656" t="str">
            <v>HURTADO CHAVEZ JOSE RAUL</v>
          </cell>
          <cell r="C656" t="str">
            <v>MENSAJERO</v>
          </cell>
          <cell r="D656" t="str">
            <v>UNIDAD INTERNA</v>
          </cell>
          <cell r="E656" t="str">
            <v>CD MX CORPORATIVO</v>
          </cell>
        </row>
        <row r="657">
          <cell r="A657">
            <v>64002</v>
          </cell>
          <cell r="B657" t="str">
            <v>SANCHEZ GRANCIANO EDGAR RODRIGO</v>
          </cell>
          <cell r="C657" t="str">
            <v>MENSAJERO</v>
          </cell>
          <cell r="D657" t="str">
            <v>UNIDAD INTERNA</v>
          </cell>
          <cell r="E657" t="str">
            <v>CD MX CORPORATIVO</v>
          </cell>
        </row>
        <row r="658">
          <cell r="A658">
            <v>63148</v>
          </cell>
          <cell r="B658" t="str">
            <v>ALVARADO JIMENEZ SALVADOR</v>
          </cell>
          <cell r="C658" t="str">
            <v>MENSAJERO</v>
          </cell>
          <cell r="D658" t="str">
            <v>UNIDAD INTERNA</v>
          </cell>
          <cell r="E658" t="str">
            <v>CD MX CORPORATIVO</v>
          </cell>
        </row>
        <row r="659">
          <cell r="A659">
            <v>50072</v>
          </cell>
          <cell r="B659" t="str">
            <v>RAMIREZ RODRIGUEZ MIGUEL ANGEL</v>
          </cell>
          <cell r="C659" t="str">
            <v>SUBDIRECTOR</v>
          </cell>
          <cell r="D659" t="str">
            <v>VALORES</v>
          </cell>
          <cell r="E659" t="str">
            <v>CD MX CORPORATIVO</v>
          </cell>
        </row>
        <row r="660">
          <cell r="A660">
            <v>51919</v>
          </cell>
          <cell r="B660" t="str">
            <v>ORVAÑANOS RIVEROLL LUIS GUILLERMO</v>
          </cell>
          <cell r="C660" t="str">
            <v>DIRECTOR</v>
          </cell>
          <cell r="D660" t="str">
            <v>WEALTH MANAGEMENT</v>
          </cell>
          <cell r="E660" t="str">
            <v>CD MX CORPORATIVO</v>
          </cell>
        </row>
        <row r="661">
          <cell r="A661">
            <v>63284</v>
          </cell>
          <cell r="B661" t="str">
            <v>RODRIGUEZ HERRERA MARIO</v>
          </cell>
          <cell r="C661" t="str">
            <v>OPERADOR TELEFONICO</v>
          </cell>
          <cell r="D661" t="str">
            <v>EXPERIENCIA AL CLIENTE</v>
          </cell>
          <cell r="E661" t="str">
            <v>CD MX CORPORATIVO</v>
          </cell>
        </row>
        <row r="662">
          <cell r="A662">
            <v>61825</v>
          </cell>
          <cell r="B662" t="str">
            <v>ARCOS TEJEDA OLAF GASPAR</v>
          </cell>
          <cell r="C662" t="str">
            <v>ASESOR BANCA SOLUCIONES</v>
          </cell>
          <cell r="D662" t="str">
            <v>BANCA SOLUCIONES</v>
          </cell>
          <cell r="E662" t="str">
            <v>CD MX PATIO UNIVERSIDAD</v>
          </cell>
        </row>
        <row r="663">
          <cell r="A663">
            <v>63823</v>
          </cell>
          <cell r="B663" t="str">
            <v>CASTILLO MARQUEZ KENIA ANAYANTZY</v>
          </cell>
          <cell r="C663" t="str">
            <v>ANALISTA</v>
          </cell>
          <cell r="D663" t="str">
            <v>JURIDICO</v>
          </cell>
          <cell r="E663" t="str">
            <v>CD MX CORPORATIVO</v>
          </cell>
        </row>
        <row r="664">
          <cell r="A664">
            <v>51333</v>
          </cell>
          <cell r="B664" t="str">
            <v>VENEGAS CHAVEZ RENE</v>
          </cell>
          <cell r="C664" t="str">
            <v>BANQUERO PRIVADO SENIOR</v>
          </cell>
          <cell r="D664" t="str">
            <v>PROMOCION Y ASESORIA</v>
          </cell>
          <cell r="E664" t="str">
            <v>COAH TORREON B INDEPENDENCIA</v>
          </cell>
        </row>
        <row r="665">
          <cell r="A665">
            <v>5005</v>
          </cell>
          <cell r="B665" t="str">
            <v>CHAIREZ ACOSTA MARIA DEL ROSARIO</v>
          </cell>
          <cell r="C665" t="str">
            <v>ASESOR PATRIMONIAL ASOCIADO</v>
          </cell>
          <cell r="D665" t="str">
            <v>PROMOCION Y ASESORIA</v>
          </cell>
          <cell r="E665" t="str">
            <v>COAH TORREON B INDEPENDENCIA</v>
          </cell>
        </row>
        <row r="666">
          <cell r="A666">
            <v>53575</v>
          </cell>
          <cell r="B666" t="str">
            <v>PEÑA HERNANDEZ LUIS ANTONIO</v>
          </cell>
          <cell r="C666" t="str">
            <v>SUBGERENTE</v>
          </cell>
          <cell r="D666" t="str">
            <v>TECNOLOGIAS DE LA INFORMACION</v>
          </cell>
          <cell r="E666" t="str">
            <v>CD MX CORPORATIVO</v>
          </cell>
        </row>
        <row r="667">
          <cell r="A667">
            <v>62409</v>
          </cell>
          <cell r="B667" t="str">
            <v>ALMEIDA  VELASCO ESTEFANIA</v>
          </cell>
          <cell r="C667" t="str">
            <v>ASESOR PATRIMONIAL ASOCIADO</v>
          </cell>
          <cell r="D667" t="str">
            <v>PROMOCION Y ASESORIA</v>
          </cell>
          <cell r="E667" t="str">
            <v>CHIH CHIH AV DE LA JUVENTUD</v>
          </cell>
        </row>
        <row r="668">
          <cell r="A668">
            <v>64495</v>
          </cell>
          <cell r="B668" t="str">
            <v>VALDES GARCIA VICTOR ALBERTO</v>
          </cell>
          <cell r="C668" t="str">
            <v>DIRECTOR DE CENTRO FINANCIERO</v>
          </cell>
          <cell r="D668" t="str">
            <v>PROMOCION Y ASESORIA</v>
          </cell>
          <cell r="E668" t="str">
            <v>COAH SALTILLO PARQUE CENTRO</v>
          </cell>
        </row>
        <row r="669">
          <cell r="A669">
            <v>60248</v>
          </cell>
          <cell r="B669" t="str">
            <v>LOPEZ RAMIREZ CLAUDIA</v>
          </cell>
          <cell r="C669" t="str">
            <v>BANQUERO PRIVADO SENIOR</v>
          </cell>
          <cell r="D669" t="str">
            <v>PROMOCION Y ASESORIA</v>
          </cell>
          <cell r="E669" t="str">
            <v>PUE CHOLULA CITY ANGELOPOLIS</v>
          </cell>
        </row>
        <row r="670">
          <cell r="A670">
            <v>50347</v>
          </cell>
          <cell r="B670" t="str">
            <v>DE LA GARZA AYALA MARCELA CECILIA</v>
          </cell>
          <cell r="C670" t="str">
            <v>ASESOR PATRIMONIAL ASOCIADO</v>
          </cell>
          <cell r="D670" t="str">
            <v>PROMOCION Y ASESORIA</v>
          </cell>
          <cell r="E670" t="str">
            <v>NL SAN PEDRO SAN AGUSTIN</v>
          </cell>
        </row>
        <row r="671">
          <cell r="A671">
            <v>54</v>
          </cell>
          <cell r="B671" t="str">
            <v>CASTELLANOS SERNA ANA LAURA</v>
          </cell>
          <cell r="C671" t="str">
            <v>SUBDIRECTOR DE PROMOCION</v>
          </cell>
          <cell r="D671" t="str">
            <v>PROMOCION Y ASESORIA</v>
          </cell>
          <cell r="E671" t="str">
            <v>NL SAN PEDRO SAN AGUSTIN</v>
          </cell>
        </row>
        <row r="672">
          <cell r="A672">
            <v>64666</v>
          </cell>
          <cell r="B672" t="str">
            <v>NACIF SERIO ANUAR</v>
          </cell>
          <cell r="C672" t="str">
            <v>ASPIRANTE A ASESOR</v>
          </cell>
          <cell r="D672" t="str">
            <v>PROMOCION Y ASESORIA</v>
          </cell>
          <cell r="E672" t="str">
            <v>YUC MERIDA PLAZA LUXUS ALTABRISA</v>
          </cell>
        </row>
        <row r="673">
          <cell r="A673">
            <v>52222</v>
          </cell>
          <cell r="B673" t="str">
            <v>MOSQUEDA VENTURA ISRAEL</v>
          </cell>
          <cell r="C673" t="str">
            <v>INGENIERO SISTEMAS</v>
          </cell>
          <cell r="D673" t="str">
            <v>TECNOLOGIAS DE LA INFORMACION</v>
          </cell>
          <cell r="E673" t="str">
            <v>CD MX CORPORATIVO</v>
          </cell>
        </row>
        <row r="674">
          <cell r="A674">
            <v>50894</v>
          </cell>
          <cell r="B674" t="str">
            <v>DE LA TORRE LOZANO CARLOS RODRIGO</v>
          </cell>
          <cell r="C674" t="str">
            <v>INGENIERO SISTEMAS</v>
          </cell>
          <cell r="D674" t="str">
            <v>TECNOLOGIAS DE LA INFORMACION</v>
          </cell>
          <cell r="E674" t="str">
            <v>CD MX CORPORATIVO</v>
          </cell>
        </row>
        <row r="675">
          <cell r="A675">
            <v>63926</v>
          </cell>
          <cell r="B675" t="str">
            <v>MANZANO HIDALGO RODRIGO</v>
          </cell>
          <cell r="C675" t="str">
            <v>ANALISTA</v>
          </cell>
          <cell r="D675" t="str">
            <v>TECNOLOGIAS DE LA INFORMACION</v>
          </cell>
          <cell r="E675" t="str">
            <v>CD MX CORPORATIVO</v>
          </cell>
        </row>
        <row r="676">
          <cell r="A676">
            <v>62325</v>
          </cell>
          <cell r="B676" t="str">
            <v>CORTEZ AVALOS HECTOR</v>
          </cell>
          <cell r="C676" t="str">
            <v>ASESOR BANCA SOLUCIONES</v>
          </cell>
          <cell r="D676" t="str">
            <v>BANCA SOLUCIONES</v>
          </cell>
          <cell r="E676" t="str">
            <v>QRO QUERETARO BERNARDO QUINTANA</v>
          </cell>
        </row>
        <row r="677">
          <cell r="A677">
            <v>63691</v>
          </cell>
          <cell r="B677" t="str">
            <v>PALOMINO GARCIA CRISTIAN</v>
          </cell>
          <cell r="C677" t="str">
            <v>ASESOR BANCA SOLUCIONES</v>
          </cell>
          <cell r="D677" t="str">
            <v>BANCA SOLUCIONES</v>
          </cell>
          <cell r="E677" t="str">
            <v>JAL GDL MARIANO OTERO GWTC</v>
          </cell>
        </row>
        <row r="678">
          <cell r="A678">
            <v>62119</v>
          </cell>
          <cell r="B678" t="str">
            <v>PREZA TELLEZ LUIS FRANCISCO</v>
          </cell>
          <cell r="C678" t="str">
            <v>SUBGERENTE ADMINISTRATIVO</v>
          </cell>
          <cell r="D678" t="str">
            <v>DINN</v>
          </cell>
          <cell r="E678" t="str">
            <v>CD MX MONTES URALES</v>
          </cell>
        </row>
        <row r="679">
          <cell r="A679">
            <v>51584</v>
          </cell>
          <cell r="B679" t="str">
            <v>DURAN GONZALEZ VICTOR MANUEL</v>
          </cell>
          <cell r="C679" t="str">
            <v>DIRECTOR</v>
          </cell>
          <cell r="D679" t="str">
            <v>UNIDAD INTERNA</v>
          </cell>
          <cell r="E679" t="str">
            <v>CD MX CORPORATIVO</v>
          </cell>
        </row>
        <row r="680">
          <cell r="A680">
            <v>60834</v>
          </cell>
          <cell r="B680" t="str">
            <v>CAMARENA DE SANTIAGO AMIRA ALEJANDRA</v>
          </cell>
          <cell r="C680" t="str">
            <v>ASESOR WEALTH MANAGEMENT</v>
          </cell>
          <cell r="D680" t="str">
            <v>WEALTH MANAGEMENT</v>
          </cell>
          <cell r="E680" t="str">
            <v>CD MX CORPORATIVO</v>
          </cell>
        </row>
        <row r="681">
          <cell r="A681">
            <v>53057</v>
          </cell>
          <cell r="B681" t="str">
            <v>GIRON MARTINEZ ADRIAN</v>
          </cell>
          <cell r="C681" t="str">
            <v>GERENTE</v>
          </cell>
          <cell r="D681" t="str">
            <v>COMPLIANCE</v>
          </cell>
          <cell r="E681" t="str">
            <v>CD MX CORPORATIVO</v>
          </cell>
        </row>
        <row r="682">
          <cell r="A682">
            <v>60191</v>
          </cell>
          <cell r="B682" t="str">
            <v>JUAREZ VALADEZ VIRIDIANA</v>
          </cell>
          <cell r="C682" t="str">
            <v>ANALISTA</v>
          </cell>
          <cell r="D682" t="str">
            <v>TECNOLOGIAS DE LA INFORMACION</v>
          </cell>
          <cell r="E682" t="str">
            <v>CD MX CORPORATIVO</v>
          </cell>
        </row>
        <row r="683">
          <cell r="A683">
            <v>62314</v>
          </cell>
          <cell r="B683" t="str">
            <v>MICHEL LOPEZ SUSANA MERCEDES</v>
          </cell>
          <cell r="C683" t="str">
            <v>INGENIERO SISTEMAS</v>
          </cell>
          <cell r="D683" t="str">
            <v>TECNOLOGIAS DE LA INFORMACION</v>
          </cell>
          <cell r="E683" t="str">
            <v>CD MX CORPORATIVO</v>
          </cell>
        </row>
        <row r="684">
          <cell r="A684">
            <v>62862</v>
          </cell>
          <cell r="B684" t="str">
            <v>LOZANO CERVANTES EDUARDO DAVID</v>
          </cell>
          <cell r="C684" t="str">
            <v>SUBGERENTE</v>
          </cell>
          <cell r="D684" t="str">
            <v>OPERACIONES BANCARIAS</v>
          </cell>
          <cell r="E684" t="str">
            <v>CD MX CORPORATIVO</v>
          </cell>
        </row>
        <row r="685">
          <cell r="A685">
            <v>60720</v>
          </cell>
          <cell r="B685" t="str">
            <v>HERNANDEZ RODRIGUEZ JULIO CESAR</v>
          </cell>
          <cell r="C685" t="str">
            <v>ANALISTA</v>
          </cell>
          <cell r="D685" t="str">
            <v>LIQUIDACION A TERCEROS</v>
          </cell>
          <cell r="E685" t="str">
            <v>CD MX CORPORATIVO</v>
          </cell>
        </row>
        <row r="686">
          <cell r="A686">
            <v>62827</v>
          </cell>
          <cell r="B686" t="str">
            <v>PEREZ FABIAN IBETH MONSERRAT</v>
          </cell>
          <cell r="C686" t="str">
            <v>GERENTE</v>
          </cell>
          <cell r="D686" t="str">
            <v>TECNOLOGIAS DE LA INFORMACION</v>
          </cell>
          <cell r="E686" t="str">
            <v>CD MX CORPORATIVO</v>
          </cell>
        </row>
        <row r="687">
          <cell r="A687">
            <v>62539</v>
          </cell>
          <cell r="B687" t="str">
            <v>GOROSTIZA ECHEVERRIA LUIS GUILLERMO</v>
          </cell>
          <cell r="C687" t="str">
            <v>SUBDIRECTOR DE CENTRO FINANCIERO</v>
          </cell>
          <cell r="D687" t="str">
            <v>PROMOCION Y ASESORIA</v>
          </cell>
          <cell r="E687" t="str">
            <v>YUC MERIDA PLAZA LUXUS ALTABRISA</v>
          </cell>
        </row>
        <row r="688">
          <cell r="A688">
            <v>52292</v>
          </cell>
          <cell r="B688" t="str">
            <v>HERNANDEZ PACHECO FRANCISCA</v>
          </cell>
          <cell r="C688" t="str">
            <v>ANALISTA</v>
          </cell>
          <cell r="D688" t="str">
            <v>JURIDICO</v>
          </cell>
          <cell r="E688" t="str">
            <v>CD MX CORPORATIVO</v>
          </cell>
        </row>
        <row r="689">
          <cell r="A689">
            <v>62322</v>
          </cell>
          <cell r="B689" t="str">
            <v>MORALES JACOB CARLOS ALFREDO</v>
          </cell>
          <cell r="C689" t="str">
            <v>COORDINADOR</v>
          </cell>
          <cell r="D689" t="str">
            <v>LIQUIDACION A TERCEROS</v>
          </cell>
          <cell r="E689" t="str">
            <v>CD MX CORPORATIVO</v>
          </cell>
        </row>
        <row r="690">
          <cell r="A690">
            <v>63447</v>
          </cell>
          <cell r="B690" t="str">
            <v>ESPINOZA ESPINOZA RICARDO</v>
          </cell>
          <cell r="C690" t="str">
            <v>SUBDIRECTOR</v>
          </cell>
          <cell r="D690" t="str">
            <v>BANCA DE RELACION</v>
          </cell>
          <cell r="E690" t="str">
            <v>GTO LEON CERRO GORDO</v>
          </cell>
        </row>
        <row r="691">
          <cell r="A691">
            <v>64690</v>
          </cell>
          <cell r="B691" t="str">
            <v>BERNAL VILLA ITZEL</v>
          </cell>
          <cell r="C691" t="str">
            <v>AUXILIAR AUDITORIA</v>
          </cell>
          <cell r="D691" t="str">
            <v>AUDITORIA INTERNA</v>
          </cell>
          <cell r="E691" t="str">
            <v>CD MX CORPORATIVO</v>
          </cell>
        </row>
        <row r="692">
          <cell r="A692">
            <v>63422</v>
          </cell>
          <cell r="B692" t="str">
            <v>VERA CERVANTES DANIA ILIANE</v>
          </cell>
          <cell r="C692" t="str">
            <v>ASESOR BANCA SOLUCIONES</v>
          </cell>
          <cell r="D692" t="str">
            <v>BANCA SOLUCIONES</v>
          </cell>
          <cell r="E692" t="str">
            <v>CD MX LINDAVISTA</v>
          </cell>
        </row>
        <row r="693">
          <cell r="A693">
            <v>64671</v>
          </cell>
          <cell r="B693" t="str">
            <v>TAPIA MENDOZA VICENTE JAVIER</v>
          </cell>
          <cell r="C693" t="str">
            <v>GERENTE</v>
          </cell>
          <cell r="D693" t="str">
            <v>FIDUCIARIO</v>
          </cell>
          <cell r="E693" t="str">
            <v>CD MX CORPORATIVO</v>
          </cell>
        </row>
        <row r="694">
          <cell r="A694">
            <v>64473</v>
          </cell>
          <cell r="B694" t="str">
            <v>MENDOZA AGUILAR ANDRES</v>
          </cell>
          <cell r="C694" t="str">
            <v>AUXILIAR AUDITORIA</v>
          </cell>
          <cell r="D694" t="str">
            <v>AUDITORIA INTERNA</v>
          </cell>
          <cell r="E694" t="str">
            <v>CD MX CORPORATIVO</v>
          </cell>
        </row>
        <row r="695">
          <cell r="A695">
            <v>64035</v>
          </cell>
          <cell r="B695" t="str">
            <v>MONTIEL GONZALEZ VIANEY</v>
          </cell>
          <cell r="C695" t="str">
            <v>ANALISTA</v>
          </cell>
          <cell r="D695" t="str">
            <v>FINANZAS</v>
          </cell>
          <cell r="E695" t="str">
            <v>CD MX CORPORATIVO</v>
          </cell>
        </row>
        <row r="696">
          <cell r="A696">
            <v>64192</v>
          </cell>
          <cell r="B696" t="str">
            <v>ELIZALDE TORRES CLAUDIA ODETTE</v>
          </cell>
          <cell r="C696" t="str">
            <v>ANALISTA</v>
          </cell>
          <cell r="D696" t="str">
            <v>FINANZAS</v>
          </cell>
          <cell r="E696" t="str">
            <v>CD MX CORPORATIVO</v>
          </cell>
        </row>
        <row r="697">
          <cell r="A697">
            <v>92170</v>
          </cell>
          <cell r="B697" t="str">
            <v>TROPIANO . CARMELA ANGELA</v>
          </cell>
          <cell r="C697" t="str">
            <v>ASESOR PATRIMONIAL ASOCIADO</v>
          </cell>
          <cell r="D697" t="str">
            <v>PROMOCION Y ASESORIA</v>
          </cell>
          <cell r="E697" t="str">
            <v>JAL CHAPALA AJIJIC</v>
          </cell>
        </row>
        <row r="698">
          <cell r="A698">
            <v>92261</v>
          </cell>
          <cell r="B698" t="str">
            <v>REYES LOPEZ IRENE</v>
          </cell>
          <cell r="C698" t="str">
            <v>CAJERO</v>
          </cell>
          <cell r="D698" t="str">
            <v>PROMOCION Y ASESORIA</v>
          </cell>
          <cell r="E698" t="str">
            <v>JAL CHAPALA AJIJIC</v>
          </cell>
        </row>
        <row r="699">
          <cell r="A699">
            <v>92485</v>
          </cell>
          <cell r="B699" t="str">
            <v>RAMIREZ BOLANOS BRENDA</v>
          </cell>
          <cell r="C699" t="str">
            <v>SUBGERENTE ADMINISTRATIVO</v>
          </cell>
          <cell r="D699" t="str">
            <v>PROMOCION Y ASESORIA</v>
          </cell>
          <cell r="E699" t="str">
            <v>JAL CHAPALA AJIJIC</v>
          </cell>
        </row>
        <row r="700">
          <cell r="A700">
            <v>94622</v>
          </cell>
          <cell r="B700" t="str">
            <v>BECERRA RAMIREZ REBECA</v>
          </cell>
          <cell r="C700" t="str">
            <v>ASESOR PATRIMONIAL ASOCIADO</v>
          </cell>
          <cell r="D700" t="str">
            <v>PROMOCION Y ASESORIA</v>
          </cell>
          <cell r="E700" t="str">
            <v>JAL MARINA VALLARTA</v>
          </cell>
        </row>
        <row r="701">
          <cell r="A701">
            <v>95025</v>
          </cell>
          <cell r="B701" t="str">
            <v>TELLEZ MONDRAGON ALFONSO</v>
          </cell>
          <cell r="C701" t="str">
            <v>ASESOR PATRIMONIAL ASOCIADO</v>
          </cell>
          <cell r="D701" t="str">
            <v>PROMOCION Y ASESORIA</v>
          </cell>
          <cell r="E701" t="str">
            <v>EDO MEX SATELITE</v>
          </cell>
        </row>
        <row r="702">
          <cell r="A702">
            <v>95033</v>
          </cell>
          <cell r="B702" t="str">
            <v>CRUZ TERAN ANA MARIA</v>
          </cell>
          <cell r="C702" t="str">
            <v>SUBDIRECTOR DE PROMOCION</v>
          </cell>
          <cell r="D702" t="str">
            <v>PROMOCION Y ASESORIA</v>
          </cell>
          <cell r="E702" t="str">
            <v>CD MX XOLA</v>
          </cell>
        </row>
        <row r="703">
          <cell r="A703">
            <v>95421</v>
          </cell>
          <cell r="B703" t="str">
            <v>GARCIA DE LA MORA ROBERTO</v>
          </cell>
          <cell r="C703" t="str">
            <v>GERENTE ADMINISTRATIVO</v>
          </cell>
          <cell r="D703" t="str">
            <v>PROMOCION Y ASESORIA</v>
          </cell>
          <cell r="E703" t="str">
            <v>CD MX MONTES URALES</v>
          </cell>
        </row>
        <row r="704">
          <cell r="A704">
            <v>95504</v>
          </cell>
          <cell r="B704" t="str">
            <v>MORALES RODRIGUEZ PATRICIA</v>
          </cell>
          <cell r="C704" t="str">
            <v>ASESOR PATRIMONIAL ASOCIADO</v>
          </cell>
          <cell r="D704" t="str">
            <v>PROMOCION Y ASESORIA</v>
          </cell>
          <cell r="E704" t="str">
            <v>CD MX TERRAZA PEDREGAL</v>
          </cell>
        </row>
        <row r="705">
          <cell r="A705">
            <v>95710</v>
          </cell>
          <cell r="B705" t="str">
            <v>CORDOBA HERNANDEZ CATALINA</v>
          </cell>
          <cell r="C705" t="str">
            <v>BANQUERO PRIVADO SENIOR</v>
          </cell>
          <cell r="D705" t="str">
            <v>PROMOCION Y ASESORIA</v>
          </cell>
          <cell r="E705" t="str">
            <v>CD MX XOLA</v>
          </cell>
        </row>
        <row r="706">
          <cell r="A706">
            <v>97013</v>
          </cell>
          <cell r="B706" t="str">
            <v>ROBLES GUEVARA ELVIA MARITZA</v>
          </cell>
          <cell r="C706" t="str">
            <v>DIRECTOR DE CENTRO FINANCIERO</v>
          </cell>
          <cell r="D706" t="str">
            <v>PROMOCION Y ASESORIA</v>
          </cell>
          <cell r="E706" t="str">
            <v>JAL ZAPOPAN PLAZA PATRIA</v>
          </cell>
        </row>
        <row r="707">
          <cell r="A707">
            <v>97179</v>
          </cell>
          <cell r="B707" t="str">
            <v>BERNAL MENDOZA ARACELI</v>
          </cell>
          <cell r="C707" t="str">
            <v>CAJERO</v>
          </cell>
          <cell r="D707" t="str">
            <v>PROMOCION Y ASESORIA</v>
          </cell>
          <cell r="E707" t="str">
            <v>JAL GDL PLAZA MEXICO</v>
          </cell>
        </row>
        <row r="708">
          <cell r="A708">
            <v>97195</v>
          </cell>
          <cell r="B708" t="str">
            <v>IBARRA GONZALEZ SUSANA PATRICIA</v>
          </cell>
          <cell r="C708" t="str">
            <v>ASESOR PATRIMONIAL ASOCIADO</v>
          </cell>
          <cell r="D708" t="str">
            <v>PROMOCION Y ASESORIA</v>
          </cell>
          <cell r="E708" t="str">
            <v>JAL ZAPOPAN PLAZA PATRIA</v>
          </cell>
        </row>
        <row r="709">
          <cell r="A709">
            <v>97229</v>
          </cell>
          <cell r="B709" t="str">
            <v>OLMEDO CUEVAS AMANDA GABRIELA</v>
          </cell>
          <cell r="C709" t="str">
            <v>ASESOR PATRIMONIAL ASOCIADO</v>
          </cell>
          <cell r="D709" t="str">
            <v>PROMOCION Y ASESORIA</v>
          </cell>
          <cell r="E709" t="str">
            <v>JAL ZAPOPAN PLAZA PATRIA</v>
          </cell>
        </row>
        <row r="710">
          <cell r="A710">
            <v>97344</v>
          </cell>
          <cell r="B710" t="str">
            <v>ORTIZ JIMENEZ MARTHA SUSANA</v>
          </cell>
          <cell r="C710" t="str">
            <v>ASESOR PATRIMONIAL ASOCIADO</v>
          </cell>
          <cell r="D710" t="str">
            <v>PROMOCION Y ASESORIA</v>
          </cell>
          <cell r="E710" t="str">
            <v>JAL ZAPOPAN PLAZA PATRIA</v>
          </cell>
        </row>
        <row r="711">
          <cell r="A711">
            <v>97583</v>
          </cell>
          <cell r="B711" t="str">
            <v>HERNANDEZ PADILLA SUSANA</v>
          </cell>
          <cell r="C711" t="str">
            <v>ASESOR PATRIMONIAL ASOCIADO</v>
          </cell>
          <cell r="D711" t="str">
            <v>PROMOCION Y ASESORIA</v>
          </cell>
          <cell r="E711" t="str">
            <v>JAL GDL PLAZA MEXICO</v>
          </cell>
        </row>
        <row r="712">
          <cell r="A712">
            <v>97641</v>
          </cell>
          <cell r="B712" t="str">
            <v>OLIVARES ALVAREZ MARGARITA</v>
          </cell>
          <cell r="C712" t="str">
            <v>ASESOR PATRIMONIAL ASOCIADO</v>
          </cell>
          <cell r="D712" t="str">
            <v>PROMOCION Y ASESORIA</v>
          </cell>
          <cell r="E712" t="str">
            <v>JAL GDL PLAZA MEXICO</v>
          </cell>
        </row>
        <row r="713">
          <cell r="A713">
            <v>97864</v>
          </cell>
          <cell r="B713" t="str">
            <v>SANCHEZ AUBERT ANA MARIA</v>
          </cell>
          <cell r="C713" t="str">
            <v>ASESOR PATRIMONIAL ASOCIADO</v>
          </cell>
          <cell r="D713" t="str">
            <v>PROMOCION Y ASESORIA</v>
          </cell>
          <cell r="E713" t="str">
            <v>JAL ZAPOPAN PLAZA ANDARES</v>
          </cell>
        </row>
        <row r="714">
          <cell r="A714">
            <v>98060</v>
          </cell>
          <cell r="B714" t="str">
            <v>IÑIGUEZ MONTES MOISES ARMANDO</v>
          </cell>
          <cell r="C714" t="str">
            <v>ASESOR PATRIMONIAL ASOCIADO</v>
          </cell>
          <cell r="D714" t="str">
            <v>PROMOCION Y ASESORIA</v>
          </cell>
          <cell r="E714" t="str">
            <v>JAL GDL MARIANO OTERO GWTC</v>
          </cell>
        </row>
        <row r="715">
          <cell r="A715">
            <v>98953</v>
          </cell>
          <cell r="B715" t="str">
            <v>MIRANDA SEGURA FRANCISCO JAVIER</v>
          </cell>
          <cell r="C715" t="str">
            <v>ASISTENTE ADMINISTRATIVO</v>
          </cell>
          <cell r="D715" t="str">
            <v>PROMOCION Y ASESORIA</v>
          </cell>
          <cell r="E715" t="str">
            <v>JAL ZAPOPAN ANDARES CORP. PATRIA</v>
          </cell>
        </row>
        <row r="716">
          <cell r="A716">
            <v>60230</v>
          </cell>
          <cell r="B716" t="str">
            <v>HERNANDEZ IBARRA FRANCISCO JAVIER</v>
          </cell>
          <cell r="C716" t="str">
            <v>BANQUERO PRIVADO SENIOR</v>
          </cell>
          <cell r="D716" t="str">
            <v>PROMOCION Y ASESORIA</v>
          </cell>
          <cell r="E716" t="str">
            <v>SIN LOS MOCHIS PLAZA ROSALES</v>
          </cell>
        </row>
        <row r="717">
          <cell r="A717">
            <v>60307</v>
          </cell>
          <cell r="B717" t="str">
            <v>LUNA Y PARRA GOMEZ URQUIZA JOSE</v>
          </cell>
          <cell r="C717" t="str">
            <v>ASESOR PATRIMONIAL ASOCIADO</v>
          </cell>
          <cell r="D717" t="str">
            <v>PROMOCION Y ASESORIA</v>
          </cell>
          <cell r="E717" t="str">
            <v>CD MX MONTES URALES</v>
          </cell>
        </row>
        <row r="718">
          <cell r="A718">
            <v>60308</v>
          </cell>
          <cell r="B718" t="str">
            <v>OGAZ VIRAMONTES SALVADOR</v>
          </cell>
          <cell r="C718" t="str">
            <v>SUBDIRECTOR DE PROMOCION</v>
          </cell>
          <cell r="D718" t="str">
            <v>PROMOCION Y ASESORIA</v>
          </cell>
          <cell r="E718" t="str">
            <v>EDO MEX SATELITE</v>
          </cell>
        </row>
        <row r="719">
          <cell r="A719">
            <v>60376</v>
          </cell>
          <cell r="B719" t="str">
            <v>ASCENCION SOTO MARIA EUGENIA</v>
          </cell>
          <cell r="C719" t="str">
            <v>ASESOR PATRIMONIAL ASOCIADO</v>
          </cell>
          <cell r="D719" t="str">
            <v>PROMOCION Y ASESORIA</v>
          </cell>
          <cell r="E719" t="str">
            <v>CD MX MONTES URALES</v>
          </cell>
        </row>
        <row r="720">
          <cell r="A720">
            <v>60372</v>
          </cell>
          <cell r="B720" t="str">
            <v>BISOGNO DE HOYOS MARCO ISRAEL</v>
          </cell>
          <cell r="C720" t="str">
            <v>DIRECTOR DE CENTRO FINANCIERO</v>
          </cell>
          <cell r="D720" t="str">
            <v>PROMOCION Y ASESORIA</v>
          </cell>
          <cell r="E720" t="str">
            <v>CD MX MONTES URALES</v>
          </cell>
        </row>
        <row r="721">
          <cell r="A721">
            <v>60371</v>
          </cell>
          <cell r="B721" t="str">
            <v>CASTAÑEDA GARCIA JUAN MANUEL</v>
          </cell>
          <cell r="C721" t="str">
            <v>DIRECTOR DE CENTRO FINANCIERO</v>
          </cell>
          <cell r="D721" t="str">
            <v>PROMOCION Y ASESORIA</v>
          </cell>
          <cell r="E721" t="str">
            <v>CD MX MONTES URALES</v>
          </cell>
        </row>
        <row r="722">
          <cell r="A722">
            <v>60368</v>
          </cell>
          <cell r="B722" t="str">
            <v>CERVANTES RAMIREZ ERICKA DOLORES</v>
          </cell>
          <cell r="C722" t="str">
            <v>BANQUERO PRIVADO SENIOR</v>
          </cell>
          <cell r="D722" t="str">
            <v>PROMOCION Y ASESORIA</v>
          </cell>
          <cell r="E722" t="str">
            <v>EDO MEX TECAMACHALCO</v>
          </cell>
        </row>
        <row r="723">
          <cell r="A723">
            <v>60367</v>
          </cell>
          <cell r="B723" t="str">
            <v>DEL ANGEL FIGUEROA PAOLA INDIRA</v>
          </cell>
          <cell r="C723" t="str">
            <v>ASESOR PATRIMONIAL ASOCIADO</v>
          </cell>
          <cell r="D723" t="str">
            <v>PROMOCION Y ASESORIA</v>
          </cell>
          <cell r="E723" t="str">
            <v>CD MX MONTES URALES</v>
          </cell>
        </row>
        <row r="724">
          <cell r="A724">
            <v>60380</v>
          </cell>
          <cell r="B724" t="str">
            <v>DIAZ HERNANDEZ LUCIA</v>
          </cell>
          <cell r="C724" t="str">
            <v>ASESOR PATRIMONIAL ASOCIADO</v>
          </cell>
          <cell r="D724" t="str">
            <v>PROMOCION Y ASESORIA</v>
          </cell>
          <cell r="E724" t="str">
            <v>CD MX MONTES URALES</v>
          </cell>
        </row>
        <row r="725">
          <cell r="A725">
            <v>60361</v>
          </cell>
          <cell r="B725" t="str">
            <v>GUILLEN AGUILAR MARCO AURELIO</v>
          </cell>
          <cell r="C725" t="str">
            <v>BANQUERO PRIVADO SENIOR</v>
          </cell>
          <cell r="D725" t="str">
            <v>PROMOCION Y ASESORIA</v>
          </cell>
          <cell r="E725" t="str">
            <v>CD MX MONTES URALES</v>
          </cell>
        </row>
        <row r="726">
          <cell r="A726">
            <v>60354</v>
          </cell>
          <cell r="B726" t="str">
            <v>LUNA MONTIEL MARIA GUADALUPE</v>
          </cell>
          <cell r="C726" t="str">
            <v>BANQUERO PRIVADO SENIOR</v>
          </cell>
          <cell r="D726" t="str">
            <v>PROMOCION Y ASESORIA</v>
          </cell>
          <cell r="E726" t="str">
            <v>CD MX XOLA</v>
          </cell>
        </row>
        <row r="727">
          <cell r="A727">
            <v>60353</v>
          </cell>
          <cell r="B727" t="str">
            <v>MANCILLA ESPINOSA JOSE MARIA</v>
          </cell>
          <cell r="C727" t="str">
            <v>DIRECTOR DE CENTRO FINANCIERO</v>
          </cell>
          <cell r="D727" t="str">
            <v>PROMOCION Y ASESORIA</v>
          </cell>
          <cell r="E727" t="str">
            <v>CD MX MONTES URALES</v>
          </cell>
        </row>
        <row r="728">
          <cell r="A728">
            <v>60352</v>
          </cell>
          <cell r="B728" t="str">
            <v>MALDONADO CHAVEZ DAVID ANTONIO</v>
          </cell>
          <cell r="C728" t="str">
            <v>BANQUERO PRIVADO SENIOR</v>
          </cell>
          <cell r="D728" t="str">
            <v>PROMOCION Y ASESORIA</v>
          </cell>
          <cell r="E728" t="str">
            <v>CD MX MONTES URALES</v>
          </cell>
        </row>
        <row r="729">
          <cell r="A729">
            <v>60349</v>
          </cell>
          <cell r="B729" t="str">
            <v>MARTINEZ CAMPERO LUIS ADRIAN</v>
          </cell>
          <cell r="C729" t="str">
            <v>ASESOR PATRIMONIAL ASOCIADO</v>
          </cell>
          <cell r="D729" t="str">
            <v>PROMOCION Y ASESORIA</v>
          </cell>
          <cell r="E729" t="str">
            <v>CD MX MONTES URALES</v>
          </cell>
        </row>
        <row r="730">
          <cell r="A730">
            <v>60347</v>
          </cell>
          <cell r="B730" t="str">
            <v>PALACIOS BELTRAN RICARDO</v>
          </cell>
          <cell r="C730" t="str">
            <v>BANQUERO PRIVADO JUNIOR</v>
          </cell>
          <cell r="D730" t="str">
            <v>PROMOCION Y ASESORIA</v>
          </cell>
          <cell r="E730" t="str">
            <v>CD MX MONTES URALES</v>
          </cell>
        </row>
        <row r="731">
          <cell r="A731">
            <v>60346</v>
          </cell>
          <cell r="B731" t="str">
            <v>PARRA MIRANDA HUGO ALBERTO</v>
          </cell>
          <cell r="C731" t="str">
            <v>DIRECTOR DE CENTRO FINANCIERO</v>
          </cell>
          <cell r="D731" t="str">
            <v>PROMOCION Y ASESORIA</v>
          </cell>
          <cell r="E731" t="str">
            <v>CD MX MONTES URALES</v>
          </cell>
        </row>
        <row r="732">
          <cell r="A732">
            <v>60338</v>
          </cell>
          <cell r="B732" t="str">
            <v>TORRES LARA URIEL RICARDO</v>
          </cell>
          <cell r="C732" t="str">
            <v>BANQUERO PRIVADO SENIOR</v>
          </cell>
          <cell r="D732" t="str">
            <v>PROMOCION Y ASESORIA</v>
          </cell>
          <cell r="E732" t="str">
            <v>CD MX JULIO VERNE POLANCO</v>
          </cell>
        </row>
        <row r="733">
          <cell r="A733">
            <v>60340</v>
          </cell>
          <cell r="B733" t="str">
            <v>VENEGAS GUTIERREZ VICTOR</v>
          </cell>
          <cell r="C733" t="str">
            <v>SUBDIRECTOR DE PROMOCION</v>
          </cell>
          <cell r="D733" t="str">
            <v>PROMOCION Y ASESORIA</v>
          </cell>
          <cell r="E733" t="str">
            <v>CD MX LINDAVISTA</v>
          </cell>
        </row>
        <row r="734">
          <cell r="A734">
            <v>60424</v>
          </cell>
          <cell r="B734" t="str">
            <v>MORALES DE SANTIAGO SAMAIRA BITALY</v>
          </cell>
          <cell r="C734" t="str">
            <v>BANQUERO PRIVADO JUNIOR</v>
          </cell>
          <cell r="D734" t="str">
            <v>PROMOCION Y ASESORIA</v>
          </cell>
          <cell r="E734" t="str">
            <v>JAL ZAPOPAN ANDARES CORP. PATRIA</v>
          </cell>
        </row>
        <row r="735">
          <cell r="A735">
            <v>60420</v>
          </cell>
          <cell r="B735" t="str">
            <v>PIÑA MARIN MARIA LORENA</v>
          </cell>
          <cell r="C735" t="str">
            <v>BANQUERO PRIVADO SENIOR</v>
          </cell>
          <cell r="D735" t="str">
            <v>PROMOCION Y ASESORIA</v>
          </cell>
          <cell r="E735" t="str">
            <v>JAL ZAPOPAN ANDARES CORP. PATRIA</v>
          </cell>
        </row>
        <row r="736">
          <cell r="A736">
            <v>60441</v>
          </cell>
          <cell r="B736" t="str">
            <v>PORTUGAL LUGO MARISOL</v>
          </cell>
          <cell r="C736" t="str">
            <v>ASESOR PATRIMONIAL ASOCIADO</v>
          </cell>
          <cell r="D736" t="str">
            <v>PROMOCION Y ASESORIA</v>
          </cell>
          <cell r="E736" t="str">
            <v>SIN LOS MOCHIS PLAZA ROSALES</v>
          </cell>
        </row>
        <row r="737">
          <cell r="A737">
            <v>56</v>
          </cell>
          <cell r="B737" t="str">
            <v>ARRIAGA ABRAHAM GILDA DEL CARMEN</v>
          </cell>
          <cell r="C737" t="str">
            <v>BANQUERO PRIVADO JUNIOR</v>
          </cell>
          <cell r="D737" t="str">
            <v>PROMOCION Y ASESORIA</v>
          </cell>
          <cell r="E737" t="str">
            <v>MICH MOR AV LAZARO CARDENAS</v>
          </cell>
        </row>
        <row r="738">
          <cell r="A738">
            <v>64</v>
          </cell>
          <cell r="B738" t="str">
            <v>ARMAS DEL POZZO MAGALY</v>
          </cell>
          <cell r="C738" t="str">
            <v>SUBDIRECTOR DE PROMOCION</v>
          </cell>
          <cell r="D738" t="str">
            <v>PROMOCION Y ASESORIA</v>
          </cell>
          <cell r="E738" t="str">
            <v>QRO QUERETARO BERNARDO QUINTANA</v>
          </cell>
        </row>
        <row r="739">
          <cell r="A739">
            <v>173</v>
          </cell>
          <cell r="B739" t="str">
            <v>LEIJA GUTIERREZ JOSE LUIS RAUL</v>
          </cell>
          <cell r="C739" t="str">
            <v>BANQUERO PRIVADO SENIOR</v>
          </cell>
          <cell r="D739" t="str">
            <v>PROMOCION Y ASESORIA</v>
          </cell>
          <cell r="E739" t="str">
            <v>SLP SAN LUIS POTOSI PEDREGAL</v>
          </cell>
        </row>
        <row r="740">
          <cell r="A740">
            <v>235</v>
          </cell>
          <cell r="B740" t="str">
            <v>MALO LOZANO MARTHA CAROLINA</v>
          </cell>
          <cell r="C740" t="str">
            <v>SUBDIRECTOR DE GESTION</v>
          </cell>
          <cell r="D740" t="str">
            <v>PROMOCION Y ASESORIA</v>
          </cell>
          <cell r="E740" t="str">
            <v>SLP SAN LUIS POTOSI PEDREGAL</v>
          </cell>
        </row>
        <row r="741">
          <cell r="A741">
            <v>294</v>
          </cell>
          <cell r="B741" t="str">
            <v>MERCENARIO OTERO MIGUEL AGUSTIN</v>
          </cell>
          <cell r="C741" t="str">
            <v>BANQUERO PRIVADO SENIOR</v>
          </cell>
          <cell r="D741" t="str">
            <v>PROMOCION Y ASESORIA</v>
          </cell>
          <cell r="E741" t="str">
            <v>GTO LEON CERRO GORDO</v>
          </cell>
        </row>
        <row r="742">
          <cell r="A742">
            <v>332</v>
          </cell>
          <cell r="B742" t="str">
            <v>SANTANDER FRANCO IVAN JESUS</v>
          </cell>
          <cell r="C742" t="str">
            <v>DIRECTOR DE CENTRO FINANCIERO</v>
          </cell>
          <cell r="D742" t="str">
            <v>PROMOCION Y ASESORIA</v>
          </cell>
          <cell r="E742" t="str">
            <v>QRO QUERETARO BERNARDO QUINTANA</v>
          </cell>
        </row>
        <row r="743">
          <cell r="A743">
            <v>380</v>
          </cell>
          <cell r="B743" t="str">
            <v>FRANCO UGALDE ANGELICA</v>
          </cell>
          <cell r="C743" t="str">
            <v>BANQUERO PRIVADO SENIOR</v>
          </cell>
          <cell r="D743" t="str">
            <v>PROMOCION Y ASESORIA</v>
          </cell>
          <cell r="E743" t="str">
            <v>MICH MOR AV LAZARO CARDENAS</v>
          </cell>
        </row>
        <row r="744">
          <cell r="A744">
            <v>5017</v>
          </cell>
          <cell r="B744" t="str">
            <v>MARTINEZ ESTRADA SERGIO</v>
          </cell>
          <cell r="C744" t="str">
            <v>MENSAJERO</v>
          </cell>
          <cell r="D744" t="str">
            <v>PROMOCION Y ASESORIA</v>
          </cell>
          <cell r="E744" t="str">
            <v>GTO LEON CERRO GORDO</v>
          </cell>
        </row>
        <row r="745">
          <cell r="A745">
            <v>5042</v>
          </cell>
          <cell r="B745" t="str">
            <v>URIAS CRUZ DOLORES PATRICIA</v>
          </cell>
          <cell r="C745" t="str">
            <v>SUBGERENTE ADMINISTRATIVO</v>
          </cell>
          <cell r="D745" t="str">
            <v>PROMOCION Y ASESORIA</v>
          </cell>
          <cell r="E745" t="str">
            <v>AGS AGUASCALIENTES NTE 509</v>
          </cell>
        </row>
        <row r="746">
          <cell r="A746">
            <v>5072</v>
          </cell>
          <cell r="B746" t="str">
            <v>GALICIA FRIAS MA. ALEJANDRINA</v>
          </cell>
          <cell r="C746" t="str">
            <v>ASESOR PATRIMONIAL ASOCIADO</v>
          </cell>
          <cell r="D746" t="str">
            <v>PROMOCION Y ASESORIA</v>
          </cell>
          <cell r="E746" t="str">
            <v>QRO QUERETARO BERNARDO QUINTANA</v>
          </cell>
        </row>
        <row r="747">
          <cell r="A747">
            <v>5077</v>
          </cell>
          <cell r="B747" t="str">
            <v>ESPARZA REYES JOSE DE JESUS</v>
          </cell>
          <cell r="C747" t="str">
            <v>ASISTENTE ADMINISTRATIVO</v>
          </cell>
          <cell r="D747" t="str">
            <v>PROMOCION Y ASESORIA</v>
          </cell>
          <cell r="E747" t="str">
            <v>AGS AGUASCALIENTES NTE 509</v>
          </cell>
        </row>
        <row r="748">
          <cell r="A748">
            <v>5081</v>
          </cell>
          <cell r="B748" t="str">
            <v>AYALA OROZCO ESMERALDA</v>
          </cell>
          <cell r="C748" t="str">
            <v>SUBGERENTE ADMINISTRATIVO</v>
          </cell>
          <cell r="D748" t="str">
            <v>PROMOCION Y ASESORIA</v>
          </cell>
          <cell r="E748" t="str">
            <v>GTO LEON CERRO GORDO</v>
          </cell>
        </row>
        <row r="749">
          <cell r="A749">
            <v>10030</v>
          </cell>
          <cell r="B749" t="str">
            <v>GOMEZ MARQUEZ SUSANA</v>
          </cell>
          <cell r="C749" t="str">
            <v>RECEPCIONISTA ANFITRION</v>
          </cell>
          <cell r="D749" t="str">
            <v>PROMOCION Y ASESORIA</v>
          </cell>
          <cell r="E749" t="str">
            <v>AGS AGUASCALIENTES NTE 509</v>
          </cell>
        </row>
        <row r="750">
          <cell r="A750">
            <v>50299</v>
          </cell>
          <cell r="B750" t="str">
            <v>ESPINOSA BUSTAMANTE MARICELA</v>
          </cell>
          <cell r="C750" t="str">
            <v>CAJERO</v>
          </cell>
          <cell r="D750" t="str">
            <v>PROMOCION Y ASESORIA</v>
          </cell>
          <cell r="E750" t="str">
            <v>GTO SMA CENTRO</v>
          </cell>
        </row>
        <row r="751">
          <cell r="A751">
            <v>50490</v>
          </cell>
          <cell r="B751" t="str">
            <v>TRUJILLO PERALTA MAGALY</v>
          </cell>
          <cell r="C751" t="str">
            <v>DIRECTOR DE CENTRO FINANCIERO</v>
          </cell>
          <cell r="D751" t="str">
            <v>PROMOCION Y ASESORIA</v>
          </cell>
          <cell r="E751" t="str">
            <v>GTO SMA CENTRO</v>
          </cell>
        </row>
        <row r="752">
          <cell r="A752">
            <v>50692</v>
          </cell>
          <cell r="B752" t="str">
            <v>LARRETA DEL VALLE KATYA ROSALIA</v>
          </cell>
          <cell r="C752" t="str">
            <v>SUBGERENTE ADMINISTRATIVO</v>
          </cell>
          <cell r="D752" t="str">
            <v>PROMOCION Y ASESORIA</v>
          </cell>
          <cell r="E752" t="str">
            <v>MICH MOR AV LAZARO CARDENAS</v>
          </cell>
        </row>
        <row r="753">
          <cell r="A753">
            <v>50853</v>
          </cell>
          <cell r="B753" t="str">
            <v>PEREZ GARCIA ROCIO DEL CARMEN</v>
          </cell>
          <cell r="C753" t="str">
            <v>ASESOR PATRIMONIAL ASOCIADO</v>
          </cell>
          <cell r="D753" t="str">
            <v>PROMOCION Y ASESORIA</v>
          </cell>
          <cell r="E753" t="str">
            <v>AGS AGUASCALIENTES NTE 509</v>
          </cell>
        </row>
        <row r="754">
          <cell r="A754">
            <v>51200</v>
          </cell>
          <cell r="B754" t="str">
            <v>VALENZUELA AGUADO ROCIO</v>
          </cell>
          <cell r="C754" t="str">
            <v>CAJERO</v>
          </cell>
          <cell r="D754" t="str">
            <v>PROMOCION Y ASESORIA</v>
          </cell>
          <cell r="E754" t="str">
            <v>GTO LEON CERRO GORDO</v>
          </cell>
        </row>
        <row r="755">
          <cell r="A755">
            <v>51290</v>
          </cell>
          <cell r="B755" t="str">
            <v>ALONSO TORRES EDGAR OSWALDO</v>
          </cell>
          <cell r="C755" t="str">
            <v>ASESOR PATRIMONIAL ASOCIADO</v>
          </cell>
          <cell r="D755" t="str">
            <v>PROMOCION Y ASESORIA</v>
          </cell>
          <cell r="E755" t="str">
            <v>SLP SAN LUIS POTOSI PEDREGAL</v>
          </cell>
        </row>
        <row r="756">
          <cell r="A756">
            <v>51398</v>
          </cell>
          <cell r="B756" t="str">
            <v>DE LA SERNA HERNANDEZ ROBERTO</v>
          </cell>
          <cell r="C756" t="str">
            <v>ASESOR PATRIMONIAL ASOCIADO</v>
          </cell>
          <cell r="D756" t="str">
            <v>PROMOCION Y ASESORIA</v>
          </cell>
          <cell r="E756" t="str">
            <v>AGS AGUASCALIENTES NTE 509</v>
          </cell>
        </row>
        <row r="757">
          <cell r="A757">
            <v>51886</v>
          </cell>
          <cell r="B757" t="str">
            <v>FALCON APARICIO ANA LUISA</v>
          </cell>
          <cell r="C757" t="str">
            <v>ASISTENTE DE PROMOCION</v>
          </cell>
          <cell r="D757" t="str">
            <v>PROMOCION Y ASESORIA</v>
          </cell>
          <cell r="E757" t="str">
            <v>QRO QUERETARO BERNARDO QUINTANA</v>
          </cell>
        </row>
        <row r="758">
          <cell r="A758">
            <v>51980</v>
          </cell>
          <cell r="B758" t="str">
            <v>ESQUEDA JIMENEZ JAVIER</v>
          </cell>
          <cell r="C758" t="str">
            <v>MENSAJERO</v>
          </cell>
          <cell r="D758" t="str">
            <v>PROMOCION Y ASESORIA</v>
          </cell>
          <cell r="E758" t="str">
            <v>AGS AGUASCALIENTES NTE 509</v>
          </cell>
        </row>
        <row r="759">
          <cell r="A759">
            <v>52037</v>
          </cell>
          <cell r="B759" t="str">
            <v>HERNANDEZ GOMEZ JOSE ELOY</v>
          </cell>
          <cell r="C759" t="str">
            <v>ASESOR PATRIMONIAL ASOCIADO</v>
          </cell>
          <cell r="D759" t="str">
            <v>PROMOCION Y ASESORIA</v>
          </cell>
          <cell r="E759" t="str">
            <v>GTO LEON CERRO GORDO</v>
          </cell>
        </row>
        <row r="760">
          <cell r="A760">
            <v>52181</v>
          </cell>
          <cell r="B760" t="str">
            <v>GUTIERREZ GUTIERREZ JORGE CARLOS</v>
          </cell>
          <cell r="C760" t="str">
            <v>ASESOR PATRIMONIAL ASOCIADO</v>
          </cell>
          <cell r="D760" t="str">
            <v>PROMOCION Y ASESORIA</v>
          </cell>
          <cell r="E760" t="str">
            <v>AGS AGUASCALIENTES NTE 509</v>
          </cell>
        </row>
        <row r="761">
          <cell r="A761">
            <v>52254</v>
          </cell>
          <cell r="B761" t="str">
            <v>FIGUEROA RAMOS JOSE ANTONIO</v>
          </cell>
          <cell r="C761" t="str">
            <v>DIRECTOR DE CENTRO FINANCIERO</v>
          </cell>
          <cell r="D761" t="str">
            <v>PROMOCION Y ASESORIA</v>
          </cell>
          <cell r="E761" t="str">
            <v>GTO LEON CERRO GORDO</v>
          </cell>
        </row>
        <row r="762">
          <cell r="A762">
            <v>52276</v>
          </cell>
          <cell r="B762" t="str">
            <v>MARINEZ VARELA CELIA ALIETA</v>
          </cell>
          <cell r="C762" t="str">
            <v>ASESOR</v>
          </cell>
          <cell r="D762" t="str">
            <v>PROMOCION Y ASESORIA</v>
          </cell>
          <cell r="E762" t="str">
            <v>QRO QUERETARO BERNARDO QUINTANA</v>
          </cell>
        </row>
        <row r="763">
          <cell r="A763">
            <v>52277</v>
          </cell>
          <cell r="B763" t="str">
            <v>RAMIREZ SOTO MA. DEL CARMEN</v>
          </cell>
          <cell r="C763" t="str">
            <v>SUBGERENTE ADMINISTRATIVO</v>
          </cell>
          <cell r="D763" t="str">
            <v>PROMOCION Y ASESORIA</v>
          </cell>
          <cell r="E763" t="str">
            <v>GTO IRAPUATO</v>
          </cell>
        </row>
        <row r="764">
          <cell r="A764">
            <v>52318</v>
          </cell>
          <cell r="B764" t="str">
            <v>TREJO OSORNIO JOSE LUIS</v>
          </cell>
          <cell r="C764" t="str">
            <v>SUBDIRECTOR DE PROMOCION</v>
          </cell>
          <cell r="D764" t="str">
            <v>PROMOCION Y ASESORIA</v>
          </cell>
          <cell r="E764" t="str">
            <v>QRO QUERETARO BERNARDO QUINTANA</v>
          </cell>
        </row>
        <row r="765">
          <cell r="A765">
            <v>52327</v>
          </cell>
          <cell r="B765" t="str">
            <v>OSORIO MORALES FERNANDO</v>
          </cell>
          <cell r="C765" t="str">
            <v>ASESOR PATRIMONIAL ASOCIADO</v>
          </cell>
          <cell r="D765" t="str">
            <v>PROMOCION Y ASESORIA</v>
          </cell>
          <cell r="E765" t="str">
            <v>AGS AGUASCALIENTES NTE 509</v>
          </cell>
        </row>
        <row r="766">
          <cell r="A766">
            <v>52346</v>
          </cell>
          <cell r="B766" t="str">
            <v>SANCHEZ LOPEZ SANDRA CATALINA</v>
          </cell>
          <cell r="C766" t="str">
            <v>ASESOR PATRIMONIAL ASOCIADO</v>
          </cell>
          <cell r="D766" t="str">
            <v>PROMOCION Y ASESORIA</v>
          </cell>
          <cell r="E766" t="str">
            <v>GTO LEON CERRO GORDO</v>
          </cell>
        </row>
        <row r="767">
          <cell r="A767">
            <v>52371</v>
          </cell>
          <cell r="B767" t="str">
            <v>SOSA SERNA CLAUDIA ELENA</v>
          </cell>
          <cell r="C767" t="str">
            <v>ASESOR PATRIMONIAL ASOCIADO</v>
          </cell>
          <cell r="D767" t="str">
            <v>PROMOCION Y ASESORIA</v>
          </cell>
          <cell r="E767" t="str">
            <v>AGS AGUASCALIENTES NTE 509</v>
          </cell>
        </row>
        <row r="768">
          <cell r="A768">
            <v>52501</v>
          </cell>
          <cell r="B768" t="str">
            <v>BREMAUNTZ GONZALEZ SERGIO EUGENIO</v>
          </cell>
          <cell r="C768" t="str">
            <v>ASESOR PATRIMONIAL ASOCIADO</v>
          </cell>
          <cell r="D768" t="str">
            <v>PROMOCION Y ASESORIA</v>
          </cell>
          <cell r="E768" t="str">
            <v>GTO IRAPUATO</v>
          </cell>
        </row>
        <row r="769">
          <cell r="A769">
            <v>52704</v>
          </cell>
          <cell r="B769" t="str">
            <v>HERNANDEZ HINOJOSA RICARDO</v>
          </cell>
          <cell r="C769" t="str">
            <v>DIRECTOR DE CENTRO FINANCIERO</v>
          </cell>
          <cell r="D769" t="str">
            <v>PROMOCION Y ASESORIA</v>
          </cell>
          <cell r="E769" t="str">
            <v>GTO IRAPUATO</v>
          </cell>
        </row>
        <row r="770">
          <cell r="A770">
            <v>52721</v>
          </cell>
          <cell r="B770" t="str">
            <v>BELMONT OGARRIO OSCAR</v>
          </cell>
          <cell r="C770" t="str">
            <v>BANQUERO PRIVADO SENIOR</v>
          </cell>
          <cell r="D770" t="str">
            <v>PROMOCION Y ASESORIA</v>
          </cell>
          <cell r="E770" t="str">
            <v>MICH MOR AV LAZARO CARDENAS</v>
          </cell>
        </row>
        <row r="771">
          <cell r="A771">
            <v>53241</v>
          </cell>
          <cell r="B771" t="str">
            <v>IBARRA ZARAGOZA MARIANA ALEJANDRA</v>
          </cell>
          <cell r="C771" t="str">
            <v>SUBGERENTE ADMINISTRATIVO</v>
          </cell>
          <cell r="D771" t="str">
            <v>PROMOCION Y ASESORIA</v>
          </cell>
          <cell r="E771" t="str">
            <v>QRO QUERETARO BERNARDO QUINTANA</v>
          </cell>
        </row>
        <row r="772">
          <cell r="A772">
            <v>53272</v>
          </cell>
          <cell r="B772" t="str">
            <v>ESTRADA ESPINOZA SILVIA</v>
          </cell>
          <cell r="C772" t="str">
            <v>ASESOR PATRIMONIAL ASOCIADO</v>
          </cell>
          <cell r="D772" t="str">
            <v>PROMOCION Y ASESORIA</v>
          </cell>
          <cell r="E772" t="str">
            <v>GTO IRAPUATO</v>
          </cell>
        </row>
        <row r="773">
          <cell r="A773">
            <v>53906</v>
          </cell>
          <cell r="B773" t="str">
            <v>DE LA GARZA TREVIÑO JESUS FELIX</v>
          </cell>
          <cell r="C773" t="str">
            <v>DIRECTOR DE CENTRO FINANCIERO</v>
          </cell>
          <cell r="D773" t="str">
            <v>PROMOCION Y ASESORIA</v>
          </cell>
          <cell r="E773" t="str">
            <v>MICH MOR AV LAZARO CARDENAS</v>
          </cell>
        </row>
        <row r="774">
          <cell r="A774">
            <v>53954</v>
          </cell>
          <cell r="B774" t="str">
            <v>GARCIA URQUIZA MARINES</v>
          </cell>
          <cell r="C774" t="str">
            <v>ASESOR PATRIMONIAL ASOCIADO</v>
          </cell>
          <cell r="D774" t="str">
            <v>PROMOCION Y ASESORIA</v>
          </cell>
          <cell r="E774" t="str">
            <v>QRO QUERETARO BERNARDO QUINTANA</v>
          </cell>
        </row>
        <row r="775">
          <cell r="A775">
            <v>93160</v>
          </cell>
          <cell r="B775" t="str">
            <v>RAMOS BALANDRA ANA BELL</v>
          </cell>
          <cell r="C775" t="str">
            <v>ASESOR PATRIMONIAL ASOCIADO</v>
          </cell>
          <cell r="D775" t="str">
            <v>PROMOCION Y ASESORIA</v>
          </cell>
          <cell r="E775" t="str">
            <v>QRO QUERETARO BERNARDO QUINTANA</v>
          </cell>
        </row>
        <row r="776">
          <cell r="A776">
            <v>93228</v>
          </cell>
          <cell r="B776" t="str">
            <v>ESCOBAR CUEVAS JOSE ANTONIO</v>
          </cell>
          <cell r="C776" t="str">
            <v>BANQUERO PRIVADO JUNIOR</v>
          </cell>
          <cell r="D776" t="str">
            <v>PROMOCION Y ASESORIA</v>
          </cell>
          <cell r="E776" t="str">
            <v>QRO QUERETARO BERNARDO QUINTANA</v>
          </cell>
        </row>
        <row r="777">
          <cell r="A777">
            <v>63836</v>
          </cell>
          <cell r="B777" t="str">
            <v>GONZALEZ DOMINGUEZ RENE</v>
          </cell>
          <cell r="C777" t="str">
            <v>ASESOR BANCA SOLUCIONES</v>
          </cell>
          <cell r="D777" t="str">
            <v>BANCA SOLUCIONES</v>
          </cell>
          <cell r="E777" t="str">
            <v>CD MX ALTAVISTA</v>
          </cell>
        </row>
        <row r="778">
          <cell r="A778">
            <v>51616</v>
          </cell>
          <cell r="B778" t="str">
            <v>SOLIS BAEZA MARIA BARBARA</v>
          </cell>
          <cell r="C778" t="str">
            <v>ASESOR PATRIMONIAL</v>
          </cell>
          <cell r="D778" t="str">
            <v>PROMOCION Y ASESORIA</v>
          </cell>
          <cell r="E778" t="str">
            <v>YUC MERIDA PLAZA LUXUS ALTABRISA</v>
          </cell>
        </row>
        <row r="779">
          <cell r="A779">
            <v>53676</v>
          </cell>
          <cell r="B779" t="str">
            <v>CAMPOS STENNER RODOLFO ALEJANDRO</v>
          </cell>
          <cell r="C779" t="str">
            <v>ASESOR PATRIMONIAL ASOCIADO</v>
          </cell>
          <cell r="D779" t="str">
            <v>PROMOCION Y ASESORIA</v>
          </cell>
          <cell r="E779" t="str">
            <v>COAH TORREON B INDEPENDENCIA</v>
          </cell>
        </row>
        <row r="780">
          <cell r="A780">
            <v>64531</v>
          </cell>
          <cell r="B780" t="str">
            <v>ORNELAS VALENZUELA OMAR ARTURO</v>
          </cell>
          <cell r="C780" t="str">
            <v>ASESOR BANCA SOLUCIONES</v>
          </cell>
          <cell r="D780" t="str">
            <v>BANCA SOLUCIONES</v>
          </cell>
          <cell r="E780" t="str">
            <v>BC TIJUANA PASEO</v>
          </cell>
        </row>
        <row r="781">
          <cell r="A781">
            <v>64643</v>
          </cell>
          <cell r="B781" t="str">
            <v>MARTINEZ VILLAVERDE RAFAEL</v>
          </cell>
          <cell r="C781" t="str">
            <v>GERENTE</v>
          </cell>
          <cell r="D781" t="str">
            <v>BANCA SOLUCIONES</v>
          </cell>
          <cell r="E781" t="str">
            <v>CD MX MONTES URALES</v>
          </cell>
        </row>
        <row r="782">
          <cell r="A782">
            <v>61926</v>
          </cell>
          <cell r="B782" t="str">
            <v>GUTIERREZ AYALA JAIME</v>
          </cell>
          <cell r="C782" t="str">
            <v>ASESOR</v>
          </cell>
          <cell r="D782" t="str">
            <v>VENTAS TRANSACCIONAL</v>
          </cell>
          <cell r="E782" t="str">
            <v>JAL ZAPOPAN ANDARES CORP. PATRIA</v>
          </cell>
        </row>
        <row r="783">
          <cell r="A783">
            <v>64319</v>
          </cell>
          <cell r="B783" t="str">
            <v>GONZALEZ ROSAS FRANCISCO</v>
          </cell>
          <cell r="C783" t="str">
            <v>COORDINADOR</v>
          </cell>
          <cell r="D783" t="str">
            <v>OPERACIONES BANCARIAS</v>
          </cell>
          <cell r="E783" t="str">
            <v>CD MX CORPORATIVO</v>
          </cell>
        </row>
        <row r="784">
          <cell r="A784">
            <v>62887</v>
          </cell>
          <cell r="B784" t="str">
            <v>MARTINEZ GARCIA JESSICA</v>
          </cell>
          <cell r="C784" t="str">
            <v>ANALISTA</v>
          </cell>
          <cell r="D784" t="str">
            <v>CONTROL INTERNO</v>
          </cell>
          <cell r="E784" t="str">
            <v>CD MX CORPORATIVO</v>
          </cell>
        </row>
        <row r="785">
          <cell r="A785">
            <v>64676</v>
          </cell>
          <cell r="B785" t="str">
            <v>VAZQUEZ   CHAPARRO CAROLINA ANGELINA</v>
          </cell>
          <cell r="C785" t="str">
            <v>SUBGERENTE</v>
          </cell>
          <cell r="D785" t="str">
            <v>FIDUCIARIO</v>
          </cell>
          <cell r="E785" t="str">
            <v>CD MX MONTES URALES</v>
          </cell>
        </row>
        <row r="786">
          <cell r="A786">
            <v>53281</v>
          </cell>
          <cell r="B786" t="str">
            <v>LOPEZ RAMIREZ FRANCISCO MANUEL</v>
          </cell>
          <cell r="C786" t="str">
            <v>DIRECTOR</v>
          </cell>
          <cell r="D786" t="str">
            <v>ASSET MANAGEMENT</v>
          </cell>
          <cell r="E786" t="str">
            <v>CD MX CORPORATIVO</v>
          </cell>
        </row>
        <row r="787">
          <cell r="A787">
            <v>61179</v>
          </cell>
          <cell r="B787" t="str">
            <v>GALARZA MARQUEZ JESUS DAVID</v>
          </cell>
          <cell r="C787" t="str">
            <v>DIRECTOR</v>
          </cell>
          <cell r="D787" t="str">
            <v>ASSET MANAGEMENT</v>
          </cell>
          <cell r="E787" t="str">
            <v>CD MX CORPORATIVO</v>
          </cell>
        </row>
        <row r="788">
          <cell r="A788">
            <v>61333</v>
          </cell>
          <cell r="B788" t="str">
            <v>AVELLANEDA BALLESTEROS JOSE ADALBERTO</v>
          </cell>
          <cell r="C788" t="str">
            <v>SUBDIRECTOR</v>
          </cell>
          <cell r="D788" t="str">
            <v>ASSET MANAGEMENT</v>
          </cell>
          <cell r="E788" t="str">
            <v>CD MX CORPORATIVO</v>
          </cell>
        </row>
        <row r="789">
          <cell r="A789">
            <v>62063</v>
          </cell>
          <cell r="B789" t="str">
            <v>ABELLO DE ABIEGA LUIS MANUEL</v>
          </cell>
          <cell r="C789" t="str">
            <v>DIRECTOR</v>
          </cell>
          <cell r="D789" t="str">
            <v>ASSET MANAGEMENT</v>
          </cell>
          <cell r="E789" t="str">
            <v>CD MX CORPORATIVO</v>
          </cell>
        </row>
        <row r="790">
          <cell r="A790">
            <v>64156</v>
          </cell>
          <cell r="B790" t="str">
            <v>SOMOZA GASTELUM JOSE ANGEL</v>
          </cell>
          <cell r="C790" t="str">
            <v>DIRECTOR</v>
          </cell>
          <cell r="D790" t="str">
            <v>ASSET MANAGEMENT</v>
          </cell>
          <cell r="E790" t="str">
            <v>CD MX CORPORATIVO</v>
          </cell>
        </row>
        <row r="791">
          <cell r="A791">
            <v>64338</v>
          </cell>
          <cell r="B791" t="str">
            <v>TARRATS GUERRERO DIEGO</v>
          </cell>
          <cell r="C791" t="str">
            <v>DIRECTOR</v>
          </cell>
          <cell r="D791" t="str">
            <v>ASSET MANAGEMENT</v>
          </cell>
          <cell r="E791" t="str">
            <v>CD MX MONTES URALES</v>
          </cell>
        </row>
        <row r="792">
          <cell r="A792">
            <v>64599</v>
          </cell>
          <cell r="B792" t="str">
            <v>DUEÑAS IBAÑEZ JOAB SAUL</v>
          </cell>
          <cell r="C792" t="str">
            <v>EJECUTIVO</v>
          </cell>
          <cell r="D792" t="str">
            <v>BURSANET CANALES Y MEDIOS DIGITALES</v>
          </cell>
          <cell r="E792" t="str">
            <v>CD MX CORPORATIVO</v>
          </cell>
        </row>
        <row r="793">
          <cell r="A793">
            <v>64359</v>
          </cell>
          <cell r="B793" t="str">
            <v>MARTINEZ GARCIA ALMA</v>
          </cell>
          <cell r="C793" t="str">
            <v>ASISTENTE ADMINISTRATIVO</v>
          </cell>
          <cell r="D793" t="str">
            <v>DINN</v>
          </cell>
          <cell r="E793" t="str">
            <v>CD MX MONTES URALES</v>
          </cell>
        </row>
        <row r="794">
          <cell r="A794">
            <v>64615</v>
          </cell>
          <cell r="B794" t="str">
            <v>DEVIANA ANDRADE ERICK ALBERTO</v>
          </cell>
          <cell r="C794" t="str">
            <v>ASISTENTE ADMINISTRATIVO</v>
          </cell>
          <cell r="D794" t="str">
            <v>DINN</v>
          </cell>
          <cell r="E794" t="str">
            <v>CD MX MONTES URALES</v>
          </cell>
        </row>
        <row r="795">
          <cell r="A795">
            <v>53544</v>
          </cell>
          <cell r="B795" t="str">
            <v>AYALA HERNANDEZ ALEJANDRA</v>
          </cell>
          <cell r="C795" t="str">
            <v>SUBGERENTE</v>
          </cell>
          <cell r="D795" t="str">
            <v>FINANZAS</v>
          </cell>
          <cell r="E795" t="str">
            <v>CD MX CORPORATIVO</v>
          </cell>
        </row>
        <row r="796">
          <cell r="A796">
            <v>64559</v>
          </cell>
          <cell r="B796" t="str">
            <v>MENA LOPEZ ALEJANDRA GUADALUPE</v>
          </cell>
          <cell r="C796" t="str">
            <v>ANALISTA</v>
          </cell>
          <cell r="D796" t="str">
            <v>FINANZAS</v>
          </cell>
          <cell r="E796" t="str">
            <v>CD MX CORPORATIVO</v>
          </cell>
        </row>
        <row r="797">
          <cell r="A797">
            <v>64602</v>
          </cell>
          <cell r="B797" t="str">
            <v>OLGUIN CRUZ ERICK</v>
          </cell>
          <cell r="C797" t="str">
            <v>ANALISTA</v>
          </cell>
          <cell r="D797" t="str">
            <v>LIQUIDACION A TERCEROS</v>
          </cell>
          <cell r="E797" t="str">
            <v>CD MX CORPORATIVO</v>
          </cell>
        </row>
        <row r="798">
          <cell r="A798">
            <v>64613</v>
          </cell>
          <cell r="B798" t="str">
            <v>ANTUNEZ RODRIGUEZ DIANA CITLALI</v>
          </cell>
          <cell r="C798" t="str">
            <v>ANALISTA</v>
          </cell>
          <cell r="D798" t="str">
            <v>LIQUIDACION A TERCEROS</v>
          </cell>
          <cell r="E798" t="str">
            <v>CD MX CORPORATIVO</v>
          </cell>
        </row>
        <row r="799">
          <cell r="A799">
            <v>64565</v>
          </cell>
          <cell r="B799" t="str">
            <v>SOLIS ESCAMILLA JESSICA MARLENE</v>
          </cell>
          <cell r="C799" t="str">
            <v>ANALISTA</v>
          </cell>
          <cell r="D799" t="str">
            <v>FIDUCIARIO</v>
          </cell>
          <cell r="E799" t="str">
            <v>CD MX MONTES URALES</v>
          </cell>
        </row>
        <row r="800">
          <cell r="A800">
            <v>60206</v>
          </cell>
          <cell r="B800" t="str">
            <v>RODRIGUEZ HERNANDEZ MARLENE DORITH</v>
          </cell>
          <cell r="C800" t="str">
            <v>SUBDIRECTOR</v>
          </cell>
          <cell r="D800" t="str">
            <v>JURIDICO</v>
          </cell>
          <cell r="E800" t="str">
            <v>CD MX CORPORATIVO</v>
          </cell>
        </row>
        <row r="801">
          <cell r="A801">
            <v>5468</v>
          </cell>
          <cell r="B801" t="str">
            <v>DOMINGUEZ RAYO ESTHER</v>
          </cell>
          <cell r="C801" t="str">
            <v>GERENTE</v>
          </cell>
          <cell r="D801" t="str">
            <v>VALORES</v>
          </cell>
          <cell r="E801" t="str">
            <v>CD MX CORPORATIVO</v>
          </cell>
        </row>
        <row r="802">
          <cell r="A802">
            <v>52747</v>
          </cell>
          <cell r="B802" t="str">
            <v>DUARTE DE LEON PABLO ENRIQUE</v>
          </cell>
          <cell r="C802" t="str">
            <v>DIRECTOR</v>
          </cell>
          <cell r="D802" t="str">
            <v>ANALISIS</v>
          </cell>
          <cell r="E802" t="str">
            <v>CD MX CORPORATIVO</v>
          </cell>
        </row>
        <row r="803">
          <cell r="A803">
            <v>50737</v>
          </cell>
          <cell r="B803" t="str">
            <v>LEON CAMACHO MAGUI</v>
          </cell>
          <cell r="C803" t="str">
            <v>SUBDIRECTOR</v>
          </cell>
          <cell r="D803" t="str">
            <v>VENTAS TRANSACCIONAL</v>
          </cell>
          <cell r="E803" t="str">
            <v>CD MX CORPORATIVO</v>
          </cell>
        </row>
        <row r="804">
          <cell r="A804">
            <v>50749</v>
          </cell>
          <cell r="B804" t="str">
            <v>SALINAS NILSON JORGE ALBERTO</v>
          </cell>
          <cell r="C804" t="str">
            <v>DIRECTOR</v>
          </cell>
          <cell r="D804" t="str">
            <v>VENTAS TRANSACCIONAL</v>
          </cell>
          <cell r="E804" t="str">
            <v>CD MX CORPORATIVO</v>
          </cell>
        </row>
        <row r="805">
          <cell r="A805">
            <v>51465</v>
          </cell>
          <cell r="B805" t="str">
            <v>GONZALEZ MALAGON SONIA</v>
          </cell>
          <cell r="C805" t="str">
            <v>GERENTE</v>
          </cell>
          <cell r="D805" t="str">
            <v>VENTAS TRANSACCIONAL</v>
          </cell>
          <cell r="E805" t="str">
            <v>CD MX CORPORATIVO</v>
          </cell>
        </row>
        <row r="806">
          <cell r="A806">
            <v>52060</v>
          </cell>
          <cell r="B806" t="str">
            <v>GONZALEZ GONZALEZ CARLOS</v>
          </cell>
          <cell r="C806" t="str">
            <v>GERENTE DE PROMOCION</v>
          </cell>
          <cell r="D806" t="str">
            <v>VENTAS TRANSACCIONAL</v>
          </cell>
          <cell r="E806" t="str">
            <v>CD MX CORPORATIVO</v>
          </cell>
        </row>
        <row r="807">
          <cell r="A807">
            <v>52855</v>
          </cell>
          <cell r="B807" t="str">
            <v>AGISS BITAR XAVIER</v>
          </cell>
          <cell r="C807" t="str">
            <v>DIRECTOR DE PROMOCION</v>
          </cell>
          <cell r="D807" t="str">
            <v>VENTAS TRANSACCIONAL</v>
          </cell>
          <cell r="E807" t="str">
            <v>CD MX CORPORATIVO</v>
          </cell>
        </row>
        <row r="808">
          <cell r="A808">
            <v>53193</v>
          </cell>
          <cell r="B808" t="str">
            <v>ARROYO LOPEZ VICTOR MANUEL</v>
          </cell>
          <cell r="C808" t="str">
            <v>PROMOTOR CAMBIOS</v>
          </cell>
          <cell r="D808" t="str">
            <v>VENTAS TRANSACCIONAL</v>
          </cell>
          <cell r="E808" t="str">
            <v>CD MX CORPORATIVO</v>
          </cell>
        </row>
        <row r="809">
          <cell r="A809">
            <v>53886</v>
          </cell>
          <cell r="B809" t="str">
            <v>AGUIRRE  MALACARA LAURA ADRIANA</v>
          </cell>
          <cell r="C809" t="str">
            <v>ASESOR</v>
          </cell>
          <cell r="D809" t="str">
            <v>VENTAS TRANSACCIONAL</v>
          </cell>
          <cell r="E809" t="str">
            <v>CD MX CORPORATIVO</v>
          </cell>
        </row>
        <row r="810">
          <cell r="A810">
            <v>52944</v>
          </cell>
          <cell r="B810" t="str">
            <v>MORENO LOPEZ RUBEN</v>
          </cell>
          <cell r="C810" t="str">
            <v>ASESOR</v>
          </cell>
          <cell r="D810" t="str">
            <v>INSTITUCIONALES Y BANCA DE GOBIERNO</v>
          </cell>
          <cell r="E810" t="str">
            <v>CD MX CORPORATIVO</v>
          </cell>
        </row>
        <row r="811">
          <cell r="A811">
            <v>53022</v>
          </cell>
          <cell r="B811" t="str">
            <v>ACEVEDO SOBRINO MARIA DE LOURDES</v>
          </cell>
          <cell r="C811" t="str">
            <v>GERENTE DE PROMOCION</v>
          </cell>
          <cell r="D811" t="str">
            <v>INSTITUCIONALES Y BANCA DE GOBIERNO</v>
          </cell>
          <cell r="E811" t="str">
            <v>CD MX CORPORATIVO</v>
          </cell>
        </row>
        <row r="812">
          <cell r="A812">
            <v>51961</v>
          </cell>
          <cell r="B812" t="str">
            <v>PADILLA MORENO CLAUDIA</v>
          </cell>
          <cell r="C812" t="str">
            <v>GERENTE</v>
          </cell>
          <cell r="D812" t="str">
            <v>MESA DE CAMBIOS</v>
          </cell>
          <cell r="E812" t="str">
            <v>CD MX CORPORATIVO</v>
          </cell>
        </row>
        <row r="813">
          <cell r="A813">
            <v>52997</v>
          </cell>
          <cell r="B813" t="str">
            <v>MORALES VELOZ KARLA YULIANA</v>
          </cell>
          <cell r="C813" t="str">
            <v>ANALISTA</v>
          </cell>
          <cell r="D813" t="str">
            <v>CONSULTORIA Y SEGUROS</v>
          </cell>
          <cell r="E813" t="str">
            <v>CD MX CORPORATIVO</v>
          </cell>
        </row>
        <row r="814">
          <cell r="A814">
            <v>62744</v>
          </cell>
          <cell r="B814" t="str">
            <v>CARDENAS MOYA EDGAR</v>
          </cell>
          <cell r="C814" t="str">
            <v>EJECUTIVO</v>
          </cell>
          <cell r="D814" t="str">
            <v>ANALISIS DE CREDITO</v>
          </cell>
          <cell r="E814" t="str">
            <v>CD MX CORPORATIVO</v>
          </cell>
        </row>
        <row r="815">
          <cell r="A815">
            <v>64012</v>
          </cell>
          <cell r="B815" t="str">
            <v>FONSECA MARTINEZ IRMA ALEXISS</v>
          </cell>
          <cell r="C815" t="str">
            <v>GERENTE</v>
          </cell>
          <cell r="D815" t="str">
            <v>COMERCIAL ARRENDADORA</v>
          </cell>
          <cell r="E815" t="str">
            <v>CD MX CORPORATIVO</v>
          </cell>
        </row>
        <row r="816">
          <cell r="A816">
            <v>63449</v>
          </cell>
          <cell r="B816" t="str">
            <v>MESA GUTIERREZ DIANA DAILYN</v>
          </cell>
          <cell r="C816" t="str">
            <v>ASESOR</v>
          </cell>
          <cell r="D816" t="str">
            <v>PREVISION SOCIAL</v>
          </cell>
          <cell r="E816" t="str">
            <v>CD MX CORPORATIVO</v>
          </cell>
        </row>
        <row r="817">
          <cell r="A817">
            <v>63403</v>
          </cell>
          <cell r="B817" t="str">
            <v>MUÑOZ ROMERO ANGELICA STEPHANIA</v>
          </cell>
          <cell r="C817" t="str">
            <v>EJECUTIVO</v>
          </cell>
          <cell r="D817" t="str">
            <v>CREDITO PERSONAS FISICAS</v>
          </cell>
          <cell r="E817" t="str">
            <v>CD MX CORPORATIVO</v>
          </cell>
        </row>
        <row r="818">
          <cell r="A818">
            <v>63416</v>
          </cell>
          <cell r="B818" t="str">
            <v>HERNANDEZ RAMIREZ JOHNATHAN SERGIO</v>
          </cell>
          <cell r="C818" t="str">
            <v>GERENTE</v>
          </cell>
          <cell r="D818" t="str">
            <v>CREDITO PERSONAS FISICAS</v>
          </cell>
          <cell r="E818" t="str">
            <v>CD MX CORPORATIVO</v>
          </cell>
        </row>
        <row r="819">
          <cell r="A819">
            <v>63506</v>
          </cell>
          <cell r="B819" t="str">
            <v>MARES ROMAN KARLA ALEJANDRA</v>
          </cell>
          <cell r="C819" t="str">
            <v>EJECUTIVO</v>
          </cell>
          <cell r="D819" t="str">
            <v>CREDITO PERSONAS FISICAS</v>
          </cell>
          <cell r="E819" t="str">
            <v>CD MX CORPORATIVO</v>
          </cell>
        </row>
        <row r="820">
          <cell r="A820">
            <v>63807</v>
          </cell>
          <cell r="B820" t="str">
            <v>MENDOZA ABASCAL MARIA LETICIA</v>
          </cell>
          <cell r="C820" t="str">
            <v>EJECUTIVO</v>
          </cell>
          <cell r="D820" t="str">
            <v>CREDITO PERSONAS MORALES</v>
          </cell>
          <cell r="E820" t="str">
            <v>CD MX CORPORATIVO</v>
          </cell>
        </row>
        <row r="821">
          <cell r="A821">
            <v>63969</v>
          </cell>
          <cell r="B821" t="str">
            <v>PIAZZA ALMUDI RODRIGO</v>
          </cell>
          <cell r="C821" t="str">
            <v>SUBDIRECTOR</v>
          </cell>
          <cell r="D821" t="str">
            <v>CREDITO PERSONAS MORALES</v>
          </cell>
          <cell r="E821" t="str">
            <v>CD MX CORPORATIVO</v>
          </cell>
        </row>
        <row r="822">
          <cell r="A822">
            <v>63222</v>
          </cell>
          <cell r="B822" t="str">
            <v>VELAZCO DEL RIO DULCE VIANEY</v>
          </cell>
          <cell r="C822" t="str">
            <v>EJECUTIVO DE ASIGNACIONES</v>
          </cell>
          <cell r="D822" t="str">
            <v>SERVICIOS CAT</v>
          </cell>
          <cell r="E822" t="str">
            <v>CD MX CORPORATIVO</v>
          </cell>
        </row>
        <row r="823">
          <cell r="A823">
            <v>63263</v>
          </cell>
          <cell r="B823" t="str">
            <v>OTAÑEZ PEREZ FREDI</v>
          </cell>
          <cell r="C823" t="str">
            <v>OPERADOR TELEFONICO</v>
          </cell>
          <cell r="D823" t="str">
            <v>SERVICIOS CAT</v>
          </cell>
          <cell r="E823" t="str">
            <v>CD MX CORPORATIVO</v>
          </cell>
        </row>
        <row r="824">
          <cell r="A824">
            <v>63315</v>
          </cell>
          <cell r="B824" t="str">
            <v>GONZALEZ EULOPA ADRIANA</v>
          </cell>
          <cell r="C824" t="str">
            <v>OPERADOR TELEFONICO</v>
          </cell>
          <cell r="D824" t="str">
            <v>SERVICIOS CAT</v>
          </cell>
          <cell r="E824" t="str">
            <v>CD MX CORPORATIVO</v>
          </cell>
        </row>
        <row r="825">
          <cell r="A825">
            <v>63384</v>
          </cell>
          <cell r="B825" t="str">
            <v>MORAN AMARAL DIANA LAURA</v>
          </cell>
          <cell r="C825" t="str">
            <v>ASESOR BANCA SOLUCIONES</v>
          </cell>
          <cell r="D825" t="str">
            <v>BANCA SOLUCIONES</v>
          </cell>
          <cell r="E825" t="str">
            <v>JAL MARINA VALLARTA</v>
          </cell>
        </row>
        <row r="826">
          <cell r="A826">
            <v>63410</v>
          </cell>
          <cell r="B826" t="str">
            <v>HERNANDEZ GUERRA SONIA</v>
          </cell>
          <cell r="C826" t="str">
            <v>ASESOR BANCA SOLUCIONES</v>
          </cell>
          <cell r="D826" t="str">
            <v>BANCA SOLUCIONES</v>
          </cell>
          <cell r="E826" t="str">
            <v>CD MX JULIO VERNE POLANCO</v>
          </cell>
        </row>
        <row r="827">
          <cell r="A827">
            <v>63419</v>
          </cell>
          <cell r="B827" t="str">
            <v>FLANDES HERNANDEZ MARIA DANIELA</v>
          </cell>
          <cell r="C827" t="str">
            <v>ASESOR BANCA SOLUCIONES</v>
          </cell>
          <cell r="D827" t="str">
            <v>BANCA SOLUCIONES</v>
          </cell>
          <cell r="E827" t="str">
            <v>GTO SMA CENTRO</v>
          </cell>
        </row>
        <row r="828">
          <cell r="A828">
            <v>63448</v>
          </cell>
          <cell r="B828" t="str">
            <v>TIRADO LOREDO ZAYRA THAIS</v>
          </cell>
          <cell r="C828" t="str">
            <v>OPERADOR TELEFONICO</v>
          </cell>
          <cell r="D828" t="str">
            <v>SERVICIOS CAT</v>
          </cell>
          <cell r="E828" t="str">
            <v>CD MX CORPORATIVO</v>
          </cell>
        </row>
        <row r="829">
          <cell r="A829">
            <v>63578</v>
          </cell>
          <cell r="B829" t="str">
            <v>GARCIA QUIROZ VICTORIA</v>
          </cell>
          <cell r="C829" t="str">
            <v>ASESOR BANCA SOLUCIONES</v>
          </cell>
          <cell r="D829" t="str">
            <v>BANCA SOLUCIONES</v>
          </cell>
          <cell r="E829" t="str">
            <v>SIN MAZATLAN AV DEL MAR</v>
          </cell>
        </row>
        <row r="830">
          <cell r="A830">
            <v>63619</v>
          </cell>
          <cell r="B830" t="str">
            <v>CARRASCO CARRILLO JOSE EDUARDO</v>
          </cell>
          <cell r="C830" t="str">
            <v>OPERADOR TELEFONICO</v>
          </cell>
          <cell r="D830" t="str">
            <v>SERVICIOS CAT</v>
          </cell>
          <cell r="E830" t="str">
            <v>CD MX CORPORATIVO</v>
          </cell>
        </row>
        <row r="831">
          <cell r="A831">
            <v>63965</v>
          </cell>
          <cell r="B831" t="str">
            <v>ACUÑA VALENZUELA ALMA YAMILETH</v>
          </cell>
          <cell r="C831" t="str">
            <v>ASESOR BANCA SOLUCIONES</v>
          </cell>
          <cell r="D831" t="str">
            <v>BANCA SOLUCIONES</v>
          </cell>
          <cell r="E831" t="str">
            <v>SON HERMOSILLO PLAZA ANDENES</v>
          </cell>
        </row>
        <row r="832">
          <cell r="A832">
            <v>63677</v>
          </cell>
          <cell r="B832" t="str">
            <v>CASTILLO ESPINOSA LUIS GERARDO</v>
          </cell>
          <cell r="C832" t="str">
            <v>ASESOR BANCA SOLUCIONES</v>
          </cell>
          <cell r="D832" t="str">
            <v>BANCA SOLUCIONES</v>
          </cell>
          <cell r="E832" t="str">
            <v>MICH MOR AV LAZARO CARDENAS</v>
          </cell>
        </row>
        <row r="833">
          <cell r="A833">
            <v>63849</v>
          </cell>
          <cell r="B833" t="str">
            <v>PEREZ JIMENEZ JORGE LUIS</v>
          </cell>
          <cell r="C833" t="str">
            <v>OPERADOR TELEFONICO</v>
          </cell>
          <cell r="D833" t="str">
            <v>SERVICIOS CAT</v>
          </cell>
          <cell r="E833" t="str">
            <v>CD MX CORPORATIVO</v>
          </cell>
        </row>
        <row r="834">
          <cell r="A834">
            <v>63890</v>
          </cell>
          <cell r="B834" t="str">
            <v>MORENO DELGADO  RODRIGO MIGUEL</v>
          </cell>
          <cell r="C834" t="str">
            <v>ASESOR BANCA SOLUCIONES</v>
          </cell>
          <cell r="D834" t="str">
            <v>BANCA SOLUCIONES</v>
          </cell>
          <cell r="E834" t="str">
            <v>NL SAN PEDRO SAN AGUSTIN</v>
          </cell>
        </row>
        <row r="835">
          <cell r="A835">
            <v>63897</v>
          </cell>
          <cell r="B835" t="str">
            <v>FIGUEROA QUIÑONES ITZEL</v>
          </cell>
          <cell r="C835" t="str">
            <v>ASESOR BANCA SOLUCIONES</v>
          </cell>
          <cell r="D835" t="str">
            <v>BANCA SOLUCIONES</v>
          </cell>
          <cell r="E835" t="str">
            <v>JAL GDL PLAZA MEXICO</v>
          </cell>
        </row>
        <row r="836">
          <cell r="A836">
            <v>63898</v>
          </cell>
          <cell r="B836" t="str">
            <v>ALTAMIRANO OROZCO HILARIO</v>
          </cell>
          <cell r="C836" t="str">
            <v>ASESOR BANCA SOLUCIONES</v>
          </cell>
          <cell r="D836" t="str">
            <v>BANCA SOLUCIONES</v>
          </cell>
          <cell r="E836" t="str">
            <v>QRO QUERETARO BERNARDO QUINTANA</v>
          </cell>
        </row>
        <row r="837">
          <cell r="A837">
            <v>63901</v>
          </cell>
          <cell r="B837" t="str">
            <v>VALENZUELA GONZALEZ RENE JOSE</v>
          </cell>
          <cell r="C837" t="str">
            <v>ASESOR BANCA SOLUCIONES</v>
          </cell>
          <cell r="D837" t="str">
            <v>BANCA SOLUCIONES</v>
          </cell>
          <cell r="E837" t="str">
            <v>JAL GDL PLAZA MEXICO</v>
          </cell>
        </row>
        <row r="838">
          <cell r="A838">
            <v>63942</v>
          </cell>
          <cell r="B838" t="str">
            <v>RIVERA DE LUCIO JOCELINE</v>
          </cell>
          <cell r="C838" t="str">
            <v>ANALISTA DE CALIDAD EN EL SERVICIO</v>
          </cell>
          <cell r="D838" t="str">
            <v>EXPERIENCIA AL CLIENTE</v>
          </cell>
          <cell r="E838" t="str">
            <v>CD MX CORPORATIVO</v>
          </cell>
        </row>
        <row r="839">
          <cell r="A839">
            <v>63954</v>
          </cell>
          <cell r="B839" t="str">
            <v>FONSECA CONSTANTINO ANA KAREN</v>
          </cell>
          <cell r="C839" t="str">
            <v>ASESOR BANCA SOLUCIONES</v>
          </cell>
          <cell r="D839" t="str">
            <v>BANCA SOLUCIONES</v>
          </cell>
          <cell r="E839" t="str">
            <v>CD MX MONTES URALES</v>
          </cell>
        </row>
        <row r="840">
          <cell r="A840">
            <v>64161</v>
          </cell>
          <cell r="B840" t="str">
            <v>ESCOBAR GARZON FRANCISCO GABRIEL</v>
          </cell>
          <cell r="C840" t="str">
            <v>ANALISTA DE CALIDAD EN EL SERVICIO</v>
          </cell>
          <cell r="D840" t="str">
            <v>EXPERIENCIA AL CLIENTE</v>
          </cell>
          <cell r="E840" t="str">
            <v>CD MX CORPORATIVO</v>
          </cell>
        </row>
        <row r="841">
          <cell r="A841">
            <v>64181</v>
          </cell>
          <cell r="B841" t="str">
            <v>CHANONA PEREZ MARCOS OSWALDO</v>
          </cell>
          <cell r="C841" t="str">
            <v>ASESOR BANCA SOLUCIONES</v>
          </cell>
          <cell r="D841" t="str">
            <v>BANCA SOLUCIONES</v>
          </cell>
          <cell r="E841" t="str">
            <v>CD MX PATIO UNIVERSIDAD</v>
          </cell>
        </row>
        <row r="842">
          <cell r="A842">
            <v>64242</v>
          </cell>
          <cell r="B842" t="str">
            <v>NAVARRETE GAYTAN DANIELA</v>
          </cell>
          <cell r="C842" t="str">
            <v>ASESOR BANCA SOLUCIONES</v>
          </cell>
          <cell r="D842" t="str">
            <v>BANCA SOLUCIONES</v>
          </cell>
          <cell r="E842" t="str">
            <v>EDO MEX TOLUCA V CARRANZA</v>
          </cell>
        </row>
        <row r="843">
          <cell r="A843">
            <v>64294</v>
          </cell>
          <cell r="B843" t="str">
            <v>DECIGA AGUILERA KAREN</v>
          </cell>
          <cell r="C843" t="str">
            <v>ASESOR BANCA SOLUCIONES</v>
          </cell>
          <cell r="D843" t="str">
            <v>BANCA SOLUCIONES</v>
          </cell>
          <cell r="E843" t="str">
            <v>GTO IRAPUATO</v>
          </cell>
        </row>
        <row r="844">
          <cell r="A844">
            <v>64327</v>
          </cell>
          <cell r="B844" t="str">
            <v>ESCAMILLA MORALES ANDRES</v>
          </cell>
          <cell r="C844" t="str">
            <v>GERENTE</v>
          </cell>
          <cell r="D844" t="str">
            <v>BANCA SOLUCIONES</v>
          </cell>
          <cell r="E844" t="str">
            <v>CD MX MONTES URALES</v>
          </cell>
        </row>
        <row r="845">
          <cell r="A845">
            <v>64358</v>
          </cell>
          <cell r="B845" t="str">
            <v>CORDERO SOLEDAD MARCOS ALEXIS</v>
          </cell>
          <cell r="C845" t="str">
            <v>ASESOR BANCA SOLUCIONES</v>
          </cell>
          <cell r="D845" t="str">
            <v>BANCA SOLUCIONES</v>
          </cell>
          <cell r="E845" t="str">
            <v>AGS AGUASCALIENTES NTE 509</v>
          </cell>
        </row>
        <row r="846">
          <cell r="A846">
            <v>64380</v>
          </cell>
          <cell r="B846" t="str">
            <v>FAZ ROBLES MARIA ESTHER</v>
          </cell>
          <cell r="C846" t="str">
            <v>ASESOR BANCA SOLUCIONES</v>
          </cell>
          <cell r="D846" t="str">
            <v>BANCA SOLUCIONES</v>
          </cell>
          <cell r="E846" t="str">
            <v>SLP SAN LUIS POTOSI PEDREGAL</v>
          </cell>
        </row>
        <row r="847">
          <cell r="A847">
            <v>64386</v>
          </cell>
          <cell r="B847" t="str">
            <v>ALVAREZ MARQUEZ STEPHANIA</v>
          </cell>
          <cell r="C847" t="str">
            <v>ASESOR BANCA SOLUCIONES</v>
          </cell>
          <cell r="D847" t="str">
            <v>BANCA SOLUCIONES</v>
          </cell>
          <cell r="E847" t="str">
            <v>JAL GDL MARIANO OTERO GWTC</v>
          </cell>
        </row>
        <row r="848">
          <cell r="A848">
            <v>64091</v>
          </cell>
          <cell r="B848" t="str">
            <v>GARCIA ESCALERA ELIZABETH NAYELI</v>
          </cell>
          <cell r="C848" t="str">
            <v>ANALISTA</v>
          </cell>
          <cell r="D848" t="str">
            <v>CAPITAL HUMANO</v>
          </cell>
          <cell r="E848" t="str">
            <v>CD MX CORPORATIVO</v>
          </cell>
        </row>
        <row r="849">
          <cell r="A849">
            <v>64669</v>
          </cell>
          <cell r="B849" t="str">
            <v>MOLINA REYES   ANDREA ALEJANDRA</v>
          </cell>
          <cell r="C849" t="str">
            <v>BECARIO</v>
          </cell>
          <cell r="D849" t="str">
            <v>CAPITAL HUMANO</v>
          </cell>
          <cell r="E849" t="str">
            <v>CD MX CORPORATIVO</v>
          </cell>
        </row>
        <row r="850">
          <cell r="A850">
            <v>63035</v>
          </cell>
          <cell r="B850" t="str">
            <v>MARRON ROMAN ANABEL MARGARITA</v>
          </cell>
          <cell r="C850" t="str">
            <v>COORDINADOR</v>
          </cell>
          <cell r="D850" t="str">
            <v>CAPITAL HUMANO</v>
          </cell>
          <cell r="E850" t="str">
            <v>CD MX CORPORATIVO</v>
          </cell>
        </row>
        <row r="851">
          <cell r="A851">
            <v>61594</v>
          </cell>
          <cell r="B851" t="str">
            <v>MONDRAGON MACIAS ODETTE MONSERRAT</v>
          </cell>
          <cell r="C851" t="str">
            <v>SUBGERENTE</v>
          </cell>
          <cell r="D851" t="str">
            <v>CAPITAL HUMANO</v>
          </cell>
          <cell r="E851" t="str">
            <v>CD MX CORPORATIVO</v>
          </cell>
        </row>
        <row r="852">
          <cell r="A852">
            <v>61199</v>
          </cell>
          <cell r="B852" t="str">
            <v>VALDIVIA NAVARRO SANDRA</v>
          </cell>
          <cell r="C852" t="str">
            <v>GERENTE</v>
          </cell>
          <cell r="D852" t="str">
            <v>CAPITAL HUMANO</v>
          </cell>
          <cell r="E852" t="str">
            <v>CD MX CORPORATIVO</v>
          </cell>
        </row>
        <row r="853">
          <cell r="A853">
            <v>63777</v>
          </cell>
          <cell r="B853" t="str">
            <v>GONZALEZ HUANOSTO CLAUDIA ANGELICA</v>
          </cell>
          <cell r="C853" t="str">
            <v>GERENTE</v>
          </cell>
          <cell r="D853" t="str">
            <v>CAPITAL HUMANO</v>
          </cell>
          <cell r="E853" t="str">
            <v>CD MX CORPORATIVO</v>
          </cell>
        </row>
        <row r="854">
          <cell r="A854">
            <v>63314</v>
          </cell>
          <cell r="B854" t="str">
            <v>JUAREZ CONTRERAS LUIS ALBERTO</v>
          </cell>
          <cell r="C854" t="str">
            <v>INSTRUCTOR</v>
          </cell>
          <cell r="D854" t="str">
            <v>CAPITAL HUMANO</v>
          </cell>
          <cell r="E854" t="str">
            <v>CD MX CORPORATIVO</v>
          </cell>
        </row>
        <row r="855">
          <cell r="A855">
            <v>62269</v>
          </cell>
          <cell r="B855" t="str">
            <v>RODRIGUEZ CONSTANTINO MAYRA DEL PILAR</v>
          </cell>
          <cell r="C855" t="str">
            <v>MEDICO</v>
          </cell>
          <cell r="D855" t="str">
            <v>CAPITAL HUMANO</v>
          </cell>
          <cell r="E855" t="str">
            <v>CD MX CORPORATIVO</v>
          </cell>
        </row>
        <row r="856">
          <cell r="A856">
            <v>63108</v>
          </cell>
          <cell r="B856" t="str">
            <v>NIETO RODRIGUEZ JUANA IRAIS</v>
          </cell>
          <cell r="C856" t="str">
            <v>ENFERMERA</v>
          </cell>
          <cell r="D856" t="str">
            <v>CAPITAL HUMANO</v>
          </cell>
          <cell r="E856" t="str">
            <v>CD MX CORPORATIVO</v>
          </cell>
        </row>
        <row r="857">
          <cell r="A857">
            <v>63133</v>
          </cell>
          <cell r="B857" t="str">
            <v>ROJAS HERNANDEZ JOSE RICARDO</v>
          </cell>
          <cell r="C857" t="str">
            <v>COORDINADOR</v>
          </cell>
          <cell r="D857" t="str">
            <v>CAPITAL HUMANO</v>
          </cell>
          <cell r="E857" t="str">
            <v>CD MX CORPORATIVO</v>
          </cell>
        </row>
        <row r="858">
          <cell r="A858">
            <v>64164</v>
          </cell>
          <cell r="B858" t="str">
            <v>HERNANDEZ CARMONA MARIA DEL PILAR</v>
          </cell>
          <cell r="C858" t="str">
            <v>ANALISTA</v>
          </cell>
          <cell r="D858" t="str">
            <v>CAPITAL HUMANO</v>
          </cell>
          <cell r="E858" t="str">
            <v>CD MX CORPORATIVO</v>
          </cell>
        </row>
        <row r="859">
          <cell r="A859">
            <v>64625</v>
          </cell>
          <cell r="B859" t="str">
            <v>RIESTRA ALVAREZ BLANCA GABRIELA</v>
          </cell>
          <cell r="C859" t="str">
            <v>GERENTE</v>
          </cell>
          <cell r="D859" t="str">
            <v>CAPITAL HUMANO</v>
          </cell>
          <cell r="E859" t="str">
            <v>CD MX CORPORATIVO</v>
          </cell>
        </row>
        <row r="860">
          <cell r="A860">
            <v>64622</v>
          </cell>
          <cell r="B860" t="str">
            <v>TERRAZAS HERNANDEZ ALEJANDRA</v>
          </cell>
          <cell r="C860" t="str">
            <v>COORDINADOR</v>
          </cell>
          <cell r="D860" t="str">
            <v>CAPITAL HUMANO</v>
          </cell>
          <cell r="E860" t="str">
            <v>CD MX CORPORATIVO</v>
          </cell>
        </row>
        <row r="861">
          <cell r="A861">
            <v>62457</v>
          </cell>
          <cell r="B861" t="str">
            <v>CARBAJAL CHAVEZ VERONICA</v>
          </cell>
          <cell r="C861" t="str">
            <v>ANALISTA</v>
          </cell>
          <cell r="D861" t="str">
            <v>CAPITAL HUMANO</v>
          </cell>
          <cell r="E861" t="str">
            <v>CD MX CORPORATIVO</v>
          </cell>
        </row>
        <row r="862">
          <cell r="A862">
            <v>64621</v>
          </cell>
          <cell r="B862" t="str">
            <v>ARJONA MEJIA RAUL</v>
          </cell>
          <cell r="C862" t="str">
            <v>DIRECTOR DE CENTRO DE EXPERTOS</v>
          </cell>
          <cell r="D862" t="str">
            <v>CAPITAL HUMANO</v>
          </cell>
          <cell r="E862" t="str">
            <v>CD MX CORPORATIVO</v>
          </cell>
        </row>
        <row r="863">
          <cell r="A863">
            <v>64490</v>
          </cell>
          <cell r="B863" t="str">
            <v>AGREDA RIOS MARIA FERNANDA</v>
          </cell>
          <cell r="C863" t="str">
            <v>GERENTE</v>
          </cell>
          <cell r="D863" t="str">
            <v>CAPITAL HUMANO</v>
          </cell>
          <cell r="E863" t="str">
            <v>CD MX CORPORATIVO</v>
          </cell>
        </row>
        <row r="864">
          <cell r="A864">
            <v>64509</v>
          </cell>
          <cell r="B864" t="str">
            <v>BISDIKIAN GAZARIAN SERGIO</v>
          </cell>
          <cell r="C864" t="str">
            <v>ANALISTA</v>
          </cell>
          <cell r="D864" t="str">
            <v>CAPITAL HUMANO</v>
          </cell>
          <cell r="E864" t="str">
            <v>CD MX CORPORATIVO</v>
          </cell>
        </row>
        <row r="865">
          <cell r="A865">
            <v>62884</v>
          </cell>
          <cell r="B865" t="str">
            <v>GONZALEZ ANGELES GERMAN</v>
          </cell>
          <cell r="C865" t="str">
            <v>SUBGERENTE</v>
          </cell>
          <cell r="D865" t="str">
            <v>CAPITAL HUMANO</v>
          </cell>
          <cell r="E865" t="str">
            <v>CD MX CORPORATIVO</v>
          </cell>
        </row>
        <row r="866">
          <cell r="A866">
            <v>62773</v>
          </cell>
          <cell r="B866" t="str">
            <v>HERNANDEZ RODRIGUEZ SANDRA</v>
          </cell>
          <cell r="C866" t="str">
            <v>GERENTE</v>
          </cell>
          <cell r="D866" t="str">
            <v>COMPLIANCE</v>
          </cell>
          <cell r="E866" t="str">
            <v>CD MX CORPORATIVO</v>
          </cell>
        </row>
        <row r="867">
          <cell r="A867">
            <v>62205</v>
          </cell>
          <cell r="B867" t="str">
            <v>NOGUERA ROMERO JUAN JOSE</v>
          </cell>
          <cell r="C867" t="str">
            <v>DIRECTOR</v>
          </cell>
          <cell r="D867" t="str">
            <v>CONSULTORIA Y SEGUROS</v>
          </cell>
          <cell r="E867" t="str">
            <v>CD MX CORPORATIVO</v>
          </cell>
        </row>
        <row r="868">
          <cell r="A868">
            <v>64041</v>
          </cell>
          <cell r="B868" t="str">
            <v>PRADA GUERRERO VANESA DEL CARMEN</v>
          </cell>
          <cell r="C868" t="str">
            <v>ANALISTA</v>
          </cell>
          <cell r="D868" t="str">
            <v>CONSULTORIA Y SEGUROS</v>
          </cell>
          <cell r="E868" t="str">
            <v>CD MX CORPORATIVO</v>
          </cell>
        </row>
        <row r="869">
          <cell r="A869">
            <v>52249</v>
          </cell>
          <cell r="B869" t="str">
            <v>INFANTE ORTIZ GISELA</v>
          </cell>
          <cell r="C869" t="str">
            <v>SUBDIRECTOR</v>
          </cell>
          <cell r="D869" t="str">
            <v>CONTRATOS</v>
          </cell>
          <cell r="E869" t="str">
            <v>CD MX CORPORATIVO</v>
          </cell>
        </row>
        <row r="870">
          <cell r="A870">
            <v>60406</v>
          </cell>
          <cell r="B870" t="str">
            <v>REAL BRINGAS ALEJANDRA</v>
          </cell>
          <cell r="C870" t="str">
            <v>ANALISTA</v>
          </cell>
          <cell r="D870" t="str">
            <v>CONTRATOS</v>
          </cell>
          <cell r="E870" t="str">
            <v>CD MX CORPORATIVO</v>
          </cell>
        </row>
        <row r="871">
          <cell r="A871">
            <v>61941</v>
          </cell>
          <cell r="B871" t="str">
            <v>HASBACH GOMEZ GUILLERMO</v>
          </cell>
          <cell r="C871" t="str">
            <v>ANALISTA</v>
          </cell>
          <cell r="D871" t="str">
            <v>CONTRATOS</v>
          </cell>
          <cell r="E871" t="str">
            <v>CD MX CORPORATIVO</v>
          </cell>
        </row>
        <row r="872">
          <cell r="A872">
            <v>60865</v>
          </cell>
          <cell r="B872" t="str">
            <v>RAMIREZ HERRERA BRIANDA ALICIA</v>
          </cell>
          <cell r="C872" t="str">
            <v>ANALISTA</v>
          </cell>
          <cell r="D872" t="str">
            <v>CONTRATOS</v>
          </cell>
          <cell r="E872" t="str">
            <v>CD MX CORPORATIVO</v>
          </cell>
        </row>
        <row r="873">
          <cell r="A873">
            <v>61940</v>
          </cell>
          <cell r="B873" t="str">
            <v>SANCHEZ VARELA MARIA TERESA</v>
          </cell>
          <cell r="C873" t="str">
            <v>ANALISTA</v>
          </cell>
          <cell r="D873" t="str">
            <v>CONTRATOS</v>
          </cell>
          <cell r="E873" t="str">
            <v>CD MX CORPORATIVO</v>
          </cell>
        </row>
        <row r="874">
          <cell r="A874">
            <v>62164</v>
          </cell>
          <cell r="B874" t="str">
            <v>ELIZONDO ORIHUELA SILVIA</v>
          </cell>
          <cell r="C874" t="str">
            <v>ANALISTA</v>
          </cell>
          <cell r="D874" t="str">
            <v>CONTRATOS</v>
          </cell>
          <cell r="E874" t="str">
            <v>CD MX CORPORATIVO</v>
          </cell>
        </row>
        <row r="875">
          <cell r="A875">
            <v>62311</v>
          </cell>
          <cell r="B875" t="str">
            <v>GONZALEZ VAZQUEZ JOSSIANE ANGELICA</v>
          </cell>
          <cell r="C875" t="str">
            <v>ANALISTA</v>
          </cell>
          <cell r="D875" t="str">
            <v>CONTRATOS</v>
          </cell>
          <cell r="E875" t="str">
            <v>CD MX CORPORATIVO</v>
          </cell>
        </row>
        <row r="876">
          <cell r="A876">
            <v>60325</v>
          </cell>
          <cell r="B876" t="str">
            <v>MALDONADO CAMACHO NANCY</v>
          </cell>
          <cell r="C876" t="str">
            <v>ANALISTA</v>
          </cell>
          <cell r="D876" t="str">
            <v>CONTRATOS</v>
          </cell>
          <cell r="E876" t="str">
            <v>CD MX CORPORATIVO</v>
          </cell>
        </row>
        <row r="877">
          <cell r="A877">
            <v>64005</v>
          </cell>
          <cell r="B877" t="str">
            <v>QUINTANAR RUIZ LESLY AMAIRANI</v>
          </cell>
          <cell r="C877" t="str">
            <v>ANALISTA</v>
          </cell>
          <cell r="D877" t="str">
            <v>CONTRATOS</v>
          </cell>
          <cell r="E877" t="str">
            <v>CD MX CORPORATIVO</v>
          </cell>
        </row>
        <row r="878">
          <cell r="A878">
            <v>52460</v>
          </cell>
          <cell r="B878" t="str">
            <v>PEREZ GARCIA JOSE MANUEL</v>
          </cell>
          <cell r="C878" t="str">
            <v>ANALISTA</v>
          </cell>
          <cell r="D878" t="str">
            <v>CONTRATOS</v>
          </cell>
          <cell r="E878" t="str">
            <v>CD MX CORPORATIVO</v>
          </cell>
        </row>
        <row r="879">
          <cell r="A879">
            <v>62592</v>
          </cell>
          <cell r="B879" t="str">
            <v>VEGA PIÑA ENNA LICIA</v>
          </cell>
          <cell r="C879" t="str">
            <v>ANALISTA</v>
          </cell>
          <cell r="D879" t="str">
            <v>CONTRATOS</v>
          </cell>
          <cell r="E879" t="str">
            <v>CD MX CORPORATIVO</v>
          </cell>
        </row>
        <row r="880">
          <cell r="A880">
            <v>62715</v>
          </cell>
          <cell r="B880" t="str">
            <v>GARCES HERNANDEZ SARAHI NOHEMI</v>
          </cell>
          <cell r="C880" t="str">
            <v>ANALISTA</v>
          </cell>
          <cell r="D880" t="str">
            <v>CONTRATOS</v>
          </cell>
          <cell r="E880" t="str">
            <v>CD MX CORPORATIVO</v>
          </cell>
        </row>
        <row r="881">
          <cell r="A881">
            <v>63512</v>
          </cell>
          <cell r="B881" t="str">
            <v>LICONA HERNANDEZ ARIADNA ESTEFANIA</v>
          </cell>
          <cell r="C881" t="str">
            <v>ANALISTA</v>
          </cell>
          <cell r="D881" t="str">
            <v>CONTRATOS</v>
          </cell>
          <cell r="E881" t="str">
            <v>CD MX CORPORATIVO</v>
          </cell>
        </row>
        <row r="882">
          <cell r="A882">
            <v>64570</v>
          </cell>
          <cell r="B882" t="str">
            <v>CORTES PEREZ JESUS</v>
          </cell>
          <cell r="C882" t="str">
            <v>ANALISTA</v>
          </cell>
          <cell r="D882" t="str">
            <v>CONTRATOS</v>
          </cell>
          <cell r="E882" t="str">
            <v>CD MX CORPORATIVO</v>
          </cell>
        </row>
        <row r="883">
          <cell r="A883">
            <v>61597</v>
          </cell>
          <cell r="B883" t="str">
            <v>BARRIOS VALENCIA GERARDO</v>
          </cell>
          <cell r="C883" t="str">
            <v>GERENTE</v>
          </cell>
          <cell r="D883" t="str">
            <v>UNIDAD INTERNA</v>
          </cell>
          <cell r="E883" t="str">
            <v>CD MX CORPORATIVO</v>
          </cell>
        </row>
        <row r="884">
          <cell r="A884">
            <v>64027</v>
          </cell>
          <cell r="B884" t="str">
            <v>RIVERA VALDOVINOS VICTOR HUGO</v>
          </cell>
          <cell r="C884" t="str">
            <v>GERENTE</v>
          </cell>
          <cell r="D884" t="str">
            <v>UNIDAD INTERNA</v>
          </cell>
          <cell r="E884" t="str">
            <v>CD MX CORPORATIVO</v>
          </cell>
        </row>
        <row r="885">
          <cell r="A885">
            <v>61858</v>
          </cell>
          <cell r="B885" t="str">
            <v>BERMUDEZ JAHN DIANA PENELOPE</v>
          </cell>
          <cell r="C885" t="str">
            <v>OPERADOR</v>
          </cell>
          <cell r="D885" t="str">
            <v>UNIDAD INTERNA</v>
          </cell>
          <cell r="E885" t="str">
            <v>CD MX CORPORATIVO</v>
          </cell>
        </row>
        <row r="886">
          <cell r="A886">
            <v>53669</v>
          </cell>
          <cell r="B886" t="str">
            <v>JIMENEZ GONZALEZ JOSE DE JESUS</v>
          </cell>
          <cell r="C886" t="str">
            <v>OPERADOR</v>
          </cell>
          <cell r="D886" t="str">
            <v>UNIDAD INTERNA</v>
          </cell>
          <cell r="E886" t="str">
            <v>CD MX CORPORATIVO</v>
          </cell>
        </row>
        <row r="887">
          <cell r="A887">
            <v>53967</v>
          </cell>
          <cell r="B887" t="str">
            <v>BARRERA QUINTANAR MANUEL</v>
          </cell>
          <cell r="C887" t="str">
            <v>OPERADOR</v>
          </cell>
          <cell r="D887" t="str">
            <v>UNIDAD INTERNA</v>
          </cell>
          <cell r="E887" t="str">
            <v>CD MX CORPORATIVO</v>
          </cell>
        </row>
        <row r="888">
          <cell r="A888">
            <v>60521</v>
          </cell>
          <cell r="B888" t="str">
            <v>JUAREZ HERNANDEZ MIRNA VERONICA</v>
          </cell>
          <cell r="C888" t="str">
            <v>OPERADOR</v>
          </cell>
          <cell r="D888" t="str">
            <v>UNIDAD INTERNA</v>
          </cell>
          <cell r="E888" t="str">
            <v>CD MX CORPORATIVO</v>
          </cell>
        </row>
        <row r="889">
          <cell r="A889">
            <v>61183</v>
          </cell>
          <cell r="B889" t="str">
            <v>SANCHEZ LUNA ALEJANDRO</v>
          </cell>
          <cell r="C889" t="str">
            <v>ANALISTA</v>
          </cell>
          <cell r="D889" t="str">
            <v>UNIDAD INTERNA</v>
          </cell>
          <cell r="E889" t="str">
            <v>CD MX CORPORATIVO</v>
          </cell>
        </row>
        <row r="890">
          <cell r="A890">
            <v>64221</v>
          </cell>
          <cell r="B890" t="str">
            <v>CARBAJAL GUEVARA ALDAIR ANDRES</v>
          </cell>
          <cell r="C890" t="str">
            <v>AYUDANTE GENERAL</v>
          </cell>
          <cell r="D890" t="str">
            <v>UNIDAD INTERNA</v>
          </cell>
          <cell r="E890" t="str">
            <v>CD MX CORPORATIVO</v>
          </cell>
        </row>
        <row r="891">
          <cell r="A891">
            <v>64220</v>
          </cell>
          <cell r="B891" t="str">
            <v>RODRIGUEZ ROMERO JOSE LUIS</v>
          </cell>
          <cell r="C891" t="str">
            <v>AYUDANTE GENERAL</v>
          </cell>
          <cell r="D891" t="str">
            <v>UNIDAD INTERNA</v>
          </cell>
          <cell r="E891" t="str">
            <v>CD MX CORPORATIVO</v>
          </cell>
        </row>
        <row r="892">
          <cell r="A892">
            <v>21</v>
          </cell>
          <cell r="B892" t="str">
            <v>MARISCAL GOROZPE ERNESTO</v>
          </cell>
          <cell r="C892" t="str">
            <v>DIRECTOR EJECUTIVO</v>
          </cell>
          <cell r="D892" t="str">
            <v>PROMOCION Y ASESORIA</v>
          </cell>
          <cell r="E892" t="str">
            <v>CD MX MONTES URALES</v>
          </cell>
        </row>
        <row r="893">
          <cell r="A893">
            <v>331</v>
          </cell>
          <cell r="B893" t="str">
            <v>MATEOS GONZALEZ ALEJANDRO</v>
          </cell>
          <cell r="C893" t="str">
            <v>DIRECTOR</v>
          </cell>
          <cell r="D893" t="str">
            <v>PROMOCION Y ASESORIA</v>
          </cell>
          <cell r="E893" t="str">
            <v>CD MX CORPORATIVO</v>
          </cell>
        </row>
        <row r="894">
          <cell r="A894">
            <v>97781</v>
          </cell>
          <cell r="B894" t="str">
            <v>TINAJERO MICHEL LUIS</v>
          </cell>
          <cell r="C894" t="str">
            <v>DIRECTOR</v>
          </cell>
          <cell r="D894" t="str">
            <v>PROMOCION Y ASESORIA</v>
          </cell>
          <cell r="E894" t="str">
            <v>CD MX CORPORATIVO</v>
          </cell>
        </row>
        <row r="895">
          <cell r="A895">
            <v>64603</v>
          </cell>
          <cell r="B895" t="str">
            <v>LIMA SOTO CARLOS RODRIGO</v>
          </cell>
          <cell r="C895" t="str">
            <v>ANALISTA</v>
          </cell>
          <cell r="D895" t="str">
            <v>VALORES</v>
          </cell>
          <cell r="E895" t="str">
            <v>CD MX CORPORATIVO</v>
          </cell>
        </row>
        <row r="896">
          <cell r="A896">
            <v>64480</v>
          </cell>
          <cell r="B896" t="str">
            <v>GUTIERREZ CONTRERAS VERONICA TALIA</v>
          </cell>
          <cell r="C896" t="str">
            <v>ANALISTA</v>
          </cell>
          <cell r="D896" t="str">
            <v>VALORES</v>
          </cell>
          <cell r="E896" t="str">
            <v>CD MX CORPORATIVO</v>
          </cell>
        </row>
        <row r="897">
          <cell r="A897">
            <v>63085</v>
          </cell>
          <cell r="B897" t="str">
            <v>ROJAS OJEDA RICARDO</v>
          </cell>
          <cell r="C897" t="str">
            <v>SUBGERENTE</v>
          </cell>
          <cell r="D897" t="str">
            <v>VALORES</v>
          </cell>
          <cell r="E897" t="str">
            <v>CD MX CORPORATIVO</v>
          </cell>
        </row>
        <row r="898">
          <cell r="A898">
            <v>60759</v>
          </cell>
          <cell r="B898" t="str">
            <v>ALARCON ALFARO ENRIQUE</v>
          </cell>
          <cell r="C898" t="str">
            <v>GERENTE</v>
          </cell>
          <cell r="D898" t="str">
            <v>VALORES</v>
          </cell>
          <cell r="E898" t="str">
            <v>CD MX CORPORATIVO</v>
          </cell>
        </row>
        <row r="899">
          <cell r="A899">
            <v>63053</v>
          </cell>
          <cell r="B899" t="str">
            <v>MENDEZ SOTO ERNESTO</v>
          </cell>
          <cell r="C899" t="str">
            <v>ANALISTA</v>
          </cell>
          <cell r="D899" t="str">
            <v>VALORES</v>
          </cell>
          <cell r="E899" t="str">
            <v>CD MX CORPORATIVO</v>
          </cell>
        </row>
        <row r="900">
          <cell r="A900">
            <v>53756</v>
          </cell>
          <cell r="B900" t="str">
            <v>ALAMILLA HERNANDEZ NANCY NATALIE</v>
          </cell>
          <cell r="C900" t="str">
            <v>GERENTE</v>
          </cell>
          <cell r="D900" t="str">
            <v>VALORES</v>
          </cell>
          <cell r="E900" t="str">
            <v>CD MX CORPORATIVO</v>
          </cell>
        </row>
        <row r="901">
          <cell r="A901">
            <v>63267</v>
          </cell>
          <cell r="B901" t="str">
            <v>PEREZ LOPEZ LUIS RAMON</v>
          </cell>
          <cell r="C901" t="str">
            <v>ANALISTA</v>
          </cell>
          <cell r="D901" t="str">
            <v>VALORES</v>
          </cell>
          <cell r="E901" t="str">
            <v>CD MX CORPORATIVO</v>
          </cell>
        </row>
        <row r="902">
          <cell r="A902">
            <v>62277</v>
          </cell>
          <cell r="B902" t="str">
            <v>MARTINEZ MIRANDA GONZALO</v>
          </cell>
          <cell r="C902" t="str">
            <v>SUBGERENTE</v>
          </cell>
          <cell r="D902" t="str">
            <v>VALORES</v>
          </cell>
          <cell r="E902" t="str">
            <v>CD MX CORPORATIVO</v>
          </cell>
        </row>
        <row r="903">
          <cell r="A903">
            <v>63003</v>
          </cell>
          <cell r="B903" t="str">
            <v>GONZALEZ  TORRES ANA MAGDALENA</v>
          </cell>
          <cell r="C903" t="str">
            <v>COORDINADOR</v>
          </cell>
          <cell r="D903" t="str">
            <v>VALORES</v>
          </cell>
          <cell r="E903" t="str">
            <v>CD MX CORPORATIVO</v>
          </cell>
        </row>
        <row r="904">
          <cell r="A904">
            <v>63938</v>
          </cell>
          <cell r="B904" t="str">
            <v>MARTINEZ ESPINOZA JANNET AZUCENA</v>
          </cell>
          <cell r="C904" t="str">
            <v>SUBGERENTE</v>
          </cell>
          <cell r="D904" t="str">
            <v>VALORES</v>
          </cell>
          <cell r="E904" t="str">
            <v>CD MX CORPORATIVO</v>
          </cell>
        </row>
        <row r="905">
          <cell r="A905">
            <v>62462</v>
          </cell>
          <cell r="B905" t="str">
            <v>MORALES PEREZ JORGE ADRIAN</v>
          </cell>
          <cell r="C905" t="str">
            <v>GERENTE</v>
          </cell>
          <cell r="D905" t="str">
            <v>VALORES</v>
          </cell>
          <cell r="E905" t="str">
            <v>CD MX CORPORATIVO</v>
          </cell>
        </row>
        <row r="906">
          <cell r="A906">
            <v>61026</v>
          </cell>
          <cell r="B906" t="str">
            <v>BADILLO HERNANDEZ JOSE IGNACIO</v>
          </cell>
          <cell r="C906" t="str">
            <v>SUBGERENTE</v>
          </cell>
          <cell r="D906" t="str">
            <v>VALORES</v>
          </cell>
          <cell r="E906" t="str">
            <v>CD MX CORPORATIVO</v>
          </cell>
        </row>
        <row r="907">
          <cell r="A907">
            <v>61565</v>
          </cell>
          <cell r="B907" t="str">
            <v>TALAVERA GOMEZ REGINA</v>
          </cell>
          <cell r="C907" t="str">
            <v>ASESOR</v>
          </cell>
          <cell r="D907" t="str">
            <v>VENTAS TESORERIA</v>
          </cell>
          <cell r="E907" t="str">
            <v>CD MX CORPORATIVO</v>
          </cell>
        </row>
        <row r="908">
          <cell r="A908">
            <v>63847</v>
          </cell>
          <cell r="B908" t="str">
            <v>BANDIN CACERES GABRIELA MARIA</v>
          </cell>
          <cell r="C908" t="str">
            <v>ASESOR</v>
          </cell>
          <cell r="D908" t="str">
            <v>VENTAS TRANSACCIONAL</v>
          </cell>
          <cell r="E908" t="str">
            <v>QRO QUERETARO BERNARDO QUINTANA</v>
          </cell>
        </row>
        <row r="909">
          <cell r="A909">
            <v>61079</v>
          </cell>
          <cell r="B909" t="str">
            <v>VILLEGAS GONZALEZ ANDREA</v>
          </cell>
          <cell r="C909" t="str">
            <v>ASESOR</v>
          </cell>
          <cell r="D909" t="str">
            <v>VENTAS TRANSACCIONAL</v>
          </cell>
          <cell r="E909" t="str">
            <v>SLP SAN LUIS POTOSI PEDREGAL</v>
          </cell>
        </row>
        <row r="910">
          <cell r="A910">
            <v>53804</v>
          </cell>
          <cell r="B910" t="str">
            <v>CASTANEDO  VALDEZ JOSE JUAN</v>
          </cell>
          <cell r="C910" t="str">
            <v>DIRECTOR DE PROMOCION</v>
          </cell>
          <cell r="D910" t="str">
            <v>VENTAS TRANSACCIONAL</v>
          </cell>
          <cell r="E910" t="str">
            <v>SLP SAN LUIS POTOSI PEDREGAL</v>
          </cell>
        </row>
        <row r="911">
          <cell r="A911">
            <v>61599</v>
          </cell>
          <cell r="B911" t="str">
            <v>AGUILAR GUTIERREZ SILVIA</v>
          </cell>
          <cell r="C911" t="str">
            <v>ASESOR</v>
          </cell>
          <cell r="D911" t="str">
            <v>WEALTH MANAGEMENT</v>
          </cell>
          <cell r="E911" t="str">
            <v>CD MX CORPORATIVO</v>
          </cell>
        </row>
        <row r="912">
          <cell r="A912">
            <v>62931</v>
          </cell>
          <cell r="B912" t="str">
            <v>WALKER  RIO DE LA LOZA ALFREDO</v>
          </cell>
          <cell r="C912" t="str">
            <v>ASESOR WEALTH MANAGEMENT</v>
          </cell>
          <cell r="D912" t="str">
            <v>WEALTH MANAGEMENT</v>
          </cell>
          <cell r="E912" t="str">
            <v>CD MX CORPORATIVO</v>
          </cell>
        </row>
        <row r="913">
          <cell r="A913">
            <v>60370</v>
          </cell>
          <cell r="B913" t="str">
            <v>CASSEREAU AMERENA CARLOS</v>
          </cell>
          <cell r="C913" t="str">
            <v>DIRECTOR</v>
          </cell>
          <cell r="D913" t="str">
            <v>WEALTH MANAGEMENT</v>
          </cell>
          <cell r="E913" t="str">
            <v>CD MX CORPORATIVO</v>
          </cell>
        </row>
        <row r="914">
          <cell r="A914">
            <v>31</v>
          </cell>
          <cell r="B914" t="str">
            <v>WALKER COS NANCY MARIA</v>
          </cell>
          <cell r="C914" t="str">
            <v>ASESOR WEALTH MANAGEMENT</v>
          </cell>
          <cell r="D914" t="str">
            <v>WEALTH MANAGEMENT</v>
          </cell>
          <cell r="E914" t="str">
            <v>CD MX CORPORATIVO</v>
          </cell>
        </row>
        <row r="915">
          <cell r="A915">
            <v>53135</v>
          </cell>
          <cell r="B915" t="str">
            <v>FONSECA FONS EDUARDO</v>
          </cell>
          <cell r="C915" t="str">
            <v>ESPECIALISTA</v>
          </cell>
          <cell r="D915" t="str">
            <v>WEALTH MANAGEMENT</v>
          </cell>
          <cell r="E915" t="str">
            <v>CD MX CORPORATIVO</v>
          </cell>
        </row>
        <row r="916">
          <cell r="A916">
            <v>52998</v>
          </cell>
          <cell r="B916" t="str">
            <v>BARRIGA SANCHEZ JUAN PABLO</v>
          </cell>
          <cell r="C916" t="str">
            <v>ESPECIALISTA</v>
          </cell>
          <cell r="D916" t="str">
            <v>WEALTH MANAGEMENT</v>
          </cell>
          <cell r="E916" t="str">
            <v>CD MX CORPORATIVO</v>
          </cell>
        </row>
        <row r="917">
          <cell r="A917">
            <v>64396</v>
          </cell>
          <cell r="B917" t="str">
            <v>GONZALEZ SIERRA FERNANDA VALERIA GUADALUPE</v>
          </cell>
          <cell r="C917" t="str">
            <v>ANALISTA</v>
          </cell>
          <cell r="D917" t="str">
            <v>CONTRATOS</v>
          </cell>
          <cell r="E917" t="str">
            <v>CD MX CORPORATIVO</v>
          </cell>
        </row>
        <row r="918">
          <cell r="A918">
            <v>64399</v>
          </cell>
          <cell r="B918" t="str">
            <v>TORRES ZARATE MARIA LUISA</v>
          </cell>
          <cell r="C918" t="str">
            <v>ANALISTA</v>
          </cell>
          <cell r="D918" t="str">
            <v>CONTRATOS</v>
          </cell>
          <cell r="E918" t="str">
            <v>CD MX CORPORATIVO</v>
          </cell>
        </row>
        <row r="919">
          <cell r="A919">
            <v>64395</v>
          </cell>
          <cell r="B919" t="str">
            <v>PEREZ HERNANDEZ DIANA ITZEL</v>
          </cell>
          <cell r="C919" t="str">
            <v>ANALISTA</v>
          </cell>
          <cell r="D919" t="str">
            <v>CONTRATOS</v>
          </cell>
          <cell r="E919" t="str">
            <v>CD MX CORPORATIVO</v>
          </cell>
        </row>
        <row r="920">
          <cell r="A920">
            <v>5479</v>
          </cell>
          <cell r="B920" t="str">
            <v>GOMEZ LUNA LAURA ELIZABETH</v>
          </cell>
          <cell r="C920" t="str">
            <v>ESPECIALISTA</v>
          </cell>
          <cell r="D920" t="str">
            <v>WEALTH MANAGEMENT</v>
          </cell>
          <cell r="E920" t="str">
            <v>CD MX MONTES URALES</v>
          </cell>
        </row>
        <row r="921">
          <cell r="A921">
            <v>60182</v>
          </cell>
          <cell r="B921" t="str">
            <v>GARZA LAGUERA BUSTINDUI TERINA</v>
          </cell>
          <cell r="C921" t="str">
            <v>ASESOR PATRIMONIAL ASOCIADO</v>
          </cell>
          <cell r="D921" t="str">
            <v>WEALTH MANAGEMENT</v>
          </cell>
          <cell r="E921" t="str">
            <v>CD MX CORPORATIVO</v>
          </cell>
        </row>
        <row r="922">
          <cell r="A922">
            <v>63753</v>
          </cell>
          <cell r="B922" t="str">
            <v>CASTELLANOS FLORES TANIA VANESSA</v>
          </cell>
          <cell r="C922" t="str">
            <v>GERENTE</v>
          </cell>
          <cell r="D922" t="str">
            <v>FIDUCIARIO</v>
          </cell>
          <cell r="E922" t="str">
            <v>CD MX MONTES URALES</v>
          </cell>
        </row>
        <row r="923">
          <cell r="A923">
            <v>94077</v>
          </cell>
          <cell r="B923" t="str">
            <v>CANTU MIRELES GABRIELA</v>
          </cell>
          <cell r="C923" t="str">
            <v>ASESOR PATRIMONIAL ASOCIADO</v>
          </cell>
          <cell r="D923" t="str">
            <v>PROMOCION Y ASESORIA</v>
          </cell>
          <cell r="E923" t="str">
            <v>TAMPS NUEVO LAREDO AV COLON</v>
          </cell>
        </row>
        <row r="924">
          <cell r="A924">
            <v>64679</v>
          </cell>
          <cell r="B924" t="str">
            <v>HIGAREDA  COLIN LUIS</v>
          </cell>
          <cell r="C924" t="str">
            <v>INGENIERO SISTEMAS</v>
          </cell>
          <cell r="D924" t="str">
            <v>TECNOLOGIAS DE LA INFORMACION</v>
          </cell>
          <cell r="E924" t="str">
            <v>CD MX CORPORATIVO</v>
          </cell>
        </row>
        <row r="925">
          <cell r="A925">
            <v>64681</v>
          </cell>
          <cell r="B925" t="str">
            <v>MONTAÑO ARREGUIN LUIS ARMANDO</v>
          </cell>
          <cell r="C925" t="str">
            <v>ANALISTA</v>
          </cell>
          <cell r="D925" t="str">
            <v>TECNOLOGIAS DE LA INFORMACION</v>
          </cell>
          <cell r="E925" t="str">
            <v>CD MX CORPORATIVO</v>
          </cell>
        </row>
        <row r="926">
          <cell r="A926">
            <v>22</v>
          </cell>
          <cell r="B926" t="str">
            <v>MOLINA MONTALVA EDAENA</v>
          </cell>
          <cell r="C926" t="str">
            <v>BANQUERO PRIVADO SENIOR</v>
          </cell>
          <cell r="D926" t="str">
            <v>PROMOCION Y ASESORIA</v>
          </cell>
          <cell r="E926" t="str">
            <v>CD MX MONTES URALES</v>
          </cell>
        </row>
        <row r="927">
          <cell r="A927">
            <v>66</v>
          </cell>
          <cell r="B927" t="str">
            <v>TREVINO NOYE MARGARITA</v>
          </cell>
          <cell r="C927" t="str">
            <v>BANQUERO PRIVADO SENIOR</v>
          </cell>
          <cell r="D927" t="str">
            <v>PROMOCION Y ASESORIA</v>
          </cell>
          <cell r="E927" t="str">
            <v>CD MX MONTES URALES</v>
          </cell>
        </row>
        <row r="928">
          <cell r="A928">
            <v>153</v>
          </cell>
          <cell r="B928" t="str">
            <v>SOLLANO SUAREZ JESUS GERARDO</v>
          </cell>
          <cell r="C928" t="str">
            <v>BANQUERO PRIVADO SENIOR</v>
          </cell>
          <cell r="D928" t="str">
            <v>PROMOCION Y ASESORIA</v>
          </cell>
          <cell r="E928" t="str">
            <v>EDO MEX SATELITE</v>
          </cell>
        </row>
        <row r="929">
          <cell r="A929">
            <v>211</v>
          </cell>
          <cell r="B929" t="str">
            <v>MONZON SANDOVAL BERTHA ISELA</v>
          </cell>
          <cell r="C929" t="str">
            <v>ASESOR PATRIMONIAL ASOCIADO</v>
          </cell>
          <cell r="D929" t="str">
            <v>PROMOCION Y ASESORIA</v>
          </cell>
          <cell r="E929" t="str">
            <v>CD MX XOLA</v>
          </cell>
        </row>
        <row r="930">
          <cell r="A930">
            <v>284</v>
          </cell>
          <cell r="B930" t="str">
            <v>VALLEJO ORTIZ JETZABEL</v>
          </cell>
          <cell r="C930" t="str">
            <v>BANQUERO PRIVADO SENIOR</v>
          </cell>
          <cell r="D930" t="str">
            <v>PROMOCION Y ASESORIA</v>
          </cell>
          <cell r="E930" t="str">
            <v>CD MX ALTAVISTA</v>
          </cell>
        </row>
        <row r="931">
          <cell r="A931">
            <v>295</v>
          </cell>
          <cell r="B931" t="str">
            <v>GALVAN MUNOZ ISABEL</v>
          </cell>
          <cell r="C931" t="str">
            <v>DIRECTOR DE CENTRO FINANCIERO</v>
          </cell>
          <cell r="D931" t="str">
            <v>PROMOCION Y ASESORIA</v>
          </cell>
          <cell r="E931" t="str">
            <v>CD MX MONTES URALES</v>
          </cell>
        </row>
        <row r="932">
          <cell r="A932">
            <v>299</v>
          </cell>
          <cell r="B932" t="str">
            <v>RAMIREZ FERNANDEZ JAVIER</v>
          </cell>
          <cell r="C932" t="str">
            <v>DIRECTOR BANCA PRIVADA</v>
          </cell>
          <cell r="D932" t="str">
            <v>PROMOCION Y ASESORIA</v>
          </cell>
          <cell r="E932" t="str">
            <v>CD MX TERRAZA PEDREGAL</v>
          </cell>
        </row>
        <row r="933">
          <cell r="A933">
            <v>327</v>
          </cell>
          <cell r="B933" t="str">
            <v>CALLES GODOY GUILLERMO</v>
          </cell>
          <cell r="C933" t="str">
            <v>DIRECTOR BANCA PRIVADA</v>
          </cell>
          <cell r="D933" t="str">
            <v>PROMOCION Y ASESORIA</v>
          </cell>
          <cell r="E933" t="str">
            <v>SIN CULIACAN TORRE STA MARIA</v>
          </cell>
        </row>
        <row r="934">
          <cell r="A934">
            <v>349</v>
          </cell>
          <cell r="B934" t="str">
            <v>VERA CHAPA FEDERICO</v>
          </cell>
          <cell r="C934" t="str">
            <v>ASESOR PATRIMONIAL ASOCIADO</v>
          </cell>
          <cell r="D934" t="str">
            <v>PROMOCION Y ASESORIA</v>
          </cell>
          <cell r="E934" t="str">
            <v>EDO MEX SATELITE</v>
          </cell>
        </row>
        <row r="935">
          <cell r="A935">
            <v>384</v>
          </cell>
          <cell r="B935" t="str">
            <v>CRUZ ALVAREZ PAOLA GABRIELA</v>
          </cell>
          <cell r="C935" t="str">
            <v>DIRECTOR DE CENTRO FINANCIERO</v>
          </cell>
          <cell r="D935" t="str">
            <v>PROMOCION Y ASESORIA</v>
          </cell>
          <cell r="E935" t="str">
            <v>CD MX ALTAVISTA</v>
          </cell>
        </row>
        <row r="936">
          <cell r="A936">
            <v>5044</v>
          </cell>
          <cell r="B936" t="str">
            <v>PELAEZ DIAZ JUAN PABLO</v>
          </cell>
          <cell r="C936" t="str">
            <v>DIRECTOR REGIONAL</v>
          </cell>
          <cell r="D936" t="str">
            <v>PROMOCION Y ASESORIA</v>
          </cell>
          <cell r="E936" t="str">
            <v>JAL ZAPOPAN ANDARES CORP. PATRIA</v>
          </cell>
        </row>
        <row r="937">
          <cell r="A937">
            <v>5045</v>
          </cell>
          <cell r="B937" t="str">
            <v>ECHANIZ DIAZ VERONICA ELIZABETH</v>
          </cell>
          <cell r="C937" t="str">
            <v>SUBGERENTE ADMINISTRATIVO</v>
          </cell>
          <cell r="D937" t="str">
            <v>PROMOCION Y ASESORIA</v>
          </cell>
          <cell r="E937" t="str">
            <v>EDO MEX SATELITE</v>
          </cell>
        </row>
        <row r="938">
          <cell r="A938">
            <v>5085</v>
          </cell>
          <cell r="B938" t="str">
            <v>TEJEDA REYES ANA CLAUDIA</v>
          </cell>
          <cell r="C938" t="str">
            <v>ASESOR PATRIMONIAL ASOCIADO</v>
          </cell>
          <cell r="D938" t="str">
            <v>PROMOCION Y ASESORIA</v>
          </cell>
          <cell r="E938" t="str">
            <v>CD MX MONTES URALES</v>
          </cell>
        </row>
        <row r="939">
          <cell r="A939">
            <v>5094</v>
          </cell>
          <cell r="B939" t="str">
            <v>LOPEZ MARTINEZ BERENICE</v>
          </cell>
          <cell r="C939" t="str">
            <v>BANQUERO PRIVADO SENIOR</v>
          </cell>
          <cell r="D939" t="str">
            <v>PROMOCION Y ASESORIA</v>
          </cell>
          <cell r="E939" t="str">
            <v>SIN MAZATLAN AV DEL MAR</v>
          </cell>
        </row>
        <row r="940">
          <cell r="A940">
            <v>5095</v>
          </cell>
          <cell r="B940" t="str">
            <v>PALAZUELOS DEL RINCON LORENA</v>
          </cell>
          <cell r="C940" t="str">
            <v>SUBGERENTE ADMINISTRATIVO</v>
          </cell>
          <cell r="D940" t="str">
            <v>PROMOCION Y ASESORIA</v>
          </cell>
          <cell r="E940" t="str">
            <v>SIN CULIACAN TORRE STA MARIA</v>
          </cell>
        </row>
        <row r="941">
          <cell r="A941">
            <v>5134</v>
          </cell>
          <cell r="B941" t="str">
            <v>ZAPARI HERNANDEZ ROMINA SAMANTHA</v>
          </cell>
          <cell r="C941" t="str">
            <v>SUBGERENTE ADMINISTRATIVO</v>
          </cell>
          <cell r="D941" t="str">
            <v>PROMOCION Y ASESORIA</v>
          </cell>
          <cell r="E941" t="str">
            <v>SIN MAZATLAN AV DEL MAR</v>
          </cell>
        </row>
        <row r="942">
          <cell r="A942">
            <v>5412</v>
          </cell>
          <cell r="B942" t="str">
            <v>ORDONANA AGUILAR JOSE ANTONIO</v>
          </cell>
          <cell r="C942" t="str">
            <v>DIRECTOR REGIONAL</v>
          </cell>
          <cell r="D942" t="str">
            <v>PROMOCION Y ASESORIA</v>
          </cell>
          <cell r="E942" t="str">
            <v>EDO MEX TECAMACHALCO</v>
          </cell>
        </row>
        <row r="943">
          <cell r="A943">
            <v>5464</v>
          </cell>
          <cell r="B943" t="str">
            <v>BOTELLO RENDON JOSE RICARDO</v>
          </cell>
          <cell r="C943" t="str">
            <v>ASESOR PATRIMONIAL ASOCIADO</v>
          </cell>
          <cell r="D943" t="str">
            <v>PROMOCION Y ASESORIA</v>
          </cell>
          <cell r="E943" t="str">
            <v>EDO MEX SATELITE</v>
          </cell>
        </row>
        <row r="944">
          <cell r="A944">
            <v>5500</v>
          </cell>
          <cell r="B944" t="str">
            <v>SANCHEZ GONZALEZ VICTOR MANUEL</v>
          </cell>
          <cell r="C944" t="str">
            <v>ASESOR PATRIMONIAL ASOCIADO</v>
          </cell>
          <cell r="D944" t="str">
            <v>PROMOCION Y ASESORIA</v>
          </cell>
          <cell r="E944" t="str">
            <v>CD MX MONTES URALES</v>
          </cell>
        </row>
        <row r="945">
          <cell r="A945">
            <v>5504</v>
          </cell>
          <cell r="B945" t="str">
            <v>VALENCIA ROSAS FERNANDO</v>
          </cell>
          <cell r="C945" t="str">
            <v>ASESOR PATRIMONIAL ASOCIADO</v>
          </cell>
          <cell r="D945" t="str">
            <v>PROMOCION Y ASESORIA</v>
          </cell>
          <cell r="E945" t="str">
            <v>EDO MEX SATELITE</v>
          </cell>
        </row>
        <row r="946">
          <cell r="A946">
            <v>5506</v>
          </cell>
          <cell r="B946" t="str">
            <v>VILLAVERDE HERNANDEZ MARISOL</v>
          </cell>
          <cell r="C946" t="str">
            <v>BANQUERO PRIVADO SENIOR</v>
          </cell>
          <cell r="D946" t="str">
            <v>PROMOCION Y ASESORIA</v>
          </cell>
          <cell r="E946" t="str">
            <v>CD MX MONTES URALES</v>
          </cell>
        </row>
        <row r="947">
          <cell r="A947">
            <v>5965</v>
          </cell>
          <cell r="B947" t="str">
            <v>SANCHEZ DUCOING GABRIEL</v>
          </cell>
          <cell r="C947" t="str">
            <v>SUBDIRECTOR DE PROMOCION</v>
          </cell>
          <cell r="D947" t="str">
            <v>PROMOCION Y ASESORIA</v>
          </cell>
          <cell r="E947" t="str">
            <v>CD MX MONTES URALES</v>
          </cell>
        </row>
        <row r="948">
          <cell r="A948">
            <v>6431</v>
          </cell>
          <cell r="B948" t="str">
            <v>TINAJERO SOLIS BELVETH LIZETHE</v>
          </cell>
          <cell r="C948" t="str">
            <v>ASESOR PATRIMONIAL ASOCIADO</v>
          </cell>
          <cell r="D948" t="str">
            <v>PROMOCION Y ASESORIA</v>
          </cell>
          <cell r="E948" t="str">
            <v>JAL GDL MARIANO OTERO GWTC</v>
          </cell>
        </row>
        <row r="949">
          <cell r="A949">
            <v>6583</v>
          </cell>
          <cell r="B949" t="str">
            <v>GONZALEZ ANGUIANO ADRIANA</v>
          </cell>
          <cell r="C949" t="str">
            <v>ASISTENTE DE PROMOCION</v>
          </cell>
          <cell r="D949" t="str">
            <v>PROMOCION Y ASESORIA</v>
          </cell>
          <cell r="E949" t="str">
            <v>CD MX MONTES URALES</v>
          </cell>
        </row>
        <row r="950">
          <cell r="A950">
            <v>10016</v>
          </cell>
          <cell r="B950" t="str">
            <v>PIECK MICHELSEN RAFAEL</v>
          </cell>
          <cell r="C950" t="str">
            <v>BANQUERO PRIVADO SENIOR</v>
          </cell>
          <cell r="D950" t="str">
            <v>PROMOCION Y ASESORIA</v>
          </cell>
          <cell r="E950" t="str">
            <v>CD MX MONTES URALES</v>
          </cell>
        </row>
        <row r="951">
          <cell r="A951">
            <v>10048</v>
          </cell>
          <cell r="B951" t="str">
            <v>RAMIREZ ROSAS FABIOLA</v>
          </cell>
          <cell r="C951" t="str">
            <v>COORDINADOR</v>
          </cell>
          <cell r="D951" t="str">
            <v>PROMOCION Y ASESORIA</v>
          </cell>
          <cell r="E951" t="str">
            <v>PERSONAL ACTINVER</v>
          </cell>
        </row>
        <row r="952">
          <cell r="A952">
            <v>30003</v>
          </cell>
          <cell r="B952" t="str">
            <v>LOPEZ ZUNIGA ERIKA REYNA</v>
          </cell>
          <cell r="C952" t="str">
            <v>ASESOR PATRIMONIAL ASOCIADO</v>
          </cell>
          <cell r="D952" t="str">
            <v>PROMOCION Y ASESORIA</v>
          </cell>
          <cell r="E952" t="str">
            <v>EDO MEX METEPEC PLAZA IZAR</v>
          </cell>
        </row>
        <row r="953">
          <cell r="A953">
            <v>30007</v>
          </cell>
          <cell r="B953" t="str">
            <v>VALDES CAUDILLO FRANCISCO JAVIER</v>
          </cell>
          <cell r="C953" t="str">
            <v>DIRECTOR BANCA PRIVADA</v>
          </cell>
          <cell r="D953" t="str">
            <v>PROMOCION Y ASESORIA</v>
          </cell>
          <cell r="E953" t="str">
            <v>JAL ZAPOPAN ANDARES CORP. PATRIA</v>
          </cell>
        </row>
        <row r="954">
          <cell r="A954">
            <v>50166</v>
          </cell>
          <cell r="B954" t="str">
            <v>HERNANDEZ HERNANDEZ JOSE GERARDO</v>
          </cell>
          <cell r="C954" t="str">
            <v>ASESOR PATRIMONIAL ASOCIADO</v>
          </cell>
          <cell r="D954" t="str">
            <v>PROMOCION Y ASESORIA</v>
          </cell>
          <cell r="E954" t="str">
            <v>JAL GDL MARIANO OTERO GWTC</v>
          </cell>
        </row>
        <row r="955">
          <cell r="A955">
            <v>63218</v>
          </cell>
          <cell r="B955" t="str">
            <v>HERNANDEZ  SANCHEZ  DANIELA</v>
          </cell>
          <cell r="C955" t="str">
            <v>CONSULTOR</v>
          </cell>
          <cell r="D955" t="str">
            <v>PROMOCION Y ASESORIA</v>
          </cell>
          <cell r="E955" t="str">
            <v>SIN MAZATLAN AV DEL MAR</v>
          </cell>
        </row>
        <row r="956">
          <cell r="A956">
            <v>63303</v>
          </cell>
          <cell r="B956" t="str">
            <v>GAVICA COPPEL  DANIEL DE JESUS</v>
          </cell>
          <cell r="C956" t="str">
            <v>ASESOR PATRIMONIAL</v>
          </cell>
          <cell r="D956" t="str">
            <v>PROMOCION Y ASESORIA</v>
          </cell>
          <cell r="E956" t="str">
            <v>SIN MAZATLAN AV DEL MAR</v>
          </cell>
        </row>
        <row r="957">
          <cell r="A957">
            <v>63302</v>
          </cell>
          <cell r="B957" t="str">
            <v>ARMENTA  ARAMBURO OSWALDO</v>
          </cell>
          <cell r="C957" t="str">
            <v>ASESOR PATRIMONIAL ASOCIADO</v>
          </cell>
          <cell r="D957" t="str">
            <v>PROMOCION Y ASESORIA</v>
          </cell>
          <cell r="E957" t="str">
            <v>SIN MAZATLAN AV DEL MAR</v>
          </cell>
        </row>
        <row r="958">
          <cell r="A958">
            <v>63338</v>
          </cell>
          <cell r="B958" t="str">
            <v>LARA TOLEDO SUCELY</v>
          </cell>
          <cell r="C958" t="str">
            <v>EJECUTIVO</v>
          </cell>
          <cell r="D958" t="str">
            <v>PROMOCION Y ASESORIA</v>
          </cell>
          <cell r="E958" t="str">
            <v>PERSONAL ACTINVER</v>
          </cell>
        </row>
        <row r="959">
          <cell r="A959">
            <v>63358</v>
          </cell>
          <cell r="B959" t="str">
            <v>DAVILA CAMACHO CARLOS EDUARDO</v>
          </cell>
          <cell r="C959" t="str">
            <v>ASESOR PATRIMONIAL ASOCIADO</v>
          </cell>
          <cell r="D959" t="str">
            <v>PROMOCION Y ASESORIA</v>
          </cell>
          <cell r="E959" t="str">
            <v>EDO MEX METEPEC PLAZA IZAR</v>
          </cell>
        </row>
        <row r="960">
          <cell r="A960">
            <v>63354</v>
          </cell>
          <cell r="B960" t="str">
            <v>ZALDIVAR BUSTAMANTE RICARDO</v>
          </cell>
          <cell r="C960" t="str">
            <v>ASESOR PATRIMONIAL ASOCIADO</v>
          </cell>
          <cell r="D960" t="str">
            <v>PROMOCION Y ASESORIA</v>
          </cell>
          <cell r="E960" t="str">
            <v>EDO MEX SATELITE</v>
          </cell>
        </row>
        <row r="961">
          <cell r="A961">
            <v>63365</v>
          </cell>
          <cell r="B961" t="str">
            <v>GONZALEZ RICOY PABLO</v>
          </cell>
          <cell r="C961" t="str">
            <v>ASESOR PATRIMONIAL ASOCIADO</v>
          </cell>
          <cell r="D961" t="str">
            <v>PROMOCION Y ASESORIA</v>
          </cell>
          <cell r="E961" t="str">
            <v>CD MX MONTES URALES</v>
          </cell>
        </row>
        <row r="962">
          <cell r="A962">
            <v>63398</v>
          </cell>
          <cell r="B962" t="str">
            <v>MARTINEZ VERGEL SUSANA</v>
          </cell>
          <cell r="C962" t="str">
            <v>ASISTENTE DE PROMOCION</v>
          </cell>
          <cell r="D962" t="str">
            <v>PROMOCION Y ASESORIA</v>
          </cell>
          <cell r="E962" t="str">
            <v>CD MX JULIO VERNE POLANCO</v>
          </cell>
        </row>
        <row r="963">
          <cell r="A963">
            <v>63389</v>
          </cell>
          <cell r="B963" t="str">
            <v>HURTADO FREYRE DAVID</v>
          </cell>
          <cell r="C963" t="str">
            <v>ASESOR PATRIMONIAL</v>
          </cell>
          <cell r="D963" t="str">
            <v>PROMOCION Y ASESORIA</v>
          </cell>
          <cell r="E963" t="str">
            <v>CD MX MONTES URALES</v>
          </cell>
        </row>
        <row r="964">
          <cell r="A964">
            <v>63400</v>
          </cell>
          <cell r="B964" t="str">
            <v>BERBER LOPEZ MARGARITA</v>
          </cell>
          <cell r="C964" t="str">
            <v>ASESOR PATRIMONIAL ASOCIADO</v>
          </cell>
          <cell r="D964" t="str">
            <v>PROMOCION Y ASESORIA</v>
          </cell>
          <cell r="E964" t="str">
            <v>JAL MARINA VALLARTA</v>
          </cell>
        </row>
        <row r="965">
          <cell r="A965">
            <v>63407</v>
          </cell>
          <cell r="B965" t="str">
            <v>CASAS LUGO BRENDA CARMINA</v>
          </cell>
          <cell r="C965" t="str">
            <v>ASESOR PATRIMONIAL ASOCIADO</v>
          </cell>
          <cell r="D965" t="str">
            <v>PROMOCION Y ASESORIA</v>
          </cell>
          <cell r="E965" t="str">
            <v>EDO MEX VALLE DORADO</v>
          </cell>
        </row>
        <row r="966">
          <cell r="A966">
            <v>63420</v>
          </cell>
          <cell r="B966" t="str">
            <v>GARCIA CAMACHO  SONIA ANEL</v>
          </cell>
          <cell r="C966" t="str">
            <v>RECEPCIONISTA ANFITRION</v>
          </cell>
          <cell r="D966" t="str">
            <v>PROMOCION Y ASESORIA</v>
          </cell>
          <cell r="E966" t="str">
            <v>EDO MEX TOLUCA V CARRANZA</v>
          </cell>
        </row>
        <row r="967">
          <cell r="A967">
            <v>63450</v>
          </cell>
          <cell r="B967" t="str">
            <v>GARCIA RUELAS ESTEFANI AIDEE</v>
          </cell>
          <cell r="C967" t="str">
            <v>RECEPCIONISTA ANFITRION</v>
          </cell>
          <cell r="D967" t="str">
            <v>PROMOCION Y ASESORIA</v>
          </cell>
          <cell r="E967" t="str">
            <v>CD MX JULIO VERNE POLANCO</v>
          </cell>
        </row>
        <row r="968">
          <cell r="A968">
            <v>63453</v>
          </cell>
          <cell r="B968" t="str">
            <v>RODRIGUEZ DAVILA BRENDA FERNANDA</v>
          </cell>
          <cell r="C968" t="str">
            <v>CAJERO</v>
          </cell>
          <cell r="D968" t="str">
            <v>PROMOCION Y ASESORIA</v>
          </cell>
          <cell r="E968" t="str">
            <v>JAL MARINA VALLARTA</v>
          </cell>
        </row>
        <row r="969">
          <cell r="A969">
            <v>63467</v>
          </cell>
          <cell r="B969" t="str">
            <v>AGUAYO CORONADO MARIA DE LOS ANGELES JUDITTH</v>
          </cell>
          <cell r="C969" t="str">
            <v>CAJERO</v>
          </cell>
          <cell r="D969" t="str">
            <v>PROMOCION Y ASESORIA</v>
          </cell>
          <cell r="E969" t="str">
            <v>JAL MARINA VALLARTA</v>
          </cell>
        </row>
        <row r="970">
          <cell r="A970">
            <v>63494</v>
          </cell>
          <cell r="B970" t="str">
            <v>INOSTROSA MEADE CLAUDIA DOLORES</v>
          </cell>
          <cell r="C970" t="str">
            <v>ASESOR PATRIMONIAL ASOCIADO</v>
          </cell>
          <cell r="D970" t="str">
            <v>PROMOCION Y ASESORIA</v>
          </cell>
          <cell r="E970" t="str">
            <v>CD MX ALTAVISTA</v>
          </cell>
        </row>
        <row r="971">
          <cell r="A971">
            <v>63480</v>
          </cell>
          <cell r="B971" t="str">
            <v>TAPIA BENAVIDES IRIS ADRIANA</v>
          </cell>
          <cell r="C971" t="str">
            <v>ASISTENTE DE PROMOCION</v>
          </cell>
          <cell r="D971" t="str">
            <v>PROMOCION Y ASESORIA</v>
          </cell>
          <cell r="E971" t="str">
            <v>CD MX MONTES URALES</v>
          </cell>
        </row>
        <row r="972">
          <cell r="A972">
            <v>63486</v>
          </cell>
          <cell r="B972" t="str">
            <v>AGUILAR  ROMO DANIELA DEL CARMEN</v>
          </cell>
          <cell r="C972" t="str">
            <v>EJECUTIVO DE SERVICIO</v>
          </cell>
          <cell r="D972" t="str">
            <v>PROMOCION Y ASESORIA</v>
          </cell>
          <cell r="E972" t="str">
            <v>JAL ZAPOPAN ANDARES CORP. PATRIA</v>
          </cell>
        </row>
        <row r="973">
          <cell r="A973">
            <v>63485</v>
          </cell>
          <cell r="B973" t="str">
            <v>RODRIGUEZ TORRES CLAUDIA YADELICE</v>
          </cell>
          <cell r="C973" t="str">
            <v>ASISTENTE ADMINISTRATIVO</v>
          </cell>
          <cell r="D973" t="str">
            <v>PROMOCION Y ASESORIA</v>
          </cell>
          <cell r="E973" t="str">
            <v>JAL GDL MARIANO OTERO GWTC</v>
          </cell>
        </row>
        <row r="974">
          <cell r="A974">
            <v>63498</v>
          </cell>
          <cell r="B974" t="str">
            <v>DIAZ GARCIA CLAUDIA</v>
          </cell>
          <cell r="C974" t="str">
            <v>ASESOR PATRIMONIAL</v>
          </cell>
          <cell r="D974" t="str">
            <v>PROMOCION Y ASESORIA</v>
          </cell>
          <cell r="E974" t="str">
            <v>EDO MEX VALLE DORADO</v>
          </cell>
        </row>
        <row r="975">
          <cell r="A975">
            <v>63526</v>
          </cell>
          <cell r="B975" t="str">
            <v>SANCHEZ CARREÑO BRENDA MARIANA</v>
          </cell>
          <cell r="C975" t="str">
            <v>CAJERO</v>
          </cell>
          <cell r="D975" t="str">
            <v>PROMOCION Y ASESORIA</v>
          </cell>
          <cell r="E975" t="str">
            <v>CD MX PATIO UNIVERSIDAD</v>
          </cell>
        </row>
        <row r="976">
          <cell r="A976">
            <v>63517</v>
          </cell>
          <cell r="B976" t="str">
            <v>PACHECO POBLETE JOSE CARLOS</v>
          </cell>
          <cell r="C976" t="str">
            <v>EJECUTIVO</v>
          </cell>
          <cell r="D976" t="str">
            <v>PROMOCION Y ASESORIA</v>
          </cell>
          <cell r="E976" t="str">
            <v>PERSONAL ACTINVER</v>
          </cell>
        </row>
        <row r="977">
          <cell r="A977">
            <v>63518</v>
          </cell>
          <cell r="B977" t="str">
            <v>CASTAÑEDA LOPEZ TANIA</v>
          </cell>
          <cell r="C977" t="str">
            <v>CAJERO</v>
          </cell>
          <cell r="D977" t="str">
            <v>PROMOCION Y ASESORIA</v>
          </cell>
          <cell r="E977" t="str">
            <v>CD MX LINDAVISTA</v>
          </cell>
        </row>
        <row r="978">
          <cell r="A978">
            <v>63564</v>
          </cell>
          <cell r="B978" t="str">
            <v>DEL CASTILLO RACHED SILVIA PAMELA</v>
          </cell>
          <cell r="C978" t="str">
            <v>RECEPCIONISTA ANFITRION</v>
          </cell>
          <cell r="D978" t="str">
            <v>PROMOCION Y ASESORIA</v>
          </cell>
          <cell r="E978" t="str">
            <v>CD MX PATIO UNIVERSIDAD</v>
          </cell>
        </row>
        <row r="979">
          <cell r="A979">
            <v>63569</v>
          </cell>
          <cell r="B979" t="str">
            <v>FERRER JASSO GUILLERMO</v>
          </cell>
          <cell r="C979" t="str">
            <v>CAJERO</v>
          </cell>
          <cell r="D979" t="str">
            <v>PROMOCION Y ASESORIA</v>
          </cell>
          <cell r="E979" t="str">
            <v>EDO MEX GT LOMAS VERDES</v>
          </cell>
        </row>
        <row r="980">
          <cell r="A980">
            <v>63575</v>
          </cell>
          <cell r="B980" t="str">
            <v>GARCIA DAVILA LUIS ISAAC</v>
          </cell>
          <cell r="C980" t="str">
            <v>ASESOR PATRIMONIAL ASOCIADO</v>
          </cell>
          <cell r="D980" t="str">
            <v>PROMOCION Y ASESORIA</v>
          </cell>
          <cell r="E980" t="str">
            <v>EDO MEX VALLE DORADO</v>
          </cell>
        </row>
        <row r="981">
          <cell r="A981">
            <v>63581</v>
          </cell>
          <cell r="B981" t="str">
            <v>CARRILLO JIMENEZ MARIO ALBERTO</v>
          </cell>
          <cell r="C981" t="str">
            <v>ASESOR PATRIMONIAL ASOCIADO</v>
          </cell>
          <cell r="D981" t="str">
            <v>PROMOCION Y ASESORIA</v>
          </cell>
          <cell r="E981" t="str">
            <v>EDO MEX TECAMACHALCO</v>
          </cell>
        </row>
        <row r="982">
          <cell r="A982">
            <v>63644</v>
          </cell>
          <cell r="B982" t="str">
            <v>FLORES BORDON SERGIO RUBEN</v>
          </cell>
          <cell r="C982" t="str">
            <v>DIRECTOR DE ASESORIA</v>
          </cell>
          <cell r="D982" t="str">
            <v>PROMOCION Y ASESORIA</v>
          </cell>
          <cell r="E982" t="str">
            <v>CD MX MONTES URALES</v>
          </cell>
        </row>
        <row r="983">
          <cell r="A983">
            <v>63646</v>
          </cell>
          <cell r="B983" t="str">
            <v>BARCENA GUTIERREZ MARIA ALEJANDRA</v>
          </cell>
          <cell r="C983" t="str">
            <v>ASESOR PATRIMONIAL ASOCIADO</v>
          </cell>
          <cell r="D983" t="str">
            <v>PROMOCION Y ASESORIA</v>
          </cell>
          <cell r="E983" t="str">
            <v>CD MX MONTES URALES</v>
          </cell>
        </row>
        <row r="984">
          <cell r="A984">
            <v>63645</v>
          </cell>
          <cell r="B984" t="str">
            <v>PEREZ CASTILLA AUREA LORENA</v>
          </cell>
          <cell r="C984" t="str">
            <v>ASESOR PATRIMONIAL ASOCIADO</v>
          </cell>
          <cell r="D984" t="str">
            <v>PROMOCION Y ASESORIA</v>
          </cell>
          <cell r="E984" t="str">
            <v>CD MX MONTES URALES</v>
          </cell>
        </row>
        <row r="985">
          <cell r="A985">
            <v>63658</v>
          </cell>
          <cell r="B985" t="str">
            <v>AGUILAR BOBADILLA FRANCISCO JAVIER</v>
          </cell>
          <cell r="C985" t="str">
            <v>INTERNO</v>
          </cell>
          <cell r="D985" t="str">
            <v>PROMOCION Y ASESORIA</v>
          </cell>
          <cell r="E985" t="str">
            <v>CD MX MONTES URALES</v>
          </cell>
        </row>
        <row r="986">
          <cell r="A986">
            <v>63678</v>
          </cell>
          <cell r="B986" t="str">
            <v>OJEDA LOPEZ MARIANA</v>
          </cell>
          <cell r="C986" t="str">
            <v>INTERNO</v>
          </cell>
          <cell r="D986" t="str">
            <v>PROMOCION Y ASESORIA</v>
          </cell>
          <cell r="E986" t="str">
            <v>EDO MEX SATELITE</v>
          </cell>
        </row>
        <row r="987">
          <cell r="A987">
            <v>63694</v>
          </cell>
          <cell r="B987" t="str">
            <v>YAÑEZ GUADARRAMA ROBERTO CARLO</v>
          </cell>
          <cell r="C987" t="str">
            <v>INTERNO</v>
          </cell>
          <cell r="D987" t="str">
            <v>PROMOCION Y ASESORIA</v>
          </cell>
          <cell r="E987" t="str">
            <v>CD MX ALTAVISTA</v>
          </cell>
        </row>
        <row r="988">
          <cell r="A988">
            <v>63698</v>
          </cell>
          <cell r="B988" t="str">
            <v>CARRILLO TORRES MONICA</v>
          </cell>
          <cell r="C988" t="str">
            <v>ASESOR PATRIMONIAL</v>
          </cell>
          <cell r="D988" t="str">
            <v>PROMOCION Y ASESORIA</v>
          </cell>
          <cell r="E988" t="str">
            <v>JAL ZAPOPAN ANDARES CORP. PATRIA</v>
          </cell>
        </row>
        <row r="989">
          <cell r="A989">
            <v>63697</v>
          </cell>
          <cell r="B989" t="str">
            <v>ALVITER NOLASCO VICTOR</v>
          </cell>
          <cell r="C989" t="str">
            <v>ASESOR PATRIMONIAL</v>
          </cell>
          <cell r="D989" t="str">
            <v>PROMOCION Y ASESORIA</v>
          </cell>
          <cell r="E989" t="str">
            <v>JAL CHAPALA AJIJIC</v>
          </cell>
        </row>
        <row r="990">
          <cell r="A990">
            <v>63713</v>
          </cell>
          <cell r="B990" t="str">
            <v>REYES OLMEDO LUIS MIGUEL</v>
          </cell>
          <cell r="C990" t="str">
            <v>CAJERO</v>
          </cell>
          <cell r="D990" t="str">
            <v>PROMOCION Y ASESORIA</v>
          </cell>
          <cell r="E990" t="str">
            <v>EDO MEX SATELITE</v>
          </cell>
        </row>
        <row r="991">
          <cell r="A991">
            <v>63741</v>
          </cell>
          <cell r="B991" t="str">
            <v>LOPEZ SALAZAR MIGUEL ANGEL</v>
          </cell>
          <cell r="C991" t="str">
            <v>CAJERO</v>
          </cell>
          <cell r="D991" t="str">
            <v>PROMOCION Y ASESORIA</v>
          </cell>
          <cell r="E991" t="str">
            <v>JAL ZAPOPAN PLAZA PATRIA</v>
          </cell>
        </row>
        <row r="992">
          <cell r="A992">
            <v>63758</v>
          </cell>
          <cell r="B992" t="str">
            <v>MARTINEZ ALVAREZ SUSANA</v>
          </cell>
          <cell r="C992" t="str">
            <v>CAJERO</v>
          </cell>
          <cell r="D992" t="str">
            <v>PROMOCION Y ASESORIA</v>
          </cell>
          <cell r="E992" t="str">
            <v>CD MX ALTAVISTA</v>
          </cell>
        </row>
        <row r="993">
          <cell r="A993">
            <v>63766</v>
          </cell>
          <cell r="B993" t="str">
            <v>MORALES HERNANDEZ BALTAZAR</v>
          </cell>
          <cell r="C993" t="str">
            <v>SUBGERENTE ADMINISTRATIVO</v>
          </cell>
          <cell r="D993" t="str">
            <v>PROMOCION Y ASESORIA</v>
          </cell>
          <cell r="E993" t="str">
            <v>EDO MEX TECAMACHALCO</v>
          </cell>
        </row>
        <row r="994">
          <cell r="A994">
            <v>63771</v>
          </cell>
          <cell r="B994" t="str">
            <v>LOZANO RODRIGUEZ VERONICA DE GUADALUPE</v>
          </cell>
          <cell r="C994" t="str">
            <v>ASESOR PATRIMONIAL ASOCIADO</v>
          </cell>
          <cell r="D994" t="str">
            <v>PROMOCION Y ASESORIA</v>
          </cell>
          <cell r="E994" t="str">
            <v>EDO MEX SATELITE</v>
          </cell>
        </row>
        <row r="995">
          <cell r="A995">
            <v>52562</v>
          </cell>
          <cell r="B995" t="str">
            <v>TREVIÑO MARROQUIN BARBARA</v>
          </cell>
          <cell r="C995" t="str">
            <v>BANQUERO PRIVADO SENIOR</v>
          </cell>
          <cell r="D995" t="str">
            <v>PROMOCION Y ASESORIA</v>
          </cell>
          <cell r="E995" t="str">
            <v>COAH TORREON B INDEPENDENCIA</v>
          </cell>
        </row>
        <row r="996">
          <cell r="A996">
            <v>52422</v>
          </cell>
          <cell r="B996" t="str">
            <v>ROMO VALENZUELA MARIA FERNANDA</v>
          </cell>
          <cell r="C996" t="str">
            <v>DIRECTOR</v>
          </cell>
          <cell r="D996" t="str">
            <v>NEGOCIOS INTERNACIONALES</v>
          </cell>
          <cell r="E996" t="str">
            <v>CD MX CORPORATIVO</v>
          </cell>
        </row>
        <row r="997">
          <cell r="A997">
            <v>52229</v>
          </cell>
          <cell r="B997" t="str">
            <v>CAMACHO CANSECO ISAAC SAUL</v>
          </cell>
          <cell r="C997" t="str">
            <v>SUBDIRECTOR DE PROMOCION</v>
          </cell>
          <cell r="D997" t="str">
            <v>PROMOCION Y ASESORIA</v>
          </cell>
          <cell r="E997" t="str">
            <v>NL SAN PEDRO SAN AGUSTIN</v>
          </cell>
        </row>
        <row r="998">
          <cell r="A998">
            <v>51737</v>
          </cell>
          <cell r="B998" t="str">
            <v>CARDENAS GUERRERO MARGARITA</v>
          </cell>
          <cell r="C998" t="str">
            <v>BANQUERO PRIVADO SENIOR</v>
          </cell>
          <cell r="D998" t="str">
            <v>PROMOCION Y ASESORIA</v>
          </cell>
          <cell r="E998" t="str">
            <v>CHIH CHIH AV DE LA JUVENTUD</v>
          </cell>
        </row>
        <row r="999">
          <cell r="A999">
            <v>50954</v>
          </cell>
          <cell r="B999" t="str">
            <v>SANCHEZ ALDAMA EVELYN</v>
          </cell>
          <cell r="C999" t="str">
            <v>SUBGERENTE ADMINISTRATIVO</v>
          </cell>
          <cell r="D999" t="str">
            <v>PROMOCION Y ASESORIA</v>
          </cell>
          <cell r="E999" t="str">
            <v>QROO CANCUN PLAZA HOLLYWOOD</v>
          </cell>
        </row>
        <row r="1000">
          <cell r="A1000">
            <v>50899</v>
          </cell>
          <cell r="B1000" t="str">
            <v>DIAZ RAMIREZ REYNALDO</v>
          </cell>
          <cell r="C1000" t="str">
            <v>SUBGERENTE</v>
          </cell>
          <cell r="D1000" t="str">
            <v>COMPLIANCE</v>
          </cell>
          <cell r="E1000" t="str">
            <v>CD MX CORPORATIVO</v>
          </cell>
        </row>
        <row r="1001">
          <cell r="A1001">
            <v>50844</v>
          </cell>
          <cell r="B1001" t="str">
            <v>RICARDEZ SANTIAGO ELIZABETH</v>
          </cell>
          <cell r="C1001" t="str">
            <v>ASESOR PATRIMONIAL ASOCIADO</v>
          </cell>
          <cell r="D1001" t="str">
            <v>PROMOCION Y ASESORIA</v>
          </cell>
          <cell r="E1001" t="str">
            <v>NL MTY VISTA HERMOSA</v>
          </cell>
        </row>
        <row r="1002">
          <cell r="A1002">
            <v>50787</v>
          </cell>
          <cell r="B1002" t="str">
            <v>MONTOYA CORONADO ORALIA</v>
          </cell>
          <cell r="C1002" t="str">
            <v>ASESOR PATRIMONIAL ASOCIADO</v>
          </cell>
          <cell r="D1002" t="str">
            <v>PROMOCION Y ASESORIA</v>
          </cell>
          <cell r="E1002" t="str">
            <v>NL SAN PEDRO SAN AGUSTIN</v>
          </cell>
        </row>
        <row r="1003">
          <cell r="A1003">
            <v>50531</v>
          </cell>
          <cell r="B1003" t="str">
            <v>GUADARRAMA VELAZCO MARIA TERESA</v>
          </cell>
          <cell r="C1003" t="str">
            <v>SUBGERENTE ADMINISTRATIVO</v>
          </cell>
          <cell r="D1003" t="str">
            <v>PROMOCION Y ASESORIA</v>
          </cell>
          <cell r="E1003" t="str">
            <v>MOR CUERNAVACA DOMINGO DIEZ</v>
          </cell>
        </row>
        <row r="1004">
          <cell r="A1004">
            <v>50528</v>
          </cell>
          <cell r="B1004" t="str">
            <v>ECHARTEA PINEDA OLGA LIDIA</v>
          </cell>
          <cell r="C1004" t="str">
            <v>ASISTENTE DE ASESORIA</v>
          </cell>
          <cell r="D1004" t="str">
            <v>PROMOCION Y ASESORIA</v>
          </cell>
          <cell r="E1004" t="str">
            <v>NL SAN PEDRO SAN AGUSTIN</v>
          </cell>
        </row>
        <row r="1005">
          <cell r="A1005">
            <v>50522</v>
          </cell>
          <cell r="B1005" t="str">
            <v>PIÑA CHAVEZ CONCEPCION</v>
          </cell>
          <cell r="C1005" t="str">
            <v>ASESOR PATRIMONIAL ASOCIADO</v>
          </cell>
          <cell r="D1005" t="str">
            <v>PROMOCION Y ASESORIA</v>
          </cell>
          <cell r="E1005" t="str">
            <v>MOR CUERNAVACA DOMINGO DIEZ</v>
          </cell>
        </row>
        <row r="1006">
          <cell r="A1006">
            <v>50453</v>
          </cell>
          <cell r="B1006" t="str">
            <v>CUELLAR VALLE JOSE LUIS</v>
          </cell>
          <cell r="C1006" t="str">
            <v>ASESOR PATRIMONIAL ASOCIADO</v>
          </cell>
          <cell r="D1006" t="str">
            <v>PROMOCION Y ASESORIA</v>
          </cell>
          <cell r="E1006" t="str">
            <v>NL SAN PEDRO SAN AGUSTIN</v>
          </cell>
        </row>
        <row r="1007">
          <cell r="A1007">
            <v>50212</v>
          </cell>
          <cell r="B1007" t="str">
            <v>CUELLAR LIRA LUZ MARIA</v>
          </cell>
          <cell r="C1007" t="str">
            <v>EJECUTIVO DE SERVICIO</v>
          </cell>
          <cell r="D1007" t="str">
            <v>PROMOCION Y ASESORIA</v>
          </cell>
          <cell r="E1007" t="str">
            <v>YUC MERIDA PLAZA LUXUS ALTABRISA</v>
          </cell>
        </row>
        <row r="1008">
          <cell r="A1008">
            <v>50135</v>
          </cell>
          <cell r="B1008" t="str">
            <v>GARCIA MORENO CAROLINA</v>
          </cell>
          <cell r="C1008" t="str">
            <v>GERENTE</v>
          </cell>
          <cell r="D1008" t="str">
            <v>CONTROL INTERNO</v>
          </cell>
          <cell r="E1008" t="str">
            <v>CD MX CORPORATIVO</v>
          </cell>
        </row>
        <row r="1009">
          <cell r="A1009">
            <v>40981</v>
          </cell>
          <cell r="B1009" t="str">
            <v>MORA MENDOZA GEORGINA</v>
          </cell>
          <cell r="C1009" t="str">
            <v>SUBGERENTE ADMINISTRATIVO</v>
          </cell>
          <cell r="D1009" t="str">
            <v>PROMOCION Y ASESORIA</v>
          </cell>
          <cell r="E1009" t="str">
            <v>CHIH CHIH AV DE LA JUVENTUD</v>
          </cell>
        </row>
        <row r="1010">
          <cell r="A1010">
            <v>5726</v>
          </cell>
          <cell r="B1010" t="str">
            <v>IUIT BAREA CLARAMARINA</v>
          </cell>
          <cell r="C1010" t="str">
            <v>ASISTENTE ADMINISTRATIVO</v>
          </cell>
          <cell r="D1010" t="str">
            <v>PROMOCION Y ASESORIA</v>
          </cell>
          <cell r="E1010" t="str">
            <v>YUC MERIDA PLAZA LUXUS ALTABRISA</v>
          </cell>
        </row>
        <row r="1011">
          <cell r="A1011">
            <v>5466</v>
          </cell>
          <cell r="B1011" t="str">
            <v>DIAZ GARCIA GERARDO</v>
          </cell>
          <cell r="C1011" t="str">
            <v>SUBDIRECTOR</v>
          </cell>
          <cell r="D1011" t="str">
            <v>CONTROL INTERNO</v>
          </cell>
          <cell r="E1011" t="str">
            <v>CD MX CORPORATIVO</v>
          </cell>
        </row>
        <row r="1012">
          <cell r="A1012">
            <v>5051</v>
          </cell>
          <cell r="B1012" t="str">
            <v>AVENDANO ESTEVEZ LUIS GERARDO</v>
          </cell>
          <cell r="C1012" t="str">
            <v>ASESOR PATRIMONIAL ASOCIADO</v>
          </cell>
          <cell r="D1012" t="str">
            <v>PROMOCION Y ASESORIA</v>
          </cell>
          <cell r="E1012" t="str">
            <v>PUE CHOLULA CITY ANGELOPOLIS</v>
          </cell>
        </row>
        <row r="1013">
          <cell r="A1013">
            <v>5027</v>
          </cell>
          <cell r="B1013" t="str">
            <v>VILLASENOR MALACARA MARIA IBET</v>
          </cell>
          <cell r="C1013" t="str">
            <v>SUBGERENTE ADMINISTRATIVO</v>
          </cell>
          <cell r="D1013" t="str">
            <v>PROMOCION Y ASESORIA</v>
          </cell>
          <cell r="E1013" t="str">
            <v>YUC MERIDA PLAZA LUXUS ALTABRISA</v>
          </cell>
        </row>
        <row r="1014">
          <cell r="A1014">
            <v>392</v>
          </cell>
          <cell r="B1014" t="str">
            <v>LAZO GARZA MARCELA</v>
          </cell>
          <cell r="C1014" t="str">
            <v>SUBDIRECTOR DE PROMOCION</v>
          </cell>
          <cell r="D1014" t="str">
            <v>PROMOCION Y ASESORIA</v>
          </cell>
          <cell r="E1014" t="str">
            <v>NL SAN PEDRO SAN AGUSTIN</v>
          </cell>
        </row>
        <row r="1015">
          <cell r="A1015">
            <v>64632</v>
          </cell>
          <cell r="B1015" t="str">
            <v>OGARRIO OLVERA RAYMUNDO</v>
          </cell>
          <cell r="C1015" t="str">
            <v>DIRECTOR</v>
          </cell>
          <cell r="D1015" t="str">
            <v>CANALES DIGITALES</v>
          </cell>
          <cell r="E1015" t="str">
            <v>CD MX CORPORATIVO</v>
          </cell>
        </row>
        <row r="1016">
          <cell r="A1016">
            <v>346</v>
          </cell>
          <cell r="B1016" t="str">
            <v>LOZANO LEDEZMA DELIA YOLANDA</v>
          </cell>
          <cell r="C1016" t="str">
            <v>SUBDIRECTOR DE PROMOCION</v>
          </cell>
          <cell r="D1016" t="str">
            <v>PROMOCION Y ASESORIA</v>
          </cell>
          <cell r="E1016" t="str">
            <v>NL SAN PEDRO SAN AGUSTIN</v>
          </cell>
        </row>
        <row r="1017">
          <cell r="A1017">
            <v>342</v>
          </cell>
          <cell r="B1017" t="str">
            <v>JURGENSEN GUERRA NORA</v>
          </cell>
          <cell r="C1017" t="str">
            <v>SUBDIRECTOR DE PROMOCION</v>
          </cell>
          <cell r="D1017" t="str">
            <v>PROMOCION Y ASESORIA</v>
          </cell>
          <cell r="E1017" t="str">
            <v>NL SAN PEDRO SAN AGUSTIN</v>
          </cell>
        </row>
        <row r="1018">
          <cell r="A1018">
            <v>296</v>
          </cell>
          <cell r="B1018" t="str">
            <v>MADERO RIVERO ALONSO</v>
          </cell>
          <cell r="C1018" t="str">
            <v>DIRECTOR GENERAL ADJUNTO</v>
          </cell>
          <cell r="D1018" t="str">
            <v>NEGOCIOS INTERNACIONALES</v>
          </cell>
          <cell r="E1018" t="str">
            <v>CD MX CORPORATIVO</v>
          </cell>
        </row>
        <row r="1019">
          <cell r="A1019">
            <v>64614</v>
          </cell>
          <cell r="B1019" t="str">
            <v>JIMENEZ CASTRO JUAN CARLOS</v>
          </cell>
          <cell r="C1019" t="str">
            <v>ANALISTA</v>
          </cell>
          <cell r="D1019" t="str">
            <v>CONSULTORIA Y SEGUROS</v>
          </cell>
          <cell r="E1019" t="str">
            <v>CD MX CORPORATIVO</v>
          </cell>
        </row>
        <row r="1020">
          <cell r="A1020">
            <v>286</v>
          </cell>
          <cell r="B1020" t="str">
            <v>CASTILLA ALTAMIRANO MARIO FABIAN</v>
          </cell>
          <cell r="C1020" t="str">
            <v>ASESOR PATRIMONIAL ASOCIADO</v>
          </cell>
          <cell r="D1020" t="str">
            <v>PROMOCION Y ASESORIA</v>
          </cell>
          <cell r="E1020" t="str">
            <v>YUC MERIDA PLAZA LUXUS ALTABRISA</v>
          </cell>
        </row>
        <row r="1021">
          <cell r="A1021">
            <v>146</v>
          </cell>
          <cell r="B1021" t="str">
            <v>PEÑA ORTEGA ROSALINDA</v>
          </cell>
          <cell r="C1021" t="str">
            <v>SUBDIRECTOR DE PROMOCION</v>
          </cell>
          <cell r="D1021" t="str">
            <v>PROMOCION Y ASESORIA</v>
          </cell>
          <cell r="E1021" t="str">
            <v>NL SAN PEDRO SAN AGUSTIN</v>
          </cell>
        </row>
        <row r="1022">
          <cell r="A1022">
            <v>128</v>
          </cell>
          <cell r="B1022" t="str">
            <v>DURAZO VALENCIA CARLOS GERARDO</v>
          </cell>
          <cell r="C1022" t="str">
            <v>ASESOR PATRIMONIAL ASOCIADO</v>
          </cell>
          <cell r="D1022" t="str">
            <v>PROMOCION Y ASESORIA</v>
          </cell>
          <cell r="E1022" t="str">
            <v>SON HERMOSILLO PLAZA ANDENES</v>
          </cell>
        </row>
        <row r="1023">
          <cell r="A1023">
            <v>12</v>
          </cell>
          <cell r="B1023" t="str">
            <v>DE SILVA ELIZONDO SYLVIA MARIA</v>
          </cell>
          <cell r="C1023" t="str">
            <v>SUBDIRECTOR DE PROMOCION</v>
          </cell>
          <cell r="D1023" t="str">
            <v>PROMOCION Y ASESORIA</v>
          </cell>
          <cell r="E1023" t="str">
            <v>NL SAN PEDRO SAN AGUSTIN</v>
          </cell>
        </row>
        <row r="1024">
          <cell r="A1024">
            <v>64593</v>
          </cell>
          <cell r="B1024" t="str">
            <v>CARRILLO SANCHEZ AMAURY</v>
          </cell>
          <cell r="C1024" t="str">
            <v>ASPIRANTE A ASESOR</v>
          </cell>
          <cell r="D1024" t="str">
            <v>PROMOCION Y ASESORIA</v>
          </cell>
          <cell r="E1024" t="str">
            <v>PUE CHOLULA CITY ANGELOPOLIS</v>
          </cell>
        </row>
        <row r="1025">
          <cell r="A1025">
            <v>64594</v>
          </cell>
          <cell r="B1025" t="str">
            <v>GUZMAN RAMIREZ JOSE ANTONIO</v>
          </cell>
          <cell r="C1025" t="str">
            <v>ASESOR PATRIMONIAL ASOCIADO</v>
          </cell>
          <cell r="D1025" t="str">
            <v>PROMOCION Y ASESORIA</v>
          </cell>
          <cell r="E1025" t="str">
            <v>PUE CHOLULA CITY ANGELOPOLIS</v>
          </cell>
        </row>
        <row r="1026">
          <cell r="A1026">
            <v>64591</v>
          </cell>
          <cell r="B1026" t="str">
            <v>SILVAS ARVIZU CARLOS ALBERTO</v>
          </cell>
          <cell r="C1026" t="str">
            <v>EJECUTIVO DE SERVICIO</v>
          </cell>
          <cell r="D1026" t="str">
            <v>PROMOCION Y ASESORIA</v>
          </cell>
          <cell r="E1026" t="str">
            <v>SON HERMOSILLO PLAZA ANDENES</v>
          </cell>
        </row>
        <row r="1027">
          <cell r="A1027">
            <v>64568</v>
          </cell>
          <cell r="B1027" t="str">
            <v>GUTIERREZ BRACAMONTE IRAN</v>
          </cell>
          <cell r="C1027" t="str">
            <v>ASESOR PATRIMONIAL ASOCIADO</v>
          </cell>
          <cell r="D1027" t="str">
            <v>PROMOCION Y ASESORIA</v>
          </cell>
          <cell r="E1027" t="str">
            <v>YUC MERIDA PLAZA LUXUS ALTABRISA</v>
          </cell>
        </row>
        <row r="1028">
          <cell r="A1028">
            <v>64544</v>
          </cell>
          <cell r="B1028" t="str">
            <v>SORIA PERDOMO JESUS JAVIER</v>
          </cell>
          <cell r="C1028" t="str">
            <v>DIRECTOR</v>
          </cell>
          <cell r="D1028" t="str">
            <v>ESTRATEGIA COMERCIAL FX Y TRANSACCIONAL</v>
          </cell>
          <cell r="E1028" t="str">
            <v>CD MX CORPORATIVO</v>
          </cell>
        </row>
        <row r="1029">
          <cell r="A1029">
            <v>52360</v>
          </cell>
          <cell r="B1029" t="str">
            <v>GARCIA NAVA ROSA MARIA</v>
          </cell>
          <cell r="C1029" t="str">
            <v>SUBDIRECTOR</v>
          </cell>
          <cell r="D1029" t="str">
            <v>FINANZAS</v>
          </cell>
          <cell r="E1029" t="str">
            <v>CD MX CORPORATIVO</v>
          </cell>
        </row>
        <row r="1030">
          <cell r="A1030">
            <v>52578</v>
          </cell>
          <cell r="B1030" t="str">
            <v>CONTRERAS ZUÑIGA MARIA GUADALUPE</v>
          </cell>
          <cell r="C1030" t="str">
            <v>COORDINADOR</v>
          </cell>
          <cell r="D1030" t="str">
            <v>FINANZAS</v>
          </cell>
          <cell r="E1030" t="str">
            <v>CD MX CORPORATIVO</v>
          </cell>
        </row>
        <row r="1031">
          <cell r="A1031">
            <v>52794</v>
          </cell>
          <cell r="B1031" t="str">
            <v>RODRIGUEZ RODRIGUEZ ERIKA DANIELA</v>
          </cell>
          <cell r="C1031" t="str">
            <v>GERENTE</v>
          </cell>
          <cell r="D1031" t="str">
            <v>FINANZAS</v>
          </cell>
          <cell r="E1031" t="str">
            <v>CD MX CORPORATIVO</v>
          </cell>
        </row>
        <row r="1032">
          <cell r="A1032">
            <v>53069</v>
          </cell>
          <cell r="B1032" t="str">
            <v>CANELA MATEOS PAOLA</v>
          </cell>
          <cell r="C1032" t="str">
            <v>SUBDIRECTOR</v>
          </cell>
          <cell r="D1032" t="str">
            <v>FINANZAS</v>
          </cell>
          <cell r="E1032" t="str">
            <v>CD MX CORPORATIVO</v>
          </cell>
        </row>
        <row r="1033">
          <cell r="A1033">
            <v>53295</v>
          </cell>
          <cell r="B1033" t="str">
            <v>HUERTA GARCIA ISIDRO ISAAC</v>
          </cell>
          <cell r="C1033" t="str">
            <v>SUBDIRECTOR</v>
          </cell>
          <cell r="D1033" t="str">
            <v>FINANZAS</v>
          </cell>
          <cell r="E1033" t="str">
            <v>CD MX CORPORATIVO</v>
          </cell>
        </row>
        <row r="1034">
          <cell r="A1034">
            <v>60451</v>
          </cell>
          <cell r="B1034" t="str">
            <v>OLVERA GARCIA JORGE FRANCISCO</v>
          </cell>
          <cell r="C1034" t="str">
            <v>SUBGERENTE</v>
          </cell>
          <cell r="D1034" t="str">
            <v>FINANZAS</v>
          </cell>
          <cell r="E1034" t="str">
            <v>CD MX CORPORATIVO</v>
          </cell>
        </row>
        <row r="1035">
          <cell r="A1035">
            <v>60902</v>
          </cell>
          <cell r="B1035" t="str">
            <v>HERNANDEZ BAUTISTA ELIZABETH</v>
          </cell>
          <cell r="C1035" t="str">
            <v>ANALISTA</v>
          </cell>
          <cell r="D1035" t="str">
            <v>FINANZAS</v>
          </cell>
          <cell r="E1035" t="str">
            <v>CD MX CORPORATIVO</v>
          </cell>
        </row>
        <row r="1036">
          <cell r="A1036">
            <v>61198</v>
          </cell>
          <cell r="B1036" t="str">
            <v>MEJIA CARRANZA JOSE ROLANDO</v>
          </cell>
          <cell r="C1036" t="str">
            <v>COORDINADOR</v>
          </cell>
          <cell r="D1036" t="str">
            <v>FINANZAS</v>
          </cell>
          <cell r="E1036" t="str">
            <v>CD MX CORPORATIVO</v>
          </cell>
        </row>
        <row r="1037">
          <cell r="A1037">
            <v>62288</v>
          </cell>
          <cell r="B1037" t="str">
            <v>DIAZ VANEGAS JORGE ALFONSO</v>
          </cell>
          <cell r="C1037" t="str">
            <v>COORDINADOR</v>
          </cell>
          <cell r="D1037" t="str">
            <v>FINANZAS</v>
          </cell>
          <cell r="E1037" t="str">
            <v>CD MX CORPORATIVO</v>
          </cell>
        </row>
        <row r="1038">
          <cell r="A1038">
            <v>62367</v>
          </cell>
          <cell r="B1038" t="str">
            <v>TELLEZ MONTOYA MARTHA VIOLETA</v>
          </cell>
          <cell r="C1038" t="str">
            <v>ANALISTA</v>
          </cell>
          <cell r="D1038" t="str">
            <v>FINANZAS</v>
          </cell>
          <cell r="E1038" t="str">
            <v>CD MX CORPORATIVO</v>
          </cell>
        </row>
        <row r="1039">
          <cell r="A1039">
            <v>62809</v>
          </cell>
          <cell r="B1039" t="str">
            <v>DURAN GONZALEZ EDUARDO</v>
          </cell>
          <cell r="C1039" t="str">
            <v>ANALISTA</v>
          </cell>
          <cell r="D1039" t="str">
            <v>FINANZAS</v>
          </cell>
          <cell r="E1039" t="str">
            <v>CD MX CORPORATIVO</v>
          </cell>
        </row>
        <row r="1040">
          <cell r="A1040">
            <v>50693</v>
          </cell>
          <cell r="B1040" t="str">
            <v>ARCINIEGA GUADARRAMA JOSE DANIEL</v>
          </cell>
          <cell r="C1040" t="str">
            <v>COORDINADOR</v>
          </cell>
          <cell r="D1040" t="str">
            <v>OPERACIONES BANCARIAS</v>
          </cell>
          <cell r="E1040" t="str">
            <v>CD MX CORPORATIVO</v>
          </cell>
        </row>
        <row r="1041">
          <cell r="A1041">
            <v>52870</v>
          </cell>
          <cell r="B1041" t="str">
            <v>OCHOA JONGUITUD IRLANDA</v>
          </cell>
          <cell r="C1041" t="str">
            <v>SUBGERENTE</v>
          </cell>
          <cell r="D1041" t="str">
            <v>OPERACIONES BANCARIAS</v>
          </cell>
          <cell r="E1041" t="str">
            <v>CD MX CORPORATIVO</v>
          </cell>
        </row>
        <row r="1042">
          <cell r="A1042">
            <v>53124</v>
          </cell>
          <cell r="B1042" t="str">
            <v>COLIN CARRILLO JOEL</v>
          </cell>
          <cell r="C1042" t="str">
            <v>ANALISTA</v>
          </cell>
          <cell r="D1042" t="str">
            <v>OPERACIONES BANCARIAS</v>
          </cell>
          <cell r="E1042" t="str">
            <v>CD MX CORPORATIVO</v>
          </cell>
        </row>
        <row r="1043">
          <cell r="A1043">
            <v>53141</v>
          </cell>
          <cell r="B1043" t="str">
            <v>SANDOVAL GARCIA HECTOR ALONSO</v>
          </cell>
          <cell r="C1043" t="str">
            <v>ANALISTA</v>
          </cell>
          <cell r="D1043" t="str">
            <v>OPERACIONES BANCARIAS</v>
          </cell>
          <cell r="E1043" t="str">
            <v>CD MX CORPORATIVO</v>
          </cell>
        </row>
        <row r="1044">
          <cell r="A1044">
            <v>53211</v>
          </cell>
          <cell r="B1044" t="str">
            <v>ALVAREZ MOSQUEDA JUAN CARLOS</v>
          </cell>
          <cell r="C1044" t="str">
            <v>GERENTE</v>
          </cell>
          <cell r="D1044" t="str">
            <v>OPERACIONES BANCARIAS</v>
          </cell>
          <cell r="E1044" t="str">
            <v>CD MX CORPORATIVO</v>
          </cell>
        </row>
        <row r="1045">
          <cell r="A1045">
            <v>53973</v>
          </cell>
          <cell r="B1045" t="str">
            <v>SOLIS SANCHEZ ABRAHAM</v>
          </cell>
          <cell r="C1045" t="str">
            <v>ANALISTA</v>
          </cell>
          <cell r="D1045" t="str">
            <v>OPERACIONES BANCARIAS</v>
          </cell>
          <cell r="E1045" t="str">
            <v>CD MX CORPORATIVO</v>
          </cell>
        </row>
        <row r="1046">
          <cell r="A1046">
            <v>60241</v>
          </cell>
          <cell r="B1046" t="str">
            <v>PINTO MARTINEZ MARIA DE LA LUZ</v>
          </cell>
          <cell r="C1046" t="str">
            <v>ANALISTA</v>
          </cell>
          <cell r="D1046" t="str">
            <v>OPERACIONES BANCARIAS</v>
          </cell>
          <cell r="E1046" t="str">
            <v>CD MX CORPORATIVO</v>
          </cell>
        </row>
        <row r="1047">
          <cell r="A1047">
            <v>60785</v>
          </cell>
          <cell r="B1047" t="str">
            <v>SILVAR JAIMES SALVADOR</v>
          </cell>
          <cell r="C1047" t="str">
            <v>COORDINADOR</v>
          </cell>
          <cell r="D1047" t="str">
            <v>OPERACIONES BANCARIAS</v>
          </cell>
          <cell r="E1047" t="str">
            <v>CD MX CORPORATIVO</v>
          </cell>
        </row>
        <row r="1048">
          <cell r="A1048">
            <v>62079</v>
          </cell>
          <cell r="B1048" t="str">
            <v>GONZALEZ MENDOZA EDGAR ARIEL</v>
          </cell>
          <cell r="C1048" t="str">
            <v>GERENTE</v>
          </cell>
          <cell r="D1048" t="str">
            <v>OPERACIONES BANCARIAS</v>
          </cell>
          <cell r="E1048" t="str">
            <v>CD MX CORPORATIVO</v>
          </cell>
        </row>
        <row r="1049">
          <cell r="A1049">
            <v>62501</v>
          </cell>
          <cell r="B1049" t="str">
            <v>MAY ALARCON NELLY</v>
          </cell>
          <cell r="C1049" t="str">
            <v>GERENTE</v>
          </cell>
          <cell r="D1049" t="str">
            <v>VALORES</v>
          </cell>
          <cell r="E1049" t="str">
            <v>CD MX CORPORATIVO</v>
          </cell>
        </row>
        <row r="1050">
          <cell r="A1050">
            <v>62720</v>
          </cell>
          <cell r="B1050" t="str">
            <v>MARTINEZ HERNANDEZ GERARDO</v>
          </cell>
          <cell r="C1050" t="str">
            <v>ANALISTA</v>
          </cell>
          <cell r="D1050" t="str">
            <v>OPERACIONES BANCARIAS</v>
          </cell>
          <cell r="E1050" t="str">
            <v>CD MX CORPORATIVO</v>
          </cell>
        </row>
        <row r="1051">
          <cell r="A1051">
            <v>62958</v>
          </cell>
          <cell r="B1051" t="str">
            <v>ZALETA MORENO ROLANDO</v>
          </cell>
          <cell r="C1051" t="str">
            <v>ANALISTA</v>
          </cell>
          <cell r="D1051" t="str">
            <v>OPERACIONES BANCARIAS</v>
          </cell>
          <cell r="E1051" t="str">
            <v>CD MX CORPORATIVO</v>
          </cell>
        </row>
        <row r="1052">
          <cell r="A1052">
            <v>63042</v>
          </cell>
          <cell r="B1052" t="str">
            <v>PERALTA  SANTOS NANCY</v>
          </cell>
          <cell r="C1052" t="str">
            <v>ANALISTA</v>
          </cell>
          <cell r="D1052" t="str">
            <v>OPERACIONES BANCARIAS</v>
          </cell>
          <cell r="E1052" t="str">
            <v>CD MX CORPORATIVO</v>
          </cell>
        </row>
        <row r="1053">
          <cell r="A1053">
            <v>63054</v>
          </cell>
          <cell r="B1053" t="str">
            <v>MATA BECERRIL EDUARDO</v>
          </cell>
          <cell r="C1053" t="str">
            <v>DIRECTOR</v>
          </cell>
          <cell r="D1053" t="str">
            <v>OPERACIONES BANCARIAS</v>
          </cell>
          <cell r="E1053" t="str">
            <v>CD MX CORPORATIVO</v>
          </cell>
        </row>
        <row r="1054">
          <cell r="A1054">
            <v>53212</v>
          </cell>
          <cell r="B1054" t="str">
            <v>ARAUNA REYES CESAR EDUARDO</v>
          </cell>
          <cell r="C1054" t="str">
            <v>ANALISTA</v>
          </cell>
          <cell r="D1054" t="str">
            <v>LIQUIDACION A TERCEROS</v>
          </cell>
          <cell r="E1054" t="str">
            <v>CD MX CORPORATIVO</v>
          </cell>
        </row>
        <row r="1055">
          <cell r="A1055">
            <v>52326</v>
          </cell>
          <cell r="B1055" t="str">
            <v>RODRIGUEZ VELARDE CLAUDIA RUTH</v>
          </cell>
          <cell r="C1055" t="str">
            <v>SUBGERENTE</v>
          </cell>
          <cell r="D1055" t="str">
            <v>LIQUIDACION A TERCEROS</v>
          </cell>
          <cell r="E1055" t="str">
            <v>CD MX CORPORATIVO</v>
          </cell>
        </row>
        <row r="1056">
          <cell r="A1056">
            <v>61433</v>
          </cell>
          <cell r="B1056" t="str">
            <v>HINOJOSA CARDELAS NOHEMI</v>
          </cell>
          <cell r="C1056" t="str">
            <v>COORDINADOR</v>
          </cell>
          <cell r="D1056" t="str">
            <v>LIQUIDACION A TERCEROS</v>
          </cell>
          <cell r="E1056" t="str">
            <v>CD MX CORPORATIVO</v>
          </cell>
        </row>
        <row r="1057">
          <cell r="A1057">
            <v>63169</v>
          </cell>
          <cell r="B1057" t="str">
            <v>MARTINEZ ALONSO ASCENCION</v>
          </cell>
          <cell r="C1057" t="str">
            <v>ANALISTA</v>
          </cell>
          <cell r="D1057" t="str">
            <v>LIQUIDACION A TERCEROS</v>
          </cell>
          <cell r="E1057" t="str">
            <v>CD MX CORPORATIVO</v>
          </cell>
        </row>
        <row r="1058">
          <cell r="A1058">
            <v>60721</v>
          </cell>
          <cell r="B1058" t="str">
            <v>MURILLO ANAYA RUBEN</v>
          </cell>
          <cell r="C1058" t="str">
            <v>SUBGERENTE</v>
          </cell>
          <cell r="D1058" t="str">
            <v>LIQUIDACION A TERCEROS</v>
          </cell>
          <cell r="E1058" t="str">
            <v>CD MX CORPORATIVO</v>
          </cell>
        </row>
        <row r="1059">
          <cell r="A1059">
            <v>63111</v>
          </cell>
          <cell r="B1059" t="str">
            <v>RODRIGUEZ  VALENZUELA KARLA GUADALUPE</v>
          </cell>
          <cell r="C1059" t="str">
            <v>ANALISTA</v>
          </cell>
          <cell r="D1059" t="str">
            <v>LIQUIDACION A TERCEROS</v>
          </cell>
          <cell r="E1059" t="str">
            <v>CD MX CORPORATIVO</v>
          </cell>
        </row>
        <row r="1060">
          <cell r="A1060">
            <v>52831</v>
          </cell>
          <cell r="B1060" t="str">
            <v>AMEZCUA MARTINEZ JORGE</v>
          </cell>
          <cell r="C1060" t="str">
            <v>COORDINADOR</v>
          </cell>
          <cell r="D1060" t="str">
            <v>ADMINISTRACION DE CREDITO</v>
          </cell>
          <cell r="E1060" t="str">
            <v>CD MX CORPORATIVO</v>
          </cell>
        </row>
        <row r="1061">
          <cell r="A1061">
            <v>64678</v>
          </cell>
          <cell r="B1061" t="str">
            <v>PINEDA ARRIAGA TANIA</v>
          </cell>
          <cell r="C1061" t="str">
            <v>ANALISTA</v>
          </cell>
          <cell r="D1061" t="str">
            <v>FIDUCIARIO</v>
          </cell>
          <cell r="E1061" t="str">
            <v>CD MX MONTES URALES</v>
          </cell>
        </row>
        <row r="1062">
          <cell r="A1062">
            <v>64589</v>
          </cell>
          <cell r="B1062" t="str">
            <v>SEGURA RUIZ SAMARA</v>
          </cell>
          <cell r="C1062" t="str">
            <v>ASESOR BANCA SOLUCIONES</v>
          </cell>
          <cell r="D1062" t="str">
            <v>BANCA SOLUCIONES</v>
          </cell>
          <cell r="E1062" t="str">
            <v>PUE CHOLULA CITY ANGELOPOLIS</v>
          </cell>
        </row>
        <row r="1063">
          <cell r="A1063">
            <v>64330</v>
          </cell>
          <cell r="B1063" t="str">
            <v>MENDOZA HERNANDEZ MAYOLO OMAR</v>
          </cell>
          <cell r="C1063" t="str">
            <v>BECARIO</v>
          </cell>
          <cell r="D1063" t="str">
            <v>BURSANET CANALES Y MEDIOS DIGITALES</v>
          </cell>
          <cell r="E1063" t="str">
            <v>CD MX CORPORATIVO</v>
          </cell>
        </row>
        <row r="1064">
          <cell r="A1064">
            <v>64647</v>
          </cell>
          <cell r="B1064" t="str">
            <v>ARECHIGA GUERRERO MATEO</v>
          </cell>
          <cell r="C1064" t="str">
            <v>BUSINESS MANAGER</v>
          </cell>
          <cell r="D1064" t="str">
            <v>DIRECCION GENERAL HM</v>
          </cell>
          <cell r="E1064" t="str">
            <v>CD MX CORPORATIVO</v>
          </cell>
        </row>
        <row r="1065">
          <cell r="A1065">
            <v>62786</v>
          </cell>
          <cell r="B1065" t="str">
            <v>VALLES URBINA FERNANDO ALFONSO</v>
          </cell>
          <cell r="C1065" t="str">
            <v>OPERADOR TELEFONICO</v>
          </cell>
          <cell r="D1065" t="str">
            <v>SERVICIOS CAT</v>
          </cell>
          <cell r="E1065" t="str">
            <v>CD MX CORPORATIVO</v>
          </cell>
        </row>
        <row r="1066">
          <cell r="A1066">
            <v>64652</v>
          </cell>
          <cell r="B1066" t="str">
            <v>MACIAS LUGO ERICKA</v>
          </cell>
          <cell r="C1066" t="str">
            <v>COORDINADOR</v>
          </cell>
          <cell r="D1066" t="str">
            <v>PROMOCION Y ASESORIA</v>
          </cell>
          <cell r="E1066" t="str">
            <v>CD MX CORPORATIVO</v>
          </cell>
        </row>
        <row r="1067">
          <cell r="A1067">
            <v>64222</v>
          </cell>
          <cell r="B1067" t="str">
            <v>MUÑIZ URQUIZA RAFAEL CARLOS</v>
          </cell>
          <cell r="C1067" t="str">
            <v>DIRECTOR SECTORIAL</v>
          </cell>
          <cell r="D1067" t="str">
            <v>BANCA DE RELACION</v>
          </cell>
          <cell r="E1067" t="str">
            <v>CD MX CORPORATIVO</v>
          </cell>
        </row>
        <row r="1068">
          <cell r="A1068">
            <v>61080</v>
          </cell>
          <cell r="B1068" t="str">
            <v>OJEDA PESQUERA JUAN JOSE</v>
          </cell>
          <cell r="C1068" t="str">
            <v>DIRECTOR</v>
          </cell>
          <cell r="D1068" t="str">
            <v>INSTITUCIONALES Y BANCA DE GOBIERNO</v>
          </cell>
          <cell r="E1068" t="str">
            <v>CD MX CORPORATIVO</v>
          </cell>
        </row>
        <row r="1069">
          <cell r="A1069">
            <v>60378</v>
          </cell>
          <cell r="B1069" t="str">
            <v>MARTINEZ ARTEAGA CONCEPCION YOSSET</v>
          </cell>
          <cell r="C1069" t="str">
            <v>ASESOR</v>
          </cell>
          <cell r="D1069" t="str">
            <v>BANCA DE RELACION</v>
          </cell>
          <cell r="E1069" t="str">
            <v>CD MX CORPORATIVO</v>
          </cell>
        </row>
        <row r="1070">
          <cell r="A1070">
            <v>64111</v>
          </cell>
          <cell r="B1070" t="str">
            <v>SANTOYO GREENE TANIA</v>
          </cell>
          <cell r="C1070" t="str">
            <v>VICEPRESIDENT</v>
          </cell>
          <cell r="D1070" t="str">
            <v>BANCA DE INVERSION</v>
          </cell>
          <cell r="E1070" t="str">
            <v>CD MX CORPORATIVO</v>
          </cell>
        </row>
        <row r="1071">
          <cell r="A1071">
            <v>63977</v>
          </cell>
          <cell r="B1071" t="str">
            <v>JUNCO SOMMER PABLO</v>
          </cell>
          <cell r="C1071" t="str">
            <v>ASSOCIATE</v>
          </cell>
          <cell r="D1071" t="str">
            <v>BANCA DE INVERSION</v>
          </cell>
          <cell r="E1071" t="str">
            <v>CD MX CORPORATIVO</v>
          </cell>
        </row>
        <row r="1072">
          <cell r="A1072">
            <v>63371</v>
          </cell>
          <cell r="B1072" t="str">
            <v>RODRIGUEZ RUIZ ALEJANDRO</v>
          </cell>
          <cell r="C1072" t="str">
            <v>SUBDIRECTOR</v>
          </cell>
          <cell r="D1072" t="str">
            <v>RIESGOS</v>
          </cell>
          <cell r="E1072" t="str">
            <v>CD MX CORPORATIVO</v>
          </cell>
        </row>
        <row r="1073">
          <cell r="A1073">
            <v>63651</v>
          </cell>
          <cell r="B1073" t="str">
            <v>LINARES ARROYO PAULINA</v>
          </cell>
          <cell r="C1073" t="str">
            <v>SUBGERENTE</v>
          </cell>
          <cell r="D1073" t="str">
            <v>RIESGOS</v>
          </cell>
          <cell r="E1073" t="str">
            <v>CD MX CORPORATIVO</v>
          </cell>
        </row>
        <row r="1074">
          <cell r="A1074">
            <v>51601</v>
          </cell>
          <cell r="B1074" t="str">
            <v>RAMIREZ RAMIREZ ELIO ENRIQUE</v>
          </cell>
          <cell r="C1074" t="str">
            <v>ANALISTA</v>
          </cell>
          <cell r="D1074" t="str">
            <v>UNIDAD INTERNA</v>
          </cell>
          <cell r="E1074" t="str">
            <v>CD MX CORPORATIVO</v>
          </cell>
        </row>
        <row r="1075">
          <cell r="A1075">
            <v>62411</v>
          </cell>
          <cell r="B1075" t="str">
            <v>MONROY MONTIEL CLAUDIA</v>
          </cell>
          <cell r="C1075" t="str">
            <v>RECEPCIONISTA</v>
          </cell>
          <cell r="D1075" t="str">
            <v>UNIDAD INTERNA</v>
          </cell>
          <cell r="E1075" t="str">
            <v>CD MX CORPORATIVO</v>
          </cell>
        </row>
        <row r="1076">
          <cell r="A1076">
            <v>61704</v>
          </cell>
          <cell r="B1076" t="str">
            <v>RAMIREZ VAZQUEZ GABRIEL</v>
          </cell>
          <cell r="C1076" t="str">
            <v>DIRECTOR</v>
          </cell>
          <cell r="D1076" t="str">
            <v>BANCA DE INVERSION</v>
          </cell>
          <cell r="E1076" t="str">
            <v>CD MX CORPORATIVO</v>
          </cell>
        </row>
        <row r="1077">
          <cell r="A1077">
            <v>63313</v>
          </cell>
          <cell r="B1077" t="str">
            <v>ARTEAGA COBIAN LUIS</v>
          </cell>
          <cell r="C1077" t="str">
            <v>ANALISTA</v>
          </cell>
          <cell r="D1077" t="str">
            <v>ASESORIA CORPORATIVA</v>
          </cell>
          <cell r="E1077" t="str">
            <v>CD MX CORPORATIVO</v>
          </cell>
        </row>
        <row r="1078">
          <cell r="A1078">
            <v>64375</v>
          </cell>
          <cell r="B1078" t="str">
            <v>MORALES VALENCIA AIDEE YULIANA</v>
          </cell>
          <cell r="C1078" t="str">
            <v>ANALISTA</v>
          </cell>
          <cell r="D1078" t="str">
            <v>CONSULTORIA Y SEGUROS</v>
          </cell>
          <cell r="E1078" t="str">
            <v>CD MX MONTES URALES</v>
          </cell>
        </row>
        <row r="1079">
          <cell r="A1079">
            <v>62484</v>
          </cell>
          <cell r="B1079" t="str">
            <v>BARAJAS OLIVARES JENNIFER</v>
          </cell>
          <cell r="C1079" t="str">
            <v>GERENTE</v>
          </cell>
          <cell r="D1079" t="str">
            <v>CONSULTORIA Y SEGUROS</v>
          </cell>
          <cell r="E1079" t="str">
            <v>CD MX MONTES URALES</v>
          </cell>
        </row>
        <row r="1080">
          <cell r="A1080">
            <v>64417</v>
          </cell>
          <cell r="B1080" t="str">
            <v>ORDORICA ARANGO CAMILA</v>
          </cell>
          <cell r="C1080" t="str">
            <v>ANALISTA</v>
          </cell>
          <cell r="D1080" t="str">
            <v>CONSULTORIA Y SEGUROS</v>
          </cell>
          <cell r="E1080" t="str">
            <v>CD MX MONTES URALES</v>
          </cell>
        </row>
        <row r="1081">
          <cell r="A1081">
            <v>64378</v>
          </cell>
          <cell r="B1081" t="str">
            <v>HURTADO MARIN CARLOS EDUARDO</v>
          </cell>
          <cell r="C1081" t="str">
            <v>COORDINADOR</v>
          </cell>
          <cell r="D1081" t="str">
            <v>CONSULTORIA Y SEGUROS</v>
          </cell>
          <cell r="E1081" t="str">
            <v>CD MX ALTAVISTA</v>
          </cell>
        </row>
        <row r="1082">
          <cell r="A1082">
            <v>64466</v>
          </cell>
          <cell r="B1082" t="str">
            <v>RODRIGUEZ MENDEZ BERENICE</v>
          </cell>
          <cell r="C1082" t="str">
            <v>COORDINADOR</v>
          </cell>
          <cell r="D1082" t="str">
            <v>CONSULTORIA Y SEGUROS</v>
          </cell>
          <cell r="E1082" t="str">
            <v>PUE CHOLULA CITY ANGELOPOLIS</v>
          </cell>
        </row>
        <row r="1083">
          <cell r="A1083">
            <v>64376</v>
          </cell>
          <cell r="B1083" t="str">
            <v>SALAZAR GARCIA LAURA ISABEL</v>
          </cell>
          <cell r="C1083" t="str">
            <v>COORDINADOR</v>
          </cell>
          <cell r="D1083" t="str">
            <v>CONSULTORIA Y SEGUROS</v>
          </cell>
          <cell r="E1083" t="str">
            <v>GTO LEON CERRO GORDO</v>
          </cell>
        </row>
        <row r="1084">
          <cell r="A1084">
            <v>60172</v>
          </cell>
          <cell r="B1084" t="str">
            <v>QUIROGA BORCHARDT DIANA JOSEFINA</v>
          </cell>
          <cell r="C1084" t="str">
            <v>ASESOR PATRIMONIAL ASOCIADO</v>
          </cell>
          <cell r="D1084" t="str">
            <v>PROMOCION Y ASESORIA</v>
          </cell>
          <cell r="E1084" t="str">
            <v>SON HERMOSILLO PLAZA ANDENES</v>
          </cell>
        </row>
        <row r="1085">
          <cell r="A1085">
            <v>50359</v>
          </cell>
          <cell r="B1085" t="str">
            <v>SANCHEZ ALCOCER FELIPE</v>
          </cell>
          <cell r="C1085" t="str">
            <v>DIRECTOR DE CENTRO FINANCIERO</v>
          </cell>
          <cell r="D1085" t="str">
            <v>PROMOCION Y ASESORIA</v>
          </cell>
          <cell r="E1085" t="str">
            <v>PUE CHOLULA CITY ANGELOPOLIS</v>
          </cell>
        </row>
        <row r="1086">
          <cell r="A1086">
            <v>5091</v>
          </cell>
          <cell r="B1086" t="str">
            <v>OSTOS RUIZ ROGELIO</v>
          </cell>
          <cell r="C1086" t="str">
            <v>DIRECTOR DE CENTRO FINANCIERO</v>
          </cell>
          <cell r="D1086" t="str">
            <v>PROMOCION Y ASESORIA</v>
          </cell>
          <cell r="E1086" t="str">
            <v>CHIH CD JUAREZ PLAZA ODORE</v>
          </cell>
        </row>
        <row r="1087">
          <cell r="A1087">
            <v>60253</v>
          </cell>
          <cell r="B1087" t="str">
            <v>HERNANDEZ MENDEZ BRUNO</v>
          </cell>
          <cell r="C1087" t="str">
            <v>ASESOR JUNIOR</v>
          </cell>
          <cell r="D1087" t="str">
            <v>VENTAS TRANSACCIONAL</v>
          </cell>
          <cell r="E1087" t="str">
            <v>CD MX CORPORATIVO</v>
          </cell>
        </row>
        <row r="1088">
          <cell r="A1088">
            <v>52859</v>
          </cell>
          <cell r="B1088" t="str">
            <v>VILLALOBOS DIAZ CLAUDIA ANGELICA</v>
          </cell>
          <cell r="C1088" t="str">
            <v>ASESOR JUNIOR</v>
          </cell>
          <cell r="D1088" t="str">
            <v>VENTAS TRANSACCIONAL</v>
          </cell>
          <cell r="E1088" t="str">
            <v>CD MX CORPORATIVO</v>
          </cell>
        </row>
        <row r="1089">
          <cell r="A1089">
            <v>63543</v>
          </cell>
          <cell r="B1089" t="str">
            <v>CAMPOS CHAVARRIA ALEJANDRO</v>
          </cell>
          <cell r="C1089" t="str">
            <v>SUBGERENTE</v>
          </cell>
          <cell r="D1089" t="str">
            <v>CONTROL INTERNO</v>
          </cell>
          <cell r="E1089" t="str">
            <v>CD MX CORPORATIVO</v>
          </cell>
        </row>
        <row r="1090">
          <cell r="A1090">
            <v>64667</v>
          </cell>
          <cell r="B1090" t="str">
            <v>VILLASEÑOR HERMOSILLO ANDREA</v>
          </cell>
          <cell r="C1090" t="str">
            <v>RECEPCIONISTA ANFITRION</v>
          </cell>
          <cell r="D1090" t="str">
            <v>PROMOCION Y ASESORIA</v>
          </cell>
          <cell r="E1090" t="str">
            <v>NL SAN PEDRO SAN AGUSTIN</v>
          </cell>
        </row>
        <row r="1091">
          <cell r="A1091">
            <v>64650</v>
          </cell>
          <cell r="B1091" t="str">
            <v>PERIANZA NIÑO DAVID</v>
          </cell>
          <cell r="C1091" t="str">
            <v>ASPIRANTE A ASESOR</v>
          </cell>
          <cell r="D1091" t="str">
            <v>PROMOCION Y ASESORIA</v>
          </cell>
          <cell r="E1091" t="str">
            <v>CHIS TUX GUT BEL. DOMINGUEZ</v>
          </cell>
        </row>
        <row r="1092">
          <cell r="A1092">
            <v>64664</v>
          </cell>
          <cell r="B1092" t="str">
            <v>ZEPEDA OROPEZA ALEJANDRO</v>
          </cell>
          <cell r="C1092" t="str">
            <v>ASPIRANTE A ASESOR</v>
          </cell>
          <cell r="D1092" t="str">
            <v>PROMOCION Y ASESORIA</v>
          </cell>
          <cell r="E1092" t="str">
            <v>YUC MERIDA PLAZA LUXUS ALTABRISA</v>
          </cell>
        </row>
        <row r="1093">
          <cell r="A1093">
            <v>60176</v>
          </cell>
          <cell r="B1093" t="str">
            <v>BALDERAS ROJAS OLGA LETICIA</v>
          </cell>
          <cell r="C1093" t="str">
            <v>SUBGERENTE ADMINISTRATIVO</v>
          </cell>
          <cell r="D1093" t="str">
            <v>PROMOCION Y ASESORIA</v>
          </cell>
          <cell r="E1093" t="str">
            <v>CHIH CD JUAREZ PLAZA ODORE</v>
          </cell>
        </row>
        <row r="1094">
          <cell r="A1094">
            <v>64628</v>
          </cell>
          <cell r="B1094" t="str">
            <v>RIVERA SEPULVEDA ALEJANDRO JOSE</v>
          </cell>
          <cell r="C1094" t="str">
            <v>ASPIRANTE A ASESOR</v>
          </cell>
          <cell r="D1094" t="str">
            <v>PROMOCION Y ASESORIA</v>
          </cell>
          <cell r="E1094" t="str">
            <v>NL SAN PEDRO SAN AGUSTIN</v>
          </cell>
        </row>
        <row r="1095">
          <cell r="A1095">
            <v>60774</v>
          </cell>
          <cell r="B1095" t="str">
            <v>CASTELLANOS CASTELLANOS GUADALUPE RUBISEL</v>
          </cell>
          <cell r="C1095" t="str">
            <v>SUBGERENTE ADMINISTRATIVO</v>
          </cell>
          <cell r="D1095" t="str">
            <v>PROMOCION Y ASESORIA</v>
          </cell>
          <cell r="E1095" t="str">
            <v>CHIS TUX GUT BEL. DOMINGUEZ</v>
          </cell>
        </row>
        <row r="1096">
          <cell r="A1096">
            <v>61920</v>
          </cell>
          <cell r="B1096" t="str">
            <v>JAYME BADUY JUAN CARLOS</v>
          </cell>
          <cell r="C1096" t="str">
            <v>ASESOR PATRIMONIAL ASOCIADO</v>
          </cell>
          <cell r="D1096" t="str">
            <v>PROMOCION Y ASESORIA</v>
          </cell>
          <cell r="E1096" t="str">
            <v>YUC MERIDA PLAZA LUXUS ALTABRISA</v>
          </cell>
        </row>
        <row r="1097">
          <cell r="A1097">
            <v>64135</v>
          </cell>
          <cell r="B1097" t="str">
            <v>MADERO HERRERA ALVARO</v>
          </cell>
          <cell r="C1097" t="str">
            <v>ESPECIALISTA</v>
          </cell>
          <cell r="D1097" t="str">
            <v>WEALTH MANAGEMENT</v>
          </cell>
          <cell r="E1097" t="str">
            <v>CD MX CORPORATIVO</v>
          </cell>
        </row>
        <row r="1098">
          <cell r="A1098">
            <v>61007</v>
          </cell>
          <cell r="B1098" t="str">
            <v>VELASCO ARBOLEYA EDUARDO</v>
          </cell>
          <cell r="C1098" t="str">
            <v>ASESOR PATRIMONIAL ASOCIADO</v>
          </cell>
          <cell r="D1098" t="str">
            <v>WEALTH MANAGEMENT</v>
          </cell>
          <cell r="E1098" t="str">
            <v>CD MX CORPORATIVO</v>
          </cell>
        </row>
        <row r="1099">
          <cell r="A1099">
            <v>62342</v>
          </cell>
          <cell r="B1099" t="str">
            <v>LEON ESTRADA EDUARDO</v>
          </cell>
          <cell r="C1099" t="str">
            <v>ASESOR WEALTH MANAGEMENT</v>
          </cell>
          <cell r="D1099" t="str">
            <v>WEALTH MANAGEMENT</v>
          </cell>
          <cell r="E1099" t="str">
            <v>CD MX CORPORATIVO</v>
          </cell>
        </row>
        <row r="1100">
          <cell r="A1100">
            <v>62009</v>
          </cell>
          <cell r="B1100" t="str">
            <v>ABADI SMEKE BELORA</v>
          </cell>
          <cell r="C1100" t="str">
            <v>ASESOR WEALTH MANAGEMENT</v>
          </cell>
          <cell r="D1100" t="str">
            <v>WEALTH MANAGEMENT</v>
          </cell>
          <cell r="E1100" t="str">
            <v>CD MX CORPORATIVO</v>
          </cell>
        </row>
        <row r="1101">
          <cell r="A1101">
            <v>52383</v>
          </cell>
          <cell r="B1101" t="str">
            <v>RICO CERMENO SERGIO ADAN</v>
          </cell>
          <cell r="C1101" t="str">
            <v>BANQUERO DE APOYO</v>
          </cell>
          <cell r="D1101" t="str">
            <v>WEALTH MANAGEMENT</v>
          </cell>
          <cell r="E1101" t="str">
            <v>CD MX CORPORATIVO</v>
          </cell>
        </row>
        <row r="1102">
          <cell r="A1102">
            <v>63424</v>
          </cell>
          <cell r="B1102" t="str">
            <v>KEHOE SANCHEZ DANIELA</v>
          </cell>
          <cell r="C1102" t="str">
            <v>SUBDIRECTOR</v>
          </cell>
          <cell r="D1102" t="str">
            <v>WEALTH MANAGEMENT</v>
          </cell>
          <cell r="E1102" t="str">
            <v>CD MX CORPORATIVO</v>
          </cell>
        </row>
        <row r="1103">
          <cell r="A1103">
            <v>63856</v>
          </cell>
          <cell r="B1103" t="str">
            <v>LARRONDO SCHOELLY CARLOS ALBERTO</v>
          </cell>
          <cell r="C1103" t="str">
            <v>ASESOR WEALTH MANAGEMENT</v>
          </cell>
          <cell r="D1103" t="str">
            <v>WEALTH MANAGEMENT</v>
          </cell>
          <cell r="E1103" t="str">
            <v>CD MX CORPORATIVO</v>
          </cell>
        </row>
        <row r="1104">
          <cell r="A1104">
            <v>60357</v>
          </cell>
          <cell r="B1104" t="str">
            <v>HERNANDEZ VILLARRUEL ALMA WENDY</v>
          </cell>
          <cell r="C1104" t="str">
            <v>ASESOR WEALTH MANAGEMENT</v>
          </cell>
          <cell r="D1104" t="str">
            <v>WEALTH MANAGEMENT</v>
          </cell>
          <cell r="E1104" t="str">
            <v>CD MX CORPORATIVO</v>
          </cell>
        </row>
        <row r="1105">
          <cell r="A1105">
            <v>51838</v>
          </cell>
          <cell r="B1105" t="str">
            <v>UMEGIDO MARTINEZ NORMA ANGELICA</v>
          </cell>
          <cell r="C1105" t="str">
            <v>BANQUERO DE APOYO</v>
          </cell>
          <cell r="D1105" t="str">
            <v>WEALTH MANAGEMENT</v>
          </cell>
          <cell r="E1105" t="str">
            <v>CD MX CORPORATIVO</v>
          </cell>
        </row>
        <row r="1106">
          <cell r="A1106">
            <v>53620</v>
          </cell>
          <cell r="B1106" t="str">
            <v>PIMENTEL HERNANDEZ  ALEJANDRO</v>
          </cell>
          <cell r="C1106" t="str">
            <v>SUBGERENTE ADMINISTRATIVO</v>
          </cell>
          <cell r="D1106" t="str">
            <v>WEALTH MANAGEMENT</v>
          </cell>
          <cell r="E1106" t="str">
            <v>CD MX CORPORATIVO</v>
          </cell>
        </row>
        <row r="1107">
          <cell r="A1107">
            <v>52405</v>
          </cell>
          <cell r="B1107" t="str">
            <v>PEREZ MONTERO MARIBEL</v>
          </cell>
          <cell r="C1107" t="str">
            <v>SUBGERENTE ADMINISTRATIVO</v>
          </cell>
          <cell r="D1107" t="str">
            <v>WEALTH MANAGEMENT</v>
          </cell>
          <cell r="E1107" t="str">
            <v>CD MX CORPORATIVO</v>
          </cell>
        </row>
        <row r="1108">
          <cell r="A1108">
            <v>64606</v>
          </cell>
          <cell r="B1108" t="str">
            <v>ROMANO SMITH FRANCISCO DE ASIS VICENTE</v>
          </cell>
          <cell r="C1108" t="str">
            <v>DIRECTOR</v>
          </cell>
          <cell r="D1108" t="str">
            <v>BANCA DE INVERSION</v>
          </cell>
          <cell r="E1108" t="str">
            <v>CD MX CORPORATIVO</v>
          </cell>
        </row>
        <row r="1109">
          <cell r="A1109">
            <v>64633</v>
          </cell>
          <cell r="B1109" t="str">
            <v>GONZALEZ PEREZ IRAM URY</v>
          </cell>
          <cell r="C1109" t="str">
            <v>SUBDIRECTOR</v>
          </cell>
          <cell r="D1109" t="str">
            <v>FINANZAS</v>
          </cell>
          <cell r="E1109" t="str">
            <v>CD MX CORPORATIVO</v>
          </cell>
        </row>
        <row r="1110">
          <cell r="A1110">
            <v>60775</v>
          </cell>
          <cell r="B1110" t="str">
            <v>ROJAS FRAINO HEISSAN JULIETTE</v>
          </cell>
          <cell r="C1110" t="str">
            <v>ASSOCIATE</v>
          </cell>
          <cell r="D1110" t="str">
            <v>BANCA DE INVERSION</v>
          </cell>
          <cell r="E1110" t="str">
            <v>CD MX MONTES URALES</v>
          </cell>
        </row>
        <row r="1111">
          <cell r="A1111">
            <v>64648</v>
          </cell>
          <cell r="B1111" t="str">
            <v>COVARRUBIAS HERRERA GABRIEL</v>
          </cell>
          <cell r="C1111" t="str">
            <v>ANALISTA</v>
          </cell>
          <cell r="D1111" t="str">
            <v>BANCA DE INVERSION</v>
          </cell>
          <cell r="E1111" t="str">
            <v>CD MX MONTES URALES</v>
          </cell>
        </row>
        <row r="1112">
          <cell r="A1112">
            <v>53963</v>
          </cell>
          <cell r="B1112" t="str">
            <v>CARRERA  HERRERA MARIA ELENA</v>
          </cell>
          <cell r="C1112" t="str">
            <v>ASISTENTE EJECUTIVA</v>
          </cell>
          <cell r="D1112" t="str">
            <v>BANCA DE INVERSION</v>
          </cell>
          <cell r="E1112" t="str">
            <v>CD MX CORPORATIVO</v>
          </cell>
        </row>
        <row r="1113">
          <cell r="A1113">
            <v>64448</v>
          </cell>
          <cell r="B1113" t="str">
            <v>FILOTEO GAMA RAFAEL OMAR</v>
          </cell>
          <cell r="C1113" t="str">
            <v>GERENTE</v>
          </cell>
          <cell r="D1113" t="str">
            <v>BURSANET CANALES Y MEDIOS DIGITALES</v>
          </cell>
          <cell r="E1113" t="str">
            <v>CD MX CORPORATIVO</v>
          </cell>
        </row>
        <row r="1114">
          <cell r="A1114">
            <v>64323</v>
          </cell>
          <cell r="B1114" t="str">
            <v>CASTAÑEDA CASTILLO EDER</v>
          </cell>
          <cell r="C1114" t="str">
            <v>GERENTE</v>
          </cell>
          <cell r="D1114" t="str">
            <v>BURSANET CANALES Y MEDIOS DIGITALES</v>
          </cell>
          <cell r="E1114" t="str">
            <v>CD MX CORPORATIVO</v>
          </cell>
        </row>
        <row r="1115">
          <cell r="A1115">
            <v>52290</v>
          </cell>
          <cell r="B1115" t="str">
            <v>BASURTO GUTIERREZ LILIAN</v>
          </cell>
          <cell r="C1115" t="str">
            <v>SUBGERENTE</v>
          </cell>
          <cell r="D1115" t="str">
            <v>BURSANET CANALES Y MEDIOS DIGITALES</v>
          </cell>
          <cell r="E1115" t="str">
            <v>CD MX CORPORATIVO</v>
          </cell>
        </row>
        <row r="1116">
          <cell r="A1116">
            <v>64641</v>
          </cell>
          <cell r="B1116" t="str">
            <v>RINCON GALLARDO AMTMANN SANTIAGO</v>
          </cell>
          <cell r="C1116" t="str">
            <v>DIRECTOR</v>
          </cell>
          <cell r="D1116" t="str">
            <v>BURSANET CANALES Y MEDIOS DIGITALES</v>
          </cell>
          <cell r="E1116" t="str">
            <v>CD MX CORPORATIVO</v>
          </cell>
        </row>
        <row r="1117">
          <cell r="A1117">
            <v>51947</v>
          </cell>
          <cell r="B1117" t="str">
            <v>GONZALEZ SANPEDRO BEATRIZ MARCELA</v>
          </cell>
          <cell r="C1117" t="str">
            <v>ASISTENTE</v>
          </cell>
          <cell r="D1117" t="str">
            <v>DIRECCION GENERAL ADJUNTA JPV</v>
          </cell>
          <cell r="E1117" t="str">
            <v>CD MX CORPORATIVO</v>
          </cell>
        </row>
        <row r="1118">
          <cell r="A1118">
            <v>166</v>
          </cell>
          <cell r="B1118" t="str">
            <v>VALENZUELA RIONDA JOSE PEDRO</v>
          </cell>
          <cell r="C1118" t="str">
            <v>DIRECTOR GENERAL ADJUNTO</v>
          </cell>
          <cell r="D1118" t="str">
            <v>DIRECCION GENERAL ADJUNTA JPV</v>
          </cell>
          <cell r="E1118" t="str">
            <v>CD MX CORPORATIVO</v>
          </cell>
        </row>
        <row r="1119">
          <cell r="A1119">
            <v>63514</v>
          </cell>
          <cell r="B1119" t="str">
            <v>VELEROS VALVERDE LUIS ALFONSO</v>
          </cell>
          <cell r="C1119" t="str">
            <v>ANALISTA DE CALIDAD EN EL SERVICIO</v>
          </cell>
          <cell r="D1119" t="str">
            <v>EXPERIENCIA AL CLIENTE</v>
          </cell>
          <cell r="E1119" t="str">
            <v>CD MX CORPORATIVO</v>
          </cell>
        </row>
        <row r="1120">
          <cell r="A1120">
            <v>63355</v>
          </cell>
          <cell r="B1120" t="str">
            <v>CASTAÑEIRAS JENNER REGINA</v>
          </cell>
          <cell r="C1120" t="str">
            <v>ANALISTA</v>
          </cell>
          <cell r="D1120" t="str">
            <v>ESTRUCTURACION DE DERIVADOS</v>
          </cell>
          <cell r="E1120" t="str">
            <v>CD MX CORPORATIVO</v>
          </cell>
        </row>
        <row r="1121">
          <cell r="A1121">
            <v>64361</v>
          </cell>
          <cell r="B1121" t="str">
            <v>GONZALEZ ZEPEDA ALFREDO</v>
          </cell>
          <cell r="C1121" t="str">
            <v>SUBDIRECTOR</v>
          </cell>
          <cell r="D1121" t="str">
            <v>ESTRUCTURACION DE DERIVADOS</v>
          </cell>
          <cell r="E1121" t="str">
            <v>CD MX CORPORATIVO</v>
          </cell>
        </row>
        <row r="1122">
          <cell r="A1122">
            <v>52291</v>
          </cell>
          <cell r="B1122" t="str">
            <v>DESIDERIO BERNABE SONIA</v>
          </cell>
          <cell r="C1122" t="str">
            <v>GERENTE</v>
          </cell>
          <cell r="D1122" t="str">
            <v>EXPERIENCIA AL CLIENTE</v>
          </cell>
          <cell r="E1122" t="str">
            <v>CD MX CORPORATIVO</v>
          </cell>
        </row>
        <row r="1123">
          <cell r="A1123">
            <v>62978</v>
          </cell>
          <cell r="B1123" t="str">
            <v>LOPEZ SANTILLAN PABLO JOSE</v>
          </cell>
          <cell r="C1123" t="str">
            <v>SUPERVISOR</v>
          </cell>
          <cell r="D1123" t="str">
            <v>EXPERIENCIA AL CLIENTE</v>
          </cell>
          <cell r="E1123" t="str">
            <v>CD MX CORPORATIVO</v>
          </cell>
        </row>
        <row r="1124">
          <cell r="A1124">
            <v>64486</v>
          </cell>
          <cell r="B1124" t="str">
            <v>JUAREZ ROJAS ARI ANGEL</v>
          </cell>
          <cell r="C1124" t="str">
            <v>ANALISTA DE CALIDAD EN EL SERVICIO</v>
          </cell>
          <cell r="D1124" t="str">
            <v>EXPERIENCIA AL CLIENTE</v>
          </cell>
          <cell r="E1124" t="str">
            <v>CD MX CORPORATIVO</v>
          </cell>
        </row>
        <row r="1125">
          <cell r="A1125">
            <v>63841</v>
          </cell>
          <cell r="B1125" t="str">
            <v>LUNA TOXQUI MAYRA CRISTINA</v>
          </cell>
          <cell r="C1125" t="str">
            <v>ANALISTA DE CALIDAD EN EL SERVICIO</v>
          </cell>
          <cell r="D1125" t="str">
            <v>EXPERIENCIA AL CLIENTE</v>
          </cell>
          <cell r="E1125" t="str">
            <v>CD MX CORPORATIVO</v>
          </cell>
        </row>
        <row r="1126">
          <cell r="A1126">
            <v>63576</v>
          </cell>
          <cell r="B1126" t="str">
            <v>DIAZ GARCIA ADRIANA</v>
          </cell>
          <cell r="C1126" t="str">
            <v>COORDINADOR</v>
          </cell>
          <cell r="D1126" t="str">
            <v>EXPERIENCIA AL CLIENTE</v>
          </cell>
          <cell r="E1126" t="str">
            <v>CD MX CORPORATIVO</v>
          </cell>
        </row>
        <row r="1127">
          <cell r="A1127">
            <v>64162</v>
          </cell>
          <cell r="B1127" t="str">
            <v>VARGAS MARTINEZ MARIO ALBERTO</v>
          </cell>
          <cell r="C1127" t="str">
            <v>AUXILIAR CALIDAD EN EL SERVICIO</v>
          </cell>
          <cell r="D1127" t="str">
            <v>EXPERIENCIA AL CLIENTE</v>
          </cell>
          <cell r="E1127" t="str">
            <v>CD MX CORPORATIVO</v>
          </cell>
        </row>
        <row r="1128">
          <cell r="A1128">
            <v>61585</v>
          </cell>
          <cell r="B1128" t="str">
            <v>ALMANZA GONZALEZ NIDIA ALEXANDRA</v>
          </cell>
          <cell r="C1128" t="str">
            <v>AUXILIAR CALIDAD EN EL SERVICIO</v>
          </cell>
          <cell r="D1128" t="str">
            <v>EXPERIENCIA AL CLIENTE</v>
          </cell>
          <cell r="E1128" t="str">
            <v>CD MX CORPORATIVO</v>
          </cell>
        </row>
        <row r="1129">
          <cell r="A1129">
            <v>62962</v>
          </cell>
          <cell r="B1129" t="str">
            <v>MORALES REYES RICARDO ALEXIS</v>
          </cell>
          <cell r="C1129" t="str">
            <v>AUXILIAR CALIDAD EN EL SERVICIO</v>
          </cell>
          <cell r="D1129" t="str">
            <v>EXPERIENCIA AL CLIENTE</v>
          </cell>
          <cell r="E1129" t="str">
            <v>CD MX CORPORATIVO</v>
          </cell>
        </row>
        <row r="1130">
          <cell r="A1130">
            <v>64128</v>
          </cell>
          <cell r="B1130" t="str">
            <v>ARRIETA BARRAZA MARCELA EUGENIA</v>
          </cell>
          <cell r="C1130" t="str">
            <v>DIRECTOR</v>
          </cell>
          <cell r="D1130" t="str">
            <v>FIDUCIARIO</v>
          </cell>
          <cell r="E1130" t="str">
            <v>CD MX CORPORATIVO</v>
          </cell>
        </row>
        <row r="1131">
          <cell r="A1131">
            <v>64343</v>
          </cell>
          <cell r="B1131" t="str">
            <v>MORALES SANDOVAL EUNICE</v>
          </cell>
          <cell r="C1131" t="str">
            <v>ANALISTA</v>
          </cell>
          <cell r="D1131" t="str">
            <v>FIDUCIARIO</v>
          </cell>
          <cell r="E1131" t="str">
            <v>CD MX CORPORATIVO</v>
          </cell>
        </row>
        <row r="1132">
          <cell r="A1132">
            <v>64567</v>
          </cell>
          <cell r="B1132" t="str">
            <v>MARTINEZ CHAPOL GERARDO</v>
          </cell>
          <cell r="C1132" t="str">
            <v>SUBGERENTE</v>
          </cell>
          <cell r="D1132" t="str">
            <v>FIDUCIARIO</v>
          </cell>
          <cell r="E1132" t="str">
            <v>CD MX MONTES URALES</v>
          </cell>
        </row>
        <row r="1133">
          <cell r="A1133">
            <v>51975</v>
          </cell>
          <cell r="B1133" t="str">
            <v>ZAVALA MORALES JULIO CESAR</v>
          </cell>
          <cell r="C1133" t="str">
            <v>GERENTE</v>
          </cell>
          <cell r="D1133" t="str">
            <v>FIDUCIARIO</v>
          </cell>
          <cell r="E1133" t="str">
            <v>CD MX CORPORATIVO</v>
          </cell>
        </row>
        <row r="1134">
          <cell r="A1134">
            <v>60277</v>
          </cell>
          <cell r="B1134" t="str">
            <v>GARCIA CRUZ VERONICA LETICIA</v>
          </cell>
          <cell r="C1134" t="str">
            <v>ANALISTA</v>
          </cell>
          <cell r="D1134" t="str">
            <v>FINANZAS</v>
          </cell>
          <cell r="E1134" t="str">
            <v>CD MX CORPORATIVO</v>
          </cell>
        </row>
        <row r="1135">
          <cell r="A1135">
            <v>64695</v>
          </cell>
          <cell r="B1135" t="str">
            <v>TORRES REYES ALBERTO</v>
          </cell>
          <cell r="C1135" t="str">
            <v>DIRECTOR</v>
          </cell>
          <cell r="D1135" t="str">
            <v>FINANZAS</v>
          </cell>
          <cell r="E1135" t="str">
            <v>CD MX CORPORATIVO</v>
          </cell>
        </row>
        <row r="1136">
          <cell r="A1136">
            <v>63216</v>
          </cell>
          <cell r="B1136" t="str">
            <v>DIAZ GALINDO GABRIELA</v>
          </cell>
          <cell r="C1136" t="str">
            <v>ASISTENTE ADMINISTRATIVO</v>
          </cell>
          <cell r="D1136" t="str">
            <v>PROMOCION Y ASESORIA</v>
          </cell>
          <cell r="E1136" t="str">
            <v>PUE CHOLULA CITY ANGELOPOLIS</v>
          </cell>
        </row>
        <row r="1137">
          <cell r="A1137">
            <v>63925</v>
          </cell>
          <cell r="B1137" t="str">
            <v>BANCK HERNANDEZ FRANCISCO</v>
          </cell>
          <cell r="C1137" t="str">
            <v>DIRECTOR DE BANCA PRIV Y PATRIM</v>
          </cell>
          <cell r="D1137" t="str">
            <v>PROMOCION Y ASESORIA</v>
          </cell>
          <cell r="E1137" t="str">
            <v>QRO QUERETARO BERNARDO QUINTANA</v>
          </cell>
        </row>
        <row r="1138">
          <cell r="A1138">
            <v>52198</v>
          </cell>
          <cell r="B1138" t="str">
            <v>RAMOS CAZARES FRANCISCO JOSE</v>
          </cell>
          <cell r="C1138" t="str">
            <v>DIRECTOR DE CENTRO FINANCIERO</v>
          </cell>
          <cell r="D1138" t="str">
            <v>PROMOCION Y ASESORIA</v>
          </cell>
          <cell r="E1138" t="str">
            <v>TAMPS NUEVO LAREDO AV COLON</v>
          </cell>
        </row>
        <row r="1139">
          <cell r="A1139">
            <v>52366</v>
          </cell>
          <cell r="B1139" t="str">
            <v>GUZMAN SOLORZA EFREN IVAN</v>
          </cell>
          <cell r="C1139" t="str">
            <v>DIRECTOR DE CENTRO FINANCIERO</v>
          </cell>
          <cell r="D1139" t="str">
            <v>PROMOCION Y ASESORIA</v>
          </cell>
          <cell r="E1139" t="str">
            <v>MOR CUERNAVACA DOMINGO DIEZ</v>
          </cell>
        </row>
        <row r="1140">
          <cell r="A1140">
            <v>388</v>
          </cell>
          <cell r="B1140" t="str">
            <v>VILLARREAL CAVAZOS JORGE ARTURO</v>
          </cell>
          <cell r="C1140" t="str">
            <v>DIRECTOR REGIONAL</v>
          </cell>
          <cell r="D1140" t="str">
            <v>PROMOCION Y ASESORIA</v>
          </cell>
          <cell r="E1140" t="str">
            <v>NL SAN PEDRO SAN AGUSTIN</v>
          </cell>
        </row>
        <row r="1141">
          <cell r="A1141">
            <v>64699</v>
          </cell>
          <cell r="B1141" t="str">
            <v>MEZA PEREZ YARET WENDOLYNE</v>
          </cell>
          <cell r="C1141" t="str">
            <v>OPERADOR</v>
          </cell>
          <cell r="D1141" t="str">
            <v>ADMINISTRACION DE CREDITO</v>
          </cell>
          <cell r="E1141" t="str">
            <v>CD MX MONTES URALES</v>
          </cell>
        </row>
        <row r="1142">
          <cell r="A1142">
            <v>64693</v>
          </cell>
          <cell r="B1142" t="str">
            <v>MORA RODRIGUEZ FERNANDO ALEJANDRO</v>
          </cell>
          <cell r="C1142" t="str">
            <v>COORDINADOR</v>
          </cell>
          <cell r="D1142" t="str">
            <v>CAPITAL HUMANO</v>
          </cell>
          <cell r="E1142" t="str">
            <v>CD MX CORPORATIVO</v>
          </cell>
        </row>
        <row r="1143">
          <cell r="A1143">
            <v>64694</v>
          </cell>
          <cell r="B1143" t="str">
            <v>QUINTERO FUX MARIA FERNANDA</v>
          </cell>
          <cell r="C1143" t="str">
            <v>HR BUSINESS PARTNER</v>
          </cell>
          <cell r="D1143" t="str">
            <v>CAPITAL HUMANO</v>
          </cell>
          <cell r="E1143" t="str">
            <v>CD MX CORPORATIVO</v>
          </cell>
        </row>
        <row r="1144">
          <cell r="A1144">
            <v>64409</v>
          </cell>
          <cell r="B1144" t="str">
            <v>MORALES SERRANO MARIA DE LOS ANGELES</v>
          </cell>
          <cell r="C1144" t="str">
            <v>ANALISTA</v>
          </cell>
          <cell r="D1144" t="str">
            <v>FIDUCIARIO</v>
          </cell>
          <cell r="E1144" t="str">
            <v>CD MX MONTES URALES</v>
          </cell>
        </row>
        <row r="1145">
          <cell r="A1145">
            <v>63124</v>
          </cell>
          <cell r="B1145" t="str">
            <v>ESCOBAR JUAREZ SAULO</v>
          </cell>
          <cell r="C1145" t="str">
            <v>ANALISTA</v>
          </cell>
          <cell r="D1145" t="str">
            <v>FIDUCIARIO</v>
          </cell>
          <cell r="E1145" t="str">
            <v>CD MX CORPORATIVO</v>
          </cell>
        </row>
        <row r="1146">
          <cell r="A1146">
            <v>63160</v>
          </cell>
          <cell r="B1146" t="str">
            <v>RAMIREZ RAMIREZ JORGE</v>
          </cell>
          <cell r="C1146" t="str">
            <v>ANALISTA</v>
          </cell>
          <cell r="D1146" t="str">
            <v>FIDUCIARIO</v>
          </cell>
          <cell r="E1146" t="str">
            <v>CD MX CORPORATIVO</v>
          </cell>
        </row>
        <row r="1147">
          <cell r="A1147">
            <v>64183</v>
          </cell>
          <cell r="B1147" t="str">
            <v>GONZALEZ VIDALS ERIKA</v>
          </cell>
          <cell r="C1147" t="str">
            <v>ANALISTA</v>
          </cell>
          <cell r="D1147" t="str">
            <v>FIDUCIARIO</v>
          </cell>
          <cell r="E1147" t="str">
            <v>CD MX CORPORATIVO</v>
          </cell>
        </row>
        <row r="1148">
          <cell r="A1148">
            <v>64686</v>
          </cell>
          <cell r="B1148" t="str">
            <v>MARTINEZ MARTINEZ AZALIA</v>
          </cell>
          <cell r="C1148" t="str">
            <v>ANALISTA</v>
          </cell>
          <cell r="D1148" t="str">
            <v>FIDUCIARIO</v>
          </cell>
          <cell r="E1148" t="str">
            <v>CD MX MONTES URALES</v>
          </cell>
        </row>
        <row r="1149">
          <cell r="A1149">
            <v>63368</v>
          </cell>
          <cell r="B1149" t="str">
            <v>VAZQUEZ MORA CARLOTA</v>
          </cell>
          <cell r="C1149" t="str">
            <v>ASISTENTE EJECUTIVA</v>
          </cell>
          <cell r="D1149" t="str">
            <v>DIRECCION GENERAL HM</v>
          </cell>
          <cell r="E1149" t="str">
            <v>CD MX CORPORATIVO</v>
          </cell>
        </row>
        <row r="1150">
          <cell r="A1150">
            <v>64548</v>
          </cell>
          <cell r="B1150" t="str">
            <v>ALVARADO ROJAS DAVID RICARDO</v>
          </cell>
          <cell r="C1150" t="str">
            <v>ASESOR PATRIMONIAL ASOCIADO</v>
          </cell>
          <cell r="D1150" t="str">
            <v>PROMOCION Y ASESORIA</v>
          </cell>
          <cell r="E1150" t="str">
            <v>NL SAN PEDRO SAN AGUSTIN</v>
          </cell>
        </row>
        <row r="1151">
          <cell r="A1151">
            <v>64071</v>
          </cell>
          <cell r="B1151" t="str">
            <v>RAMIREZ VALDEZ DULCE SOCORRO</v>
          </cell>
          <cell r="C1151" t="str">
            <v>ANALISTA</v>
          </cell>
          <cell r="D1151" t="str">
            <v>ADMINISTRACION Y FINANZAS</v>
          </cell>
          <cell r="E1151" t="str">
            <v>CD MX CORPORATIVO</v>
          </cell>
        </row>
        <row r="1152">
          <cell r="A1152">
            <v>63970</v>
          </cell>
          <cell r="B1152" t="str">
            <v>MORALES BONILLA DANIEL ALEJANDRO</v>
          </cell>
          <cell r="C1152" t="str">
            <v>ANALISTA</v>
          </cell>
          <cell r="D1152" t="str">
            <v>CONTRATOS</v>
          </cell>
          <cell r="E1152" t="str">
            <v>CD MX CORPORATIVO</v>
          </cell>
        </row>
        <row r="1153">
          <cell r="A1153">
            <v>99076</v>
          </cell>
          <cell r="B1153" t="str">
            <v>RODRIGUEZ CUEVAS PAULINA</v>
          </cell>
          <cell r="C1153" t="str">
            <v>GERENTE</v>
          </cell>
          <cell r="D1153" t="str">
            <v>NORMATIVA Y PLD</v>
          </cell>
          <cell r="E1153" t="str">
            <v>JAL GDL MARIANO OTERO GWTC</v>
          </cell>
        </row>
        <row r="1154">
          <cell r="A1154">
            <v>63796</v>
          </cell>
          <cell r="B1154" t="str">
            <v>SOTO FUENTES JESUS</v>
          </cell>
          <cell r="C1154" t="str">
            <v>ANALISTA DE CALIDAD EN EL SERVICIO</v>
          </cell>
          <cell r="D1154" t="str">
            <v>EXPERIENCIA AL CLIENTE</v>
          </cell>
          <cell r="E1154" t="str">
            <v>CD MX CORPORATIVO</v>
          </cell>
        </row>
        <row r="1155">
          <cell r="A1155">
            <v>64000</v>
          </cell>
          <cell r="B1155" t="str">
            <v>HERNANDEZ HERNANDEZ MARLENE</v>
          </cell>
          <cell r="C1155" t="str">
            <v>EJECUTIVO DE UNIDAD ESPECIALIZADA</v>
          </cell>
          <cell r="D1155" t="str">
            <v>EXPERIENCIA AL CLIENTE</v>
          </cell>
          <cell r="E1155" t="str">
            <v>CD MX CORPORATIVO</v>
          </cell>
        </row>
        <row r="1156">
          <cell r="A1156">
            <v>63369</v>
          </cell>
          <cell r="B1156" t="str">
            <v>RIVERA ANTUNEZ JORGE</v>
          </cell>
          <cell r="C1156" t="str">
            <v>EJECUTIVO DE UNIDAD ESPECIALIZADA</v>
          </cell>
          <cell r="D1156" t="str">
            <v>EXPERIENCIA AL CLIENTE</v>
          </cell>
          <cell r="E1156" t="str">
            <v>CD MX CORPORATIVO</v>
          </cell>
        </row>
        <row r="1157">
          <cell r="A1157">
            <v>61859</v>
          </cell>
          <cell r="B1157" t="str">
            <v>RODRIGUEZ GUILLEN DEYSI</v>
          </cell>
          <cell r="C1157" t="str">
            <v>SUPERVISOR</v>
          </cell>
          <cell r="D1157" t="str">
            <v>EXPERIENCIA AL CLIENTE</v>
          </cell>
          <cell r="E1157" t="str">
            <v>CD MX CORPORATIVO</v>
          </cell>
        </row>
        <row r="1158">
          <cell r="A1158">
            <v>63206</v>
          </cell>
          <cell r="B1158" t="str">
            <v>DE PAZ HERNANDEZ LAURA</v>
          </cell>
          <cell r="C1158" t="str">
            <v>COORDINADOR</v>
          </cell>
          <cell r="D1158" t="str">
            <v>VALORES</v>
          </cell>
          <cell r="E1158" t="str">
            <v>CD MX CORPORATIVO</v>
          </cell>
        </row>
        <row r="1159">
          <cell r="A1159">
            <v>63560</v>
          </cell>
          <cell r="B1159" t="str">
            <v>ZAPATA MAGAÑA  RICARDO</v>
          </cell>
          <cell r="C1159" t="str">
            <v>ANALISTA</v>
          </cell>
          <cell r="D1159" t="str">
            <v>CONSULTORIA Y SEGUROS</v>
          </cell>
          <cell r="E1159" t="str">
            <v>CD MX CORPORATIVO</v>
          </cell>
        </row>
        <row r="1160">
          <cell r="A1160">
            <v>62429</v>
          </cell>
          <cell r="B1160" t="str">
            <v>MARTINEZ ESCALANTE MARTIN</v>
          </cell>
          <cell r="C1160" t="str">
            <v>ANALISTA</v>
          </cell>
          <cell r="D1160" t="str">
            <v>CONSULTORIA Y SEGUROS</v>
          </cell>
          <cell r="E1160" t="str">
            <v>CD MX CORPORATIVO</v>
          </cell>
        </row>
        <row r="1161">
          <cell r="A1161">
            <v>64685</v>
          </cell>
          <cell r="B1161" t="str">
            <v>CORONA RUIZ DANIEL IBRAHIM</v>
          </cell>
          <cell r="C1161" t="str">
            <v>ASESOR BANCA SOLUCIONES</v>
          </cell>
          <cell r="D1161" t="str">
            <v>BANCA SOLUCIONES</v>
          </cell>
          <cell r="E1161" t="str">
            <v>QROO CANCUN PLAZA HOLLYWOOD</v>
          </cell>
        </row>
        <row r="1162">
          <cell r="A1162">
            <v>64702</v>
          </cell>
          <cell r="B1162" t="str">
            <v>SANTOS LUNA CINDY</v>
          </cell>
          <cell r="C1162" t="str">
            <v>COORDINADOR</v>
          </cell>
          <cell r="D1162" t="str">
            <v>EXPERIENCIA AL CLIENTE</v>
          </cell>
          <cell r="E1162" t="str">
            <v>CD MX CORPORATIVO</v>
          </cell>
        </row>
        <row r="1163">
          <cell r="A1163">
            <v>51924</v>
          </cell>
          <cell r="B1163" t="str">
            <v>CARBALLO MEZA LUIS ALEJANDRO</v>
          </cell>
          <cell r="C1163" t="str">
            <v>SUBGERENTE ADMINISTRATIVO</v>
          </cell>
          <cell r="D1163" t="str">
            <v>PROMOCION Y ASESORIA</v>
          </cell>
          <cell r="E1163" t="str">
            <v>TAMPS TAMPICO AV HIDALGO</v>
          </cell>
        </row>
        <row r="1164">
          <cell r="A1164">
            <v>64668</v>
          </cell>
          <cell r="B1164" t="str">
            <v>HERNANDEZ  LEMOS MARIA FERNANDA</v>
          </cell>
          <cell r="C1164" t="str">
            <v>EJECUTIVO DE SERVICIO</v>
          </cell>
          <cell r="D1164" t="str">
            <v>PROMOCION Y ASESORIA</v>
          </cell>
          <cell r="E1164" t="str">
            <v>QROO CANCUN PLAZA HOLLYWOOD</v>
          </cell>
        </row>
        <row r="1165">
          <cell r="A1165">
            <v>63546</v>
          </cell>
          <cell r="B1165" t="str">
            <v>HERNANDEZ RIOS HERVEY XAVIER</v>
          </cell>
          <cell r="C1165" t="str">
            <v>ASESOR PATRIMONIAL ASOCIADO</v>
          </cell>
          <cell r="D1165" t="str">
            <v>PROMOCION Y ASESORIA</v>
          </cell>
          <cell r="E1165" t="str">
            <v>COAH SALTILLO PARQUE CENTRO</v>
          </cell>
        </row>
        <row r="1166">
          <cell r="A1166">
            <v>64646</v>
          </cell>
          <cell r="B1166" t="str">
            <v>FELIX GONZALEZ CECILIA DE CARMEN</v>
          </cell>
          <cell r="C1166" t="str">
            <v>SUBGERENTE</v>
          </cell>
          <cell r="D1166" t="str">
            <v>NEGOCIOS INTERNACIONALES</v>
          </cell>
          <cell r="E1166" t="str">
            <v>CD MX CORPORATIVO</v>
          </cell>
        </row>
        <row r="1167">
          <cell r="A1167">
            <v>61832</v>
          </cell>
          <cell r="B1167" t="str">
            <v>MASANTE  MUÑIZ  ANDREA</v>
          </cell>
          <cell r="C1167" t="str">
            <v>ASESOR PATRIMONIAL</v>
          </cell>
          <cell r="D1167" t="str">
            <v>PROMOCION Y ASESORIA</v>
          </cell>
          <cell r="E1167" t="str">
            <v>NL SAN PEDRO SAN AGUSTIN</v>
          </cell>
        </row>
        <row r="1168">
          <cell r="A1168">
            <v>64696</v>
          </cell>
          <cell r="B1168" t="str">
            <v>ROSALES RAMOS MIGUEL ANGEL</v>
          </cell>
          <cell r="C1168" t="str">
            <v>MENSAJERO</v>
          </cell>
          <cell r="D1168" t="str">
            <v>PROMOCION Y ASESORIA</v>
          </cell>
          <cell r="E1168" t="str">
            <v>CHIH CD JUAREZ PLAZA ODORE</v>
          </cell>
        </row>
        <row r="1169">
          <cell r="A1169">
            <v>60350</v>
          </cell>
          <cell r="B1169" t="str">
            <v>MARIN MARTINEZ ROBERTO SAMUEL</v>
          </cell>
          <cell r="C1169" t="str">
            <v>ASESOR PATRIMONIAL ASOCIADO</v>
          </cell>
          <cell r="D1169" t="str">
            <v>PROMOCION Y ASESORIA</v>
          </cell>
          <cell r="E1169" t="str">
            <v>QROO CANCUN PLAZA HOLLYWOOD</v>
          </cell>
        </row>
        <row r="1170">
          <cell r="A1170">
            <v>64687</v>
          </cell>
          <cell r="B1170" t="str">
            <v>HERNANDEZ CASTILLO JUDITH ALEJANDRA</v>
          </cell>
          <cell r="C1170" t="str">
            <v>RECEPCIONISTA ANFITRION</v>
          </cell>
          <cell r="D1170" t="str">
            <v>PROMOCION Y ASESORIA</v>
          </cell>
          <cell r="E1170" t="str">
            <v>COAH SALTILLO PARQUE CENTRO</v>
          </cell>
        </row>
        <row r="1171">
          <cell r="A1171">
            <v>64235</v>
          </cell>
          <cell r="B1171" t="str">
            <v>REYES HERNANDEZ AMEYALZITL ABRIL</v>
          </cell>
          <cell r="C1171" t="str">
            <v>ASESOR PATRIMONIAL</v>
          </cell>
          <cell r="D1171" t="str">
            <v>PROMOCION Y ASESORIA</v>
          </cell>
          <cell r="E1171" t="str">
            <v>PUE CHOLULA CITY ANGELOPOLIS</v>
          </cell>
        </row>
        <row r="1172">
          <cell r="A1172">
            <v>60483</v>
          </cell>
          <cell r="B1172" t="str">
            <v>DURON NUNGARAY VERONICA</v>
          </cell>
          <cell r="C1172" t="str">
            <v>ASESOR PATRIMONIAL ASOCIADO</v>
          </cell>
          <cell r="D1172" t="str">
            <v>PROMOCION Y ASESORIA</v>
          </cell>
          <cell r="E1172" t="str">
            <v>JAL GDL PLAZA MEXICO</v>
          </cell>
        </row>
        <row r="1173">
          <cell r="A1173">
            <v>60539</v>
          </cell>
          <cell r="B1173" t="str">
            <v>AGUILAR HORTA RODRIGO DE JESUS</v>
          </cell>
          <cell r="C1173" t="str">
            <v>ASESOR PATRIMONIAL ASOCIADO</v>
          </cell>
          <cell r="D1173" t="str">
            <v>PROMOCION Y ASESORIA</v>
          </cell>
          <cell r="E1173" t="str">
            <v>CD MX MONTES URALES</v>
          </cell>
        </row>
        <row r="1174">
          <cell r="A1174">
            <v>60581</v>
          </cell>
          <cell r="B1174" t="str">
            <v>CASTILLO CRUZ JESSICA</v>
          </cell>
          <cell r="C1174" t="str">
            <v>ASESOR PATRIMONIAL ASOCIADO</v>
          </cell>
          <cell r="D1174" t="str">
            <v>PROMOCION Y ASESORIA</v>
          </cell>
          <cell r="E1174" t="str">
            <v>CD MX MONTES URALES</v>
          </cell>
        </row>
        <row r="1175">
          <cell r="A1175">
            <v>60645</v>
          </cell>
          <cell r="B1175" t="str">
            <v>LOPEZ ESPINOSA DAVIEL</v>
          </cell>
          <cell r="C1175" t="str">
            <v>EJECUTIVO</v>
          </cell>
          <cell r="D1175" t="str">
            <v>PROMOCION Y ASESORIA</v>
          </cell>
          <cell r="E1175" t="str">
            <v>CD MX MONTES URALES</v>
          </cell>
        </row>
        <row r="1176">
          <cell r="A1176">
            <v>60668</v>
          </cell>
          <cell r="B1176" t="str">
            <v>DE LA TORRE GUZMAN KARLA ELIZABETH</v>
          </cell>
          <cell r="C1176" t="str">
            <v>EJECUTIVO DE SERVICIO</v>
          </cell>
          <cell r="D1176" t="str">
            <v>PROMOCION Y ASESORIA</v>
          </cell>
          <cell r="E1176" t="str">
            <v>JAL ZAPOPAN PLAZA PATRIA</v>
          </cell>
        </row>
        <row r="1177">
          <cell r="A1177">
            <v>60686</v>
          </cell>
          <cell r="B1177" t="str">
            <v>LOPEZ  ESCAMILLA JOSE RAMON</v>
          </cell>
          <cell r="C1177" t="str">
            <v>ASESOR PATRIMONIAL ASOCIADO</v>
          </cell>
          <cell r="D1177" t="str">
            <v>PROMOCION Y ASESORIA</v>
          </cell>
          <cell r="E1177" t="str">
            <v>JAL GDL PLAZA MEXICO</v>
          </cell>
        </row>
        <row r="1178">
          <cell r="A1178">
            <v>60714</v>
          </cell>
          <cell r="B1178" t="str">
            <v>GARCIAGALAN ROSAS ANA CECILIA</v>
          </cell>
          <cell r="C1178" t="str">
            <v>ASESOR PATRIMONIAL ASOCIADO</v>
          </cell>
          <cell r="D1178" t="str">
            <v>PROMOCION Y ASESORIA</v>
          </cell>
          <cell r="E1178" t="str">
            <v>CD MX MONTES URALES</v>
          </cell>
        </row>
        <row r="1179">
          <cell r="A1179">
            <v>60708</v>
          </cell>
          <cell r="B1179" t="str">
            <v>CALVILLO ALONSO MARTHA EVELIA</v>
          </cell>
          <cell r="C1179" t="str">
            <v>SUBGERENTE ADMINISTRATIVO</v>
          </cell>
          <cell r="D1179" t="str">
            <v>PROMOCION Y ASESORIA</v>
          </cell>
          <cell r="E1179" t="str">
            <v>CD MX MONTES URALES</v>
          </cell>
        </row>
        <row r="1180">
          <cell r="A1180">
            <v>60705</v>
          </cell>
          <cell r="B1180" t="str">
            <v>PARTIDA IBARRA GERARDO DE JESUS</v>
          </cell>
          <cell r="C1180" t="str">
            <v>ASISTENTE DE PROMOCION</v>
          </cell>
          <cell r="D1180" t="str">
            <v>PROMOCION Y ASESORIA</v>
          </cell>
          <cell r="E1180" t="str">
            <v>CD MX MONTES URALES</v>
          </cell>
        </row>
        <row r="1181">
          <cell r="A1181">
            <v>60716</v>
          </cell>
          <cell r="B1181" t="str">
            <v>AVIÑA FERNANDEZ  MARTIN NAPOLEON</v>
          </cell>
          <cell r="C1181" t="str">
            <v>DIRECTOR DE CENTRO FINANCIERO</v>
          </cell>
          <cell r="D1181" t="str">
            <v>PROMOCION Y ASESORIA</v>
          </cell>
          <cell r="E1181" t="str">
            <v>JAL GDL PLAZA MEXICO</v>
          </cell>
        </row>
        <row r="1182">
          <cell r="A1182">
            <v>60732</v>
          </cell>
          <cell r="B1182" t="str">
            <v>EGUILUZ HACES ALEJANDRA</v>
          </cell>
          <cell r="C1182" t="str">
            <v>ASESOR PATRIMONIAL ASOCIADO</v>
          </cell>
          <cell r="D1182" t="str">
            <v>PROMOCION Y ASESORIA</v>
          </cell>
          <cell r="E1182" t="str">
            <v>CD MX XOLA</v>
          </cell>
        </row>
        <row r="1183">
          <cell r="A1183">
            <v>60797</v>
          </cell>
          <cell r="B1183" t="str">
            <v>CHALITA GONZALEZ ANTONIO</v>
          </cell>
          <cell r="C1183" t="str">
            <v>SUBDIRECTOR DE PROMOCION</v>
          </cell>
          <cell r="D1183" t="str">
            <v>PROMOCION Y ASESORIA</v>
          </cell>
          <cell r="E1183" t="str">
            <v>CD MX JULIO VERNE POLANCO</v>
          </cell>
        </row>
        <row r="1184">
          <cell r="A1184">
            <v>60851</v>
          </cell>
          <cell r="B1184" t="str">
            <v>ENG MANZANO JOSE ANTONIO</v>
          </cell>
          <cell r="C1184" t="str">
            <v>ASESOR PATRIMONIAL ASOCIADO</v>
          </cell>
          <cell r="D1184" t="str">
            <v>PROMOCION Y ASESORIA</v>
          </cell>
          <cell r="E1184" t="str">
            <v>JAL CHAPALA AJIJIC</v>
          </cell>
        </row>
        <row r="1185">
          <cell r="A1185">
            <v>60864</v>
          </cell>
          <cell r="B1185" t="str">
            <v>GARCIA MARTINEZ ATONATHIU ABRAHAM</v>
          </cell>
          <cell r="C1185" t="str">
            <v>CAJERO</v>
          </cell>
          <cell r="D1185" t="str">
            <v>PROMOCION Y ASESORIA</v>
          </cell>
          <cell r="E1185" t="str">
            <v>EDO MEX METEPEC PLAZA IZAR</v>
          </cell>
        </row>
        <row r="1186">
          <cell r="A1186">
            <v>60874</v>
          </cell>
          <cell r="B1186" t="str">
            <v>DIAZ CERON JONATHAN</v>
          </cell>
          <cell r="C1186" t="str">
            <v>SUBGERENTE ADMINISTRATIVO</v>
          </cell>
          <cell r="D1186" t="str">
            <v>PROMOCION Y ASESORIA</v>
          </cell>
          <cell r="E1186" t="str">
            <v>EDO MEX GT LOMAS VERDES</v>
          </cell>
        </row>
        <row r="1187">
          <cell r="A1187">
            <v>60910</v>
          </cell>
          <cell r="B1187" t="str">
            <v>AGUILAR FLORES ADRIANA</v>
          </cell>
          <cell r="C1187" t="str">
            <v>ASESOR PATRIMONIAL ASOCIADO</v>
          </cell>
          <cell r="D1187" t="str">
            <v>PROMOCION Y ASESORIA</v>
          </cell>
          <cell r="E1187" t="str">
            <v>EDO MEX TOLUCA V CARRANZA</v>
          </cell>
        </row>
        <row r="1188">
          <cell r="A1188">
            <v>60899</v>
          </cell>
          <cell r="B1188" t="str">
            <v>TAMAYO RODRIGUEZ CESAR</v>
          </cell>
          <cell r="C1188" t="str">
            <v>DIRECTOR BANCA PRIVADA</v>
          </cell>
          <cell r="D1188" t="str">
            <v>PROMOCION Y ASESORIA</v>
          </cell>
          <cell r="E1188" t="str">
            <v>SIN CULIACAN TORRE STA MARIA</v>
          </cell>
        </row>
        <row r="1189">
          <cell r="A1189">
            <v>60919</v>
          </cell>
          <cell r="B1189" t="str">
            <v>CERVANTES GONZALEZ MA. GUADALUPE ELENA</v>
          </cell>
          <cell r="C1189" t="str">
            <v>ASESOR PATRIMONIAL ASOCIADO</v>
          </cell>
          <cell r="D1189" t="str">
            <v>PROMOCION Y ASESORIA</v>
          </cell>
          <cell r="E1189" t="str">
            <v>JAL MARINA VALLARTA</v>
          </cell>
        </row>
        <row r="1190">
          <cell r="A1190">
            <v>60946</v>
          </cell>
          <cell r="B1190" t="str">
            <v>MAYORGA GONZALEZ DULCE JENIFFER</v>
          </cell>
          <cell r="C1190" t="str">
            <v>ASESOR PATRIMONIAL ASOCIADO</v>
          </cell>
          <cell r="D1190" t="str">
            <v>PROMOCION Y ASESORIA</v>
          </cell>
          <cell r="E1190" t="str">
            <v>CD MX MONTES URALES</v>
          </cell>
        </row>
        <row r="1191">
          <cell r="A1191">
            <v>60992</v>
          </cell>
          <cell r="B1191" t="str">
            <v>CRUZ GUTIERREZ YURIMA</v>
          </cell>
          <cell r="C1191" t="str">
            <v>BANQUERO PRIVADO SENIOR</v>
          </cell>
          <cell r="D1191" t="str">
            <v>PROMOCION Y ASESORIA</v>
          </cell>
          <cell r="E1191" t="str">
            <v>CD MX LINDAVISTA</v>
          </cell>
        </row>
        <row r="1192">
          <cell r="A1192">
            <v>61056</v>
          </cell>
          <cell r="B1192" t="str">
            <v>VEGA URIBE ESTELA GUADALUPE</v>
          </cell>
          <cell r="C1192" t="str">
            <v>BANQUERO PRIVADO SENIOR</v>
          </cell>
          <cell r="D1192" t="str">
            <v>PROMOCION Y ASESORIA</v>
          </cell>
          <cell r="E1192" t="str">
            <v>CD MX PATIO UNIVERSIDAD</v>
          </cell>
        </row>
        <row r="1193">
          <cell r="A1193">
            <v>61094</v>
          </cell>
          <cell r="B1193" t="str">
            <v>PEREZ GROTEWOLD RODRIGO</v>
          </cell>
          <cell r="C1193" t="str">
            <v>ASESOR PATRIMONIAL ASOCIADO</v>
          </cell>
          <cell r="D1193" t="str">
            <v>PROMOCION Y ASESORIA</v>
          </cell>
          <cell r="E1193" t="str">
            <v>CD MX ALTAVISTA</v>
          </cell>
        </row>
        <row r="1194">
          <cell r="A1194">
            <v>61081</v>
          </cell>
          <cell r="B1194" t="str">
            <v>IÑARRA RAUH-HAIN IKER</v>
          </cell>
          <cell r="C1194" t="str">
            <v>ASESOR PATRIMONIAL ASOCIADO</v>
          </cell>
          <cell r="D1194" t="str">
            <v>PROMOCION Y ASESORIA</v>
          </cell>
          <cell r="E1194" t="str">
            <v>CD MX ALTAVISTA</v>
          </cell>
        </row>
        <row r="1195">
          <cell r="A1195">
            <v>61087</v>
          </cell>
          <cell r="B1195" t="str">
            <v>CALDERON PANIAGUA FERMIN</v>
          </cell>
          <cell r="C1195" t="str">
            <v>ASESOR PATRIMONIAL ASOCIADO</v>
          </cell>
          <cell r="D1195" t="str">
            <v>PROMOCION Y ASESORIA</v>
          </cell>
          <cell r="E1195" t="str">
            <v>CD MX JULIO VERNE POLANCO</v>
          </cell>
        </row>
        <row r="1196">
          <cell r="A1196">
            <v>61104</v>
          </cell>
          <cell r="B1196" t="str">
            <v>RODRIGUEZ GARZA EDGARDO</v>
          </cell>
          <cell r="C1196" t="str">
            <v>ASESOR PATRIMONIAL ASOCIADO</v>
          </cell>
          <cell r="D1196" t="str">
            <v>PROMOCION Y ASESORIA</v>
          </cell>
          <cell r="E1196" t="str">
            <v>JAL MARINA VALLARTA</v>
          </cell>
        </row>
        <row r="1197">
          <cell r="A1197">
            <v>61107</v>
          </cell>
          <cell r="B1197" t="str">
            <v>CONTRERAS QUIROZ ELOISA JAZMIN</v>
          </cell>
          <cell r="C1197" t="str">
            <v>SUBGERENTE ADMINISTRATIVO</v>
          </cell>
          <cell r="D1197" t="str">
            <v>PROMOCION Y ASESORIA</v>
          </cell>
          <cell r="E1197" t="str">
            <v>CD MX TERRAZA PEDREGAL</v>
          </cell>
        </row>
        <row r="1198">
          <cell r="A1198">
            <v>61115</v>
          </cell>
          <cell r="B1198" t="str">
            <v>HERNANDEZ MALDONADO ABRAHAM</v>
          </cell>
          <cell r="C1198" t="str">
            <v>ASESOR PATRIMONIAL ASOCIADO</v>
          </cell>
          <cell r="D1198" t="str">
            <v>PROMOCION Y ASESORIA</v>
          </cell>
          <cell r="E1198" t="str">
            <v>BCS LOS CABOS P PENINSULA</v>
          </cell>
        </row>
        <row r="1199">
          <cell r="A1199">
            <v>61119</v>
          </cell>
          <cell r="B1199" t="str">
            <v>COPPEL  GOMEZ RUBIO ARMANDO</v>
          </cell>
          <cell r="C1199" t="str">
            <v>DIRECTOR DE CENTRO FINANCIERO</v>
          </cell>
          <cell r="D1199" t="str">
            <v>PROMOCION Y ASESORIA</v>
          </cell>
          <cell r="E1199" t="str">
            <v>SIN MAZATLAN AV DEL MAR</v>
          </cell>
        </row>
        <row r="1200">
          <cell r="A1200">
            <v>61167</v>
          </cell>
          <cell r="B1200" t="str">
            <v>VIESCA GARCIA RODRIGO</v>
          </cell>
          <cell r="C1200" t="str">
            <v>DIRECTOR DE CENTRO FINANCIERO</v>
          </cell>
          <cell r="D1200" t="str">
            <v>PROMOCION Y ASESORIA</v>
          </cell>
          <cell r="E1200" t="str">
            <v>CD MX PATIO UNIVERSIDAD</v>
          </cell>
        </row>
        <row r="1201">
          <cell r="A1201">
            <v>61165</v>
          </cell>
          <cell r="B1201" t="str">
            <v>GALGUERA MARTINEZ MARIA VICTORIA</v>
          </cell>
          <cell r="C1201" t="str">
            <v>ASESOR PATRIMONIAL ASOCIADO</v>
          </cell>
          <cell r="D1201" t="str">
            <v>PROMOCION Y ASESORIA</v>
          </cell>
          <cell r="E1201" t="str">
            <v>CD MX JULIO VERNE POLANCO</v>
          </cell>
        </row>
        <row r="1202">
          <cell r="A1202">
            <v>61177</v>
          </cell>
          <cell r="B1202" t="str">
            <v>VILLEGAS MENDOZA ANA GABRIELA</v>
          </cell>
          <cell r="C1202" t="str">
            <v>ASISTENTE DE PROMOCION</v>
          </cell>
          <cell r="D1202" t="str">
            <v>PROMOCION Y ASESORIA</v>
          </cell>
          <cell r="E1202" t="str">
            <v>CD MX MONTES URALES</v>
          </cell>
        </row>
        <row r="1203">
          <cell r="A1203">
            <v>61220</v>
          </cell>
          <cell r="B1203" t="str">
            <v>FERNANDEZ ACEVES CRISTINA ELIZABETH</v>
          </cell>
          <cell r="C1203" t="str">
            <v>ASESOR PATRIMONIAL ASOCIADO</v>
          </cell>
          <cell r="D1203" t="str">
            <v>PROMOCION Y ASESORIA</v>
          </cell>
          <cell r="E1203" t="str">
            <v>JAL GDL MARIANO OTERO GWTC</v>
          </cell>
        </row>
        <row r="1204">
          <cell r="A1204">
            <v>61230</v>
          </cell>
          <cell r="B1204" t="str">
            <v>ARISTOY MAAWAD KAY MARIANA</v>
          </cell>
          <cell r="C1204" t="str">
            <v>ASESOR PATRIMONIAL ASOCIADO</v>
          </cell>
          <cell r="D1204" t="str">
            <v>PROMOCION Y ASESORIA</v>
          </cell>
          <cell r="E1204" t="str">
            <v>CD MX MONTES URALES</v>
          </cell>
        </row>
        <row r="1205">
          <cell r="A1205">
            <v>61368</v>
          </cell>
          <cell r="B1205" t="str">
            <v>MEZA VALDEZ JESUS MANUEL</v>
          </cell>
          <cell r="C1205" t="str">
            <v>DIRECTOR DE CENTRO FINANCIERO</v>
          </cell>
          <cell r="D1205" t="str">
            <v>PROMOCION Y ASESORIA</v>
          </cell>
          <cell r="E1205" t="str">
            <v>SIN CULIACAN TORRE STA MARIA</v>
          </cell>
        </row>
        <row r="1206">
          <cell r="A1206">
            <v>61373</v>
          </cell>
          <cell r="B1206" t="str">
            <v>OCEGUERA CONTRERAS PRISCILA</v>
          </cell>
          <cell r="C1206" t="str">
            <v>DIRECTOR DE CENTRO FINANCIERO</v>
          </cell>
          <cell r="D1206" t="str">
            <v>PROMOCION Y ASESORIA</v>
          </cell>
          <cell r="E1206" t="str">
            <v>JAL ZAPOPAN ANDARES CORP. PATRIA</v>
          </cell>
        </row>
        <row r="1207">
          <cell r="A1207">
            <v>61405</v>
          </cell>
          <cell r="B1207" t="str">
            <v>LEON ESQUIVEL JOSE GILBERTO</v>
          </cell>
          <cell r="C1207" t="str">
            <v>ASESOR PATRIMONIAL ASOCIADO</v>
          </cell>
          <cell r="D1207" t="str">
            <v>PROMOCION Y ASESORIA</v>
          </cell>
          <cell r="E1207" t="str">
            <v>CD MX LINDAVISTA</v>
          </cell>
        </row>
        <row r="1208">
          <cell r="A1208">
            <v>61422</v>
          </cell>
          <cell r="B1208" t="str">
            <v>LIZARRARAS VIRGEN PATRICIA</v>
          </cell>
          <cell r="C1208" t="str">
            <v>ASESOR PATRIMONIAL</v>
          </cell>
          <cell r="D1208" t="str">
            <v>PROMOCION Y ASESORIA</v>
          </cell>
          <cell r="E1208" t="str">
            <v>JAL MARINA VALLARTA</v>
          </cell>
        </row>
        <row r="1209">
          <cell r="A1209">
            <v>61431</v>
          </cell>
          <cell r="B1209" t="str">
            <v>HERNANDEZ ORTIZ CLAUDIA CRISTINA</v>
          </cell>
          <cell r="C1209" t="str">
            <v>EJECUTIVO DE SERVICIO</v>
          </cell>
          <cell r="D1209" t="str">
            <v>PROMOCION Y ASESORIA</v>
          </cell>
          <cell r="E1209" t="str">
            <v>CD MX XOLA</v>
          </cell>
        </row>
        <row r="1210">
          <cell r="A1210">
            <v>61495</v>
          </cell>
          <cell r="B1210" t="str">
            <v>NORIS BALDENEBRO BLANCA LORENA</v>
          </cell>
          <cell r="C1210" t="str">
            <v>ASESOR PATRIMONIAL</v>
          </cell>
          <cell r="D1210" t="str">
            <v>PROMOCION Y ASESORIA</v>
          </cell>
          <cell r="E1210" t="str">
            <v>SIN LOS MOCHIS PLAZA ROSALES</v>
          </cell>
        </row>
        <row r="1211">
          <cell r="A1211">
            <v>61490</v>
          </cell>
          <cell r="B1211" t="str">
            <v>CRUZ ALBA SALVADOR</v>
          </cell>
          <cell r="C1211" t="str">
            <v>GERENTE ADMINISTRATIVO</v>
          </cell>
          <cell r="D1211" t="str">
            <v>PROMOCION Y ASESORIA</v>
          </cell>
          <cell r="E1211" t="str">
            <v>JAL ZAPOPAN PLAZA ANDARES</v>
          </cell>
        </row>
        <row r="1212">
          <cell r="A1212">
            <v>63772</v>
          </cell>
          <cell r="B1212" t="str">
            <v>GUTIERREZ ROJAS MARIA TERESA</v>
          </cell>
          <cell r="C1212" t="str">
            <v>ASESOR PATRIMONIAL ASOCIADO</v>
          </cell>
          <cell r="D1212" t="str">
            <v>PROMOCION Y ASESORIA</v>
          </cell>
          <cell r="E1212" t="str">
            <v>CD MX PATIO UNIVERSIDAD</v>
          </cell>
        </row>
        <row r="1213">
          <cell r="A1213">
            <v>63778</v>
          </cell>
          <cell r="B1213" t="str">
            <v>GOMEZ ALATORRE RODRIGO</v>
          </cell>
          <cell r="C1213" t="str">
            <v>DIRECTOR DE ASESORIA</v>
          </cell>
          <cell r="D1213" t="str">
            <v>PROMOCION Y ASESORIA</v>
          </cell>
          <cell r="E1213" t="str">
            <v>CD MX MONTES URALES</v>
          </cell>
        </row>
        <row r="1214">
          <cell r="A1214">
            <v>63779</v>
          </cell>
          <cell r="B1214" t="str">
            <v>BRITO PEDROZA PATRICIA ELIZABETH</v>
          </cell>
          <cell r="C1214" t="str">
            <v>ASESOR PATRIMONIAL</v>
          </cell>
          <cell r="D1214" t="str">
            <v>PROMOCION Y ASESORIA</v>
          </cell>
          <cell r="E1214" t="str">
            <v>CD MX MONTES URALES</v>
          </cell>
        </row>
        <row r="1215">
          <cell r="A1215">
            <v>63780</v>
          </cell>
          <cell r="B1215" t="str">
            <v>MEJIA ROMERO ENRIQUE JESUS</v>
          </cell>
          <cell r="C1215" t="str">
            <v>ASESOR PATRIMONIAL ASOCIADO</v>
          </cell>
          <cell r="D1215" t="str">
            <v>PROMOCION Y ASESORIA</v>
          </cell>
          <cell r="E1215" t="str">
            <v>CD MX MONTES URALES</v>
          </cell>
        </row>
        <row r="1216">
          <cell r="A1216">
            <v>63802</v>
          </cell>
          <cell r="B1216" t="str">
            <v>PEREZ TEJADA CABRERA JOSE LUIS</v>
          </cell>
          <cell r="C1216" t="str">
            <v>ASESOR PATRIMONIAL ASOCIADO</v>
          </cell>
          <cell r="D1216" t="str">
            <v>PROMOCION Y ASESORIA</v>
          </cell>
          <cell r="E1216" t="str">
            <v>CD MX ALTAVISTA</v>
          </cell>
        </row>
        <row r="1217">
          <cell r="A1217">
            <v>63809</v>
          </cell>
          <cell r="B1217" t="str">
            <v>RAMIREZ MORENO ZIANYA</v>
          </cell>
          <cell r="C1217" t="str">
            <v>CAJERO</v>
          </cell>
          <cell r="D1217" t="str">
            <v>PROMOCION Y ASESORIA</v>
          </cell>
          <cell r="E1217" t="str">
            <v>EDO MEX TECAMACHALCO</v>
          </cell>
        </row>
        <row r="1218">
          <cell r="A1218">
            <v>63810</v>
          </cell>
          <cell r="B1218" t="str">
            <v>ESCOBAR ROBLEDO NANCY YASMIN</v>
          </cell>
          <cell r="C1218" t="str">
            <v>ASISTENTE DE ASESORIA</v>
          </cell>
          <cell r="D1218" t="str">
            <v>PROMOCION Y ASESORIA</v>
          </cell>
          <cell r="E1218" t="str">
            <v>CD MX MONTES URALES</v>
          </cell>
        </row>
        <row r="1219">
          <cell r="A1219">
            <v>63835</v>
          </cell>
          <cell r="B1219" t="str">
            <v>ROMERO CORRAL SISI RUTH</v>
          </cell>
          <cell r="C1219" t="str">
            <v>CAJERO</v>
          </cell>
          <cell r="D1219" t="str">
            <v>PROMOCION Y ASESORIA</v>
          </cell>
          <cell r="E1219" t="str">
            <v>SIN LOS MOCHIS PLAZA ROSALES</v>
          </cell>
        </row>
        <row r="1220">
          <cell r="A1220">
            <v>63834</v>
          </cell>
          <cell r="B1220" t="str">
            <v>ROJAS ORTEGA MARIA GUADALUPE</v>
          </cell>
          <cell r="C1220" t="str">
            <v>ASESOR PATRIMONIAL ASOCIADO</v>
          </cell>
          <cell r="D1220" t="str">
            <v>PROMOCION Y ASESORIA</v>
          </cell>
          <cell r="E1220" t="str">
            <v>EDO MEX TOLUCA V CARRANZA</v>
          </cell>
        </row>
        <row r="1221">
          <cell r="A1221">
            <v>63845</v>
          </cell>
          <cell r="B1221" t="str">
            <v>ESPINOSA MARTINEZ VICTOR DAVID</v>
          </cell>
          <cell r="C1221" t="str">
            <v>ASESOR PATRIMONIAL ASOCIADO</v>
          </cell>
          <cell r="D1221" t="str">
            <v>PROMOCION Y ASESORIA</v>
          </cell>
          <cell r="E1221" t="str">
            <v>CD MX MONTES URALES</v>
          </cell>
        </row>
        <row r="1222">
          <cell r="A1222">
            <v>63854</v>
          </cell>
          <cell r="B1222" t="str">
            <v>ABARCA MONROY JUDITH</v>
          </cell>
          <cell r="C1222" t="str">
            <v>ASESOR PATRIMONIAL</v>
          </cell>
          <cell r="D1222" t="str">
            <v>PROMOCION Y ASESORIA</v>
          </cell>
          <cell r="E1222" t="str">
            <v>CD MX MONTES URALES</v>
          </cell>
        </row>
        <row r="1223">
          <cell r="A1223">
            <v>63859</v>
          </cell>
          <cell r="B1223" t="str">
            <v>DEL VALLE COPPEL LORENZA</v>
          </cell>
          <cell r="C1223" t="str">
            <v>ASESOR PATRIMONIAL ASOCIADO</v>
          </cell>
          <cell r="D1223" t="str">
            <v>PROMOCION Y ASESORIA</v>
          </cell>
          <cell r="E1223" t="str">
            <v>SIN MAZATLAN AV DEL MAR</v>
          </cell>
        </row>
        <row r="1224">
          <cell r="A1224">
            <v>63864</v>
          </cell>
          <cell r="B1224" t="str">
            <v>HERMOSILLO MILLAN ALINA</v>
          </cell>
          <cell r="C1224" t="str">
            <v>ASESOR PATRIMONIAL ASOCIADO</v>
          </cell>
          <cell r="D1224" t="str">
            <v>PROMOCION Y ASESORIA</v>
          </cell>
          <cell r="E1224" t="str">
            <v>EDO MEX TECAMACHALCO</v>
          </cell>
        </row>
        <row r="1225">
          <cell r="A1225">
            <v>63875</v>
          </cell>
          <cell r="B1225" t="str">
            <v>CORTES PALMA JOSE DAVID</v>
          </cell>
          <cell r="C1225" t="str">
            <v>ASESOR PATRIMONIAL ASOCIADO</v>
          </cell>
          <cell r="D1225" t="str">
            <v>PROMOCION Y ASESORIA</v>
          </cell>
          <cell r="E1225" t="str">
            <v>EDO MEX VALLE DORADO</v>
          </cell>
        </row>
        <row r="1226">
          <cell r="A1226">
            <v>63906</v>
          </cell>
          <cell r="B1226" t="str">
            <v>MORAGREGA CANUDAS JUAN PABLO</v>
          </cell>
          <cell r="C1226" t="str">
            <v>ASESOR PATRIMONIAL</v>
          </cell>
          <cell r="D1226" t="str">
            <v>PROMOCION Y ASESORIA</v>
          </cell>
          <cell r="E1226" t="str">
            <v>JAL ZAPOPAN ANDARES CORP. PATRIA</v>
          </cell>
        </row>
        <row r="1227">
          <cell r="A1227">
            <v>63923</v>
          </cell>
          <cell r="B1227" t="str">
            <v>SAINZ VILALTA FERNANDO</v>
          </cell>
          <cell r="C1227" t="str">
            <v>INTERNO</v>
          </cell>
          <cell r="D1227" t="str">
            <v>PROMOCION Y ASESORIA</v>
          </cell>
          <cell r="E1227" t="str">
            <v>CD MX MONTES URALES</v>
          </cell>
        </row>
        <row r="1228">
          <cell r="A1228">
            <v>63978</v>
          </cell>
          <cell r="B1228" t="str">
            <v>CARDENAS SILVA BRENDA</v>
          </cell>
          <cell r="C1228" t="str">
            <v>ASISTENTE ADMINISTRATIVO</v>
          </cell>
          <cell r="D1228" t="str">
            <v>PROMOCION Y ASESORIA</v>
          </cell>
          <cell r="E1228" t="str">
            <v>CD MX ALTAVISTA</v>
          </cell>
        </row>
        <row r="1229">
          <cell r="A1229">
            <v>63946</v>
          </cell>
          <cell r="B1229" t="str">
            <v>CERVANTES SALAS MARCO</v>
          </cell>
          <cell r="C1229" t="str">
            <v>ASESOR PATRIMONIAL ASOCIADO</v>
          </cell>
          <cell r="D1229" t="str">
            <v>PROMOCION Y ASESORIA</v>
          </cell>
          <cell r="E1229" t="str">
            <v>CD MX MONTES URALES</v>
          </cell>
        </row>
        <row r="1230">
          <cell r="A1230">
            <v>63951</v>
          </cell>
          <cell r="B1230" t="str">
            <v>ALCALA ARELLANO JOSE</v>
          </cell>
          <cell r="C1230" t="str">
            <v>ASESOR PATRIMONIAL ASOCIADO</v>
          </cell>
          <cell r="D1230" t="str">
            <v>PROMOCION Y ASESORIA</v>
          </cell>
          <cell r="E1230" t="str">
            <v>CD MX MONTES URALES</v>
          </cell>
        </row>
        <row r="1231">
          <cell r="A1231">
            <v>63999</v>
          </cell>
          <cell r="B1231" t="str">
            <v>ESPINOSA YAÑEZ ANGELICA</v>
          </cell>
          <cell r="C1231" t="str">
            <v>RECEPCIONISTA ANFITRION</v>
          </cell>
          <cell r="D1231" t="str">
            <v>PROMOCION Y ASESORIA</v>
          </cell>
          <cell r="E1231" t="str">
            <v>CD MX TERRAZA PEDREGAL</v>
          </cell>
        </row>
        <row r="1232">
          <cell r="A1232">
            <v>63993</v>
          </cell>
          <cell r="B1232" t="str">
            <v>GALVEZ GARZON ANTONIO ENRIQUE</v>
          </cell>
          <cell r="C1232" t="str">
            <v>DIRECTOR DE CENTRO FINANCIERO</v>
          </cell>
          <cell r="D1232" t="str">
            <v>PROMOCION Y ASESORIA</v>
          </cell>
          <cell r="E1232" t="str">
            <v>CD MX XOLA</v>
          </cell>
        </row>
        <row r="1233">
          <cell r="A1233">
            <v>64017</v>
          </cell>
          <cell r="B1233" t="str">
            <v>SERRANO BARCENAS MAURICIO ADRIAN</v>
          </cell>
          <cell r="C1233" t="str">
            <v>CAJERO</v>
          </cell>
          <cell r="D1233" t="str">
            <v>PROMOCION Y ASESORIA</v>
          </cell>
          <cell r="E1233" t="str">
            <v>CD MX XOLA</v>
          </cell>
        </row>
        <row r="1234">
          <cell r="A1234">
            <v>64031</v>
          </cell>
          <cell r="B1234" t="str">
            <v>BRAVO RAMIREZ MARIA DE LA PAZ</v>
          </cell>
          <cell r="C1234" t="str">
            <v>ASESOR PATRIMONIAL ASOCIADO</v>
          </cell>
          <cell r="D1234" t="str">
            <v>PROMOCION Y ASESORIA</v>
          </cell>
          <cell r="E1234" t="str">
            <v>JAL ZAPOPAN PLAZA ANDARES</v>
          </cell>
        </row>
        <row r="1235">
          <cell r="A1235">
            <v>64055</v>
          </cell>
          <cell r="B1235" t="str">
            <v>AVILA . SAUL RICARDO</v>
          </cell>
          <cell r="C1235" t="str">
            <v>ASISTENTE ADMINISTRATIVO</v>
          </cell>
          <cell r="D1235" t="str">
            <v>PROMOCION Y ASESORIA</v>
          </cell>
          <cell r="E1235" t="str">
            <v>SIN CULIACAN TORRE STA MARIA</v>
          </cell>
        </row>
        <row r="1236">
          <cell r="A1236">
            <v>64056</v>
          </cell>
          <cell r="B1236" t="str">
            <v>LARA CANO CLAUDIA ELIZABETH</v>
          </cell>
          <cell r="C1236" t="str">
            <v>INTERNO</v>
          </cell>
          <cell r="D1236" t="str">
            <v>PROMOCION Y ASESORIA</v>
          </cell>
          <cell r="E1236" t="str">
            <v>CD MX MONTES URALES</v>
          </cell>
        </row>
        <row r="1237">
          <cell r="A1237">
            <v>64073</v>
          </cell>
          <cell r="B1237" t="str">
            <v>ARGUELLES GONZALEZ MARCO ANTONIO</v>
          </cell>
          <cell r="C1237" t="str">
            <v>ASESOR PATRIMONIAL ASOCIADO</v>
          </cell>
          <cell r="D1237" t="str">
            <v>PROMOCION Y ASESORIA</v>
          </cell>
          <cell r="E1237" t="str">
            <v>CD MX MONTES URALES</v>
          </cell>
        </row>
        <row r="1238">
          <cell r="A1238">
            <v>64103</v>
          </cell>
          <cell r="B1238" t="str">
            <v>CANO PEREZ GABRIELA</v>
          </cell>
          <cell r="C1238" t="str">
            <v>ASESOR PATRIMONIAL ASOCIADO</v>
          </cell>
          <cell r="D1238" t="str">
            <v>PROMOCION Y ASESORIA</v>
          </cell>
          <cell r="E1238" t="str">
            <v>CD MX MONTES URALES</v>
          </cell>
        </row>
        <row r="1239">
          <cell r="A1239">
            <v>64107</v>
          </cell>
          <cell r="B1239" t="str">
            <v>VALLARIN  VELAZQUEZ  BRENDA VERONICA</v>
          </cell>
          <cell r="C1239" t="str">
            <v>ASISTENTE DE PROMOCION</v>
          </cell>
          <cell r="D1239" t="str">
            <v>PROMOCION Y ASESORIA</v>
          </cell>
          <cell r="E1239" t="str">
            <v>CD MX JULIO VERNE POLANCO</v>
          </cell>
        </row>
        <row r="1240">
          <cell r="A1240">
            <v>64110</v>
          </cell>
          <cell r="B1240" t="str">
            <v>GUZMAN  PEREZ VALERIA MONSERRAT</v>
          </cell>
          <cell r="C1240" t="str">
            <v>EJECUTIVO DE SERVICIO</v>
          </cell>
          <cell r="D1240" t="str">
            <v>PROMOCION Y ASESORIA</v>
          </cell>
          <cell r="E1240" t="str">
            <v>JAL MARINA VALLARTA</v>
          </cell>
        </row>
        <row r="1241">
          <cell r="A1241">
            <v>64126</v>
          </cell>
          <cell r="B1241" t="str">
            <v>GAMBOA BELLO RAUL MANELIK</v>
          </cell>
          <cell r="C1241" t="str">
            <v>DIRECTOR DE CENTRO FINANCIERO</v>
          </cell>
          <cell r="D1241" t="str">
            <v>PROMOCION Y ASESORIA</v>
          </cell>
          <cell r="E1241" t="str">
            <v>EDO MEX VALLE DORADO</v>
          </cell>
        </row>
        <row r="1242">
          <cell r="A1242">
            <v>64131</v>
          </cell>
          <cell r="B1242" t="str">
            <v>TORRA WALLISER JUAN CARLOS</v>
          </cell>
          <cell r="C1242" t="str">
            <v>ASESOR PATRIMONIAL</v>
          </cell>
          <cell r="D1242" t="str">
            <v>PROMOCION Y ASESORIA</v>
          </cell>
          <cell r="E1242" t="str">
            <v>CD MX MONTES URALES</v>
          </cell>
        </row>
        <row r="1243">
          <cell r="A1243">
            <v>64154</v>
          </cell>
          <cell r="B1243" t="str">
            <v>FARRERA QUIÑONEZ MARTHA LORENA</v>
          </cell>
          <cell r="C1243" t="str">
            <v>SUBGERENTE ADMINISTRATIVO</v>
          </cell>
          <cell r="D1243" t="str">
            <v>PROMOCION Y ASESORIA</v>
          </cell>
          <cell r="E1243" t="str">
            <v>CD MX LINDAVISTA</v>
          </cell>
        </row>
        <row r="1244">
          <cell r="A1244">
            <v>64159</v>
          </cell>
          <cell r="B1244" t="str">
            <v>FERNANDEZ MEDINA ASCENCION</v>
          </cell>
          <cell r="C1244" t="str">
            <v>RECEPCIONISTA ANFITRION</v>
          </cell>
          <cell r="D1244" t="str">
            <v>PROMOCION Y ASESORIA</v>
          </cell>
          <cell r="E1244" t="str">
            <v>SIN CULIACAN TORRE STA MARIA</v>
          </cell>
        </row>
        <row r="1245">
          <cell r="A1245">
            <v>64153</v>
          </cell>
          <cell r="B1245" t="str">
            <v>HERNANDEZ VALDES MIGUEL ANGEL</v>
          </cell>
          <cell r="C1245" t="str">
            <v>ASESOR PATRIMONIAL ASOCIADO</v>
          </cell>
          <cell r="D1245" t="str">
            <v>PROMOCION Y ASESORIA</v>
          </cell>
          <cell r="E1245" t="str">
            <v>CD MX MONTES URALES</v>
          </cell>
        </row>
        <row r="1246">
          <cell r="A1246">
            <v>64160</v>
          </cell>
          <cell r="B1246" t="str">
            <v>GARCIA HERNANDEZ DULCE</v>
          </cell>
          <cell r="C1246" t="str">
            <v>BANQUERO PRIVADO SENIOR</v>
          </cell>
          <cell r="D1246" t="str">
            <v>BANCA PRIVADA PLUS</v>
          </cell>
          <cell r="E1246" t="str">
            <v>CD MX MONTES URALES</v>
          </cell>
        </row>
        <row r="1247">
          <cell r="A1247">
            <v>64180</v>
          </cell>
          <cell r="B1247" t="str">
            <v>JOHNSTON PIMENTEL MARIA EVELINA</v>
          </cell>
          <cell r="C1247" t="str">
            <v>ASESOR PATRIMONIAL ASOCIADO</v>
          </cell>
          <cell r="D1247" t="str">
            <v>PROMOCION Y ASESORIA</v>
          </cell>
          <cell r="E1247" t="str">
            <v>CD MX JULIO VERNE POLANCO</v>
          </cell>
        </row>
        <row r="1248">
          <cell r="A1248">
            <v>64204</v>
          </cell>
          <cell r="B1248" t="str">
            <v>CUELLAR LOPEZ CARLOS FELIPE</v>
          </cell>
          <cell r="C1248" t="str">
            <v>ASESOR PATRIMONIAL ASOCIADO</v>
          </cell>
          <cell r="D1248" t="str">
            <v>PROMOCION Y ASESORIA</v>
          </cell>
          <cell r="E1248" t="str">
            <v>CD MX MONTES URALES</v>
          </cell>
        </row>
        <row r="1249">
          <cell r="A1249">
            <v>64208</v>
          </cell>
          <cell r="B1249" t="str">
            <v>TABARES ESPINOSA MARIBEL EDITH</v>
          </cell>
          <cell r="C1249" t="str">
            <v>ASESOR PATRIMONIAL ASOCIADO</v>
          </cell>
          <cell r="D1249" t="str">
            <v>PROMOCION Y ASESORIA</v>
          </cell>
          <cell r="E1249" t="str">
            <v>CD MX MONTES URALES</v>
          </cell>
        </row>
        <row r="1250">
          <cell r="A1250">
            <v>64213</v>
          </cell>
          <cell r="B1250" t="str">
            <v>BARRIOS SEVERIANO LUZ ADRIANA</v>
          </cell>
          <cell r="C1250" t="str">
            <v>CAJERO</v>
          </cell>
          <cell r="D1250" t="str">
            <v>PROMOCION Y ASESORIA</v>
          </cell>
          <cell r="E1250" t="str">
            <v>CD MX MONTES URALES</v>
          </cell>
        </row>
        <row r="1251">
          <cell r="A1251">
            <v>64225</v>
          </cell>
          <cell r="B1251" t="str">
            <v>DEL CASTILLO HORTA MARISOL</v>
          </cell>
          <cell r="C1251" t="str">
            <v>SUBGERENTE ADMINISTRATIVO</v>
          </cell>
          <cell r="D1251" t="str">
            <v>PROMOCION Y ASESORIA</v>
          </cell>
          <cell r="E1251" t="str">
            <v>BCS LOS CABOS P PENINSULA</v>
          </cell>
        </row>
        <row r="1252">
          <cell r="A1252">
            <v>93251</v>
          </cell>
          <cell r="B1252" t="str">
            <v>FERRUSCA VILLASEÑOR DIANA</v>
          </cell>
          <cell r="C1252" t="str">
            <v>CAJERO</v>
          </cell>
          <cell r="D1252" t="str">
            <v>PROMOCION Y ASESORIA</v>
          </cell>
          <cell r="E1252" t="str">
            <v>QRO QUERETARO BERNARDO QUINTANA</v>
          </cell>
        </row>
        <row r="1253">
          <cell r="A1253">
            <v>93327</v>
          </cell>
          <cell r="B1253" t="str">
            <v>PLIEGO MARRON GABRIELA</v>
          </cell>
          <cell r="C1253" t="str">
            <v>BANQUERO PRIVADO JUNIOR</v>
          </cell>
          <cell r="D1253" t="str">
            <v>PROMOCION Y ASESORIA</v>
          </cell>
          <cell r="E1253" t="str">
            <v>QRO QUERETARO BERNARDO QUINTANA</v>
          </cell>
        </row>
        <row r="1254">
          <cell r="A1254">
            <v>93335</v>
          </cell>
          <cell r="B1254" t="str">
            <v>GONZALEZ HERNANDEZ MARIA DEL SAGRARIO</v>
          </cell>
          <cell r="C1254" t="str">
            <v>SUBGERENTE ADMINISTRATIVO</v>
          </cell>
          <cell r="D1254" t="str">
            <v>PROMOCION Y ASESORIA</v>
          </cell>
          <cell r="E1254" t="str">
            <v>QRO QUERETARO BERNARDO QUINTANA</v>
          </cell>
        </row>
        <row r="1255">
          <cell r="A1255">
            <v>94887</v>
          </cell>
          <cell r="B1255" t="str">
            <v>GONZALEZ QUINTERO FERNANDO</v>
          </cell>
          <cell r="C1255" t="str">
            <v>ASESOR PATRIMONIAL ASOCIADO</v>
          </cell>
          <cell r="D1255" t="str">
            <v>PROMOCION Y ASESORIA</v>
          </cell>
          <cell r="E1255" t="str">
            <v>GTO SMA CENTRO</v>
          </cell>
        </row>
        <row r="1256">
          <cell r="A1256">
            <v>96049</v>
          </cell>
          <cell r="B1256" t="str">
            <v>VAZQUEZ JIMENEZ MARIA MERCEDES</v>
          </cell>
          <cell r="C1256" t="str">
            <v>ASESOR PATRIMONIAL ASOCIADO</v>
          </cell>
          <cell r="D1256" t="str">
            <v>PROMOCION Y ASESORIA</v>
          </cell>
          <cell r="E1256" t="str">
            <v>GTO SMA CENTRO</v>
          </cell>
        </row>
        <row r="1257">
          <cell r="A1257">
            <v>96080</v>
          </cell>
          <cell r="B1257" t="str">
            <v>VILLEGAS SANCHEZ PATRICIA</v>
          </cell>
          <cell r="C1257" t="str">
            <v>CAJERO</v>
          </cell>
          <cell r="D1257" t="str">
            <v>PROMOCION Y ASESORIA</v>
          </cell>
          <cell r="E1257" t="str">
            <v>GTO SMA CENTRO</v>
          </cell>
        </row>
        <row r="1258">
          <cell r="A1258">
            <v>96148</v>
          </cell>
          <cell r="B1258" t="str">
            <v>CERVANTES LICEA VIRGINIA</v>
          </cell>
          <cell r="C1258" t="str">
            <v>CAJERO</v>
          </cell>
          <cell r="D1258" t="str">
            <v>PROMOCION Y ASESORIA</v>
          </cell>
          <cell r="E1258" t="str">
            <v>GTO SMA CENTRO</v>
          </cell>
        </row>
        <row r="1259">
          <cell r="A1259">
            <v>96197</v>
          </cell>
          <cell r="B1259" t="str">
            <v>MALDONADO TOVAR GABRIELA</v>
          </cell>
          <cell r="C1259" t="str">
            <v>SUBGERENTE ADMINISTRATIVO</v>
          </cell>
          <cell r="D1259" t="str">
            <v>PROMOCION Y ASESORIA</v>
          </cell>
          <cell r="E1259" t="str">
            <v>GTO SMA CENTRO</v>
          </cell>
        </row>
        <row r="1260">
          <cell r="A1260">
            <v>96239</v>
          </cell>
          <cell r="B1260" t="str">
            <v>VALLE HERNANDEZ MA. GUADALUPE</v>
          </cell>
          <cell r="C1260" t="str">
            <v>MENSAJERO</v>
          </cell>
          <cell r="D1260" t="str">
            <v>PROMOCION Y ASESORIA</v>
          </cell>
          <cell r="E1260" t="str">
            <v>GTO SMA CENTRO</v>
          </cell>
        </row>
        <row r="1261">
          <cell r="A1261">
            <v>96353</v>
          </cell>
          <cell r="B1261" t="str">
            <v>RODRIGUEZ HERNANDEZ BLANCA ESTELA</v>
          </cell>
          <cell r="C1261" t="str">
            <v>ASESOR PATRIMONIAL ASOCIADO</v>
          </cell>
          <cell r="D1261" t="str">
            <v>PROMOCION Y ASESORIA</v>
          </cell>
          <cell r="E1261" t="str">
            <v>GTO SMA CENTRO</v>
          </cell>
        </row>
        <row r="1262">
          <cell r="A1262">
            <v>60151</v>
          </cell>
          <cell r="B1262" t="str">
            <v>LEAL TENORIO YOLANDA</v>
          </cell>
          <cell r="C1262" t="str">
            <v>BANQUERO PRIVADO JUNIOR</v>
          </cell>
          <cell r="D1262" t="str">
            <v>PROMOCION Y ASESORIA</v>
          </cell>
          <cell r="E1262" t="str">
            <v>QRO QUERETARO BERNARDO QUINTANA</v>
          </cell>
        </row>
        <row r="1263">
          <cell r="A1263">
            <v>60179</v>
          </cell>
          <cell r="B1263" t="str">
            <v>VEGA CARRANZA JOAQUIN ALBERTO</v>
          </cell>
          <cell r="C1263" t="str">
            <v>MENSAJERO</v>
          </cell>
          <cell r="D1263" t="str">
            <v>PROMOCION Y ASESORIA</v>
          </cell>
          <cell r="E1263" t="str">
            <v>SLP SAN LUIS POTOSI PEDREGAL</v>
          </cell>
        </row>
        <row r="1264">
          <cell r="A1264">
            <v>60183</v>
          </cell>
          <cell r="B1264" t="str">
            <v>ROBLES GARNICA ALEJANDRO</v>
          </cell>
          <cell r="C1264" t="str">
            <v>ASESOR PATRIMONIAL ASOCIADO</v>
          </cell>
          <cell r="D1264" t="str">
            <v>PROMOCION Y ASESORIA</v>
          </cell>
          <cell r="E1264" t="str">
            <v>GTO SMA CENTRO</v>
          </cell>
        </row>
        <row r="1265">
          <cell r="A1265">
            <v>60513</v>
          </cell>
          <cell r="B1265" t="str">
            <v>MACIAS NEGRETE LAURA ICELA</v>
          </cell>
          <cell r="C1265" t="str">
            <v>DIRECTOR DE CENTRO FINANCIERO</v>
          </cell>
          <cell r="D1265" t="str">
            <v>PROMOCION Y ASESORIA</v>
          </cell>
          <cell r="E1265" t="str">
            <v>AGS AGUASCALIENTES NTE 509</v>
          </cell>
        </row>
        <row r="1266">
          <cell r="A1266">
            <v>60546</v>
          </cell>
          <cell r="B1266" t="str">
            <v>DIAZ ASCENCIO MARIBEL</v>
          </cell>
          <cell r="C1266" t="str">
            <v>ASESOR PATRIMONIAL</v>
          </cell>
          <cell r="D1266" t="str">
            <v>PROMOCION Y ASESORIA</v>
          </cell>
          <cell r="E1266" t="str">
            <v>GTO SMA CENTRO</v>
          </cell>
        </row>
        <row r="1267">
          <cell r="A1267">
            <v>60827</v>
          </cell>
          <cell r="B1267" t="str">
            <v>VERDIN GONZALEZ MARIA GUADALUPE</v>
          </cell>
          <cell r="C1267" t="str">
            <v>ASESOR PATRIMONIAL ASOCIADO</v>
          </cell>
          <cell r="D1267" t="str">
            <v>PROMOCION Y ASESORIA</v>
          </cell>
          <cell r="E1267" t="str">
            <v>AGS AGUASCALIENTES NTE 509</v>
          </cell>
        </row>
        <row r="1268">
          <cell r="A1268">
            <v>60876</v>
          </cell>
          <cell r="B1268" t="str">
            <v>ARELLANO  AYALA ROCIO</v>
          </cell>
          <cell r="C1268" t="str">
            <v>ASESOR PATRIMONIAL ASOCIADO</v>
          </cell>
          <cell r="D1268" t="str">
            <v>PROMOCION Y ASESORIA</v>
          </cell>
          <cell r="E1268" t="str">
            <v>MICH MOR AV LAZARO CARDENAS</v>
          </cell>
        </row>
        <row r="1269">
          <cell r="A1269">
            <v>60853</v>
          </cell>
          <cell r="B1269" t="str">
            <v>DIAZ ASCENCIO RUTH RAQUEL</v>
          </cell>
          <cell r="C1269" t="str">
            <v>EJECUTIVO DE SERVICIO</v>
          </cell>
          <cell r="D1269" t="str">
            <v>PROMOCION Y ASESORIA</v>
          </cell>
          <cell r="E1269" t="str">
            <v>MICH MOR AV LAZARO CARDENAS</v>
          </cell>
        </row>
        <row r="1270">
          <cell r="A1270">
            <v>60858</v>
          </cell>
          <cell r="B1270" t="str">
            <v>VAZQUEZ TREJO UBALDO</v>
          </cell>
          <cell r="C1270" t="str">
            <v>ASESOR PATRIMONIAL ASOCIADO</v>
          </cell>
          <cell r="D1270" t="str">
            <v>PROMOCION Y ASESORIA</v>
          </cell>
          <cell r="E1270" t="str">
            <v>GTO SMA CENTRO</v>
          </cell>
        </row>
        <row r="1271">
          <cell r="A1271">
            <v>61096</v>
          </cell>
          <cell r="B1271" t="str">
            <v>VELAZQUEZ GARCIA MA SOCORRO</v>
          </cell>
          <cell r="C1271" t="str">
            <v>BANQUERO PRIVADO JUNIOR</v>
          </cell>
          <cell r="D1271" t="str">
            <v>PROMOCION Y ASESORIA</v>
          </cell>
          <cell r="E1271" t="str">
            <v>GTO LEON CERRO GORDO</v>
          </cell>
        </row>
        <row r="1272">
          <cell r="A1272">
            <v>61274</v>
          </cell>
          <cell r="B1272" t="str">
            <v>DE GIOVANNINI  SALDIVAR ROSSANA</v>
          </cell>
          <cell r="C1272" t="str">
            <v>BANQUERO PRIVADO SENIOR</v>
          </cell>
          <cell r="D1272" t="str">
            <v>PROMOCION Y ASESORIA</v>
          </cell>
          <cell r="E1272" t="str">
            <v>GTO LEON CERRO GORDO</v>
          </cell>
        </row>
        <row r="1273">
          <cell r="A1273">
            <v>61428</v>
          </cell>
          <cell r="B1273" t="str">
            <v>ESTRADA GUERRERO ELIZABETH ELVIRA</v>
          </cell>
          <cell r="C1273" t="str">
            <v>BANQUERO PRIVADO SENIOR</v>
          </cell>
          <cell r="D1273" t="str">
            <v>PROMOCION Y ASESORIA</v>
          </cell>
          <cell r="E1273" t="str">
            <v>GTO LEON CERRO GORDO</v>
          </cell>
        </row>
        <row r="1274">
          <cell r="A1274">
            <v>61600</v>
          </cell>
          <cell r="B1274" t="str">
            <v>AGUILAR AYALA ARTURO</v>
          </cell>
          <cell r="C1274" t="str">
            <v>ASESOR PATRIMONIAL ASOCIADO</v>
          </cell>
          <cell r="D1274" t="str">
            <v>PROMOCION Y ASESORIA</v>
          </cell>
          <cell r="E1274" t="str">
            <v>MICH MOR AV LAZARO CARDENAS</v>
          </cell>
        </row>
        <row r="1275">
          <cell r="A1275">
            <v>61705</v>
          </cell>
          <cell r="B1275" t="str">
            <v>GALLARDO RODRIGUEZ MA. CRISTINA</v>
          </cell>
          <cell r="C1275" t="str">
            <v>CAJERO</v>
          </cell>
          <cell r="D1275" t="str">
            <v>PROMOCION Y ASESORIA</v>
          </cell>
          <cell r="E1275" t="str">
            <v>GTO IRAPUATO</v>
          </cell>
        </row>
        <row r="1276">
          <cell r="A1276">
            <v>61737</v>
          </cell>
          <cell r="B1276" t="str">
            <v>CABRERA ALVAREZ ULISES</v>
          </cell>
          <cell r="C1276" t="str">
            <v>ASESOR PATRIMONIAL ASOCIADO</v>
          </cell>
          <cell r="D1276" t="str">
            <v>PROMOCION Y ASESORIA</v>
          </cell>
          <cell r="E1276" t="str">
            <v>GTO IRAPUATO</v>
          </cell>
        </row>
        <row r="1277">
          <cell r="A1277">
            <v>61948</v>
          </cell>
          <cell r="B1277" t="str">
            <v>TORRES MARQUEZ ANDRES</v>
          </cell>
          <cell r="C1277" t="str">
            <v>ASESOR PATRIMONIAL ASOCIADO</v>
          </cell>
          <cell r="D1277" t="str">
            <v>PROMOCION Y ASESORIA</v>
          </cell>
          <cell r="E1277" t="str">
            <v>SLP SAN LUIS POTOSI PEDREGAL</v>
          </cell>
        </row>
        <row r="1278">
          <cell r="A1278">
            <v>62207</v>
          </cell>
          <cell r="B1278" t="str">
            <v>AGUILAR GARCIA REYNA ELIZABETH</v>
          </cell>
          <cell r="C1278" t="str">
            <v>ASESOR PATRIMONIAL ASOCIADO</v>
          </cell>
          <cell r="D1278" t="str">
            <v>PROMOCION Y ASESORIA</v>
          </cell>
          <cell r="E1278" t="str">
            <v>AGS AGUASCALIENTES NTE 509</v>
          </cell>
        </row>
        <row r="1279">
          <cell r="A1279">
            <v>62362</v>
          </cell>
          <cell r="B1279" t="str">
            <v>REYNA BELTRAN BRENDA</v>
          </cell>
          <cell r="C1279" t="str">
            <v>ASESOR PATRIMONIAL ASOCIADO</v>
          </cell>
          <cell r="D1279" t="str">
            <v>PROMOCION Y ASESORIA</v>
          </cell>
          <cell r="E1279" t="str">
            <v>SLP SAN LUIS POTOSI PEDREGAL</v>
          </cell>
        </row>
        <row r="1280">
          <cell r="A1280">
            <v>62387</v>
          </cell>
          <cell r="B1280" t="str">
            <v>AGUILERA AREVALO  EDUARDO</v>
          </cell>
          <cell r="C1280" t="str">
            <v>ASESOR PATRIMONIAL ASOCIADO</v>
          </cell>
          <cell r="D1280" t="str">
            <v>PROMOCION Y ASESORIA</v>
          </cell>
          <cell r="E1280" t="str">
            <v>MICH MOR AV LAZARO CARDENAS</v>
          </cell>
        </row>
        <row r="1281">
          <cell r="A1281">
            <v>62442</v>
          </cell>
          <cell r="B1281" t="str">
            <v>MENDEZ  VEGA GEORGINA</v>
          </cell>
          <cell r="C1281" t="str">
            <v>RECEPCIONISTA ANFITRION</v>
          </cell>
          <cell r="D1281" t="str">
            <v>PROMOCION Y ASESORIA</v>
          </cell>
          <cell r="E1281" t="str">
            <v>QRO QUERETARO BERNARDO QUINTANA</v>
          </cell>
        </row>
        <row r="1282">
          <cell r="A1282">
            <v>62510</v>
          </cell>
          <cell r="B1282" t="str">
            <v>DEL CASTILLO PONS ROSENDO ALEJANDRO</v>
          </cell>
          <cell r="C1282" t="str">
            <v>ASESOR PATRIMONIAL ASOCIADO</v>
          </cell>
          <cell r="D1282" t="str">
            <v>PROMOCION Y ASESORIA</v>
          </cell>
          <cell r="E1282" t="str">
            <v>GTO LEON CERRO GORDO</v>
          </cell>
        </row>
        <row r="1283">
          <cell r="A1283">
            <v>62815</v>
          </cell>
          <cell r="B1283" t="str">
            <v>CRUZ RAMOS REBECA</v>
          </cell>
          <cell r="C1283" t="str">
            <v>RECEPCIONISTA ANFITRION</v>
          </cell>
          <cell r="D1283" t="str">
            <v>PROMOCION Y ASESORIA</v>
          </cell>
          <cell r="E1283" t="str">
            <v>GTO IRAPUATO</v>
          </cell>
        </row>
        <row r="1284">
          <cell r="A1284">
            <v>62882</v>
          </cell>
          <cell r="B1284" t="str">
            <v>ROJAS HERRERA JORGE</v>
          </cell>
          <cell r="C1284" t="str">
            <v>ASESOR PATRIMONIAL</v>
          </cell>
          <cell r="D1284" t="str">
            <v>PROMOCION Y ASESORIA</v>
          </cell>
          <cell r="E1284" t="str">
            <v>GTO LEON CERRO GORDO</v>
          </cell>
        </row>
        <row r="1285">
          <cell r="A1285">
            <v>63166</v>
          </cell>
          <cell r="B1285" t="str">
            <v>GONZALEZ DURAN SUSANA IVONNE</v>
          </cell>
          <cell r="C1285" t="str">
            <v>ASESOR PATRIMONIAL ASOCIADO</v>
          </cell>
          <cell r="D1285" t="str">
            <v>PROMOCION Y ASESORIA</v>
          </cell>
          <cell r="E1285" t="str">
            <v>GTO LEON CERRO GORDO</v>
          </cell>
        </row>
        <row r="1286">
          <cell r="A1286">
            <v>63186</v>
          </cell>
          <cell r="B1286" t="str">
            <v>MACIAS VILLARRUEL MARTIN ALEJANDRO</v>
          </cell>
          <cell r="C1286" t="str">
            <v>CAJERO</v>
          </cell>
          <cell r="D1286" t="str">
            <v>PROMOCION Y ASESORIA</v>
          </cell>
          <cell r="E1286" t="str">
            <v>AGS AGUASCALIENTES NTE 509</v>
          </cell>
        </row>
        <row r="1287">
          <cell r="A1287">
            <v>63260</v>
          </cell>
          <cell r="B1287" t="str">
            <v>BELTRAN ALTAMIRANO MARIA ESTELA</v>
          </cell>
          <cell r="C1287" t="str">
            <v>ASESOR PATRIMONIAL ASOCIADO</v>
          </cell>
          <cell r="D1287" t="str">
            <v>PROMOCION Y ASESORIA</v>
          </cell>
          <cell r="E1287" t="str">
            <v>MICH MOR AV LAZARO CARDENAS</v>
          </cell>
        </row>
        <row r="1288">
          <cell r="A1288">
            <v>63282</v>
          </cell>
          <cell r="B1288" t="str">
            <v>MARTINEZ GONZALEZ MARIA VERONICA</v>
          </cell>
          <cell r="C1288" t="str">
            <v>EJECUTIVO DE SERVICIO</v>
          </cell>
          <cell r="D1288" t="str">
            <v>PROMOCION Y ASESORIA</v>
          </cell>
          <cell r="E1288" t="str">
            <v>GTO SMA CENTRO</v>
          </cell>
        </row>
        <row r="1289">
          <cell r="A1289">
            <v>63804</v>
          </cell>
          <cell r="B1289" t="str">
            <v>MORA HERNANDEZ JOAQUIN ALBERTO</v>
          </cell>
          <cell r="C1289" t="str">
            <v>ASESOR PATRIMONIAL</v>
          </cell>
          <cell r="D1289" t="str">
            <v>PROMOCION Y ASESORIA</v>
          </cell>
          <cell r="E1289" t="str">
            <v>AGS AGUASCALIENTES NTE 509</v>
          </cell>
        </row>
        <row r="1290">
          <cell r="A1290">
            <v>63829</v>
          </cell>
          <cell r="B1290" t="str">
            <v>CORTES ANDRADE JAQUELIN ALEJANDRA</v>
          </cell>
          <cell r="C1290" t="str">
            <v>RECEPCIONISTA ANFITRION</v>
          </cell>
          <cell r="D1290" t="str">
            <v>PROMOCION Y ASESORIA</v>
          </cell>
          <cell r="E1290" t="str">
            <v>MICH MOR AV LAZARO CARDENAS</v>
          </cell>
        </row>
        <row r="1291">
          <cell r="A1291">
            <v>63846</v>
          </cell>
          <cell r="B1291" t="str">
            <v>ESCOBAR PESCINA JESHUA</v>
          </cell>
          <cell r="C1291" t="str">
            <v>ASPIRANTE A ASESOR</v>
          </cell>
          <cell r="D1291" t="str">
            <v>PROMOCION Y ASESORIA</v>
          </cell>
          <cell r="E1291" t="str">
            <v>GTO SMA CENTRO</v>
          </cell>
        </row>
        <row r="1292">
          <cell r="A1292">
            <v>52000</v>
          </cell>
          <cell r="B1292" t="str">
            <v>SANCHEZ NUNEZ GERARDO MANUEL</v>
          </cell>
          <cell r="C1292" t="str">
            <v>SUBDIRECTOR</v>
          </cell>
          <cell r="D1292" t="str">
            <v>MESA DE DERIVADOS</v>
          </cell>
          <cell r="E1292" t="str">
            <v>CD MX CORPORATIVO</v>
          </cell>
        </row>
        <row r="1293">
          <cell r="A1293">
            <v>53139</v>
          </cell>
          <cell r="B1293" t="str">
            <v>RODRIGUEZ MATILLA MAX ALBERTO</v>
          </cell>
          <cell r="C1293" t="str">
            <v>GERENTE</v>
          </cell>
          <cell r="D1293" t="str">
            <v>TESORERIA Y MESA DE DINERO</v>
          </cell>
          <cell r="E1293" t="str">
            <v>CD MX CORPORATIVO</v>
          </cell>
        </row>
        <row r="1294">
          <cell r="A1294">
            <v>5473</v>
          </cell>
          <cell r="B1294" t="str">
            <v>FUENTES VALENCIA HUGO</v>
          </cell>
          <cell r="C1294" t="str">
            <v>DIRECTOR</v>
          </cell>
          <cell r="D1294" t="str">
            <v>TESORERIA Y MESA DE DINERO</v>
          </cell>
          <cell r="E1294" t="str">
            <v>CD MX CORPORATIVO</v>
          </cell>
        </row>
        <row r="1295">
          <cell r="A1295">
            <v>52594</v>
          </cell>
          <cell r="B1295" t="str">
            <v>CAMPUZANO SEGURA MARIA DE LOS ANGELES</v>
          </cell>
          <cell r="C1295" t="str">
            <v>GERENTE</v>
          </cell>
          <cell r="D1295" t="str">
            <v>TESORERIA Y MESA DE DINERO</v>
          </cell>
          <cell r="E1295" t="str">
            <v>CD MX CORPORATIVO</v>
          </cell>
        </row>
        <row r="1296">
          <cell r="A1296">
            <v>51152</v>
          </cell>
          <cell r="B1296" t="str">
            <v>SABA MUSSALI SALOMON</v>
          </cell>
          <cell r="C1296" t="str">
            <v>SUBDIRECTOR</v>
          </cell>
          <cell r="D1296" t="str">
            <v>VENTAS INSTITUCIONALES</v>
          </cell>
          <cell r="E1296" t="str">
            <v>VENTAS EQUITY</v>
          </cell>
        </row>
        <row r="1297">
          <cell r="A1297">
            <v>53962</v>
          </cell>
          <cell r="B1297" t="str">
            <v>OLEA  ALEGRE JUAN PABLO</v>
          </cell>
          <cell r="C1297" t="str">
            <v>SUBDIRECTOR</v>
          </cell>
          <cell r="D1297" t="str">
            <v>VENTAS TESORERIA</v>
          </cell>
          <cell r="E1297" t="str">
            <v>CD MX CORPORATIVO</v>
          </cell>
        </row>
        <row r="1298">
          <cell r="A1298">
            <v>53990</v>
          </cell>
          <cell r="B1298" t="str">
            <v>RAMIREZ PICKETT MARTHA ELIA</v>
          </cell>
          <cell r="C1298" t="str">
            <v>SUBDIRECTOR DE PROMOCION</v>
          </cell>
          <cell r="D1298" t="str">
            <v>WEALTH MANAGEMENT</v>
          </cell>
          <cell r="E1298" t="str">
            <v>CD MX CORPORATIVO</v>
          </cell>
        </row>
        <row r="1299">
          <cell r="A1299">
            <v>62637</v>
          </cell>
          <cell r="B1299" t="str">
            <v>SUAREZ AYALA HECTOR ALFONSO</v>
          </cell>
          <cell r="C1299" t="str">
            <v>VICEPRESIDENT</v>
          </cell>
          <cell r="D1299" t="str">
            <v>BANCA DE INVERSION</v>
          </cell>
          <cell r="E1299" t="str">
            <v>CD MX MONTES URALES</v>
          </cell>
        </row>
        <row r="1300">
          <cell r="A1300">
            <v>62667</v>
          </cell>
          <cell r="B1300" t="str">
            <v>GODINEZ QUINTANA ANTONIO</v>
          </cell>
          <cell r="C1300" t="str">
            <v>VICEPRESIDENT</v>
          </cell>
          <cell r="D1300" t="str">
            <v>BANCA DE INVERSION</v>
          </cell>
          <cell r="E1300" t="str">
            <v>CD MX MONTES URALES</v>
          </cell>
        </row>
        <row r="1301">
          <cell r="A1301">
            <v>63028</v>
          </cell>
          <cell r="B1301" t="str">
            <v>HERNANDEZ WAR GABRIEL DAVID</v>
          </cell>
          <cell r="C1301" t="str">
            <v>GERENTE</v>
          </cell>
          <cell r="D1301" t="str">
            <v>BANCA DE INVERSION</v>
          </cell>
          <cell r="E1301" t="str">
            <v>CD MX CORPORATIVO</v>
          </cell>
        </row>
        <row r="1302">
          <cell r="A1302">
            <v>63223</v>
          </cell>
          <cell r="B1302" t="str">
            <v>SALAZAR AVALOS DANIEL</v>
          </cell>
          <cell r="C1302" t="str">
            <v>ASSOCIATE</v>
          </cell>
          <cell r="D1302" t="str">
            <v>BANCA DE INVERSION</v>
          </cell>
          <cell r="E1302" t="str">
            <v>CD MX MONTES URALES</v>
          </cell>
        </row>
        <row r="1303">
          <cell r="A1303">
            <v>63007</v>
          </cell>
          <cell r="B1303" t="str">
            <v>REMENTERIA BRAVO RAUL</v>
          </cell>
          <cell r="C1303" t="str">
            <v>VICEPRESIDENT JR</v>
          </cell>
          <cell r="D1303" t="str">
            <v>BANCA DE INVERSION</v>
          </cell>
          <cell r="E1303" t="str">
            <v>CD MX CORPORATIVO</v>
          </cell>
        </row>
        <row r="1304">
          <cell r="A1304">
            <v>63106</v>
          </cell>
          <cell r="B1304" t="str">
            <v>ARRIOLA AVELEYRA CARLOS</v>
          </cell>
          <cell r="C1304" t="str">
            <v>ASSOCIATE</v>
          </cell>
          <cell r="D1304" t="str">
            <v>BANCA DE INVERSION</v>
          </cell>
          <cell r="E1304" t="str">
            <v>CD MX MONTES URALES</v>
          </cell>
        </row>
        <row r="1305">
          <cell r="A1305">
            <v>61708</v>
          </cell>
          <cell r="B1305" t="str">
            <v>RAMIREZ RAMIREZ ROBERTO</v>
          </cell>
          <cell r="C1305" t="str">
            <v>GERENTE</v>
          </cell>
          <cell r="D1305" t="str">
            <v>ANALISIS</v>
          </cell>
          <cell r="E1305" t="str">
            <v>CD MX CORPORATIVO</v>
          </cell>
        </row>
        <row r="1306">
          <cell r="A1306">
            <v>62472</v>
          </cell>
          <cell r="B1306" t="str">
            <v>COVARRUBIAS JARAMILLO ENRIQUE</v>
          </cell>
          <cell r="C1306" t="str">
            <v>DIRECTOR</v>
          </cell>
          <cell r="D1306" t="str">
            <v>ANALISIS</v>
          </cell>
          <cell r="E1306" t="str">
            <v>CD MX CORPORATIVO</v>
          </cell>
        </row>
        <row r="1307">
          <cell r="A1307">
            <v>62925</v>
          </cell>
          <cell r="B1307" t="str">
            <v>DE LA ROSA FLORES JOSE RAMON</v>
          </cell>
          <cell r="C1307" t="str">
            <v>SUBDIRECTOR</v>
          </cell>
          <cell r="D1307" t="str">
            <v>ANALISIS</v>
          </cell>
          <cell r="E1307" t="str">
            <v>CD MX CORPORATIVO</v>
          </cell>
        </row>
        <row r="1308">
          <cell r="A1308">
            <v>63983</v>
          </cell>
          <cell r="B1308" t="str">
            <v>FUENTES PEREZ LEONEL ALEJANDRO</v>
          </cell>
          <cell r="C1308" t="str">
            <v>DIRECTOR</v>
          </cell>
          <cell r="D1308" t="str">
            <v>ANALISIS</v>
          </cell>
          <cell r="E1308" t="str">
            <v>CD MX CORPORATIVO</v>
          </cell>
        </row>
        <row r="1309">
          <cell r="A1309">
            <v>60937</v>
          </cell>
          <cell r="B1309" t="str">
            <v>MARTINEZ PEREZ AMPARO GIOVANNA</v>
          </cell>
          <cell r="C1309" t="str">
            <v>ASESOR CAMBIOS</v>
          </cell>
          <cell r="D1309" t="str">
            <v>VENTAS TRANSACCIONAL</v>
          </cell>
          <cell r="E1309" t="str">
            <v>CD MX CORPORATIVO</v>
          </cell>
        </row>
        <row r="1310">
          <cell r="A1310">
            <v>61270</v>
          </cell>
          <cell r="B1310" t="str">
            <v>ONOFRE GONZALEZ MERARI AIDEE</v>
          </cell>
          <cell r="C1310" t="str">
            <v>ASESOR</v>
          </cell>
          <cell r="D1310" t="str">
            <v>VENTAS TRANSACCIONAL</v>
          </cell>
          <cell r="E1310" t="str">
            <v>CD MX CORPORATIVO</v>
          </cell>
        </row>
        <row r="1311">
          <cell r="A1311">
            <v>62049</v>
          </cell>
          <cell r="B1311" t="str">
            <v>GONZALEZ  SALDIVAR MARIANA ALEJANDRA</v>
          </cell>
          <cell r="C1311" t="str">
            <v>ASESOR</v>
          </cell>
          <cell r="D1311" t="str">
            <v>VENTAS TRANSACCIONAL</v>
          </cell>
          <cell r="E1311" t="str">
            <v>NL SAN PEDRO SAN AGUSTIN</v>
          </cell>
        </row>
        <row r="1312">
          <cell r="A1312">
            <v>62211</v>
          </cell>
          <cell r="B1312" t="str">
            <v>VALENCIA ROBLES JORGE OSWALDO</v>
          </cell>
          <cell r="C1312" t="str">
            <v>ASESOR</v>
          </cell>
          <cell r="D1312" t="str">
            <v>VENTAS TRANSACCIONAL</v>
          </cell>
          <cell r="E1312" t="str">
            <v>JAL ZAPOPAN ANDARES CORP. PATRIA</v>
          </cell>
        </row>
        <row r="1313">
          <cell r="A1313">
            <v>62397</v>
          </cell>
          <cell r="B1313" t="str">
            <v>LOZANO GARZA ANTONIO</v>
          </cell>
          <cell r="C1313" t="str">
            <v>ASESOR</v>
          </cell>
          <cell r="D1313" t="str">
            <v>VENTAS TRANSACCIONAL</v>
          </cell>
          <cell r="E1313" t="str">
            <v>JAL ZAPOPAN ANDARES CORP. PATRIA</v>
          </cell>
        </row>
        <row r="1314">
          <cell r="A1314">
            <v>62558</v>
          </cell>
          <cell r="B1314" t="str">
            <v>CORREA ALCALDE OSCAR</v>
          </cell>
          <cell r="C1314" t="str">
            <v>ASESOR</v>
          </cell>
          <cell r="D1314" t="str">
            <v>VENTAS TRANSACCIONAL</v>
          </cell>
          <cell r="E1314" t="str">
            <v>JAL ZAPOPAN ANDARES CORP. PATRIA</v>
          </cell>
        </row>
        <row r="1315">
          <cell r="A1315">
            <v>62590</v>
          </cell>
          <cell r="B1315" t="str">
            <v>DIAZ SERRANO ERIK ISRAEL</v>
          </cell>
          <cell r="C1315" t="str">
            <v>ASESOR</v>
          </cell>
          <cell r="D1315" t="str">
            <v>VENTAS TRANSACCIONAL</v>
          </cell>
          <cell r="E1315" t="str">
            <v>BC TIJUANA PASEO</v>
          </cell>
        </row>
        <row r="1316">
          <cell r="A1316">
            <v>63129</v>
          </cell>
          <cell r="B1316" t="str">
            <v>SOLIS OLIVARES DULCE MARIA</v>
          </cell>
          <cell r="C1316" t="str">
            <v>PROMOTOR CAMBIOS</v>
          </cell>
          <cell r="D1316" t="str">
            <v>VENTAS TRANSACCIONAL</v>
          </cell>
          <cell r="E1316" t="str">
            <v>NL SAN PEDRO SAN AGUSTIN</v>
          </cell>
        </row>
        <row r="1317">
          <cell r="A1317">
            <v>63163</v>
          </cell>
          <cell r="B1317" t="str">
            <v>GUTIERREZ ROBLES LUIS FERNANDO</v>
          </cell>
          <cell r="C1317" t="str">
            <v>ASESOR</v>
          </cell>
          <cell r="D1317" t="str">
            <v>VENTAS TRANSACCIONAL</v>
          </cell>
          <cell r="E1317" t="str">
            <v>JAL ZAPOPAN ANDARES CORP. PATRIA</v>
          </cell>
        </row>
        <row r="1318">
          <cell r="A1318">
            <v>63280</v>
          </cell>
          <cell r="B1318" t="str">
            <v>TORRES VILLAESCUZA OSCAR</v>
          </cell>
          <cell r="C1318" t="str">
            <v>ASESOR</v>
          </cell>
          <cell r="D1318" t="str">
            <v>VENTAS TRANSACCIONAL</v>
          </cell>
          <cell r="E1318" t="str">
            <v>SIN CULIACAN TORRE STA MARIA</v>
          </cell>
        </row>
        <row r="1319">
          <cell r="A1319">
            <v>63297</v>
          </cell>
          <cell r="B1319" t="str">
            <v>GLENNIE SANCHEZ GEORGINA</v>
          </cell>
          <cell r="C1319" t="str">
            <v>ASESOR CAMBIOS</v>
          </cell>
          <cell r="D1319" t="str">
            <v>VENTAS TRANSACCIONAL</v>
          </cell>
          <cell r="E1319" t="str">
            <v>JAL ZAPOPAN ANDARES CORP. PATRIA</v>
          </cell>
        </row>
        <row r="1320">
          <cell r="A1320">
            <v>63600</v>
          </cell>
          <cell r="B1320" t="str">
            <v>RUELAS SANCHEZ VICTOR HUGO</v>
          </cell>
          <cell r="C1320" t="str">
            <v>SUBDIRECTOR</v>
          </cell>
          <cell r="D1320" t="str">
            <v>VENTAS TRANSACCIONAL</v>
          </cell>
          <cell r="E1320" t="str">
            <v>PUE CHOLULA CITY ANGELOPOLIS</v>
          </cell>
        </row>
        <row r="1321">
          <cell r="A1321">
            <v>63647</v>
          </cell>
          <cell r="B1321" t="str">
            <v>CABALLERO BRIONES JULIO</v>
          </cell>
          <cell r="C1321" t="str">
            <v>ASESOR</v>
          </cell>
          <cell r="D1321" t="str">
            <v>VENTAS TRANSACCIONAL</v>
          </cell>
          <cell r="E1321" t="str">
            <v>YUC MERIDA PLAZA LUXUS ALTABRISA</v>
          </cell>
        </row>
        <row r="1322">
          <cell r="A1322">
            <v>64033</v>
          </cell>
          <cell r="B1322" t="str">
            <v>TAMAYO PEDRAZA ALEJANDRO</v>
          </cell>
          <cell r="C1322" t="str">
            <v>ASESOR</v>
          </cell>
          <cell r="D1322" t="str">
            <v>VENTAS TRANSACCIONAL</v>
          </cell>
          <cell r="E1322" t="str">
            <v>BC TIJUANA PASEO</v>
          </cell>
        </row>
        <row r="1323">
          <cell r="A1323">
            <v>64403</v>
          </cell>
          <cell r="B1323" t="str">
            <v>MORA BAUTISTA ADRIANA IFIGENIA</v>
          </cell>
          <cell r="C1323" t="str">
            <v>ASESOR</v>
          </cell>
          <cell r="D1323" t="str">
            <v>VENTAS TRANSACCIONAL</v>
          </cell>
          <cell r="E1323" t="str">
            <v>GTO LEON CERRO GORDO</v>
          </cell>
        </row>
        <row r="1324">
          <cell r="A1324">
            <v>60985</v>
          </cell>
          <cell r="B1324" t="str">
            <v>DIAZ NORIEGA DOMINGO</v>
          </cell>
          <cell r="C1324" t="str">
            <v>DIRECTOR</v>
          </cell>
          <cell r="D1324" t="str">
            <v>INSTITUCIONALES Y BANCA DE GOBIERNO</v>
          </cell>
          <cell r="E1324" t="str">
            <v>CD MX CORPORATIVO</v>
          </cell>
        </row>
        <row r="1325">
          <cell r="A1325">
            <v>61354</v>
          </cell>
          <cell r="B1325" t="str">
            <v>SOTRES OSPITAL JUAN ANTONIO</v>
          </cell>
          <cell r="C1325" t="str">
            <v>DIRECTOR DE PROMOCION</v>
          </cell>
          <cell r="D1325" t="str">
            <v>INSTITUCIONALES Y BANCA DE GOBIERNO</v>
          </cell>
          <cell r="E1325" t="str">
            <v>CD MX CORPORATIVO</v>
          </cell>
        </row>
        <row r="1326">
          <cell r="A1326">
            <v>61370</v>
          </cell>
          <cell r="B1326" t="str">
            <v>ALCOCER JUAREZ CARLOS ALBERTO</v>
          </cell>
          <cell r="C1326" t="str">
            <v>GERENTE</v>
          </cell>
          <cell r="D1326" t="str">
            <v>INSTITUCIONALES Y BANCA DE GOBIERNO</v>
          </cell>
          <cell r="E1326" t="str">
            <v>CD MX CORPORATIVO</v>
          </cell>
        </row>
        <row r="1327">
          <cell r="A1327">
            <v>63418</v>
          </cell>
          <cell r="B1327" t="str">
            <v>CORTINA MARQUEZ OSCAR</v>
          </cell>
          <cell r="C1327" t="str">
            <v>DIRECTOR DE PROMOCION</v>
          </cell>
          <cell r="D1327" t="str">
            <v>INSTITUCIONALES Y BANCA DE GOBIERNO</v>
          </cell>
          <cell r="E1327" t="str">
            <v>CD MX CORPORATIVO</v>
          </cell>
        </row>
        <row r="1328">
          <cell r="A1328">
            <v>64382</v>
          </cell>
          <cell r="B1328" t="str">
            <v>CURIEL CUADROS ANTONIO</v>
          </cell>
          <cell r="C1328" t="str">
            <v>ASESOR BANCA SOLUCIONES</v>
          </cell>
          <cell r="D1328" t="str">
            <v>BANCA SOLUCIONES</v>
          </cell>
          <cell r="E1328" t="str">
            <v>JAL GDL MARIANO OTERO GWTC</v>
          </cell>
        </row>
        <row r="1329">
          <cell r="A1329">
            <v>64426</v>
          </cell>
          <cell r="B1329" t="str">
            <v>ROJO LIMON CUAUHTEMOC</v>
          </cell>
          <cell r="C1329" t="str">
            <v>ANALISTA DE CALIDAD EN EL SERVICIO</v>
          </cell>
          <cell r="D1329" t="str">
            <v>EXPERIENCIA AL CLIENTE</v>
          </cell>
          <cell r="E1329" t="str">
            <v>CD MX CORPORATIVO</v>
          </cell>
        </row>
        <row r="1330">
          <cell r="A1330">
            <v>64441</v>
          </cell>
          <cell r="B1330" t="str">
            <v>BARRERA DAVILA ROBERTO ANGEL</v>
          </cell>
          <cell r="C1330" t="str">
            <v>ANALISTA DE CALIDAD EN EL SERVICIO</v>
          </cell>
          <cell r="D1330" t="str">
            <v>EXPERIENCIA AL CLIENTE</v>
          </cell>
          <cell r="E1330" t="str">
            <v>CD MX CORPORATIVO</v>
          </cell>
        </row>
        <row r="1331">
          <cell r="A1331">
            <v>64485</v>
          </cell>
          <cell r="B1331" t="str">
            <v>HERNANDEZ BEDOLLA NANCY KARIME</v>
          </cell>
          <cell r="C1331" t="str">
            <v>ASESOR BANCA SOLUCIONES</v>
          </cell>
          <cell r="D1331" t="str">
            <v>BANCA SOLUCIONES</v>
          </cell>
          <cell r="E1331" t="str">
            <v>JAL ZAPOPAN PLAZA PATRIA</v>
          </cell>
        </row>
        <row r="1332">
          <cell r="A1332">
            <v>64514</v>
          </cell>
          <cell r="B1332" t="str">
            <v>SANDOVAL CRUZ MAGALI</v>
          </cell>
          <cell r="C1332" t="str">
            <v>OPERADOR TELEFONICO</v>
          </cell>
          <cell r="D1332" t="str">
            <v>SERVICIOS CAT</v>
          </cell>
          <cell r="E1332" t="str">
            <v>CD MX CORPORATIVO</v>
          </cell>
        </row>
        <row r="1333">
          <cell r="A1333">
            <v>64590</v>
          </cell>
          <cell r="B1333" t="str">
            <v>PEÑA SIORDIA LUIS DAVID</v>
          </cell>
          <cell r="C1333" t="str">
            <v>ASESOR BANCA SOLUCIONES</v>
          </cell>
          <cell r="D1333" t="str">
            <v>BANCA SOLUCIONES</v>
          </cell>
          <cell r="E1333" t="str">
            <v>BC TIJUANA PASEO</v>
          </cell>
        </row>
        <row r="1334">
          <cell r="A1334">
            <v>64618</v>
          </cell>
          <cell r="B1334" t="str">
            <v>VILLANUEVA JAVIER HIRAM</v>
          </cell>
          <cell r="C1334" t="str">
            <v>OPERADOR TELEFONICO</v>
          </cell>
          <cell r="D1334" t="str">
            <v>SERVICIOS CAT</v>
          </cell>
          <cell r="E1334" t="str">
            <v>CD MX CORPORATIVO</v>
          </cell>
        </row>
        <row r="1335">
          <cell r="A1335">
            <v>64620</v>
          </cell>
          <cell r="B1335" t="str">
            <v>GUTIERREZ LOPEZ TELLO NANCY PAULINA</v>
          </cell>
          <cell r="C1335" t="str">
            <v>OPERADOR TELEFONICO</v>
          </cell>
          <cell r="D1335" t="str">
            <v>SERVICIOS CAT</v>
          </cell>
          <cell r="E1335" t="str">
            <v>CD MX CORPORATIVO</v>
          </cell>
        </row>
        <row r="1336">
          <cell r="A1336">
            <v>63986</v>
          </cell>
          <cell r="B1336" t="str">
            <v>APODACA ROMO RODRIGO</v>
          </cell>
          <cell r="C1336" t="str">
            <v>DIRECTOR</v>
          </cell>
          <cell r="D1336" t="str">
            <v>ASESORIA CORPORATIVA</v>
          </cell>
          <cell r="E1336" t="str">
            <v>CD MX CORPORATIVO</v>
          </cell>
        </row>
        <row r="1337">
          <cell r="A1337">
            <v>63294</v>
          </cell>
          <cell r="B1337" t="str">
            <v>RIPPE HERNANDEZ LAURA ANGELICA</v>
          </cell>
          <cell r="C1337" t="str">
            <v>ASESOR</v>
          </cell>
          <cell r="D1337" t="str">
            <v>BANCA DE RELACION</v>
          </cell>
          <cell r="E1337" t="str">
            <v>JAL ZAPOPAN ANDARES CORP. PATRIA</v>
          </cell>
        </row>
        <row r="1338">
          <cell r="A1338">
            <v>64508</v>
          </cell>
          <cell r="B1338" t="str">
            <v>CANTU LOZANO NANCY MARIA</v>
          </cell>
          <cell r="C1338" t="str">
            <v>SUBDIRECTOR DE PROMOCION</v>
          </cell>
          <cell r="D1338" t="str">
            <v>BANCA DE RELACION</v>
          </cell>
          <cell r="E1338" t="str">
            <v>GTO LEON CERRO GORDO</v>
          </cell>
        </row>
        <row r="1339">
          <cell r="A1339">
            <v>64584</v>
          </cell>
          <cell r="B1339" t="str">
            <v>BAÑUELOS SALDAÑA MARIA ESTEPHANIE SARAI</v>
          </cell>
          <cell r="C1339" t="str">
            <v>ASESOR</v>
          </cell>
          <cell r="D1339" t="str">
            <v>BANCA DE RELACION</v>
          </cell>
          <cell r="E1339" t="str">
            <v>JAL ZAPOPAN ANDARES CORP. PATRIA</v>
          </cell>
        </row>
        <row r="1340">
          <cell r="A1340">
            <v>64429</v>
          </cell>
          <cell r="B1340" t="str">
            <v>DELGADO LIZARRAGA MANUEL ENRIQUE</v>
          </cell>
          <cell r="C1340" t="str">
            <v>DIRECTOR SECTORIAL</v>
          </cell>
          <cell r="D1340" t="str">
            <v>BANCA DE RELACION</v>
          </cell>
          <cell r="E1340" t="str">
            <v>CD MX CORPORATIVO</v>
          </cell>
        </row>
        <row r="1341">
          <cell r="A1341">
            <v>64218</v>
          </cell>
          <cell r="B1341" t="str">
            <v>KRAVTSIV . LILIYA</v>
          </cell>
          <cell r="C1341" t="str">
            <v>BANQUERO JUNIOR</v>
          </cell>
          <cell r="D1341" t="str">
            <v>BANCA DE RELACION</v>
          </cell>
          <cell r="E1341" t="str">
            <v>CD MX CORPORATIVO</v>
          </cell>
        </row>
        <row r="1342">
          <cell r="A1342">
            <v>64329</v>
          </cell>
          <cell r="B1342" t="str">
            <v>BALLESTEROS JIMENEZ ROSA ARACELI</v>
          </cell>
          <cell r="C1342" t="str">
            <v>EJECUTIVO</v>
          </cell>
          <cell r="D1342" t="str">
            <v>BURSANET CANALES Y MEDIOS DIGITALES</v>
          </cell>
          <cell r="E1342" t="str">
            <v>CD MX CORPORATIVO</v>
          </cell>
        </row>
        <row r="1343">
          <cell r="A1343">
            <v>64469</v>
          </cell>
          <cell r="B1343" t="str">
            <v>MACEDONIO ANGELES ABRAHAM</v>
          </cell>
          <cell r="C1343" t="str">
            <v>ANALISTA</v>
          </cell>
          <cell r="D1343" t="str">
            <v>BURSANET CANALES Y MEDIOS DIGITALES</v>
          </cell>
          <cell r="E1343" t="str">
            <v>CD MX CORPORATIVO</v>
          </cell>
        </row>
        <row r="1344">
          <cell r="A1344">
            <v>64492</v>
          </cell>
          <cell r="B1344" t="str">
            <v>SANCHEZ PARRA SOFIA HAYDEE</v>
          </cell>
          <cell r="C1344" t="str">
            <v>EJECUTIVO</v>
          </cell>
          <cell r="D1344" t="str">
            <v>BURSANET CANALES Y MEDIOS DIGITALES</v>
          </cell>
          <cell r="E1344" t="str">
            <v>CD MX CORPORATIVO</v>
          </cell>
        </row>
        <row r="1345">
          <cell r="A1345">
            <v>64507</v>
          </cell>
          <cell r="B1345" t="str">
            <v>SOLANO BECERRA HECTOR MANUEL</v>
          </cell>
          <cell r="C1345" t="str">
            <v>EJECUTIVO</v>
          </cell>
          <cell r="D1345" t="str">
            <v>BURSANET CANALES Y MEDIOS DIGITALES</v>
          </cell>
          <cell r="E1345" t="str">
            <v>CD MX CORPORATIVO</v>
          </cell>
        </row>
        <row r="1346">
          <cell r="A1346">
            <v>64513</v>
          </cell>
          <cell r="B1346" t="str">
            <v>GRANADOS VELAZQUEZ BRENDA BERENICE</v>
          </cell>
          <cell r="C1346" t="str">
            <v>EJECUTIVO</v>
          </cell>
          <cell r="D1346" t="str">
            <v>BURSANET CANALES Y MEDIOS DIGITALES</v>
          </cell>
          <cell r="E1346" t="str">
            <v>CD MX CORPORATIVO</v>
          </cell>
        </row>
        <row r="1347">
          <cell r="A1347">
            <v>63740</v>
          </cell>
          <cell r="B1347" t="str">
            <v>OECHLER SANCHEZ DE CARMONA BEATRIZ</v>
          </cell>
          <cell r="C1347" t="str">
            <v>GERENTE</v>
          </cell>
          <cell r="D1347" t="str">
            <v>DINN</v>
          </cell>
          <cell r="E1347" t="str">
            <v>CD MX MONTES URALES</v>
          </cell>
        </row>
        <row r="1348">
          <cell r="A1348">
            <v>63756</v>
          </cell>
          <cell r="B1348" t="str">
            <v>GOMEZ ENRIQUEZ LUIS OCTAVIO</v>
          </cell>
          <cell r="C1348" t="str">
            <v>DISEÑADOR DINN</v>
          </cell>
          <cell r="D1348" t="str">
            <v>DINN</v>
          </cell>
          <cell r="E1348" t="str">
            <v>CD MX MONTES URALES</v>
          </cell>
        </row>
        <row r="1349">
          <cell r="A1349">
            <v>64139</v>
          </cell>
          <cell r="B1349" t="str">
            <v>ROSALES CRUZ STEPHANIE</v>
          </cell>
          <cell r="C1349" t="str">
            <v>GERENTE</v>
          </cell>
          <cell r="D1349" t="str">
            <v>DINN</v>
          </cell>
          <cell r="E1349" t="str">
            <v>CD MX MONTES URALES</v>
          </cell>
        </row>
        <row r="1350">
          <cell r="A1350">
            <v>64224</v>
          </cell>
          <cell r="B1350" t="str">
            <v>JIMENEZ SERVIN JESSICA YATZIRI</v>
          </cell>
          <cell r="C1350" t="str">
            <v>EJECUTIVO DE SERVICIO DINN</v>
          </cell>
          <cell r="D1350" t="str">
            <v>DINN</v>
          </cell>
          <cell r="E1350" t="str">
            <v>CD MX MONTES URALES</v>
          </cell>
        </row>
        <row r="1351">
          <cell r="A1351">
            <v>64253</v>
          </cell>
          <cell r="B1351" t="str">
            <v>LEGORRETA FABIAN RICARDO ANTONIO</v>
          </cell>
          <cell r="C1351" t="str">
            <v>ASISTENTE ADMINISTRATIVO</v>
          </cell>
          <cell r="D1351" t="str">
            <v>DINN</v>
          </cell>
          <cell r="E1351" t="str">
            <v>CD MX MONTES URALES</v>
          </cell>
        </row>
        <row r="1352">
          <cell r="A1352">
            <v>64275</v>
          </cell>
          <cell r="B1352" t="str">
            <v>GONZALEZ MORALES ANGELICA AMAIRANI</v>
          </cell>
          <cell r="C1352" t="str">
            <v>EJECUTIVO DE SERVICIO DINN</v>
          </cell>
          <cell r="D1352" t="str">
            <v>DINN</v>
          </cell>
          <cell r="E1352" t="str">
            <v>CD MX MONTES URALES</v>
          </cell>
        </row>
        <row r="1353">
          <cell r="A1353">
            <v>64284</v>
          </cell>
          <cell r="B1353" t="str">
            <v>RUIZ PAMANES KARLA</v>
          </cell>
          <cell r="C1353" t="str">
            <v>ESPECIALISTA</v>
          </cell>
          <cell r="D1353" t="str">
            <v>DINN</v>
          </cell>
          <cell r="E1353" t="str">
            <v>CD MX MONTES URALES</v>
          </cell>
        </row>
        <row r="1354">
          <cell r="A1354">
            <v>64285</v>
          </cell>
          <cell r="B1354" t="str">
            <v>SUAYD GOLD JOANA NABILA</v>
          </cell>
          <cell r="C1354" t="str">
            <v>GERENTE</v>
          </cell>
          <cell r="D1354" t="str">
            <v>DINN</v>
          </cell>
          <cell r="E1354" t="str">
            <v>CD MX MONTES URALES</v>
          </cell>
        </row>
        <row r="1355">
          <cell r="A1355">
            <v>64325</v>
          </cell>
          <cell r="B1355" t="str">
            <v>HAWLEY SUAREZ STEPHANIA</v>
          </cell>
          <cell r="C1355" t="str">
            <v>DISEÑADOR DINN</v>
          </cell>
          <cell r="D1355" t="str">
            <v>DINN</v>
          </cell>
          <cell r="E1355" t="str">
            <v>CD MX MONTES URALES</v>
          </cell>
        </row>
        <row r="1356">
          <cell r="A1356">
            <v>64335</v>
          </cell>
          <cell r="B1356" t="str">
            <v>AGUILAR ARIAS LOURDES BERENICE</v>
          </cell>
          <cell r="C1356" t="str">
            <v>SUBGERENTE</v>
          </cell>
          <cell r="D1356" t="str">
            <v>DINN</v>
          </cell>
          <cell r="E1356" t="str">
            <v>CD MX MONTES URALES</v>
          </cell>
        </row>
        <row r="1357">
          <cell r="A1357">
            <v>64385</v>
          </cell>
          <cell r="B1357" t="str">
            <v>ALVAREZ QUIÑONES DIEGO</v>
          </cell>
          <cell r="C1357" t="str">
            <v>SUBGERENTE</v>
          </cell>
          <cell r="D1357" t="str">
            <v>DINN</v>
          </cell>
          <cell r="E1357" t="str">
            <v>CD MX MONTES URALES</v>
          </cell>
        </row>
        <row r="1358">
          <cell r="A1358">
            <v>64649</v>
          </cell>
          <cell r="B1358" t="str">
            <v>DIAZ MIRANDA ERICK MILAN</v>
          </cell>
          <cell r="C1358" t="str">
            <v>SUBGERENTE</v>
          </cell>
          <cell r="D1358" t="str">
            <v>DINN</v>
          </cell>
          <cell r="E1358" t="str">
            <v>CD MX MONTES URALES</v>
          </cell>
        </row>
        <row r="1359">
          <cell r="A1359">
            <v>63236</v>
          </cell>
          <cell r="B1359" t="str">
            <v>RODRIGUEZ VALENZUELA FERNANDO</v>
          </cell>
          <cell r="C1359" t="str">
            <v>ANALISTA</v>
          </cell>
          <cell r="D1359" t="str">
            <v>FINANZAS</v>
          </cell>
          <cell r="E1359" t="str">
            <v>CD MX CORPORATIVO</v>
          </cell>
        </row>
        <row r="1360">
          <cell r="A1360">
            <v>63940</v>
          </cell>
          <cell r="B1360" t="str">
            <v>TORIBIO ROBLEDO ANAHI</v>
          </cell>
          <cell r="C1360" t="str">
            <v>COORDINADOR</v>
          </cell>
          <cell r="D1360" t="str">
            <v>FINANZAS</v>
          </cell>
          <cell r="E1360" t="str">
            <v>CD MX CORPORATIVO</v>
          </cell>
        </row>
        <row r="1361">
          <cell r="A1361">
            <v>64349</v>
          </cell>
          <cell r="B1361" t="str">
            <v>SANCHEZ ORTIGOZA FELIPE</v>
          </cell>
          <cell r="C1361" t="str">
            <v>ANALISTA</v>
          </cell>
          <cell r="D1361" t="str">
            <v>FINANZAS</v>
          </cell>
          <cell r="E1361" t="str">
            <v>CD MX CORPORATIVO</v>
          </cell>
        </row>
        <row r="1362">
          <cell r="A1362">
            <v>63409</v>
          </cell>
          <cell r="B1362" t="str">
            <v>TORRES MARTINEZ JORDY JESUS</v>
          </cell>
          <cell r="C1362" t="str">
            <v>ANALISTA</v>
          </cell>
          <cell r="D1362" t="str">
            <v>OPERACIONES BANCARIAS</v>
          </cell>
          <cell r="E1362" t="str">
            <v>CD MX CORPORATIVO</v>
          </cell>
        </row>
        <row r="1363">
          <cell r="A1363">
            <v>63763</v>
          </cell>
          <cell r="B1363" t="str">
            <v>MARQUEZ SANCHEZ CRISTIAN ISMAEL</v>
          </cell>
          <cell r="C1363" t="str">
            <v>COORDINADOR</v>
          </cell>
          <cell r="D1363" t="str">
            <v>OPERACIONES BANCARIAS</v>
          </cell>
          <cell r="E1363" t="str">
            <v>CD MX CORPORATIVO</v>
          </cell>
        </row>
        <row r="1364">
          <cell r="A1364">
            <v>63765</v>
          </cell>
          <cell r="B1364" t="str">
            <v>REYES NERI JOSE LUIS</v>
          </cell>
          <cell r="C1364" t="str">
            <v>COORDINADOR</v>
          </cell>
          <cell r="D1364" t="str">
            <v>OPERACIONES BANCARIAS</v>
          </cell>
          <cell r="E1364" t="str">
            <v>CD MX CORPORATIVO</v>
          </cell>
        </row>
        <row r="1365">
          <cell r="A1365">
            <v>52301</v>
          </cell>
          <cell r="B1365" t="str">
            <v>HERRERA GARCIA MARIA TRINIDAD</v>
          </cell>
          <cell r="C1365" t="str">
            <v>COORDINADOR</v>
          </cell>
          <cell r="D1365" t="str">
            <v>CONTRATOS</v>
          </cell>
          <cell r="E1365" t="str">
            <v>CD MX CORPORATIVO</v>
          </cell>
        </row>
        <row r="1366">
          <cell r="A1366">
            <v>64312</v>
          </cell>
          <cell r="B1366" t="str">
            <v>CASTILLO AVENDAÑO CLAUDIA GABRIELA</v>
          </cell>
          <cell r="C1366" t="str">
            <v>COORDINADOR</v>
          </cell>
          <cell r="D1366" t="str">
            <v>CONTRATOS</v>
          </cell>
          <cell r="E1366" t="str">
            <v>CD MX CORPORATIVO</v>
          </cell>
        </row>
        <row r="1367">
          <cell r="A1367">
            <v>5893</v>
          </cell>
          <cell r="B1367" t="str">
            <v>BRETON ALVAREZ MARIO ALBERTO</v>
          </cell>
          <cell r="C1367" t="str">
            <v>COORDINADOR</v>
          </cell>
          <cell r="D1367" t="str">
            <v>CONTRATOS</v>
          </cell>
          <cell r="E1367" t="str">
            <v>CD MX CORPORATIVO</v>
          </cell>
        </row>
        <row r="1368">
          <cell r="A1368">
            <v>63029</v>
          </cell>
          <cell r="B1368" t="str">
            <v>MEDINA ALCANTARA HUGO OSWALDO</v>
          </cell>
          <cell r="C1368" t="str">
            <v>SUBDIRECTOR</v>
          </cell>
          <cell r="D1368" t="str">
            <v>CONTROL INTERNO</v>
          </cell>
          <cell r="E1368" t="str">
            <v>CD MX CORPORATIVO</v>
          </cell>
        </row>
        <row r="1369">
          <cell r="A1369">
            <v>62412</v>
          </cell>
          <cell r="B1369" t="str">
            <v>MEDINA BENITEZ KATIA</v>
          </cell>
          <cell r="C1369" t="str">
            <v>SUBGERENTE</v>
          </cell>
          <cell r="D1369" t="str">
            <v>CONTROL INTERNO</v>
          </cell>
          <cell r="E1369" t="str">
            <v>CD MX CORPORATIVO</v>
          </cell>
        </row>
        <row r="1370">
          <cell r="A1370">
            <v>28</v>
          </cell>
          <cell r="B1370" t="str">
            <v>VALDES ACRA ROBERTO</v>
          </cell>
          <cell r="C1370" t="str">
            <v>DIRECTOR GENERAL ADJUNTO</v>
          </cell>
          <cell r="D1370" t="str">
            <v>DIRECCION GENERAL ADJUNTA RV</v>
          </cell>
          <cell r="E1370" t="str">
            <v>CD MX CORPORATIVO</v>
          </cell>
        </row>
        <row r="1371">
          <cell r="A1371">
            <v>61362</v>
          </cell>
          <cell r="B1371" t="str">
            <v>LOAIZA UBALDO LUIS ALBERTO</v>
          </cell>
          <cell r="C1371" t="str">
            <v>CHOFER</v>
          </cell>
          <cell r="D1371" t="str">
            <v>DIRECCION GENERAL ADJUNTA RV</v>
          </cell>
          <cell r="E1371" t="str">
            <v>CD MX CORPORATIVO</v>
          </cell>
        </row>
        <row r="1372">
          <cell r="A1372">
            <v>60005</v>
          </cell>
          <cell r="B1372" t="str">
            <v>MADERO HORNEDO HECTOR ADRIAN</v>
          </cell>
          <cell r="C1372" t="str">
            <v>ASESOR CORPORATIVO</v>
          </cell>
          <cell r="D1372" t="str">
            <v>DIRECCION GENERAL HM</v>
          </cell>
          <cell r="E1372" t="str">
            <v>CD MX CORPORATIVO</v>
          </cell>
        </row>
        <row r="1373">
          <cell r="A1373">
            <v>61819</v>
          </cell>
          <cell r="B1373" t="str">
            <v>OBREGON GONZALEZ FERNANDO</v>
          </cell>
          <cell r="C1373" t="str">
            <v>DIRECTOR</v>
          </cell>
          <cell r="D1373" t="str">
            <v>DIRECCION GENERAL HM</v>
          </cell>
          <cell r="E1373" t="str">
            <v>CD MX CORPORATIVO</v>
          </cell>
        </row>
        <row r="1374">
          <cell r="A1374">
            <v>62</v>
          </cell>
          <cell r="B1374" t="str">
            <v>MADERO RIVERO HECTOR</v>
          </cell>
          <cell r="C1374" t="str">
            <v>DIRECTOR GENERAL</v>
          </cell>
          <cell r="D1374" t="str">
            <v>DIRECCION GENERAL HM</v>
          </cell>
          <cell r="E1374" t="str">
            <v>CD MX CORPORATIVO</v>
          </cell>
        </row>
        <row r="1375">
          <cell r="A1375">
            <v>60284</v>
          </cell>
          <cell r="B1375" t="str">
            <v>ESCAMILLA RODRIGUEZ GERARDO</v>
          </cell>
          <cell r="C1375" t="str">
            <v>CHOFER ESCOLTA</v>
          </cell>
          <cell r="D1375" t="str">
            <v>DIRECCION GENERAL HM</v>
          </cell>
          <cell r="E1375" t="str">
            <v>CD MX CORPORATIVO</v>
          </cell>
        </row>
        <row r="1376">
          <cell r="A1376">
            <v>64207</v>
          </cell>
          <cell r="B1376" t="str">
            <v>ARANA NAVARRO MARIA LOURDES</v>
          </cell>
          <cell r="C1376" t="str">
            <v>DIRECTORA EJECUTIVA</v>
          </cell>
          <cell r="D1376" t="str">
            <v>ESTRATEGIA TRANSFORMACIONAL</v>
          </cell>
          <cell r="E1376" t="str">
            <v>CD MX CORPORATIVO</v>
          </cell>
        </row>
        <row r="1377">
          <cell r="A1377">
            <v>96</v>
          </cell>
          <cell r="B1377" t="str">
            <v>VEGA LEDESMA JESSICA</v>
          </cell>
          <cell r="C1377" t="str">
            <v>SUBDIRECTOR</v>
          </cell>
          <cell r="D1377" t="str">
            <v>ESTRATEGIA TRANSFORMACIONAL</v>
          </cell>
          <cell r="E1377" t="str">
            <v>CD MX CORPORATIVO</v>
          </cell>
        </row>
        <row r="1378">
          <cell r="A1378">
            <v>64595</v>
          </cell>
          <cell r="B1378" t="str">
            <v>CARREON GUILLEN ALMA KAREN</v>
          </cell>
          <cell r="C1378" t="str">
            <v>GERENTE</v>
          </cell>
          <cell r="D1378" t="str">
            <v>ESTRATEGIA TRANSFORMACIONAL</v>
          </cell>
          <cell r="E1378" t="str">
            <v>CD MX CORPORATIVO</v>
          </cell>
        </row>
        <row r="1379">
          <cell r="A1379">
            <v>61009</v>
          </cell>
          <cell r="B1379" t="str">
            <v>TERAN MORALES JUDA ISRAEL</v>
          </cell>
          <cell r="C1379" t="str">
            <v>COORDINADOR</v>
          </cell>
          <cell r="D1379" t="str">
            <v>ESTRATEGIA TRANSFORMACIONAL</v>
          </cell>
          <cell r="E1379" t="str">
            <v>CD MX CORPORATIVO</v>
          </cell>
        </row>
        <row r="1380">
          <cell r="A1380">
            <v>60702</v>
          </cell>
          <cell r="B1380" t="str">
            <v>RAMIREZ HERNANDEZ XOCHIQUETZAL</v>
          </cell>
          <cell r="C1380" t="str">
            <v>SUBDIRECTOR</v>
          </cell>
          <cell r="D1380" t="str">
            <v>FINANZAS</v>
          </cell>
          <cell r="E1380" t="str">
            <v>CD MX CORPORATIVO</v>
          </cell>
        </row>
        <row r="1381">
          <cell r="A1381">
            <v>61491</v>
          </cell>
          <cell r="B1381" t="str">
            <v>D ACOSTA RUIZ ARTURO GERARDO</v>
          </cell>
          <cell r="C1381" t="str">
            <v>DIRECTOR</v>
          </cell>
          <cell r="D1381" t="str">
            <v>FINANZAS</v>
          </cell>
          <cell r="E1381" t="str">
            <v>CD MX CORPORATIVO</v>
          </cell>
        </row>
        <row r="1382">
          <cell r="A1382">
            <v>52734</v>
          </cell>
          <cell r="B1382" t="str">
            <v>GONZALEZ ITURBE EDUARDO</v>
          </cell>
          <cell r="C1382" t="str">
            <v>DIRECTOR</v>
          </cell>
          <cell r="D1382" t="str">
            <v>FINANZAS</v>
          </cell>
          <cell r="E1382" t="str">
            <v>CD MX CORPORATIVO</v>
          </cell>
        </row>
        <row r="1383">
          <cell r="A1383">
            <v>243</v>
          </cell>
          <cell r="B1383" t="str">
            <v>GERDES WOODWORTH ERNESTO CARLOS</v>
          </cell>
          <cell r="C1383" t="str">
            <v>DIRECTOR</v>
          </cell>
          <cell r="D1383" t="str">
            <v>INFORMACION ESTRATEGICA</v>
          </cell>
          <cell r="E1383" t="str">
            <v>CD MX CORPORATIVO</v>
          </cell>
        </row>
        <row r="1384">
          <cell r="A1384">
            <v>60439</v>
          </cell>
          <cell r="B1384" t="str">
            <v>ESTUDILLO HERRERA PABEL</v>
          </cell>
          <cell r="C1384" t="str">
            <v>DIRECTOR</v>
          </cell>
          <cell r="D1384" t="str">
            <v>JURIDICO</v>
          </cell>
          <cell r="E1384" t="str">
            <v>CD MX CORPORATIVO</v>
          </cell>
        </row>
        <row r="1385">
          <cell r="A1385">
            <v>64127</v>
          </cell>
          <cell r="B1385" t="str">
            <v>ROMERO GARCIA AGUSTIN JOSE</v>
          </cell>
          <cell r="C1385" t="str">
            <v>ANALISTA</v>
          </cell>
          <cell r="D1385" t="str">
            <v>JURIDICO</v>
          </cell>
          <cell r="E1385" t="str">
            <v>CD MX CORPORATIVO</v>
          </cell>
        </row>
        <row r="1386">
          <cell r="A1386">
            <v>63994</v>
          </cell>
          <cell r="B1386" t="str">
            <v>CALDERON TORRES KARLA PAOLA</v>
          </cell>
          <cell r="C1386" t="str">
            <v>SUBGERENTE</v>
          </cell>
          <cell r="D1386" t="str">
            <v>JURIDICO</v>
          </cell>
          <cell r="E1386" t="str">
            <v>CD MX CORPORATIVO</v>
          </cell>
        </row>
        <row r="1387">
          <cell r="A1387">
            <v>60947</v>
          </cell>
          <cell r="B1387" t="str">
            <v>OLAGUE VILLARREAL JESICA PATRICIA</v>
          </cell>
          <cell r="C1387" t="str">
            <v>GERENTE</v>
          </cell>
          <cell r="D1387" t="str">
            <v>JURIDICO</v>
          </cell>
          <cell r="E1387" t="str">
            <v>CD MX CORPORATIVO</v>
          </cell>
        </row>
        <row r="1388">
          <cell r="A1388">
            <v>63549</v>
          </cell>
          <cell r="B1388" t="str">
            <v>CALZADA ALVAREZ NORMA PATRICIA</v>
          </cell>
          <cell r="C1388" t="str">
            <v>ANALISTA</v>
          </cell>
          <cell r="D1388" t="str">
            <v>JURIDICO</v>
          </cell>
          <cell r="E1388" t="str">
            <v>CD MX CORPORATIVO</v>
          </cell>
        </row>
        <row r="1389">
          <cell r="A1389">
            <v>60767</v>
          </cell>
          <cell r="B1389" t="str">
            <v>JIMENEZ VELAZQUEZ RICARDO ARMANDO</v>
          </cell>
          <cell r="C1389" t="str">
            <v>ANALISTA</v>
          </cell>
          <cell r="D1389" t="str">
            <v>JURIDICO</v>
          </cell>
          <cell r="E1389" t="str">
            <v>CD MX CORPORATIVO</v>
          </cell>
        </row>
        <row r="1390">
          <cell r="A1390">
            <v>53049</v>
          </cell>
          <cell r="B1390" t="str">
            <v>PAREDES MUNOZ JAIME ALEJANDRO</v>
          </cell>
          <cell r="C1390" t="str">
            <v>ANALISTA</v>
          </cell>
          <cell r="D1390" t="str">
            <v>JURIDICO</v>
          </cell>
          <cell r="E1390" t="str">
            <v>CD MX CORPORATIVO</v>
          </cell>
        </row>
        <row r="1391">
          <cell r="A1391">
            <v>61769</v>
          </cell>
          <cell r="B1391" t="str">
            <v>LUNA LOPEZ ILSE CONNIE</v>
          </cell>
          <cell r="C1391" t="str">
            <v>ANALISTA</v>
          </cell>
          <cell r="D1391" t="str">
            <v>JURIDICO</v>
          </cell>
          <cell r="E1391" t="str">
            <v>CD MX CORPORATIVO</v>
          </cell>
        </row>
        <row r="1392">
          <cell r="A1392">
            <v>63563</v>
          </cell>
          <cell r="B1392" t="str">
            <v>VALORA TELLEZ GUILLERMO</v>
          </cell>
          <cell r="C1392" t="str">
            <v>ANALISTA</v>
          </cell>
          <cell r="D1392" t="str">
            <v>JURIDICO</v>
          </cell>
          <cell r="E1392" t="str">
            <v>CD MX CORPORATIVO</v>
          </cell>
        </row>
        <row r="1393">
          <cell r="A1393">
            <v>52372</v>
          </cell>
          <cell r="B1393" t="str">
            <v>MENDEZ ESCOBAR VERONICA</v>
          </cell>
          <cell r="C1393" t="str">
            <v>GERENTE</v>
          </cell>
          <cell r="D1393" t="str">
            <v>JURIDICO</v>
          </cell>
          <cell r="E1393" t="str">
            <v>CD MX CORPORATIVO</v>
          </cell>
        </row>
        <row r="1394">
          <cell r="A1394">
            <v>52633</v>
          </cell>
          <cell r="B1394" t="str">
            <v>GARCIA CHIANG BRISEIDA</v>
          </cell>
          <cell r="C1394" t="str">
            <v>SUBDIRECTOR</v>
          </cell>
          <cell r="D1394" t="str">
            <v>JURIDICO</v>
          </cell>
          <cell r="E1394" t="str">
            <v>CD MX CORPORATIVO</v>
          </cell>
        </row>
        <row r="1395">
          <cell r="A1395">
            <v>62027</v>
          </cell>
          <cell r="B1395" t="str">
            <v>SANCHEZ  NERI  MARIA YANALTE</v>
          </cell>
          <cell r="C1395" t="str">
            <v>SUBGERENTE</v>
          </cell>
          <cell r="D1395" t="str">
            <v>JURIDICO</v>
          </cell>
          <cell r="E1395" t="str">
            <v>CD MX CORPORATIVO</v>
          </cell>
        </row>
        <row r="1396">
          <cell r="A1396">
            <v>53651</v>
          </cell>
          <cell r="B1396" t="str">
            <v>GALLASTEGUI ARMELLA JOAQUIN</v>
          </cell>
          <cell r="C1396" t="str">
            <v>DIRECTOR EJECUTIVO</v>
          </cell>
          <cell r="D1396" t="str">
            <v>JURIDICO</v>
          </cell>
          <cell r="E1396" t="str">
            <v>CD MX CORPORATIVO</v>
          </cell>
        </row>
        <row r="1397">
          <cell r="A1397">
            <v>51678</v>
          </cell>
          <cell r="B1397" t="str">
            <v>VICENCIO SAAVEDRA RAQUEL EDITH</v>
          </cell>
          <cell r="C1397" t="str">
            <v>GERENTE</v>
          </cell>
          <cell r="D1397" t="str">
            <v>LIQUIDACION A TERCEROS</v>
          </cell>
          <cell r="E1397" t="str">
            <v>CD MX CORPORATIVO</v>
          </cell>
        </row>
        <row r="1398">
          <cell r="A1398">
            <v>52069</v>
          </cell>
          <cell r="B1398" t="str">
            <v>HORTA TERAN VERONICA</v>
          </cell>
          <cell r="C1398" t="str">
            <v>GERENTE</v>
          </cell>
          <cell r="D1398" t="str">
            <v>LIQUIDACION A TERCEROS</v>
          </cell>
          <cell r="E1398" t="str">
            <v>CD MX CORPORATIVO</v>
          </cell>
        </row>
        <row r="1399">
          <cell r="A1399">
            <v>64003</v>
          </cell>
          <cell r="B1399" t="str">
            <v>GALVEZ CRUZ PAULINA</v>
          </cell>
          <cell r="C1399" t="str">
            <v>ANALISTA</v>
          </cell>
          <cell r="D1399" t="str">
            <v>LIQUIDACION A TERCEROS</v>
          </cell>
          <cell r="E1399" t="str">
            <v>CD MX CORPORATIVO</v>
          </cell>
        </row>
        <row r="1400">
          <cell r="A1400">
            <v>63320</v>
          </cell>
          <cell r="B1400" t="str">
            <v>CORTES NERI ROSA ISELA</v>
          </cell>
          <cell r="C1400" t="str">
            <v>ANALISTA</v>
          </cell>
          <cell r="D1400" t="str">
            <v>LIQUIDACION A TERCEROS</v>
          </cell>
          <cell r="E1400" t="str">
            <v>CD MX CORPORATIVO</v>
          </cell>
        </row>
        <row r="1401">
          <cell r="A1401">
            <v>63318</v>
          </cell>
          <cell r="B1401" t="str">
            <v>YAÑEZ CHAVEZ NOEMI</v>
          </cell>
          <cell r="C1401" t="str">
            <v>ANALISTA</v>
          </cell>
          <cell r="D1401" t="str">
            <v>LIQUIDACION A TERCEROS</v>
          </cell>
          <cell r="E1401" t="str">
            <v>CD MX CORPORATIVO</v>
          </cell>
        </row>
        <row r="1402">
          <cell r="A1402">
            <v>60751</v>
          </cell>
          <cell r="B1402" t="str">
            <v>MARTINEZ ARRIAGA RENE FRANCISCO</v>
          </cell>
          <cell r="C1402" t="str">
            <v>COORDINADOR</v>
          </cell>
          <cell r="D1402" t="str">
            <v>LIQUIDACION A TERCEROS</v>
          </cell>
          <cell r="E1402" t="str">
            <v>CD MX CORPORATIVO</v>
          </cell>
        </row>
        <row r="1403">
          <cell r="A1403">
            <v>5016</v>
          </cell>
          <cell r="B1403" t="str">
            <v>SOSA MANRIQUEZ ERIKA</v>
          </cell>
          <cell r="C1403" t="str">
            <v>COORDINADOR</v>
          </cell>
          <cell r="D1403" t="str">
            <v>LIQUIDACION A TERCEROS</v>
          </cell>
          <cell r="E1403" t="str">
            <v>CD MX CORPORATIVO</v>
          </cell>
        </row>
        <row r="1404">
          <cell r="A1404">
            <v>62147</v>
          </cell>
          <cell r="B1404" t="str">
            <v>ECHAVE PINTADO MARIA DE GUADALUPE</v>
          </cell>
          <cell r="C1404" t="str">
            <v>ESPECIALISTA</v>
          </cell>
          <cell r="D1404" t="str">
            <v>WEALTH MANAGEMENT</v>
          </cell>
          <cell r="E1404" t="str">
            <v>CD MX CORPORATIVO</v>
          </cell>
        </row>
        <row r="1405">
          <cell r="A1405">
            <v>63071</v>
          </cell>
          <cell r="B1405" t="str">
            <v>RODRIGUEZ DE LA VEGA FAMILIAR RAMON</v>
          </cell>
          <cell r="C1405" t="str">
            <v>ASESOR WEALTH MANAGEMENT</v>
          </cell>
          <cell r="D1405" t="str">
            <v>WEALTH MANAGEMENT</v>
          </cell>
          <cell r="E1405" t="str">
            <v>CD MX CORPORATIVO</v>
          </cell>
        </row>
        <row r="1406">
          <cell r="A1406">
            <v>64212</v>
          </cell>
          <cell r="B1406" t="str">
            <v>ROMANO BAEZ RODRIGO</v>
          </cell>
          <cell r="C1406" t="str">
            <v>ASESOR WEALTH MANAGEMENT</v>
          </cell>
          <cell r="D1406" t="str">
            <v>WEALTH MANAGEMENT</v>
          </cell>
          <cell r="E1406" t="str">
            <v>CD MX CORPORATIVO</v>
          </cell>
        </row>
        <row r="1407">
          <cell r="A1407">
            <v>52813</v>
          </cell>
          <cell r="B1407" t="str">
            <v>BRISENO ALCANTARA JESUS ERNESTO</v>
          </cell>
          <cell r="C1407" t="str">
            <v>ASESOR WEALTH MANAGEMENT</v>
          </cell>
          <cell r="D1407" t="str">
            <v>WEALTH MANAGEMENT</v>
          </cell>
          <cell r="E1407" t="str">
            <v>CD MX CORPORATIVO</v>
          </cell>
        </row>
        <row r="1408">
          <cell r="A1408">
            <v>64050</v>
          </cell>
          <cell r="B1408" t="str">
            <v>GUTIERREZ TREVIÑO LUIS MARTIN</v>
          </cell>
          <cell r="C1408" t="str">
            <v>ASESOR WEALTH MANAGEMENT</v>
          </cell>
          <cell r="D1408" t="str">
            <v>WEALTH MANAGEMENT</v>
          </cell>
          <cell r="E1408" t="str">
            <v>CD MX CORPORATIVO</v>
          </cell>
        </row>
        <row r="1409">
          <cell r="A1409">
            <v>61331</v>
          </cell>
          <cell r="B1409" t="str">
            <v>GONZALEZ SANCHEZ  JOSEFINA</v>
          </cell>
          <cell r="C1409" t="str">
            <v>ASESOR WEALTH MANAGEMENT</v>
          </cell>
          <cell r="D1409" t="str">
            <v>WEALTH MANAGEMENT</v>
          </cell>
          <cell r="E1409" t="str">
            <v>CD MX CORPORATIVO</v>
          </cell>
        </row>
        <row r="1410">
          <cell r="A1410">
            <v>63607</v>
          </cell>
          <cell r="B1410" t="str">
            <v>ROBLEDA GONZALEZ DE CASTILLA PAULINA</v>
          </cell>
          <cell r="C1410" t="str">
            <v>ESPECIALISTA</v>
          </cell>
          <cell r="D1410" t="str">
            <v>WEALTH MANAGEMENT</v>
          </cell>
          <cell r="E1410" t="str">
            <v>CD MX CORPORATIVO</v>
          </cell>
        </row>
        <row r="1411">
          <cell r="A1411">
            <v>62680</v>
          </cell>
          <cell r="B1411" t="str">
            <v>DELGADO DIAZ  CECILIA</v>
          </cell>
          <cell r="C1411" t="str">
            <v>ESPECIALISTA</v>
          </cell>
          <cell r="D1411" t="str">
            <v>WEALTH MANAGEMENT</v>
          </cell>
          <cell r="E1411" t="str">
            <v>CD MX CORPORATIVO</v>
          </cell>
        </row>
        <row r="1412">
          <cell r="A1412">
            <v>60913</v>
          </cell>
          <cell r="B1412" t="str">
            <v>VARGAS IBARRECHE ANE</v>
          </cell>
          <cell r="C1412" t="str">
            <v>ASESOR PATRIMONIAL ASOCIADO</v>
          </cell>
          <cell r="D1412" t="str">
            <v>WEALTH MANAGEMENT</v>
          </cell>
          <cell r="E1412" t="str">
            <v>CD MX CORPORATIVO</v>
          </cell>
        </row>
        <row r="1413">
          <cell r="A1413">
            <v>64052</v>
          </cell>
          <cell r="B1413" t="str">
            <v>ROMAY GARCIA DE QUEVEDO RAMON HUMBERTO</v>
          </cell>
          <cell r="C1413" t="str">
            <v>ASESOR WEALTH MANAGEMENT</v>
          </cell>
          <cell r="D1413" t="str">
            <v>WEALTH MANAGEMENT</v>
          </cell>
          <cell r="E1413" t="str">
            <v>CD MX CORPORATIVO</v>
          </cell>
        </row>
        <row r="1414">
          <cell r="A1414">
            <v>63703</v>
          </cell>
          <cell r="B1414" t="str">
            <v>NESME MILAN CARLA</v>
          </cell>
          <cell r="C1414" t="str">
            <v>ASESOR WEALTH MANAGEMENT</v>
          </cell>
          <cell r="D1414" t="str">
            <v>WEALTH MANAGEMENT</v>
          </cell>
          <cell r="E1414" t="str">
            <v>CD MX CORPORATIVO</v>
          </cell>
        </row>
        <row r="1415">
          <cell r="A1415">
            <v>63438</v>
          </cell>
          <cell r="B1415" t="str">
            <v>GAVITO REA BARBARA</v>
          </cell>
          <cell r="C1415" t="str">
            <v>ASESOR WEALTH MANAGEMENT</v>
          </cell>
          <cell r="D1415" t="str">
            <v>WEALTH MANAGEMENT</v>
          </cell>
          <cell r="E1415" t="str">
            <v>CD MX CORPORATIVO</v>
          </cell>
        </row>
        <row r="1416">
          <cell r="A1416">
            <v>63702</v>
          </cell>
          <cell r="B1416" t="str">
            <v>ESCOBAR VARGAS MARIA OGARITA</v>
          </cell>
          <cell r="C1416" t="str">
            <v>ASESOR WEALTH MANAGEMENT</v>
          </cell>
          <cell r="D1416" t="str">
            <v>WEALTH MANAGEMENT</v>
          </cell>
          <cell r="E1416" t="str">
            <v>CD MX CORPORATIVO</v>
          </cell>
        </row>
        <row r="1417">
          <cell r="A1417">
            <v>62043</v>
          </cell>
          <cell r="B1417" t="str">
            <v>RIVERA  SALGADO  SANDRA</v>
          </cell>
          <cell r="C1417" t="str">
            <v>SUBGERENTE ADMINISTRATIVO</v>
          </cell>
          <cell r="D1417" t="str">
            <v>WEALTH MANAGEMENT</v>
          </cell>
          <cell r="E1417" t="str">
            <v>CD MX CORPORATIVO</v>
          </cell>
        </row>
        <row r="1418">
          <cell r="A1418">
            <v>51936</v>
          </cell>
          <cell r="B1418" t="str">
            <v>VAZQUEZ VALADEZ LUIS ABRAHAM</v>
          </cell>
          <cell r="C1418" t="str">
            <v>BANQUERO PRIVADO SENIOR</v>
          </cell>
          <cell r="D1418" t="str">
            <v>PROMOCION Y ASESORIA</v>
          </cell>
          <cell r="E1418" t="str">
            <v>CHIH CD JUAREZ PLAZA ODORE</v>
          </cell>
        </row>
        <row r="1419">
          <cell r="A1419">
            <v>62242</v>
          </cell>
          <cell r="B1419" t="str">
            <v>GIRON TELLEZ CESAR GERARDO</v>
          </cell>
          <cell r="C1419" t="str">
            <v>ASESOR PATRIMONIAL ASOCIADO</v>
          </cell>
          <cell r="D1419" t="str">
            <v>PROMOCION Y ASESORIA</v>
          </cell>
          <cell r="E1419" t="str">
            <v>CHIH CD JUAREZ PLAZA ODORE</v>
          </cell>
        </row>
        <row r="1420">
          <cell r="A1420">
            <v>52682</v>
          </cell>
          <cell r="B1420" t="str">
            <v>ARZAGA GOMEZ CESAR JERONIMO</v>
          </cell>
          <cell r="C1420" t="str">
            <v>ASESOR PATRIMONIAL ASOCIADO</v>
          </cell>
          <cell r="D1420" t="str">
            <v>PROMOCION Y ASESORIA</v>
          </cell>
          <cell r="E1420" t="str">
            <v>CHIH CHIH AV DE LA JUVENTUD</v>
          </cell>
        </row>
        <row r="1421">
          <cell r="A1421">
            <v>6</v>
          </cell>
          <cell r="B1421" t="str">
            <v>BACA FERNANDEZ JULIO MARIO</v>
          </cell>
          <cell r="C1421" t="str">
            <v>SUBDIRECTOR DE PROMOCION</v>
          </cell>
          <cell r="D1421" t="str">
            <v>PROMOCION Y ASESORIA</v>
          </cell>
          <cell r="E1421" t="str">
            <v>CHIH CHIH AV DE LA JUVENTUD</v>
          </cell>
        </row>
        <row r="1422">
          <cell r="A1422">
            <v>63182</v>
          </cell>
          <cell r="B1422" t="str">
            <v>MANCILLA GUTIERREZ CESAR EDUARDO</v>
          </cell>
          <cell r="C1422" t="str">
            <v>ASESOR PATRIMONIAL ASOCIADO</v>
          </cell>
          <cell r="D1422" t="str">
            <v>PROMOCION Y ASESORIA</v>
          </cell>
          <cell r="E1422" t="str">
            <v>COAH SALTILLO PARQUE CENTRO</v>
          </cell>
        </row>
        <row r="1423">
          <cell r="A1423">
            <v>61369</v>
          </cell>
          <cell r="B1423" t="str">
            <v>SOTELO MENDEZ JUAN ERNESTO</v>
          </cell>
          <cell r="C1423" t="str">
            <v>ASESOR PATRIMONIAL ASOCIADO</v>
          </cell>
          <cell r="D1423" t="str">
            <v>PROMOCION Y ASESORIA</v>
          </cell>
          <cell r="E1423" t="str">
            <v>COAH SALTILLO PARQUE CENTRO</v>
          </cell>
        </row>
        <row r="1424">
          <cell r="A1424">
            <v>61360</v>
          </cell>
          <cell r="B1424" t="str">
            <v>CEDILLO PEREZ GERARDO</v>
          </cell>
          <cell r="C1424" t="str">
            <v>ASESOR PATRIMONIAL</v>
          </cell>
          <cell r="D1424" t="str">
            <v>PROMOCION Y ASESORIA</v>
          </cell>
          <cell r="E1424" t="str">
            <v>COAH SALTILLO PARQUE CENTRO</v>
          </cell>
        </row>
        <row r="1425">
          <cell r="A1425">
            <v>63109</v>
          </cell>
          <cell r="B1425" t="str">
            <v>PASTRANA SANCHEZ ROBERTO</v>
          </cell>
          <cell r="C1425" t="str">
            <v>DIRECTOR DE CENTRO FINANCIERO</v>
          </cell>
          <cell r="D1425" t="str">
            <v>PROMOCION Y ASESORIA</v>
          </cell>
          <cell r="E1425" t="str">
            <v>CHIS TUX GUT BEL. DOMINGUEZ</v>
          </cell>
        </row>
        <row r="1426">
          <cell r="A1426">
            <v>112</v>
          </cell>
          <cell r="B1426" t="str">
            <v>GARZA CAVAZOS OTONIEL</v>
          </cell>
          <cell r="C1426" t="str">
            <v>ASESOR PATRIMONIAL ASOCIADO</v>
          </cell>
          <cell r="D1426" t="str">
            <v>PROMOCION Y ASESORIA</v>
          </cell>
          <cell r="E1426" t="str">
            <v>NL MTY VISTA HERMOSA</v>
          </cell>
        </row>
        <row r="1427">
          <cell r="A1427">
            <v>60305</v>
          </cell>
          <cell r="B1427" t="str">
            <v>GALLARDO GARCIA DAVID</v>
          </cell>
          <cell r="C1427" t="str">
            <v>ASESOR PATRIMONIAL ASOCIADO</v>
          </cell>
          <cell r="D1427" t="str">
            <v>PROMOCION Y ASESORIA</v>
          </cell>
          <cell r="E1427" t="str">
            <v>NL MTY VISTA HERMOSA</v>
          </cell>
        </row>
        <row r="1428">
          <cell r="A1428">
            <v>51125</v>
          </cell>
          <cell r="B1428" t="str">
            <v>CERVANTES ZARDENETTA ERENDIDA</v>
          </cell>
          <cell r="C1428" t="str">
            <v>ASESOR PATRIMONIAL ASOCIADO</v>
          </cell>
          <cell r="D1428" t="str">
            <v>PROMOCION Y ASESORIA</v>
          </cell>
          <cell r="E1428" t="str">
            <v>NL MTY VISTA HERMOSA</v>
          </cell>
        </row>
        <row r="1429">
          <cell r="A1429">
            <v>64481</v>
          </cell>
          <cell r="B1429" t="str">
            <v>CAVAZOS TREVIÑO MAYRA</v>
          </cell>
          <cell r="C1429" t="str">
            <v>DIRECTOR DE CENTRO FINANCIERO</v>
          </cell>
          <cell r="D1429" t="str">
            <v>PROMOCION Y ASESORIA</v>
          </cell>
          <cell r="E1429" t="str">
            <v>NL MTY VISTA HERMOSA</v>
          </cell>
        </row>
        <row r="1430">
          <cell r="A1430">
            <v>63212</v>
          </cell>
          <cell r="B1430" t="str">
            <v>CARRILLO MARTINEZ OSCAR MARIO</v>
          </cell>
          <cell r="C1430" t="str">
            <v>DIRECTOR DE CENTRO FINANCIERO</v>
          </cell>
          <cell r="D1430" t="str">
            <v>PROMOCION Y ASESORIA</v>
          </cell>
          <cell r="E1430" t="str">
            <v>NL SAN PEDRO SAN AGUSTIN</v>
          </cell>
        </row>
        <row r="1431">
          <cell r="A1431">
            <v>64263</v>
          </cell>
          <cell r="B1431" t="str">
            <v>TAFICH SAENZ DAVID JESUS</v>
          </cell>
          <cell r="C1431" t="str">
            <v>ASPIRANTE A ASESOR</v>
          </cell>
          <cell r="D1431" t="str">
            <v>PROMOCION Y ASESORIA</v>
          </cell>
          <cell r="E1431" t="str">
            <v>NL SAN PEDRO SAN AGUSTIN</v>
          </cell>
        </row>
        <row r="1432">
          <cell r="A1432">
            <v>62509</v>
          </cell>
          <cell r="B1432" t="str">
            <v>HERNANDEZ MARTINEZ ALEJANDRO</v>
          </cell>
          <cell r="C1432" t="str">
            <v>ASPIRANTE A ASESOR</v>
          </cell>
          <cell r="D1432" t="str">
            <v>PROMOCION Y ASESORIA</v>
          </cell>
          <cell r="E1432" t="str">
            <v>NL SAN PEDRO SAN AGUSTIN</v>
          </cell>
        </row>
        <row r="1433">
          <cell r="A1433">
            <v>63387</v>
          </cell>
          <cell r="B1433" t="str">
            <v>ALTAMIRANO NASTA OSCAR ALEJANDRO</v>
          </cell>
          <cell r="C1433" t="str">
            <v>ASESOR CAMBIOS</v>
          </cell>
          <cell r="D1433" t="str">
            <v>PROMOCION Y ASESORIA</v>
          </cell>
          <cell r="E1433" t="str">
            <v>NL SAN PEDRO SAN AGUSTIN</v>
          </cell>
        </row>
        <row r="1434">
          <cell r="A1434">
            <v>53334</v>
          </cell>
          <cell r="B1434" t="str">
            <v>QUINONEZ MARTINEZ DE CASTRO ARTURO</v>
          </cell>
          <cell r="C1434" t="str">
            <v>BANQUERO PRIVADO SENIOR</v>
          </cell>
          <cell r="D1434" t="str">
            <v>PROMOCION Y ASESORIA</v>
          </cell>
          <cell r="E1434" t="str">
            <v>NL SAN PEDRO SAN AGUSTIN</v>
          </cell>
        </row>
        <row r="1435">
          <cell r="A1435">
            <v>63642</v>
          </cell>
          <cell r="B1435" t="str">
            <v>PONS GARZA SERGIO GABRIEL</v>
          </cell>
          <cell r="C1435" t="str">
            <v>ASESOR PATRIMONIAL ASOCIADO</v>
          </cell>
          <cell r="D1435" t="str">
            <v>PROMOCION Y ASESORIA</v>
          </cell>
          <cell r="E1435" t="str">
            <v>NL SAN PEDRO SAN AGUSTIN</v>
          </cell>
        </row>
        <row r="1436">
          <cell r="A1436">
            <v>63770</v>
          </cell>
          <cell r="B1436" t="str">
            <v>KALIFA ASSAD MARTIN FRANCISCO</v>
          </cell>
          <cell r="C1436" t="str">
            <v>SUBDIRECTOR DE PROMOCION</v>
          </cell>
          <cell r="D1436" t="str">
            <v>PROMOCION Y ASESORIA</v>
          </cell>
          <cell r="E1436" t="str">
            <v>NL SAN PEDRO SAN AGUSTIN</v>
          </cell>
        </row>
        <row r="1437">
          <cell r="A1437">
            <v>50551</v>
          </cell>
          <cell r="B1437" t="str">
            <v>GARZA CARRILLO DELIA TERESITA</v>
          </cell>
          <cell r="C1437" t="str">
            <v>ASESOR PATRIMONIAL ASOCIADO</v>
          </cell>
          <cell r="D1437" t="str">
            <v>PROMOCION Y ASESORIA</v>
          </cell>
          <cell r="E1437" t="str">
            <v>NL SAN PEDRO SAN AGUSTIN</v>
          </cell>
        </row>
        <row r="1438">
          <cell r="A1438">
            <v>63041</v>
          </cell>
          <cell r="B1438" t="str">
            <v>AMADOR PADILLA ALONSO</v>
          </cell>
          <cell r="C1438" t="str">
            <v>ASPIRANTE A ASESOR</v>
          </cell>
          <cell r="D1438" t="str">
            <v>PROMOCION Y ASESORIA</v>
          </cell>
          <cell r="E1438" t="str">
            <v>NL SAN PEDRO SAN AGUSTIN</v>
          </cell>
        </row>
        <row r="1439">
          <cell r="A1439">
            <v>50184</v>
          </cell>
          <cell r="B1439" t="str">
            <v>MUNOZ VALDIVIA JOSE ROBERTO</v>
          </cell>
          <cell r="C1439" t="str">
            <v>SUBGERENTE ADMINISTRATIVO</v>
          </cell>
          <cell r="D1439" t="str">
            <v>PROMOCION Y ASESORIA</v>
          </cell>
          <cell r="E1439" t="str">
            <v>CD MX JULIO VERNE POLANCO</v>
          </cell>
        </row>
        <row r="1440">
          <cell r="A1440">
            <v>50245</v>
          </cell>
          <cell r="B1440" t="str">
            <v>OROZCO ORTEGA MARIA DE JESUS</v>
          </cell>
          <cell r="C1440" t="str">
            <v>ASESOR PATRIMONIAL ASOCIADO</v>
          </cell>
          <cell r="D1440" t="str">
            <v>PROMOCION Y ASESORIA</v>
          </cell>
          <cell r="E1440" t="str">
            <v>EDO MEX METEPEC PLAZA IZAR</v>
          </cell>
        </row>
        <row r="1441">
          <cell r="A1441">
            <v>50261</v>
          </cell>
          <cell r="B1441" t="str">
            <v>RIVERO MORAGREGA MARIA JOSE</v>
          </cell>
          <cell r="C1441" t="str">
            <v>BANQUERO PRIVADO SENIOR</v>
          </cell>
          <cell r="D1441" t="str">
            <v>PROMOCION Y ASESORIA</v>
          </cell>
          <cell r="E1441" t="str">
            <v>JAL ZAPOPAN ANDARES CORP. PATRIA</v>
          </cell>
        </row>
        <row r="1442">
          <cell r="A1442">
            <v>50289</v>
          </cell>
          <cell r="B1442" t="str">
            <v>OLIVARES MENDOZA ELISEO</v>
          </cell>
          <cell r="C1442" t="str">
            <v>MENSAJERO</v>
          </cell>
          <cell r="D1442" t="str">
            <v>PROMOCION Y ASESORIA</v>
          </cell>
          <cell r="E1442" t="str">
            <v>SIN CULIACAN TORRE STA MARIA</v>
          </cell>
        </row>
        <row r="1443">
          <cell r="A1443">
            <v>50292</v>
          </cell>
          <cell r="B1443" t="str">
            <v>MARTINEZ BELTRAN VERONICA GISSELE</v>
          </cell>
          <cell r="C1443" t="str">
            <v>SUBGERENTE ADMINISTRATIVO</v>
          </cell>
          <cell r="D1443" t="str">
            <v>PROMOCION Y ASESORIA</v>
          </cell>
          <cell r="E1443" t="str">
            <v>JAL GDL MARIANO OTERO GWTC</v>
          </cell>
        </row>
        <row r="1444">
          <cell r="A1444">
            <v>50296</v>
          </cell>
          <cell r="B1444" t="str">
            <v>GARCIA ROCHA ROSA LAURA</v>
          </cell>
          <cell r="C1444" t="str">
            <v>SUBGERENTE ADMINISTRATIVO</v>
          </cell>
          <cell r="D1444" t="str">
            <v>PROMOCION Y ASESORIA</v>
          </cell>
          <cell r="E1444" t="str">
            <v>JAL GDL FORUM TLAQUEPAQUE</v>
          </cell>
        </row>
        <row r="1445">
          <cell r="A1445">
            <v>50370</v>
          </cell>
          <cell r="B1445" t="str">
            <v>ZAPATA MARTINEZ MONICA</v>
          </cell>
          <cell r="C1445" t="str">
            <v>ASESOR PATRIMONIAL ASOCIADO</v>
          </cell>
          <cell r="D1445" t="str">
            <v>PROMOCION Y ASESORIA</v>
          </cell>
          <cell r="E1445" t="str">
            <v>JAL GDL PLAZA MEXICO</v>
          </cell>
        </row>
        <row r="1446">
          <cell r="A1446">
            <v>50399</v>
          </cell>
          <cell r="B1446" t="str">
            <v>NAVARRO SANDOVAL JOSE</v>
          </cell>
          <cell r="C1446" t="str">
            <v>ASESOR PATRIMONIAL ASOCIADO</v>
          </cell>
          <cell r="D1446" t="str">
            <v>PROMOCION Y ASESORIA</v>
          </cell>
          <cell r="E1446" t="str">
            <v>JAL MARINA VALLARTA</v>
          </cell>
        </row>
        <row r="1447">
          <cell r="A1447">
            <v>50400</v>
          </cell>
          <cell r="B1447" t="str">
            <v>RAMIREZ JUAN MARIA GUADALUPE</v>
          </cell>
          <cell r="C1447" t="str">
            <v>CAJERO</v>
          </cell>
          <cell r="D1447" t="str">
            <v>PROMOCION Y ASESORIA</v>
          </cell>
          <cell r="E1447" t="str">
            <v>JAL GDL MARIANO OTERO GWTC</v>
          </cell>
        </row>
        <row r="1448">
          <cell r="A1448">
            <v>50409</v>
          </cell>
          <cell r="B1448" t="str">
            <v>SANCHEZ FLORES RICARDO</v>
          </cell>
          <cell r="C1448" t="str">
            <v>BANQUERO PRIVADO SENIOR</v>
          </cell>
          <cell r="D1448" t="str">
            <v>PROMOCION Y ASESORIA</v>
          </cell>
          <cell r="E1448" t="str">
            <v>EDO MEX SATELITE</v>
          </cell>
        </row>
        <row r="1449">
          <cell r="A1449">
            <v>50412</v>
          </cell>
          <cell r="B1449" t="str">
            <v>D ABBADIE MIER LAURA</v>
          </cell>
          <cell r="C1449" t="str">
            <v>ASESOR PATRIMONIAL ASOCIADO</v>
          </cell>
          <cell r="D1449" t="str">
            <v>PROMOCION Y ASESORIA</v>
          </cell>
          <cell r="E1449" t="str">
            <v>CD MX MONTES URALES</v>
          </cell>
        </row>
        <row r="1450">
          <cell r="A1450">
            <v>50511</v>
          </cell>
          <cell r="B1450" t="str">
            <v>ACOSTA RODRIGUEZ JONATHAN JESUS</v>
          </cell>
          <cell r="C1450" t="str">
            <v>BANQUERO PRIVADO SENIOR</v>
          </cell>
          <cell r="D1450" t="str">
            <v>PROMOCION Y ASESORIA</v>
          </cell>
          <cell r="E1450" t="str">
            <v>JAL MARINA VALLARTA</v>
          </cell>
        </row>
        <row r="1451">
          <cell r="A1451">
            <v>50521</v>
          </cell>
          <cell r="B1451" t="str">
            <v>RODRIGUEZ PUEBLA JUAN MANUEL</v>
          </cell>
          <cell r="C1451" t="str">
            <v>SUBGERENTE ADMINISTRATIVO</v>
          </cell>
          <cell r="D1451" t="str">
            <v>PROMOCION Y ASESORIA</v>
          </cell>
          <cell r="E1451" t="str">
            <v>JAL GDL PLAZA MEXICO</v>
          </cell>
        </row>
        <row r="1452">
          <cell r="A1452">
            <v>50650</v>
          </cell>
          <cell r="B1452" t="str">
            <v>PEREZ MENDEZ FRANCISCO JAVIER</v>
          </cell>
          <cell r="C1452" t="str">
            <v>DIRECTOR DE CENTRO FINANCIERO</v>
          </cell>
          <cell r="D1452" t="str">
            <v>PROMOCION Y ASESORIA</v>
          </cell>
          <cell r="E1452" t="str">
            <v>EDO MEX METEPEC PLAZA IZAR</v>
          </cell>
        </row>
        <row r="1453">
          <cell r="A1453">
            <v>50653</v>
          </cell>
          <cell r="B1453" t="str">
            <v>HERNANDEZ FLORES MAYRA NAHYELY</v>
          </cell>
          <cell r="C1453" t="str">
            <v>ASESOR PATRIMONIAL</v>
          </cell>
          <cell r="D1453" t="str">
            <v>PROMOCION Y ASESORIA</v>
          </cell>
          <cell r="E1453" t="str">
            <v>JAL GDL MARIANO OTERO GWTC</v>
          </cell>
        </row>
        <row r="1454">
          <cell r="A1454">
            <v>50723</v>
          </cell>
          <cell r="B1454" t="str">
            <v>DIAZ SAMAYOA JESUS</v>
          </cell>
          <cell r="C1454" t="str">
            <v>DIRECTOR DE CENTRO FINANCIERO</v>
          </cell>
          <cell r="D1454" t="str">
            <v>PROMOCION Y ASESORIA</v>
          </cell>
          <cell r="E1454" t="str">
            <v>SIN LOS MOCHIS PLAZA ROSALES</v>
          </cell>
        </row>
        <row r="1455">
          <cell r="A1455">
            <v>50755</v>
          </cell>
          <cell r="B1455" t="str">
            <v>CERVANTES LEBRIJA LUIS</v>
          </cell>
          <cell r="C1455" t="str">
            <v>BANQUERO PRIVADO SENIOR</v>
          </cell>
          <cell r="D1455" t="str">
            <v>PROMOCION Y ASESORIA</v>
          </cell>
          <cell r="E1455" t="str">
            <v>CD MX MONTES URALES</v>
          </cell>
        </row>
        <row r="1456">
          <cell r="A1456">
            <v>50827</v>
          </cell>
          <cell r="B1456" t="str">
            <v>ARELLANO MORAN HUGO ARMANDO</v>
          </cell>
          <cell r="C1456" t="str">
            <v>MULTIFUNCIONAL</v>
          </cell>
          <cell r="D1456" t="str">
            <v>PROMOCION Y ASESORIA</v>
          </cell>
          <cell r="E1456" t="str">
            <v>JAL GDL MARIANO OTERO GWTC</v>
          </cell>
        </row>
        <row r="1457">
          <cell r="A1457">
            <v>50922</v>
          </cell>
          <cell r="B1457" t="str">
            <v>RUIZ FUENTES MARIA DE LOURDES</v>
          </cell>
          <cell r="C1457" t="str">
            <v>ASESOR PATRIMONIAL ASOCIADO</v>
          </cell>
          <cell r="D1457" t="str">
            <v>PROMOCION Y ASESORIA</v>
          </cell>
          <cell r="E1457" t="str">
            <v>JAL ZAPOPAN PLAZA PATRIA</v>
          </cell>
        </row>
        <row r="1458">
          <cell r="A1458">
            <v>51079</v>
          </cell>
          <cell r="B1458" t="str">
            <v>VAZQUEZ SALDIVAR YOSELIN KAREN</v>
          </cell>
          <cell r="C1458" t="str">
            <v>EJECUTIVO</v>
          </cell>
          <cell r="D1458" t="str">
            <v>PROMOCION Y ASESORIA</v>
          </cell>
          <cell r="E1458" t="str">
            <v>CD MX MONTES URALES</v>
          </cell>
        </row>
        <row r="1459">
          <cell r="A1459">
            <v>51288</v>
          </cell>
          <cell r="B1459" t="str">
            <v>NAVARRO ENRIQUEZ ANABELL</v>
          </cell>
          <cell r="C1459" t="str">
            <v>ASESOR PATRIMONIAL ASOCIADO</v>
          </cell>
          <cell r="D1459" t="str">
            <v>PROMOCION Y ASESORIA</v>
          </cell>
          <cell r="E1459" t="str">
            <v>JAL GDL MARIANO OTERO GWTC</v>
          </cell>
        </row>
        <row r="1460">
          <cell r="A1460">
            <v>51294</v>
          </cell>
          <cell r="B1460" t="str">
            <v>OCHOA VILLARRUEL JUAN</v>
          </cell>
          <cell r="C1460" t="str">
            <v>BANQUERO PRIVADO SENIOR</v>
          </cell>
          <cell r="D1460" t="str">
            <v>PROMOCION Y ASESORIA</v>
          </cell>
          <cell r="E1460" t="str">
            <v>CD MX MONTES URALES</v>
          </cell>
        </row>
        <row r="1461">
          <cell r="A1461">
            <v>51327</v>
          </cell>
          <cell r="B1461" t="str">
            <v>VALTIERRA GARCIA ANGELICA</v>
          </cell>
          <cell r="C1461" t="str">
            <v>SUBGERENTE ADMINISTRATIVO</v>
          </cell>
          <cell r="D1461" t="str">
            <v>PROMOCION Y ASESORIA</v>
          </cell>
          <cell r="E1461" t="str">
            <v>CD MX XOLA</v>
          </cell>
        </row>
        <row r="1462">
          <cell r="A1462">
            <v>51336</v>
          </cell>
          <cell r="B1462" t="str">
            <v>TEMBLADOR RODRIGUEZ SOLEDAD</v>
          </cell>
          <cell r="C1462" t="str">
            <v>CAJERO</v>
          </cell>
          <cell r="D1462" t="str">
            <v>PROMOCION Y ASESORIA</v>
          </cell>
          <cell r="E1462" t="str">
            <v>JAL MARINA VALLARTA</v>
          </cell>
        </row>
        <row r="1463">
          <cell r="A1463">
            <v>51468</v>
          </cell>
          <cell r="B1463" t="str">
            <v>BRECEDA LOUSTAUNAU MARIO ALFREDO</v>
          </cell>
          <cell r="C1463" t="str">
            <v>ASESOR PATRIMONIAL</v>
          </cell>
          <cell r="D1463" t="str">
            <v>PROMOCION Y ASESORIA</v>
          </cell>
          <cell r="E1463" t="str">
            <v>JAL MARINA VALLARTA</v>
          </cell>
        </row>
        <row r="1464">
          <cell r="A1464">
            <v>51471</v>
          </cell>
          <cell r="B1464" t="str">
            <v>NAVARRO CISNEROS LUIS FERNANDO</v>
          </cell>
          <cell r="C1464" t="str">
            <v>ASESOR PATRIMONIAL ASOCIADO</v>
          </cell>
          <cell r="D1464" t="str">
            <v>PROMOCION Y ASESORIA</v>
          </cell>
          <cell r="E1464" t="str">
            <v>JAL GDL FORUM TLAQUEPAQUE</v>
          </cell>
        </row>
        <row r="1465">
          <cell r="A1465">
            <v>51778</v>
          </cell>
          <cell r="B1465" t="str">
            <v>SOTO CONTRERAS CAROLINA</v>
          </cell>
          <cell r="C1465" t="str">
            <v>BANQUERO PRIVADO JUNIOR</v>
          </cell>
          <cell r="D1465" t="str">
            <v>PROMOCION Y ASESORIA</v>
          </cell>
          <cell r="E1465" t="str">
            <v>JAL ZAPOPAN ANDARES CORP. PATRIA</v>
          </cell>
        </row>
        <row r="1466">
          <cell r="A1466">
            <v>51865</v>
          </cell>
          <cell r="B1466" t="str">
            <v>PARDINAS GALVAN ANA ELENA</v>
          </cell>
          <cell r="C1466" t="str">
            <v>BANQUERO PRIVADO SENIOR</v>
          </cell>
          <cell r="D1466" t="str">
            <v>PROMOCION Y ASESORIA</v>
          </cell>
          <cell r="E1466" t="str">
            <v>CD MX ALTAVISTA</v>
          </cell>
        </row>
        <row r="1467">
          <cell r="A1467">
            <v>51870</v>
          </cell>
          <cell r="B1467" t="str">
            <v>VIDAL GUTIERREZ GODOFREDO</v>
          </cell>
          <cell r="C1467" t="str">
            <v>DIRECTOR DE CENTRO FINANCIERO</v>
          </cell>
          <cell r="D1467" t="str">
            <v>PROMOCION Y ASESORIA</v>
          </cell>
          <cell r="E1467" t="str">
            <v>JAL MARINA VALLARTA</v>
          </cell>
        </row>
        <row r="1468">
          <cell r="A1468">
            <v>51935</v>
          </cell>
          <cell r="B1468" t="str">
            <v>JIMENEZ SANCHEZ LILIANA ALICIA</v>
          </cell>
          <cell r="C1468" t="str">
            <v>SUBGERENTE ADMINISTRATIVO</v>
          </cell>
          <cell r="D1468" t="str">
            <v>PROMOCION Y ASESORIA</v>
          </cell>
          <cell r="E1468" t="str">
            <v>CD MX MONTES URALES</v>
          </cell>
        </row>
        <row r="1469">
          <cell r="A1469">
            <v>51976</v>
          </cell>
          <cell r="B1469" t="str">
            <v>DOVAL CORDOVA CLAUDIA EMILY</v>
          </cell>
          <cell r="C1469" t="str">
            <v>SUBGERENTE ADMINISTRATIVO</v>
          </cell>
          <cell r="D1469" t="str">
            <v>PROMOCION Y ASESORIA</v>
          </cell>
          <cell r="E1469" t="str">
            <v>EDO MEX TOLUCA V CARRANZA</v>
          </cell>
        </row>
        <row r="1470">
          <cell r="A1470">
            <v>52039</v>
          </cell>
          <cell r="B1470" t="str">
            <v>LAZCANO SANCHEZ GABRIELA</v>
          </cell>
          <cell r="C1470" t="str">
            <v>ASESOR PATRIMONIAL ASOCIADO</v>
          </cell>
          <cell r="D1470" t="str">
            <v>PROMOCION Y ASESORIA</v>
          </cell>
          <cell r="E1470" t="str">
            <v>EDO MEX SATELITE</v>
          </cell>
        </row>
        <row r="1471">
          <cell r="A1471">
            <v>52046</v>
          </cell>
          <cell r="B1471" t="str">
            <v>GUERRERO MARTINEZ GUADALUPE ALONSO</v>
          </cell>
          <cell r="C1471" t="str">
            <v>ASESOR PATRIMONIAL ASOCIADO</v>
          </cell>
          <cell r="D1471" t="str">
            <v>PROMOCION Y ASESORIA</v>
          </cell>
          <cell r="E1471" t="str">
            <v>EDO MEX TOLUCA V CARRANZA</v>
          </cell>
        </row>
        <row r="1472">
          <cell r="A1472">
            <v>52064</v>
          </cell>
          <cell r="B1472" t="str">
            <v>SOLIS BAZAN MARIA LEONOR</v>
          </cell>
          <cell r="C1472" t="str">
            <v>SUBGERENTE ADMINISTRATIVO</v>
          </cell>
          <cell r="D1472" t="str">
            <v>PROMOCION Y ASESORIA</v>
          </cell>
          <cell r="E1472" t="str">
            <v>CD MX MONTES URALES</v>
          </cell>
        </row>
        <row r="1473">
          <cell r="A1473">
            <v>52112</v>
          </cell>
          <cell r="B1473" t="str">
            <v>ROSAL BALDUC AMARO</v>
          </cell>
          <cell r="C1473" t="str">
            <v>ASESOR PATRIMONIAL ASOCIADO</v>
          </cell>
          <cell r="D1473" t="str">
            <v>PROMOCION Y ASESORIA</v>
          </cell>
          <cell r="E1473" t="str">
            <v>EDO MEX SATELITE</v>
          </cell>
        </row>
        <row r="1474">
          <cell r="A1474">
            <v>52190</v>
          </cell>
          <cell r="B1474" t="str">
            <v>MARTINEZ ROMERO NOEMI MILAGROS</v>
          </cell>
          <cell r="C1474" t="str">
            <v>ASISTENTE ADMINISTRATIVO</v>
          </cell>
          <cell r="D1474" t="str">
            <v>PROMOCION Y ASESORIA</v>
          </cell>
          <cell r="E1474" t="str">
            <v>JAL CHAPALA AJIJIC</v>
          </cell>
        </row>
        <row r="1475">
          <cell r="A1475">
            <v>52197</v>
          </cell>
          <cell r="B1475" t="str">
            <v>BARBA QUEZADA JOSE GABRIEL</v>
          </cell>
          <cell r="C1475" t="str">
            <v>DIRECTOR BANCA PRIVADA</v>
          </cell>
          <cell r="D1475" t="str">
            <v>PROMOCION Y ASESORIA</v>
          </cell>
          <cell r="E1475" t="str">
            <v>JAL ZAPOPAN ANDARES CORP. PATRIA</v>
          </cell>
        </row>
        <row r="1476">
          <cell r="A1476">
            <v>52226</v>
          </cell>
          <cell r="B1476" t="str">
            <v>GAULT YAÑEZ VIRIDIANA</v>
          </cell>
          <cell r="C1476" t="str">
            <v>ASISTENTE DE PROMOCION</v>
          </cell>
          <cell r="D1476" t="str">
            <v>PROMOCION Y ASESORIA</v>
          </cell>
          <cell r="E1476" t="str">
            <v>CD MX JULIO VERNE POLANCO</v>
          </cell>
        </row>
        <row r="1477">
          <cell r="A1477">
            <v>52230</v>
          </cell>
          <cell r="B1477" t="str">
            <v>ARCE ZOZAYACORREA ARTURO MALCOLM</v>
          </cell>
          <cell r="C1477" t="str">
            <v>BANQUERO PRIVADO SENIOR</v>
          </cell>
          <cell r="D1477" t="str">
            <v>PROMOCION Y ASESORIA</v>
          </cell>
          <cell r="E1477" t="str">
            <v>CD MX MONTES URALES</v>
          </cell>
        </row>
        <row r="1478">
          <cell r="A1478">
            <v>52236</v>
          </cell>
          <cell r="B1478" t="str">
            <v>HERNANDEZ GUTIERREZ EDUARDO</v>
          </cell>
          <cell r="C1478" t="str">
            <v>SUBDIRECTOR DE PROMOCION</v>
          </cell>
          <cell r="D1478" t="str">
            <v>PROMOCION Y ASESORIA</v>
          </cell>
          <cell r="E1478" t="str">
            <v>JAL GDL MARIANO OTERO GWTC</v>
          </cell>
        </row>
        <row r="1479">
          <cell r="A1479">
            <v>64512</v>
          </cell>
          <cell r="B1479" t="str">
            <v>ARAICO RIO CLAUDIA</v>
          </cell>
          <cell r="C1479" t="str">
            <v>DIRECTOR</v>
          </cell>
          <cell r="D1479" t="str">
            <v>NORMATIVA Y PLD</v>
          </cell>
          <cell r="E1479" t="str">
            <v>CD MX CORPORATIVO</v>
          </cell>
        </row>
        <row r="1480">
          <cell r="A1480">
            <v>64475</v>
          </cell>
          <cell r="B1480" t="str">
            <v>FEBRES SALAZAR MARIANGEL JOSE</v>
          </cell>
          <cell r="C1480" t="str">
            <v>RECEPCIONISTA ANFITRION</v>
          </cell>
          <cell r="D1480" t="str">
            <v>PROMOCION Y ASESORIA</v>
          </cell>
          <cell r="E1480" t="str">
            <v>NL SAN PEDRO SAN AGUSTIN</v>
          </cell>
        </row>
        <row r="1481">
          <cell r="A1481">
            <v>64392</v>
          </cell>
          <cell r="B1481" t="str">
            <v>MARTINEZ SOLIS YAZMIN ALEJANDRA</v>
          </cell>
          <cell r="C1481" t="str">
            <v>EJECUTIVO DE SERVICIO</v>
          </cell>
          <cell r="D1481" t="str">
            <v>PROMOCION Y ASESORIA</v>
          </cell>
          <cell r="E1481" t="str">
            <v>VER BOCA DEL RIO LAS AMERICAS</v>
          </cell>
        </row>
        <row r="1482">
          <cell r="A1482">
            <v>64318</v>
          </cell>
          <cell r="B1482" t="str">
            <v>RINCON SUASTEGUI HECTOR MARTIN</v>
          </cell>
          <cell r="C1482" t="str">
            <v>DIRECTOR REGIONAL</v>
          </cell>
          <cell r="D1482" t="str">
            <v>PROMOCION Y ASESORIA</v>
          </cell>
          <cell r="E1482" t="str">
            <v>BC TIJUANA PASEO</v>
          </cell>
        </row>
        <row r="1483">
          <cell r="A1483">
            <v>64280</v>
          </cell>
          <cell r="B1483" t="str">
            <v>DE LA CRUZ CORDOVA DIANA CRISTINA</v>
          </cell>
          <cell r="C1483" t="str">
            <v>RECEPCIONISTA ANFITRION</v>
          </cell>
          <cell r="D1483" t="str">
            <v>PROMOCION Y ASESORIA</v>
          </cell>
          <cell r="E1483" t="str">
            <v>QROO CANCUN PLAZA HOLLYWOOD</v>
          </cell>
        </row>
        <row r="1484">
          <cell r="A1484">
            <v>64252</v>
          </cell>
          <cell r="B1484" t="str">
            <v>GONZALEZ GOMEZ VELASCO FEDERICO ANTONIO</v>
          </cell>
          <cell r="C1484" t="str">
            <v>DIRECTOR</v>
          </cell>
          <cell r="D1484" t="str">
            <v>COMERCIAL ARRENDADORA</v>
          </cell>
          <cell r="E1484" t="str">
            <v>CD MX CORPORATIVO</v>
          </cell>
        </row>
        <row r="1485">
          <cell r="A1485">
            <v>63842</v>
          </cell>
          <cell r="B1485" t="str">
            <v>HERRERA HERRERA LIZETH ALEJANDRA</v>
          </cell>
          <cell r="C1485" t="str">
            <v>RECEPCIONISTA ANFITRION</v>
          </cell>
          <cell r="D1485" t="str">
            <v>PROMOCION Y ASESORIA</v>
          </cell>
          <cell r="E1485" t="str">
            <v>CHIH CD JUAREZ PLAZA ODORE</v>
          </cell>
        </row>
        <row r="1486">
          <cell r="A1486">
            <v>63661</v>
          </cell>
          <cell r="B1486" t="str">
            <v>GUZMAN  VILLEGAS KARLA ISELA</v>
          </cell>
          <cell r="C1486" t="str">
            <v>ASESOR PATRIMONIAL</v>
          </cell>
          <cell r="D1486" t="str">
            <v>PROMOCION Y ASESORIA</v>
          </cell>
          <cell r="E1486" t="str">
            <v>MOR CUERNAVACA DOMINGO DIEZ</v>
          </cell>
        </row>
        <row r="1487">
          <cell r="A1487">
            <v>63617</v>
          </cell>
          <cell r="B1487" t="str">
            <v>LOYA HERNANDEZ RITA ABRIL</v>
          </cell>
          <cell r="C1487" t="str">
            <v>CAJERO</v>
          </cell>
          <cell r="D1487" t="str">
            <v>PROMOCION Y ASESORIA</v>
          </cell>
          <cell r="E1487" t="str">
            <v>CHIH CHIH AV DE LA JUVENTUD</v>
          </cell>
        </row>
        <row r="1488">
          <cell r="A1488">
            <v>53322</v>
          </cell>
          <cell r="B1488" t="str">
            <v>LOZANO DORADO ROBERTO JULIO</v>
          </cell>
          <cell r="C1488" t="str">
            <v>BANQUERO PRIVADO SENIOR</v>
          </cell>
          <cell r="D1488" t="str">
            <v>PROMOCION Y ASESORIA</v>
          </cell>
          <cell r="E1488" t="str">
            <v>NL SAN PEDRO SAN AGUSTIN</v>
          </cell>
        </row>
        <row r="1489">
          <cell r="A1489">
            <v>63372</v>
          </cell>
          <cell r="B1489" t="str">
            <v>CASTILLO RAMIREZ MIRIAM</v>
          </cell>
          <cell r="C1489" t="str">
            <v>EJECUTIVO DE SERVICIO</v>
          </cell>
          <cell r="D1489" t="str">
            <v>PROMOCION Y ASESORIA</v>
          </cell>
          <cell r="E1489" t="str">
            <v>PUE CHOLULA CITY ANGELOPOLIS</v>
          </cell>
        </row>
        <row r="1490">
          <cell r="A1490">
            <v>63217</v>
          </cell>
          <cell r="B1490" t="str">
            <v>VELASCO MUÑIZ BRENDA DENISSE</v>
          </cell>
          <cell r="C1490" t="str">
            <v>RECEPCIONISTA ANFITRION</v>
          </cell>
          <cell r="D1490" t="str">
            <v>PROMOCION Y ASESORIA</v>
          </cell>
          <cell r="E1490" t="str">
            <v>TAMPS NUEVO LAREDO AV COLON</v>
          </cell>
        </row>
        <row r="1491">
          <cell r="A1491">
            <v>61927</v>
          </cell>
          <cell r="B1491" t="str">
            <v>ESPARZA LIZARRAGA MAURICIO</v>
          </cell>
          <cell r="C1491" t="str">
            <v>DIRECTOR</v>
          </cell>
          <cell r="D1491" t="str">
            <v>COMPLIANCE</v>
          </cell>
          <cell r="E1491" t="str">
            <v>CD MX CORPORATIVO</v>
          </cell>
        </row>
        <row r="1492">
          <cell r="A1492">
            <v>60758</v>
          </cell>
          <cell r="B1492" t="str">
            <v>CHAVIRA MENDOZA BEATRIZ ALEJANDRA</v>
          </cell>
          <cell r="C1492" t="str">
            <v>RECEPCIONISTA ANFITRION</v>
          </cell>
          <cell r="D1492" t="str">
            <v>PROMOCION Y ASESORIA</v>
          </cell>
          <cell r="E1492" t="str">
            <v>CHIH CHIH AV DE LA JUVENTUD</v>
          </cell>
        </row>
        <row r="1493">
          <cell r="A1493">
            <v>62554</v>
          </cell>
          <cell r="B1493" t="str">
            <v>ORDOÑEZ TELIO HEBERT</v>
          </cell>
          <cell r="C1493" t="str">
            <v>CAJERO</v>
          </cell>
          <cell r="D1493" t="str">
            <v>PROMOCION Y ASESORIA</v>
          </cell>
          <cell r="E1493" t="str">
            <v>VER BOCA DEL RIO LAS AMERICAS</v>
          </cell>
        </row>
        <row r="1494">
          <cell r="A1494">
            <v>60630</v>
          </cell>
          <cell r="B1494" t="str">
            <v>CORDOVA  MUÑIZ MARIA EUGENIA</v>
          </cell>
          <cell r="C1494" t="str">
            <v>ASESOR PATRIMONIAL ASOCIADO</v>
          </cell>
          <cell r="D1494" t="str">
            <v>PROMOCION Y ASESORIA</v>
          </cell>
          <cell r="E1494" t="str">
            <v>COAH TORREON B INDEPENDENCIA</v>
          </cell>
        </row>
        <row r="1495">
          <cell r="A1495">
            <v>53064</v>
          </cell>
          <cell r="B1495" t="str">
            <v>SANCHEZ VELAZQUEZ MARIANA</v>
          </cell>
          <cell r="C1495" t="str">
            <v>GERENTE</v>
          </cell>
          <cell r="D1495" t="str">
            <v>VALORES</v>
          </cell>
          <cell r="E1495" t="str">
            <v>CD MX CORPORATIVO</v>
          </cell>
        </row>
        <row r="1496">
          <cell r="A1496">
            <v>60798</v>
          </cell>
          <cell r="B1496" t="str">
            <v>VELEZ BERNAL OSCAR</v>
          </cell>
          <cell r="C1496" t="str">
            <v>SUBGERENTE</v>
          </cell>
          <cell r="D1496" t="str">
            <v>UNIDAD INTERNA</v>
          </cell>
          <cell r="E1496" t="str">
            <v>CD MX CORPORATIVO</v>
          </cell>
        </row>
        <row r="1497">
          <cell r="A1497">
            <v>50836</v>
          </cell>
          <cell r="B1497" t="str">
            <v>RODRIGUEZ FLORES MARIA ALICIA</v>
          </cell>
          <cell r="C1497" t="str">
            <v>ASESOR PATRIMONIAL ASOCIADO</v>
          </cell>
          <cell r="D1497" t="str">
            <v>PROMOCION Y ASESORIA</v>
          </cell>
          <cell r="E1497" t="str">
            <v>NL MTY VISTA HERMOSA</v>
          </cell>
        </row>
        <row r="1498">
          <cell r="A1498">
            <v>62771</v>
          </cell>
          <cell r="B1498" t="str">
            <v>PEREZ HERNANDEZ JESUS IGNACIO</v>
          </cell>
          <cell r="C1498" t="str">
            <v>OPERADOR</v>
          </cell>
          <cell r="D1498" t="str">
            <v>ADMINISTRACION DE CREDITO</v>
          </cell>
          <cell r="E1498" t="str">
            <v>CD MX CORPORATIVO</v>
          </cell>
        </row>
        <row r="1499">
          <cell r="A1499">
            <v>61086</v>
          </cell>
          <cell r="B1499" t="str">
            <v>SAADE HAZIN CARLOS DANIEL</v>
          </cell>
          <cell r="C1499" t="str">
            <v>GERENTE</v>
          </cell>
          <cell r="D1499" t="str">
            <v>VENTAS TRANSACCIONAL</v>
          </cell>
          <cell r="E1499" t="str">
            <v>CD MX CORPORATIVO</v>
          </cell>
        </row>
        <row r="1500">
          <cell r="A1500">
            <v>63989</v>
          </cell>
          <cell r="B1500" t="str">
            <v>BASTIDA ANTONIO JOSEFINA</v>
          </cell>
          <cell r="C1500" t="str">
            <v>ESPECIALISTA</v>
          </cell>
          <cell r="D1500" t="str">
            <v>OPERACIONES BANCARIAS</v>
          </cell>
          <cell r="E1500" t="str">
            <v>CD MX CORPORATIVO</v>
          </cell>
        </row>
        <row r="1501">
          <cell r="A1501">
            <v>64525</v>
          </cell>
          <cell r="B1501" t="str">
            <v>NAVARRO GARCIA FRANCISCO JAVIER</v>
          </cell>
          <cell r="C1501" t="str">
            <v>DIRECTOR</v>
          </cell>
          <cell r="D1501" t="str">
            <v>PROMOCION Y ASESORIA</v>
          </cell>
          <cell r="E1501" t="str">
            <v>CD MX CORPORATIVO</v>
          </cell>
        </row>
        <row r="1502">
          <cell r="A1502">
            <v>63833</v>
          </cell>
          <cell r="B1502" t="str">
            <v>BECERRIL SANTANA LUIS ALBERTO</v>
          </cell>
          <cell r="C1502" t="str">
            <v>SUBGERENTE</v>
          </cell>
          <cell r="D1502" t="str">
            <v>LIQUIDACION A TERCEROS</v>
          </cell>
          <cell r="E1502" t="str">
            <v>CD MX CORPORATIVO</v>
          </cell>
        </row>
        <row r="1503">
          <cell r="A1503">
            <v>64097</v>
          </cell>
          <cell r="B1503" t="str">
            <v>APARICIO ROSALES ISABEL ALEJANDRA</v>
          </cell>
          <cell r="C1503" t="str">
            <v>COORDINADOR</v>
          </cell>
          <cell r="D1503" t="str">
            <v>FIDUCIARIO</v>
          </cell>
          <cell r="E1503" t="str">
            <v>CD MX CORPORATIVO</v>
          </cell>
        </row>
        <row r="1504">
          <cell r="A1504">
            <v>64085</v>
          </cell>
          <cell r="B1504" t="str">
            <v>VARGAS OCHOA GRISELDA DANIELA</v>
          </cell>
          <cell r="C1504" t="str">
            <v>RECEPCIONISTA ANFITRION</v>
          </cell>
          <cell r="D1504" t="str">
            <v>PROMOCION Y ASESORIA</v>
          </cell>
          <cell r="E1504" t="str">
            <v>NL SAN PEDRO SAN AGUSTIN</v>
          </cell>
        </row>
        <row r="1505">
          <cell r="A1505">
            <v>60298</v>
          </cell>
          <cell r="B1505" t="str">
            <v>REYES MARQUEZ ELODIA ABIGAIL</v>
          </cell>
          <cell r="C1505" t="str">
            <v>SUBGERENTE ADMINISTRATIVO</v>
          </cell>
          <cell r="D1505" t="str">
            <v>PROMOCION Y ASESORIA</v>
          </cell>
          <cell r="E1505" t="str">
            <v>NL SAN PEDRO SAN AGUSTIN</v>
          </cell>
        </row>
        <row r="1506">
          <cell r="A1506">
            <v>62366</v>
          </cell>
          <cell r="B1506" t="str">
            <v>CERVANTES LOPEZ ISAID</v>
          </cell>
          <cell r="C1506" t="str">
            <v>SUBGERENTE</v>
          </cell>
          <cell r="D1506" t="str">
            <v>FIDUCIARIO</v>
          </cell>
          <cell r="E1506" t="str">
            <v>CD MX CORPORATIVO</v>
          </cell>
        </row>
        <row r="1507">
          <cell r="A1507">
            <v>63964</v>
          </cell>
          <cell r="B1507" t="str">
            <v>CASTAÑEDA SALAZAR HUGO</v>
          </cell>
          <cell r="C1507" t="str">
            <v>ASESOR PATRIMONIAL ASOCIADO</v>
          </cell>
          <cell r="D1507" t="str">
            <v>PROMOCION Y ASESORIA</v>
          </cell>
          <cell r="E1507" t="str">
            <v>SON HERMOSILLO PLAZA ANDENES</v>
          </cell>
        </row>
        <row r="1508">
          <cell r="A1508">
            <v>64540</v>
          </cell>
          <cell r="B1508" t="str">
            <v>FUENTES ANGEL FRANCY ELVIRA</v>
          </cell>
          <cell r="C1508" t="str">
            <v>EJECUTIVO</v>
          </cell>
          <cell r="D1508" t="str">
            <v>BURSANET CANALES Y MEDIOS DIGITALES</v>
          </cell>
          <cell r="E1508" t="str">
            <v>CD MX CORPORATIVO</v>
          </cell>
        </row>
        <row r="1509">
          <cell r="A1509">
            <v>64535</v>
          </cell>
          <cell r="B1509" t="str">
            <v>MURILLO MIRANDA GABINO</v>
          </cell>
          <cell r="C1509" t="str">
            <v>GERENTE</v>
          </cell>
          <cell r="D1509" t="str">
            <v>FIDUCIARIO</v>
          </cell>
          <cell r="E1509" t="str">
            <v>SIN CULIACAN TORRE STA MARIA</v>
          </cell>
        </row>
        <row r="1510">
          <cell r="A1510">
            <v>64532</v>
          </cell>
          <cell r="B1510" t="str">
            <v>CEREZO  RUIZ JUAN MARIANO</v>
          </cell>
          <cell r="C1510" t="str">
            <v>ASESOR PATRIMONIAL ASOCIADO</v>
          </cell>
          <cell r="D1510" t="str">
            <v>PROMOCION Y ASESORIA</v>
          </cell>
          <cell r="E1510" t="str">
            <v>QROO CANCUN PLAZA HOLLYWOOD</v>
          </cell>
        </row>
        <row r="1511">
          <cell r="A1511">
            <v>63291</v>
          </cell>
          <cell r="B1511" t="str">
            <v>RODRIGUEZ GUTIERREZ LORENA EVELYN</v>
          </cell>
          <cell r="C1511" t="str">
            <v>SUBGERENTE</v>
          </cell>
          <cell r="D1511" t="str">
            <v>CONTROL INTERNO</v>
          </cell>
          <cell r="E1511" t="str">
            <v>CD MX CORPORATIVO</v>
          </cell>
        </row>
        <row r="1512">
          <cell r="A1512">
            <v>50219</v>
          </cell>
          <cell r="B1512" t="str">
            <v>MATOUK YITANI CHRISTIANNE</v>
          </cell>
          <cell r="C1512" t="str">
            <v>SUBDIRECTOR</v>
          </cell>
          <cell r="D1512" t="str">
            <v>MESA DE CAMBIOS</v>
          </cell>
          <cell r="E1512" t="str">
            <v>CD MX CORPORATIVO</v>
          </cell>
        </row>
        <row r="1513">
          <cell r="A1513">
            <v>62376</v>
          </cell>
          <cell r="B1513" t="str">
            <v>CARRAZCO HERNANDEZ RUBEN</v>
          </cell>
          <cell r="C1513" t="str">
            <v>ANALISTA</v>
          </cell>
          <cell r="D1513" t="str">
            <v>JURIDICO</v>
          </cell>
          <cell r="E1513" t="str">
            <v>CD MX CORPORATIVO</v>
          </cell>
        </row>
        <row r="1514">
          <cell r="A1514">
            <v>63987</v>
          </cell>
          <cell r="B1514" t="str">
            <v>ALMARAZ OLIVARES SILVIA</v>
          </cell>
          <cell r="C1514" t="str">
            <v>SUBDIRECTOR</v>
          </cell>
          <cell r="D1514" t="str">
            <v>JURIDICO</v>
          </cell>
          <cell r="E1514" t="str">
            <v>CD MX CORPORATIVO</v>
          </cell>
        </row>
        <row r="1515">
          <cell r="A1515">
            <v>61399</v>
          </cell>
          <cell r="B1515" t="str">
            <v>DOMINGUEZ GOMEZ DAZA GABRIELA</v>
          </cell>
          <cell r="C1515" t="str">
            <v>SUBGERENTE</v>
          </cell>
          <cell r="D1515" t="str">
            <v>ADMINISTRACION DE CREDITO</v>
          </cell>
          <cell r="E1515" t="str">
            <v>CD MX CORPORATIVO</v>
          </cell>
        </row>
        <row r="1516">
          <cell r="A1516">
            <v>61482</v>
          </cell>
          <cell r="B1516" t="str">
            <v>ARROYO PINEDA SERAPIO ALVARO</v>
          </cell>
          <cell r="C1516" t="str">
            <v>SUBDIRECTOR</v>
          </cell>
          <cell r="D1516" t="str">
            <v>ADMINISTRACION DE CREDITO</v>
          </cell>
          <cell r="E1516" t="str">
            <v>CD MX CORPORATIVO</v>
          </cell>
        </row>
        <row r="1517">
          <cell r="A1517">
            <v>61639</v>
          </cell>
          <cell r="B1517" t="str">
            <v>MEJIA GARGALLO EDGAR CHRISTIAAN</v>
          </cell>
          <cell r="C1517" t="str">
            <v>SUBGERENTE</v>
          </cell>
          <cell r="D1517" t="str">
            <v>ADMINISTRACION DE CREDITO</v>
          </cell>
          <cell r="E1517" t="str">
            <v>CD MX CORPORATIVO</v>
          </cell>
        </row>
        <row r="1518">
          <cell r="A1518">
            <v>61785</v>
          </cell>
          <cell r="B1518" t="str">
            <v>MALDONADO MUÑOZ ANGEL</v>
          </cell>
          <cell r="C1518" t="str">
            <v>SUBDIRECTOR</v>
          </cell>
          <cell r="D1518" t="str">
            <v>ADMINISTRACION DE CREDITO</v>
          </cell>
          <cell r="E1518" t="str">
            <v>CD MX CORPORATIVO</v>
          </cell>
        </row>
        <row r="1519">
          <cell r="A1519">
            <v>62155</v>
          </cell>
          <cell r="B1519" t="str">
            <v>ARRONA ZAVALA RAMON GAMALIEL</v>
          </cell>
          <cell r="C1519" t="str">
            <v>OPERADOR</v>
          </cell>
          <cell r="D1519" t="str">
            <v>ADMINISTRACION DE CREDITO</v>
          </cell>
          <cell r="E1519" t="str">
            <v>CD MX CORPORATIVO</v>
          </cell>
        </row>
        <row r="1520">
          <cell r="A1520">
            <v>62199</v>
          </cell>
          <cell r="B1520" t="str">
            <v>PEREZ LOPEZ TANIA PATRICIA</v>
          </cell>
          <cell r="C1520" t="str">
            <v>GERENTE</v>
          </cell>
          <cell r="D1520" t="str">
            <v>ADMINISTRACION DE CREDITO</v>
          </cell>
          <cell r="E1520" t="str">
            <v>CD MX CORPORATIVO</v>
          </cell>
        </row>
        <row r="1521">
          <cell r="A1521">
            <v>62427</v>
          </cell>
          <cell r="B1521" t="str">
            <v>SILVA CHIO CARLOS ABRAHAM</v>
          </cell>
          <cell r="C1521" t="str">
            <v>COORDINADOR</v>
          </cell>
          <cell r="D1521" t="str">
            <v>ADMINISTRACION DE CREDITO</v>
          </cell>
          <cell r="E1521" t="str">
            <v>CD MX CORPORATIVO</v>
          </cell>
        </row>
        <row r="1522">
          <cell r="A1522">
            <v>62596</v>
          </cell>
          <cell r="B1522" t="str">
            <v>SANCHEZ ALBARRAN VICTOR</v>
          </cell>
          <cell r="C1522" t="str">
            <v>OPERADOR</v>
          </cell>
          <cell r="D1522" t="str">
            <v>ADMINISTRACION DE CREDITO</v>
          </cell>
          <cell r="E1522" t="str">
            <v>CD MX CORPORATIVO</v>
          </cell>
        </row>
        <row r="1523">
          <cell r="A1523">
            <v>62698</v>
          </cell>
          <cell r="B1523" t="str">
            <v>SANCHEZ PABLO FRANCISCO JAVIER</v>
          </cell>
          <cell r="C1523" t="str">
            <v>COORDINADOR</v>
          </cell>
          <cell r="D1523" t="str">
            <v>ADMINISTRACION DE CREDITO</v>
          </cell>
          <cell r="E1523" t="str">
            <v>CD MX CORPORATIVO</v>
          </cell>
        </row>
        <row r="1524">
          <cell r="A1524">
            <v>62951</v>
          </cell>
          <cell r="B1524" t="str">
            <v>MENDEZ BARTOLO LUCIA</v>
          </cell>
          <cell r="C1524" t="str">
            <v>ANALISTA</v>
          </cell>
          <cell r="D1524" t="str">
            <v>ADMINISTRACION DE CREDITO</v>
          </cell>
          <cell r="E1524" t="str">
            <v>CD MX CORPORATIVO</v>
          </cell>
        </row>
        <row r="1525">
          <cell r="A1525">
            <v>52693</v>
          </cell>
          <cell r="B1525" t="str">
            <v>TRAPALA CORONA MARCELO</v>
          </cell>
          <cell r="C1525" t="str">
            <v>COORDINADOR</v>
          </cell>
          <cell r="D1525" t="str">
            <v>UNIDAD INTERNA</v>
          </cell>
          <cell r="E1525" t="str">
            <v>CD MX CORPORATIVO</v>
          </cell>
        </row>
        <row r="1526">
          <cell r="A1526">
            <v>53629</v>
          </cell>
          <cell r="B1526" t="str">
            <v>GUZMAN MORA ANTONIO</v>
          </cell>
          <cell r="C1526" t="str">
            <v>ANALISTA</v>
          </cell>
          <cell r="D1526" t="str">
            <v>UNIDAD INTERNA</v>
          </cell>
          <cell r="E1526" t="str">
            <v>CD MX CORPORATIVO</v>
          </cell>
        </row>
        <row r="1527">
          <cell r="A1527">
            <v>53708</v>
          </cell>
          <cell r="B1527" t="str">
            <v>MENDOZA MARTINEZ CARLOS</v>
          </cell>
          <cell r="C1527" t="str">
            <v>GERENTE</v>
          </cell>
          <cell r="D1527" t="str">
            <v>UNIDAD INTERNA</v>
          </cell>
          <cell r="E1527" t="str">
            <v>CD MX CORPORATIVO</v>
          </cell>
        </row>
        <row r="1528">
          <cell r="A1528">
            <v>98128</v>
          </cell>
          <cell r="B1528" t="str">
            <v>MORAN ZEPEDA ALEJANDRO</v>
          </cell>
          <cell r="C1528" t="str">
            <v>SUBDIRECTOR</v>
          </cell>
          <cell r="D1528" t="str">
            <v>UNIDAD INTERNA</v>
          </cell>
          <cell r="E1528" t="str">
            <v>CD MX CORPORATIVO</v>
          </cell>
        </row>
        <row r="1529">
          <cell r="A1529">
            <v>98227</v>
          </cell>
          <cell r="B1529" t="str">
            <v>ORTIZ JIMENEZ CARLOS HUMBERTO</v>
          </cell>
          <cell r="C1529" t="str">
            <v>MULTIFUNCIONAL</v>
          </cell>
          <cell r="D1529" t="str">
            <v>UNIDAD INTERNA</v>
          </cell>
          <cell r="E1529" t="str">
            <v>JAL GDL MARIANO OTERO GWTC</v>
          </cell>
        </row>
        <row r="1530">
          <cell r="A1530">
            <v>63051</v>
          </cell>
          <cell r="B1530" t="str">
            <v>MAYA BECERRIL VALERIA BERENICE</v>
          </cell>
          <cell r="C1530" t="str">
            <v>RECEPCIONISTA</v>
          </cell>
          <cell r="D1530" t="str">
            <v>UNIDAD INTERNA</v>
          </cell>
          <cell r="E1530" t="str">
            <v>CD MX CORPORATIVO</v>
          </cell>
        </row>
        <row r="1531">
          <cell r="A1531">
            <v>63058</v>
          </cell>
          <cell r="B1531" t="str">
            <v>CARRASCO RIVERA ANARELY</v>
          </cell>
          <cell r="C1531" t="str">
            <v>SUBGERENTE</v>
          </cell>
          <cell r="D1531" t="str">
            <v>UNIDAD INTERNA</v>
          </cell>
          <cell r="E1531" t="str">
            <v>CD MX CORPORATIVO</v>
          </cell>
        </row>
        <row r="1532">
          <cell r="A1532">
            <v>53549</v>
          </cell>
          <cell r="B1532" t="str">
            <v>CENOBIO SANTIAGO ELIAS ISRAEL</v>
          </cell>
          <cell r="C1532" t="str">
            <v>SUBGERENTE</v>
          </cell>
          <cell r="D1532" t="str">
            <v>OPERACIONES ARRENDADORA</v>
          </cell>
          <cell r="E1532" t="str">
            <v>CD MX CORPORATIVO</v>
          </cell>
        </row>
        <row r="1533">
          <cell r="A1533">
            <v>62631</v>
          </cell>
          <cell r="B1533" t="str">
            <v>PEREA RUIZ SANDRA</v>
          </cell>
          <cell r="C1533" t="str">
            <v>DIRECTOR</v>
          </cell>
          <cell r="D1533" t="str">
            <v>OPERACIONES ARRENDADORA</v>
          </cell>
          <cell r="E1533" t="str">
            <v>CD MX CORPORATIVO</v>
          </cell>
        </row>
        <row r="1534">
          <cell r="A1534">
            <v>61942</v>
          </cell>
          <cell r="B1534" t="str">
            <v>GONZALEZ RUIZ BELEN</v>
          </cell>
          <cell r="C1534" t="str">
            <v>GERENTE</v>
          </cell>
          <cell r="D1534" t="str">
            <v>PRODUCTOS BANCARIOS</v>
          </cell>
          <cell r="E1534" t="str">
            <v>CD MX CORPORATIVO</v>
          </cell>
        </row>
        <row r="1535">
          <cell r="A1535">
            <v>50176</v>
          </cell>
          <cell r="B1535" t="str">
            <v>MEJIA REYES OSCAR</v>
          </cell>
          <cell r="C1535" t="str">
            <v>DIRECTOR</v>
          </cell>
          <cell r="D1535" t="str">
            <v>FIDUCIARIO</v>
          </cell>
          <cell r="E1535" t="str">
            <v>CD MX CORPORATIVO</v>
          </cell>
        </row>
        <row r="1536">
          <cell r="A1536">
            <v>52554</v>
          </cell>
          <cell r="B1536" t="str">
            <v>LEPINE CAMARENA FERNANDO JAVIER</v>
          </cell>
          <cell r="C1536" t="str">
            <v>SUBDIRECTOR</v>
          </cell>
          <cell r="D1536" t="str">
            <v>FIDUCIARIO</v>
          </cell>
          <cell r="E1536" t="str">
            <v>CD MX CORPORATIVO</v>
          </cell>
        </row>
        <row r="1537">
          <cell r="A1537">
            <v>52702</v>
          </cell>
          <cell r="B1537" t="str">
            <v>MUNOZ DIAZ MERCY MYRTHA</v>
          </cell>
          <cell r="C1537" t="str">
            <v>SUBDIRECTOR DE PROMOCION</v>
          </cell>
          <cell r="D1537" t="str">
            <v>FIDUCIARIO</v>
          </cell>
          <cell r="E1537" t="str">
            <v>NL SAN PEDRO SAN AGUSTIN</v>
          </cell>
        </row>
        <row r="1538">
          <cell r="A1538">
            <v>52926</v>
          </cell>
          <cell r="B1538" t="str">
            <v>MARTINEZ SOLANO PEDRO</v>
          </cell>
          <cell r="C1538" t="str">
            <v>GERENTE</v>
          </cell>
          <cell r="D1538" t="str">
            <v>FIDUCIARIO</v>
          </cell>
          <cell r="E1538" t="str">
            <v>CD MX CORPORATIVO</v>
          </cell>
        </row>
        <row r="1539">
          <cell r="A1539">
            <v>53305</v>
          </cell>
          <cell r="B1539" t="str">
            <v>PEREZ LIMA VICTOR MANUEL</v>
          </cell>
          <cell r="C1539" t="str">
            <v>GERENTE</v>
          </cell>
          <cell r="D1539" t="str">
            <v>FIDUCIARIO</v>
          </cell>
          <cell r="E1539" t="str">
            <v>CD MX CORPORATIVO</v>
          </cell>
        </row>
        <row r="1540">
          <cell r="A1540">
            <v>53630</v>
          </cell>
          <cell r="B1540" t="str">
            <v>CAMARENA GOMEZ SERGIO BRUNO</v>
          </cell>
          <cell r="C1540" t="str">
            <v>GERENTE</v>
          </cell>
          <cell r="D1540" t="str">
            <v>FIDUCIARIO</v>
          </cell>
          <cell r="E1540" t="str">
            <v>JAL GDL MARIANO OTERO GWTC</v>
          </cell>
        </row>
        <row r="1541">
          <cell r="A1541">
            <v>60334</v>
          </cell>
          <cell r="B1541" t="str">
            <v>JUAREZ CARRANCO GILBERTO</v>
          </cell>
          <cell r="C1541" t="str">
            <v>SUBGERENTE</v>
          </cell>
          <cell r="D1541" t="str">
            <v>FIDUCIARIO</v>
          </cell>
          <cell r="E1541" t="str">
            <v>CD MX CORPORATIVO</v>
          </cell>
        </row>
        <row r="1542">
          <cell r="A1542">
            <v>61160</v>
          </cell>
          <cell r="B1542" t="str">
            <v>ESCOBAR DIAZ JANET</v>
          </cell>
          <cell r="C1542" t="str">
            <v>SUBGERENTE</v>
          </cell>
          <cell r="D1542" t="str">
            <v>FIDUCIARIO</v>
          </cell>
          <cell r="E1542" t="str">
            <v>CD MX CORPORATIVO</v>
          </cell>
        </row>
        <row r="1543">
          <cell r="A1543">
            <v>61246</v>
          </cell>
          <cell r="B1543" t="str">
            <v>PEÑA MARTIN ALEJANDRA</v>
          </cell>
          <cell r="C1543" t="str">
            <v>GERENTE</v>
          </cell>
          <cell r="D1543" t="str">
            <v>FIDUCIARIO</v>
          </cell>
          <cell r="E1543" t="str">
            <v>CD MX CORPORATIVO</v>
          </cell>
        </row>
        <row r="1544">
          <cell r="A1544">
            <v>61455</v>
          </cell>
          <cell r="B1544" t="str">
            <v>DE LA TORRE LOPEZ FILIBERTO AARON</v>
          </cell>
          <cell r="C1544" t="str">
            <v>SUBGERENTE</v>
          </cell>
          <cell r="D1544" t="str">
            <v>FIDUCIARIO</v>
          </cell>
          <cell r="E1544" t="str">
            <v>CD MX CORPORATIVO</v>
          </cell>
        </row>
        <row r="1545">
          <cell r="A1545">
            <v>61480</v>
          </cell>
          <cell r="B1545" t="str">
            <v>TREJO ROMERO DIANA</v>
          </cell>
          <cell r="C1545" t="str">
            <v>GERENTE</v>
          </cell>
          <cell r="D1545" t="str">
            <v>FIDUCIARIO</v>
          </cell>
          <cell r="E1545" t="str">
            <v>QRO QUERETARO BERNARDO QUINTANA</v>
          </cell>
        </row>
        <row r="1546">
          <cell r="A1546">
            <v>61556</v>
          </cell>
          <cell r="B1546" t="str">
            <v>MARTINEZ CABALLERO VERONICA</v>
          </cell>
          <cell r="C1546" t="str">
            <v>COORDINADOR</v>
          </cell>
          <cell r="D1546" t="str">
            <v>FIDUCIARIO</v>
          </cell>
          <cell r="E1546" t="str">
            <v>CD MX CORPORATIVO</v>
          </cell>
        </row>
        <row r="1547">
          <cell r="A1547">
            <v>61904</v>
          </cell>
          <cell r="B1547" t="str">
            <v>NANDE RODRIGUEZ JOSE GUADALUPE</v>
          </cell>
          <cell r="C1547" t="str">
            <v>SUBGERENTE</v>
          </cell>
          <cell r="D1547" t="str">
            <v>FIDUCIARIO</v>
          </cell>
          <cell r="E1547" t="str">
            <v>JAL GDL MARIANO OTERO GWTC</v>
          </cell>
        </row>
        <row r="1548">
          <cell r="A1548">
            <v>62176</v>
          </cell>
          <cell r="B1548" t="str">
            <v>LEDESMA HERNANDEZ JAQUELINE</v>
          </cell>
          <cell r="C1548" t="str">
            <v>AUXILIAR</v>
          </cell>
          <cell r="D1548" t="str">
            <v>FIDUCIARIO</v>
          </cell>
          <cell r="E1548" t="str">
            <v>CD MX CORPORATIVO</v>
          </cell>
        </row>
        <row r="1549">
          <cell r="A1549">
            <v>62514</v>
          </cell>
          <cell r="B1549" t="str">
            <v>LONA ESQUIVEL ALICIA</v>
          </cell>
          <cell r="C1549" t="str">
            <v>GERENTE</v>
          </cell>
          <cell r="D1549" t="str">
            <v>FIDUCIARIO</v>
          </cell>
          <cell r="E1549" t="str">
            <v>CD MX CORPORATIVO</v>
          </cell>
        </row>
        <row r="1550">
          <cell r="A1550">
            <v>62821</v>
          </cell>
          <cell r="B1550" t="str">
            <v>GARCIA PIMENTEL JOSE ALFREDO</v>
          </cell>
          <cell r="C1550" t="str">
            <v>GERENTE</v>
          </cell>
          <cell r="D1550" t="str">
            <v>FIDUCIARIO</v>
          </cell>
          <cell r="E1550" t="str">
            <v>QRO QUERETARO BERNARDO QUINTANA</v>
          </cell>
        </row>
        <row r="1551">
          <cell r="A1551">
            <v>62965</v>
          </cell>
          <cell r="B1551" t="str">
            <v>LIMON ACOSTA MARIA DE LA LUZ</v>
          </cell>
          <cell r="C1551" t="str">
            <v>GERENTE</v>
          </cell>
          <cell r="D1551" t="str">
            <v>FIDUCIARIO</v>
          </cell>
          <cell r="E1551" t="str">
            <v>NL SAN PEDRO SAN AGUSTIN</v>
          </cell>
        </row>
        <row r="1552">
          <cell r="A1552">
            <v>63158</v>
          </cell>
          <cell r="B1552" t="str">
            <v>CERDA SANCHEZ VERONICA</v>
          </cell>
          <cell r="C1552" t="str">
            <v>GERENTE</v>
          </cell>
          <cell r="D1552" t="str">
            <v>FIDUCIARIO</v>
          </cell>
          <cell r="E1552" t="str">
            <v>CD MX CORPORATIVO</v>
          </cell>
        </row>
        <row r="1553">
          <cell r="A1553">
            <v>61734</v>
          </cell>
          <cell r="B1553" t="str">
            <v>MARTINEZ SALINAS FERNANDO DANIEL</v>
          </cell>
          <cell r="C1553" t="str">
            <v>COORDINADOR</v>
          </cell>
          <cell r="D1553" t="str">
            <v>OPERACIONES BANCARIAS</v>
          </cell>
          <cell r="E1553" t="str">
            <v>CD MX CORPORATIVO</v>
          </cell>
        </row>
        <row r="1554">
          <cell r="A1554">
            <v>62858</v>
          </cell>
          <cell r="B1554" t="str">
            <v>ARELLANO FLORES MARCO POLO</v>
          </cell>
          <cell r="C1554" t="str">
            <v>ANALISTA</v>
          </cell>
          <cell r="D1554" t="str">
            <v>OPERACIONES BANCARIAS</v>
          </cell>
          <cell r="E1554" t="str">
            <v>CD MX CORPORATIVO</v>
          </cell>
        </row>
        <row r="1555">
          <cell r="A1555">
            <v>64670</v>
          </cell>
          <cell r="B1555" t="str">
            <v>GUADARRAMA GUADARRAMA ANA KAREN</v>
          </cell>
          <cell r="C1555" t="str">
            <v>OPERADOR TELEFONICO</v>
          </cell>
          <cell r="D1555" t="str">
            <v>SERVICIOS CAT</v>
          </cell>
          <cell r="E1555" t="str">
            <v>CD MX CORPORATIVO</v>
          </cell>
        </row>
        <row r="1556">
          <cell r="A1556">
            <v>60452</v>
          </cell>
          <cell r="B1556" t="str">
            <v>MADRIGAL SANCHEZ MARITZA CELENE</v>
          </cell>
          <cell r="C1556" t="str">
            <v>ASISTENTE DE PROMOCION</v>
          </cell>
          <cell r="D1556" t="str">
            <v>WEALTH MANAGEMENT</v>
          </cell>
          <cell r="E1556" t="str">
            <v>CD MX CORPORATIVO</v>
          </cell>
        </row>
        <row r="1557">
          <cell r="A1557">
            <v>64094</v>
          </cell>
          <cell r="B1557" t="str">
            <v>TENA SUAREZ MARCO ANTONIO</v>
          </cell>
          <cell r="C1557" t="str">
            <v>GERENTE</v>
          </cell>
          <cell r="D1557" t="str">
            <v>FIDUCIARIO</v>
          </cell>
          <cell r="E1557" t="str">
            <v>CD MX CORPORATIVO</v>
          </cell>
        </row>
        <row r="1558">
          <cell r="A1558">
            <v>64578</v>
          </cell>
          <cell r="B1558" t="str">
            <v>MEJIA SALAZAR CESAR</v>
          </cell>
          <cell r="C1558" t="str">
            <v>MENSAJERO</v>
          </cell>
          <cell r="D1558" t="str">
            <v>DINN</v>
          </cell>
          <cell r="E1558" t="str">
            <v>CD MX MONTES URALES</v>
          </cell>
        </row>
        <row r="1559">
          <cell r="A1559">
            <v>64617</v>
          </cell>
          <cell r="B1559" t="str">
            <v>DAVENPORT FLORES JACQUELINE</v>
          </cell>
          <cell r="C1559" t="str">
            <v>ASESOR PATRIMONIAL ASOCIADO</v>
          </cell>
          <cell r="D1559" t="str">
            <v>PROMOCION Y ASESORIA</v>
          </cell>
          <cell r="E1559" t="str">
            <v>NL SAN PEDRO SAN AGUSTIN</v>
          </cell>
        </row>
        <row r="1560">
          <cell r="A1560">
            <v>53578</v>
          </cell>
          <cell r="B1560" t="str">
            <v>RAMIREZ COLMENARES CARLOS ALBERTO</v>
          </cell>
          <cell r="C1560" t="str">
            <v>GERENTE</v>
          </cell>
          <cell r="D1560" t="str">
            <v>OPERACIONES ARRENDADORA</v>
          </cell>
          <cell r="E1560" t="str">
            <v>CD MX CORPORATIVO</v>
          </cell>
        </row>
        <row r="1561">
          <cell r="A1561">
            <v>63231</v>
          </cell>
          <cell r="B1561" t="str">
            <v>ARROYO PUON YAEL</v>
          </cell>
          <cell r="C1561" t="str">
            <v>COORDINADOR</v>
          </cell>
          <cell r="D1561" t="str">
            <v>FIDUCIARIO</v>
          </cell>
          <cell r="E1561" t="str">
            <v>CD MX CORPORATIVO</v>
          </cell>
        </row>
        <row r="1562">
          <cell r="A1562">
            <v>52936</v>
          </cell>
          <cell r="B1562" t="str">
            <v>BARCENAS ESTRADA JULIO CESAR</v>
          </cell>
          <cell r="C1562" t="str">
            <v>GERENTE</v>
          </cell>
          <cell r="D1562" t="str">
            <v>OPERACIONES BANCARIAS</v>
          </cell>
          <cell r="E1562" t="str">
            <v>CD MX CORPORATIVO</v>
          </cell>
        </row>
        <row r="1563">
          <cell r="A1563">
            <v>53594</v>
          </cell>
          <cell r="B1563" t="str">
            <v>FLORES ZAMORA EDNA</v>
          </cell>
          <cell r="C1563" t="str">
            <v>COORDINADOR</v>
          </cell>
          <cell r="D1563" t="str">
            <v>OPERACIONES BANCARIAS</v>
          </cell>
          <cell r="E1563" t="str">
            <v>CD MX CORPORATIVO</v>
          </cell>
        </row>
        <row r="1564">
          <cell r="A1564">
            <v>64651</v>
          </cell>
          <cell r="B1564" t="str">
            <v>ORTIZ RODRIGUEZ VANESSA JOSELINE</v>
          </cell>
          <cell r="C1564" t="str">
            <v>RECEPCIONISTA ANFITRION</v>
          </cell>
          <cell r="D1564" t="str">
            <v>PROMOCION Y ASESORIA</v>
          </cell>
          <cell r="E1564" t="str">
            <v>COAH TORREON B INDEPENDENCIA</v>
          </cell>
        </row>
        <row r="1565">
          <cell r="A1565">
            <v>53190</v>
          </cell>
          <cell r="B1565" t="str">
            <v>ANDUEZA ROMO CLAUDIA</v>
          </cell>
          <cell r="C1565" t="str">
            <v>ASESOR PATRIMONIAL ASOCIADO</v>
          </cell>
          <cell r="D1565" t="str">
            <v>PROMOCION Y ASESORIA</v>
          </cell>
          <cell r="E1565" t="str">
            <v>SON HERMOSILLO PLAZA ANDENES</v>
          </cell>
        </row>
        <row r="1566">
          <cell r="A1566">
            <v>61</v>
          </cell>
          <cell r="B1566" t="str">
            <v>WALKER COS ALFREDO JORGE</v>
          </cell>
          <cell r="C1566" t="str">
            <v>DIRECTOR EJECUTIVO</v>
          </cell>
          <cell r="D1566" t="str">
            <v>ADMINISTRACION Y FINANZAS</v>
          </cell>
          <cell r="E1566" t="str">
            <v>CD MX CORPORATIVO</v>
          </cell>
        </row>
        <row r="1567">
          <cell r="A1567">
            <v>50248</v>
          </cell>
          <cell r="B1567" t="str">
            <v>DE LA CRUZ GUILLEN MAGDALENA</v>
          </cell>
          <cell r="C1567" t="str">
            <v>GERENTE</v>
          </cell>
          <cell r="D1567" t="str">
            <v>ADMINISTRACION Y FINANZAS</v>
          </cell>
          <cell r="E1567" t="str">
            <v>CD MX CORPORATIVO</v>
          </cell>
        </row>
        <row r="1568">
          <cell r="A1568">
            <v>62029</v>
          </cell>
          <cell r="B1568" t="str">
            <v>HERRERIA VALDES FRANCISCO JAVIER</v>
          </cell>
          <cell r="C1568" t="str">
            <v>DIRECTOR</v>
          </cell>
          <cell r="D1568" t="str">
            <v>AUDITORIA INTERNA</v>
          </cell>
          <cell r="E1568" t="str">
            <v>CD MX CORPORATIVO</v>
          </cell>
        </row>
        <row r="1569">
          <cell r="A1569">
            <v>62020</v>
          </cell>
          <cell r="B1569" t="str">
            <v>ESPINOLA SANCHEZ LUIS ALFONSO</v>
          </cell>
          <cell r="C1569" t="str">
            <v>SUBDIRECTOR</v>
          </cell>
          <cell r="D1569" t="str">
            <v>AUDITORIA INTERNA</v>
          </cell>
          <cell r="E1569" t="str">
            <v>CD MX CORPORATIVO</v>
          </cell>
        </row>
        <row r="1570">
          <cell r="A1570">
            <v>60641</v>
          </cell>
          <cell r="B1570" t="str">
            <v>BAEZA VILLALOBOS LUCIA VIANEY</v>
          </cell>
          <cell r="C1570" t="str">
            <v>SUBGERENTE</v>
          </cell>
          <cell r="D1570" t="str">
            <v>AUDITORIA INTERNA</v>
          </cell>
          <cell r="E1570" t="str">
            <v>CD MX CORPORATIVO</v>
          </cell>
        </row>
        <row r="1571">
          <cell r="A1571">
            <v>63705</v>
          </cell>
          <cell r="B1571" t="str">
            <v>SANTILLAN RIOS ERICK RICARDO</v>
          </cell>
          <cell r="C1571" t="str">
            <v>ANALISTA</v>
          </cell>
          <cell r="D1571" t="str">
            <v>AUDITORIA INTERNA</v>
          </cell>
          <cell r="E1571" t="str">
            <v>CD MX CORPORATIVO</v>
          </cell>
        </row>
        <row r="1572">
          <cell r="A1572">
            <v>64217</v>
          </cell>
          <cell r="B1572" t="str">
            <v>RAMIREZ RAMIREZ MANUEL</v>
          </cell>
          <cell r="C1572" t="str">
            <v>AUXILIAR AUDITORIA</v>
          </cell>
          <cell r="D1572" t="str">
            <v>AUDITORIA INTERNA</v>
          </cell>
          <cell r="E1572" t="str">
            <v>CD MX CORPORATIVO</v>
          </cell>
        </row>
        <row r="1573">
          <cell r="A1573">
            <v>64216</v>
          </cell>
          <cell r="B1573" t="str">
            <v>MARQUEZ FERNANDEZ BRIAN EDGAR</v>
          </cell>
          <cell r="C1573" t="str">
            <v>AUXILIAR AUDITORIA</v>
          </cell>
          <cell r="D1573" t="str">
            <v>AUDITORIA INTERNA</v>
          </cell>
          <cell r="E1573" t="str">
            <v>CD MX CORPORATIVO</v>
          </cell>
        </row>
        <row r="1574">
          <cell r="A1574">
            <v>63798</v>
          </cell>
          <cell r="B1574" t="str">
            <v>FIGUEROA PADILLA MICHEL ISMAEL</v>
          </cell>
          <cell r="C1574" t="str">
            <v>GERENTE</v>
          </cell>
          <cell r="D1574" t="str">
            <v>AUDITORIA INTERNA</v>
          </cell>
          <cell r="E1574" t="str">
            <v>CD MX CORPORATIVO</v>
          </cell>
        </row>
        <row r="1575">
          <cell r="A1575">
            <v>64255</v>
          </cell>
          <cell r="B1575" t="str">
            <v>MORALES ESPINOZA DIEGO</v>
          </cell>
          <cell r="C1575" t="str">
            <v>ANALISTA</v>
          </cell>
          <cell r="D1575" t="str">
            <v>AUDITORIA INTERNA</v>
          </cell>
          <cell r="E1575" t="str">
            <v>CD MX CORPORATIVO</v>
          </cell>
        </row>
        <row r="1576">
          <cell r="A1576">
            <v>63984</v>
          </cell>
          <cell r="B1576" t="str">
            <v>PRADO GONZALEZ BRENDA PATRICIA</v>
          </cell>
          <cell r="C1576" t="str">
            <v>ANALISTA</v>
          </cell>
          <cell r="D1576" t="str">
            <v>AUDITORIA INTERNA</v>
          </cell>
          <cell r="E1576" t="str">
            <v>CD MX CORPORATIVO</v>
          </cell>
        </row>
        <row r="1577">
          <cell r="A1577">
            <v>62603</v>
          </cell>
          <cell r="B1577" t="str">
            <v>VERA PEÑA JOSE SAID</v>
          </cell>
          <cell r="C1577" t="str">
            <v>SUBGERENTE</v>
          </cell>
          <cell r="D1577" t="str">
            <v>AUDITORIA INTERNA</v>
          </cell>
          <cell r="E1577" t="str">
            <v>CD MX CORPORATIVO</v>
          </cell>
        </row>
        <row r="1578">
          <cell r="A1578">
            <v>60736</v>
          </cell>
          <cell r="B1578" t="str">
            <v>SANCHEZ RODRIGUEZ MARIA LUISA</v>
          </cell>
          <cell r="C1578" t="str">
            <v>SUBDIRECTOR</v>
          </cell>
          <cell r="D1578" t="str">
            <v>AUDITORIA INTERNA</v>
          </cell>
          <cell r="E1578" t="str">
            <v>CD MX CORPORATIVO</v>
          </cell>
        </row>
        <row r="1579">
          <cell r="A1579">
            <v>64489</v>
          </cell>
          <cell r="B1579" t="str">
            <v>AGUIRRE VILLEGAS JOSELYNE MONTSERRAT</v>
          </cell>
          <cell r="C1579" t="str">
            <v>AUXILIAR AUDITORIA</v>
          </cell>
          <cell r="D1579" t="str">
            <v>AUDITORIA INTERNA</v>
          </cell>
          <cell r="E1579" t="str">
            <v>CD MX CORPORATIVO</v>
          </cell>
        </row>
        <row r="1580">
          <cell r="A1580">
            <v>63604</v>
          </cell>
          <cell r="B1580" t="str">
            <v>CHAVEZ PEREZ EDGAR RICARDO</v>
          </cell>
          <cell r="C1580" t="str">
            <v>GERENTE</v>
          </cell>
          <cell r="D1580" t="str">
            <v>AUDITORIA INTERNA</v>
          </cell>
          <cell r="E1580" t="str">
            <v>CD MX CORPORATIVO</v>
          </cell>
        </row>
        <row r="1581">
          <cell r="A1581">
            <v>64201</v>
          </cell>
          <cell r="B1581" t="str">
            <v>OLIVOS MEDINA CITLALLI</v>
          </cell>
          <cell r="C1581" t="str">
            <v>ANALISTA</v>
          </cell>
          <cell r="D1581" t="str">
            <v>AUDITORIA INTERNA</v>
          </cell>
          <cell r="E1581" t="str">
            <v>CD MX CORPORATIVO</v>
          </cell>
        </row>
        <row r="1582">
          <cell r="A1582">
            <v>62764</v>
          </cell>
          <cell r="B1582" t="str">
            <v>SORIANO MAURIÑO JOSE GIOVANI</v>
          </cell>
          <cell r="C1582" t="str">
            <v>ANALISTA</v>
          </cell>
          <cell r="D1582" t="str">
            <v>AUDITORIA INTERNA</v>
          </cell>
          <cell r="E1582" t="str">
            <v>CD MX CORPORATIVO</v>
          </cell>
        </row>
        <row r="1583">
          <cell r="A1583">
            <v>62761</v>
          </cell>
          <cell r="B1583" t="str">
            <v>GARCIA MARTINEZ RODOLFO SEBASTIAN</v>
          </cell>
          <cell r="C1583" t="str">
            <v>ANALISTA</v>
          </cell>
          <cell r="D1583" t="str">
            <v>AUDITORIA INTERNA</v>
          </cell>
          <cell r="E1583" t="str">
            <v>CD MX CORPORATIVO</v>
          </cell>
        </row>
        <row r="1584">
          <cell r="A1584">
            <v>52749</v>
          </cell>
          <cell r="B1584" t="str">
            <v>LEYVAS GARCIA LAURA LILIA</v>
          </cell>
          <cell r="C1584" t="str">
            <v>SUBGERENTE</v>
          </cell>
          <cell r="D1584" t="str">
            <v>AUDITORIA INTERNA</v>
          </cell>
          <cell r="E1584" t="str">
            <v>CD MX CORPORATIVO</v>
          </cell>
        </row>
        <row r="1585">
          <cell r="A1585">
            <v>62762</v>
          </cell>
          <cell r="B1585" t="str">
            <v>ORTIZ FLORES DIEGO EDUARDO</v>
          </cell>
          <cell r="C1585" t="str">
            <v>COORDINADOR</v>
          </cell>
          <cell r="D1585" t="str">
            <v>AUDITORIA INTERNA</v>
          </cell>
          <cell r="E1585" t="str">
            <v>CD MX CORPORATIVO</v>
          </cell>
        </row>
        <row r="1586">
          <cell r="A1586">
            <v>60002</v>
          </cell>
          <cell r="B1586" t="str">
            <v>SERRANO CASTRO ESPINOSA JULIO GABRIEL</v>
          </cell>
          <cell r="C1586" t="str">
            <v>DIRECTOR EJECUTIVO</v>
          </cell>
          <cell r="D1586" t="str">
            <v>BANCA CORPORATIVA  Y BANCA DE INVERSION</v>
          </cell>
          <cell r="E1586" t="str">
            <v>CD MX CORPORATIVO</v>
          </cell>
        </row>
        <row r="1587">
          <cell r="A1587">
            <v>60520</v>
          </cell>
          <cell r="B1587" t="str">
            <v>TODD SOUZA JORGE ADRIAN</v>
          </cell>
          <cell r="C1587" t="str">
            <v>DIRECTOR DIVISIONAL</v>
          </cell>
          <cell r="D1587" t="str">
            <v>BANCA DE RELACION</v>
          </cell>
          <cell r="E1587" t="str">
            <v>NL SAN PEDRO SAN AGUSTIN</v>
          </cell>
        </row>
        <row r="1588">
          <cell r="A1588">
            <v>61789</v>
          </cell>
          <cell r="B1588" t="str">
            <v>GARZA SALINAS ADRIAN</v>
          </cell>
          <cell r="C1588" t="str">
            <v>SUBDIRECTOR DE PROMOCION</v>
          </cell>
          <cell r="D1588" t="str">
            <v>BANCA DE RELACION</v>
          </cell>
          <cell r="E1588" t="str">
            <v>NL SAN PEDRO SAN AGUSTIN</v>
          </cell>
        </row>
        <row r="1589">
          <cell r="A1589">
            <v>63229</v>
          </cell>
          <cell r="B1589" t="str">
            <v>VAZQUEZ REYES JESUS</v>
          </cell>
          <cell r="C1589" t="str">
            <v>SUBGERENTE</v>
          </cell>
          <cell r="D1589" t="str">
            <v>FINANZAS</v>
          </cell>
          <cell r="E1589" t="str">
            <v>CD MX CORPORATIVO</v>
          </cell>
        </row>
        <row r="1590">
          <cell r="A1590">
            <v>62629</v>
          </cell>
          <cell r="B1590" t="str">
            <v>TORAL VELAZQUEZ IGNACIO</v>
          </cell>
          <cell r="C1590" t="str">
            <v>SUBGERENTE</v>
          </cell>
          <cell r="D1590" t="str">
            <v>FINANZAS</v>
          </cell>
          <cell r="E1590" t="str">
            <v>CD MX CORPORATIVO</v>
          </cell>
        </row>
        <row r="1591">
          <cell r="A1591">
            <v>51188</v>
          </cell>
          <cell r="B1591" t="str">
            <v>CARRANZA ABREGO DIANA JEANNETT</v>
          </cell>
          <cell r="C1591" t="str">
            <v>SUBDIRECTOR</v>
          </cell>
          <cell r="D1591" t="str">
            <v>FINANZAS</v>
          </cell>
          <cell r="E1591" t="str">
            <v>CD MX CORPORATIVO</v>
          </cell>
        </row>
        <row r="1592">
          <cell r="A1592">
            <v>62480</v>
          </cell>
          <cell r="B1592" t="str">
            <v>CAÑEDO SANCHEZ VIRIDIANA</v>
          </cell>
          <cell r="C1592" t="str">
            <v>ANALISTA</v>
          </cell>
          <cell r="D1592" t="str">
            <v>FINANZAS</v>
          </cell>
          <cell r="E1592" t="str">
            <v>CD MX CORPORATIVO</v>
          </cell>
        </row>
        <row r="1593">
          <cell r="A1593">
            <v>63524</v>
          </cell>
          <cell r="B1593" t="str">
            <v>MENDEZ GUERRERO JOSE EDUARDO</v>
          </cell>
          <cell r="C1593" t="str">
            <v>ANALISTA</v>
          </cell>
          <cell r="D1593" t="str">
            <v>FINANZAS</v>
          </cell>
          <cell r="E1593" t="str">
            <v>CD MX CORPORATIVO</v>
          </cell>
        </row>
        <row r="1594">
          <cell r="A1594">
            <v>60471</v>
          </cell>
          <cell r="B1594" t="str">
            <v>VAZQUEZ MORALES JESUS EDUARDO</v>
          </cell>
          <cell r="C1594" t="str">
            <v>ANALISTA</v>
          </cell>
          <cell r="D1594" t="str">
            <v>FINANZAS</v>
          </cell>
          <cell r="E1594" t="str">
            <v>CD MX CORPORATIVO</v>
          </cell>
        </row>
        <row r="1595">
          <cell r="A1595">
            <v>62014</v>
          </cell>
          <cell r="B1595" t="str">
            <v>MARTINEZ MIRANDA JORGE</v>
          </cell>
          <cell r="C1595" t="str">
            <v>COORDINADOR</v>
          </cell>
          <cell r="D1595" t="str">
            <v>FINANZAS</v>
          </cell>
          <cell r="E1595" t="str">
            <v>CD MX CORPORATIVO</v>
          </cell>
        </row>
        <row r="1596">
          <cell r="A1596">
            <v>60409</v>
          </cell>
          <cell r="B1596" t="str">
            <v>AGUILAR FLORES JULIAN</v>
          </cell>
          <cell r="C1596" t="str">
            <v>GERENTE</v>
          </cell>
          <cell r="D1596" t="str">
            <v>FINANZAS</v>
          </cell>
          <cell r="E1596" t="str">
            <v>CD MX CORPORATIVO</v>
          </cell>
        </row>
        <row r="1597">
          <cell r="A1597">
            <v>61543</v>
          </cell>
          <cell r="B1597" t="str">
            <v>MENDEZ RODRIGUEZ JAIR GERMAN</v>
          </cell>
          <cell r="C1597" t="str">
            <v>COORDINADOR</v>
          </cell>
          <cell r="D1597" t="str">
            <v>FINANZAS</v>
          </cell>
          <cell r="E1597" t="str">
            <v>CD MX CORPORATIVO</v>
          </cell>
        </row>
        <row r="1598">
          <cell r="A1598">
            <v>50545</v>
          </cell>
          <cell r="B1598" t="str">
            <v>JAVIER RODRIGUEZ PATRICIA</v>
          </cell>
          <cell r="C1598" t="str">
            <v>SUBGERENTE</v>
          </cell>
          <cell r="D1598" t="str">
            <v>LIQUIDACION A TERCEROS</v>
          </cell>
          <cell r="E1598" t="str">
            <v>CD MX CORPORATIVO</v>
          </cell>
        </row>
        <row r="1599">
          <cell r="A1599">
            <v>61124</v>
          </cell>
          <cell r="B1599" t="str">
            <v>MENDEZ GARRIDO JOSE ANTONIO</v>
          </cell>
          <cell r="C1599" t="str">
            <v>COORDINADOR</v>
          </cell>
          <cell r="D1599" t="str">
            <v>LIQUIDACION A TERCEROS</v>
          </cell>
          <cell r="E1599" t="str">
            <v>CD MX CORPORATIVO</v>
          </cell>
        </row>
        <row r="1600">
          <cell r="A1600">
            <v>62675</v>
          </cell>
          <cell r="B1600" t="str">
            <v>RAMIREZ MORENO  JAVIER</v>
          </cell>
          <cell r="C1600" t="str">
            <v>COORDINADOR</v>
          </cell>
          <cell r="D1600" t="str">
            <v>LIQUIDACION A TERCEROS</v>
          </cell>
          <cell r="E1600" t="str">
            <v>CD MX CORPORATIVO</v>
          </cell>
        </row>
        <row r="1601">
          <cell r="A1601">
            <v>60436</v>
          </cell>
          <cell r="B1601" t="str">
            <v>SANTANA GONZALEZ JOSE ANTONIO</v>
          </cell>
          <cell r="C1601" t="str">
            <v>OPERADOR</v>
          </cell>
          <cell r="D1601" t="str">
            <v>LIQUIDACION A TERCEROS</v>
          </cell>
          <cell r="E1601" t="str">
            <v>CD MX CORPORATIVO</v>
          </cell>
        </row>
        <row r="1602">
          <cell r="A1602">
            <v>60466</v>
          </cell>
          <cell r="B1602" t="str">
            <v>FLORES CALLEJA SILVIA LORENA</v>
          </cell>
          <cell r="C1602" t="str">
            <v>COORDINADOR</v>
          </cell>
          <cell r="D1602" t="str">
            <v>LIQUIDACION A TERCEROS</v>
          </cell>
          <cell r="E1602" t="str">
            <v>CD MX CORPORATIVO</v>
          </cell>
        </row>
        <row r="1603">
          <cell r="A1603">
            <v>51268</v>
          </cell>
          <cell r="B1603" t="str">
            <v>TREJO GONZALEZ JULIO ALEJANDRO</v>
          </cell>
          <cell r="C1603" t="str">
            <v>GERENTE</v>
          </cell>
          <cell r="D1603" t="str">
            <v>LIQUIDACION A TERCEROS</v>
          </cell>
          <cell r="E1603" t="str">
            <v>CD MX CORPORATIVO</v>
          </cell>
        </row>
        <row r="1604">
          <cell r="A1604">
            <v>52245</v>
          </cell>
          <cell r="B1604" t="str">
            <v>MEJIA DEVEAUX LORENA</v>
          </cell>
          <cell r="C1604" t="str">
            <v>COORDINADOR</v>
          </cell>
          <cell r="D1604" t="str">
            <v>LIQUIDACION A TERCEROS</v>
          </cell>
          <cell r="E1604" t="str">
            <v>CD MX CORPORATIVO</v>
          </cell>
        </row>
        <row r="1605">
          <cell r="A1605">
            <v>52312</v>
          </cell>
          <cell r="B1605" t="str">
            <v>GUTIERREZ VEGA RICARDO</v>
          </cell>
          <cell r="C1605" t="str">
            <v>GERENTE</v>
          </cell>
          <cell r="D1605" t="str">
            <v>LIQUIDACION A TERCEROS</v>
          </cell>
          <cell r="E1605" t="str">
            <v>CD MX CORPORATIVO</v>
          </cell>
        </row>
        <row r="1606">
          <cell r="A1606">
            <v>61977</v>
          </cell>
          <cell r="B1606" t="str">
            <v>LOPEZ AGUILAR JORGE</v>
          </cell>
          <cell r="C1606" t="str">
            <v>COORDINADOR</v>
          </cell>
          <cell r="D1606" t="str">
            <v>LIQUIDACION A TERCEROS</v>
          </cell>
          <cell r="E1606" t="str">
            <v>CD MX CORPORATIVO</v>
          </cell>
        </row>
        <row r="1607">
          <cell r="A1607">
            <v>52320</v>
          </cell>
          <cell r="B1607" t="str">
            <v>MIRANDA ROMERO LUIS JAVIER</v>
          </cell>
          <cell r="C1607" t="str">
            <v>SUBGERENTE</v>
          </cell>
          <cell r="D1607" t="str">
            <v>LIQUIDACION A TERCEROS</v>
          </cell>
          <cell r="E1607" t="str">
            <v>CD MX CORPORATIVO</v>
          </cell>
        </row>
        <row r="1608">
          <cell r="A1608">
            <v>5029</v>
          </cell>
          <cell r="B1608" t="str">
            <v>RIVERA JUAREZ LAURA</v>
          </cell>
          <cell r="C1608" t="str">
            <v>GERENTE</v>
          </cell>
          <cell r="D1608" t="str">
            <v>LIQUIDACION A TERCEROS</v>
          </cell>
          <cell r="E1608" t="str">
            <v>CD MX CORPORATIVO</v>
          </cell>
        </row>
        <row r="1609">
          <cell r="A1609">
            <v>64193</v>
          </cell>
          <cell r="B1609" t="str">
            <v>GONZALEZ BARRAGAN MONICA LADXIDUA</v>
          </cell>
          <cell r="C1609" t="str">
            <v>SUBDIRECTOR</v>
          </cell>
          <cell r="D1609" t="str">
            <v>LIQUIDACION A TERCEROS</v>
          </cell>
          <cell r="E1609" t="str">
            <v>CD MX CORPORATIVO</v>
          </cell>
        </row>
        <row r="1610">
          <cell r="A1610">
            <v>62284</v>
          </cell>
          <cell r="B1610" t="str">
            <v>O FARRILL AMESCUA GERMAN</v>
          </cell>
          <cell r="C1610" t="str">
            <v>GERENTE</v>
          </cell>
          <cell r="D1610" t="str">
            <v>MESA DE CAMBIOS</v>
          </cell>
          <cell r="E1610" t="str">
            <v>CD MX CORPORATIVO</v>
          </cell>
        </row>
        <row r="1611">
          <cell r="A1611">
            <v>10024</v>
          </cell>
          <cell r="B1611" t="str">
            <v>ESCOTO MARTINEZ DE CASTRO JUAN JOSE</v>
          </cell>
          <cell r="C1611" t="str">
            <v>GERENTE</v>
          </cell>
          <cell r="D1611" t="str">
            <v>MESA DE CAMBIOS</v>
          </cell>
          <cell r="E1611" t="str">
            <v>CD MX CORPORATIVO</v>
          </cell>
        </row>
        <row r="1612">
          <cell r="A1612">
            <v>63615</v>
          </cell>
          <cell r="B1612" t="str">
            <v>TERRAZAS JAUREGUI JUAN PABLO</v>
          </cell>
          <cell r="C1612" t="str">
            <v>ANALISTA</v>
          </cell>
          <cell r="D1612" t="str">
            <v>MESA DE CAPITALES</v>
          </cell>
          <cell r="E1612" t="str">
            <v>MESA DE CAPITALES</v>
          </cell>
        </row>
        <row r="1613">
          <cell r="A1613">
            <v>63580</v>
          </cell>
          <cell r="B1613" t="str">
            <v>PORTILLO YAÑEZ UBALDO</v>
          </cell>
          <cell r="C1613" t="str">
            <v>ANALISTA</v>
          </cell>
          <cell r="D1613" t="str">
            <v>RIESGOS</v>
          </cell>
          <cell r="E1613" t="str">
            <v>CD MX CORPORATIVO</v>
          </cell>
        </row>
        <row r="1614">
          <cell r="A1614">
            <v>63349</v>
          </cell>
          <cell r="B1614" t="str">
            <v>CASTELLANOS LUIS ANTONIO</v>
          </cell>
          <cell r="C1614" t="str">
            <v>SUBGERENTE</v>
          </cell>
          <cell r="D1614" t="str">
            <v>RIESGOS</v>
          </cell>
          <cell r="E1614" t="str">
            <v>CD MX CORPORATIVO</v>
          </cell>
        </row>
        <row r="1615">
          <cell r="A1615">
            <v>64410</v>
          </cell>
          <cell r="B1615" t="str">
            <v>GONZALEZ MOYA JORGE ANDRES</v>
          </cell>
          <cell r="C1615" t="str">
            <v>OPERADOR TELEFONICO</v>
          </cell>
          <cell r="D1615" t="str">
            <v>SERVICIOS CAT</v>
          </cell>
          <cell r="E1615" t="str">
            <v>CD MX CORPORATIVO</v>
          </cell>
        </row>
        <row r="1616">
          <cell r="A1616">
            <v>64411</v>
          </cell>
          <cell r="B1616" t="str">
            <v>DESIDERIO BERNABE ELIZABETH</v>
          </cell>
          <cell r="C1616" t="str">
            <v>OPERADOR TELEFONICO</v>
          </cell>
          <cell r="D1616" t="str">
            <v>SERVICIOS CAT</v>
          </cell>
          <cell r="E1616" t="str">
            <v>CD MX CORPORATIVO</v>
          </cell>
        </row>
        <row r="1617">
          <cell r="A1617">
            <v>64569</v>
          </cell>
          <cell r="B1617" t="str">
            <v>MORALES JIMENEZ RAUL</v>
          </cell>
          <cell r="C1617" t="str">
            <v>OPERADOR TELEFONICO</v>
          </cell>
          <cell r="D1617" t="str">
            <v>SERVICIOS CAT</v>
          </cell>
          <cell r="E1617" t="str">
            <v>CD MX CORPORATIVO</v>
          </cell>
        </row>
        <row r="1618">
          <cell r="A1618">
            <v>63141</v>
          </cell>
          <cell r="B1618" t="str">
            <v>SILVA GARCIA JOSE GABRIEL</v>
          </cell>
          <cell r="C1618" t="str">
            <v>SUPERVISOR</v>
          </cell>
          <cell r="D1618" t="str">
            <v>SERVICIOS CAT</v>
          </cell>
          <cell r="E1618" t="str">
            <v>CD MX CORPORATIVO</v>
          </cell>
        </row>
        <row r="1619">
          <cell r="A1619">
            <v>64596</v>
          </cell>
          <cell r="B1619" t="str">
            <v>TREJO OLGUIN MARTIN YIRATT</v>
          </cell>
          <cell r="C1619" t="str">
            <v>OPERADOR TELEFONICO HORARIO EXTENDIDO</v>
          </cell>
          <cell r="D1619" t="str">
            <v>SERVICIOS CAT</v>
          </cell>
          <cell r="E1619" t="str">
            <v>CD MX CORPORATIVO</v>
          </cell>
        </row>
        <row r="1620">
          <cell r="A1620">
            <v>53068</v>
          </cell>
          <cell r="B1620" t="str">
            <v>JARDON RAMIREZ CELIA GUADALUPE</v>
          </cell>
          <cell r="C1620" t="str">
            <v>OPERADOR TELEFONICO HORARIO EXTENDIDO</v>
          </cell>
          <cell r="D1620" t="str">
            <v>SERVICIOS CAT</v>
          </cell>
          <cell r="E1620" t="str">
            <v>CD MX CORPORATIVO</v>
          </cell>
        </row>
        <row r="1621">
          <cell r="A1621">
            <v>64001</v>
          </cell>
          <cell r="B1621" t="str">
            <v>VILCHIS VILCHIS HECTOR HUGO</v>
          </cell>
          <cell r="C1621" t="str">
            <v>EJECUTIVO DE ASIGNACIONES</v>
          </cell>
          <cell r="D1621" t="str">
            <v>SERVICIOS CAT</v>
          </cell>
          <cell r="E1621" t="str">
            <v>CD MX CORPORATIVO</v>
          </cell>
        </row>
        <row r="1622">
          <cell r="A1622">
            <v>61736</v>
          </cell>
          <cell r="B1622" t="str">
            <v>GARZA RODRIGUEZ YOLANDA PATRICIA</v>
          </cell>
          <cell r="C1622" t="str">
            <v>SUBGERENTE ADMINISTRATIVO</v>
          </cell>
          <cell r="D1622" t="str">
            <v>PROMOCION Y ASESORIA</v>
          </cell>
          <cell r="E1622" t="str">
            <v>NL SAN PEDRO SAN AGUSTIN</v>
          </cell>
        </row>
        <row r="1623">
          <cell r="A1623">
            <v>64129</v>
          </cell>
          <cell r="B1623" t="str">
            <v>PEREZ SALAS JAVIER ASHLEY</v>
          </cell>
          <cell r="C1623" t="str">
            <v>MENSAJERO</v>
          </cell>
          <cell r="D1623" t="str">
            <v>PROMOCION Y ASESORIA</v>
          </cell>
          <cell r="E1623" t="str">
            <v>NL SAN PEDRO SAN AGUSTIN</v>
          </cell>
        </row>
        <row r="1624">
          <cell r="A1624">
            <v>62846</v>
          </cell>
          <cell r="B1624" t="str">
            <v>DE LA TORRE QUIJADA NUBIA MARIA</v>
          </cell>
          <cell r="C1624" t="str">
            <v>ASISTENTE DE PROMOCION</v>
          </cell>
          <cell r="D1624" t="str">
            <v>PROMOCION Y ASESORIA</v>
          </cell>
          <cell r="E1624" t="str">
            <v>NL SAN PEDRO SAN AGUSTIN</v>
          </cell>
        </row>
        <row r="1625">
          <cell r="A1625">
            <v>64689</v>
          </cell>
          <cell r="B1625" t="str">
            <v>PEREZ SANTIAGO ADRIAN</v>
          </cell>
          <cell r="C1625" t="str">
            <v>ANALISTA</v>
          </cell>
          <cell r="D1625" t="str">
            <v>SEGURIDAD INFORMATICA</v>
          </cell>
          <cell r="E1625" t="str">
            <v>CD MX CORPORATIVO</v>
          </cell>
        </row>
        <row r="1626">
          <cell r="A1626">
            <v>64472</v>
          </cell>
          <cell r="B1626" t="str">
            <v>PAVON CARDENAS LILIAN CAROLINA</v>
          </cell>
          <cell r="C1626" t="str">
            <v>ANALISTA</v>
          </cell>
          <cell r="D1626" t="str">
            <v>PRODUCTOS BANCARIOS</v>
          </cell>
          <cell r="E1626" t="str">
            <v>CD MX MONTES URALES</v>
          </cell>
        </row>
        <row r="1627">
          <cell r="A1627">
            <v>64700</v>
          </cell>
          <cell r="B1627" t="str">
            <v>MOTLLO PALLEJA JORDI</v>
          </cell>
          <cell r="C1627" t="str">
            <v>DIRECTOR</v>
          </cell>
          <cell r="D1627" t="str">
            <v>METODOS Y PROCESOS</v>
          </cell>
          <cell r="E1627" t="str">
            <v>CD MX CORPORATIVO</v>
          </cell>
        </row>
        <row r="1628">
          <cell r="A1628">
            <v>60421</v>
          </cell>
          <cell r="B1628" t="str">
            <v>RUENES MOSCOSO GERARDO JESUS</v>
          </cell>
          <cell r="C1628" t="str">
            <v>DIRECTOR DE CENTRO FINANCIERO</v>
          </cell>
          <cell r="D1628" t="str">
            <v>PROMOCION Y ASESORIA</v>
          </cell>
          <cell r="E1628" t="str">
            <v>COAH TORREON B INDEPENDENCIA</v>
          </cell>
        </row>
        <row r="1629">
          <cell r="A1629">
            <v>52625</v>
          </cell>
          <cell r="B1629" t="str">
            <v>FLORES CORDERO ROSSANA</v>
          </cell>
          <cell r="C1629" t="str">
            <v>BANQUERO PRIVADO SENIOR</v>
          </cell>
          <cell r="D1629" t="str">
            <v>PROMOCION Y ASESORIA</v>
          </cell>
          <cell r="E1629" t="str">
            <v>COAH TORREON B INDEPENDENCIA</v>
          </cell>
        </row>
        <row r="1630">
          <cell r="A1630">
            <v>64703</v>
          </cell>
          <cell r="B1630" t="str">
            <v>CALDERON GUTIERREZ KAREN STEPHANIE</v>
          </cell>
          <cell r="C1630" t="str">
            <v>GERENTE</v>
          </cell>
          <cell r="D1630" t="str">
            <v>FIDUCIARIO</v>
          </cell>
          <cell r="E1630" t="str">
            <v>JAL ZAPOPAN ANDARES CORP. PATRIA</v>
          </cell>
        </row>
        <row r="1631">
          <cell r="A1631">
            <v>61477</v>
          </cell>
          <cell r="B1631" t="str">
            <v>ESPINOSA MARTINEZ ANTONIO</v>
          </cell>
          <cell r="C1631" t="str">
            <v>ASESOR PATRIMONIAL ASOCIADO</v>
          </cell>
          <cell r="D1631" t="str">
            <v>PROMOCION Y ASESORIA</v>
          </cell>
          <cell r="E1631" t="str">
            <v>PUE CHOLULA CITY ANGELOPOLIS</v>
          </cell>
        </row>
        <row r="1632">
          <cell r="A1632">
            <v>61614</v>
          </cell>
          <cell r="B1632" t="str">
            <v>SANCHEZ ZUÑIGA ITZEL JOCELYN</v>
          </cell>
          <cell r="C1632" t="str">
            <v>ASESOR BANCA SOLUCIONES</v>
          </cell>
          <cell r="D1632" t="str">
            <v>BANCA SOLUCIONES</v>
          </cell>
          <cell r="E1632" t="str">
            <v>CD MX XOLA</v>
          </cell>
        </row>
        <row r="1633">
          <cell r="A1633">
            <v>61397</v>
          </cell>
          <cell r="B1633" t="str">
            <v>CORRAL BUSTILLOS BRENDA LETICIA</v>
          </cell>
          <cell r="C1633" t="str">
            <v>ASESOR PATRIMONIAL ASOCIADO</v>
          </cell>
          <cell r="D1633" t="str">
            <v>PROMOCION Y ASESORIA</v>
          </cell>
          <cell r="E1633" t="str">
            <v>CHIH CD JUAREZ PLAZA ODORE</v>
          </cell>
        </row>
        <row r="1634">
          <cell r="A1634">
            <v>5465</v>
          </cell>
          <cell r="B1634" t="str">
            <v>CANTO GONGORA ENRIQUE JAVIER</v>
          </cell>
          <cell r="C1634" t="str">
            <v>ASESOR PATRIMONIAL ASOCIADO</v>
          </cell>
          <cell r="D1634" t="str">
            <v>PROMOCION Y ASESORIA</v>
          </cell>
          <cell r="E1634" t="str">
            <v>YUC MERIDA PLAZA LUXUS ALTABRISA</v>
          </cell>
        </row>
        <row r="1635">
          <cell r="A1635">
            <v>64552</v>
          </cell>
          <cell r="B1635" t="str">
            <v>PEREZ ACOSTA MARIA GUADALUPE</v>
          </cell>
          <cell r="C1635" t="str">
            <v>ANALISTA SR</v>
          </cell>
          <cell r="D1635" t="str">
            <v>TESORERIA Y MESA DE DINERO</v>
          </cell>
          <cell r="E1635" t="str">
            <v>CD MX CORPORATIVO</v>
          </cell>
        </row>
        <row r="1636">
          <cell r="A1636">
            <v>64549</v>
          </cell>
          <cell r="B1636" t="str">
            <v>LOPEZ SIU MARGARITA</v>
          </cell>
          <cell r="C1636" t="str">
            <v>RECEPCIONISTA ANFITRION</v>
          </cell>
          <cell r="D1636" t="str">
            <v>PROMOCION Y ASESORIA</v>
          </cell>
          <cell r="E1636" t="str">
            <v>SON HERMOSILLO PLAZA ANDENES</v>
          </cell>
        </row>
        <row r="1637">
          <cell r="A1637">
            <v>64705</v>
          </cell>
          <cell r="B1637" t="str">
            <v>GONZALEZ FLORES ARIEL</v>
          </cell>
          <cell r="C1637" t="str">
            <v>SUBGERENTE</v>
          </cell>
          <cell r="D1637" t="str">
            <v>TECNOLOGIAS DE LA INFORMACION</v>
          </cell>
          <cell r="E1637" t="str">
            <v>CD MX CORPORATIVO</v>
          </cell>
        </row>
        <row r="1638">
          <cell r="A1638">
            <v>64708</v>
          </cell>
          <cell r="B1638" t="str">
            <v>OLMOS ALTAMIRANO PEDRO</v>
          </cell>
          <cell r="C1638" t="str">
            <v>GERENTE</v>
          </cell>
          <cell r="D1638" t="str">
            <v>TECNOLOGIAS DE LA INFORMACION</v>
          </cell>
          <cell r="E1638" t="str">
            <v>CD MX CORPORATIVO</v>
          </cell>
        </row>
        <row r="1639">
          <cell r="A1639">
            <v>64706</v>
          </cell>
          <cell r="B1639" t="str">
            <v>GONZALEZ ANGELES HUGO GABRIEL</v>
          </cell>
          <cell r="C1639" t="str">
            <v>ANALISTA</v>
          </cell>
          <cell r="D1639" t="str">
            <v>TECNOLOGIAS DE LA INFORMACION</v>
          </cell>
          <cell r="E1639" t="str">
            <v>CD MX CORPORATIVO</v>
          </cell>
        </row>
        <row r="1640">
          <cell r="A1640">
            <v>64707</v>
          </cell>
          <cell r="B1640" t="str">
            <v>VIDALS RAMOS IVAN MIGUEL</v>
          </cell>
          <cell r="C1640" t="str">
            <v>SUBGERENTE</v>
          </cell>
          <cell r="D1640" t="str">
            <v>TECNOLOGIAS DE LA INFORMACION</v>
          </cell>
          <cell r="E1640" t="str">
            <v>CD MX CORPORATIVO</v>
          </cell>
        </row>
        <row r="1641">
          <cell r="A1641">
            <v>64345</v>
          </cell>
          <cell r="B1641" t="str">
            <v>PADILLA ALAMAN ANA GABRIELA</v>
          </cell>
          <cell r="C1641" t="str">
            <v>SUBDIRECTOR</v>
          </cell>
          <cell r="D1641" t="str">
            <v>INVERSIONES ALTERNATIVAS</v>
          </cell>
          <cell r="E1641" t="str">
            <v>CD MX MONTES URALES</v>
          </cell>
        </row>
        <row r="1642">
          <cell r="A1642">
            <v>63413</v>
          </cell>
          <cell r="B1642" t="str">
            <v>PASTRANA VILLEGAS JORGE ARMANDO</v>
          </cell>
          <cell r="C1642" t="str">
            <v>SUBDIRECTOR</v>
          </cell>
          <cell r="D1642" t="str">
            <v>CAPITAL MANAGEMENT</v>
          </cell>
          <cell r="E1642" t="str">
            <v>CD MX MONTES URALES</v>
          </cell>
        </row>
        <row r="1643">
          <cell r="A1643">
            <v>50597</v>
          </cell>
          <cell r="B1643" t="str">
            <v>TAPIA HUERTA YAMILE</v>
          </cell>
          <cell r="C1643" t="str">
            <v>SUBGERENTE</v>
          </cell>
          <cell r="D1643" t="str">
            <v>ADMINISTRACION Y FINANZAS</v>
          </cell>
          <cell r="E1643" t="str">
            <v>CD MX CORPORATIVO</v>
          </cell>
        </row>
        <row r="1644">
          <cell r="A1644">
            <v>60707</v>
          </cell>
          <cell r="B1644" t="str">
            <v>OLVERA ARTEAGA DIANA</v>
          </cell>
          <cell r="C1644" t="str">
            <v>ASISTENTE</v>
          </cell>
          <cell r="D1644" t="str">
            <v>DIRECCION GENERAL ADJUNTA RV</v>
          </cell>
          <cell r="E1644" t="str">
            <v>CD MX CORPORATIVO</v>
          </cell>
        </row>
        <row r="1645">
          <cell r="A1645">
            <v>63880</v>
          </cell>
          <cell r="B1645" t="str">
            <v>PAZ LOPEZ JAVIER ANDRES</v>
          </cell>
          <cell r="C1645" t="str">
            <v>GERENTE</v>
          </cell>
          <cell r="D1645" t="str">
            <v>METODOS Y PROCESOS</v>
          </cell>
          <cell r="E1645" t="str">
            <v>CD MX CORPORATIVO</v>
          </cell>
        </row>
        <row r="1646">
          <cell r="A1646">
            <v>63981</v>
          </cell>
          <cell r="B1646" t="str">
            <v>LORA JIMENEZ FELIX TOMAS</v>
          </cell>
          <cell r="C1646" t="str">
            <v>SUBGERENTE</v>
          </cell>
          <cell r="D1646" t="str">
            <v>METODOS Y PROCESOS</v>
          </cell>
          <cell r="E1646" t="str">
            <v>CD MX CORPORATIVO</v>
          </cell>
        </row>
        <row r="1647">
          <cell r="A1647">
            <v>63815</v>
          </cell>
          <cell r="B1647" t="str">
            <v>SANCHEZ CRUZ JOCABED SOCORRO</v>
          </cell>
          <cell r="C1647" t="str">
            <v>SUBGERENTE</v>
          </cell>
          <cell r="D1647" t="str">
            <v>METODOS Y PROCESOS</v>
          </cell>
          <cell r="E1647" t="str">
            <v>CD MX CORPORATIVO</v>
          </cell>
        </row>
        <row r="1648">
          <cell r="A1648">
            <v>192</v>
          </cell>
          <cell r="B1648" t="str">
            <v>GARCIA HERNANDEZ MIGUEL ANGEL</v>
          </cell>
          <cell r="C1648" t="str">
            <v>GERENTE</v>
          </cell>
          <cell r="D1648" t="str">
            <v>PREVISION SOCIAL</v>
          </cell>
          <cell r="E1648" t="str">
            <v>CD MX CORPORATIVO</v>
          </cell>
        </row>
        <row r="1649">
          <cell r="A1649">
            <v>61780</v>
          </cell>
          <cell r="B1649" t="str">
            <v>MANCILLA SEPTIMO VIOLETA</v>
          </cell>
          <cell r="C1649" t="str">
            <v>ANALISTA</v>
          </cell>
          <cell r="D1649" t="str">
            <v>PREVISION SOCIAL</v>
          </cell>
          <cell r="E1649" t="str">
            <v>CD MX CORPORATIVO</v>
          </cell>
        </row>
        <row r="1650">
          <cell r="A1650">
            <v>62252</v>
          </cell>
          <cell r="B1650" t="str">
            <v>GONZALEZ MARIN RICARDO</v>
          </cell>
          <cell r="C1650" t="str">
            <v>ANALISTA</v>
          </cell>
          <cell r="D1650" t="str">
            <v>PREVISION SOCIAL</v>
          </cell>
          <cell r="E1650" t="str">
            <v>CD MX CORPORATIVO</v>
          </cell>
        </row>
        <row r="1651">
          <cell r="A1651">
            <v>5083</v>
          </cell>
          <cell r="B1651" t="str">
            <v>VELASCO ROMERO HUGO ALFREDO</v>
          </cell>
          <cell r="C1651" t="str">
            <v>ANALISTA SR</v>
          </cell>
          <cell r="D1651" t="str">
            <v>PREVISION SOCIAL</v>
          </cell>
          <cell r="E1651" t="str">
            <v>CD MX CORPORATIVO</v>
          </cell>
        </row>
        <row r="1652">
          <cell r="A1652">
            <v>5281</v>
          </cell>
          <cell r="B1652" t="str">
            <v>JUAREZ SOLIS FERNANDO</v>
          </cell>
          <cell r="C1652" t="str">
            <v>ANALISTA SR</v>
          </cell>
          <cell r="D1652" t="str">
            <v>PREVISION SOCIAL</v>
          </cell>
          <cell r="E1652" t="str">
            <v>CD MX CORPORATIVO</v>
          </cell>
        </row>
        <row r="1653">
          <cell r="A1653">
            <v>61846</v>
          </cell>
          <cell r="B1653" t="str">
            <v>ESCAMILLA RIVERA MARTIN GERARDO</v>
          </cell>
          <cell r="C1653" t="str">
            <v>ANALISTA</v>
          </cell>
          <cell r="D1653" t="str">
            <v>PREVISION SOCIAL</v>
          </cell>
          <cell r="E1653" t="str">
            <v>CD MX CORPORATIVO</v>
          </cell>
        </row>
        <row r="1654">
          <cell r="A1654">
            <v>63503</v>
          </cell>
          <cell r="B1654" t="str">
            <v>CERON ARRIAGA GABRIELA DE JESUS</v>
          </cell>
          <cell r="C1654" t="str">
            <v>ANALISTA</v>
          </cell>
          <cell r="D1654" t="str">
            <v>PREVISION SOCIAL</v>
          </cell>
          <cell r="E1654" t="str">
            <v>CD MX CORPORATIVO</v>
          </cell>
        </row>
        <row r="1655">
          <cell r="A1655">
            <v>62606</v>
          </cell>
          <cell r="B1655" t="str">
            <v>WEHBE GONZALEZ TONY BRAHIM</v>
          </cell>
          <cell r="C1655" t="str">
            <v>ANALISTA</v>
          </cell>
          <cell r="D1655" t="str">
            <v>PREVISION SOCIAL</v>
          </cell>
          <cell r="E1655" t="str">
            <v>CD MX CORPORATIVO</v>
          </cell>
        </row>
        <row r="1656">
          <cell r="A1656">
            <v>60289</v>
          </cell>
          <cell r="B1656" t="str">
            <v>ORTEGA RAMIREZ ALEJANDRO</v>
          </cell>
          <cell r="C1656" t="str">
            <v>ANALISTA</v>
          </cell>
          <cell r="D1656" t="str">
            <v>PREVISION SOCIAL</v>
          </cell>
          <cell r="E1656" t="str">
            <v>CD MX CORPORATIVO</v>
          </cell>
        </row>
        <row r="1657">
          <cell r="A1657">
            <v>62876</v>
          </cell>
          <cell r="B1657" t="str">
            <v>GAYTAN ROBLES ALEJANDRA</v>
          </cell>
          <cell r="C1657" t="str">
            <v>ANALISTA</v>
          </cell>
          <cell r="D1657" t="str">
            <v>PREVISION SOCIAL</v>
          </cell>
          <cell r="E1657" t="str">
            <v>CD MX CORPORATIVO</v>
          </cell>
        </row>
        <row r="1658">
          <cell r="A1658">
            <v>6014</v>
          </cell>
          <cell r="B1658" t="str">
            <v>BALDERAS DE LA PENA RODOLFO</v>
          </cell>
          <cell r="C1658" t="str">
            <v>ANALISTA</v>
          </cell>
          <cell r="D1658" t="str">
            <v>PREVISION SOCIAL</v>
          </cell>
          <cell r="E1658" t="str">
            <v>CD MX CORPORATIVO</v>
          </cell>
        </row>
        <row r="1659">
          <cell r="A1659">
            <v>60965</v>
          </cell>
          <cell r="B1659" t="str">
            <v>CUELLAR ORTEGA MARIO</v>
          </cell>
          <cell r="C1659" t="str">
            <v>ANALISTA</v>
          </cell>
          <cell r="D1659" t="str">
            <v>PREVISION SOCIAL</v>
          </cell>
          <cell r="E1659" t="str">
            <v>CD MX CORPORATIVO</v>
          </cell>
        </row>
        <row r="1660">
          <cell r="A1660">
            <v>62816</v>
          </cell>
          <cell r="B1660" t="str">
            <v>BECERRA GUEVARA AURORA</v>
          </cell>
          <cell r="C1660" t="str">
            <v>ANALISTA</v>
          </cell>
          <cell r="D1660" t="str">
            <v>PREVISION SOCIAL</v>
          </cell>
          <cell r="E1660" t="str">
            <v>CD MX CORPORATIVO</v>
          </cell>
        </row>
        <row r="1661">
          <cell r="A1661">
            <v>61511</v>
          </cell>
          <cell r="B1661" t="str">
            <v>NORIEGA FERNANDEZ FRANCISCO</v>
          </cell>
          <cell r="C1661" t="str">
            <v>ASESOR PATRIMONIAL ASOCIADO</v>
          </cell>
          <cell r="D1661" t="str">
            <v>PROMOCION Y ASESORIA</v>
          </cell>
          <cell r="E1661" t="str">
            <v>CD MX TERRAZA PEDREGAL</v>
          </cell>
        </row>
        <row r="1662">
          <cell r="A1662">
            <v>61515</v>
          </cell>
          <cell r="B1662" t="str">
            <v>CORTES GONZALEZ BRENDA FATIMA</v>
          </cell>
          <cell r="C1662" t="str">
            <v>RECEPCIONISTA ANFITRION</v>
          </cell>
          <cell r="D1662" t="str">
            <v>PROMOCION Y ASESORIA</v>
          </cell>
          <cell r="E1662" t="str">
            <v>EDO MEX METEPEC PLAZA IZAR</v>
          </cell>
        </row>
        <row r="1663">
          <cell r="A1663">
            <v>61539</v>
          </cell>
          <cell r="B1663" t="str">
            <v>MATA LONA RAUL</v>
          </cell>
          <cell r="C1663" t="str">
            <v>SUBDIRECTOR DE CENTRO FINANCIERO</v>
          </cell>
          <cell r="D1663" t="str">
            <v>PROMOCION Y ASESORIA</v>
          </cell>
          <cell r="E1663" t="str">
            <v>CD MX ALTAVISTA</v>
          </cell>
        </row>
        <row r="1664">
          <cell r="A1664">
            <v>61553</v>
          </cell>
          <cell r="B1664" t="str">
            <v>BERNAL GONZALEZ CHRISTIAN ALFREDO</v>
          </cell>
          <cell r="C1664" t="str">
            <v>ASESOR PATRIMONIAL ASOCIADO</v>
          </cell>
          <cell r="D1664" t="str">
            <v>PROMOCION Y ASESORIA</v>
          </cell>
          <cell r="E1664" t="str">
            <v>CD MX MONTES URALES</v>
          </cell>
        </row>
        <row r="1665">
          <cell r="A1665">
            <v>61570</v>
          </cell>
          <cell r="B1665" t="str">
            <v>ALVAREZ JIMENEZ CHRISTIAN GERARDO</v>
          </cell>
          <cell r="C1665" t="str">
            <v>BANQUERO PRIVADO JUNIOR</v>
          </cell>
          <cell r="D1665" t="str">
            <v>PROMOCION Y ASESORIA</v>
          </cell>
          <cell r="E1665" t="str">
            <v>CD MX MONTES URALES</v>
          </cell>
        </row>
        <row r="1666">
          <cell r="A1666">
            <v>61566</v>
          </cell>
          <cell r="B1666" t="str">
            <v>MARTINEZ CABRAL TOLEDANO RUBEN JAVIER</v>
          </cell>
          <cell r="C1666" t="str">
            <v>BANQUERO PRIVADO SENIOR</v>
          </cell>
          <cell r="D1666" t="str">
            <v>PROMOCION Y ASESORIA</v>
          </cell>
          <cell r="E1666" t="str">
            <v>JAL ZAPOPAN ANDARES CORP. PATRIA</v>
          </cell>
        </row>
        <row r="1667">
          <cell r="A1667">
            <v>61627</v>
          </cell>
          <cell r="B1667" t="str">
            <v>DURAN CORIA ALEJANDRO</v>
          </cell>
          <cell r="C1667" t="str">
            <v>ASESOR PATRIMONIAL ASOCIADO</v>
          </cell>
          <cell r="D1667" t="str">
            <v>PROMOCION Y ASESORIA</v>
          </cell>
          <cell r="E1667" t="str">
            <v>CD MX MONTES URALES</v>
          </cell>
        </row>
        <row r="1668">
          <cell r="A1668">
            <v>61659</v>
          </cell>
          <cell r="B1668" t="str">
            <v>BECERRA GONZALEZ MANUEL</v>
          </cell>
          <cell r="C1668" t="str">
            <v>BANQUERO PRIVADO SENIOR</v>
          </cell>
          <cell r="D1668" t="str">
            <v>PROMOCION Y ASESORIA</v>
          </cell>
          <cell r="E1668" t="str">
            <v>SIN MAZATLAN AV DEL MAR</v>
          </cell>
        </row>
        <row r="1669">
          <cell r="A1669">
            <v>61644</v>
          </cell>
          <cell r="B1669" t="str">
            <v>VARGAS ALVAREZ ARTURO</v>
          </cell>
          <cell r="C1669" t="str">
            <v>ASESOR PATRIMONIAL ASOCIADO</v>
          </cell>
          <cell r="D1669" t="str">
            <v>PROMOCION Y ASESORIA</v>
          </cell>
          <cell r="E1669" t="str">
            <v>CD MX XOLA</v>
          </cell>
        </row>
        <row r="1670">
          <cell r="A1670">
            <v>61633</v>
          </cell>
          <cell r="B1670" t="str">
            <v>VALLE ANDRES MARIA DEL CONSUELO</v>
          </cell>
          <cell r="C1670" t="str">
            <v>ASESOR PATRIMONIAL ASOCIADO</v>
          </cell>
          <cell r="D1670" t="str">
            <v>PROMOCION Y ASESORIA</v>
          </cell>
          <cell r="E1670" t="str">
            <v>CD MX MONTES URALES</v>
          </cell>
        </row>
        <row r="1671">
          <cell r="A1671">
            <v>61709</v>
          </cell>
          <cell r="B1671" t="str">
            <v>GARCIA LOPEZ GABRIELA</v>
          </cell>
          <cell r="C1671" t="str">
            <v>CAJERO</v>
          </cell>
          <cell r="D1671" t="str">
            <v>PROMOCION Y ASESORIA</v>
          </cell>
          <cell r="E1671" t="str">
            <v>JAL ZAPOPAN PLAZA PATRIA</v>
          </cell>
        </row>
        <row r="1672">
          <cell r="A1672">
            <v>61715</v>
          </cell>
          <cell r="B1672" t="str">
            <v>LEYVA ROBLES  MANUEL GUILLERMO</v>
          </cell>
          <cell r="C1672" t="str">
            <v>ASESOR PATRIMONIAL ASOCIADO</v>
          </cell>
          <cell r="D1672" t="str">
            <v>PROMOCION Y ASESORIA</v>
          </cell>
          <cell r="E1672" t="str">
            <v>SIN LOS MOCHIS PLAZA ROSALES</v>
          </cell>
        </row>
        <row r="1673">
          <cell r="A1673">
            <v>61786</v>
          </cell>
          <cell r="B1673" t="str">
            <v>PEREZ LOPEZ DE LA CERDA JULIAN</v>
          </cell>
          <cell r="C1673" t="str">
            <v>SUBDIRECTOR DE CENTRO FINANCIERO</v>
          </cell>
          <cell r="D1673" t="str">
            <v>PROMOCION Y ASESORIA</v>
          </cell>
          <cell r="E1673" t="str">
            <v>CD MX JULIO VERNE POLANCO</v>
          </cell>
        </row>
        <row r="1674">
          <cell r="A1674">
            <v>61779</v>
          </cell>
          <cell r="B1674" t="str">
            <v>FAVELA BARRAZA HECTOR RENE</v>
          </cell>
          <cell r="C1674" t="str">
            <v>ASESOR PATRIMONIAL ASOCIADO</v>
          </cell>
          <cell r="D1674" t="str">
            <v>PROMOCION Y ASESORIA</v>
          </cell>
          <cell r="E1674" t="str">
            <v>SIN CULIACAN TORRE STA MARIA</v>
          </cell>
        </row>
        <row r="1675">
          <cell r="A1675">
            <v>61845</v>
          </cell>
          <cell r="B1675" t="str">
            <v>ALVAREZ BARBACHANO FRANCISCO JAVIER</v>
          </cell>
          <cell r="C1675" t="str">
            <v>ASESOR PATRIMONIAL ASOCIADO</v>
          </cell>
          <cell r="D1675" t="str">
            <v>PROMOCION Y ASESORIA</v>
          </cell>
          <cell r="E1675" t="str">
            <v>CD MX MONTES URALES</v>
          </cell>
        </row>
        <row r="1676">
          <cell r="A1676">
            <v>61884</v>
          </cell>
          <cell r="B1676" t="str">
            <v>ELIZALDE MENDOZA MARIO ANDRE</v>
          </cell>
          <cell r="C1676" t="str">
            <v>ASESOR PATRIMONIAL ASOCIADO</v>
          </cell>
          <cell r="D1676" t="str">
            <v>PROMOCION Y ASESORIA</v>
          </cell>
          <cell r="E1676" t="str">
            <v>JAL ZAPOPAN PLAZA PATRIA</v>
          </cell>
        </row>
        <row r="1677">
          <cell r="A1677">
            <v>61919</v>
          </cell>
          <cell r="B1677" t="str">
            <v>MORALES GARCIA MIGUEL</v>
          </cell>
          <cell r="C1677" t="str">
            <v>ASESOR PATRIMONIAL</v>
          </cell>
          <cell r="D1677" t="str">
            <v>PROMOCION Y ASESORIA</v>
          </cell>
          <cell r="E1677" t="str">
            <v>JAL CHAPALA AJIJIC</v>
          </cell>
        </row>
        <row r="1678">
          <cell r="A1678">
            <v>61967</v>
          </cell>
          <cell r="B1678" t="str">
            <v>GARCIA ESCOBEDO NADIA IVETTE</v>
          </cell>
          <cell r="C1678" t="str">
            <v>CAJERO</v>
          </cell>
          <cell r="D1678" t="str">
            <v>PROMOCION Y ASESORIA</v>
          </cell>
          <cell r="E1678" t="str">
            <v>SIN MAZATLAN AV DEL MAR</v>
          </cell>
        </row>
        <row r="1679">
          <cell r="A1679">
            <v>61992</v>
          </cell>
          <cell r="B1679" t="str">
            <v>AMBRIZ VARGAS LUCERO NATHALY</v>
          </cell>
          <cell r="C1679" t="str">
            <v>ASISTENTE ADMINISTRATIVO</v>
          </cell>
          <cell r="D1679" t="str">
            <v>PROMOCION Y ASESORIA</v>
          </cell>
          <cell r="E1679" t="str">
            <v>CD MX XOLA</v>
          </cell>
        </row>
        <row r="1680">
          <cell r="A1680">
            <v>62006</v>
          </cell>
          <cell r="B1680" t="str">
            <v>MORENO VELAZQUEZ AMERICA ESCANDINAVIA</v>
          </cell>
          <cell r="C1680" t="str">
            <v>ASESOR PATRIMONIAL ASOCIADO</v>
          </cell>
          <cell r="D1680" t="str">
            <v>PROMOCION Y ASESORIA</v>
          </cell>
          <cell r="E1680" t="str">
            <v>EDO MEX METEPEC PLAZA IZAR</v>
          </cell>
        </row>
        <row r="1681">
          <cell r="A1681">
            <v>62071</v>
          </cell>
          <cell r="B1681" t="str">
            <v>LOPEZ SALCIDO LAURA</v>
          </cell>
          <cell r="C1681" t="str">
            <v>ASESOR PATRIMONIAL ASOCIADO</v>
          </cell>
          <cell r="D1681" t="str">
            <v>PROMOCION Y ASESORIA</v>
          </cell>
          <cell r="E1681" t="str">
            <v>CD MX ALTAVISTA</v>
          </cell>
        </row>
        <row r="1682">
          <cell r="A1682">
            <v>62072</v>
          </cell>
          <cell r="B1682" t="str">
            <v>SANTOYO DEL CASTILLO ARIADNA AIDA</v>
          </cell>
          <cell r="C1682" t="str">
            <v>ASESOR PATRIMONIAL ASOCIADO</v>
          </cell>
          <cell r="D1682" t="str">
            <v>PROMOCION Y ASESORIA</v>
          </cell>
          <cell r="E1682" t="str">
            <v>CD MX ALTAVISTA</v>
          </cell>
        </row>
        <row r="1683">
          <cell r="A1683">
            <v>62089</v>
          </cell>
          <cell r="B1683" t="str">
            <v>CANOVAS LASTRA MAURICIO</v>
          </cell>
          <cell r="C1683" t="str">
            <v>BANQUERO PRIVADO JUNIOR</v>
          </cell>
          <cell r="D1683" t="str">
            <v>PROMOCION Y ASESORIA</v>
          </cell>
          <cell r="E1683" t="str">
            <v>JAL ZAPOPAN ANDARES CORP. PATRIA</v>
          </cell>
        </row>
        <row r="1684">
          <cell r="A1684">
            <v>62156</v>
          </cell>
          <cell r="B1684" t="str">
            <v>HERNANDEZ GUTIERREZ CARLOS</v>
          </cell>
          <cell r="C1684" t="str">
            <v>ASESOR PATRIMONIAL ASOCIADO</v>
          </cell>
          <cell r="D1684" t="str">
            <v>PROMOCION Y ASESORIA</v>
          </cell>
          <cell r="E1684" t="str">
            <v>JAL GDL FORUM TLAQUEPAQUE</v>
          </cell>
        </row>
        <row r="1685">
          <cell r="A1685">
            <v>62174</v>
          </cell>
          <cell r="B1685" t="str">
            <v>LEAL NUÑEZ ALEXANDRO</v>
          </cell>
          <cell r="C1685" t="str">
            <v>MENSAJERO</v>
          </cell>
          <cell r="D1685" t="str">
            <v>PROMOCION Y ASESORIA</v>
          </cell>
          <cell r="E1685" t="str">
            <v>SIN LOS MOCHIS PLAZA ROSALES</v>
          </cell>
        </row>
        <row r="1686">
          <cell r="A1686">
            <v>62181</v>
          </cell>
          <cell r="B1686" t="str">
            <v>NAVARRO CISNEROS HUGO SALVADOR</v>
          </cell>
          <cell r="C1686" t="str">
            <v>ASESOR PATRIMONIAL ASOCIADO</v>
          </cell>
          <cell r="D1686" t="str">
            <v>PROMOCION Y ASESORIA</v>
          </cell>
          <cell r="E1686" t="str">
            <v>JAL ZAPOPAN PLAZA PATRIA</v>
          </cell>
        </row>
        <row r="1687">
          <cell r="A1687">
            <v>62185</v>
          </cell>
          <cell r="B1687" t="str">
            <v>POUCEL GARCIA VERONICA</v>
          </cell>
          <cell r="C1687" t="str">
            <v>ASESOR PATRIMONIAL</v>
          </cell>
          <cell r="D1687" t="str">
            <v>PROMOCION Y ASESORIA</v>
          </cell>
          <cell r="E1687" t="str">
            <v>CD MX MONTES URALES</v>
          </cell>
        </row>
        <row r="1688">
          <cell r="A1688">
            <v>62215</v>
          </cell>
          <cell r="B1688" t="str">
            <v>ROJAS ANTILLON JORGE ANTONIO</v>
          </cell>
          <cell r="C1688" t="str">
            <v>ASESOR PATRIMONIAL ASOCIADO</v>
          </cell>
          <cell r="D1688" t="str">
            <v>PROMOCION Y ASESORIA</v>
          </cell>
          <cell r="E1688" t="str">
            <v>EDO MEX GT LOMAS VERDES</v>
          </cell>
        </row>
        <row r="1689">
          <cell r="A1689">
            <v>62222</v>
          </cell>
          <cell r="B1689" t="str">
            <v>VELAZQUEZ ZALDIVAR JULIO</v>
          </cell>
          <cell r="C1689" t="str">
            <v>ASESOR PATRIMONIAL ASOCIADO</v>
          </cell>
          <cell r="D1689" t="str">
            <v>PROMOCION Y ASESORIA</v>
          </cell>
          <cell r="E1689" t="str">
            <v>CD MX TERRAZA PEDREGAL</v>
          </cell>
        </row>
        <row r="1690">
          <cell r="A1690">
            <v>62226</v>
          </cell>
          <cell r="B1690" t="str">
            <v>SANCHEZ SAINZ RENE</v>
          </cell>
          <cell r="C1690" t="str">
            <v>ASESOR PATRIMONIAL ASOCIADO</v>
          </cell>
          <cell r="D1690" t="str">
            <v>PROMOCION Y ASESORIA</v>
          </cell>
          <cell r="E1690" t="str">
            <v>CD MX PATIO UNIVERSIDAD</v>
          </cell>
        </row>
        <row r="1691">
          <cell r="A1691">
            <v>62305</v>
          </cell>
          <cell r="B1691" t="str">
            <v>SILVA FLORES JAQUELINE ELIZABETH</v>
          </cell>
          <cell r="C1691" t="str">
            <v>ASESOR PATRIMONIAL ASOCIADO</v>
          </cell>
          <cell r="D1691" t="str">
            <v>PROMOCION Y ASESORIA</v>
          </cell>
          <cell r="E1691" t="str">
            <v>EDO MEX TOLUCA V CARRANZA</v>
          </cell>
        </row>
        <row r="1692">
          <cell r="A1692">
            <v>62300</v>
          </cell>
          <cell r="B1692" t="str">
            <v>ARMENTA LIZARRAGA DORA LETICIA</v>
          </cell>
          <cell r="C1692" t="str">
            <v>ASESOR PATRIMONIAL ASOCIADO</v>
          </cell>
          <cell r="D1692" t="str">
            <v>PROMOCION Y ASESORIA</v>
          </cell>
          <cell r="E1692" t="str">
            <v>JAL ZAPOPAN PLAZA ANDARES</v>
          </cell>
        </row>
        <row r="1693">
          <cell r="A1693">
            <v>62299</v>
          </cell>
          <cell r="B1693" t="str">
            <v>ROSAS ROSAS BARBARA MONSERRAT</v>
          </cell>
          <cell r="C1693" t="str">
            <v>ASESOR PATRIMONIAL</v>
          </cell>
          <cell r="D1693" t="str">
            <v>PROMOCION Y ASESORIA</v>
          </cell>
          <cell r="E1693" t="str">
            <v>EDO MEX TECAMACHALCO</v>
          </cell>
        </row>
        <row r="1694">
          <cell r="A1694">
            <v>62304</v>
          </cell>
          <cell r="B1694" t="str">
            <v>MORENO CONTRERAS RODRIGO</v>
          </cell>
          <cell r="C1694" t="str">
            <v>ASESOR PATRIMONIAL ASOCIADO</v>
          </cell>
          <cell r="D1694" t="str">
            <v>PROMOCION Y ASESORIA</v>
          </cell>
          <cell r="E1694" t="str">
            <v>JAL GDL PLAZA MEXICO</v>
          </cell>
        </row>
        <row r="1695">
          <cell r="A1695">
            <v>62302</v>
          </cell>
          <cell r="B1695" t="str">
            <v>GODINEZ LOZANO LUIS DANIEL</v>
          </cell>
          <cell r="C1695" t="str">
            <v>ASESOR PATRIMONIAL ASOCIADO</v>
          </cell>
          <cell r="D1695" t="str">
            <v>PROMOCION Y ASESORIA</v>
          </cell>
          <cell r="E1695" t="str">
            <v>JAL ZAPOPAN PLAZA PATRIA</v>
          </cell>
        </row>
        <row r="1696">
          <cell r="A1696">
            <v>62353</v>
          </cell>
          <cell r="B1696" t="str">
            <v>ALBARRAN VILLANUEVA KAREN JANETH</v>
          </cell>
          <cell r="C1696" t="str">
            <v>SUBGERENTE ADMINISTRATIVO</v>
          </cell>
          <cell r="D1696" t="str">
            <v>PROMOCION Y ASESORIA</v>
          </cell>
          <cell r="E1696" t="str">
            <v>CD MX MONTES URALES</v>
          </cell>
        </row>
        <row r="1697">
          <cell r="A1697">
            <v>62365</v>
          </cell>
          <cell r="B1697" t="str">
            <v>DIEGUEZ BECERRA OMAR JORGE</v>
          </cell>
          <cell r="C1697" t="str">
            <v>CAJERO</v>
          </cell>
          <cell r="D1697" t="str">
            <v>PROMOCION Y ASESORIA</v>
          </cell>
          <cell r="E1697" t="str">
            <v>JAL CHAPALA AJIJIC</v>
          </cell>
        </row>
        <row r="1698">
          <cell r="A1698">
            <v>62358</v>
          </cell>
          <cell r="B1698" t="str">
            <v>MARTINEZ RODRIGUEZ LUIS JAVIER</v>
          </cell>
          <cell r="C1698" t="str">
            <v>ASESOR PATRIMONIAL ASOCIADO</v>
          </cell>
          <cell r="D1698" t="str">
            <v>PROMOCION Y ASESORIA</v>
          </cell>
          <cell r="E1698" t="str">
            <v>JAL MARINA VALLARTA</v>
          </cell>
        </row>
        <row r="1699">
          <cell r="A1699">
            <v>62383</v>
          </cell>
          <cell r="B1699" t="str">
            <v>GONZALEZ ZAVALA CARLOS FRANCISCO</v>
          </cell>
          <cell r="C1699" t="str">
            <v>CAJERO</v>
          </cell>
          <cell r="D1699" t="str">
            <v>PROMOCION Y ASESORIA</v>
          </cell>
          <cell r="E1699" t="str">
            <v>CD MX TERRAZA PEDREGAL</v>
          </cell>
        </row>
        <row r="1700">
          <cell r="A1700">
            <v>62402</v>
          </cell>
          <cell r="B1700" t="str">
            <v>GARZON  PALOMERA  FRANCISCO</v>
          </cell>
          <cell r="C1700" t="str">
            <v>MENSAJERO</v>
          </cell>
          <cell r="D1700" t="str">
            <v>PROMOCION Y ASESORIA</v>
          </cell>
          <cell r="E1700" t="str">
            <v>SIN MAZATLAN AV DEL MAR</v>
          </cell>
        </row>
        <row r="1701">
          <cell r="A1701">
            <v>63838</v>
          </cell>
          <cell r="B1701" t="str">
            <v>VAZQUEZ ROUGON YOLANDA</v>
          </cell>
          <cell r="C1701" t="str">
            <v>ASISTENTE DE PROMOCION</v>
          </cell>
          <cell r="D1701" t="str">
            <v>PROMOCION Y ASESORIA</v>
          </cell>
          <cell r="E1701" t="str">
            <v>GTO LEON CERRO GORDO</v>
          </cell>
        </row>
        <row r="1702">
          <cell r="A1702">
            <v>63915</v>
          </cell>
          <cell r="B1702" t="str">
            <v>CEJA MANZUR RAUL EDUARDO</v>
          </cell>
          <cell r="C1702" t="str">
            <v>ASESOR PATRIMONIAL</v>
          </cell>
          <cell r="D1702" t="str">
            <v>PROMOCION Y ASESORIA</v>
          </cell>
          <cell r="E1702" t="str">
            <v>QRO QUERETARO BERNARDO QUINTANA</v>
          </cell>
        </row>
        <row r="1703">
          <cell r="A1703">
            <v>63943</v>
          </cell>
          <cell r="B1703" t="str">
            <v>GONZALEZ ESPARZA LUIS RODRIGO</v>
          </cell>
          <cell r="C1703" t="str">
            <v>ASESOR PATRIMONIAL ASOCIADO</v>
          </cell>
          <cell r="D1703" t="str">
            <v>PROMOCION Y ASESORIA</v>
          </cell>
          <cell r="E1703" t="str">
            <v>AGS AGUASCALIENTES NTE 509</v>
          </cell>
        </row>
        <row r="1704">
          <cell r="A1704">
            <v>63972</v>
          </cell>
          <cell r="B1704" t="str">
            <v>VALDESPINO SANTANA ANGEL FERNANDO</v>
          </cell>
          <cell r="C1704" t="str">
            <v>MENSAJERO</v>
          </cell>
          <cell r="D1704" t="str">
            <v>PROMOCION Y ASESORIA</v>
          </cell>
          <cell r="E1704" t="str">
            <v>QRO QUERETARO BERNARDO QUINTANA</v>
          </cell>
        </row>
        <row r="1705">
          <cell r="A1705">
            <v>64007</v>
          </cell>
          <cell r="B1705" t="str">
            <v>SUAREZ RIVERO ROBERTO</v>
          </cell>
          <cell r="C1705" t="str">
            <v>BANQUERO PRIVADO JUNIOR</v>
          </cell>
          <cell r="D1705" t="str">
            <v>PROMOCION Y ASESORIA</v>
          </cell>
          <cell r="E1705" t="str">
            <v>QRO QUERETARO BERNARDO QUINTANA</v>
          </cell>
        </row>
        <row r="1706">
          <cell r="A1706">
            <v>64099</v>
          </cell>
          <cell r="B1706" t="str">
            <v>BRAVO HERNANDEZ MARIELA ALEJANDRA</v>
          </cell>
          <cell r="C1706" t="str">
            <v>EJECUTIVO DE SERVICIO</v>
          </cell>
          <cell r="D1706" t="str">
            <v>PROMOCION Y ASESORIA</v>
          </cell>
          <cell r="E1706" t="str">
            <v>GTO LEON CERRO GORDO</v>
          </cell>
        </row>
        <row r="1707">
          <cell r="A1707">
            <v>64214</v>
          </cell>
          <cell r="B1707" t="str">
            <v>MARTINEZ HERNANDEZ JOSE LUIS</v>
          </cell>
          <cell r="C1707" t="str">
            <v>ASISTENTE ADMINISTRATIVO</v>
          </cell>
          <cell r="D1707" t="str">
            <v>PROMOCION Y ASESORIA</v>
          </cell>
          <cell r="E1707" t="str">
            <v>SLP SAN LUIS POTOSI PEDREGAL</v>
          </cell>
        </row>
        <row r="1708">
          <cell r="A1708">
            <v>64281</v>
          </cell>
          <cell r="B1708" t="str">
            <v>RAMIREZ BUCIO VICTOR URIVE</v>
          </cell>
          <cell r="C1708" t="str">
            <v>MENSAJERO</v>
          </cell>
          <cell r="D1708" t="str">
            <v>PROMOCION Y ASESORIA</v>
          </cell>
          <cell r="E1708" t="str">
            <v>MICH MOR AV LAZARO CARDENAS</v>
          </cell>
        </row>
        <row r="1709">
          <cell r="A1709">
            <v>64373</v>
          </cell>
          <cell r="B1709" t="str">
            <v>LOZA GARCIA VALERIA</v>
          </cell>
          <cell r="C1709" t="str">
            <v>ASPIRANTE A ASESOR</v>
          </cell>
          <cell r="D1709" t="str">
            <v>PROMOCION Y ASESORIA</v>
          </cell>
          <cell r="E1709" t="str">
            <v>GTO LEON CERRO GORDO</v>
          </cell>
        </row>
        <row r="1710">
          <cell r="A1710">
            <v>64379</v>
          </cell>
          <cell r="B1710" t="str">
            <v>AVALOS COLIN RAQUEL ELIZABETH</v>
          </cell>
          <cell r="C1710" t="str">
            <v>CAJERO</v>
          </cell>
          <cell r="D1710" t="str">
            <v>PROMOCION Y ASESORIA</v>
          </cell>
          <cell r="E1710" t="str">
            <v>SLP SAN LUIS POTOSI PEDREGAL</v>
          </cell>
        </row>
        <row r="1711">
          <cell r="A1711">
            <v>64388</v>
          </cell>
          <cell r="B1711" t="str">
            <v>MEJIA RUIZ ALEJANDRO</v>
          </cell>
          <cell r="C1711" t="str">
            <v>DIRECTOR DE CENTRO FINANCIERO</v>
          </cell>
          <cell r="D1711" t="str">
            <v>PROMOCION Y ASESORIA</v>
          </cell>
          <cell r="E1711" t="str">
            <v>SLP SAN LUIS POTOSI PEDREGAL</v>
          </cell>
        </row>
        <row r="1712">
          <cell r="A1712">
            <v>64391</v>
          </cell>
          <cell r="B1712" t="str">
            <v>FRANCO JASSO OCTAVIO</v>
          </cell>
          <cell r="C1712" t="str">
            <v>ASESOR PATRIMONIAL</v>
          </cell>
          <cell r="D1712" t="str">
            <v>PROMOCION Y ASESORIA</v>
          </cell>
          <cell r="E1712" t="str">
            <v>SLP SAN LUIS POTOSI PEDREGAL</v>
          </cell>
        </row>
        <row r="1713">
          <cell r="A1713">
            <v>64432</v>
          </cell>
          <cell r="B1713" t="str">
            <v>SILOS BARRERA FERNANDO</v>
          </cell>
          <cell r="C1713" t="str">
            <v>ASPIRANTE A ASESOR</v>
          </cell>
          <cell r="D1713" t="str">
            <v>PROMOCION Y ASESORIA</v>
          </cell>
          <cell r="E1713" t="str">
            <v>SLP SAN LUIS POTOSI PEDREGAL</v>
          </cell>
        </row>
        <row r="1714">
          <cell r="A1714">
            <v>64434</v>
          </cell>
          <cell r="B1714" t="str">
            <v>HIDALGO AMAYA MARIA ANDREA</v>
          </cell>
          <cell r="C1714" t="str">
            <v>SUBGERENTE ADMINISTRATIVO</v>
          </cell>
          <cell r="D1714" t="str">
            <v>PROMOCION Y ASESORIA</v>
          </cell>
          <cell r="E1714" t="str">
            <v>SLP SAN LUIS POTOSI PEDREGAL</v>
          </cell>
        </row>
        <row r="1715">
          <cell r="A1715">
            <v>64435</v>
          </cell>
          <cell r="B1715" t="str">
            <v>AUTRIQUE ECHEVESTE JUAN ALBERTO</v>
          </cell>
          <cell r="C1715" t="str">
            <v>ASESOR PATRIMONIAL ASOCIADO</v>
          </cell>
          <cell r="D1715" t="str">
            <v>PROMOCION Y ASESORIA</v>
          </cell>
          <cell r="E1715" t="str">
            <v>SLP SAN LUIS POTOSI PEDREGAL</v>
          </cell>
        </row>
        <row r="1716">
          <cell r="A1716">
            <v>64436</v>
          </cell>
          <cell r="B1716" t="str">
            <v>GONZALEZ GOMEZ JORGE</v>
          </cell>
          <cell r="C1716" t="str">
            <v>ASESOR PATRIMONIAL ASOCIADO</v>
          </cell>
          <cell r="D1716" t="str">
            <v>PROMOCION Y ASESORIA</v>
          </cell>
          <cell r="E1716" t="str">
            <v>SLP SAN LUIS POTOSI PEDREGAL</v>
          </cell>
        </row>
        <row r="1717">
          <cell r="A1717">
            <v>64455</v>
          </cell>
          <cell r="B1717" t="str">
            <v>JIMENEZ PACHECO RICARDO</v>
          </cell>
          <cell r="C1717" t="str">
            <v>INTERNO</v>
          </cell>
          <cell r="D1717" t="str">
            <v>PROMOCION Y ASESORIA</v>
          </cell>
          <cell r="E1717" t="str">
            <v>QRO QUERETARO BERNARDO QUINTANA</v>
          </cell>
        </row>
        <row r="1718">
          <cell r="A1718">
            <v>64484</v>
          </cell>
          <cell r="B1718" t="str">
            <v>VAZQUEZ GUILLEN OSCAR</v>
          </cell>
          <cell r="C1718" t="str">
            <v>ASESOR PATRIMONIAL ASOCIADO</v>
          </cell>
          <cell r="D1718" t="str">
            <v>PROMOCION Y ASESORIA</v>
          </cell>
          <cell r="E1718" t="str">
            <v>SLP SAN LUIS POTOSI PEDREGAL</v>
          </cell>
        </row>
        <row r="1719">
          <cell r="A1719">
            <v>64516</v>
          </cell>
          <cell r="B1719" t="str">
            <v>MOHAMED WABI AMAL</v>
          </cell>
          <cell r="C1719" t="str">
            <v>EJECUTIVO DE SERVICIO</v>
          </cell>
          <cell r="D1719" t="str">
            <v>PROMOCION Y ASESORIA</v>
          </cell>
          <cell r="E1719" t="str">
            <v>AGS AGUASCALIENTES NTE 509</v>
          </cell>
        </row>
        <row r="1720">
          <cell r="A1720">
            <v>64541</v>
          </cell>
          <cell r="B1720" t="str">
            <v>GOMEZ HERNANDEZ SARAI</v>
          </cell>
          <cell r="C1720" t="str">
            <v>EJECUTIVO DE SERVICIO</v>
          </cell>
          <cell r="D1720" t="str">
            <v>PROMOCION Y ASESORIA</v>
          </cell>
          <cell r="E1720" t="str">
            <v>SLP SAN LUIS POTOSI PEDREGAL</v>
          </cell>
        </row>
        <row r="1721">
          <cell r="A1721">
            <v>64556</v>
          </cell>
          <cell r="B1721" t="str">
            <v>PADILLA VAZQUEZ CESAR GIBRAN</v>
          </cell>
          <cell r="C1721" t="str">
            <v>RECEPCIONISTA ANFITRION</v>
          </cell>
          <cell r="D1721" t="str">
            <v>PROMOCION Y ASESORIA</v>
          </cell>
          <cell r="E1721" t="str">
            <v>GTO SMA CENTRO</v>
          </cell>
        </row>
        <row r="1722">
          <cell r="A1722">
            <v>64564</v>
          </cell>
          <cell r="B1722" t="str">
            <v>POMPA LEON ARANZAZU</v>
          </cell>
          <cell r="C1722" t="str">
            <v>CAJERO</v>
          </cell>
          <cell r="D1722" t="str">
            <v>PROMOCION Y ASESORIA</v>
          </cell>
          <cell r="E1722" t="str">
            <v>MICH MOR AV LAZARO CARDENAS</v>
          </cell>
        </row>
        <row r="1723">
          <cell r="A1723">
            <v>64566</v>
          </cell>
          <cell r="B1723" t="str">
            <v>JASSO GUERRERO JUAN JOSE</v>
          </cell>
          <cell r="C1723" t="str">
            <v>ASESOR PATRIMONIAL ASOCIADO</v>
          </cell>
          <cell r="D1723" t="str">
            <v>PROMOCION Y ASESORIA</v>
          </cell>
          <cell r="E1723" t="str">
            <v>SLP SAN LUIS POTOSI PEDREGAL</v>
          </cell>
        </row>
        <row r="1724">
          <cell r="A1724">
            <v>64587</v>
          </cell>
          <cell r="B1724" t="str">
            <v>GAMEZ RAMIREZ MARIANA</v>
          </cell>
          <cell r="C1724" t="str">
            <v>RECEPCIONISTA ANFITRION</v>
          </cell>
          <cell r="D1724" t="str">
            <v>PROMOCION Y ASESORIA</v>
          </cell>
          <cell r="E1724" t="str">
            <v>GTO LEON CERRO GORDO</v>
          </cell>
        </row>
        <row r="1725">
          <cell r="A1725">
            <v>64611</v>
          </cell>
          <cell r="B1725" t="str">
            <v>OROZCO MAGAÑA JOSE ANTONIO</v>
          </cell>
          <cell r="C1725" t="str">
            <v>ASESOR PATRIMONIAL</v>
          </cell>
          <cell r="D1725" t="str">
            <v>PROMOCION Y ASESORIA</v>
          </cell>
          <cell r="E1725" t="str">
            <v>MICH MOR AV LAZARO CARDENAS</v>
          </cell>
        </row>
        <row r="1726">
          <cell r="A1726">
            <v>64642</v>
          </cell>
          <cell r="B1726" t="str">
            <v>BRISEÑO  QUINTANA  JOSE MARIA</v>
          </cell>
          <cell r="C1726" t="str">
            <v>EJECUTIVO DE SERVICIO</v>
          </cell>
          <cell r="D1726" t="str">
            <v>PROMOCION Y ASESORIA</v>
          </cell>
          <cell r="E1726" t="str">
            <v>QRO QUERETARO BERNARDO QUINTANA</v>
          </cell>
        </row>
        <row r="1727">
          <cell r="A1727">
            <v>64684</v>
          </cell>
          <cell r="B1727" t="str">
            <v>ZENTENO SERNA RAQUEL MARIA</v>
          </cell>
          <cell r="C1727" t="str">
            <v>ASPIRANTE A ASESOR</v>
          </cell>
          <cell r="D1727" t="str">
            <v>PROMOCION Y ASESORIA</v>
          </cell>
          <cell r="E1727" t="str">
            <v>GTO IRAPUATO</v>
          </cell>
        </row>
        <row r="1728">
          <cell r="A1728">
            <v>97039</v>
          </cell>
          <cell r="B1728" t="str">
            <v>FERADO VILLA CLAUDIA</v>
          </cell>
          <cell r="C1728" t="str">
            <v>ASESOR PATRIMONIAL ASOCIADO</v>
          </cell>
          <cell r="D1728" t="str">
            <v>PROMOCION Y ASESORIA</v>
          </cell>
          <cell r="E1728" t="str">
            <v>JAL ZAPOPAN PLAZA PATRIA</v>
          </cell>
        </row>
        <row r="1729">
          <cell r="A1729">
            <v>62803</v>
          </cell>
          <cell r="B1729" t="str">
            <v>HERNANDEZ DEL VALLE GERARDO</v>
          </cell>
          <cell r="C1729" t="str">
            <v>SUBDIRECTOR</v>
          </cell>
          <cell r="D1729" t="str">
            <v>ASSET MANAGEMENT</v>
          </cell>
          <cell r="E1729" t="str">
            <v>CD MX MONTES URALES</v>
          </cell>
        </row>
        <row r="1730">
          <cell r="A1730">
            <v>63492</v>
          </cell>
          <cell r="B1730" t="str">
            <v>REYES CAMARGO MITHCAR</v>
          </cell>
          <cell r="C1730" t="str">
            <v>ANALISTA</v>
          </cell>
          <cell r="D1730" t="str">
            <v>ASSET MANAGEMENT</v>
          </cell>
          <cell r="E1730" t="str">
            <v>CD MX CORPORATIVO</v>
          </cell>
        </row>
        <row r="1731">
          <cell r="A1731">
            <v>61099</v>
          </cell>
          <cell r="B1731" t="str">
            <v>PARDO DELGADO XIMENA</v>
          </cell>
          <cell r="C1731" t="str">
            <v>SUBGERENTE</v>
          </cell>
          <cell r="D1731" t="str">
            <v>ASSET MANAGEMENT</v>
          </cell>
          <cell r="E1731" t="str">
            <v>CD MX CORPORATIVO</v>
          </cell>
        </row>
        <row r="1732">
          <cell r="A1732">
            <v>17</v>
          </cell>
          <cell r="B1732" t="str">
            <v>GALLEGOS MORALES ROGELIO</v>
          </cell>
          <cell r="C1732" t="str">
            <v>DIRECTOR</v>
          </cell>
          <cell r="D1732" t="str">
            <v>ASSET MANAGEMENT</v>
          </cell>
          <cell r="E1732" t="str">
            <v>CD MX MONTES URALES</v>
          </cell>
        </row>
        <row r="1733">
          <cell r="A1733">
            <v>61662</v>
          </cell>
          <cell r="B1733" t="str">
            <v>CARDOSO AZCOITIA ELIZANDRA</v>
          </cell>
          <cell r="C1733" t="str">
            <v>SUBDIRECTOR</v>
          </cell>
          <cell r="D1733" t="str">
            <v>ASSET MANAGEMENT</v>
          </cell>
          <cell r="E1733" t="str">
            <v>CD MX CORPORATIVO</v>
          </cell>
        </row>
        <row r="1734">
          <cell r="A1734">
            <v>61590</v>
          </cell>
          <cell r="B1734" t="str">
            <v>NASTA ROMERO DE TERREROS ANTONIO</v>
          </cell>
          <cell r="C1734" t="str">
            <v>ANALISTA</v>
          </cell>
          <cell r="D1734" t="str">
            <v>ASSET MANAGEMENT</v>
          </cell>
          <cell r="E1734" t="str">
            <v>CD MX CORPORATIVO</v>
          </cell>
        </row>
        <row r="1735">
          <cell r="A1735">
            <v>64683</v>
          </cell>
          <cell r="B1735" t="str">
            <v>LOPEZ  LARA NANCY CELESTE</v>
          </cell>
          <cell r="C1735" t="str">
            <v>ASISTENTE ADMINISTRATIVO</v>
          </cell>
          <cell r="D1735" t="str">
            <v>PROMOCION Y ASESORIA</v>
          </cell>
          <cell r="E1735" t="str">
            <v>JAL GDL PLAZA MEXICO</v>
          </cell>
        </row>
        <row r="1736">
          <cell r="A1736">
            <v>53292</v>
          </cell>
          <cell r="B1736" t="str">
            <v>RAMIREZ CASTREJON LAURA FATIMA</v>
          </cell>
          <cell r="C1736" t="str">
            <v>ASISTENTE ADMINISTRATIVO</v>
          </cell>
          <cell r="D1736" t="str">
            <v>PROMOCION Y ASESORIA</v>
          </cell>
          <cell r="E1736" t="str">
            <v>GTO LEON CERRO GORDO</v>
          </cell>
        </row>
        <row r="1737">
          <cell r="A1737">
            <v>62306</v>
          </cell>
          <cell r="B1737" t="str">
            <v>ZANABRIA RAYAS HUGO ALONSO</v>
          </cell>
          <cell r="C1737" t="str">
            <v>GERENTE</v>
          </cell>
          <cell r="D1737" t="str">
            <v>ASSET MANAGEMENT</v>
          </cell>
          <cell r="E1737" t="str">
            <v>CD MX CORPORATIVO</v>
          </cell>
        </row>
        <row r="1738">
          <cell r="A1738">
            <v>62538</v>
          </cell>
          <cell r="B1738" t="str">
            <v>CHAVEZ FLORES FRANCISCO JAVIER</v>
          </cell>
          <cell r="C1738" t="str">
            <v>COORDINADOR</v>
          </cell>
          <cell r="D1738" t="str">
            <v>ASSET MANAGEMENT</v>
          </cell>
          <cell r="E1738" t="str">
            <v>CD MX CORPORATIVO</v>
          </cell>
        </row>
        <row r="1739">
          <cell r="A1739">
            <v>63367</v>
          </cell>
          <cell r="B1739" t="str">
            <v>GUTIERREZ SOTO FRANCISCO JAVIER</v>
          </cell>
          <cell r="C1739" t="str">
            <v>ANALISTA</v>
          </cell>
          <cell r="D1739" t="str">
            <v>ASSET MANAGEMENT</v>
          </cell>
          <cell r="E1739" t="str">
            <v>CD MX CORPORATIVO</v>
          </cell>
        </row>
        <row r="1740">
          <cell r="A1740">
            <v>63767</v>
          </cell>
          <cell r="B1740" t="str">
            <v>MARENCO PIQUENT ALFONSO GERARDO</v>
          </cell>
          <cell r="C1740" t="str">
            <v>DIRECTOR DE PROMOCION</v>
          </cell>
          <cell r="D1740" t="str">
            <v>INSTITUCIONALES Y BANCA DE GOBIERNO</v>
          </cell>
          <cell r="E1740" t="str">
            <v>CD MX CORPORATIVO</v>
          </cell>
        </row>
        <row r="1741">
          <cell r="A1741">
            <v>62392</v>
          </cell>
          <cell r="B1741" t="str">
            <v>GARCI CRESPO XACUR CARLA ESPERANZA</v>
          </cell>
          <cell r="C1741" t="str">
            <v>SUBDIRECTOR</v>
          </cell>
          <cell r="D1741" t="str">
            <v>MESA DE DERIVADOS</v>
          </cell>
          <cell r="E1741" t="str">
            <v>CD MX CORPORATIVO</v>
          </cell>
        </row>
        <row r="1742">
          <cell r="A1742">
            <v>62467</v>
          </cell>
          <cell r="B1742" t="str">
            <v>FLORES VIOLANTE OMAR</v>
          </cell>
          <cell r="C1742" t="str">
            <v>SUBGERENTE</v>
          </cell>
          <cell r="D1742" t="str">
            <v>MESA DE DERIVADOS</v>
          </cell>
          <cell r="E1742" t="str">
            <v>CD MX CORPORATIVO</v>
          </cell>
        </row>
        <row r="1743">
          <cell r="A1743">
            <v>62586</v>
          </cell>
          <cell r="B1743" t="str">
            <v>SANCHEZ LLORENTE PALAZUELOS PEDRO</v>
          </cell>
          <cell r="C1743" t="str">
            <v>DIRECTOR</v>
          </cell>
          <cell r="D1743" t="str">
            <v>MESA DE CAMBIOS</v>
          </cell>
          <cell r="E1743" t="str">
            <v>CD MX CORPORATIVO</v>
          </cell>
        </row>
        <row r="1744">
          <cell r="A1744">
            <v>64301</v>
          </cell>
          <cell r="B1744" t="str">
            <v>CORDERO VAZQUEZ CLAUDIA BEATRIZ</v>
          </cell>
          <cell r="C1744" t="str">
            <v>DIRECTOR</v>
          </cell>
          <cell r="D1744" t="str">
            <v>TESORERIA Y MESA DE DINERO</v>
          </cell>
          <cell r="E1744" t="str">
            <v>CD MX CORPORATIVO</v>
          </cell>
        </row>
        <row r="1745">
          <cell r="A1745">
            <v>64337</v>
          </cell>
          <cell r="B1745" t="str">
            <v>MILLE IRURE IÑIGO</v>
          </cell>
          <cell r="C1745" t="str">
            <v>SUBDIRECTOR</v>
          </cell>
          <cell r="D1745" t="str">
            <v>TESORERIA Y MESA DE DINERO</v>
          </cell>
          <cell r="E1745" t="str">
            <v>CD MX CORPORATIVO</v>
          </cell>
        </row>
        <row r="1746">
          <cell r="A1746">
            <v>61358</v>
          </cell>
          <cell r="B1746" t="str">
            <v>ESTRADA  ALVAREZ MAURICIO</v>
          </cell>
          <cell r="C1746" t="str">
            <v>OPERADOR</v>
          </cell>
          <cell r="D1746" t="str">
            <v>TESORERIA Y MESA DE DINERO</v>
          </cell>
          <cell r="E1746" t="str">
            <v>CD MX CORPORATIVO</v>
          </cell>
        </row>
        <row r="1747">
          <cell r="A1747">
            <v>63242</v>
          </cell>
          <cell r="B1747" t="str">
            <v>DINORIN CRESCENCIO JORGE ALFREDO</v>
          </cell>
          <cell r="C1747" t="str">
            <v>OPERADOR</v>
          </cell>
          <cell r="D1747" t="str">
            <v>TESORERIA Y MESA DE DINERO</v>
          </cell>
          <cell r="E1747" t="str">
            <v>CD MX CORPORATIVO</v>
          </cell>
        </row>
        <row r="1748">
          <cell r="A1748">
            <v>63589</v>
          </cell>
          <cell r="B1748" t="str">
            <v>RODRIGUEZ SANCHEZ REGINA</v>
          </cell>
          <cell r="C1748" t="str">
            <v>SUBDIRECTOR</v>
          </cell>
          <cell r="D1748" t="str">
            <v>VENTAS INSTITUCIONALES</v>
          </cell>
          <cell r="E1748" t="str">
            <v>VENTAS EQUITY</v>
          </cell>
        </row>
        <row r="1749">
          <cell r="A1749">
            <v>64018</v>
          </cell>
          <cell r="B1749" t="str">
            <v>PICARD ALVAREZ KARLA</v>
          </cell>
          <cell r="C1749" t="str">
            <v>SUBDIRECTOR</v>
          </cell>
          <cell r="D1749" t="str">
            <v>VENTAS INSTITUCIONALES</v>
          </cell>
          <cell r="E1749" t="str">
            <v>VENTAS EQUITY</v>
          </cell>
        </row>
        <row r="1750">
          <cell r="A1750">
            <v>64173</v>
          </cell>
          <cell r="B1750" t="str">
            <v>LARENAS MARTINEZ ROBERTO ARTURO</v>
          </cell>
          <cell r="C1750" t="str">
            <v>DIRECTOR</v>
          </cell>
          <cell r="D1750" t="str">
            <v>VENTAS INSTITUCIONALES</v>
          </cell>
          <cell r="E1750" t="str">
            <v>VENTAS EQUITY</v>
          </cell>
        </row>
        <row r="1751">
          <cell r="A1751">
            <v>61475</v>
          </cell>
          <cell r="B1751" t="str">
            <v>RODRIGUEZ  SEGURA  VERONICA ARACELI</v>
          </cell>
          <cell r="C1751" t="str">
            <v>ASESOR</v>
          </cell>
          <cell r="D1751" t="str">
            <v>VENTAS TESORERIA</v>
          </cell>
          <cell r="E1751" t="str">
            <v>CD MX CORPORATIVO</v>
          </cell>
        </row>
        <row r="1752">
          <cell r="A1752">
            <v>61691</v>
          </cell>
          <cell r="B1752" t="str">
            <v>VALENCIA MARTINEZ MARIANNE YSOLINA</v>
          </cell>
          <cell r="C1752" t="str">
            <v>OPERADOR</v>
          </cell>
          <cell r="D1752" t="str">
            <v>ESTRUCTURACION DE DERIVADOS</v>
          </cell>
          <cell r="E1752" t="str">
            <v>CD MX CORPORATIVO</v>
          </cell>
        </row>
        <row r="1753">
          <cell r="A1753">
            <v>62385</v>
          </cell>
          <cell r="B1753" t="str">
            <v>HUERTA CATAÑO MARIA FERNANDA</v>
          </cell>
          <cell r="C1753" t="str">
            <v>ASESOR</v>
          </cell>
          <cell r="D1753" t="str">
            <v>VENTAS TESORERIA</v>
          </cell>
          <cell r="E1753" t="str">
            <v>CD MX CORPORATIVO</v>
          </cell>
        </row>
        <row r="1754">
          <cell r="A1754">
            <v>62582</v>
          </cell>
          <cell r="B1754" t="str">
            <v>SALLES BERGES SANCHEZ DIEGO</v>
          </cell>
          <cell r="C1754" t="str">
            <v>DIRECTOR</v>
          </cell>
          <cell r="D1754" t="str">
            <v>ESTRUCTURACION DE DERIVADOS</v>
          </cell>
          <cell r="E1754" t="str">
            <v>CD MX CORPORATIVO</v>
          </cell>
        </row>
        <row r="1755">
          <cell r="A1755">
            <v>62672</v>
          </cell>
          <cell r="B1755" t="str">
            <v>MURIEL GIL MAURICIO</v>
          </cell>
          <cell r="C1755" t="str">
            <v>ASESOR SENIOR</v>
          </cell>
          <cell r="D1755" t="str">
            <v>VENTAS TESORERIA</v>
          </cell>
          <cell r="E1755" t="str">
            <v>CD MX CORPORATIVO</v>
          </cell>
        </row>
        <row r="1756">
          <cell r="A1756">
            <v>62751</v>
          </cell>
          <cell r="B1756" t="str">
            <v>BECERRIL MARTINEZ MARCO</v>
          </cell>
          <cell r="C1756" t="str">
            <v>SUBDIRECTOR DE PROMOCION</v>
          </cell>
          <cell r="D1756" t="str">
            <v>VENTAS TESORERIA</v>
          </cell>
          <cell r="E1756" t="str">
            <v>CD MX CORPORATIVO</v>
          </cell>
        </row>
        <row r="1757">
          <cell r="A1757">
            <v>62975</v>
          </cell>
          <cell r="B1757" t="str">
            <v>LORANDI CASTILLO ANNYA</v>
          </cell>
          <cell r="C1757" t="str">
            <v>GERENTE</v>
          </cell>
          <cell r="D1757" t="str">
            <v>VENTAS TESORERIA</v>
          </cell>
          <cell r="E1757" t="str">
            <v>CD MX CORPORATIVO</v>
          </cell>
        </row>
        <row r="1758">
          <cell r="A1758">
            <v>63233</v>
          </cell>
          <cell r="B1758" t="str">
            <v>PEREZ CASTRO CARVAJAL JUAN PABLO</v>
          </cell>
          <cell r="C1758" t="str">
            <v>ASESOR</v>
          </cell>
          <cell r="D1758" t="str">
            <v>VENTAS TESORERIA</v>
          </cell>
          <cell r="E1758" t="str">
            <v>CD MX CORPORATIVO</v>
          </cell>
        </row>
        <row r="1759">
          <cell r="A1759">
            <v>63326</v>
          </cell>
          <cell r="B1759" t="str">
            <v>ORTEGA PARRA JOSE ERNESTO</v>
          </cell>
          <cell r="C1759" t="str">
            <v>OPERADOR</v>
          </cell>
          <cell r="D1759" t="str">
            <v>ESTRUCTURACION DE DERIVADOS</v>
          </cell>
          <cell r="E1759" t="str">
            <v>CD MX CORPORATIVO</v>
          </cell>
        </row>
        <row r="1760">
          <cell r="A1760">
            <v>63962</v>
          </cell>
          <cell r="B1760" t="str">
            <v>CONTRERAS ARGUETA MELKA JUDITH</v>
          </cell>
          <cell r="C1760" t="str">
            <v>GERENTE DE PROMOCION</v>
          </cell>
          <cell r="D1760" t="str">
            <v>VENTAS TESORERIA</v>
          </cell>
          <cell r="E1760" t="str">
            <v>CD MX CORPORATIVO</v>
          </cell>
        </row>
        <row r="1761">
          <cell r="A1761">
            <v>63043</v>
          </cell>
          <cell r="B1761" t="str">
            <v>ROSAS  JUAREZ MARIO ANTONIO</v>
          </cell>
          <cell r="C1761" t="str">
            <v>ASPIRANTE A ASESOR</v>
          </cell>
          <cell r="D1761" t="str">
            <v>WEALTH MANAGEMENT</v>
          </cell>
          <cell r="E1761" t="str">
            <v>CD MX CORPORATIVO</v>
          </cell>
        </row>
        <row r="1762">
          <cell r="A1762">
            <v>53562</v>
          </cell>
          <cell r="B1762" t="str">
            <v>LOPEZ LOPEZ ROSARIO</v>
          </cell>
          <cell r="C1762" t="str">
            <v>SUBGERENTE</v>
          </cell>
          <cell r="D1762" t="str">
            <v>COMERCIAL ARRENDADORA</v>
          </cell>
          <cell r="E1762" t="str">
            <v>CD MX CORPORATIVO</v>
          </cell>
        </row>
        <row r="1763">
          <cell r="A1763">
            <v>62195</v>
          </cell>
          <cell r="B1763" t="str">
            <v>SANCHEZ MEDINA ANA ISABEL</v>
          </cell>
          <cell r="C1763" t="str">
            <v>GERENTE</v>
          </cell>
          <cell r="D1763" t="str">
            <v>COMERCIAL ARRENDADORA</v>
          </cell>
          <cell r="E1763" t="str">
            <v>CD MX CORPORATIVO</v>
          </cell>
        </row>
        <row r="1764">
          <cell r="A1764">
            <v>5120</v>
          </cell>
          <cell r="B1764" t="str">
            <v>BACKMANN CASTANEDA ROCIO GABRIELA</v>
          </cell>
          <cell r="C1764" t="str">
            <v>COORDINADOR</v>
          </cell>
          <cell r="D1764" t="str">
            <v>PREVISION SOCIAL</v>
          </cell>
          <cell r="E1764" t="str">
            <v>CD MX CORPORATIVO</v>
          </cell>
        </row>
        <row r="1765">
          <cell r="A1765">
            <v>52861</v>
          </cell>
          <cell r="B1765" t="str">
            <v>GARCIA HERNANDEZ MARIA DEL ROCIO</v>
          </cell>
          <cell r="C1765" t="str">
            <v>SUBDIRECTOR</v>
          </cell>
          <cell r="D1765" t="str">
            <v>PREVISION SOCIAL</v>
          </cell>
          <cell r="E1765" t="str">
            <v>CD MX CORPORATIVO</v>
          </cell>
        </row>
        <row r="1766">
          <cell r="A1766">
            <v>61862</v>
          </cell>
          <cell r="B1766" t="str">
            <v>VELASCO CARRANZA ROSAURA ALEJANDRA</v>
          </cell>
          <cell r="C1766" t="str">
            <v>ASESOR</v>
          </cell>
          <cell r="D1766" t="str">
            <v>PREVISION SOCIAL</v>
          </cell>
          <cell r="E1766" t="str">
            <v>CD MX CORPORATIVO</v>
          </cell>
        </row>
        <row r="1767">
          <cell r="A1767">
            <v>61878</v>
          </cell>
          <cell r="B1767" t="str">
            <v>RAMIREZ GONZALEZ MARIO GERARDO</v>
          </cell>
          <cell r="C1767" t="str">
            <v>SUBDIRECTOR</v>
          </cell>
          <cell r="D1767" t="str">
            <v>PREVISION SOCIAL</v>
          </cell>
          <cell r="E1767" t="str">
            <v>CD MX CORPORATIVO</v>
          </cell>
        </row>
        <row r="1768">
          <cell r="A1768">
            <v>53712</v>
          </cell>
          <cell r="B1768" t="str">
            <v>RASCON VAZQUEZ ANDRES GILBERTO</v>
          </cell>
          <cell r="C1768" t="str">
            <v>SUBGERENTE</v>
          </cell>
          <cell r="D1768" t="str">
            <v>CREDITO PERSONAS FISICAS</v>
          </cell>
          <cell r="E1768" t="str">
            <v>CD MX CORPORATIVO</v>
          </cell>
        </row>
        <row r="1769">
          <cell r="A1769">
            <v>60531</v>
          </cell>
          <cell r="B1769" t="str">
            <v>BELLO PAÑEDA HUGO ORLANDO</v>
          </cell>
          <cell r="C1769" t="str">
            <v>DIRECTOR</v>
          </cell>
          <cell r="D1769" t="str">
            <v>CREDITO PERSONAS MORALES</v>
          </cell>
          <cell r="E1769" t="str">
            <v>CD MX CORPORATIVO</v>
          </cell>
        </row>
        <row r="1770">
          <cell r="A1770">
            <v>60871</v>
          </cell>
          <cell r="B1770" t="str">
            <v>LAGUNA CARRANCO EDUARDO</v>
          </cell>
          <cell r="C1770" t="str">
            <v>DIRECTOR</v>
          </cell>
          <cell r="D1770" t="str">
            <v>CREDITO PERSONAS MORALES</v>
          </cell>
          <cell r="E1770" t="str">
            <v>CD MX CORPORATIVO</v>
          </cell>
        </row>
        <row r="1771">
          <cell r="A1771">
            <v>61098</v>
          </cell>
          <cell r="B1771" t="str">
            <v>GONZALEZ RUIZ ABIGAIL EDITH</v>
          </cell>
          <cell r="C1771" t="str">
            <v>EJECUTIVO</v>
          </cell>
          <cell r="D1771" t="str">
            <v>CREDITO PERSONAS FISICAS</v>
          </cell>
          <cell r="E1771" t="str">
            <v>CD MX CORPORATIVO</v>
          </cell>
        </row>
        <row r="1772">
          <cell r="A1772">
            <v>61149</v>
          </cell>
          <cell r="B1772" t="str">
            <v>MORALES MARQUEZ SAUL</v>
          </cell>
          <cell r="C1772" t="str">
            <v>EJECUTIVO</v>
          </cell>
          <cell r="D1772" t="str">
            <v>CREDITO PERSONAS FISICAS</v>
          </cell>
          <cell r="E1772" t="str">
            <v>CD MX CORPORATIVO</v>
          </cell>
        </row>
        <row r="1773">
          <cell r="A1773">
            <v>61584</v>
          </cell>
          <cell r="B1773" t="str">
            <v>PEREZ NORIEGA JOSE DE JESUS</v>
          </cell>
          <cell r="C1773" t="str">
            <v>GERENTE</v>
          </cell>
          <cell r="D1773" t="str">
            <v>CREDITO PERSONAS MORALES</v>
          </cell>
          <cell r="E1773" t="str">
            <v>CD MX CORPORATIVO</v>
          </cell>
        </row>
        <row r="1774">
          <cell r="A1774">
            <v>63830</v>
          </cell>
          <cell r="B1774" t="str">
            <v>VELAZQUEZ CRUZ KARLA DANIELA</v>
          </cell>
          <cell r="C1774" t="str">
            <v>ANALISTA</v>
          </cell>
          <cell r="D1774" t="str">
            <v>VALORES</v>
          </cell>
          <cell r="E1774" t="str">
            <v>CD MX CORPORATIVO</v>
          </cell>
        </row>
        <row r="1775">
          <cell r="A1775">
            <v>64196</v>
          </cell>
          <cell r="B1775" t="str">
            <v>ESPINOSA BARRIENTOS IRVIN NOE</v>
          </cell>
          <cell r="C1775" t="str">
            <v>ANALISTA</v>
          </cell>
          <cell r="D1775" t="str">
            <v>VALORES</v>
          </cell>
          <cell r="E1775" t="str">
            <v>CD MX CORPORATIVO</v>
          </cell>
        </row>
        <row r="1776">
          <cell r="A1776">
            <v>64350</v>
          </cell>
          <cell r="B1776" t="str">
            <v>FLORES PIÑA ARTURO</v>
          </cell>
          <cell r="C1776" t="str">
            <v>COORDINADOR</v>
          </cell>
          <cell r="D1776" t="str">
            <v>OPERACIONES BANCARIAS</v>
          </cell>
          <cell r="E1776" t="str">
            <v>CD MX CORPORATIVO</v>
          </cell>
        </row>
        <row r="1777">
          <cell r="A1777">
            <v>64463</v>
          </cell>
          <cell r="B1777" t="str">
            <v>MARTINEZ MIRANDA IVAN</v>
          </cell>
          <cell r="C1777" t="str">
            <v>ANALISTA</v>
          </cell>
          <cell r="D1777" t="str">
            <v>VALORES</v>
          </cell>
          <cell r="E1777" t="str">
            <v>CD MX CORPORATIVO</v>
          </cell>
        </row>
        <row r="1778">
          <cell r="A1778">
            <v>63851</v>
          </cell>
          <cell r="B1778" t="str">
            <v>SALDAÑA VAZQUEZ WILFRED ENOC</v>
          </cell>
          <cell r="C1778" t="str">
            <v>ANALISTA</v>
          </cell>
          <cell r="D1778" t="str">
            <v>LIQUIDACION A TERCEROS</v>
          </cell>
          <cell r="E1778" t="str">
            <v>CD MX CORPORATIVO</v>
          </cell>
        </row>
        <row r="1779">
          <cell r="A1779">
            <v>64313</v>
          </cell>
          <cell r="B1779" t="str">
            <v>MARTINEZ ROMERO ROBERTO EMILIANO</v>
          </cell>
          <cell r="C1779" t="str">
            <v>ANALISTA</v>
          </cell>
          <cell r="D1779" t="str">
            <v>LIQUIDACION A TERCEROS</v>
          </cell>
          <cell r="E1779" t="str">
            <v>CD MX CORPORATIVO</v>
          </cell>
        </row>
        <row r="1780">
          <cell r="A1780">
            <v>63775</v>
          </cell>
          <cell r="B1780" t="str">
            <v>ENGEL GARCIA MARIANA</v>
          </cell>
          <cell r="C1780" t="str">
            <v>ANALISTA</v>
          </cell>
          <cell r="D1780" t="str">
            <v>LIQUIDACION A TERCEROS</v>
          </cell>
          <cell r="E1780" t="str">
            <v>CD MX CORPORATIVO</v>
          </cell>
        </row>
        <row r="1781">
          <cell r="A1781">
            <v>64067</v>
          </cell>
          <cell r="B1781" t="str">
            <v>MORALES RAMON ARTURO</v>
          </cell>
          <cell r="C1781" t="str">
            <v>ANALISTA</v>
          </cell>
          <cell r="D1781" t="str">
            <v>LIQUIDACION A TERCEROS</v>
          </cell>
          <cell r="E1781" t="str">
            <v>CD MX CORPORATIVO</v>
          </cell>
        </row>
        <row r="1782">
          <cell r="A1782">
            <v>64339</v>
          </cell>
          <cell r="B1782" t="str">
            <v>MEDINA SANCHEZ FRANCISCO</v>
          </cell>
          <cell r="C1782" t="str">
            <v>COORDINADOR</v>
          </cell>
          <cell r="D1782" t="str">
            <v>LIQUIDACION A TERCEROS</v>
          </cell>
          <cell r="E1782" t="str">
            <v>CD MX CORPORATIVO</v>
          </cell>
        </row>
        <row r="1783">
          <cell r="A1783">
            <v>63204</v>
          </cell>
          <cell r="B1783" t="str">
            <v>JIMENEZ NATERAS ELIZABETH</v>
          </cell>
          <cell r="C1783" t="str">
            <v>COORDINADOR</v>
          </cell>
          <cell r="D1783" t="str">
            <v>ADMINISTRACION DE CREDITO</v>
          </cell>
          <cell r="E1783" t="str">
            <v>CD MX CORPORATIVO</v>
          </cell>
        </row>
        <row r="1784">
          <cell r="A1784">
            <v>63275</v>
          </cell>
          <cell r="B1784" t="str">
            <v>GARDUÑO SANTIAGO MARIO ABNER</v>
          </cell>
          <cell r="C1784" t="str">
            <v>ANALISTA</v>
          </cell>
          <cell r="D1784" t="str">
            <v>ADMINISTRACION DE CREDITO</v>
          </cell>
          <cell r="E1784" t="str">
            <v>CD MX CORPORATIVO</v>
          </cell>
        </row>
        <row r="1785">
          <cell r="A1785">
            <v>63435</v>
          </cell>
          <cell r="B1785" t="str">
            <v>LOPEZ GARCIA GABRIELA</v>
          </cell>
          <cell r="C1785" t="str">
            <v>ANALISTA</v>
          </cell>
          <cell r="D1785" t="str">
            <v>ADMINISTRACION DE CREDITO</v>
          </cell>
          <cell r="E1785" t="str">
            <v>CD MX CORPORATIVO</v>
          </cell>
        </row>
        <row r="1786">
          <cell r="A1786">
            <v>63773</v>
          </cell>
          <cell r="B1786" t="str">
            <v>DE LEON RODRIGUEZ ALEJANDRA</v>
          </cell>
          <cell r="C1786" t="str">
            <v>SUBGERENTE</v>
          </cell>
          <cell r="D1786" t="str">
            <v>ADMINISTRACION DE CREDITO</v>
          </cell>
          <cell r="E1786" t="str">
            <v>CD MX CORPORATIVO</v>
          </cell>
        </row>
        <row r="1787">
          <cell r="A1787">
            <v>63961</v>
          </cell>
          <cell r="B1787" t="str">
            <v>LUNA CERVANTES ADRIAN ALBERTO</v>
          </cell>
          <cell r="C1787" t="str">
            <v>GERENTE</v>
          </cell>
          <cell r="D1787" t="str">
            <v>ADMINISTRACION DE CREDITO</v>
          </cell>
          <cell r="E1787" t="str">
            <v>CD MX CORPORATIVO</v>
          </cell>
        </row>
        <row r="1788">
          <cell r="A1788">
            <v>64004</v>
          </cell>
          <cell r="B1788" t="str">
            <v>LAZO ARIAS HILARIO</v>
          </cell>
          <cell r="C1788" t="str">
            <v>ANALISTA</v>
          </cell>
          <cell r="D1788" t="str">
            <v>ADMINISTRACION DE CREDITO</v>
          </cell>
          <cell r="E1788" t="str">
            <v>CD MX CORPORATIVO</v>
          </cell>
        </row>
        <row r="1789">
          <cell r="A1789">
            <v>64019</v>
          </cell>
          <cell r="B1789" t="str">
            <v>HERNANDEZ FLORES PABLO JOVANI</v>
          </cell>
          <cell r="C1789" t="str">
            <v>ANALISTA</v>
          </cell>
          <cell r="D1789" t="str">
            <v>ADMINISTRACION DE CREDITO</v>
          </cell>
          <cell r="E1789" t="str">
            <v>CD MX CORPORATIVO</v>
          </cell>
        </row>
        <row r="1790">
          <cell r="A1790">
            <v>63487</v>
          </cell>
          <cell r="B1790" t="str">
            <v>MORENO GALINDO ALEJANDRA</v>
          </cell>
          <cell r="C1790" t="str">
            <v>RECEPCIONISTA</v>
          </cell>
          <cell r="D1790" t="str">
            <v>UNIDAD INTERNA</v>
          </cell>
          <cell r="E1790" t="str">
            <v>CD MX CORPORATIVO</v>
          </cell>
        </row>
        <row r="1791">
          <cell r="A1791">
            <v>64171</v>
          </cell>
          <cell r="B1791" t="str">
            <v>MARIN RODRIGUEZ FERNANDO</v>
          </cell>
          <cell r="C1791" t="str">
            <v>SUBGERENTE</v>
          </cell>
          <cell r="D1791" t="str">
            <v>UNIDAD INTERNA</v>
          </cell>
          <cell r="E1791" t="str">
            <v>CD MX CORPORATIVO</v>
          </cell>
        </row>
        <row r="1792">
          <cell r="A1792">
            <v>63220</v>
          </cell>
          <cell r="B1792" t="str">
            <v>AREVALO GONZALEZ KARLA VIVIANA</v>
          </cell>
          <cell r="C1792" t="str">
            <v>GERENTE</v>
          </cell>
          <cell r="D1792" t="str">
            <v>FIDUCIARIO</v>
          </cell>
          <cell r="E1792" t="str">
            <v>CD MX CORPORATIVO</v>
          </cell>
        </row>
        <row r="1793">
          <cell r="A1793">
            <v>63221</v>
          </cell>
          <cell r="B1793" t="str">
            <v>CORNEJO CASTILLO MARTHA LILIAN</v>
          </cell>
          <cell r="C1793" t="str">
            <v>ANALISTA</v>
          </cell>
          <cell r="D1793" t="str">
            <v>FIDUCIARIO</v>
          </cell>
          <cell r="E1793" t="str">
            <v>CD MX CORPORATIVO</v>
          </cell>
        </row>
        <row r="1794">
          <cell r="A1794">
            <v>63225</v>
          </cell>
          <cell r="B1794" t="str">
            <v>HERNANDEZ ORTIZ ALFREDO</v>
          </cell>
          <cell r="C1794" t="str">
            <v>ANALISTA</v>
          </cell>
          <cell r="D1794" t="str">
            <v>FIDUCIARIO</v>
          </cell>
          <cell r="E1794" t="str">
            <v>CD MX CORPORATIVO</v>
          </cell>
        </row>
        <row r="1795">
          <cell r="A1795">
            <v>63230</v>
          </cell>
          <cell r="B1795" t="str">
            <v>RANGEL LAISEQUILLA MAURICIO</v>
          </cell>
          <cell r="C1795" t="str">
            <v>DIRECTOR</v>
          </cell>
          <cell r="D1795" t="str">
            <v>FIDUCIARIO</v>
          </cell>
          <cell r="E1795" t="str">
            <v>CD MX CORPORATIVO</v>
          </cell>
        </row>
        <row r="1796">
          <cell r="A1796">
            <v>63271</v>
          </cell>
          <cell r="B1796" t="str">
            <v>VALDEZ ORTIZ EDGAR ISRAEL</v>
          </cell>
          <cell r="C1796" t="str">
            <v>SUBDIRECTOR</v>
          </cell>
          <cell r="D1796" t="str">
            <v>FIDUCIARIO</v>
          </cell>
          <cell r="E1796" t="str">
            <v>CD MX CORPORATIVO</v>
          </cell>
        </row>
        <row r="1797">
          <cell r="A1797">
            <v>63281</v>
          </cell>
          <cell r="B1797" t="str">
            <v>AVILA GONZALEZ EDGAR</v>
          </cell>
          <cell r="C1797" t="str">
            <v>ANALISTA</v>
          </cell>
          <cell r="D1797" t="str">
            <v>FIDUCIARIO</v>
          </cell>
          <cell r="E1797" t="str">
            <v>NL SAN PEDRO SAN AGUSTIN</v>
          </cell>
        </row>
        <row r="1798">
          <cell r="A1798">
            <v>63423</v>
          </cell>
          <cell r="B1798" t="str">
            <v>GARCIA GARCIA EDNA GUADALUPE</v>
          </cell>
          <cell r="C1798" t="str">
            <v>SUBGERENTE</v>
          </cell>
          <cell r="D1798" t="str">
            <v>FIDUCIARIO</v>
          </cell>
          <cell r="E1798" t="str">
            <v>NL SAN PEDRO SAN AGUSTIN</v>
          </cell>
        </row>
        <row r="1799">
          <cell r="A1799">
            <v>63489</v>
          </cell>
          <cell r="B1799" t="str">
            <v>BAZAN BERAUD MARIA DEL CARMEN</v>
          </cell>
          <cell r="C1799" t="str">
            <v>GERENTE</v>
          </cell>
          <cell r="D1799" t="str">
            <v>FIDUCIARIO</v>
          </cell>
          <cell r="E1799" t="str">
            <v>CD MX CORPORATIVO</v>
          </cell>
        </row>
        <row r="1800">
          <cell r="A1800">
            <v>63625</v>
          </cell>
          <cell r="B1800" t="str">
            <v>ATILANO CIENFUEGOS EDGAR ANTONIO</v>
          </cell>
          <cell r="C1800" t="str">
            <v>GERENTE</v>
          </cell>
          <cell r="D1800" t="str">
            <v>FIDUCIARIO</v>
          </cell>
          <cell r="E1800" t="str">
            <v>YUC MERIDA PLAZA LUXUS ALTABRISA</v>
          </cell>
        </row>
        <row r="1801">
          <cell r="A1801">
            <v>63808</v>
          </cell>
          <cell r="B1801" t="str">
            <v>QUIROZ RUIZ LUIS MARCELO</v>
          </cell>
          <cell r="C1801" t="str">
            <v>ANALISTA</v>
          </cell>
          <cell r="D1801" t="str">
            <v>FIDUCIARIO</v>
          </cell>
          <cell r="E1801" t="str">
            <v>CD MX CORPORATIVO</v>
          </cell>
        </row>
        <row r="1802">
          <cell r="A1802">
            <v>63871</v>
          </cell>
          <cell r="B1802" t="str">
            <v>TELLEZ CHAPA ALINA VANESSA</v>
          </cell>
          <cell r="C1802" t="str">
            <v>GERENTE</v>
          </cell>
          <cell r="D1802" t="str">
            <v>FIDUCIARIO</v>
          </cell>
          <cell r="E1802" t="str">
            <v>NL SAN PEDRO SAN AGUSTIN</v>
          </cell>
        </row>
        <row r="1803">
          <cell r="A1803">
            <v>63996</v>
          </cell>
          <cell r="B1803" t="str">
            <v>RIOS MARQUEZ GUADALUPE DEL CARMEN</v>
          </cell>
          <cell r="C1803" t="str">
            <v>SUBGERENTE</v>
          </cell>
          <cell r="D1803" t="str">
            <v>FIDUCIARIO</v>
          </cell>
          <cell r="E1803" t="str">
            <v>CD MX CORPORATIVO</v>
          </cell>
        </row>
        <row r="1804">
          <cell r="A1804">
            <v>64028</v>
          </cell>
          <cell r="B1804" t="str">
            <v>LEAL ARMENTA VIANEY</v>
          </cell>
          <cell r="C1804" t="str">
            <v>SUBGERENTE</v>
          </cell>
          <cell r="D1804" t="str">
            <v>FIDUCIARIO</v>
          </cell>
          <cell r="E1804" t="str">
            <v>SIN CULIACAN TORRE STA MARIA</v>
          </cell>
        </row>
        <row r="1805">
          <cell r="A1805">
            <v>64082</v>
          </cell>
          <cell r="B1805" t="str">
            <v>MARTINEZ CAMARILLO MARIA ELENA</v>
          </cell>
          <cell r="C1805" t="str">
            <v>COORDINADOR</v>
          </cell>
          <cell r="D1805" t="str">
            <v>FIDUCIARIO</v>
          </cell>
          <cell r="E1805" t="str">
            <v>CD MX CORPORATIVO</v>
          </cell>
        </row>
        <row r="1806">
          <cell r="A1806">
            <v>64090</v>
          </cell>
          <cell r="B1806" t="str">
            <v>VAZQUEZ HERNANDEZ RAMIRO</v>
          </cell>
          <cell r="C1806" t="str">
            <v>GERENTE</v>
          </cell>
          <cell r="D1806" t="str">
            <v>FIDUCIARIO</v>
          </cell>
          <cell r="E1806" t="str">
            <v>CD MX CORPORATIVO</v>
          </cell>
        </row>
        <row r="1807">
          <cell r="A1807">
            <v>64245</v>
          </cell>
          <cell r="B1807" t="str">
            <v>LANDERO MARTINEZ JESUS</v>
          </cell>
          <cell r="C1807" t="str">
            <v>GERENTE</v>
          </cell>
          <cell r="D1807" t="str">
            <v>FIDUCIARIO</v>
          </cell>
          <cell r="E1807" t="str">
            <v>CD MX CORPORATIVO</v>
          </cell>
        </row>
        <row r="1808">
          <cell r="A1808">
            <v>64295</v>
          </cell>
          <cell r="B1808" t="str">
            <v>CARDENAS CAPETILLO MARTHA ESMERALDA</v>
          </cell>
          <cell r="C1808" t="str">
            <v>SUBGERENTE</v>
          </cell>
          <cell r="D1808" t="str">
            <v>FIDUCIARIO</v>
          </cell>
          <cell r="E1808" t="str">
            <v>CD MX CORPORATIVO</v>
          </cell>
        </row>
        <row r="1809">
          <cell r="A1809">
            <v>52465</v>
          </cell>
          <cell r="B1809" t="str">
            <v>LOPEZ CARRASCO MARIA LETICIA</v>
          </cell>
          <cell r="C1809" t="str">
            <v>DIRECTOR</v>
          </cell>
          <cell r="D1809" t="str">
            <v>LIQUIDACION A TERCEROS</v>
          </cell>
          <cell r="E1809" t="str">
            <v>CD MX CORPORATIVO</v>
          </cell>
        </row>
        <row r="1810">
          <cell r="A1810">
            <v>52269</v>
          </cell>
          <cell r="B1810" t="str">
            <v>MARTINEZ SANCHEZ IMELDA</v>
          </cell>
          <cell r="C1810" t="str">
            <v>GERENTE</v>
          </cell>
          <cell r="D1810" t="str">
            <v>LIQUIDACION A TERCEROS</v>
          </cell>
          <cell r="E1810" t="str">
            <v>CD MX CORPORATIVO</v>
          </cell>
        </row>
        <row r="1811">
          <cell r="A1811">
            <v>53321</v>
          </cell>
          <cell r="B1811" t="str">
            <v>CAMBRON HERNANDEZ ERENDIRA</v>
          </cell>
          <cell r="C1811" t="str">
            <v>SUBGERENTE</v>
          </cell>
          <cell r="D1811" t="str">
            <v>LIQUIDACION A TERCEROS</v>
          </cell>
          <cell r="E1811" t="str">
            <v>CD MX CORPORATIVO</v>
          </cell>
        </row>
        <row r="1812">
          <cell r="A1812">
            <v>64498</v>
          </cell>
          <cell r="B1812" t="str">
            <v>GARCIA ALFARO ERICK ABRAHAM</v>
          </cell>
          <cell r="C1812" t="str">
            <v>COORDINADOR</v>
          </cell>
          <cell r="D1812" t="str">
            <v>LIQUIDACION A TERCEROS</v>
          </cell>
          <cell r="E1812" t="str">
            <v>CD MX CORPORATIVO</v>
          </cell>
        </row>
        <row r="1813">
          <cell r="A1813">
            <v>62653</v>
          </cell>
          <cell r="B1813" t="str">
            <v>CAÑEDO URIBE PATRICIA HESELL</v>
          </cell>
          <cell r="C1813" t="str">
            <v>SUBDIRECTOR</v>
          </cell>
          <cell r="D1813" t="str">
            <v>LIQUIDACION A TERCEROS</v>
          </cell>
          <cell r="E1813" t="str">
            <v>CD MX CORPORATIVO</v>
          </cell>
        </row>
        <row r="1814">
          <cell r="A1814">
            <v>60815</v>
          </cell>
          <cell r="B1814" t="str">
            <v>SANCHEZ VELEZ HECTOR</v>
          </cell>
          <cell r="C1814" t="str">
            <v>DIRECTOR</v>
          </cell>
          <cell r="D1814" t="str">
            <v>LIQUIDACION A TERCEROS</v>
          </cell>
          <cell r="E1814" t="str">
            <v>CD MX CORPORATIVO</v>
          </cell>
        </row>
        <row r="1815">
          <cell r="A1815">
            <v>63308</v>
          </cell>
          <cell r="B1815" t="str">
            <v>LLANAS LOZOYA DORA CATALINA</v>
          </cell>
          <cell r="C1815" t="str">
            <v>ANALISTA</v>
          </cell>
          <cell r="D1815" t="str">
            <v>MERCADOTECNIA</v>
          </cell>
          <cell r="E1815" t="str">
            <v>CD MX CORPORATIVO</v>
          </cell>
        </row>
        <row r="1816">
          <cell r="A1816">
            <v>64189</v>
          </cell>
          <cell r="B1816" t="str">
            <v>FERNANDEZ REYES MAURICIO JAREED</v>
          </cell>
          <cell r="C1816" t="str">
            <v>COORDINADOR</v>
          </cell>
          <cell r="D1816" t="str">
            <v>MERCADOTECNIA</v>
          </cell>
          <cell r="E1816" t="str">
            <v>CD MX CORPORATIVO</v>
          </cell>
        </row>
        <row r="1817">
          <cell r="A1817">
            <v>60383</v>
          </cell>
          <cell r="B1817" t="str">
            <v>CAMPILLO CORREA ELIZABETH</v>
          </cell>
          <cell r="C1817" t="str">
            <v>COORDINADOR</v>
          </cell>
          <cell r="D1817" t="str">
            <v>MERCADOTECNIA</v>
          </cell>
          <cell r="E1817" t="str">
            <v>CD MX CORPORATIVO</v>
          </cell>
        </row>
        <row r="1818">
          <cell r="A1818">
            <v>63250</v>
          </cell>
          <cell r="B1818" t="str">
            <v>LUGO CASTANEYRA LEOPOLDO</v>
          </cell>
          <cell r="C1818" t="str">
            <v>GERENTE</v>
          </cell>
          <cell r="D1818" t="str">
            <v>MERCADOTECNIA</v>
          </cell>
          <cell r="E1818" t="str">
            <v>CD MX CORPORATIVO</v>
          </cell>
        </row>
        <row r="1819">
          <cell r="A1819">
            <v>60393</v>
          </cell>
          <cell r="B1819" t="str">
            <v>GONZALEZ PEREZ CESAR MARTIN</v>
          </cell>
          <cell r="C1819" t="str">
            <v>GERENTE</v>
          </cell>
          <cell r="D1819" t="str">
            <v>NORMATIVA Y PLD</v>
          </cell>
          <cell r="E1819" t="str">
            <v>CD MX CORPORATIVO</v>
          </cell>
        </row>
        <row r="1820">
          <cell r="A1820">
            <v>64147</v>
          </cell>
          <cell r="B1820" t="str">
            <v>JASSO RODRIGUEZ MARIA EUGENIA</v>
          </cell>
          <cell r="C1820" t="str">
            <v>RECEPCIONISTA ANFITRION</v>
          </cell>
          <cell r="D1820" t="str">
            <v>PROMOCION Y ASESORIA</v>
          </cell>
          <cell r="E1820" t="str">
            <v>NL MTY VISTA HERMOSA</v>
          </cell>
        </row>
        <row r="1821">
          <cell r="A1821">
            <v>64433</v>
          </cell>
          <cell r="B1821" t="str">
            <v>REYES PAMANES AMILAMIA</v>
          </cell>
          <cell r="C1821" t="str">
            <v>ASISTENTE DE ASESORIA</v>
          </cell>
          <cell r="D1821" t="str">
            <v>PROMOCION Y ASESORIA</v>
          </cell>
          <cell r="E1821" t="str">
            <v>COAH TORREON B INDEPENDENCIA</v>
          </cell>
        </row>
        <row r="1822">
          <cell r="A1822">
            <v>64080</v>
          </cell>
          <cell r="B1822" t="str">
            <v>ALMARAZ KLADIANO EDUARDO</v>
          </cell>
          <cell r="C1822" t="str">
            <v>DIRECTOR DE CENTRO FINANCIERO</v>
          </cell>
          <cell r="D1822" t="str">
            <v>PROMOCION Y ASESORIA</v>
          </cell>
          <cell r="E1822" t="str">
            <v>VER BOCA DEL RIO LAS AMERICAS</v>
          </cell>
        </row>
        <row r="1823">
          <cell r="A1823">
            <v>337</v>
          </cell>
          <cell r="B1823" t="str">
            <v>PEREZ PEREZ FERNANDO</v>
          </cell>
          <cell r="C1823" t="str">
            <v>DIRECTOR EJECUTIVO</v>
          </cell>
          <cell r="D1823" t="str">
            <v>PROMOCION Y ASESORIA</v>
          </cell>
          <cell r="E1823" t="str">
            <v>NL SAN PEDRO SAN AGUSTIN</v>
          </cell>
        </row>
        <row r="1824">
          <cell r="A1824">
            <v>53672</v>
          </cell>
          <cell r="B1824" t="str">
            <v>CEPEDA FLORES RICARDO</v>
          </cell>
          <cell r="C1824" t="str">
            <v>MENSAJERO</v>
          </cell>
          <cell r="D1824" t="str">
            <v>PROMOCION Y ASESORIA</v>
          </cell>
          <cell r="E1824" t="str">
            <v>COAH SALTILLO PARQUE CENTRO</v>
          </cell>
        </row>
        <row r="1825">
          <cell r="A1825">
            <v>60266</v>
          </cell>
          <cell r="B1825" t="str">
            <v>MORENO TANORI JUAN AGUSTIN</v>
          </cell>
          <cell r="C1825" t="str">
            <v>MENSAJERO</v>
          </cell>
          <cell r="D1825" t="str">
            <v>PROMOCION Y ASESORIA</v>
          </cell>
          <cell r="E1825" t="str">
            <v>SON HERMOSILLO PLAZA ANDENES</v>
          </cell>
        </row>
        <row r="1826">
          <cell r="A1826">
            <v>52115</v>
          </cell>
          <cell r="B1826" t="str">
            <v>JUAREZ SOSA CESAR</v>
          </cell>
          <cell r="C1826" t="str">
            <v>MENSAJERO</v>
          </cell>
          <cell r="D1826" t="str">
            <v>PROMOCION Y ASESORIA</v>
          </cell>
          <cell r="E1826" t="str">
            <v>CHIH CHIH AV DE LA JUVENTUD</v>
          </cell>
        </row>
        <row r="1827">
          <cell r="A1827">
            <v>64394</v>
          </cell>
          <cell r="B1827" t="str">
            <v>MUÑOZ HERNANDEZ NATHAN ALEJANDRO</v>
          </cell>
          <cell r="C1827" t="str">
            <v>MENSAJERO</v>
          </cell>
          <cell r="D1827" t="str">
            <v>PROMOCION Y ASESORIA</v>
          </cell>
          <cell r="E1827" t="str">
            <v>COAH TORREON B INDEPENDENCIA</v>
          </cell>
        </row>
        <row r="1828">
          <cell r="A1828">
            <v>63064</v>
          </cell>
          <cell r="B1828" t="str">
            <v>SANCHEZ RUIZ MANUEL</v>
          </cell>
          <cell r="C1828" t="str">
            <v>MENSAJERO</v>
          </cell>
          <cell r="D1828" t="str">
            <v>PROMOCION Y ASESORIA</v>
          </cell>
          <cell r="E1828" t="str">
            <v>VER BOCA DEL RIO LAS AMERICAS</v>
          </cell>
        </row>
        <row r="1829">
          <cell r="A1829">
            <v>63288</v>
          </cell>
          <cell r="B1829" t="str">
            <v>MARTINEZ CORDOVA CARLOS ARTURO</v>
          </cell>
          <cell r="C1829" t="str">
            <v>MENSAJERO</v>
          </cell>
          <cell r="D1829" t="str">
            <v>PROMOCION Y ASESORIA</v>
          </cell>
          <cell r="E1829" t="str">
            <v>QROO CANCUN PLAZA HOLLYWOOD</v>
          </cell>
        </row>
        <row r="1830">
          <cell r="A1830">
            <v>51707</v>
          </cell>
          <cell r="B1830" t="str">
            <v>CHAN MEX JAVIER EDMUNDO</v>
          </cell>
          <cell r="C1830" t="str">
            <v>MENSAJERO</v>
          </cell>
          <cell r="D1830" t="str">
            <v>PROMOCION Y ASESORIA</v>
          </cell>
          <cell r="E1830" t="str">
            <v>YUC MERIDA PLAZA LUXUS ALTABRISA</v>
          </cell>
        </row>
        <row r="1831">
          <cell r="A1831">
            <v>63463</v>
          </cell>
          <cell r="B1831" t="str">
            <v>ESPINOZA GUEVARA JORGE LUIS</v>
          </cell>
          <cell r="C1831" t="str">
            <v>MENSAJERO</v>
          </cell>
          <cell r="D1831" t="str">
            <v>PROMOCION Y ASESORIA</v>
          </cell>
          <cell r="E1831" t="str">
            <v>PUE CHOLULA CITY ANGELOPOLIS</v>
          </cell>
        </row>
        <row r="1832">
          <cell r="A1832">
            <v>60184</v>
          </cell>
          <cell r="B1832" t="str">
            <v>ALONSO MENDOZA GILBERTO</v>
          </cell>
          <cell r="C1832" t="str">
            <v>MENSAJERO</v>
          </cell>
          <cell r="D1832" t="str">
            <v>PROMOCION Y ASESORIA</v>
          </cell>
          <cell r="E1832" t="str">
            <v>NL SAN PEDRO SAN AGUSTIN</v>
          </cell>
        </row>
        <row r="1833">
          <cell r="A1833">
            <v>63655</v>
          </cell>
          <cell r="B1833" t="str">
            <v>MORALES ANGUIANO JUAN RAUL</v>
          </cell>
          <cell r="C1833" t="str">
            <v>MENSAJERO</v>
          </cell>
          <cell r="D1833" t="str">
            <v>PROMOCION Y ASESORIA</v>
          </cell>
          <cell r="E1833" t="str">
            <v>NL SAN PEDRO SAN AGUSTIN</v>
          </cell>
        </row>
        <row r="1834">
          <cell r="A1834">
            <v>62559</v>
          </cell>
          <cell r="B1834" t="str">
            <v>HERRERA GARCIA DIEGO IVAN</v>
          </cell>
          <cell r="C1834" t="str">
            <v>MENSAJERO</v>
          </cell>
          <cell r="D1834" t="str">
            <v>PROMOCION Y ASESORIA</v>
          </cell>
          <cell r="E1834" t="str">
            <v>NL SAN PEDRO SAN AGUSTIN</v>
          </cell>
        </row>
        <row r="1835">
          <cell r="A1835">
            <v>62666</v>
          </cell>
          <cell r="B1835" t="str">
            <v>BUCIO PADILLA ADRIANA</v>
          </cell>
          <cell r="C1835" t="str">
            <v>ANALISTA</v>
          </cell>
          <cell r="D1835" t="str">
            <v>RECUPERACION DE CARTERA</v>
          </cell>
          <cell r="E1835" t="str">
            <v>CD MX CORPORATIVO</v>
          </cell>
        </row>
        <row r="1836">
          <cell r="A1836">
            <v>62567</v>
          </cell>
          <cell r="B1836" t="str">
            <v>REYES ARGOTE HECTOR JAVIER</v>
          </cell>
          <cell r="C1836" t="str">
            <v>SUBDIRECTOR</v>
          </cell>
          <cell r="D1836" t="str">
            <v>RELACION CON INVERSIONISTAS</v>
          </cell>
          <cell r="E1836" t="str">
            <v>CD MX CORPORATIVO</v>
          </cell>
        </row>
        <row r="1837">
          <cell r="A1837">
            <v>53710</v>
          </cell>
          <cell r="B1837" t="str">
            <v>AGUIRRE GONZALEZ JULIO CESAR ADRIAN</v>
          </cell>
          <cell r="C1837" t="str">
            <v>SUBDIRECTOR</v>
          </cell>
          <cell r="D1837" t="str">
            <v>RIESGOS</v>
          </cell>
          <cell r="E1837" t="str">
            <v>CD MX CORPORATIVO</v>
          </cell>
        </row>
        <row r="1838">
          <cell r="A1838">
            <v>293</v>
          </cell>
          <cell r="B1838" t="str">
            <v>STRASSBURGER MADRIGAL ALEJANDRO</v>
          </cell>
          <cell r="C1838" t="str">
            <v>DIRECTOR</v>
          </cell>
          <cell r="D1838" t="str">
            <v>RIESGOS</v>
          </cell>
          <cell r="E1838" t="str">
            <v>CD MX CORPORATIVO</v>
          </cell>
        </row>
        <row r="1839">
          <cell r="A1839">
            <v>64040</v>
          </cell>
          <cell r="B1839" t="str">
            <v>MORALES BARRAZA ELENA</v>
          </cell>
          <cell r="C1839" t="str">
            <v>GERENTE</v>
          </cell>
          <cell r="D1839" t="str">
            <v>RIESGOS</v>
          </cell>
          <cell r="E1839" t="str">
            <v>CD MX CORPORATIVO</v>
          </cell>
        </row>
        <row r="1840">
          <cell r="A1840">
            <v>61995</v>
          </cell>
          <cell r="B1840" t="str">
            <v>CAMACHO IBARRA FERNANDO</v>
          </cell>
          <cell r="C1840" t="str">
            <v>DIRECTOR</v>
          </cell>
          <cell r="D1840" t="str">
            <v>SEGURIDAD INFORMATICA</v>
          </cell>
          <cell r="E1840" t="str">
            <v>CD MX CORPORATIVO</v>
          </cell>
        </row>
        <row r="1841">
          <cell r="A1841">
            <v>62118</v>
          </cell>
          <cell r="B1841" t="str">
            <v>CALDERON HERNANDEZ JOSE ANGEL</v>
          </cell>
          <cell r="C1841" t="str">
            <v>SUBDIRECTOR</v>
          </cell>
          <cell r="D1841" t="str">
            <v>SEGURIDAD INFORMATICA</v>
          </cell>
          <cell r="E1841" t="str">
            <v>CD MX CORPORATIVO</v>
          </cell>
        </row>
        <row r="1842">
          <cell r="A1842">
            <v>63070</v>
          </cell>
          <cell r="B1842" t="str">
            <v>DELGADO SUAREZ JOSE FRANCISCO</v>
          </cell>
          <cell r="C1842" t="str">
            <v>GERENTE</v>
          </cell>
          <cell r="D1842" t="str">
            <v>SEGURIDAD INFORMATICA</v>
          </cell>
          <cell r="E1842" t="str">
            <v>CD MX CORPORATIVO</v>
          </cell>
        </row>
        <row r="1843">
          <cell r="A1843">
            <v>62732</v>
          </cell>
          <cell r="B1843" t="str">
            <v>GARCIA CRUZ JOAN MANUEL</v>
          </cell>
          <cell r="C1843" t="str">
            <v>GERENTE</v>
          </cell>
          <cell r="D1843" t="str">
            <v>SEGURIDAD INFORMATICA</v>
          </cell>
          <cell r="E1843" t="str">
            <v>CD MX CORPORATIVO</v>
          </cell>
        </row>
        <row r="1844">
          <cell r="A1844">
            <v>64336</v>
          </cell>
          <cell r="B1844" t="str">
            <v>GONZALEZ MIRANDA RUTH VANESSA</v>
          </cell>
          <cell r="C1844" t="str">
            <v>GERENTE</v>
          </cell>
          <cell r="D1844" t="str">
            <v>SEGURIDAD INFORMATICA</v>
          </cell>
          <cell r="E1844" t="str">
            <v>CD MX CORPORATIVO</v>
          </cell>
        </row>
        <row r="1845">
          <cell r="A1845">
            <v>62824</v>
          </cell>
          <cell r="B1845" t="str">
            <v>AYALA  MACIEL LORELY CRISTINA</v>
          </cell>
          <cell r="C1845" t="str">
            <v>COORDINADOR</v>
          </cell>
          <cell r="D1845" t="str">
            <v>SEGURIDAD INFORMATICA</v>
          </cell>
          <cell r="E1845" t="str">
            <v>CD MX CORPORATIVO</v>
          </cell>
        </row>
        <row r="1846">
          <cell r="A1846">
            <v>64334</v>
          </cell>
          <cell r="B1846" t="str">
            <v>QUEZADA BELMONT JOSE MIGUEL</v>
          </cell>
          <cell r="C1846" t="str">
            <v>COORDINADOR</v>
          </cell>
          <cell r="D1846" t="str">
            <v>SEGURIDAD INFORMATICA</v>
          </cell>
          <cell r="E1846" t="str">
            <v>CD MX CORPORATIVO</v>
          </cell>
        </row>
        <row r="1847">
          <cell r="A1847">
            <v>64333</v>
          </cell>
          <cell r="B1847" t="str">
            <v>FLORES SEGOVIANO DAVID</v>
          </cell>
          <cell r="C1847" t="str">
            <v>COORDINADOR</v>
          </cell>
          <cell r="D1847" t="str">
            <v>SEGURIDAD INFORMATICA</v>
          </cell>
          <cell r="E1847" t="str">
            <v>CD MX CORPORATIVO</v>
          </cell>
        </row>
        <row r="1848">
          <cell r="A1848">
            <v>345</v>
          </cell>
          <cell r="B1848" t="str">
            <v>DELGADO BUSTILLOS MARIA DE LOURDES</v>
          </cell>
          <cell r="C1848" t="str">
            <v>SUBDIRECTOR DE PROMOCION</v>
          </cell>
          <cell r="D1848" t="str">
            <v>PROMOCION Y ASESORIA</v>
          </cell>
          <cell r="E1848" t="str">
            <v>NL SAN PEDRO SAN AGUSTIN</v>
          </cell>
        </row>
        <row r="1849">
          <cell r="A1849">
            <v>63602</v>
          </cell>
          <cell r="B1849" t="str">
            <v>FLORES ZARATE SAMUEL</v>
          </cell>
          <cell r="C1849" t="str">
            <v>ASESOR PATRIMONIAL ASOCIADO</v>
          </cell>
          <cell r="D1849" t="str">
            <v>PROMOCION Y ASESORIA</v>
          </cell>
          <cell r="E1849" t="str">
            <v>NL SAN PEDRO SAN AGUSTIN</v>
          </cell>
        </row>
        <row r="1850">
          <cell r="A1850">
            <v>63746</v>
          </cell>
          <cell r="B1850" t="str">
            <v>CALDERA BAEZ ESTEBAN</v>
          </cell>
          <cell r="C1850" t="str">
            <v>ASESOR PATRIMONIAL ASOCIADO</v>
          </cell>
          <cell r="D1850" t="str">
            <v>PROMOCION Y ASESORIA</v>
          </cell>
          <cell r="E1850" t="str">
            <v>NL SAN PEDRO SAN AGUSTIN</v>
          </cell>
        </row>
        <row r="1851">
          <cell r="A1851">
            <v>379</v>
          </cell>
          <cell r="B1851" t="str">
            <v>MARTINEZ GARZA SERGIO GERARDO</v>
          </cell>
          <cell r="C1851" t="str">
            <v>DIRECTOR BANCA PRIVADA</v>
          </cell>
          <cell r="D1851" t="str">
            <v>PROMOCION Y ASESORIA</v>
          </cell>
          <cell r="E1851" t="str">
            <v>NL SAN PEDRO SAN AGUSTIN</v>
          </cell>
        </row>
        <row r="1852">
          <cell r="A1852">
            <v>52396</v>
          </cell>
          <cell r="B1852" t="str">
            <v>MERCADO VILLARREAL JAVIER OMAR</v>
          </cell>
          <cell r="C1852" t="str">
            <v>ASESOR PATRIMONIAL ASOCIADO</v>
          </cell>
          <cell r="D1852" t="str">
            <v>PROMOCION Y ASESORIA</v>
          </cell>
          <cell r="E1852" t="str">
            <v>NL SAN PEDRO SAN AGUSTIN</v>
          </cell>
        </row>
        <row r="1853">
          <cell r="A1853">
            <v>62600</v>
          </cell>
          <cell r="B1853" t="str">
            <v>BAY BENAVIDES MAURICIO ANDRES</v>
          </cell>
          <cell r="C1853" t="str">
            <v>ASESOR PATRIMONIAL ASOCIADO</v>
          </cell>
          <cell r="D1853" t="str">
            <v>PROMOCION Y ASESORIA</v>
          </cell>
          <cell r="E1853" t="str">
            <v>NL SAN PEDRO SAN AGUSTIN</v>
          </cell>
        </row>
        <row r="1854">
          <cell r="A1854">
            <v>64478</v>
          </cell>
          <cell r="B1854" t="str">
            <v>GARZA GONZALEZ DIEGO ALEJANDRO</v>
          </cell>
          <cell r="C1854" t="str">
            <v>ASPIRANTE A ASESOR</v>
          </cell>
          <cell r="D1854" t="str">
            <v>PROMOCION Y ASESORIA</v>
          </cell>
          <cell r="E1854" t="str">
            <v>NL SAN PEDRO SAN AGUSTIN</v>
          </cell>
        </row>
        <row r="1855">
          <cell r="A1855">
            <v>64381</v>
          </cell>
          <cell r="B1855" t="str">
            <v>GARCIA HERREROS  MARTINEZ ALEXA PAULINA</v>
          </cell>
          <cell r="C1855" t="str">
            <v>ASPIRANTE A ASESOR</v>
          </cell>
          <cell r="D1855" t="str">
            <v>PROMOCION Y ASESORIA</v>
          </cell>
          <cell r="E1855" t="str">
            <v>NL SAN PEDRO SAN AGUSTIN</v>
          </cell>
        </row>
        <row r="1856">
          <cell r="A1856">
            <v>50704</v>
          </cell>
          <cell r="B1856" t="str">
            <v>SEGURA MEDELLIN DANIEL</v>
          </cell>
          <cell r="C1856" t="str">
            <v>ASESOR PATRIMONIAL ASOCIADO</v>
          </cell>
          <cell r="D1856" t="str">
            <v>PROMOCION Y ASESORIA</v>
          </cell>
          <cell r="E1856" t="str">
            <v>NL SAN PEDRO SAN AGUSTIN</v>
          </cell>
        </row>
        <row r="1857">
          <cell r="A1857">
            <v>64477</v>
          </cell>
          <cell r="B1857" t="str">
            <v>GARCIA OLIVERAS CONSTANZA MARIA</v>
          </cell>
          <cell r="C1857" t="str">
            <v>ASESOR PATRIMONIAL ASOCIADO</v>
          </cell>
          <cell r="D1857" t="str">
            <v>PROMOCION Y ASESORIA</v>
          </cell>
          <cell r="E1857" t="str">
            <v>NL SAN PEDRO SAN AGUSTIN</v>
          </cell>
        </row>
        <row r="1858">
          <cell r="A1858">
            <v>62497</v>
          </cell>
          <cell r="B1858" t="str">
            <v>VILLARREAL  RODRIGUEZ JESUS ANGEL</v>
          </cell>
          <cell r="C1858" t="str">
            <v>SUBDIRECTOR DE CENTRO FINANCIERO</v>
          </cell>
          <cell r="D1858" t="str">
            <v>PROMOCION Y ASESORIA</v>
          </cell>
          <cell r="E1858" t="str">
            <v>NL SAN PEDRO SAN AGUSTIN</v>
          </cell>
        </row>
        <row r="1859">
          <cell r="A1859">
            <v>63667</v>
          </cell>
          <cell r="B1859" t="str">
            <v>BALLESTEROS CANTU DANIELA</v>
          </cell>
          <cell r="C1859" t="str">
            <v>ASISTENTE DE PROMOCION</v>
          </cell>
          <cell r="D1859" t="str">
            <v>PROMOCION Y ASESORIA</v>
          </cell>
          <cell r="E1859" t="str">
            <v>NL SAN PEDRO SAN AGUSTIN</v>
          </cell>
        </row>
        <row r="1860">
          <cell r="A1860">
            <v>63268</v>
          </cell>
          <cell r="B1860" t="str">
            <v>MARTINEZ  GUERRERO  ESTRELLA LUCIA</v>
          </cell>
          <cell r="C1860" t="str">
            <v>ASESOR PATRIMONIAL ASOCIADO</v>
          </cell>
          <cell r="D1860" t="str">
            <v>PROMOCION Y ASESORIA</v>
          </cell>
          <cell r="E1860" t="str">
            <v>NL SAN PEDRO SAN AGUSTIN</v>
          </cell>
        </row>
        <row r="1861">
          <cell r="A1861">
            <v>61810</v>
          </cell>
          <cell r="B1861" t="str">
            <v>CALIFA  ASSAD RAUL GERARDO</v>
          </cell>
          <cell r="C1861" t="str">
            <v>SUBDIRECTOR DE PROMOCION</v>
          </cell>
          <cell r="D1861" t="str">
            <v>PROMOCION Y ASESORIA</v>
          </cell>
          <cell r="E1861" t="str">
            <v>NL SAN PEDRO SAN AGUSTIN</v>
          </cell>
        </row>
        <row r="1862">
          <cell r="A1862">
            <v>64494</v>
          </cell>
          <cell r="B1862" t="str">
            <v>GODOY MARTINEZ KARL</v>
          </cell>
          <cell r="C1862" t="str">
            <v>ASESOR PATRIMONIAL ASOCIADO</v>
          </cell>
          <cell r="D1862" t="str">
            <v>PROMOCION Y ASESORIA</v>
          </cell>
          <cell r="E1862" t="str">
            <v>NL SAN PEDRO SAN AGUSTIN</v>
          </cell>
        </row>
        <row r="1863">
          <cell r="A1863">
            <v>62687</v>
          </cell>
          <cell r="B1863" t="str">
            <v>PORTILLA ESCALANTE JAIME</v>
          </cell>
          <cell r="C1863" t="str">
            <v>ASESOR PATRIMONIAL ASOCIADO</v>
          </cell>
          <cell r="D1863" t="str">
            <v>PROMOCION Y ASESORIA</v>
          </cell>
          <cell r="E1863" t="str">
            <v>NL SAN PEDRO SAN AGUSTIN</v>
          </cell>
        </row>
        <row r="1864">
          <cell r="A1864">
            <v>63135</v>
          </cell>
          <cell r="B1864" t="str">
            <v>GARZA  CRUZ  GENARO MANUEL</v>
          </cell>
          <cell r="C1864" t="str">
            <v>SUBDIRECTOR DE PROMOCION</v>
          </cell>
          <cell r="D1864" t="str">
            <v>PROMOCION Y ASESORIA</v>
          </cell>
          <cell r="E1864" t="str">
            <v>NL SAN PEDRO SAN AGUSTIN</v>
          </cell>
        </row>
        <row r="1865">
          <cell r="A1865">
            <v>51291</v>
          </cell>
          <cell r="B1865" t="str">
            <v>GARZA LOZANO JAVIER</v>
          </cell>
          <cell r="C1865" t="str">
            <v>SUBDIRECTOR DE PROMOCION</v>
          </cell>
          <cell r="D1865" t="str">
            <v>PROMOCION Y ASESORIA</v>
          </cell>
          <cell r="E1865" t="str">
            <v>NL SAN PEDRO SAN AGUSTIN</v>
          </cell>
        </row>
        <row r="1866">
          <cell r="A1866">
            <v>60321</v>
          </cell>
          <cell r="B1866" t="str">
            <v>MARTINEZ SEVERO LUCILA</v>
          </cell>
          <cell r="C1866" t="str">
            <v>ASESOR PATRIMONIAL</v>
          </cell>
          <cell r="D1866" t="str">
            <v>PROMOCION Y ASESORIA</v>
          </cell>
          <cell r="E1866" t="str">
            <v>PUE CHOLULA CITY ANGELOPOLIS</v>
          </cell>
        </row>
        <row r="1867">
          <cell r="A1867">
            <v>63709</v>
          </cell>
          <cell r="B1867" t="str">
            <v>ZAVALA MORENO MARGARITA</v>
          </cell>
          <cell r="C1867" t="str">
            <v>ASESOR PATRIMONIAL ASOCIADO</v>
          </cell>
          <cell r="D1867" t="str">
            <v>PROMOCION Y ASESORIA</v>
          </cell>
          <cell r="E1867" t="str">
            <v>PUE CHOLULA CITY ANGELOPOLIS</v>
          </cell>
        </row>
        <row r="1868">
          <cell r="A1868">
            <v>62134</v>
          </cell>
          <cell r="B1868" t="str">
            <v>FIGUERAS CABRERA JOSE JORGE</v>
          </cell>
          <cell r="C1868" t="str">
            <v>ASESOR PATRIMONIAL ASOCIADO</v>
          </cell>
          <cell r="D1868" t="str">
            <v>PROMOCION Y ASESORIA</v>
          </cell>
          <cell r="E1868" t="str">
            <v>PUE CHOLULA CITY ANGELOPOLIS</v>
          </cell>
        </row>
        <row r="1869">
          <cell r="A1869">
            <v>64241</v>
          </cell>
          <cell r="B1869" t="str">
            <v>AVILA LOPEZ CRISTHIAN ENRIQUE</v>
          </cell>
          <cell r="C1869" t="str">
            <v>ASESOR PATRIMONIAL ASOCIADO</v>
          </cell>
          <cell r="D1869" t="str">
            <v>PROMOCION Y ASESORIA</v>
          </cell>
          <cell r="E1869" t="str">
            <v>PUE CHOLULA CITY ANGELOPOLIS</v>
          </cell>
        </row>
        <row r="1870">
          <cell r="A1870">
            <v>53953</v>
          </cell>
          <cell r="B1870" t="str">
            <v>PEÑA  GARIBAY ROBERTO ADRIANNO</v>
          </cell>
          <cell r="C1870" t="str">
            <v>DIRECTOR DE BANCA PRIV Y PATRIM</v>
          </cell>
          <cell r="D1870" t="str">
            <v>PROMOCION Y ASESORIA</v>
          </cell>
          <cell r="E1870" t="str">
            <v>PUE CHOLULA CITY ANGELOPOLIS</v>
          </cell>
        </row>
        <row r="1871">
          <cell r="A1871">
            <v>61797</v>
          </cell>
          <cell r="B1871" t="str">
            <v>ROMERO DIAZ ESTEBAN</v>
          </cell>
          <cell r="C1871" t="str">
            <v>ASESOR PATRIMONIAL ASOCIADO</v>
          </cell>
          <cell r="D1871" t="str">
            <v>PROMOCION Y ASESORIA</v>
          </cell>
          <cell r="E1871" t="str">
            <v>QROO CANCUN PLAZA HOLLYWOOD</v>
          </cell>
        </row>
        <row r="1872">
          <cell r="A1872">
            <v>62051</v>
          </cell>
          <cell r="B1872" t="str">
            <v>PARDO TORRES MARIANA</v>
          </cell>
          <cell r="C1872" t="str">
            <v>ASESOR PATRIMONIAL ASOCIADO</v>
          </cell>
          <cell r="D1872" t="str">
            <v>PROMOCION Y ASESORIA</v>
          </cell>
          <cell r="E1872" t="str">
            <v>QROO CANCUN PLAZA HOLLYWOOD</v>
          </cell>
        </row>
        <row r="1873">
          <cell r="A1873">
            <v>63967</v>
          </cell>
          <cell r="B1873" t="str">
            <v>HINOJOSA JUAREZ SCHEDAR</v>
          </cell>
          <cell r="C1873" t="str">
            <v>ASESOR PATRIMONIAL ASOCIADO</v>
          </cell>
          <cell r="D1873" t="str">
            <v>PROMOCION Y ASESORIA</v>
          </cell>
          <cell r="E1873" t="str">
            <v>TAMPS TAMPICO AV HIDALGO</v>
          </cell>
        </row>
        <row r="1874">
          <cell r="A1874">
            <v>61469</v>
          </cell>
          <cell r="B1874" t="str">
            <v>LEON CAMARGO LUIS GUSTAVO</v>
          </cell>
          <cell r="C1874" t="str">
            <v>ASESOR PATRIMONIAL ASOCIADO</v>
          </cell>
          <cell r="D1874" t="str">
            <v>PROMOCION Y ASESORIA</v>
          </cell>
          <cell r="E1874" t="str">
            <v>SON HERMOSILLO PLAZA ANDENES</v>
          </cell>
        </row>
        <row r="1875">
          <cell r="A1875">
            <v>52603</v>
          </cell>
          <cell r="B1875" t="str">
            <v>CAMARGO DELGADO ENRIQUE OCTAVIO</v>
          </cell>
          <cell r="C1875" t="str">
            <v>SUBDIRECTOR DE PROMOCION</v>
          </cell>
          <cell r="D1875" t="str">
            <v>PROMOCION Y ASESORIA</v>
          </cell>
          <cell r="E1875" t="str">
            <v>SON HERMOSILLO PLAZA ANDENES</v>
          </cell>
        </row>
        <row r="1876">
          <cell r="A1876">
            <v>61308</v>
          </cell>
          <cell r="B1876" t="str">
            <v>TAPIA SALIDO JOSE FERNANDO</v>
          </cell>
          <cell r="C1876" t="str">
            <v>ASESOR PATRIMONIAL ASOCIADO</v>
          </cell>
          <cell r="D1876" t="str">
            <v>PROMOCION Y ASESORIA</v>
          </cell>
          <cell r="E1876" t="str">
            <v>SON HERMOSILLO PLAZA ANDENES</v>
          </cell>
        </row>
        <row r="1877">
          <cell r="A1877">
            <v>50287</v>
          </cell>
          <cell r="B1877" t="str">
            <v>VIZCAINO QUIROGA IVAN</v>
          </cell>
          <cell r="C1877" t="str">
            <v>ASESOR PATRIMONIAL ASOCIADO</v>
          </cell>
          <cell r="D1877" t="str">
            <v>PROMOCION Y ASESORIA</v>
          </cell>
          <cell r="E1877" t="str">
            <v>SON HERMOSILLO PLAZA ANDENES</v>
          </cell>
        </row>
        <row r="1878">
          <cell r="A1878">
            <v>50348</v>
          </cell>
          <cell r="B1878" t="str">
            <v>SCHRAIDT MEXIA JUAN ADOLFO</v>
          </cell>
          <cell r="C1878" t="str">
            <v>SUBDIRECTOR DE PROMOCION</v>
          </cell>
          <cell r="D1878" t="str">
            <v>PROMOCION Y ASESORIA</v>
          </cell>
          <cell r="E1878" t="str">
            <v>SON HERMOSILLO PLAZA ANDENES</v>
          </cell>
        </row>
        <row r="1879">
          <cell r="A1879">
            <v>52210</v>
          </cell>
          <cell r="B1879" t="str">
            <v>CASTANEDA LOPEZ JORGE HUGO</v>
          </cell>
          <cell r="C1879" t="str">
            <v>DIRECTOR DE CENTRO FINANCIERO</v>
          </cell>
          <cell r="D1879" t="str">
            <v>PROMOCION Y ASESORIA</v>
          </cell>
          <cell r="E1879" t="str">
            <v>SON HERMOSILLO PLAZA ANDENES</v>
          </cell>
        </row>
        <row r="1880">
          <cell r="A1880">
            <v>64424</v>
          </cell>
          <cell r="B1880" t="str">
            <v>MINA REYES CAMILO NACIB</v>
          </cell>
          <cell r="C1880" t="str">
            <v>ASPIRANTE A ASESOR</v>
          </cell>
          <cell r="D1880" t="str">
            <v>PROMOCION Y ASESORIA</v>
          </cell>
          <cell r="E1880" t="str">
            <v>TAMPS TAMPICO AV HIDALGO</v>
          </cell>
        </row>
        <row r="1881">
          <cell r="A1881">
            <v>63601</v>
          </cell>
          <cell r="B1881" t="str">
            <v>GUZMAN GOMEZ HECTOR ARMANDO</v>
          </cell>
          <cell r="C1881" t="str">
            <v>ASESOR PATRIMONIAL ASOCIADO</v>
          </cell>
          <cell r="D1881" t="str">
            <v>PROMOCION Y ASESORIA</v>
          </cell>
          <cell r="E1881" t="str">
            <v>TAMPS TAMPICO AV HIDALGO</v>
          </cell>
        </row>
        <row r="1882">
          <cell r="A1882">
            <v>52246</v>
          </cell>
          <cell r="B1882" t="str">
            <v>MORALES SANTIAGO ROBERTO VLADIMIR</v>
          </cell>
          <cell r="C1882" t="str">
            <v>DIRECTOR REGIONAL</v>
          </cell>
          <cell r="D1882" t="str">
            <v>PROMOCION Y ASESORIA</v>
          </cell>
          <cell r="E1882" t="str">
            <v>EDO MEX SATELITE</v>
          </cell>
        </row>
        <row r="1883">
          <cell r="A1883">
            <v>52255</v>
          </cell>
          <cell r="B1883" t="str">
            <v>SOTOMAYOR ROMANO MAURICIO ISRAEL</v>
          </cell>
          <cell r="C1883" t="str">
            <v>BANQUERO PRIVADO SENIOR</v>
          </cell>
          <cell r="D1883" t="str">
            <v>PROMOCION Y ASESORIA</v>
          </cell>
          <cell r="E1883" t="str">
            <v>CD MX JULIO VERNE POLANCO</v>
          </cell>
        </row>
        <row r="1884">
          <cell r="A1884">
            <v>52258</v>
          </cell>
          <cell r="B1884" t="str">
            <v>AGUILAR HERNANDEZ MIGUEL</v>
          </cell>
          <cell r="C1884" t="str">
            <v>ASESOR PATRIMONIAL ASOCIADO</v>
          </cell>
          <cell r="D1884" t="str">
            <v>PROMOCION Y ASESORIA</v>
          </cell>
          <cell r="E1884" t="str">
            <v>EDO MEX SATELITE</v>
          </cell>
        </row>
        <row r="1885">
          <cell r="A1885">
            <v>52263</v>
          </cell>
          <cell r="B1885" t="str">
            <v>NUÑO ARREOLA ALFREDO FLAVIO</v>
          </cell>
          <cell r="C1885" t="str">
            <v>ASESOR PATRIMONIAL ASOCIADO</v>
          </cell>
          <cell r="D1885" t="str">
            <v>PROMOCION Y ASESORIA</v>
          </cell>
          <cell r="E1885" t="str">
            <v>CD MX JULIO VERNE POLANCO</v>
          </cell>
        </row>
        <row r="1886">
          <cell r="A1886">
            <v>52266</v>
          </cell>
          <cell r="B1886" t="str">
            <v>QUIZAMAN BAZAN ALDO ARTURO</v>
          </cell>
          <cell r="C1886" t="str">
            <v>BANQUERO PRIVADO JUNIOR</v>
          </cell>
          <cell r="D1886" t="str">
            <v>PROMOCION Y ASESORIA</v>
          </cell>
          <cell r="E1886" t="str">
            <v>EDO MEX SATELITE</v>
          </cell>
        </row>
        <row r="1887">
          <cell r="A1887">
            <v>52267</v>
          </cell>
          <cell r="B1887" t="str">
            <v>VIEYRA MARTIÑON CARLOS FRANCISCO</v>
          </cell>
          <cell r="C1887" t="str">
            <v>ASESOR PATRIMONIAL ASOCIADO</v>
          </cell>
          <cell r="D1887" t="str">
            <v>PROMOCION Y ASESORIA</v>
          </cell>
          <cell r="E1887" t="str">
            <v>EDO MEX TOLUCA V CARRANZA</v>
          </cell>
        </row>
        <row r="1888">
          <cell r="A1888">
            <v>52271</v>
          </cell>
          <cell r="B1888" t="str">
            <v>VELASCO DAVILA SAUL</v>
          </cell>
          <cell r="C1888" t="str">
            <v>ASESOR PATRIMONIAL ASOCIADO</v>
          </cell>
          <cell r="D1888" t="str">
            <v>PROMOCION Y ASESORIA</v>
          </cell>
          <cell r="E1888" t="str">
            <v>EDO MEX SATELITE</v>
          </cell>
        </row>
        <row r="1889">
          <cell r="A1889">
            <v>52272</v>
          </cell>
          <cell r="B1889" t="str">
            <v>MARIN SANTOYO UBALDO MICHEL</v>
          </cell>
          <cell r="C1889" t="str">
            <v>ASESOR PATRIMONIAL ASOCIADO</v>
          </cell>
          <cell r="D1889" t="str">
            <v>PROMOCION Y ASESORIA</v>
          </cell>
          <cell r="E1889" t="str">
            <v>CD MX XOLA</v>
          </cell>
        </row>
        <row r="1890">
          <cell r="A1890">
            <v>52283</v>
          </cell>
          <cell r="B1890" t="str">
            <v>GONZALEZ VEGA RAMON ALEJANDRO</v>
          </cell>
          <cell r="C1890" t="str">
            <v>ASESOR PATRIMONIAL ASOCIADO</v>
          </cell>
          <cell r="D1890" t="str">
            <v>PROMOCION Y ASESORIA</v>
          </cell>
          <cell r="E1890" t="str">
            <v>CD MX XOLA</v>
          </cell>
        </row>
        <row r="1891">
          <cell r="A1891">
            <v>52287</v>
          </cell>
          <cell r="B1891" t="str">
            <v>GODINEZ RUIZ ANA KARINA</v>
          </cell>
          <cell r="C1891" t="str">
            <v>ASESOR PATRIMONIAL ASOCIADO</v>
          </cell>
          <cell r="D1891" t="str">
            <v>PROMOCION Y ASESORIA</v>
          </cell>
          <cell r="E1891" t="str">
            <v>JAL ZAPOPAN PLAZA ANDARES</v>
          </cell>
        </row>
        <row r="1892">
          <cell r="A1892">
            <v>52294</v>
          </cell>
          <cell r="B1892" t="str">
            <v>RODRIGUEZ SANCHEZ LAURA VERONICA</v>
          </cell>
          <cell r="C1892" t="str">
            <v>ASESOR PATRIMONIAL ASOCIADO</v>
          </cell>
          <cell r="D1892" t="str">
            <v>PROMOCION Y ASESORIA</v>
          </cell>
          <cell r="E1892" t="str">
            <v>JAL ZAPOPAN PLAZA PATRIA</v>
          </cell>
        </row>
        <row r="1893">
          <cell r="A1893">
            <v>52297</v>
          </cell>
          <cell r="B1893" t="str">
            <v>MACOTELA MORA LUZ PATRICIA</v>
          </cell>
          <cell r="C1893" t="str">
            <v>ASESOR PATRIMONIAL ASOCIADO</v>
          </cell>
          <cell r="D1893" t="str">
            <v>PROMOCION Y ASESORIA</v>
          </cell>
          <cell r="E1893" t="str">
            <v>CD MX PATIO UNIVERSIDAD</v>
          </cell>
        </row>
        <row r="1894">
          <cell r="A1894">
            <v>52304</v>
          </cell>
          <cell r="B1894" t="str">
            <v>MENDIOLA MARIN KARLA BIBIANA</v>
          </cell>
          <cell r="C1894" t="str">
            <v>ASESOR PATRIMONIAL ASOCIADO</v>
          </cell>
          <cell r="D1894" t="str">
            <v>PROMOCION Y ASESORIA</v>
          </cell>
          <cell r="E1894" t="str">
            <v>CD MX JULIO VERNE POLANCO</v>
          </cell>
        </row>
        <row r="1895">
          <cell r="A1895">
            <v>52307</v>
          </cell>
          <cell r="B1895" t="str">
            <v>ESPINOSA LAGUNA DAVID ALEJANDRO</v>
          </cell>
          <cell r="C1895" t="str">
            <v>ASESOR PATRIMONIAL ASOCIADO</v>
          </cell>
          <cell r="D1895" t="str">
            <v>PROMOCION Y ASESORIA</v>
          </cell>
          <cell r="E1895" t="str">
            <v>CD MX LINDAVISTA</v>
          </cell>
        </row>
        <row r="1896">
          <cell r="A1896">
            <v>52309</v>
          </cell>
          <cell r="B1896" t="str">
            <v>ZUÑIGA SANCHEZ HECTOR</v>
          </cell>
          <cell r="C1896" t="str">
            <v>ASESOR PATRIMONIAL ASOCIADO</v>
          </cell>
          <cell r="D1896" t="str">
            <v>PROMOCION Y ASESORIA</v>
          </cell>
          <cell r="E1896" t="str">
            <v>CD MX LINDAVISTA</v>
          </cell>
        </row>
        <row r="1897">
          <cell r="A1897">
            <v>52310</v>
          </cell>
          <cell r="B1897" t="str">
            <v>SEDANO JEREZ GUILLERMO</v>
          </cell>
          <cell r="C1897" t="str">
            <v>BANQUERO PRIVADO SENIOR</v>
          </cell>
          <cell r="D1897" t="str">
            <v>PROMOCION Y ASESORIA</v>
          </cell>
          <cell r="E1897" t="str">
            <v>CD MX JULIO VERNE POLANCO</v>
          </cell>
        </row>
        <row r="1898">
          <cell r="A1898">
            <v>52313</v>
          </cell>
          <cell r="B1898" t="str">
            <v>SERNA BLANCO ELIZABETH</v>
          </cell>
          <cell r="C1898" t="str">
            <v>ASESOR PATRIMONIAL ASOCIADO</v>
          </cell>
          <cell r="D1898" t="str">
            <v>PROMOCION Y ASESORIA</v>
          </cell>
          <cell r="E1898" t="str">
            <v>CD MX LINDAVISTA</v>
          </cell>
        </row>
        <row r="1899">
          <cell r="A1899">
            <v>52316</v>
          </cell>
          <cell r="B1899" t="str">
            <v>MORA CERVANTES JAVIER</v>
          </cell>
          <cell r="C1899" t="str">
            <v>ASESOR PATRIMONIAL ASOCIADO</v>
          </cell>
          <cell r="D1899" t="str">
            <v>PROMOCION Y ASESORIA</v>
          </cell>
          <cell r="E1899" t="str">
            <v>CD MX LINDAVISTA</v>
          </cell>
        </row>
        <row r="1900">
          <cell r="A1900">
            <v>52317</v>
          </cell>
          <cell r="B1900" t="str">
            <v>MARTINEZ SAUCEDO MARIANA</v>
          </cell>
          <cell r="C1900" t="str">
            <v>ASESOR PATRIMONIAL ASOCIADO</v>
          </cell>
          <cell r="D1900" t="str">
            <v>PROMOCION Y ASESORIA</v>
          </cell>
          <cell r="E1900" t="str">
            <v>EDO MEX SATELITE</v>
          </cell>
        </row>
        <row r="1901">
          <cell r="A1901">
            <v>52328</v>
          </cell>
          <cell r="B1901" t="str">
            <v>CARRASCO ARIAS IK BALAM</v>
          </cell>
          <cell r="C1901" t="str">
            <v>ASESOR PATRIMONIAL ASOCIADO</v>
          </cell>
          <cell r="D1901" t="str">
            <v>PROMOCION Y ASESORIA</v>
          </cell>
          <cell r="E1901" t="str">
            <v>CD MX JULIO VERNE POLANCO</v>
          </cell>
        </row>
        <row r="1902">
          <cell r="A1902">
            <v>52331</v>
          </cell>
          <cell r="B1902" t="str">
            <v>PASILLAS MORENO ARNULFO</v>
          </cell>
          <cell r="C1902" t="str">
            <v>ASESOR PATRIMONIAL ASOCIADO</v>
          </cell>
          <cell r="D1902" t="str">
            <v>PROMOCION Y ASESORIA</v>
          </cell>
          <cell r="E1902" t="str">
            <v>EDO MEX VALLE DORADO</v>
          </cell>
        </row>
        <row r="1903">
          <cell r="A1903">
            <v>52334</v>
          </cell>
          <cell r="B1903" t="str">
            <v>PEREZ DE ANDA ARACELI GRACIELA</v>
          </cell>
          <cell r="C1903" t="str">
            <v>ASESOR PATRIMONIAL ASOCIADO</v>
          </cell>
          <cell r="D1903" t="str">
            <v>PROMOCION Y ASESORIA</v>
          </cell>
          <cell r="E1903" t="str">
            <v>JAL GDL MARIANO OTERO GWTC</v>
          </cell>
        </row>
        <row r="1904">
          <cell r="A1904">
            <v>52335</v>
          </cell>
          <cell r="B1904" t="str">
            <v>JIMENEZ VELAZQUEZ LUIS ANTONIO</v>
          </cell>
          <cell r="C1904" t="str">
            <v>BANQUERO PRIVADO JUNIOR</v>
          </cell>
          <cell r="D1904" t="str">
            <v>PROMOCION Y ASESORIA</v>
          </cell>
          <cell r="E1904" t="str">
            <v>CD MX MONTES URALES</v>
          </cell>
        </row>
        <row r="1905">
          <cell r="A1905">
            <v>52339</v>
          </cell>
          <cell r="B1905" t="str">
            <v>MACIAS FRIAS KARLA ANABEL</v>
          </cell>
          <cell r="C1905" t="str">
            <v>ASESOR PATRIMONIAL ASOCIADO</v>
          </cell>
          <cell r="D1905" t="str">
            <v>PROMOCION Y ASESORIA</v>
          </cell>
          <cell r="E1905" t="str">
            <v>EDO MEX SATELITE</v>
          </cell>
        </row>
        <row r="1906">
          <cell r="A1906">
            <v>52361</v>
          </cell>
          <cell r="B1906" t="str">
            <v>GUZMAN CAMARILLO CARMEN MINERVA</v>
          </cell>
          <cell r="C1906" t="str">
            <v>ASESOR PATRIMONIAL ASOCIADO</v>
          </cell>
          <cell r="D1906" t="str">
            <v>PROMOCION Y ASESORIA</v>
          </cell>
          <cell r="E1906" t="str">
            <v>EDO MEX SATELITE</v>
          </cell>
        </row>
        <row r="1907">
          <cell r="A1907">
            <v>52373</v>
          </cell>
          <cell r="B1907" t="str">
            <v>HERNANDEZ LOPEZ RODOLFO</v>
          </cell>
          <cell r="C1907" t="str">
            <v>DIRECTOR DE CENTRO FINANCIERO</v>
          </cell>
          <cell r="D1907" t="str">
            <v>PROMOCION Y ASESORIA</v>
          </cell>
          <cell r="E1907" t="str">
            <v>EDO MEX GT LOMAS VERDES</v>
          </cell>
        </row>
        <row r="1908">
          <cell r="A1908">
            <v>52377</v>
          </cell>
          <cell r="B1908" t="str">
            <v>RANGEL OLVERA DANIEL</v>
          </cell>
          <cell r="C1908" t="str">
            <v>ASESOR PATRIMONIAL ASOCIADO</v>
          </cell>
          <cell r="D1908" t="str">
            <v>PROMOCION Y ASESORIA</v>
          </cell>
          <cell r="E1908" t="str">
            <v>EDO MEX VALLE DORADO</v>
          </cell>
        </row>
        <row r="1909">
          <cell r="A1909">
            <v>52380</v>
          </cell>
          <cell r="B1909" t="str">
            <v>MORALES MINGRAMM JOSE GUILLERMO</v>
          </cell>
          <cell r="C1909" t="str">
            <v>ASESOR PATRIMONIAL ASOCIADO</v>
          </cell>
          <cell r="D1909" t="str">
            <v>PROMOCION Y ASESORIA</v>
          </cell>
          <cell r="E1909" t="str">
            <v>EDO MEX VALLE DORADO</v>
          </cell>
        </row>
        <row r="1910">
          <cell r="A1910">
            <v>52406</v>
          </cell>
          <cell r="B1910" t="str">
            <v>ALATORRE RODRIGUEZ MARIA ESTHER</v>
          </cell>
          <cell r="C1910" t="str">
            <v>ASESOR PATRIMONIAL ASOCIADO</v>
          </cell>
          <cell r="D1910" t="str">
            <v>PROMOCION Y ASESORIA</v>
          </cell>
          <cell r="E1910" t="str">
            <v>JAL GDL FORUM TLAQUEPAQUE</v>
          </cell>
        </row>
        <row r="1911">
          <cell r="A1911">
            <v>52415</v>
          </cell>
          <cell r="B1911" t="str">
            <v>RODRIGUEZ FIGUEROA GUILLERMO</v>
          </cell>
          <cell r="C1911" t="str">
            <v>ASESOR PATRIMONIAL ASOCIADO</v>
          </cell>
          <cell r="D1911" t="str">
            <v>PROMOCION Y ASESORIA</v>
          </cell>
          <cell r="E1911" t="str">
            <v>JAL GDL PLAZA MEXICO</v>
          </cell>
        </row>
        <row r="1912">
          <cell r="A1912">
            <v>52425</v>
          </cell>
          <cell r="B1912" t="str">
            <v>PERALTA GOMEZ KARINA ELIZABETH</v>
          </cell>
          <cell r="C1912" t="str">
            <v>ASESOR PATRIMONIAL ASOCIADO</v>
          </cell>
          <cell r="D1912" t="str">
            <v>PROMOCION Y ASESORIA</v>
          </cell>
          <cell r="E1912" t="str">
            <v>CD MX MONTES URALES</v>
          </cell>
        </row>
        <row r="1913">
          <cell r="A1913">
            <v>52428</v>
          </cell>
          <cell r="B1913" t="str">
            <v>BAÑUELOS BARRERA LLUVIA AMPARO</v>
          </cell>
          <cell r="C1913" t="str">
            <v>ASESOR PATRIMONIAL ASOCIADO</v>
          </cell>
          <cell r="D1913" t="str">
            <v>PROMOCION Y ASESORIA</v>
          </cell>
          <cell r="E1913" t="str">
            <v>CD MX ALTAVISTA</v>
          </cell>
        </row>
        <row r="1914">
          <cell r="A1914">
            <v>52453</v>
          </cell>
          <cell r="B1914" t="str">
            <v>FERADO MONREAL ADRIANA</v>
          </cell>
          <cell r="C1914" t="str">
            <v>DIRECTOR DE CENTRO FINANCIERO</v>
          </cell>
          <cell r="D1914" t="str">
            <v>PROMOCION Y ASESORIA</v>
          </cell>
          <cell r="E1914" t="str">
            <v>CD MX XOLA</v>
          </cell>
        </row>
        <row r="1915">
          <cell r="A1915">
            <v>52458</v>
          </cell>
          <cell r="B1915" t="str">
            <v>PATRON RAUPACH MONICA MARIA</v>
          </cell>
          <cell r="C1915" t="str">
            <v>ASESOR PATRIMONIAL ASOCIADO</v>
          </cell>
          <cell r="D1915" t="str">
            <v>PROMOCION Y ASESORIA</v>
          </cell>
          <cell r="E1915" t="str">
            <v>CD MX MONTES URALES</v>
          </cell>
        </row>
        <row r="1916">
          <cell r="A1916">
            <v>52469</v>
          </cell>
          <cell r="B1916" t="str">
            <v>ZARATE NAVA GEORGINA PATRICIA</v>
          </cell>
          <cell r="C1916" t="str">
            <v>ASESOR PATRIMONIAL ASOCIADO</v>
          </cell>
          <cell r="D1916" t="str">
            <v>PROMOCION Y ASESORIA</v>
          </cell>
          <cell r="E1916" t="str">
            <v>CD MX TERRAZA PEDREGAL</v>
          </cell>
        </row>
        <row r="1917">
          <cell r="A1917">
            <v>52471</v>
          </cell>
          <cell r="B1917" t="str">
            <v>LLAMA ESTEINOU SANTIAGO</v>
          </cell>
          <cell r="C1917" t="str">
            <v>BANQUERO PRIVADO SENIOR</v>
          </cell>
          <cell r="D1917" t="str">
            <v>PROMOCION Y ASESORIA</v>
          </cell>
          <cell r="E1917" t="str">
            <v>CD MX MONTES URALES</v>
          </cell>
        </row>
        <row r="1918">
          <cell r="A1918">
            <v>52483</v>
          </cell>
          <cell r="B1918" t="str">
            <v>MORENO JUAREZ EDUARDO</v>
          </cell>
          <cell r="C1918" t="str">
            <v>DIRECTOR DE CENTRO FINANCIERO</v>
          </cell>
          <cell r="D1918" t="str">
            <v>PROMOCION Y ASESORIA</v>
          </cell>
          <cell r="E1918" t="str">
            <v>EDO MEX TOLUCA V CARRANZA</v>
          </cell>
        </row>
        <row r="1919">
          <cell r="A1919">
            <v>52518</v>
          </cell>
          <cell r="B1919" t="str">
            <v>SILVA RINCON MARIA DEL ROSARIO</v>
          </cell>
          <cell r="C1919" t="str">
            <v>ASESOR PATRIMONIAL ASOCIADO</v>
          </cell>
          <cell r="D1919" t="str">
            <v>PROMOCION Y ASESORIA</v>
          </cell>
          <cell r="E1919" t="str">
            <v>JAL GDL MARIANO OTERO GWTC</v>
          </cell>
        </row>
        <row r="1920">
          <cell r="A1920">
            <v>52530</v>
          </cell>
          <cell r="B1920" t="str">
            <v>ZENDEJAS HERNANDEZ PRISCILA</v>
          </cell>
          <cell r="C1920" t="str">
            <v>ASESOR PATRIMONIAL ASOCIADO</v>
          </cell>
          <cell r="D1920" t="str">
            <v>PROMOCION Y ASESORIA</v>
          </cell>
          <cell r="E1920" t="str">
            <v>JAL GDL MARIANO OTERO GWTC</v>
          </cell>
        </row>
        <row r="1921">
          <cell r="A1921">
            <v>52531</v>
          </cell>
          <cell r="B1921" t="str">
            <v>SANCHEZ PRESMANES FITZIA KAREN</v>
          </cell>
          <cell r="C1921" t="str">
            <v>SUBGERENTE ADMINISTRATIVO</v>
          </cell>
          <cell r="D1921" t="str">
            <v>PROMOCION Y ASESORIA</v>
          </cell>
          <cell r="E1921" t="str">
            <v>CD MX PATIO UNIVERSIDAD</v>
          </cell>
        </row>
        <row r="1922">
          <cell r="A1922">
            <v>64232</v>
          </cell>
          <cell r="B1922" t="str">
            <v>HERNANDEZ ARCOS EDUARDO</v>
          </cell>
          <cell r="C1922" t="str">
            <v>ASISTENTE ADMINISTRATIVO</v>
          </cell>
          <cell r="D1922" t="str">
            <v>PROMOCION Y ASESORIA</v>
          </cell>
          <cell r="E1922" t="str">
            <v>CD MX MONTES URALES</v>
          </cell>
        </row>
        <row r="1923">
          <cell r="A1923">
            <v>64247</v>
          </cell>
          <cell r="B1923" t="str">
            <v>MARTINEZ CANCHOLA  ANGEL SALVADOR</v>
          </cell>
          <cell r="C1923" t="str">
            <v>CAJERO</v>
          </cell>
          <cell r="D1923" t="str">
            <v>PROMOCION Y ASESORIA</v>
          </cell>
          <cell r="E1923" t="str">
            <v>JAL ZAPOPAN PLAZA ANDARES</v>
          </cell>
        </row>
        <row r="1924">
          <cell r="A1924">
            <v>64248</v>
          </cell>
          <cell r="B1924" t="str">
            <v>ALMAZAN MAYA RAYMUNDO</v>
          </cell>
          <cell r="C1924" t="str">
            <v>ASISTENTE ADMINISTRATIVO</v>
          </cell>
          <cell r="D1924" t="str">
            <v>PROMOCION Y ASESORIA</v>
          </cell>
          <cell r="E1924" t="str">
            <v>CD MX MONTES URALES</v>
          </cell>
        </row>
        <row r="1925">
          <cell r="A1925">
            <v>64278</v>
          </cell>
          <cell r="B1925" t="str">
            <v>SEVILLA SERRANO ANA CECILIA</v>
          </cell>
          <cell r="C1925" t="str">
            <v>RECEPCIONISTA ANFITRION</v>
          </cell>
          <cell r="D1925" t="str">
            <v>PROMOCION Y ASESORIA</v>
          </cell>
          <cell r="E1925" t="str">
            <v>CD MX ALTAVISTA</v>
          </cell>
        </row>
        <row r="1926">
          <cell r="A1926">
            <v>64258</v>
          </cell>
          <cell r="B1926" t="str">
            <v>CISNEROS ROMERO JAIME</v>
          </cell>
          <cell r="C1926" t="str">
            <v>CAJERO</v>
          </cell>
          <cell r="D1926" t="str">
            <v>PROMOCION Y ASESORIA</v>
          </cell>
          <cell r="E1926" t="str">
            <v>BCS LOS CABOS P PENINSULA</v>
          </cell>
        </row>
        <row r="1927">
          <cell r="A1927">
            <v>64267</v>
          </cell>
          <cell r="B1927" t="str">
            <v>ROARO MARISCAL ALEJANDRO</v>
          </cell>
          <cell r="C1927" t="str">
            <v>BANQUERO PRIVADO SENIOR</v>
          </cell>
          <cell r="D1927" t="str">
            <v>BANCA PRIVADA PLUS</v>
          </cell>
          <cell r="E1927" t="str">
            <v>CD MX MONTES URALES</v>
          </cell>
        </row>
        <row r="1928">
          <cell r="A1928">
            <v>64283</v>
          </cell>
          <cell r="B1928" t="str">
            <v>ASCENCIO DELGADO ROSA GUADALUPE</v>
          </cell>
          <cell r="C1928" t="str">
            <v>ASESOR PATRIMONIAL</v>
          </cell>
          <cell r="D1928" t="str">
            <v>PROMOCION Y ASESORIA</v>
          </cell>
          <cell r="E1928" t="str">
            <v>JAL GDL MARIANO OTERO GWTC</v>
          </cell>
        </row>
        <row r="1929">
          <cell r="A1929">
            <v>64289</v>
          </cell>
          <cell r="B1929" t="str">
            <v>GONZALEZ RAMIREZ GUILLERMO</v>
          </cell>
          <cell r="C1929" t="str">
            <v>ASESOR PATRIMONIAL</v>
          </cell>
          <cell r="D1929" t="str">
            <v>PROMOCION Y ASESORIA</v>
          </cell>
          <cell r="E1929" t="str">
            <v>JAL GDL FORUM TLAQUEPAQUE</v>
          </cell>
        </row>
        <row r="1930">
          <cell r="A1930">
            <v>64300</v>
          </cell>
          <cell r="B1930" t="str">
            <v>ESCAREÑO MUÑOZ MARIA DEL CARMEN</v>
          </cell>
          <cell r="C1930" t="str">
            <v>ASESOR PATRIMONIAL ASOCIADO</v>
          </cell>
          <cell r="D1930" t="str">
            <v>PROMOCION Y ASESORIA</v>
          </cell>
          <cell r="E1930" t="str">
            <v>CD MX MONTES URALES</v>
          </cell>
        </row>
        <row r="1931">
          <cell r="A1931">
            <v>64305</v>
          </cell>
          <cell r="B1931" t="str">
            <v>CHACON HERNANDEZ JESUS ALEJANDRO</v>
          </cell>
          <cell r="C1931" t="str">
            <v>ASESOR PATRIMONIAL ASOCIADO</v>
          </cell>
          <cell r="D1931" t="str">
            <v>PROMOCION Y ASESORIA</v>
          </cell>
          <cell r="E1931" t="str">
            <v>CD MX TERRAZA PEDREGAL</v>
          </cell>
        </row>
        <row r="1932">
          <cell r="A1932">
            <v>64306</v>
          </cell>
          <cell r="B1932" t="str">
            <v>RODRIGUEZ PEREZ MANUEL ALEJANDRO</v>
          </cell>
          <cell r="C1932" t="str">
            <v>ASESOR PATRIMONIAL ASOCIADO</v>
          </cell>
          <cell r="D1932" t="str">
            <v>PROMOCION Y ASESORIA</v>
          </cell>
          <cell r="E1932" t="str">
            <v>EDO MEX VALLE DORADO</v>
          </cell>
        </row>
        <row r="1933">
          <cell r="A1933">
            <v>64308</v>
          </cell>
          <cell r="B1933" t="str">
            <v>CRUZ TORALES KAREN</v>
          </cell>
          <cell r="C1933" t="str">
            <v>INTERNO</v>
          </cell>
          <cell r="D1933" t="str">
            <v>PROMOCION Y ASESORIA</v>
          </cell>
          <cell r="E1933" t="str">
            <v>CD MX ALTAVISTA</v>
          </cell>
        </row>
        <row r="1934">
          <cell r="A1934">
            <v>64364</v>
          </cell>
          <cell r="B1934" t="str">
            <v>LOPEZ PEREZ ZAIRA ESTEFANIA</v>
          </cell>
          <cell r="C1934" t="str">
            <v>ASISTENTE ADMINISTRATIVO</v>
          </cell>
          <cell r="D1934" t="str">
            <v>PROMOCION Y ASESORIA</v>
          </cell>
          <cell r="E1934" t="str">
            <v>EDO MEX SATELITE</v>
          </cell>
        </row>
        <row r="1935">
          <cell r="A1935">
            <v>64369</v>
          </cell>
          <cell r="B1935" t="str">
            <v>ARREDONDO MUÑOZ SELENE LIZETH</v>
          </cell>
          <cell r="C1935" t="str">
            <v>ASESOR PATRIMONIAL ASOCIADO</v>
          </cell>
          <cell r="D1935" t="str">
            <v>PROMOCION Y ASESORIA</v>
          </cell>
          <cell r="E1935" t="str">
            <v>SIN CULIACAN TORRE STA MARIA</v>
          </cell>
        </row>
        <row r="1936">
          <cell r="A1936">
            <v>64372</v>
          </cell>
          <cell r="B1936" t="str">
            <v>CARREON GONZALEZ  GERARDO</v>
          </cell>
          <cell r="C1936" t="str">
            <v>CAJERO</v>
          </cell>
          <cell r="D1936" t="str">
            <v>PROMOCION Y ASESORIA</v>
          </cell>
          <cell r="E1936" t="str">
            <v>EDO MEX VALLE DORADO</v>
          </cell>
        </row>
        <row r="1937">
          <cell r="A1937">
            <v>64371</v>
          </cell>
          <cell r="B1937" t="str">
            <v>ZENTENO PINEDA ERNESTO</v>
          </cell>
          <cell r="C1937" t="str">
            <v>ASESOR PATRIMONIAL ASOCIADO</v>
          </cell>
          <cell r="D1937" t="str">
            <v>PROMOCION Y ASESORIA</v>
          </cell>
          <cell r="E1937" t="str">
            <v>BCS LOS CABOS P PENINSULA</v>
          </cell>
        </row>
        <row r="1938">
          <cell r="A1938">
            <v>64389</v>
          </cell>
          <cell r="B1938" t="str">
            <v>MARIN HERRERA JULIAN FELIPE</v>
          </cell>
          <cell r="C1938" t="str">
            <v>ASESOR PATRIMONIAL ASOCIADO</v>
          </cell>
          <cell r="D1938" t="str">
            <v>PROMOCION Y ASESORIA</v>
          </cell>
          <cell r="E1938" t="str">
            <v>EDO MEX TECAMACHALCO</v>
          </cell>
        </row>
        <row r="1939">
          <cell r="A1939">
            <v>64404</v>
          </cell>
          <cell r="B1939" t="str">
            <v>BOUD HORS VARGAS SANTIAGO</v>
          </cell>
          <cell r="C1939" t="str">
            <v>INTERNO</v>
          </cell>
          <cell r="D1939" t="str">
            <v>PROMOCION Y ASESORIA</v>
          </cell>
          <cell r="E1939" t="str">
            <v>CD MX ALTAVISTA</v>
          </cell>
        </row>
        <row r="1940">
          <cell r="A1940">
            <v>64413</v>
          </cell>
          <cell r="B1940" t="str">
            <v>ESPINO AGUIRRE JOSE JAEL</v>
          </cell>
          <cell r="C1940" t="str">
            <v>ASISTENTE ADMINISTRATIVO</v>
          </cell>
          <cell r="D1940" t="str">
            <v>PROMOCION Y ASESORIA</v>
          </cell>
          <cell r="E1940" t="str">
            <v>JAL MARINA VALLARTA</v>
          </cell>
        </row>
        <row r="1941">
          <cell r="A1941">
            <v>64406</v>
          </cell>
          <cell r="B1941" t="str">
            <v>GARCIA GOMEZ KAREN</v>
          </cell>
          <cell r="C1941" t="str">
            <v>RECEPCIONISTA ANFITRION</v>
          </cell>
          <cell r="D1941" t="str">
            <v>PROMOCION Y ASESORIA</v>
          </cell>
          <cell r="E1941" t="str">
            <v>CD MX MONTES URALES</v>
          </cell>
        </row>
        <row r="1942">
          <cell r="A1942">
            <v>64414</v>
          </cell>
          <cell r="B1942" t="str">
            <v>LOPEZ FELGUERES SANDRA RUBI</v>
          </cell>
          <cell r="C1942" t="str">
            <v>CAJERO</v>
          </cell>
          <cell r="D1942" t="str">
            <v>PROMOCION Y ASESORIA</v>
          </cell>
          <cell r="E1942" t="str">
            <v>JAL GDL MARIANO OTERO GWTC</v>
          </cell>
        </row>
        <row r="1943">
          <cell r="A1943">
            <v>64425</v>
          </cell>
          <cell r="B1943" t="str">
            <v>SOTELO MUCIÑO ANDREA</v>
          </cell>
          <cell r="C1943" t="str">
            <v>RECEPCIONISTA ANFITRION</v>
          </cell>
          <cell r="D1943" t="str">
            <v>PROMOCION Y ASESORIA</v>
          </cell>
          <cell r="E1943" t="str">
            <v>EDO MEX SATELITE</v>
          </cell>
        </row>
        <row r="1944">
          <cell r="A1944">
            <v>64467</v>
          </cell>
          <cell r="B1944" t="str">
            <v>ZAVALA LOZA ADRIANA</v>
          </cell>
          <cell r="C1944" t="str">
            <v>RECEPCIONISTA ANFITRION</v>
          </cell>
          <cell r="D1944" t="str">
            <v>PROMOCION Y ASESORIA</v>
          </cell>
          <cell r="E1944" t="str">
            <v>JAL GDL MARIANO OTERO GWTC</v>
          </cell>
        </row>
        <row r="1945">
          <cell r="A1945">
            <v>64431</v>
          </cell>
          <cell r="B1945" t="str">
            <v>MONTES DE OCA HERNANDEZ IVAN</v>
          </cell>
          <cell r="C1945" t="str">
            <v>ASISTENTE ADMINISTRATIVO</v>
          </cell>
          <cell r="D1945" t="str">
            <v>PROMOCION Y ASESORIA</v>
          </cell>
          <cell r="E1945" t="str">
            <v>CD MX JULIO VERNE POLANCO</v>
          </cell>
        </row>
        <row r="1946">
          <cell r="A1946">
            <v>64438</v>
          </cell>
          <cell r="B1946" t="str">
            <v>BREMONT BETANZOS EMMANUEL ALBERTO</v>
          </cell>
          <cell r="C1946" t="str">
            <v>INTERNO</v>
          </cell>
          <cell r="D1946" t="str">
            <v>PROMOCION Y ASESORIA</v>
          </cell>
          <cell r="E1946" t="str">
            <v>CD MX MONTES URALES</v>
          </cell>
        </row>
        <row r="1947">
          <cell r="A1947">
            <v>64442</v>
          </cell>
          <cell r="B1947" t="str">
            <v>BERNAL GONZALEZ JONATHAN</v>
          </cell>
          <cell r="C1947" t="str">
            <v>INTERNO</v>
          </cell>
          <cell r="D1947" t="str">
            <v>PROMOCION Y ASESORIA</v>
          </cell>
          <cell r="E1947" t="str">
            <v>CD MX MONTES URALES</v>
          </cell>
        </row>
        <row r="1948">
          <cell r="A1948">
            <v>64439</v>
          </cell>
          <cell r="B1948" t="str">
            <v>OROPEZA DEL AGUILA MARCO ANTONIO</v>
          </cell>
          <cell r="C1948" t="str">
            <v>INTERNO</v>
          </cell>
          <cell r="D1948" t="str">
            <v>PROMOCION Y ASESORIA</v>
          </cell>
          <cell r="E1948" t="str">
            <v>CD MX ALTAVISTA</v>
          </cell>
        </row>
        <row r="1949">
          <cell r="A1949">
            <v>64440</v>
          </cell>
          <cell r="B1949" t="str">
            <v>SALINAS DUARTE RAUL IVAN</v>
          </cell>
          <cell r="C1949" t="str">
            <v>INTERNO</v>
          </cell>
          <cell r="D1949" t="str">
            <v>PROMOCION Y ASESORIA</v>
          </cell>
          <cell r="E1949" t="str">
            <v>CD MX MONTES URALES</v>
          </cell>
        </row>
        <row r="1950">
          <cell r="A1950">
            <v>64444</v>
          </cell>
          <cell r="B1950" t="str">
            <v>ESTRADA DALLOZ ANA GABRIELA GUADALUPE</v>
          </cell>
          <cell r="C1950" t="str">
            <v>INTERNO</v>
          </cell>
          <cell r="D1950" t="str">
            <v>PROMOCION Y ASESORIA</v>
          </cell>
          <cell r="E1950" t="str">
            <v>CD MX MONTES URALES</v>
          </cell>
        </row>
        <row r="1951">
          <cell r="A1951">
            <v>64452</v>
          </cell>
          <cell r="B1951" t="str">
            <v>MORENO CHAVEZ SERGIO</v>
          </cell>
          <cell r="C1951" t="str">
            <v>INTERNO</v>
          </cell>
          <cell r="D1951" t="str">
            <v>PROMOCION Y ASESORIA</v>
          </cell>
          <cell r="E1951" t="str">
            <v>CD MX MONTES URALES</v>
          </cell>
        </row>
        <row r="1952">
          <cell r="A1952">
            <v>64461</v>
          </cell>
          <cell r="B1952" t="str">
            <v>ORTIZ SOTO ANDRES</v>
          </cell>
          <cell r="C1952" t="str">
            <v>INTERNO</v>
          </cell>
          <cell r="D1952" t="str">
            <v>PROMOCION Y ASESORIA</v>
          </cell>
          <cell r="E1952" t="str">
            <v>JAL ZAPOPAN ANDARES CORP. PATRIA</v>
          </cell>
        </row>
        <row r="1953">
          <cell r="A1953">
            <v>64458</v>
          </cell>
          <cell r="B1953" t="str">
            <v>GOMEZ FLORES DANIEL ALEJANDRO</v>
          </cell>
          <cell r="C1953" t="str">
            <v>INTERNO</v>
          </cell>
          <cell r="D1953" t="str">
            <v>PROMOCION Y ASESORIA</v>
          </cell>
          <cell r="E1953" t="str">
            <v>JAL ZAPOPAN ANDARES CORP. PATRIA</v>
          </cell>
        </row>
        <row r="1954">
          <cell r="A1954">
            <v>64453</v>
          </cell>
          <cell r="B1954" t="str">
            <v>HERRERA GUERRERO SANTIAGO</v>
          </cell>
          <cell r="C1954" t="str">
            <v>INTERNO</v>
          </cell>
          <cell r="D1954" t="str">
            <v>PROMOCION Y ASESORIA</v>
          </cell>
          <cell r="E1954" t="str">
            <v>CD MX ALTAVISTA</v>
          </cell>
        </row>
        <row r="1955">
          <cell r="A1955">
            <v>64450</v>
          </cell>
          <cell r="B1955" t="str">
            <v>GARCIA VAZQUEZ MAURICIO ALEJANDRO</v>
          </cell>
          <cell r="C1955" t="str">
            <v>INTERNO</v>
          </cell>
          <cell r="D1955" t="str">
            <v>PROMOCION Y ASESORIA</v>
          </cell>
          <cell r="E1955" t="str">
            <v>CD MX MONTES URALES</v>
          </cell>
        </row>
        <row r="1956">
          <cell r="A1956">
            <v>64454</v>
          </cell>
          <cell r="B1956" t="str">
            <v>FUENTES MARTINEZ SALVADOR</v>
          </cell>
          <cell r="C1956" t="str">
            <v>INTERNO</v>
          </cell>
          <cell r="D1956" t="str">
            <v>PROMOCION Y ASESORIA</v>
          </cell>
          <cell r="E1956" t="str">
            <v>CD MX JULIO VERNE POLANCO</v>
          </cell>
        </row>
        <row r="1957">
          <cell r="A1957">
            <v>64456</v>
          </cell>
          <cell r="B1957" t="str">
            <v>SANCHEZ GODINEZ VICTOR</v>
          </cell>
          <cell r="C1957" t="str">
            <v>INTERNO</v>
          </cell>
          <cell r="D1957" t="str">
            <v>PROMOCION Y ASESORIA</v>
          </cell>
          <cell r="E1957" t="str">
            <v>CD MX MONTES URALES</v>
          </cell>
        </row>
        <row r="1958">
          <cell r="A1958">
            <v>64471</v>
          </cell>
          <cell r="B1958" t="str">
            <v>WIDO GARCIA DAVID MAURICIO</v>
          </cell>
          <cell r="C1958" t="str">
            <v>BANQUERO PRIVADO SENIOR</v>
          </cell>
          <cell r="D1958" t="str">
            <v>BANCA PRIVADA PLUS</v>
          </cell>
          <cell r="E1958" t="str">
            <v>CD MX MONTES URALES</v>
          </cell>
        </row>
        <row r="1959">
          <cell r="A1959">
            <v>64474</v>
          </cell>
          <cell r="B1959" t="str">
            <v>SENDRA ARIAS JORDI</v>
          </cell>
          <cell r="C1959" t="str">
            <v>DIRECTOR DE BANCA PRIV Y PATRIM</v>
          </cell>
          <cell r="D1959" t="str">
            <v>PROMOCION Y ASESORIA</v>
          </cell>
          <cell r="E1959" t="str">
            <v>CD MX CORPORATIVO</v>
          </cell>
        </row>
        <row r="1960">
          <cell r="A1960">
            <v>64496</v>
          </cell>
          <cell r="B1960" t="str">
            <v>JARAMILLO ROSAS ESTEFANIA</v>
          </cell>
          <cell r="C1960" t="str">
            <v>EJECUTIVO DE SERVICIO</v>
          </cell>
          <cell r="D1960" t="str">
            <v>PROMOCION Y ASESORIA</v>
          </cell>
          <cell r="E1960" t="str">
            <v>JAL GDL MARIANO OTERO GWTC</v>
          </cell>
        </row>
        <row r="1961">
          <cell r="A1961">
            <v>64491</v>
          </cell>
          <cell r="B1961" t="str">
            <v>ESCALANTE GONZALEZ LAURA ELENA</v>
          </cell>
          <cell r="C1961" t="str">
            <v>BANQUERO PRIVADO SENIOR</v>
          </cell>
          <cell r="D1961" t="str">
            <v>PROMOCION Y ASESORIA</v>
          </cell>
          <cell r="E1961" t="str">
            <v>EDO MEX TECAMACHALCO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or" refreshedDate="44610.603354050923" createdVersion="6" refreshedVersion="6" recordCount="2677" xr:uid="{00000000-000A-0000-FFFF-FFFF07000000}">
  <cacheSource type="worksheet">
    <worksheetSource ref="A1:Q2678" sheet="Cobranza"/>
  </cacheSource>
  <cacheFields count="17">
    <cacheField name="RAMO" numFmtId="0">
      <sharedItems/>
    </cacheField>
    <cacheField name="CIA" numFmtId="1">
      <sharedItems/>
    </cacheField>
    <cacheField name="POLIZA" numFmtId="1">
      <sharedItems containsSemiMixedTypes="0" containsString="0" containsNumber="1" containsInteger="1" minValue="1001500022106" maxValue="4052200001968"/>
    </cacheField>
    <cacheField name="IMPORTE PN" numFmtId="165">
      <sharedItems containsSemiMixedTypes="0" containsString="0" containsNumber="1" minValue="-1288849.17" maxValue="1607659.94"/>
    </cacheField>
    <cacheField name="COMISIÓN ACTINVER" numFmtId="165">
      <sharedItems containsSemiMixedTypes="0" containsString="0" containsNumber="1" minValue="-167550.3921" maxValue="208995.7922"/>
    </cacheField>
    <cacheField name="% COM ACTINVER" numFmtId="172">
      <sharedItems containsSemiMixedTypes="0" containsString="0" containsNumber="1" minValue="7.8019529013981223E-2" maxValue="0.30000062641726905"/>
    </cacheField>
    <cacheField name="COMENTARIO" numFmtId="1">
      <sharedItems containsNonDate="0" containsString="0" containsBlank="1"/>
    </cacheField>
    <cacheField name="PERIODO DE PAGO" numFmtId="1">
      <sharedItems/>
    </cacheField>
    <cacheField name="FECHA DE PAGO" numFmtId="14">
      <sharedItems containsSemiMixedTypes="0" containsNonDate="0" containsDate="1" containsString="0" minDate="2022-01-03T00:00:00" maxDate="2022-02-03T00:00:00"/>
    </cacheField>
    <cacheField name="NUEVA O RENOVACION" numFmtId="0">
      <sharedItems/>
    </cacheField>
    <cacheField name="NOMBRE ASEG" numFmtId="0">
      <sharedItems/>
    </cacheField>
    <cacheField name="USUARIO" numFmtId="1">
      <sharedItems containsSemiMixedTypes="0" containsString="0" containsNumber="1" containsInteger="1" minValue="6" maxValue="99999" count="652">
        <n v="62546"/>
        <n v="62071"/>
        <n v="53513"/>
        <n v="53763"/>
        <n v="62072"/>
        <n v="62525"/>
        <n v="61087"/>
        <n v="52328"/>
        <n v="61165"/>
        <n v="52304"/>
        <n v="61786"/>
        <n v="60338"/>
        <n v="52307"/>
        <n v="60992"/>
        <n v="63422"/>
        <n v="62024"/>
        <n v="61405"/>
        <n v="52316"/>
        <n v="52672"/>
        <n v="52313"/>
        <n v="52309"/>
        <n v="63646"/>
        <n v="63772"/>
        <n v="52297"/>
        <n v="62226"/>
        <n v="62829"/>
        <n v="61167"/>
        <n v="62730"/>
        <n v="62051"/>
        <n v="53255"/>
        <n v="384"/>
        <n v="62919"/>
        <n v="95504"/>
        <n v="61094"/>
        <n v="52813"/>
        <n v="60732"/>
        <n v="52283"/>
        <n v="52272"/>
        <n v="52373"/>
        <n v="52403"/>
        <n v="63358"/>
        <n v="52821"/>
        <n v="30003"/>
        <n v="50650"/>
        <n v="52258"/>
        <n v="5464"/>
        <n v="52039"/>
        <n v="63771"/>
        <n v="52266"/>
        <n v="60861"/>
        <n v="52112"/>
        <n v="50409"/>
        <n v="53622"/>
        <n v="153"/>
        <n v="95025"/>
        <n v="349"/>
        <n v="63354"/>
        <n v="61001"/>
        <n v="63581"/>
        <n v="60368"/>
        <n v="62299"/>
        <n v="63678"/>
        <n v="60910"/>
        <n v="52046"/>
        <n v="52820"/>
        <n v="63834"/>
        <n v="52483"/>
        <n v="64242"/>
        <n v="62305"/>
        <n v="63407"/>
        <n v="62471"/>
        <n v="62642"/>
        <n v="62828"/>
        <n v="52331"/>
        <n v="52377"/>
        <n v="60340"/>
        <n v="62783"/>
        <n v="52366"/>
        <n v="63661"/>
        <n v="63392"/>
        <n v="63350"/>
        <n v="50522"/>
        <n v="60539"/>
        <n v="61553"/>
        <n v="60581"/>
        <n v="60346"/>
        <n v="62222"/>
        <n v="52471"/>
        <n v="52481"/>
        <n v="60483"/>
        <n v="63337"/>
        <n v="53039"/>
        <n v="22"/>
        <n v="5085"/>
        <n v="66"/>
        <n v="60353"/>
        <n v="60946"/>
        <n v="60347"/>
        <n v="52425"/>
        <n v="5500"/>
        <n v="5965"/>
        <n v="63778"/>
        <n v="63780"/>
        <n v="52230"/>
        <n v="61825"/>
        <n v="10016"/>
        <n v="53000"/>
        <n v="52458"/>
        <n v="5506"/>
        <n v="50412"/>
        <n v="60363"/>
        <n v="63365"/>
        <n v="52335"/>
        <n v="63854"/>
        <n v="60355"/>
        <n v="60352"/>
        <n v="60349"/>
        <n v="52963"/>
        <n v="61633"/>
        <n v="63658"/>
        <n v="61230"/>
        <n v="53162"/>
        <n v="60361"/>
        <n v="52469"/>
        <n v="60371"/>
        <n v="62185"/>
        <n v="52308"/>
        <n v="52294"/>
        <n v="50370"/>
        <n v="52652"/>
        <n v="52287"/>
        <n v="52415"/>
        <n v="52518"/>
        <n v="52406"/>
        <n v="60603"/>
        <n v="62156"/>
        <n v="51471"/>
        <n v="97823"/>
        <n v="63174"/>
        <n v="62708"/>
        <n v="62774"/>
        <n v="60716"/>
        <n v="60851"/>
        <n v="97583"/>
        <n v="60686"/>
        <n v="62304"/>
        <n v="97641"/>
        <n v="62709"/>
        <n v="62674"/>
        <n v="50261"/>
        <n v="61373"/>
        <n v="51778"/>
        <n v="52214"/>
        <n v="62089"/>
        <n v="63697"/>
        <n v="97864"/>
        <n v="52213"/>
        <n v="51288"/>
        <n v="52052"/>
        <n v="53645"/>
        <n v="91412"/>
        <n v="50853"/>
        <n v="61220"/>
        <n v="50653"/>
        <n v="50166"/>
        <n v="90174"/>
        <n v="52841"/>
        <n v="90091"/>
        <n v="60420"/>
        <n v="90158"/>
        <n v="6431"/>
        <n v="61948"/>
        <n v="52530"/>
        <n v="90034"/>
        <n v="97039"/>
        <n v="52453"/>
        <n v="90638"/>
        <n v="62302"/>
        <n v="97195"/>
        <n v="62806"/>
        <n v="62181"/>
        <n v="62952"/>
        <n v="97229"/>
        <n v="97344"/>
        <n v="97013"/>
        <n v="50922"/>
        <n v="60281"/>
        <n v="51296"/>
        <n v="60387"/>
        <n v="64531"/>
        <n v="6027"/>
        <n v="50810"/>
        <n v="51083"/>
        <n v="62242"/>
        <n v="61834"/>
        <n v="63131"/>
        <n v="51936"/>
        <n v="62409"/>
        <n v="52682"/>
        <n v="51737"/>
        <n v="62960"/>
        <n v="63065"/>
        <n v="53607"/>
        <n v="53683"/>
        <n v="63166"/>
        <n v="53215"/>
        <n v="61742"/>
        <n v="53952"/>
        <n v="53200"/>
        <n v="63093"/>
        <n v="60895"/>
        <n v="61919"/>
        <n v="91719"/>
        <n v="50511"/>
        <n v="94622"/>
        <n v="63400"/>
        <n v="52981"/>
        <n v="50399"/>
        <n v="62358"/>
        <n v="51870"/>
        <n v="51468"/>
        <n v="60919"/>
        <n v="61422"/>
        <n v="90737"/>
        <n v="62852"/>
        <n v="50359"/>
        <n v="62134"/>
        <n v="60248"/>
        <n v="61477"/>
        <n v="60369"/>
        <n v="60350"/>
        <n v="61445"/>
        <n v="61797"/>
        <n v="50348"/>
        <n v="61252"/>
        <n v="60172"/>
        <n v="62263"/>
        <n v="61308"/>
        <n v="50287"/>
        <n v="53190"/>
        <n v="52603"/>
        <n v="128"/>
        <n v="61637"/>
        <n v="60793"/>
        <n v="5966"/>
        <n v="61839"/>
        <n v="52684"/>
        <n v="286"/>
        <n v="62539"/>
        <n v="52199"/>
        <n v="5465"/>
        <n v="38"/>
        <n v="53897"/>
        <n v="51616"/>
        <n v="53984"/>
        <n v="52501"/>
        <n v="53272"/>
        <n v="60218"/>
        <n v="52704"/>
        <n v="52254"/>
        <n v="53250"/>
        <n v="52037"/>
        <n v="52346"/>
        <n v="61428"/>
        <n v="294"/>
        <n v="62882"/>
        <n v="61096"/>
        <n v="63546"/>
        <n v="63182"/>
        <n v="60428"/>
        <n v="53676"/>
        <n v="5005"/>
        <n v="60630"/>
        <n v="60421"/>
        <n v="52562"/>
        <n v="51333"/>
        <n v="94077"/>
        <n v="52198"/>
        <n v="60659"/>
        <n v="63173"/>
        <n v="61068"/>
        <n v="60305"/>
        <n v="112"/>
        <n v="50836"/>
        <n v="62497"/>
        <n v="50453"/>
        <n v="50347"/>
        <n v="50551"/>
        <n v="53322"/>
        <n v="50787"/>
        <n v="61815"/>
        <n v="63642"/>
        <n v="52396"/>
        <n v="53996"/>
        <n v="12"/>
        <n v="146"/>
        <n v="63135"/>
        <n v="53906"/>
        <n v="61448"/>
        <n v="62103"/>
        <n v="94887"/>
        <n v="96353"/>
        <n v="62742"/>
        <n v="96049"/>
        <n v="60858"/>
        <n v="60546"/>
        <n v="60183"/>
        <n v="50490"/>
        <n v="62880"/>
        <n v="52318"/>
        <n v="5072"/>
        <n v="53013"/>
        <n v="53954"/>
        <n v="50801"/>
        <n v="63915"/>
        <n v="93228"/>
        <n v="60151"/>
        <n v="93160"/>
        <n v="332"/>
        <n v="15"/>
        <n v="61115"/>
        <n v="62844"/>
        <n v="61368"/>
        <n v="61779"/>
        <n v="62797"/>
        <n v="62891"/>
        <n v="61715"/>
        <n v="61659"/>
        <n v="63578"/>
        <n v="63303"/>
        <n v="5094"/>
        <n v="62398"/>
        <n v="62207"/>
        <n v="60513"/>
        <n v="52371"/>
        <n v="60827"/>
        <n v="52181"/>
        <n v="25"/>
        <n v="52327"/>
        <n v="61600"/>
        <n v="62387"/>
        <n v="60876"/>
        <n v="56"/>
        <n v="62859"/>
        <n v="380"/>
        <n v="52012"/>
        <n v="60454"/>
        <n v="51290"/>
        <n v="63495"/>
        <n v="53538"/>
        <n v="50621"/>
        <n v="64388"/>
        <n v="235"/>
        <n v="60847"/>
        <n v="173"/>
        <n v="250"/>
        <n v="186"/>
        <n v="6825"/>
        <n v="95777"/>
        <n v="63215"/>
        <n v="60650"/>
        <n v="63152"/>
        <n v="63419"/>
        <n v="61614"/>
        <n v="60492"/>
        <n v="62364"/>
        <n v="53762"/>
        <n v="53781"/>
        <n v="331"/>
        <n v="5479"/>
        <n v="60370"/>
        <n v="60834"/>
        <n v="60308"/>
        <n v="63071"/>
        <n v="61007"/>
        <n v="52428"/>
        <n v="52361"/>
        <n v="5412"/>
        <n v="62643"/>
        <n v="60367"/>
        <n v="62300"/>
        <n v="61884"/>
        <n v="62130"/>
        <n v="5091"/>
        <n v="5051"/>
        <n v="51263"/>
        <n v="63212"/>
        <n v="61511"/>
        <n v="52339"/>
        <n v="52310"/>
        <n v="52267"/>
        <n v="50385"/>
        <n v="98060"/>
        <n v="50844"/>
        <n v="93327"/>
        <n v="99999"/>
        <n v="64776"/>
        <n v="61580"/>
        <n v="52229"/>
        <n v="52276"/>
        <n v="62139"/>
        <n v="63375"/>
        <n v="60380"/>
        <n v="53927"/>
        <n v="95710"/>
        <n v="62303"/>
        <n v="60426"/>
        <n v="11111"/>
        <n v="64126"/>
        <n v="63950"/>
        <n v="60899"/>
        <n v="92170"/>
        <n v="63709"/>
        <n v="63575"/>
        <n v="63593"/>
        <n v="62455"/>
        <n v="53241"/>
        <n v="63779"/>
        <n v="63878"/>
        <n v="64638"/>
        <n v="62931"/>
        <n v="64611"/>
        <n v="388"/>
        <n v="63967"/>
        <n v="51865"/>
        <n v="63804"/>
        <n v="43"/>
        <n v="53600"/>
        <n v="53787"/>
        <n v="64670"/>
        <n v="64428"/>
        <n v="62668"/>
        <n v="52633"/>
        <n v="64368"/>
        <n v="53963"/>
        <n v="63560"/>
        <n v="63698"/>
        <n v="64711"/>
        <n v="61309"/>
        <n v="63416"/>
        <n v="64041"/>
        <n v="63712"/>
        <n v="63890"/>
        <n v="64879"/>
        <n v="64386"/>
        <n v="63677"/>
        <n v="63946"/>
        <n v="60441"/>
        <n v="293"/>
        <n v="62680"/>
        <n v="64073"/>
        <n v="62551"/>
        <n v="64366"/>
        <n v="63498"/>
        <n v="62407"/>
        <n v="64517"/>
        <n v="64160"/>
        <n v="64269"/>
        <n v="63100"/>
        <n v="63993"/>
        <n v="64908"/>
        <n v="60701"/>
        <n v="64180"/>
        <n v="64301"/>
        <n v="61331"/>
        <n v="60741"/>
        <n v="63239"/>
        <n v="63965"/>
        <n v="64458"/>
        <n v="64735"/>
        <n v="52245"/>
        <n v="64066"/>
        <n v="62077"/>
        <n v="62810"/>
        <n v="64859"/>
        <n v="61570"/>
        <n v="64153"/>
        <n v="63943"/>
        <n v="63691"/>
        <n v="53953"/>
        <n v="63324"/>
        <n v="64241"/>
        <n v="64306"/>
        <n v="52557"/>
        <n v="63595"/>
        <n v="60707"/>
        <n v="64019"/>
        <n v="60714"/>
        <n v="53807"/>
        <n v="63494"/>
        <n v="62362"/>
        <n v="64575"/>
        <n v="64459"/>
        <n v="50185"/>
        <n v="64786"/>
        <n v="60376"/>
        <n v="64902"/>
        <n v="346"/>
        <n v="64024"/>
        <n v="64380"/>
        <n v="64283"/>
        <n v="64181"/>
        <n v="51125"/>
        <n v="64600"/>
        <n v="64619"/>
        <n v="63901"/>
        <n v="64289"/>
        <n v="63043"/>
        <n v="61469"/>
        <n v="63898"/>
        <n v="211"/>
        <n v="60193"/>
        <n v="64065"/>
        <n v="64906"/>
        <n v="6"/>
        <n v="64466"/>
        <n v="62215"/>
        <n v="62395"/>
        <n v="64607"/>
        <n v="52977"/>
        <n v="63982"/>
        <n v="64650"/>
        <n v="31"/>
        <n v="62481"/>
        <n v="64"/>
        <n v="64601"/>
        <n v="64609"/>
        <n v="63571"/>
        <n v="5044"/>
        <n v="61495"/>
        <n v="54"/>
        <n v="63322"/>
        <n v="64747"/>
        <n v="52255"/>
        <n v="62897"/>
        <n v="63648"/>
        <n v="62716"/>
        <n v="63651"/>
        <n v="52997"/>
        <n v="64833"/>
        <n v="61081"/>
        <n v="52465"/>
        <n v="63368"/>
        <n v="52236"/>
        <n v="53687"/>
        <n v="5042"/>
        <n v="62378"/>
        <n v="50219"/>
        <n v="63951"/>
        <n v="53537"/>
        <n v="63517"/>
        <n v="51152"/>
        <n v="51584"/>
        <n v="61539"/>
        <n v="5095"/>
        <n v="51293"/>
        <n v="60815"/>
        <n v="53562"/>
        <n v="61566" u="1"/>
        <n v="63268" u="1"/>
        <n v="64593" u="1"/>
        <n v="60182" u="1"/>
        <n v="61632" u="1"/>
        <n v="60372" u="1"/>
        <n v="63146" u="1"/>
        <n v="62898" u="1"/>
        <n v="357" u="1"/>
        <n v="62331" u="1"/>
        <n v="63845" u="1"/>
        <n v="63026" u="1"/>
        <n v="50672" u="1"/>
        <n v="52563" u="1"/>
        <n v="63846" u="1"/>
        <n v="50674" u="1"/>
        <n v="62399" u="1"/>
        <n v="64858" u="1"/>
        <n v="61644" u="1"/>
        <n v="64481" u="1"/>
        <n v="60321" u="1"/>
        <n v="296" u="1"/>
        <n v="52380" u="1"/>
        <n v="52317" u="1"/>
        <n v="64798" u="1"/>
        <n v="64294" u="1"/>
        <n v="64484" u="1"/>
        <n v="64358" u="1"/>
        <n v="62278" u="1"/>
        <n v="61523" u="1"/>
        <n v="61397" u="1"/>
        <n v="62847" u="1"/>
        <n v="62659" u="1"/>
        <n v="52575" u="1"/>
        <n v="61274" u="1"/>
        <n v="63859" u="1"/>
        <n v="61401" u="1"/>
        <n v="50245" u="1"/>
        <n v="63923" u="1"/>
        <n v="53334" u="1"/>
        <n v="64617" u="1"/>
        <n v="52263" u="1"/>
        <n v="60521" u="1"/>
        <n v="60143" u="1"/>
        <n v="64556" u="1"/>
        <n v="64178" u="1"/>
        <n v="63296" u="1"/>
        <n v="64179" u="1"/>
        <n v="62982" u="1"/>
        <n v="64873" u="1"/>
        <n v="64685" u="1"/>
        <n v="63929" u="1"/>
        <n v="62228" u="1"/>
        <n v="30007" u="1"/>
        <n v="63426" u="1"/>
        <n v="748" u="1"/>
        <n v="52334" u="1"/>
        <n v="52271" u="1"/>
        <n v="62167" u="1"/>
        <n v="52210" u="1"/>
        <n v="63178" u="1"/>
        <n v="60531" u="1"/>
        <n v="64376" u="1"/>
        <n v="64818" u="1"/>
        <n v="52275" u="1"/>
        <n v="64064" u="1"/>
        <n v="63497" u="1"/>
        <n v="53728" u="1"/>
        <n v="64444" u="1"/>
        <n v="61104" u="1"/>
        <n v="50704" u="1"/>
        <n v="52721" u="1"/>
        <n v="64131" u="1"/>
        <n v="53606" u="1"/>
        <n v="53986" u="1"/>
        <n v="61110" u="1"/>
        <n v="345" u="1"/>
        <n v="60354" u="1"/>
        <n v="62687" u="1"/>
        <n v="64389" u="1"/>
        <n v="125" u="1"/>
        <n v="63444" u="1"/>
        <n v="60735" u="1"/>
        <n v="53740" u="1"/>
        <n v="61369" u="1"/>
        <n v="63260" u="1"/>
        <n v="63387" u="1"/>
        <n v="284" u="1"/>
        <n v="64837" u="1"/>
        <n v="61056" u="1"/>
        <n v="56897" u="1"/>
        <n v="64461" u="1"/>
        <n v="61627" u="1"/>
        <n v="64905" u="1"/>
      </sharedItems>
    </cacheField>
    <cacheField name="NOMBRE ASESOR" numFmtId="0">
      <sharedItems count="600">
        <s v="NORIEGA FERRER RICARDO"/>
        <s v="LOPEZ SALCIDO LAURA"/>
        <s v="MORALES BELTRAN JESSICA ALEJANDRA"/>
        <s v="RAMIREZ VILLANUEVA LILIAN DOLORES"/>
        <s v="SANTOYO DEL CASTILLO ARIADNA AIDA"/>
        <s v="BAIDON ROMANO ABRAHAM"/>
        <s v="CALDERON PANIAGUA FERMIN"/>
        <s v="CARRASCO ARIAS IK BALAM"/>
        <s v="GALGUERA MARTINEZ MARIA VICTORIA"/>
        <s v="MENDIOLA MARIN KARLA BIBIANA"/>
        <s v="PEREZ LOPEZ DE LA CERDA JULIAN"/>
        <s v="TORRES LARA URIEL RICARDO"/>
        <s v="ESPINOSA LAGUNA DAVID ALEJANDRO"/>
        <s v="CRUZ GUTIERREZ YURIMA"/>
        <s v="VERA CERVANTES DANIA ILIANE"/>
        <s v="BRACAMONTES GARCIA JORGE ARMANDO"/>
        <s v="LEON ESQUIVEL JOSE GILBERTO"/>
        <s v="MORA CERVANTES JAVIER"/>
        <s v="SANCHEZ OJEDA ERICK"/>
        <s v="SERNA BLANCO ELIZABETH"/>
        <s v="ZUÑIGA SANCHEZ HECTOR"/>
        <s v="BARCENA GUTIERREZ MARIA ALEJANDRA"/>
        <s v="GUTIERREZ ROJAS MARIA TERESA"/>
        <s v="MACOTELA MORA LUZ PATRICIA"/>
        <s v="SANCHEZ SAINZ RENE"/>
        <s v="TREJO FLORES CLAUDIA CRISTINA"/>
        <s v="VIESCA GARCIA RODRIGO"/>
        <s v="FIGUEROA GARCIA HUGO"/>
        <s v="PARDO TORRES MARIANA"/>
        <s v="CEJA GARCIA RAFAEL"/>
        <s v="CRUZ ALVAREZ PAOLA GABRIELA"/>
        <s v="LOPEZ MANJARREZ BLANCA DELIA"/>
        <s v="MORALES RODRIGUEZ PATRICIA"/>
        <s v="PEREZ GROTEWOLD RODRIGO"/>
        <s v="BRISENO ALCANTARA JESUS ERNESTO"/>
        <s v="EGUILUZ HACES ALEJANDRA"/>
        <s v="GONZALEZ VEGA RAMON ALEJANDRO"/>
        <s v="MARIN SANTOYO UBALDO MICHEL"/>
        <s v="HERNANDEZ LOPEZ RODOLFO"/>
        <s v="VALDES SANCHEZ MARCELO"/>
        <s v="DAVILA CAMACHO CARLOS EDUARDO"/>
        <s v="LOPEZ AVILES ANA LUISA"/>
        <s v="LOPEZ ZUNIGA ERIKA REYNA"/>
        <s v="PEREZ MENDEZ FRANCISCO JAVIER"/>
        <s v="AGUILAR HERNANDEZ MIGUEL"/>
        <s v="BOTELLO RENDON JOSE RICARDO"/>
        <s v="LAZCANO SANCHEZ GABRIELA"/>
        <s v="LOZANO RODRIGUEZ VERONICA DE GUADALUPE"/>
        <s v="QUIZAMAN BAZAN ALDO ARTURO"/>
        <s v="ROBLES MUÑOZ SANDRA CONSUELO"/>
        <s v="ROSAL BALDUC AMARO"/>
        <s v="SANCHEZ FLORES RICARDO"/>
        <s v="SANCHEZ RIOFRIO ISAAC"/>
        <s v="SOLLANO SUAREZ JESUS GERARDO"/>
        <s v="TELLEZ MONDRAGON ALFONSO"/>
        <s v="VERA CHAPA FEDERICO"/>
        <s v="ZALDIVAR BUSTAMANTE RICARDO"/>
        <s v="ZIOLKOWSKI  . JACQUES KLAUDIUSZ"/>
        <s v="CARRILLO JIMENEZ MARIO ALBERTO"/>
        <s v="CERVANTES RAMIREZ ERICKA DOLORES"/>
        <s v="ROSAS ROSAS BARBARA MONSERRAT"/>
        <s v="OJEDA LOPEZ MARIANA"/>
        <s v="AGUILAR FLORES ADRIANA"/>
        <s v="GUERRERO MARTINEZ GUADALUPE ALONSO"/>
        <s v="INIESTA JARDON DINORATH LEONOR"/>
        <s v="ROJAS ORTEGA MARIA GUADALUPE"/>
        <s v="MORENO JUAREZ EDUARDO"/>
        <s v="NAVARRETE GAYTAN DANIELA"/>
        <s v="SILVA FLORES JAQUELINE ELIZABETH"/>
        <s v="CASAS LUGO BRENDA CARMINA"/>
        <s v="JIRASH MEDINA CARLOS GABRIEL"/>
        <s v="MANZO REYES GRETCHEN MARIANA"/>
        <s v="MERINO RODRIGUEZ JORGE RAMSES"/>
        <s v="PASILLAS MORENO ARNULFO"/>
        <s v="RANGEL OLVERA DANIEL"/>
        <s v="VENEGAS GUTIERREZ VICTOR"/>
        <s v="ARANDA NUÑEZ ALICIA"/>
        <s v="GUZMAN SOLORZA EFREN IVAN"/>
        <s v="GUZMAN  VILLEGAS KARLA ISELA"/>
        <s v="LOPEZ ROMAN ZELTZIN MARIANA"/>
        <s v="OCAMPO OCHOA LUIS ENRIQUE"/>
        <s v="PIÑA CHAVEZ CONCEPCION"/>
        <s v="AGUILAR HORTA RODRIGO DE JESUS"/>
        <s v="BERNAL GONZALEZ CHRISTIAN ALFREDO"/>
        <s v="CASTILLO CRUZ JESSICA"/>
        <s v="PARRA MIRANDA HUGO ALBERTO"/>
        <s v="VELAZQUEZ ZALDIVAR JULIO"/>
        <s v="LLAMA ESTEINOU SANTIAGO"/>
        <s v="BRAVO MUÑOZ RENE"/>
        <s v="DURON NUNGARAY VERONICA"/>
        <s v="CORRAL RIVERA FELIX"/>
        <s v="URRUTIA CASTILLO ALEJANDRA YESSYHUARA"/>
        <s v="MOLINA MONTALVA EDAENA"/>
        <s v="TEJEDA REYES ANA CLAUDIA"/>
        <s v="TREVINO NOYE MARGARITA"/>
        <s v="MANCILLA ESPINOSA JOSE MARIA"/>
        <s v="MAYORGA GONZALEZ DULCE JENIFFER"/>
        <s v="PALACIOS BELTRAN RICARDO"/>
        <s v="PERALTA GOMEZ KARINA ELIZABETH"/>
        <s v="SANCHEZ GONZALEZ VICTOR MANUEL"/>
        <s v="SANCHEZ DUCOING GABRIEL"/>
        <s v="GOMEZ ALATORRE RODRIGO"/>
        <s v="MEJIA ROMERO ENRIQUE JESUS"/>
        <s v="ARCE ZOZAYACORREA ARTURO MALCOLM"/>
        <s v="ARCOS TEJEDA OLAF GASPAR"/>
        <s v="PIECK MICHELSEN RAFAEL"/>
        <s v="ROJAS SANDOVAL CLAUDIA PATRICIA"/>
        <s v="PATRON RAUPACH MONICA MARIA"/>
        <s v="VILLAVERDE HERNANDEZ MARISOL"/>
        <s v="D ABBADIE MIER LAURA"/>
        <s v="GARCIA MALDONADO JOSE EDUARDO"/>
        <s v="GONZALEZ RICOY PABLO"/>
        <s v="JIMENEZ VELAZQUEZ LUIS ANTONIO"/>
        <s v="ABARCA MONROY JUDITH"/>
        <s v="LAGARDA NOVELO VICTOR ALEJANDRO"/>
        <s v="MALDONADO CHAVEZ DAVID ANTONIO"/>
        <s v="MARTINEZ CAMPERO LUIS ADRIAN"/>
        <s v="TENA ARESTEGUI VICTOR MANUEL"/>
        <s v="VALLE ANDRES MARIA DEL CONSUELO"/>
        <s v="AGUILAR BOBADILLA FRANCISCO JAVIER"/>
        <s v="ARISTOY MAAWAD KAY MARIANA"/>
        <s v="DEL VILLAR Y CORTINA JORGE ANTONIO"/>
        <s v="GUILLEN AGUILAR MARCO AURELIO"/>
        <s v="ZARATE NAVA GEORGINA PATRICIA"/>
        <s v="CASTAÑEDA GARCIA JUAN MANUEL"/>
        <s v="POUCEL GARCIA VERONICA"/>
        <s v="GOMEZ CAMACHO LUCIA"/>
        <s v="RODRIGUEZ SANCHEZ LAURA VERONICA"/>
        <s v="ZAPATA MARTINEZ MONICA"/>
        <s v="DE LA TORRE DE LA TORRE FABIOLA"/>
        <s v="GODINEZ RUIZ ANA KARINA"/>
        <s v="RODRIGUEZ FIGUEROA GUILLERMO"/>
        <s v="SILVA RINCON MARIA DEL ROSARIO"/>
        <s v="ALATORRE RODRIGUEZ MARIA ESTHER"/>
        <s v="BARRERA RODRIGUEZ JENIFER PAULINA"/>
        <s v="HERNANDEZ GUTIERREZ CARLOS"/>
        <s v="NAVARRO CISNEROS LUIS FERNANDO"/>
        <s v="RODRIGUEZ PIMENTEL TANIA GUADALUPE"/>
        <s v="ALVAREZ ROBLES PATRICIA EUGENIA"/>
        <s v="ASTORGA SARABIA SILVIA PATRICIA"/>
        <s v="AVELAR AVIÑA ARCELIA"/>
        <s v="AVIÑA FERNANDEZ  MARTIN NAPOLEON"/>
        <s v="ENG MANZANO JOSE ANTONIO"/>
        <s v="HERNANDEZ PADILLA SUSANA"/>
        <s v="LOPEZ  ESCAMILLA JOSE RAMON"/>
        <s v="MORENO CONTRERAS RODRIGO"/>
        <s v="OLIVARES ALVAREZ MARGARITA"/>
        <s v="SANCHEZ HUIZAR MARITZA"/>
        <s v="AGUIRRE CALDERON ANA LILIA"/>
        <s v="RIVERO MORAGREGA MARIA JOSE"/>
        <s v="OCEGUERA CONTRERAS PRISCILA"/>
        <s v="SOTO CONTRERAS CAROLINA"/>
        <s v="DELGADO MARTINEZ MARIA ELIZABETH"/>
        <s v="CANOVAS LASTRA MAURICIO"/>
        <s v="ALVITER NOLASCO VICTOR"/>
        <s v="SANCHEZ AUBERT ANA MARIA"/>
        <s v="VERDIN MADRIGAL KARLA"/>
        <s v="NAVARRO ENRIQUEZ ANABELL"/>
        <s v="CASTRO COLINA ADRIANA"/>
        <s v="CHESA MARTINEZ JUAN ANTONIO"/>
        <s v="DE LA MORA SANCHEZ MARIO ALEJANDRO"/>
        <s v="PEREZ GARCIA ROCIO DEL CARMEN"/>
        <s v="FERNANDEZ ACEVES CRISTINA ELIZABETH"/>
        <s v="HERNANDEZ FLORES MAYRA NAHYELY"/>
        <s v="HERNANDEZ HERNANDEZ JOSE GERARDO"/>
        <s v="HERNANDEZ MARTIN CLAUDIA"/>
        <s v="HINOJOSA FREGOSO LUZ EUGENIA"/>
        <s v="PEREZ GARCIA VICTOR MANUEL"/>
        <s v="PIÑA MARIN MARIA LORENA"/>
        <s v="RAMOS CAMACHO MARISA"/>
        <s v="TINAJERO SOLIS BELVETH LIZETHE"/>
        <s v="TORRES MARQUEZ ANDRES"/>
        <s v="ZENDEJAS HERNANDEZ PRISCILA"/>
        <s v="DE LA MORA BARRERA CARLOS IVAN"/>
        <s v="FERADO VILLA CLAUDIA"/>
        <s v="FERADO MONREAL ADRIANA"/>
        <s v="GALINDO FLORES YAMMIN"/>
        <s v="GODINEZ LOZANO LUIS DANIEL"/>
        <s v="IBARRA GONZALEZ SUSANA PATRICIA"/>
        <s v="MAGAÑA ESPINOSA ERIKA GABRIELA"/>
        <s v="NAVARRO CISNEROS HUGO SALVADOR"/>
        <s v="NUÑEZ OLMEDO KAREN ANDREA"/>
        <s v="OLMEDO CUEVAS AMANDA GABRIELA"/>
        <s v="ORTIZ JIMENEZ MARTHA SUSANA"/>
        <s v="ROBLES GUEVARA ELVIA MARITZA"/>
        <s v="RUIZ FUENTES MARIA DE LOURDES"/>
        <s v="REYES HERNANDEZ MARIA GABRIELA"/>
        <s v="ARAIZA ARREOLA GLENDA JANET"/>
        <s v="FONTES ARAQUE JUDITH"/>
        <s v="ORNELAS VALENZUELA OMAR ARTURO"/>
        <s v="MORALES LICONA LUIS ALBERTO"/>
        <s v="NAVARRO MUÑOZ CESAR GABRIEL"/>
        <s v="DIAZ INFANTE GOMEZ ERNESTO"/>
        <s v="GIRON TELLEZ CESAR GERARDO"/>
        <s v="LEAL MARQUEZ JOSE BAUDILIO"/>
        <s v="RAMOS ROCHA MANUEL ARTURO"/>
        <s v="VAZQUEZ VALADEZ LUIS ABRAHAM"/>
        <s v="ALMEIDA  VELASCO ESTEFANIA"/>
        <s v="ARZAGA GOMEZ CESAR JERONIMO"/>
        <s v="CARDENAS GUERRERO MARGARITA"/>
        <s v="LOPEZ LOYA EDHER GUILLERMO"/>
        <s v="FLORES ARTALEJO  BRYAN IGNACIO"/>
        <s v="FERNANDEZ ALZAGA GONZALO LUIS"/>
        <s v="LOYA CARMONA HECTOR FRANCISCO"/>
        <s v="GONZALEZ DURAN SUSANA IVONNE"/>
        <s v="TREJO PONCE JUAN ISRAEL"/>
        <s v="SUAREZ MARTINEZ ANGELICA BEATRIZ"/>
        <s v="PINTO  GENOVEZ CLAUDIA ALEJANDRA"/>
        <s v="GARCIA ROJAS COLLAZO CAROLINA"/>
        <s v="OCHOA PADILLA LOURDES NOEMI"/>
        <s v="IBARRA BECERRA NOEMI"/>
        <s v="MORALES GARCIA MIGUEL"/>
        <s v="TORRES CARRILLO ADRIANA ALEJANDRA"/>
        <s v="ACOSTA RODRIGUEZ JONATHAN JESUS"/>
        <s v="BECERRA RAMIREZ REBECA"/>
        <s v="BERBER LOPEZ MARGARITA"/>
        <s v="GUTIERREZ GONZALEZ DANIEL"/>
        <s v="NAVARRO SANDOVAL JOSE"/>
        <s v="MARTINEZ RODRIGUEZ LUIS JAVIER"/>
        <s v="VIDAL GUTIERREZ GODOFREDO"/>
        <s v="BRECEDA LOUSTAUNAU MARIO ALFREDO"/>
        <s v="CERVANTES GONZALEZ MA. GUADALUPE ELENA"/>
        <s v="LIZARRARAS VIRGEN PATRICIA"/>
        <s v="LLAMAS VELAZQUEZ AIDA GUADALUPE EUGENIA"/>
        <s v="BARRON GONZALEZ JAVIER ADOLFO"/>
        <s v="SANCHEZ ALCOCER FELIPE"/>
        <s v="FIGUERAS CABRERA JOSE JORGE"/>
        <s v="LOPEZ RAMIREZ CLAUDIA"/>
        <s v="ESPINOSA MARTINEZ ANTONIO"/>
        <s v="CASTILLO TORRES FRANCISCO JAVIER"/>
        <s v="MARIN MARTINEZ ROBERTO SAMUEL"/>
        <s v="MARTINEZ RIVERA JOEL"/>
        <s v="ROMERO DIAZ ESTEBAN"/>
        <s v="SCHRAIDT MEXIA JUAN ADOLFO"/>
        <s v="RABAGO SANCHEZ SAHARA ILENE"/>
        <s v="QUIROGA BORCHARDT DIANA JOSEFINA"/>
        <s v="BAJA"/>
        <s v="TAPIA SALIDO JOSE FERNANDO"/>
        <s v="VIZCAINO QUIROGA IVAN"/>
        <s v="ANDUEZA ROMO CLAUDIA"/>
        <s v="CAMARGO DELGADO ENRIQUE OCTAVIO"/>
        <s v="DURAZO VALENCIA CARLOS GERARDO"/>
        <s v="CAPITAINE DROUAILLET DENISSE"/>
        <s v="GARCIA GOMEZ LAURA MAYELA"/>
        <s v="MARTINEZ SANDIEL MARIA EUGENIA"/>
        <s v="ORTIZ REYES MARIA ANTONIETA"/>
        <s v="ARJONILLA CARBALLO AZUCENA DEL ROSARIO"/>
        <s v="CASTILLA ALTAMIRANO MARIO FABIAN"/>
        <s v="GOROSTIZA ECHEVERRIA LUIS GUILLERMO"/>
        <s v="HERRERA LASSO JIMENEZ PABLO"/>
        <s v="CANTO GONGORA ENRIQUE JAVIER"/>
        <s v="DAVISON MENDOZA JENNIFFER KATYA ROXANA"/>
        <s v="FLORES BENITEZ GILA HAYDEE"/>
        <s v="SOLIS BAEZA MARIA BARBARA"/>
        <s v="VARGAS CORREA PATRICIA PILAR DEL SOCORRO"/>
        <s v="BREMAUNTZ GONZALEZ SERGIO EUGENIO"/>
        <s v="ESTRADA ESPINOZA SILVIA"/>
        <s v="HERNANDEZ HINOJOSA RICARDO"/>
        <s v="FIGUEROA RAMOS JOSE ANTONIO"/>
        <s v="GUZMAN PADILLA GEMMA IRAIDA"/>
        <s v="HERNANDEZ GOMEZ JOSE ELOY"/>
        <s v="SANCHEZ LOPEZ SANDRA CATALINA"/>
        <s v="ESTRADA GUERRERO ELIZABETH ELVIRA"/>
        <s v="MERCENARIO OTERO MIGUEL AGUSTIN"/>
        <s v="ROJAS HERRERA JORGE"/>
        <s v="VELAZQUEZ GARCIA MA. SOCORRO"/>
        <s v="HERNANDEZ RIOS HERVEY XAVIER"/>
        <s v="MANCILLA GUTIERREZ CESAR EDUARDO"/>
        <s v="SILLER VILLARREAL CARLOS ALEJANDRO"/>
        <s v="CAMPOS STENNER RODOLFO ALEJANDRO"/>
        <s v="CHAIREZ ACOSTA MARIA DEL ROSARIO"/>
        <s v="CORDOVA  MUÑIZ MARIA EUGENIA"/>
        <s v="RUENES MOSCOSO GERARDO JESUS"/>
        <s v="TREVIÑO MARROQUIN BARBARA"/>
        <s v="VENEGAS CHAVEZ RENE"/>
        <s v="CANTU MIRELES GABRIELA"/>
        <s v="RAMOS CAZARES FRANCISCO JOSE"/>
        <s v="RODRIGUEZ ELIZONDO GERARDO GUADALUPE"/>
        <s v="CARVAJAL  SALAZAR  ROLANDO IBAR"/>
        <s v="FLORES TREVIÑO  VERONICA CECILIA"/>
        <s v="GALLARDO GARCIA DAVID"/>
        <s v="GARZA CAVAZOS OTONIEL"/>
        <s v="RODRIGUEZ FLORES MARIA ALICIA"/>
        <s v="VILLARREAL  RODRIGUEZ JESUS ANGEL"/>
        <s v="CUELLAR VALLE JOSE LUIS"/>
        <s v="DE LA GARZA AYALA MARCELA CECILIA"/>
        <s v="GARZA CARRILLO DELIA TERESITA"/>
        <s v="LOZANO DORADO ROBERTO JULIO"/>
        <s v="MONTOYA CORONADO ORALIA"/>
        <s v="RODRIGUEZ AVIÑA MARISOL ALEJANDRA"/>
        <s v="PONS GARZA SERGIO GABRIEL"/>
        <s v="MERCADO VILLARREAL JAVIER OMAR"/>
        <s v="PEREZ SALINAS MANCERA MAURICIO"/>
        <s v="DE SILVA ELIZONDO SYLVIA MARIA"/>
        <s v="PENA ORTEGA ROSALINDA"/>
        <s v="GARZA  CRUZ  GENARO MANUEL"/>
        <s v="DE LA GARZA TREVIÑO JESUS FELIX"/>
        <s v="FRANZ  ZULBARAN  GRETEL"/>
        <s v="LEAL  MARTINEZ  ALEJANDRO"/>
        <s v="GONZALEZ QUINTERO FERNANDO"/>
        <s v="RODRIGUEZ HERNANDEZ BLANCA ESTELA"/>
        <s v="TORRES RAMIREZ CLAUDIA MARCELA"/>
        <s v="VAZQUEZ JIMENEZ MARIA MERCEDES"/>
        <s v="VAZQUEZ TREJO UBALDO"/>
        <s v="DIAZ ASCENCIO MARIBEL"/>
        <s v="ROBLES GARNICA ALEJANDRO"/>
        <s v="TRUJILLO PERALTA MAGALY"/>
        <s v="D ACOSTA MARCHETTI MARCO"/>
        <s v="TREJO OSORNIO JOSE LUIS"/>
        <s v="GALICIA FRIAS MA. ALEJANDRINA"/>
        <s v="VEGA PAEZ HOLDA JULIETA"/>
        <s v="GARCIA URQUIZA MARINES"/>
        <s v="BOCOS MALDONADO CLAUDIA ERIKA"/>
        <s v="CEJA MANZUR RAUL EDUARDO"/>
        <s v="ESCOBAR CUEVAS JOSE ANTONIO"/>
        <s v="LEAL TENORIO YOLANDA"/>
        <s v="RAMOS BALANDRA ANA BELL"/>
        <s v="SANTANDER FRANCO IVAN JESUS"/>
        <s v="GAYA REAL MANUEL RICARDO"/>
        <s v="HERNANDEZ MALDONADO ABRAHAM"/>
        <s v="DAMM VILLAESCUSA RAUL MANUEL"/>
        <s v="MEZA VALDEZ JESUS MANUEL"/>
        <s v="FAVELA BARRAZA HECTOR RENE"/>
        <s v="IBARRA CABALLERO ERIKA MARIA"/>
        <s v="ACOSTA MAGALLANES CARLOS ALFONSO"/>
        <s v="LEYVA ROBLES  MANUEL GUILLERMO"/>
        <s v="BECERRA GONZALEZ MANUEL"/>
        <s v="GARCIA QUIROZ VICTORIA"/>
        <s v="GAVICA COPPEL  DANIEL DE JESUS"/>
        <s v="LOPEZ MARTINEZ BERENICE"/>
        <s v="ORDOÑEZ GOMEZ NIDRA ZUZET"/>
        <s v="AGUILAR GARCIA REYNA ELIZABETH"/>
        <s v="MACIAS NEGRETE LAURA ICELA"/>
        <s v="SOSA SERNA CLAUDIA ELENA"/>
        <s v="VERDIN GONZALEZ MARIA GUADALUPE"/>
        <s v="GUTIERREZ GUTIERREZ JORGE CARLOS"/>
        <s v="ORTEGA SENTIES JOSE ALEJANDRO"/>
        <s v="OSORIO MORALES FERNANDO"/>
        <s v="AGUILAR AYALA ARTURO"/>
        <s v="AGUILERA AREVALO  EDUARDO"/>
        <s v="ARELLANO  AYALA ROCIO"/>
        <s v="ARRIAGA ABRAHAM GILDA DEL CARMEN"/>
        <s v="AVILA HUERTA MONICA LORENA"/>
        <s v="FRANCO UGALDE ANGELICA"/>
        <s v="GARIBAY CEDENO NATALIA GUADALUPE"/>
        <s v="YEVERINO PALOMARES EDUARDO"/>
        <s v="ALONSO TORRES EDGAR OSWALDO"/>
        <s v="PEREZ GOMEZ OSCAR ARMANDO"/>
        <s v="CORNEJO DE LA ROSA LUIS EDUARDO"/>
        <s v="DELGADO MARTINEZ MAURO"/>
        <s v="MEJIA RUIZ ALEJANDRO"/>
        <s v="MALO LOZANO MARTHA CAROLINA"/>
        <s v="LARRAGA  ALMAZAN ALFREDO"/>
        <s v="LEIJA GUTIERREZ JOSE LUIS RAUL"/>
        <s v="MANZUR SANDOVAL MARTHA CECILIA"/>
        <s v="MARTINEZ MARTINEZ JOSE BENITO"/>
        <s v="AVILA VALDES ERNESTO"/>
        <s v="BOLAÑOS MONTES DE OCA JESSICA"/>
        <s v="SILVA URCID BRISA JIMENA"/>
        <s v="CUELLAR HERNANDEZ HUGO ERNESTO"/>
        <s v="DELGADO GONZALEZ SHALEM"/>
        <s v="FLANDES HERNANDEZ MARIA DANIELA"/>
        <s v="SANCHEZ ZUÑIGA ITZEL JOCELYN"/>
        <s v="SEGOVIA HERNANDEZ GABRIEL"/>
        <s v="VALDES AGUILAR JORGE ARMANDO"/>
        <s v="VARGAS GONZALEZ MARLENE"/>
        <s v="VILLA ZEVALLOS RODRIGUEZ RODOLFO"/>
        <s v="MATEOS GONZALEZ ALEJANDRO"/>
        <s v="GOMEZ LUNA LAURA ELIZABETH"/>
        <s v="CASSEREAU AMERENA CARLOS"/>
        <s v="CAMARENA DE SANTIAGO AMIRA ALEJANDRA"/>
        <s v="OGAZ VIRAMONTES SALVADOR"/>
        <s v="RODRIGUEZ DE LA VEGA FAMILIAR RAMON"/>
        <s v="VELASCO ARBOLEYA EDUARDO"/>
        <s v="BAÑUELOS BARRERA LLUVIA AMPARO"/>
        <s v="GUZMAN CAMARILLO CARMEN MINERVA"/>
        <s v="ORDONANA AGUILAR JOSE ANTONIO"/>
        <s v="ARELLANO IRINEO ISABEL"/>
        <s v="DEL ANGEL FIGUEROA PAOLA INDIRA"/>
        <s v="ARMENTA LIZARRAGA DORA LETICIA"/>
        <s v="ELIZALDE MENDOZA MARIO ANDRE"/>
        <s v="HUIZAR OLVERA BLANCA ARACELI"/>
        <s v="OSTOS RUIZ ROGELIO"/>
        <s v="AVENDANO ESTEVEZ LUIS GERARDO"/>
        <s v="ZAMORANO FERNANDEZ HECTOR MANUEL"/>
        <s v="CARRILLO MARTINEZ OSCAR MARIO"/>
        <s v="NORIEGA FERNANDEZ FRANCISCO"/>
        <s v="MACIAS FRIAS KARLA ANABEL"/>
        <s v="SEDANO JEREZ GUILLERMO"/>
        <s v="VIEYRA MARTIÑON CARLOS FRANCISCO"/>
        <s v="LEDEZMA AVILA LEONARDO MANUEL"/>
        <s v="IÑIGUEZ MONTES MOISES ARMANDO"/>
        <s v="RICARDEZ SANTIAGO ELIZABETH"/>
        <s v="PLIEGO MARRON GABRIELA"/>
        <s v="SEGUROS"/>
        <s v="DELGADO RODRIGUEZ PAMELA MARIANA"/>
        <s v="AGUIRRE CAVAZOS RODRIGO"/>
        <s v="CAMACHO CANSECO ISAAC SAUL"/>
        <s v="MARINEZ VARELA CELIA ALIETA"/>
        <s v="VILLASEÑOR RODRIGUEZ MARIO ALBERTO"/>
        <s v="GUAKIL TARRAB ELSA"/>
        <s v="DIAZ HERNANDEZ LUCIA"/>
        <s v="COELLO  GUTIERREZ ROMEO DAVID"/>
        <s v="CORDOBA HERNANDEZ CATALINA"/>
        <s v="ABASCAL  VAZQUEZ RODRIGO"/>
        <s v="ARRENDADORA"/>
        <s v="GAMBOA BELLO RAUL MANELIK"/>
        <s v="RESTREPO DUQUE ALEJANDRA"/>
        <s v="TAMAYO RODRIGUEZ CESAR"/>
        <s v="TROPIANO . CARMELA ANGELA"/>
        <s v="ZAVALA MORENO MARGARITA"/>
        <s v="GARCIA DAVILA LUIS ISAAC"/>
        <s v="IBARRA ZARAGOZA MARIANA ALEJANDRA"/>
        <s v="BRITO PEDROZA PATRICIA ELIZABETH"/>
        <s v="WALKER  RIO DE LA LOZA ALFREDO"/>
        <s v="OROZCO MAGAÑA JOSE ANTONIO"/>
        <s v="VILLARREAL CAVAZOS JORGE ARTURO"/>
        <s v="HINOJOSA JUAREZ SCHEDAR"/>
        <s v="PARDINAS GALVAN ANA ELENA"/>
        <s v="MORA HERNANDEZ JOAQUIN ALBERTO"/>
        <s v="LLAMAS ANDRADE ERIKA"/>
        <s v="PEREZ MAGANA GLORIA AMPARO"/>
        <s v="GUADARRAMA GUADARRAMA ANA KAREN"/>
        <s v="CAÑEZ SANCHEZ CESAR"/>
        <s v="MARTINEZ BECERRA GRISELDA"/>
        <s v="SIN ESQUEMA DE COMPENSACIÓN"/>
        <s v="CARRERA  HERRERA MARIA ELENA"/>
        <s v="CARRILLO TORRES MONICA"/>
        <s v="SEGURA OSORIO BEATRIZ"/>
        <s v="CREDITO"/>
        <s v="FIERRO SANCHEZ ALEJANDRO"/>
        <s v="MORENO DELGADO  RODRIGO MIGUEL"/>
        <s v="VISUETT MORENO JUAN ANTONIO"/>
        <s v="ALVAREZ MARQUEZ STEPHANIA"/>
        <s v="CASTILLO ESPINOSA LUIS GERARDO"/>
        <s v="CERVANTES SALAS MARCO"/>
        <s v="PORTUGAL LUGO MARISOL"/>
        <s v="STRASSBURGER MADRIGAL ALEJANDRO"/>
        <s v="DELGADO DIAZ  CECILIA"/>
        <s v="ARGUELLES GONZALEZ MARCO ANTONIO"/>
        <s v="DIAZ GARCIA CLAUDIA"/>
        <s v="SOTO GONZALEZ PAULINA"/>
        <s v="GARCIA HERNANDEZ DULCE"/>
        <s v="MACIAS ORTIZ GLENDA"/>
        <s v="GALVEZ GARZON ANTONIO ENRIQUE"/>
        <s v="JOHNSTON PIMENTEL MARIA EVELINA"/>
        <s v="GONZALEZ SANCHEZ  JOSEFINA"/>
        <s v="RODRIGUEZ OROZCO ILSE ALEJANDRA"/>
        <s v="ACUÑA VALENZUELA ALMA YAMILETH"/>
        <s v="GOMEZ FLORES DANIEL ALEJANDRO"/>
        <s v="MARTINEZ COLIN IVONNE NOHEMI"/>
        <s v="CASTRO VALDES TANIA JOCELYN"/>
        <s v="HERNANDEZ CHIQUITO JOSE ALBERTO"/>
        <s v="ALVAREZ JIMENEZ CHRISTIAN GERARDO"/>
        <s v="HERNANDEZ VALDES MIGUEL ANGEL"/>
        <s v="GONZALEZ ESPARZA LUIS RODRIGO"/>
        <s v="PALOMINO GARCIA CRISTIAN"/>
        <s v="PENA  GARIBAY ROBERTO ADRIANNO"/>
        <s v="TORANZO DIAZ DE LEON GABRIELA"/>
        <s v="AVILA LOPEZ CRISTHIAN ENRIQUE"/>
        <s v="RODRIGUEZ PEREZ MANUEL ALEJANDRO"/>
        <s v="AGUIRRE ARAUJO JOSE DE JESUS"/>
        <s v="ALVAREZ GRACIAN KAREN MARIA GUADALUPE"/>
        <s v="GARCIAGALAN ROSAS ANA CECILIA"/>
        <s v="FERNANDEZ  ORTIZ GONZALO"/>
        <s v="INOSTROSA MEADE CLAUDIA DOLORES"/>
        <s v="REYNA BELTRAN BRENDA"/>
        <s v="FIGUEROA JUAREZ JORGE JOHAN"/>
        <s v="FIGUEROA FELIX ENEIDA"/>
        <s v="ASCENCION SOTO MARIA EUGENIA"/>
        <s v="LOPEZ SAUCEDA JULIO CESAR"/>
        <s v="LOZANO LEDEZMA DELIA YOLANDA"/>
        <s v="JIMENEZ CASTRO ERICKA MICHELLE"/>
        <s v="FAZ ROBLES MARIA ESTHER"/>
        <s v="ASCENCIO DELGADO ROSA GUADALUPE"/>
        <s v="CHANONA PEREZ MARCOS OSWALDO"/>
        <s v="CERVANTES ZARDENETTA ERENDIDA"/>
        <s v="VENTURA RIVAS ADRIANA"/>
        <s v="HUERTERO VALDIVIA MICHEL BRIAN"/>
        <s v="VALENZUELA GONZALEZ RENE JOSE"/>
        <s v="GONZALEZ RAMIREZ GUILLERMO"/>
        <s v="ROSAS  JUAREZ MARIO ANTONIO"/>
        <s v="LEON CAMARGO LUIS GUSTAVO"/>
        <s v="ALTAMIRANO OROZCO HILARIO"/>
        <s v="MONZON SANDOVAL BERTHA ISELA"/>
        <s v="VEGA DIAZ  YADIRA"/>
        <s v="BACA FERNANDEZ JULIO MARIO"/>
        <s v="ROJAS ANTILLON JORGE ANTONIO"/>
        <s v="PEREZ MARTINEZ EMMA LILIANA"/>
        <s v="CUBRIA GONZALEZ JOSE HUMBERTO"/>
        <s v="BAUTISTA HERNANDEZ MIGUEL ANGEL"/>
        <s v="MEZZO . GABRIELA PAULA"/>
        <s v="PERIANZA NIÑO DAVID"/>
        <s v="WALKER COS NANCY MARIA"/>
        <s v="DOMINGUEZ VAZQUEZ FABIOLA DENIS"/>
        <s v="ARMAS DEL POZZO MAGALY"/>
        <s v="VELA ROMERO MARCO ANTONIO"/>
        <s v="ORTIZ BORBOA GUILLERMO ALBERTO"/>
        <s v="ROBLES MALDONADO CLAUDIA MARCELA"/>
        <s v="PELAEZ DIAZ JUAN PABLO"/>
        <s v="NORIS BALDENEBRO BLANCA LORENA"/>
        <s v="CASTELLANOS SERNA ANA LAURA"/>
        <s v="ALANIZ  MOCTEZUMA  SAIRA"/>
        <s v="NAVARRO TREJO CRISTIAN ALEJANDRO"/>
        <s v="SOTOMAYOR ROMANO MAURICIO ISRAEL"/>
        <s v="GUERRERO NUÑEZ VIRIDIANA SHARAY"/>
        <s v="CALLEJA CHARVEL ANTONIO"/>
        <s v="PEREZ GONZALEZ MARIA GUADALUPE"/>
        <s v="VARGAS GARCIA FRANCISCO JAVIER"/>
        <s v="IÑARRA RAUH-HAIN IKER"/>
        <s v="HERNANDEZ GUTIERREZ EDUARDO"/>
        <s v="TREJO ESCALANTE VICTOR MANUEL"/>
        <s v="URIAS CRUZ DOLORES PATRICIA"/>
        <s v="MATOUK YITANI CHRISTIANNE"/>
        <s v="ALCALA ARELLANO JOSE"/>
        <s v="GUERRA GONZALEZ ILEANA"/>
        <s v="PACHECO POBLETE JOSE CARLOS"/>
        <s v="SABA MUSSALI SALOMON"/>
        <s v="MATA LONA RAUL"/>
        <s v="PALAZUELOS DEL RINCON LORENA"/>
        <s v="MARTINEZ IGA CARLOS"/>
        <s v="MARTINEZ SAUCEDO MARIANA" u="1"/>
        <s v="FLORES MORALES GILBERTO" u="1"/>
        <s v="SOMEYERA YANEZ AMERICA" u="1"/>
        <s v="MURRIETA BURRUEL DAMARYS LAEILANY" u="1"/>
        <s v="ABASCAL  PELLICO ANDONI" u="1"/>
        <s v="ESCOBAR PESCINA JESHUA" u="1"/>
        <s v="CAVAZOS TREVIÑO MAYRA" u="1"/>
        <s v="CARRILLO SANCHEZ AMAURY" u="1"/>
        <s v="ROMO TORRES ALDO MICHELLE" u="1"/>
        <s v="RIOS LEYVA GUADALUPE" u="1"/>
        <s v="VALLEJO ORTIZ JETZABEL" u="1"/>
        <s v="MARTINEZ SEVERO LUCILA" u="1"/>
        <s v="HERNANDEZ URREA ROCIO" u="1"/>
        <s v="CORONA RUIZ DANIEL IBRAHIM" u="1"/>
        <s v="CORDERO SOLEDAD MARCOS ALEXIS" u="1"/>
        <s v="VALDES CAUDILLO FRANCISCO JAVIER" u="1"/>
        <s v="NUÑO ARREOLA ALFREDO FLAVIO" u="1"/>
        <s v="MORALES MINGRAMM JOSE GUILLERMO" u="1"/>
        <s v="CORRAL BUSTILLOS BRENDA LETICIA" u="1"/>
        <s v="MARTINEZ CABRAL TOLEDANO RUBEN JAVIER" u="1"/>
        <s v="SAINZ VILALTA FERNANDO" u="1"/>
        <s v="RAMIREZ RUIZ JOSE ENRIQUE" u="1"/>
        <s v="ORTIZ VIVO DIEGO" u="1"/>
        <s v="PEREZ DE ANDA ARACELI GRACIELA" u="1"/>
        <s v="NIETO TETLALMATZIN ALFONSO" u="1"/>
        <s v="ORTIZ SOTO ANDRES" u="1"/>
        <s v="TAPIA CAMOU MONICA SOFIA" u="1"/>
        <s v="ALTAMIRANO NASTA OSCAR ALEJANDRO" u="1"/>
        <s v="RAMOS LUCERO ALEJANDRA" u="1"/>
        <s v="DELGADO BUSTILLOS MARIA DE LOURDES" u="1"/>
        <s v="BELMONT OGARRIO OSCAR" u="1"/>
        <s v="ESPINOSA MARTINEZ VICTOR DAVID" u="1"/>
        <s v="VAZQUEZ GUILLEN OSCAR" u="1"/>
        <s v="OROZCO ORTEGA MARIA DE JESUS" u="1"/>
        <s v="MONTELLANO NUÑEZ ARACELI" u="1"/>
        <s v="LOPEZ JARAMILLO ARACELI" u="1"/>
        <s v="VELASCO DAVILA SAUL" u="1"/>
        <s v="BALP BORREGO JOSE GERARDO" u="1"/>
        <s v="GAXIOLA PADILLA JOSE LUIS" u="1"/>
        <s v="DEL CASTILLO LEON MARCO ANTONIO" u="1"/>
        <s v="CAIRE ROMERO FERNANDO" u="1"/>
        <s v="CHAIDEZ NUÑEZ ANA MINERVA" u="1"/>
        <s v="LUNA MONTIEL MARIA GUADALUPE" u="1"/>
        <s v="GUZMAN FERNANDEZ LUISA ELENA" u="1"/>
        <s v="VARGAS ALVAREZ ARTURO" u="1"/>
        <s v="MORALES REYES CINTIA VIANNEY" u="1"/>
        <s v="DURAN CORIA ALEJANDRO" u="1"/>
        <s v="PORTILLA ESCALANTE JAIME" u="1"/>
        <s v="SOTELO MENDEZ JUAN ERNESTO" u="1"/>
        <s v="TORRA WALLISER JUAN CARLOS" u="1"/>
        <s v="MARTINEZ  GUERRERO  ESTRELLA LUCIA" u="1"/>
        <s v="DAVENPORT FLORES JACQUELINE" u="1"/>
        <s v="DEL VALLE COPPEL LORENZA" u="1"/>
        <s v="SANCHEZ  DINORIN FERNANDO" u="1"/>
        <s v="ESTRADA DALLOZ ANA GABRIELA GUADALUPE" u="1"/>
        <s v="VEGA URIBE ESTELA GUADALUPE" u="1"/>
        <s v="DE GIOVANNINI  SALDIVAR ROSSANA" u="1"/>
        <s v="SHAMON . STEVEN MICHAEL" u="1"/>
        <s v="BELTRAN ALTAMIRANO MARIA ESTELA" u="1"/>
        <s v="PADILLA VAZQUEZ CESAR GIBRAN" u="1"/>
        <s v="MUSI CHAYA DANIEL" u="1"/>
        <s v="GARCIA GORDILLO FRANCISCO ENOCH" u="1"/>
        <s v="BISOGNO DE HOYOS MARCO ISRAEL" u="1"/>
        <s v="SIN ESQUEMA" u="1"/>
        <s v="GARZA LAGUERA BUSTINDUI TERINA" u="1"/>
        <s v="RODRIGUEZ GARZA EDGARDO" u="1"/>
        <s v="PASILLAS MADRIGAL ANDRES" u="1"/>
        <s v="CASTANEDA LOPEZ JORGE HUGO" u="1"/>
        <s v="MORA  REYES  JOSUE ABRAHAM" u="1"/>
        <s v="QUINONEZ MARTINEZ DE CASTRO ARTURO" u="1"/>
        <s v="DECIGA AGUILERA KAREN" u="1"/>
        <s v="MARIN HERRERA JULIAN FELIPE" u="1"/>
        <s v="PEÑA MENDOZA GUILLERMO" u="1"/>
        <s v="DE LA TORRE MURUATO MARIO CESAR JESUS" u="1"/>
        <s v="BAÑUELOS PONCE ADRIANA KARINA" u="1"/>
        <s v="MUÑOZ ORTEGA PAULO" u="1"/>
        <s v="GARCIA OREA LEOPOLDO ERNESTO" u="1"/>
        <s v="SEGURA MEDELLIN DANIEL" u="1"/>
        <s v="CASALES MARQUEZ ADRIANA DAHYIRA" u="1"/>
      </sharedItems>
    </cacheField>
    <cacheField name="PUESTO" numFmtId="0">
      <sharedItems/>
    </cacheField>
    <cacheField name="SUCURSAL" numFmtId="0">
      <sharedItems count="74">
        <s v="CD MX ALTAVISTA"/>
        <s v="BAJA"/>
        <s v="CD MX JULIO VERNE POLANCO"/>
        <s v="CD MX LINDAVISTA"/>
        <s v="HGO PACHUCA CAMINO REAL"/>
        <s v="CD MX MONTES URALES"/>
        <s v="CD MX PATIO UNIVERSIDAD"/>
        <s v="CD MX SANTA FE CENTRO COMERCIAL"/>
        <s v="CD MX TERRAZA PEDREGAL"/>
        <s v="CD MX XOLA"/>
        <s v="EDO MEX GT LOMAS VERDES"/>
        <s v="EDO MEX METEPEC PLAZA IZAR"/>
        <s v="EDO MEX SATELITE"/>
        <s v="EDO MEX TECAMACHALCO"/>
        <s v="EDO MEX TOLUCA V CARRANZA"/>
        <s v="EDO MEX VALLE DORADO"/>
        <s v="MOR CUERNAVACA DOMINGO DIEZ"/>
        <s v="CD MX SANTA FE BANCO PB"/>
        <s v="CD MX SANTA FE GLEZ CAMARENA"/>
        <s v="JAL GDL PLAZA MEXICO"/>
        <s v="JAL ZAPOPAN PLAZA PATRIA"/>
        <s v="JAL GDL ARCOS VALLARTA"/>
        <s v="JAL GDL FORUM TLAQUEPAQUE"/>
        <s v="JAL ZAPOPAN ANDARES BANCO"/>
        <s v="JAL ZAPOPAN ANDARES CB"/>
        <s v="JAL ZAPOPAN MARIANO OTERO"/>
        <s v="AGS AGUASCALIENTES NTE 509"/>
        <s v="BC MEXICALI PLAZA LIENZO"/>
        <s v="BC TIJUANA PASEO"/>
        <s v="CHIH CD JUAREZ PLAZA ODORE"/>
        <s v="CHIH CHIH AV DE LA JUVENTUD"/>
        <s v="GTO LEON CERRO GORDO BANCO"/>
        <s v="CHIS TUX GUT BEL. DOMINGUEZ"/>
        <s v="JAL CHAPALA AJIJIC"/>
        <s v="JAL MARINA VALLARTA"/>
        <s v="PUE CHOLULA CITY ANGELOPOLIS"/>
        <s v="QROO CANCUN PLAZA HOLLYWOOD"/>
        <s v="SON CIUDAD OBREGON MIGUEL ALEMAN"/>
        <s v="SON HERMOSILLO RAQUET"/>
        <s v="SON HERMOSILLO RIO SONORA"/>
        <s v="VER BOCA DEL RIO LAS AMERICAS"/>
        <s v="YUC MERIDA PLAZA LUXUS ALTABRISA"/>
        <s v="GTO IRAPUATO"/>
        <s v="GTO LEON CERRO GORDO CB"/>
        <s v="COAH SALTILLO CASA GRANDE"/>
        <s v="COAH TORREON B INDEPENDENCIA"/>
        <s v="TAMPS NUEVO LAREDO AV COLON"/>
        <s v="NL MTY VISTA HERMOSA"/>
        <s v="NL SAN PEDRO GOMEZ MORIN"/>
        <s v="SERVICIOS CAT"/>
        <s v="NL SAN PEDRO VALLE"/>
        <s v="GTO SMA CENTRO"/>
        <s v="GTO SMA PLAZA LUCIERNAGA"/>
        <s v="QRO JURICA"/>
        <s v="QRO QUERETARO BERNARDO QUINTANA"/>
        <s v="BCS LOS CABOS P PENINSULA"/>
        <s v="SIN CULIACAN TORRE STA MARIA"/>
        <s v="SIN LOS MOCHIS PLAZA ROSALES"/>
        <s v="SIN MAZATLAN AV DEL MAR"/>
        <s v="MICH MOR AV LAZARO CARDENAS"/>
        <s v="SLP SAN LUIS POTOSI PEDREGAL"/>
        <s v="WEALTH MANAGEMENT"/>
        <s v="CD MX CORPORATIVO"/>
        <s v="CD MX MONTES URALES (CORPORATIVO)"/>
        <s v="SEGUROS"/>
        <s v="ARRENDADORA"/>
        <s v="TAMPS TAMPICO AV HIDALGO"/>
        <s v="SIN ESQUEMA DE COMPENSACIÓN"/>
        <s v="CREDITO"/>
        <s v="SON HERMOSILLO PLAZA ANDENES"/>
        <s v="JAL ZAPOPAN ANDARES CORP. PATRIA"/>
        <s v="PERSONAL ACTINVER"/>
        <s v="SIN ESQUEMA" u="1"/>
        <s v="NL SAN PEDRO SAN AGUSTIN" u="1"/>
      </sharedItems>
    </cacheField>
    <cacheField name="% COMPENSACIÓN" numFmtId="9">
      <sharedItems containsSemiMixedTypes="0" containsString="0" containsNumber="1" minValue="0.15" maxValue="1"/>
    </cacheField>
    <cacheField name="COMISION DIRECTA $$" numFmtId="165">
      <sharedItems containsMixedTypes="1" containsNumber="1" minValue="-50265.117630000001" maxValue="62698.73765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or" refreshedDate="44610.607730902775" createdVersion="6" refreshedVersion="6" recordCount="11" xr:uid="{00000000-000A-0000-FFFF-FFFF0E000000}">
  <cacheSource type="worksheet">
    <worksheetSource ref="A1:Q12" sheet="CobranzaBcaCorporativa"/>
  </cacheSource>
  <cacheFields count="17">
    <cacheField name="RAMO" numFmtId="0">
      <sharedItems/>
    </cacheField>
    <cacheField name="CIA" numFmtId="1">
      <sharedItems/>
    </cacheField>
    <cacheField name="POLIZA" numFmtId="1">
      <sharedItems containsSemiMixedTypes="0" containsString="0" containsNumber="1" containsInteger="1" minValue="1602100006379" maxValue="4012100045372"/>
    </cacheField>
    <cacheField name="IMPORTE PN" numFmtId="165">
      <sharedItems containsSemiMixedTypes="0" containsString="0" containsNumber="1" minValue="477.31" maxValue="156591.79999999999"/>
    </cacheField>
    <cacheField name="COMISIÓN ACTINVER" numFmtId="165">
      <sharedItems containsSemiMixedTypes="0" containsString="0" containsNumber="1" minValue="62.0503" maxValue="18221.16"/>
    </cacheField>
    <cacheField name="% COM ACTINVER" numFmtId="172">
      <sharedItems containsSemiMixedTypes="0" containsString="0" containsNumber="1" minValue="0.10831203602287939" maxValue="0.15"/>
    </cacheField>
    <cacheField name="COMENTARIO" numFmtId="1">
      <sharedItems containsNonDate="0" containsString="0" containsBlank="1"/>
    </cacheField>
    <cacheField name="PERIODO DE PAGO" numFmtId="1">
      <sharedItems/>
    </cacheField>
    <cacheField name="FECHA DE PAGO" numFmtId="14">
      <sharedItems containsSemiMixedTypes="0" containsNonDate="0" containsDate="1" containsString="0" minDate="2022-01-03T00:00:00" maxDate="2022-02-01T00:00:00"/>
    </cacheField>
    <cacheField name="NUEVA O RENOVACION" numFmtId="0">
      <sharedItems/>
    </cacheField>
    <cacheField name="NOMBRE ASEG" numFmtId="0">
      <sharedItems/>
    </cacheField>
    <cacheField name="USUARIO" numFmtId="1">
      <sharedItems containsSemiMixedTypes="0" containsString="0" containsNumber="1" containsInteger="1" minValue="60253" maxValue="63496" count="10">
        <n v="63482"/>
        <n v="61789"/>
        <n v="63129"/>
        <n v="60253"/>
        <n v="61079"/>
        <n v="62425"/>
        <n v="63496"/>
        <n v="60520"/>
        <n v="60413" u="1"/>
        <n v="63447" u="1"/>
      </sharedItems>
    </cacheField>
    <cacheField name="NOMBRE ASESOR" numFmtId="0">
      <sharedItems count="10">
        <s v="ALVAREZ FORTOUL LUIS MOISES"/>
        <s v="GARZA SALINAS ADRIAN"/>
        <s v="SOLIS OLIVARES DULCE MARIA"/>
        <s v="HERNANDEZ MENDEZ BRUNO"/>
        <s v="VILLEGAS GONZALEZ ANDREA"/>
        <s v="BAÑUELOS NAVARRETE RICARDO"/>
        <s v="JUAREZ  CARRILLO VICTOR IGNACIO"/>
        <s v="TODD SOUZA JORGE ADRIAN"/>
        <s v="ESPINOZA ESPINOZA RICARDO" u="1"/>
        <s v="GARCIA SANCHEZ JESSY IRVING" u="1"/>
      </sharedItems>
    </cacheField>
    <cacheField name="PUESTO" numFmtId="0">
      <sharedItems/>
    </cacheField>
    <cacheField name="SUCURSAL" numFmtId="0">
      <sharedItems/>
    </cacheField>
    <cacheField name="COMISION DIRECTA %" numFmtId="0">
      <sharedItems containsSemiMixedTypes="0" containsString="0" containsNumber="1" minValue="4.1500000000000002E-2" maxValue="0.05"/>
    </cacheField>
    <cacheField name="COMISION DIRECTA $$" numFmtId="165">
      <sharedItems containsSemiMixedTypes="0" containsString="0" containsNumber="1" minValue="23.865500000000001" maxValue="5466.34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77">
  <r>
    <s v="HOGAR"/>
    <s v="MAPFRE"/>
    <n v="3101900011130"/>
    <n v="773.65"/>
    <n v="100.5745"/>
    <n v="0.13"/>
    <m/>
    <s v="MENSUAL"/>
    <d v="2022-01-05T00:00:00"/>
    <s v="RENOVACION"/>
    <s v="PROVENCIO MU¥OZ, MARGARITA MERC"/>
    <x v="0"/>
    <x v="0"/>
    <s v="ASESOR"/>
    <x v="0"/>
    <n v="0.3"/>
    <n v="30.172349999999998"/>
  </r>
  <r>
    <s v="VIDA INVERSION"/>
    <s v="MAPFRE"/>
    <n v="1002000000097"/>
    <n v="12500"/>
    <n v="3250"/>
    <n v="0.26"/>
    <m/>
    <s v="CONTADO"/>
    <d v="2022-01-07T00:00:00"/>
    <s v="RENOVACION"/>
    <s v="GARCIA LASTRA, MIGUEL ANGEL"/>
    <x v="0"/>
    <x v="0"/>
    <s v="ASESOR"/>
    <x v="0"/>
    <n v="0.3"/>
    <n v="975"/>
  </r>
  <r>
    <s v="AUTOS"/>
    <s v="MAPFRE"/>
    <n v="4012100149488"/>
    <n v="508.28"/>
    <n v="76.24199999999999"/>
    <n v="0.15"/>
    <m/>
    <s v="MENSUAL"/>
    <d v="2022-01-07T00:00:00"/>
    <s v="NUEVA"/>
    <s v="GUERRERO CASTRO, MAYRA"/>
    <x v="0"/>
    <x v="0"/>
    <s v="ASESOR"/>
    <x v="0"/>
    <n v="0.3"/>
    <n v="22.872599999999995"/>
  </r>
  <r>
    <s v="AUTOS"/>
    <s v="MAPFRE"/>
    <n v="4012100153392"/>
    <n v="655.97"/>
    <n v="98.395499999999998"/>
    <n v="0.15"/>
    <m/>
    <s v="MENSUAL"/>
    <d v="2022-01-07T00:00:00"/>
    <s v="NUEVA"/>
    <s v="HERRERA GUERRERO, SANTIAGO"/>
    <x v="0"/>
    <x v="0"/>
    <s v="ASESOR"/>
    <x v="0"/>
    <n v="0.3"/>
    <n v="29.518649999999997"/>
  </r>
  <r>
    <s v="AUTOS"/>
    <s v="MAPFRE"/>
    <n v="4011900474564"/>
    <n v="419.85"/>
    <n v="62.977499999999999"/>
    <n v="0.15"/>
    <m/>
    <s v="MENSUAL"/>
    <d v="2022-01-17T00:00:00"/>
    <s v="RENOVACION"/>
    <s v="FERRER ARRIETA, LUIS"/>
    <x v="0"/>
    <x v="0"/>
    <s v="ASESOR"/>
    <x v="0"/>
    <n v="0.3"/>
    <n v="18.893249999999998"/>
  </r>
  <r>
    <s v="AUTOS"/>
    <s v="MAPFRE"/>
    <n v="4012000104460"/>
    <n v="441.05"/>
    <n v="66.157499999999999"/>
    <n v="0.15"/>
    <m/>
    <s v="MENSUAL"/>
    <d v="2022-01-17T00:00:00"/>
    <s v="RENOVACION"/>
    <s v="CUELLAR CASTRO, RAUL"/>
    <x v="0"/>
    <x v="0"/>
    <s v="ASESOR"/>
    <x v="0"/>
    <n v="0.3"/>
    <n v="19.847249999999999"/>
  </r>
  <r>
    <s v="AUTOS"/>
    <s v="MAPFRE"/>
    <n v="4011900474567"/>
    <n v="506.4"/>
    <n v="75.959999999999994"/>
    <n v="0.15"/>
    <m/>
    <s v="MENSUAL"/>
    <d v="2022-01-21T00:00:00"/>
    <s v="RENOVACION"/>
    <s v="PRINTALLAMINACION S DE RL DE CV"/>
    <x v="0"/>
    <x v="0"/>
    <s v="ASESOR"/>
    <x v="0"/>
    <n v="0.3"/>
    <n v="22.787999999999997"/>
  </r>
  <r>
    <s v="AUTOS"/>
    <s v="MAPFRE"/>
    <n v="4011900463489"/>
    <n v="245.16"/>
    <n v="36.774000000000001"/>
    <n v="0.15"/>
    <m/>
    <s v="MENSUAL"/>
    <d v="2022-01-25T00:00:00"/>
    <s v="RENOVACION"/>
    <s v="CASTRO LOPEZ, MARIA"/>
    <x v="0"/>
    <x v="0"/>
    <s v="ASESOR"/>
    <x v="0"/>
    <n v="0.3"/>
    <n v="11.0322"/>
  </r>
  <r>
    <s v="AUTOS"/>
    <s v="MAPFRE"/>
    <n v="4011900463598"/>
    <n v="206.21"/>
    <n v="30.9315"/>
    <n v="0.15"/>
    <m/>
    <s v="MENSUAL"/>
    <d v="2022-01-25T00:00:00"/>
    <s v="RENOVACION"/>
    <s v="CASTRO LOPEZ, MARIA"/>
    <x v="0"/>
    <x v="0"/>
    <s v="ASESOR"/>
    <x v="0"/>
    <n v="0.3"/>
    <n v="9.2794499999999989"/>
  </r>
  <r>
    <s v="AUTOS"/>
    <s v="MAPFRE"/>
    <n v="4012200013424"/>
    <n v="3987.77"/>
    <n v="598.16549999999995"/>
    <n v="0.15"/>
    <m/>
    <s v="CONTADO"/>
    <d v="2022-02-02T00:00:00"/>
    <s v="NUEVA"/>
    <s v="MALDONADO MEDINA, MARTHA ARACEL"/>
    <x v="0"/>
    <x v="0"/>
    <s v="ASESOR"/>
    <x v="0"/>
    <n v="0.3"/>
    <n v="179.44964999999999"/>
  </r>
  <r>
    <s v="HOGAR"/>
    <s v="MAPFRE"/>
    <n v="3102100012381"/>
    <n v="695.28"/>
    <n v="90.386399999999995"/>
    <n v="0.13"/>
    <m/>
    <s v="MENSUAL"/>
    <d v="2022-01-07T00:00:00"/>
    <s v="NUEVA"/>
    <s v="LOPEZ SALCIDO, LAURA"/>
    <x v="1"/>
    <x v="1"/>
    <s v="ASESOR"/>
    <x v="0"/>
    <n v="0.3"/>
    <n v="27.115919999999999"/>
  </r>
  <r>
    <s v="AUTOS"/>
    <s v="MAPFRE"/>
    <n v="4011900480748"/>
    <n v="442.73"/>
    <n v="66.409499999999994"/>
    <n v="0.15"/>
    <m/>
    <s v="MENSUAL"/>
    <d v="2022-01-07T00:00:00"/>
    <s v="RENOVACION"/>
    <s v="LOPEZ SALCIDO, LAURA"/>
    <x v="1"/>
    <x v="1"/>
    <s v="ASESOR"/>
    <x v="0"/>
    <n v="0.3"/>
    <n v="19.922849999999997"/>
  </r>
  <r>
    <s v="AUTOS"/>
    <s v="MAPFRE"/>
    <n v="4012000099666"/>
    <n v="282.83999999999997"/>
    <n v="42.425999999999995"/>
    <n v="0.15"/>
    <m/>
    <s v="MENSUAL"/>
    <d v="2022-01-10T00:00:00"/>
    <s v="RENOVACION"/>
    <s v="FLORES HERNANDEZ, TERESA"/>
    <x v="1"/>
    <x v="1"/>
    <s v="ASESOR"/>
    <x v="0"/>
    <n v="0.3"/>
    <n v="12.727799999999998"/>
  </r>
  <r>
    <s v="AUTOS"/>
    <s v="MAPFRE"/>
    <n v="4012100257105"/>
    <n v="388.89"/>
    <n v="58.333499999999994"/>
    <n v="0.15"/>
    <m/>
    <s v="MENSUAL"/>
    <d v="2022-01-11T00:00:00"/>
    <s v="NUEVA"/>
    <s v="ORTEGA VAZQUEZ, CARLOS ENRIQUE"/>
    <x v="1"/>
    <x v="1"/>
    <s v="ASESOR"/>
    <x v="0"/>
    <n v="0.3"/>
    <n v="17.500049999999998"/>
  </r>
  <r>
    <s v="AUTOS"/>
    <s v="MAPFRE"/>
    <n v="4012100351643"/>
    <n v="414.62"/>
    <n v="62.192999999999998"/>
    <n v="0.15"/>
    <m/>
    <s v="MENSUAL"/>
    <d v="2022-01-20T00:00:00"/>
    <s v="NUEVA"/>
    <s v="LOPEZ SALCIDO, MARIA DE LOS ANG"/>
    <x v="1"/>
    <x v="1"/>
    <s v="ASESOR"/>
    <x v="0"/>
    <n v="0.3"/>
    <n v="18.657899999999998"/>
  </r>
  <r>
    <s v="GMM"/>
    <s v="MAPFRE"/>
    <n v="2882000020963"/>
    <n v="2654.19"/>
    <n v="451.21"/>
    <n v="0.16999913344560863"/>
    <m/>
    <s v="MENSUAL SIN RECARGOS"/>
    <d v="2022-01-21T00:00:00"/>
    <s v="RENOVACION"/>
    <s v="OSTOS GUIZA, ALEJANDRA IVETT"/>
    <x v="1"/>
    <x v="1"/>
    <s v="ASESOR"/>
    <x v="0"/>
    <n v="0.3"/>
    <n v="135.363"/>
  </r>
  <r>
    <s v="GMM"/>
    <s v="MAPFRE"/>
    <n v="2882000019253"/>
    <n v="604.1"/>
    <n v="114.77900000000001"/>
    <n v="0.19"/>
    <m/>
    <s v="MENSUAL SIN RECARGOS"/>
    <d v="2022-01-24T00:00:00"/>
    <s v="RENOVACION"/>
    <s v="SERRANO OSTOS, MARIA FERNANDA"/>
    <x v="1"/>
    <x v="1"/>
    <s v="ASESOR"/>
    <x v="0"/>
    <n v="0.3"/>
    <n v="34.433700000000002"/>
  </r>
  <r>
    <s v="AUTOS"/>
    <s v="MAPFRE"/>
    <n v="4012000004777"/>
    <n v="11588.67"/>
    <n v="1738.3005000000001"/>
    <n v="0.15"/>
    <m/>
    <s v="CONTADO"/>
    <d v="2022-01-26T00:00:00"/>
    <s v="RENOVACION"/>
    <s v="MARIN ALARCON, LETICIA NURIA"/>
    <x v="1"/>
    <x v="1"/>
    <s v="ASESOR"/>
    <x v="0"/>
    <n v="0.3"/>
    <n v="521.49014999999997"/>
  </r>
  <r>
    <s v="VIDA INVERSION"/>
    <s v="MAPFRE"/>
    <n v="1002200000804"/>
    <n v="7500"/>
    <n v="1950"/>
    <n v="0.26"/>
    <m/>
    <s v="CONTADO"/>
    <d v="2022-01-28T00:00:00"/>
    <s v="NUEVA"/>
    <s v="ORDIALES BASSOLS, ARTURO"/>
    <x v="1"/>
    <x v="1"/>
    <s v="ASESOR"/>
    <x v="0"/>
    <n v="0.3"/>
    <n v="585"/>
  </r>
  <r>
    <s v="GMM"/>
    <s v="MAPFRE"/>
    <n v="2882000019412"/>
    <n v="1520.66"/>
    <n v="288.92540000000002"/>
    <n v="0.19"/>
    <m/>
    <s v="MENSUAL SIN RECARGOS"/>
    <d v="2022-01-28T00:00:00"/>
    <s v="RENOVACION"/>
    <s v="SANCHEZ SANCHEZ, MARTINA"/>
    <x v="1"/>
    <x v="1"/>
    <s v="ASESOR"/>
    <x v="0"/>
    <n v="0.3"/>
    <n v="86.677620000000005"/>
  </r>
  <r>
    <s v="AUTOS"/>
    <s v="MAPFRE"/>
    <n v="4012000035957"/>
    <n v="491.17"/>
    <n v="73.6755"/>
    <n v="0.15"/>
    <m/>
    <s v="MENSUAL"/>
    <d v="2022-02-01T00:00:00"/>
    <s v="RENOVACION"/>
    <s v="LOPEZ SALCIDO, LAURA"/>
    <x v="1"/>
    <x v="1"/>
    <s v="ASESOR"/>
    <x v="0"/>
    <n v="0.3"/>
    <n v="22.102650000000001"/>
  </r>
  <r>
    <s v="AUTOS"/>
    <s v="MAPFRE"/>
    <n v="4011900474208"/>
    <n v="4172.5600000000004"/>
    <n v="625.88400000000001"/>
    <n v="0.15"/>
    <m/>
    <s v="SEMESTRAL"/>
    <d v="2022-01-14T00:00:00"/>
    <s v="RENOVACION"/>
    <s v="ZURITA ZURITA, ROSA CECILIA"/>
    <x v="2"/>
    <x v="2"/>
    <s v="ASESOR"/>
    <x v="1"/>
    <n v="0.3"/>
    <n v="187.76519999999999"/>
  </r>
  <r>
    <s v="GMM"/>
    <s v="MAPFRE"/>
    <n v="2882100002451"/>
    <n v="17528.39"/>
    <n v="3330.3941"/>
    <n v="0.19"/>
    <m/>
    <s v="CONTADO"/>
    <d v="2022-01-21T00:00:00"/>
    <s v="RENOVACION"/>
    <s v="LOPEZ MORFIN, GEOVANELI"/>
    <x v="3"/>
    <x v="3"/>
    <s v="SUBDIRECTOR DE PROMOCION"/>
    <x v="0"/>
    <n v="0.3"/>
    <n v="999.11822999999993"/>
  </r>
  <r>
    <s v="AUTOS"/>
    <s v="MAPFRE"/>
    <n v="4011900444725"/>
    <n v="852.41"/>
    <n v="127.86149999999999"/>
    <n v="0.15"/>
    <m/>
    <s v="MENSUAL"/>
    <d v="2022-01-06T00:00:00"/>
    <s v="RENOVACION"/>
    <s v="KELLY LOPEZ, ANOUK EDITH"/>
    <x v="4"/>
    <x v="4"/>
    <s v="ASESOR"/>
    <x v="0"/>
    <n v="0.3"/>
    <n v="38.358449999999998"/>
  </r>
  <r>
    <s v="AUTOS"/>
    <s v="MAPFRE"/>
    <n v="4012000064677"/>
    <n v="761.06"/>
    <n v="114.15899999999999"/>
    <n v="0.15"/>
    <m/>
    <s v="MENSUAL"/>
    <d v="2022-01-12T00:00:00"/>
    <s v="RENOVACION"/>
    <s v="ZUÇþIGA TORRES, GUADALUPE REMED"/>
    <x v="4"/>
    <x v="4"/>
    <s v="ASESOR"/>
    <x v="0"/>
    <n v="0.3"/>
    <n v="34.247699999999995"/>
  </r>
  <r>
    <s v="GMM"/>
    <s v="MAPFRE"/>
    <n v="2882000030668"/>
    <n v="755.49"/>
    <n v="128.43"/>
    <n v="0.16999563197395068"/>
    <m/>
    <s v="MENSUAL SIN RECARGOS"/>
    <d v="2022-01-28T00:00:00"/>
    <s v="RENOVACION"/>
    <s v="ARAMBULA RAMIREZ, JORGE MIGUEL"/>
    <x v="4"/>
    <x v="4"/>
    <s v="ASESOR"/>
    <x v="0"/>
    <n v="0.3"/>
    <n v="38.529000000000003"/>
  </r>
  <r>
    <s v="HOGAR"/>
    <s v="MAPFRE"/>
    <n v="3101900014924"/>
    <n v="486.44"/>
    <n v="63.237200000000001"/>
    <n v="0.13"/>
    <m/>
    <s v="MENSUAL"/>
    <d v="2022-01-28T00:00:00"/>
    <s v="RENOVACION"/>
    <s v="ARRIOLA ZUNIGA, ENRIQUE ALFREDO"/>
    <x v="4"/>
    <x v="4"/>
    <s v="ASESOR"/>
    <x v="0"/>
    <n v="0.3"/>
    <n v="18.971160000000001"/>
  </r>
  <r>
    <s v="GMM"/>
    <s v="MAPFRE"/>
    <n v="2882000030921"/>
    <n v="859.02"/>
    <n v="163.21379999999999"/>
    <n v="0.19"/>
    <m/>
    <s v="MENSUAL SIN RECARGOS"/>
    <d v="2022-01-31T00:00:00"/>
    <s v="RENOVACION"/>
    <s v="ARAMBURU MUNGUIA, IRMA LIDIA"/>
    <x v="4"/>
    <x v="4"/>
    <s v="ASESOR"/>
    <x v="0"/>
    <n v="0.3"/>
    <n v="48.964139999999993"/>
  </r>
  <r>
    <s v="AUTOS"/>
    <s v="MAPFRE"/>
    <n v="4011900474458"/>
    <n v="305.93"/>
    <n v="45.889499999999998"/>
    <n v="0.15"/>
    <m/>
    <s v="MENSUAL"/>
    <d v="2022-02-01T00:00:00"/>
    <s v="RENOVACION"/>
    <s v="BOTELLO LEAL, SANDRA LUZ"/>
    <x v="4"/>
    <x v="4"/>
    <s v="ASESOR"/>
    <x v="0"/>
    <n v="0.3"/>
    <n v="13.76685"/>
  </r>
  <r>
    <s v="AUTOS"/>
    <s v="MAPFRE"/>
    <n v="4011900400437"/>
    <n v="557.85"/>
    <n v="83.677499999999995"/>
    <n v="0.15"/>
    <m/>
    <s v="MENSUAL"/>
    <d v="2022-01-05T00:00:00"/>
    <s v="RENOVACION"/>
    <s v="BAIDON ROMANO, ABRAHAM"/>
    <x v="5"/>
    <x v="5"/>
    <s v="DIRECTOR DE CENTRO FINANCIERO"/>
    <x v="2"/>
    <n v="0.3"/>
    <n v="25.103249999999999"/>
  </r>
  <r>
    <s v="AUTOS"/>
    <s v="MAPFRE"/>
    <n v="4011900414825"/>
    <n v="632.01"/>
    <n v="94.80149999999999"/>
    <n v="0.15"/>
    <m/>
    <s v="MENSUAL"/>
    <d v="2022-01-07T00:00:00"/>
    <s v="RENOVACION"/>
    <s v="VILLAMIL SOSA, IRMA"/>
    <x v="6"/>
    <x v="6"/>
    <s v="ASESOR"/>
    <x v="2"/>
    <n v="0.3"/>
    <n v="28.440449999999995"/>
  </r>
  <r>
    <s v="AUTOS"/>
    <s v="MAPFRE"/>
    <n v="4011900480663"/>
    <n v="379.04"/>
    <n v="56.856000000000002"/>
    <n v="0.15"/>
    <m/>
    <s v="MENSUAL"/>
    <d v="2022-01-10T00:00:00"/>
    <s v="RENOVACION"/>
    <s v="GOMEZ GOMEZ, ARTURO"/>
    <x v="6"/>
    <x v="6"/>
    <s v="ASESOR"/>
    <x v="2"/>
    <n v="0.3"/>
    <n v="17.056799999999999"/>
  </r>
  <r>
    <s v="AUTOS"/>
    <s v="MAPFRE"/>
    <n v="4012000135658"/>
    <n v="321.17"/>
    <n v="48.1755"/>
    <n v="0.15"/>
    <m/>
    <s v="MENSUAL"/>
    <d v="2022-01-10T00:00:00"/>
    <s v="RENOVACION"/>
    <s v="CALDERON HERNANDEZ, ERIK"/>
    <x v="6"/>
    <x v="6"/>
    <s v="ASESOR"/>
    <x v="2"/>
    <n v="0.3"/>
    <n v="14.452649999999998"/>
  </r>
  <r>
    <s v="AUTOS"/>
    <s v="MAPFRE"/>
    <n v="4012000006405"/>
    <n v="4219.42"/>
    <n v="632.91300000000001"/>
    <n v="0.15"/>
    <m/>
    <s v="CONTADO"/>
    <d v="2022-01-11T00:00:00"/>
    <s v="RENOVACION"/>
    <s v="PEREZ OCAMPO, GUILLERMO"/>
    <x v="6"/>
    <x v="6"/>
    <s v="ASESOR"/>
    <x v="2"/>
    <n v="0.3"/>
    <n v="189.87389999999999"/>
  </r>
  <r>
    <s v="AUTOS"/>
    <s v="MAPFRE"/>
    <n v="4012000009705"/>
    <n v="312.17"/>
    <n v="46.825499999999998"/>
    <n v="0.15"/>
    <m/>
    <s v="MENSUAL"/>
    <d v="2022-01-13T00:00:00"/>
    <s v="RENOVACION"/>
    <s v="CALDERON REYES, HUGO"/>
    <x v="6"/>
    <x v="6"/>
    <s v="ASESOR"/>
    <x v="2"/>
    <n v="0.3"/>
    <n v="14.047649999999999"/>
  </r>
  <r>
    <s v="AUTOS"/>
    <s v="MAPFRE"/>
    <n v="4012000033618"/>
    <n v="359.5"/>
    <n v="53.924999999999997"/>
    <n v="0.15"/>
    <m/>
    <s v="MENSUAL"/>
    <d v="2022-01-13T00:00:00"/>
    <s v="RENOVACION"/>
    <s v="CALDERON REYES, JORGE LUIS"/>
    <x v="6"/>
    <x v="6"/>
    <s v="ASESOR"/>
    <x v="2"/>
    <n v="0.3"/>
    <n v="16.177499999999998"/>
  </r>
  <r>
    <s v="AUTOS"/>
    <s v="MAPFRE"/>
    <n v="4012100226111"/>
    <n v="305.52999999999997"/>
    <n v="45.829499999999996"/>
    <n v="0.15"/>
    <m/>
    <s v="MENSUAL"/>
    <d v="2022-01-13T00:00:00"/>
    <s v="NUEVA"/>
    <s v="CALDERON PANIAGUA, FERMIN"/>
    <x v="6"/>
    <x v="6"/>
    <s v="ASESOR"/>
    <x v="2"/>
    <n v="0.3"/>
    <n v="13.748849999999999"/>
  </r>
  <r>
    <s v="AUTOS"/>
    <s v="MAPFRE"/>
    <n v="4012100288193"/>
    <n v="392.87"/>
    <n v="58.930499999999995"/>
    <n v="0.15"/>
    <m/>
    <s v="MENSUAL"/>
    <d v="2022-01-17T00:00:00"/>
    <s v="NUEVA"/>
    <s v="BELMENEN VERGARA, IVONNE"/>
    <x v="6"/>
    <x v="6"/>
    <s v="ASESOR"/>
    <x v="2"/>
    <n v="0.3"/>
    <n v="17.679149999999996"/>
  </r>
  <r>
    <s v="AUTOS"/>
    <s v="MAPFRE"/>
    <n v="4012000145650"/>
    <n v="542.28"/>
    <n v="81.341999999999999"/>
    <n v="0.15"/>
    <m/>
    <s v="MENSUAL"/>
    <d v="2022-01-18T00:00:00"/>
    <s v="RENOVACION"/>
    <s v="MU¥OZ VALDIVIA, JOS ROBERTO"/>
    <x v="6"/>
    <x v="6"/>
    <s v="ASESOR"/>
    <x v="2"/>
    <n v="0.3"/>
    <n v="24.4026"/>
  </r>
  <r>
    <s v="AUTOS"/>
    <s v="MAPFRE"/>
    <n v="4012100103891"/>
    <n v="297.98"/>
    <n v="44.697000000000003"/>
    <n v="0.15"/>
    <m/>
    <s v="MENSUAL"/>
    <d v="2022-01-24T00:00:00"/>
    <s v="RENOVACION"/>
    <s v="AGUILAR VALDEZ, MARTHA PATRICIA"/>
    <x v="6"/>
    <x v="6"/>
    <s v="ASESOR"/>
    <x v="2"/>
    <n v="0.3"/>
    <n v="13.4091"/>
  </r>
  <r>
    <s v="AUTOS"/>
    <s v="MAPFRE"/>
    <n v="4012000023619"/>
    <n v="404.93"/>
    <n v="60.7395"/>
    <n v="0.15"/>
    <m/>
    <s v="MENSUAL"/>
    <d v="2022-01-25T00:00:00"/>
    <s v="RENOVACION"/>
    <s v="CALDERON REYES, HUGO"/>
    <x v="6"/>
    <x v="6"/>
    <s v="ASESOR"/>
    <x v="2"/>
    <n v="0.3"/>
    <n v="18.22185"/>
  </r>
  <r>
    <s v="AUTOS"/>
    <s v="MAPFRE"/>
    <n v="4012200020655"/>
    <n v="869.98"/>
    <n v="130.49699999999999"/>
    <n v="0.15"/>
    <m/>
    <s v="MENSUAL"/>
    <d v="2022-01-25T00:00:00"/>
    <s v="NUEVA"/>
    <s v="LAZO VILLARREAL, MARIA ELENA"/>
    <x v="6"/>
    <x v="6"/>
    <s v="ASESOR"/>
    <x v="2"/>
    <n v="0.3"/>
    <n v="39.149099999999997"/>
  </r>
  <r>
    <s v="AUTOS"/>
    <s v="MAPFRE"/>
    <n v="4012000235177"/>
    <n v="260.25"/>
    <n v="39.037500000000001"/>
    <n v="0.15"/>
    <m/>
    <s v="MENSUAL"/>
    <d v="2022-01-26T00:00:00"/>
    <s v="RENOVACION"/>
    <s v="VERA LOBATO, ESTEBAN"/>
    <x v="6"/>
    <x v="6"/>
    <s v="ASESOR"/>
    <x v="2"/>
    <n v="0.3"/>
    <n v="11.71125"/>
  </r>
  <r>
    <s v="AUTOS"/>
    <s v="MAPFRE"/>
    <n v="4012100070756"/>
    <n v="329.34"/>
    <n v="49.400999999999996"/>
    <n v="0.15"/>
    <m/>
    <s v="ANUAL"/>
    <d v="2022-01-26T00:00:00"/>
    <s v="RENOVACION"/>
    <s v="RAMIREZ HERRERA, BRIANDA ALICIA"/>
    <x v="6"/>
    <x v="6"/>
    <s v="ASESOR"/>
    <x v="2"/>
    <n v="0.3"/>
    <n v="14.820299999999998"/>
  </r>
  <r>
    <s v="AUTOS"/>
    <s v="MAPFRE"/>
    <n v="4012000088489"/>
    <n v="284.37"/>
    <n v="42.655499999999996"/>
    <n v="0.15"/>
    <m/>
    <s v="MENSUAL"/>
    <d v="2022-01-28T00:00:00"/>
    <s v="RENOVACION"/>
    <s v="MEDRANO GUTIERREZ, NANCY GUADAL"/>
    <x v="6"/>
    <x v="6"/>
    <s v="ASESOR"/>
    <x v="2"/>
    <n v="0.3"/>
    <n v="12.796649999999998"/>
  </r>
  <r>
    <s v="AUTOS"/>
    <s v="MAPFRE"/>
    <n v="4012100179216"/>
    <n v="487.14"/>
    <n v="73.070999999999998"/>
    <n v="0.15"/>
    <m/>
    <s v="MENSUAL"/>
    <d v="2022-01-31T00:00:00"/>
    <s v="NUEVA"/>
    <s v="REYES PEREZ, FABIOLA YARET"/>
    <x v="6"/>
    <x v="6"/>
    <s v="ASESOR"/>
    <x v="2"/>
    <n v="0.3"/>
    <n v="21.921299999999999"/>
  </r>
  <r>
    <s v="AUTOS"/>
    <s v="MAPFRE"/>
    <n v="4012000145650"/>
    <n v="542.28"/>
    <n v="81.341999999999999"/>
    <n v="0.15"/>
    <m/>
    <s v="MENSUAL"/>
    <d v="2022-02-01T00:00:00"/>
    <s v="RENOVACION"/>
    <s v="MU¥OZ VALDIVIA, JOS ROBERTO"/>
    <x v="6"/>
    <x v="6"/>
    <s v="ASESOR"/>
    <x v="2"/>
    <n v="0.3"/>
    <n v="24.4026"/>
  </r>
  <r>
    <s v="AUTOS"/>
    <s v="MAPFRE"/>
    <n v="4012000601034"/>
    <n v="288.5"/>
    <n v="43.274999999999999"/>
    <n v="0.15"/>
    <m/>
    <s v="MENSUAL"/>
    <d v="2022-02-01T00:00:00"/>
    <s v="RENOVACION"/>
    <s v="ROSALES ROMERO, ANDREA ELIAZABE"/>
    <x v="6"/>
    <x v="6"/>
    <s v="ASESOR"/>
    <x v="2"/>
    <n v="0.3"/>
    <n v="12.9825"/>
  </r>
  <r>
    <s v="AUTOS"/>
    <s v="MAPFRE"/>
    <n v="4012000602441"/>
    <n v="769.47"/>
    <n v="115.4205"/>
    <n v="0.15"/>
    <m/>
    <s v="MENSUAL"/>
    <d v="2022-02-02T00:00:00"/>
    <s v="RENOVACION"/>
    <s v="CALDERON PANIAGUA, DOLORES IVAN"/>
    <x v="6"/>
    <x v="6"/>
    <s v="ASESOR"/>
    <x v="2"/>
    <n v="0.3"/>
    <n v="34.626150000000003"/>
  </r>
  <r>
    <s v="AUTOS"/>
    <s v="MAPFRE"/>
    <n v="4011900300142"/>
    <n v="445.62"/>
    <n v="57.93"/>
    <n v="0.12999865356133028"/>
    <m/>
    <s v="MENSUAL"/>
    <d v="2022-01-07T00:00:00"/>
    <s v="RENOVACION"/>
    <s v="SANSON DIAZ, MIGUEL ANGEL GERAR"/>
    <x v="7"/>
    <x v="7"/>
    <s v="ASESOR SENIOR"/>
    <x v="2"/>
    <n v="0.3"/>
    <n v="17.378999999999998"/>
  </r>
  <r>
    <s v="AUTOS"/>
    <s v="MAPFRE"/>
    <n v="4011900474327"/>
    <n v="3875.3"/>
    <n v="581.29499999999996"/>
    <n v="0.15"/>
    <m/>
    <s v="CONTADO"/>
    <d v="2022-01-07T00:00:00"/>
    <s v="RENOVACION"/>
    <s v="SANZ JENKINSON, MARGARITA MARIA"/>
    <x v="7"/>
    <x v="7"/>
    <s v="ASESOR SENIOR"/>
    <x v="2"/>
    <n v="0.3"/>
    <n v="174.38849999999999"/>
  </r>
  <r>
    <s v="AUTOS"/>
    <s v="MAPFRE"/>
    <n v="4012000009378"/>
    <n v="3673.82"/>
    <n v="551.07299999999998"/>
    <n v="0.15"/>
    <m/>
    <s v="CONTADO"/>
    <d v="2022-01-13T00:00:00"/>
    <s v="RENOVACION"/>
    <s v="CARRASCO GONZALEZ, LUIS ENRIQUE"/>
    <x v="7"/>
    <x v="7"/>
    <s v="ASESOR SENIOR"/>
    <x v="2"/>
    <n v="0.3"/>
    <n v="165.3219"/>
  </r>
  <r>
    <s v="AUTOS"/>
    <s v="MAPFRE"/>
    <n v="4012100028687"/>
    <n v="7971.5"/>
    <n v="1195.7249999999999"/>
    <n v="0.15"/>
    <m/>
    <s v="CONTADO"/>
    <d v="2022-01-14T00:00:00"/>
    <s v="RENOVACION"/>
    <s v="OZUNA MEMIJE, RENE"/>
    <x v="7"/>
    <x v="7"/>
    <s v="ASESOR SENIOR"/>
    <x v="2"/>
    <n v="0.3"/>
    <n v="358.71749999999997"/>
  </r>
  <r>
    <s v="AUTOS"/>
    <s v="MAPFRE"/>
    <n v="4011900499622"/>
    <n v="7776.62"/>
    <n v="1166.4929999999999"/>
    <n v="0.15"/>
    <m/>
    <s v="CONTADO"/>
    <d v="2022-01-28T00:00:00"/>
    <s v="RENOVACION"/>
    <s v="RAMIREZ ACOSTA, CARLOS"/>
    <x v="7"/>
    <x v="7"/>
    <s v="ASESOR SENIOR"/>
    <x v="2"/>
    <n v="0.3"/>
    <n v="349.94789999999995"/>
  </r>
  <r>
    <s v="HOGAR"/>
    <s v="MAPFRE"/>
    <n v="3101900011445"/>
    <n v="553.32000000000005"/>
    <n v="71.931600000000003"/>
    <n v="0.13"/>
    <m/>
    <s v="MENSUAL"/>
    <d v="2022-01-14T00:00:00"/>
    <s v="RENOVACION"/>
    <s v="BRAVO ORTIZ, MERCEDES"/>
    <x v="8"/>
    <x v="8"/>
    <s v="SUBDIRECTOR DE PROMOCION"/>
    <x v="2"/>
    <n v="0.3"/>
    <n v="21.57948"/>
  </r>
  <r>
    <s v="GMM"/>
    <s v="MAPFRE"/>
    <n v="2882000003361"/>
    <n v="-6085.18"/>
    <n v="-1156.1842000000001"/>
    <n v="0.19"/>
    <m/>
    <s v="SEMESTRAL"/>
    <d v="2022-01-17T00:00:00"/>
    <s v="RENOVACION"/>
    <s v="FERNANDEZ GALGUERA, DIEGO"/>
    <x v="8"/>
    <x v="8"/>
    <s v="SUBDIRECTOR DE PROMOCION"/>
    <x v="2"/>
    <n v="0.3"/>
    <n v="-346.85526000000004"/>
  </r>
  <r>
    <s v="AUTOS"/>
    <s v="MAPFRE"/>
    <n v="4011900300111"/>
    <n v="418.7"/>
    <n v="62.804999999999993"/>
    <n v="0.15"/>
    <m/>
    <s v="MENSUAL"/>
    <d v="2022-01-20T00:00:00"/>
    <s v="RENOVACION"/>
    <s v="BRAVO ORTIZ, MERCEDES"/>
    <x v="8"/>
    <x v="8"/>
    <s v="SUBDIRECTOR DE PROMOCION"/>
    <x v="2"/>
    <n v="0.3"/>
    <n v="18.841499999999996"/>
  </r>
  <r>
    <s v="AUTOS"/>
    <s v="MAPFRE"/>
    <n v="4012000064734"/>
    <n v="384.08"/>
    <n v="57.611999999999995"/>
    <n v="0.15"/>
    <m/>
    <s v="MENSUAL"/>
    <d v="2022-01-14T00:00:00"/>
    <s v="RENOVACION"/>
    <s v="ALVAREZ CHAPARRO, MARIA GUADALU"/>
    <x v="9"/>
    <x v="9"/>
    <s v="ASESOR SENIOR"/>
    <x v="2"/>
    <n v="0.3"/>
    <n v="17.283599999999996"/>
  </r>
  <r>
    <s v="AUTOS"/>
    <s v="MAPFRE"/>
    <n v="4012100220408"/>
    <n v="2645.58"/>
    <n v="396.83699999999999"/>
    <n v="0.15"/>
    <m/>
    <s v="SEMESTRAL"/>
    <d v="2022-01-18T00:00:00"/>
    <s v="NUEVA"/>
    <s v="ESTRADA CERVANTES, CARLOS"/>
    <x v="9"/>
    <x v="9"/>
    <s v="ASESOR SENIOR"/>
    <x v="2"/>
    <n v="0.3"/>
    <n v="119.05109999999999"/>
  </r>
  <r>
    <s v="HOGAR"/>
    <s v="MAPFRE"/>
    <n v="3102100015072"/>
    <n v="266.26"/>
    <n v="34.613799999999998"/>
    <n v="0.13"/>
    <m/>
    <s v="MENSUAL"/>
    <d v="2022-01-26T00:00:00"/>
    <s v="NUEVA"/>
    <s v="CARDENAS PASCACIO, GUADALUPE AN"/>
    <x v="9"/>
    <x v="9"/>
    <s v="ASESOR SENIOR"/>
    <x v="2"/>
    <n v="0.3"/>
    <n v="10.384139999999999"/>
  </r>
  <r>
    <s v="AUTOS"/>
    <s v="MAPFRE"/>
    <n v="4012000033985"/>
    <n v="668.5"/>
    <n v="100.27499999999999"/>
    <n v="0.15"/>
    <m/>
    <s v="MENSUAL"/>
    <d v="2022-01-07T00:00:00"/>
    <s v="RENOVACION"/>
    <s v="ACEVEDO TENA, IRIS"/>
    <x v="10"/>
    <x v="10"/>
    <s v="ASESOR"/>
    <x v="2"/>
    <n v="0.3"/>
    <n v="30.082499999999996"/>
  </r>
  <r>
    <s v="GMM"/>
    <s v="MAPFRE"/>
    <n v="2882000026612"/>
    <n v="1143.83"/>
    <n v="194.45000000000002"/>
    <n v="0.16999903831863128"/>
    <m/>
    <s v="MENSUAL SIN RECARGOS"/>
    <d v="2022-01-10T00:00:00"/>
    <s v="RENOVACION"/>
    <s v="JARA RAMIREZ, ADRIAN ISRAEL"/>
    <x v="10"/>
    <x v="10"/>
    <s v="ASESOR"/>
    <x v="2"/>
    <n v="0.3"/>
    <n v="58.335000000000001"/>
  </r>
  <r>
    <s v="AUTOS"/>
    <s v="MAPFRE"/>
    <n v="4012000058159"/>
    <n v="341.06"/>
    <n v="51.158999999999999"/>
    <n v="0.15"/>
    <m/>
    <s v="MENSUAL"/>
    <d v="2022-01-20T00:00:00"/>
    <s v="RENOVACION"/>
    <s v="ALEJANDRE ACEVEDO, IRIS DEL ROS"/>
    <x v="10"/>
    <x v="10"/>
    <s v="ASESOR"/>
    <x v="2"/>
    <n v="0.3"/>
    <n v="15.3477"/>
  </r>
  <r>
    <s v="AUTOS"/>
    <s v="MAPFRE"/>
    <n v="4011900339677"/>
    <n v="844.02"/>
    <n v="109.72000000000001"/>
    <n v="0.12999691950427716"/>
    <m/>
    <s v="MENSUAL"/>
    <d v="2022-01-24T00:00:00"/>
    <s v="RENOVACION"/>
    <s v="PINA ORTIZ, LAURA IRENE"/>
    <x v="10"/>
    <x v="10"/>
    <s v="ASESOR"/>
    <x v="2"/>
    <n v="0.3"/>
    <n v="32.916000000000004"/>
  </r>
  <r>
    <s v="AUTOS"/>
    <s v="MAPFRE"/>
    <n v="4012200012668"/>
    <n v="4983.84"/>
    <n v="747.57600000000002"/>
    <n v="0.15"/>
    <m/>
    <s v="CONTADO"/>
    <d v="2022-01-17T00:00:00"/>
    <s v="NUEVA"/>
    <s v="JIMENEZ YA¥EZ, KARINA GRICEL"/>
    <x v="11"/>
    <x v="11"/>
    <s v="SUBDIRECTOR DE PROMOCION"/>
    <x v="2"/>
    <n v="0.3"/>
    <n v="224.27279999999999"/>
  </r>
  <r>
    <s v="AUTOS"/>
    <s v="MAPFRE"/>
    <n v="4011900435849"/>
    <n v="635.94000000000005"/>
    <n v="95.391000000000005"/>
    <n v="0.15"/>
    <m/>
    <s v="MENSUAL"/>
    <d v="2022-01-06T00:00:00"/>
    <s v="RENOVACION"/>
    <s v="GOMEZ HERNANDEZ, MANUEL AURELIA"/>
    <x v="12"/>
    <x v="12"/>
    <s v="ASESOR SENIOR"/>
    <x v="3"/>
    <n v="0.3"/>
    <n v="28.6173"/>
  </r>
  <r>
    <s v="HOGAR"/>
    <s v="MAPFRE"/>
    <n v="3101900017817"/>
    <n v="419.62"/>
    <n v="54.550600000000003"/>
    <n v="0.13"/>
    <m/>
    <s v="MENSUAL"/>
    <d v="2022-01-13T00:00:00"/>
    <s v="RENOVACION"/>
    <s v="MEDINA RODRIGUEZ, VICTOR MANUEL"/>
    <x v="12"/>
    <x v="12"/>
    <s v="ASESOR SENIOR"/>
    <x v="3"/>
    <n v="0.3"/>
    <n v="16.365179999999999"/>
  </r>
  <r>
    <s v="AUTOS"/>
    <s v="MAPFRE"/>
    <n v="4011900423387"/>
    <n v="212.56"/>
    <n v="31.884"/>
    <n v="0.15"/>
    <m/>
    <s v="MENSUAL"/>
    <d v="2022-01-14T00:00:00"/>
    <s v="RENOVACION"/>
    <s v="SILVA MEDINA, ROBERTO"/>
    <x v="13"/>
    <x v="13"/>
    <s v="SUBDIRECTOR DE PROMOCION"/>
    <x v="4"/>
    <n v="0.3"/>
    <n v="9.565199999999999"/>
  </r>
  <r>
    <s v="AUTOS"/>
    <s v="MAPFRE"/>
    <n v="4012000063398"/>
    <n v="518.12"/>
    <n v="77.718000000000004"/>
    <n v="0.15"/>
    <m/>
    <s v="MENSUAL"/>
    <d v="2022-01-14T00:00:00"/>
    <s v="RENOVACION"/>
    <s v="CORONA HERNANDEZ, LEONORILDA"/>
    <x v="12"/>
    <x v="12"/>
    <s v="ASESOR SENIOR"/>
    <x v="3"/>
    <n v="0.3"/>
    <n v="23.3154"/>
  </r>
  <r>
    <s v="AUTOS"/>
    <s v="MAPFRE"/>
    <n v="4012100388698"/>
    <n v="3180.18"/>
    <n v="477.02699999999993"/>
    <n v="0.15"/>
    <m/>
    <s v="CONTADO"/>
    <d v="2022-01-18T00:00:00"/>
    <s v="NUEVA"/>
    <s v="ESPINOSA LAGUNA, DAVID ALEJANDR"/>
    <x v="12"/>
    <x v="12"/>
    <s v="ASESOR SENIOR"/>
    <x v="3"/>
    <n v="0.3"/>
    <n v="143.10809999999998"/>
  </r>
  <r>
    <s v="AUTOS"/>
    <s v="MAPFRE"/>
    <n v="4012200012023"/>
    <n v="4500.49"/>
    <n v="675.07349999999997"/>
    <n v="0.15"/>
    <m/>
    <s v="CONTADO"/>
    <d v="2022-01-19T00:00:00"/>
    <s v="NUEVA"/>
    <s v="BAJONERO CORREA, JOSE LUIS"/>
    <x v="12"/>
    <x v="12"/>
    <s v="ASESOR SENIOR"/>
    <x v="3"/>
    <n v="0.3"/>
    <n v="202.52204999999998"/>
  </r>
  <r>
    <s v="AUTOS"/>
    <s v="MAPFRE"/>
    <n v="4012100379136"/>
    <n v="2999.91"/>
    <n v="449.98649999999998"/>
    <n v="0.15"/>
    <m/>
    <s v="CONTADO"/>
    <d v="2022-01-20T00:00:00"/>
    <s v="NUEVA"/>
    <s v="MALDONADO ANTONIO, ELVIRA GABRI"/>
    <x v="12"/>
    <x v="12"/>
    <s v="ASESOR SENIOR"/>
    <x v="3"/>
    <n v="0.3"/>
    <n v="134.99594999999999"/>
  </r>
  <r>
    <s v="HOGAR"/>
    <s v="MAPFRE"/>
    <n v="3101900010777"/>
    <n v="1169.8699999999999"/>
    <n v="152.0831"/>
    <n v="0.13"/>
    <m/>
    <s v="TRIMESTRAL"/>
    <d v="2022-01-21T00:00:00"/>
    <s v="RENOVACION"/>
    <s v="MARTINEZ DE LA CRUZ, LETICIA"/>
    <x v="12"/>
    <x v="12"/>
    <s v="ASESOR SENIOR"/>
    <x v="3"/>
    <n v="0.3"/>
    <n v="45.624929999999999"/>
  </r>
  <r>
    <s v="AUTOS"/>
    <s v="MAPFRE"/>
    <n v="4012200008915"/>
    <n v="4633.41"/>
    <n v="695.01149999999996"/>
    <n v="0.15"/>
    <m/>
    <s v="CONTADO"/>
    <d v="2022-01-25T00:00:00"/>
    <s v="NUEVA"/>
    <s v="ROMERO RENDON, JOSEFINA"/>
    <x v="12"/>
    <x v="12"/>
    <s v="ASESOR SENIOR"/>
    <x v="3"/>
    <n v="0.3"/>
    <n v="208.50344999999999"/>
  </r>
  <r>
    <s v="AUTOS"/>
    <s v="MAPFRE"/>
    <n v="4012100385650"/>
    <n v="5606.78"/>
    <n v="841.01699999999994"/>
    <n v="0.15"/>
    <m/>
    <s v="CONTADO"/>
    <d v="2022-01-28T00:00:00"/>
    <s v="NUEVA"/>
    <s v="GONZALEZ PEREZ, CLAUDIA ESTELA"/>
    <x v="12"/>
    <x v="12"/>
    <s v="ASESOR SENIOR"/>
    <x v="3"/>
    <n v="0.3"/>
    <n v="252.30509999999998"/>
  </r>
  <r>
    <s v="AUTOS"/>
    <s v="MAPFRE"/>
    <n v="4012000063468"/>
    <n v="454.76"/>
    <n v="68.213999999999999"/>
    <n v="0.15"/>
    <m/>
    <s v="MENSUAL"/>
    <d v="2022-01-31T00:00:00"/>
    <s v="RENOVACION"/>
    <s v="HERNANDEZ VALLEJO, ESTELA"/>
    <x v="12"/>
    <x v="12"/>
    <s v="ASESOR SENIOR"/>
    <x v="3"/>
    <n v="0.3"/>
    <n v="20.464199999999998"/>
  </r>
  <r>
    <s v="AUTOS"/>
    <s v="MAPFRE"/>
    <n v="4012000629775"/>
    <n v="4758.83"/>
    <n v="713.82449999999994"/>
    <n v="0.15"/>
    <m/>
    <s v="CONTADO"/>
    <d v="2022-01-19T00:00:00"/>
    <s v="RENOVACION"/>
    <s v="CASTILLO GUTIERREZ, MIGUEL ANTE"/>
    <x v="14"/>
    <x v="14"/>
    <s v="ASESOR DE SERVICIO"/>
    <x v="3"/>
    <n v="0.3"/>
    <n v="214.14734999999999"/>
  </r>
  <r>
    <s v="AUTOS"/>
    <s v="MAPFRE"/>
    <n v="4011900402928"/>
    <n v="586.03"/>
    <n v="87.904499999999999"/>
    <n v="0.15"/>
    <m/>
    <s v="MENSUAL"/>
    <d v="2022-01-21T00:00:00"/>
    <s v="RENOVACION"/>
    <s v="HERNANDEZ ORTIZ, MIGUELANGEL"/>
    <x v="15"/>
    <x v="15"/>
    <s v="ASESOR BANCA ESPECIALIZADA"/>
    <x v="5"/>
    <n v="0.3"/>
    <n v="26.37135"/>
  </r>
  <r>
    <s v="AUTOS"/>
    <s v="MAPFRE"/>
    <n v="4012000583178"/>
    <n v="441.44"/>
    <n v="66.215999999999994"/>
    <n v="0.15"/>
    <m/>
    <s v="MENSUAL"/>
    <d v="2022-01-21T00:00:00"/>
    <s v="RENOVACION"/>
    <s v="PALAFOX ESTRADA, GUILLERMO"/>
    <x v="14"/>
    <x v="14"/>
    <s v="ASESOR DE SERVICIO"/>
    <x v="3"/>
    <n v="0.3"/>
    <n v="19.864799999999999"/>
  </r>
  <r>
    <s v="GMM"/>
    <s v="MAPFRE"/>
    <n v="2882000031922"/>
    <n v="2315.66"/>
    <n v="231.57"/>
    <n v="0.10000172736930292"/>
    <m/>
    <s v="MENSUAL SIN RECARGOS"/>
    <d v="2022-01-31T00:00:00"/>
    <s v="RENOVACION"/>
    <s v="VENEGAS NAMBO, ARTURO"/>
    <x v="14"/>
    <x v="14"/>
    <s v="ASESOR DE SERVICIO"/>
    <x v="3"/>
    <n v="0.3"/>
    <n v="69.470999999999989"/>
  </r>
  <r>
    <s v="AUTOS"/>
    <s v="MAPFRE"/>
    <n v="4011900339394"/>
    <n v="373.84"/>
    <n v="56.075999999999993"/>
    <n v="0.15"/>
    <m/>
    <s v="MENSUAL"/>
    <d v="2022-01-11T00:00:00"/>
    <s v="RENOVACION"/>
    <s v="HURTADO GARCIA, VERONICA"/>
    <x v="16"/>
    <x v="16"/>
    <s v="ASESOR"/>
    <x v="1"/>
    <n v="0.3"/>
    <n v="16.822799999999997"/>
  </r>
  <r>
    <s v="HOGAR"/>
    <s v="MAPFRE"/>
    <n v="3102000019783"/>
    <n v="1032.81"/>
    <n v="134.2653"/>
    <n v="0.13"/>
    <m/>
    <s v="MENSUAL"/>
    <d v="2022-01-10T00:00:00"/>
    <s v="RENOVACION"/>
    <s v="ESQUIVEL MONSALVO, SUSANA"/>
    <x v="17"/>
    <x v="17"/>
    <s v="ASESOR SENIOR"/>
    <x v="3"/>
    <n v="0.3"/>
    <n v="40.279589999999999"/>
  </r>
  <r>
    <s v="GMM"/>
    <s v="MAPFRE"/>
    <n v="2882100030151"/>
    <n v="1517.7"/>
    <n v="288.363"/>
    <n v="0.19"/>
    <m/>
    <s v="MENSUAL"/>
    <d v="2022-01-13T00:00:00"/>
    <s v="NUEVA"/>
    <s v="MU¥OZ HERNANDEZ, GEORGINA AMALI"/>
    <x v="17"/>
    <x v="17"/>
    <s v="ASESOR SENIOR"/>
    <x v="3"/>
    <n v="0.3"/>
    <n v="86.508899999999997"/>
  </r>
  <r>
    <s v="HOGAR"/>
    <s v="MAPFRE"/>
    <n v="3101900008512"/>
    <n v="776.94"/>
    <n v="101.00220000000002"/>
    <n v="0.13"/>
    <m/>
    <s v="MENSUAL"/>
    <d v="2022-01-18T00:00:00"/>
    <s v="RENOVACION"/>
    <s v="CHAVEZ CAMARILLO, GRISELDA MA"/>
    <x v="17"/>
    <x v="17"/>
    <s v="ASESOR SENIOR"/>
    <x v="3"/>
    <n v="0.3"/>
    <n v="30.300660000000004"/>
  </r>
  <r>
    <s v="AUTOS"/>
    <s v="MAPFRE"/>
    <n v="4011900492161"/>
    <n v="295.48"/>
    <n v="44.322000000000003"/>
    <n v="0.15"/>
    <m/>
    <s v="MENSUAL"/>
    <d v="2022-01-20T00:00:00"/>
    <s v="RENOVACION"/>
    <s v="ESQUIVEL MONSALVO, SUSANA"/>
    <x v="17"/>
    <x v="17"/>
    <s v="ASESOR SENIOR"/>
    <x v="3"/>
    <n v="0.3"/>
    <n v="13.2966"/>
  </r>
  <r>
    <s v="AUTOS"/>
    <s v="MAPFRE"/>
    <n v="4011900492187"/>
    <n v="657.01"/>
    <n v="98.55149999999999"/>
    <n v="0.15"/>
    <m/>
    <s v="MENSUAL"/>
    <d v="2022-01-20T00:00:00"/>
    <s v="RENOVACION"/>
    <s v="ESQUIVEL MONSALVO, SUSANA"/>
    <x v="17"/>
    <x v="17"/>
    <s v="ASESOR SENIOR"/>
    <x v="3"/>
    <n v="0.3"/>
    <n v="29.565449999999995"/>
  </r>
  <r>
    <s v="AUTOS"/>
    <s v="MAPFRE"/>
    <n v="4012100225072"/>
    <n v="2675.83"/>
    <n v="401.37449999999995"/>
    <n v="0.15"/>
    <m/>
    <s v="SEMESTRAL"/>
    <d v="2022-01-20T00:00:00"/>
    <s v="NUEVA"/>
    <s v="ORDAZ HERNANDEZ, CARLOS ORLANDO"/>
    <x v="17"/>
    <x v="17"/>
    <s v="ASESOR SENIOR"/>
    <x v="3"/>
    <n v="0.3"/>
    <n v="120.41234999999998"/>
  </r>
  <r>
    <s v="AUTOS"/>
    <s v="MAPFRE"/>
    <n v="4012100195880"/>
    <n v="3190.8"/>
    <n v="478.62"/>
    <n v="0.15"/>
    <m/>
    <s v="SEMESTRAL"/>
    <d v="2022-01-21T00:00:00"/>
    <s v="NUEVA"/>
    <s v="GALLARDO GONZALEZ, MARIA ANTONI"/>
    <x v="17"/>
    <x v="17"/>
    <s v="ASESOR SENIOR"/>
    <x v="3"/>
    <n v="0.3"/>
    <n v="143.58599999999998"/>
  </r>
  <r>
    <s v="AUTOS"/>
    <s v="MAPFRE"/>
    <n v="4012000012752"/>
    <n v="15354.7"/>
    <n v="2303.2049999999999"/>
    <n v="0.15"/>
    <m/>
    <s v="CONTADO"/>
    <d v="2022-01-14T00:00:00"/>
    <s v="RENOVACION"/>
    <s v="REGALADO ARANDA, MARIA DE LA LU"/>
    <x v="18"/>
    <x v="18"/>
    <s v="DIRECTOR DE CENTRO FINANCIERO"/>
    <x v="3"/>
    <n v="0.3"/>
    <n v="690.9615"/>
  </r>
  <r>
    <s v="AUTOS"/>
    <s v="MAPFRE"/>
    <n v="4052000014254"/>
    <n v="588.26"/>
    <n v="88.23899999999999"/>
    <n v="0.15"/>
    <m/>
    <s v="MENSUAL"/>
    <d v="2022-01-25T00:00:00"/>
    <s v="RENOVACION"/>
    <s v="HERNANDEZ HERNANDEZ, DAVID"/>
    <x v="18"/>
    <x v="18"/>
    <s v="DIRECTOR DE CENTRO FINANCIERO"/>
    <x v="3"/>
    <n v="0.3"/>
    <n v="26.471699999999995"/>
  </r>
  <r>
    <s v="AUTOS"/>
    <s v="MAPFRE"/>
    <n v="4011900414784"/>
    <n v="1033.53"/>
    <n v="155.02949999999998"/>
    <n v="0.15"/>
    <m/>
    <s v="MENSUAL"/>
    <d v="2022-01-26T00:00:00"/>
    <s v="RENOVACION"/>
    <s v="Hern ndez Hern ndez, David"/>
    <x v="17"/>
    <x v="17"/>
    <s v="ASESOR SENIOR"/>
    <x v="3"/>
    <n v="0.3"/>
    <n v="46.508849999999995"/>
  </r>
  <r>
    <s v="AUTOS"/>
    <s v="MAPFRE"/>
    <n v="4012000229227"/>
    <n v="217.66"/>
    <n v="32.649000000000001"/>
    <n v="0.15"/>
    <m/>
    <s v="MENSUAL"/>
    <d v="2022-01-26T00:00:00"/>
    <s v="RENOVACION"/>
    <s v="VARGAS FLORES, JORGE ALBERTO"/>
    <x v="18"/>
    <x v="18"/>
    <s v="DIRECTOR DE CENTRO FINANCIERO"/>
    <x v="3"/>
    <n v="0.3"/>
    <n v="9.7947000000000006"/>
  </r>
  <r>
    <s v="AUTOS"/>
    <s v="MAPFRE"/>
    <n v="4012000229639"/>
    <n v="307.92"/>
    <n v="46.188000000000002"/>
    <n v="0.15"/>
    <m/>
    <s v="MENSUAL"/>
    <d v="2022-01-26T00:00:00"/>
    <s v="RENOVACION"/>
    <s v="VARGAS FLORES, JORGE ALBERTO"/>
    <x v="18"/>
    <x v="18"/>
    <s v="DIRECTOR DE CENTRO FINANCIERO"/>
    <x v="3"/>
    <n v="0.3"/>
    <n v="13.856400000000001"/>
  </r>
  <r>
    <s v="AUTOS"/>
    <s v="MAPFRE"/>
    <n v="4012000003724"/>
    <n v="445.42"/>
    <n v="66.813000000000002"/>
    <n v="0.15"/>
    <m/>
    <s v="MENSUAL"/>
    <d v="2022-01-05T00:00:00"/>
    <s v="RENOVACION"/>
    <s v="SERNA BLANCO, ELIZABETH"/>
    <x v="19"/>
    <x v="19"/>
    <s v="ASESOR SENIOR"/>
    <x v="3"/>
    <n v="0.3"/>
    <n v="20.043900000000001"/>
  </r>
  <r>
    <s v="AUTOS"/>
    <s v="MAPFRE"/>
    <n v="4011900377653"/>
    <n v="274.49"/>
    <n v="41.173499999999997"/>
    <n v="0.15"/>
    <m/>
    <s v="MENSUAL"/>
    <d v="2022-01-12T00:00:00"/>
    <s v="RENOVACION"/>
    <s v="GONZALEZ MU¥OZ, EDUARDO"/>
    <x v="19"/>
    <x v="19"/>
    <s v="ASESOR SENIOR"/>
    <x v="3"/>
    <n v="0.3"/>
    <n v="12.352049999999998"/>
  </r>
  <r>
    <s v="AUTOS"/>
    <s v="MAPFRE"/>
    <n v="4011900382521"/>
    <n v="548.85"/>
    <n v="82.327500000000001"/>
    <n v="0.15"/>
    <m/>
    <s v="MENSUAL"/>
    <d v="2022-01-13T00:00:00"/>
    <s v="RENOVACION"/>
    <s v="GONZALEZ MU¥OZ, EDUARDO"/>
    <x v="19"/>
    <x v="19"/>
    <s v="ASESOR SENIOR"/>
    <x v="3"/>
    <n v="0.3"/>
    <n v="24.698249999999998"/>
  </r>
  <r>
    <s v="AUTOS"/>
    <s v="MAPFRE"/>
    <n v="4011900405877"/>
    <n v="701.05"/>
    <n v="105.15749999999998"/>
    <n v="0.15"/>
    <m/>
    <s v="MENSUAL"/>
    <d v="2022-01-26T00:00:00"/>
    <s v="RENOVACION"/>
    <s v="GONZALEZ MU¥OZ, EDUARDO"/>
    <x v="19"/>
    <x v="19"/>
    <s v="ASESOR SENIOR"/>
    <x v="3"/>
    <n v="0.3"/>
    <n v="31.547249999999995"/>
  </r>
  <r>
    <s v="AUTOS"/>
    <s v="MAPFRE"/>
    <n v="4012000065251"/>
    <n v="717.58"/>
    <n v="107.637"/>
    <n v="0.15"/>
    <m/>
    <s v="MENSUAL"/>
    <d v="2022-01-27T00:00:00"/>
    <s v="RENOVACION"/>
    <s v="ALVARADO PEREZ, FERNANDO"/>
    <x v="19"/>
    <x v="19"/>
    <s v="ASESOR SENIOR"/>
    <x v="3"/>
    <n v="0.3"/>
    <n v="32.2911"/>
  </r>
  <r>
    <s v="HOGAR"/>
    <s v="MAPFRE"/>
    <n v="3102000002277"/>
    <n v="191.59"/>
    <n v="24.906700000000001"/>
    <n v="0.13"/>
    <m/>
    <s v="MENSUAL"/>
    <d v="2022-01-28T00:00:00"/>
    <s v="RENOVACION"/>
    <s v="SERNA BLANCO, ELIZABETH"/>
    <x v="19"/>
    <x v="19"/>
    <s v="ASESOR SENIOR"/>
    <x v="3"/>
    <n v="0.3"/>
    <n v="7.47201"/>
  </r>
  <r>
    <s v="AUTOS"/>
    <s v="MAPFRE"/>
    <n v="4012100216476"/>
    <n v="585.62"/>
    <n v="87.843000000000004"/>
    <n v="0.15"/>
    <m/>
    <s v="MENSUAL"/>
    <d v="2022-02-01T00:00:00"/>
    <s v="NUEVA"/>
    <s v="URIAS PLANELLA, NURIA THAMARA"/>
    <x v="19"/>
    <x v="19"/>
    <s v="ASESOR SENIOR"/>
    <x v="3"/>
    <n v="0.3"/>
    <n v="26.352900000000002"/>
  </r>
  <r>
    <s v="GMM"/>
    <s v="MAPFRE"/>
    <n v="2882000019864"/>
    <n v="2025.84"/>
    <n v="344.39"/>
    <n v="0.1699986178572839"/>
    <m/>
    <s v="MENSUAL SIN RECARGOS"/>
    <d v="2022-01-05T00:00:00"/>
    <s v="RENOVACION"/>
    <s v="RODRIGUEZ ARANDA, LEOPOLDO"/>
    <x v="20"/>
    <x v="20"/>
    <s v="ASESOR SENIOR"/>
    <x v="3"/>
    <n v="0.3"/>
    <n v="103.31699999999999"/>
  </r>
  <r>
    <s v="AUTOS"/>
    <s v="MAPFRE"/>
    <n v="4012100098027"/>
    <n v="342.49"/>
    <n v="51.3735"/>
    <n v="0.15"/>
    <m/>
    <s v="MENSUAL"/>
    <d v="2022-01-10T00:00:00"/>
    <s v="NUEVA"/>
    <s v="MEDINA GARCIA, JUANA DEL CARMEN"/>
    <x v="20"/>
    <x v="20"/>
    <s v="ASESOR SENIOR"/>
    <x v="3"/>
    <n v="0.3"/>
    <n v="15.412049999999999"/>
  </r>
  <r>
    <s v="AUTOS"/>
    <s v="MAPFRE"/>
    <n v="4011900411754"/>
    <n v="350.21"/>
    <n v="52.531499999999994"/>
    <n v="0.15"/>
    <m/>
    <s v="MENSUAL"/>
    <d v="2022-01-18T00:00:00"/>
    <s v="RENOVACION"/>
    <s v="ZUNIGA SANCHEZ, SANDRA"/>
    <x v="20"/>
    <x v="20"/>
    <s v="ASESOR SENIOR"/>
    <x v="3"/>
    <n v="0.3"/>
    <n v="15.759449999999998"/>
  </r>
  <r>
    <s v="AUTOS"/>
    <s v="MAPFRE"/>
    <n v="4012100197770"/>
    <n v="157.96"/>
    <n v="23.693999999999999"/>
    <n v="0.15"/>
    <m/>
    <s v="MENSUAL"/>
    <d v="2022-01-18T00:00:00"/>
    <s v="NUEVA"/>
    <s v="HECTOR ROMERO, SILVERIO"/>
    <x v="20"/>
    <x v="20"/>
    <s v="ASESOR SENIOR"/>
    <x v="3"/>
    <n v="0.3"/>
    <n v="7.1081999999999992"/>
  </r>
  <r>
    <s v="AUTOS"/>
    <s v="MAPFRE"/>
    <n v="4012100197770"/>
    <n v="157.96"/>
    <n v="23.693999999999999"/>
    <n v="0.15"/>
    <m/>
    <s v="MENSUAL"/>
    <d v="2022-01-18T00:00:00"/>
    <s v="NUEVA"/>
    <s v="HECTOR ROMERO, SILVERIO"/>
    <x v="20"/>
    <x v="20"/>
    <s v="ASESOR SENIOR"/>
    <x v="3"/>
    <n v="0.3"/>
    <n v="7.1081999999999992"/>
  </r>
  <r>
    <s v="GMM"/>
    <s v="MAPFRE"/>
    <n v="2882000019864"/>
    <n v="2025.84"/>
    <n v="344.39"/>
    <n v="0.1699986178572839"/>
    <m/>
    <s v="MENSUAL SIN RECARGOS"/>
    <d v="2022-01-21T00:00:00"/>
    <s v="RENOVACION"/>
    <s v="RODRIGUEZ ARANDA, LEOPOLDO"/>
    <x v="20"/>
    <x v="20"/>
    <s v="ASESOR SENIOR"/>
    <x v="3"/>
    <n v="0.3"/>
    <n v="103.31699999999999"/>
  </r>
  <r>
    <s v="HOGAR"/>
    <s v="MAPFRE"/>
    <n v="3101900013271"/>
    <n v="481.13"/>
    <n v="62.546900000000001"/>
    <n v="0.13"/>
    <m/>
    <s v="MENSUAL"/>
    <d v="2022-01-31T00:00:00"/>
    <s v="RENOVACION"/>
    <s v="RIVAS RAMIREZ, JUAN"/>
    <x v="20"/>
    <x v="20"/>
    <s v="ASESOR SENIOR"/>
    <x v="3"/>
    <n v="0.3"/>
    <n v="18.76407"/>
  </r>
  <r>
    <s v="AUTOS"/>
    <s v="MAPFRE"/>
    <n v="4011900499657"/>
    <n v="4783.21"/>
    <n v="717.48149999999998"/>
    <n v="0.15"/>
    <m/>
    <s v="CONTADO"/>
    <d v="2022-01-31T00:00:00"/>
    <s v="RENOVACION"/>
    <s v="QUIROZ HERNANDEZ, GILBERTO"/>
    <x v="20"/>
    <x v="20"/>
    <s v="ASESOR SENIOR"/>
    <x v="3"/>
    <n v="0.3"/>
    <n v="215.24445"/>
  </r>
  <r>
    <s v="GMM"/>
    <s v="MAPFRE"/>
    <n v="2882000024658"/>
    <n v="2125.98"/>
    <n v="361.42"/>
    <n v="0.17000159926245778"/>
    <m/>
    <s v="MENSUAL SIN RECARGOS"/>
    <d v="2022-01-17T00:00:00"/>
    <s v="RENOVACION"/>
    <s v="BOBADILLA DE LA PE¥A, ULISES"/>
    <x v="21"/>
    <x v="21"/>
    <s v="ASESOR"/>
    <x v="5"/>
    <n v="0.3"/>
    <n v="108.426"/>
  </r>
  <r>
    <s v="GMM"/>
    <s v="MAPFRE"/>
    <n v="2882000028231"/>
    <n v="4334.21"/>
    <n v="823.49990000000003"/>
    <n v="0.19"/>
    <m/>
    <s v="MENSUAL SIN RECARGOS"/>
    <d v="2022-01-14T00:00:00"/>
    <s v="RENOVACION"/>
    <s v="CORPORACION PRISMA S.A DE C.V"/>
    <x v="22"/>
    <x v="22"/>
    <s v="ASESOR"/>
    <x v="6"/>
    <n v="0.3"/>
    <n v="247.04997"/>
  </r>
  <r>
    <s v="GMM"/>
    <s v="MAPFRE"/>
    <n v="2882000030432"/>
    <n v="2191.5300000000002"/>
    <n v="416.39070000000004"/>
    <n v="0.19"/>
    <m/>
    <s v="MENSUAL SIN RECARGOS"/>
    <d v="2022-01-28T00:00:00"/>
    <s v="RENOVACION"/>
    <s v="GARNICA BEDOLLA, DENISSE"/>
    <x v="22"/>
    <x v="22"/>
    <s v="ASESOR"/>
    <x v="6"/>
    <n v="0.3"/>
    <n v="124.91721000000001"/>
  </r>
  <r>
    <s v="HOGAR"/>
    <s v="MAPFRE"/>
    <n v="3101900015525"/>
    <n v="388.84"/>
    <n v="50.549199999999999"/>
    <n v="0.13"/>
    <m/>
    <s v="MENSUAL"/>
    <d v="2022-01-21T00:00:00"/>
    <s v="RENOVACION"/>
    <s v="MACOTELA MORA, LUZ PATRICIA"/>
    <x v="23"/>
    <x v="23"/>
    <s v="ASESOR SENIOR"/>
    <x v="6"/>
    <n v="0.3"/>
    <n v="15.164759999999999"/>
  </r>
  <r>
    <s v="HOGAR"/>
    <s v="MAPFRE"/>
    <n v="3101900014850"/>
    <n v="266.36"/>
    <n v="34.626800000000003"/>
    <n v="0.13"/>
    <m/>
    <s v="MENSUAL"/>
    <d v="2022-02-01T00:00:00"/>
    <s v="RENOVACION"/>
    <s v="MACOTELA MORA, LUZ PATRICIA"/>
    <x v="23"/>
    <x v="23"/>
    <s v="ASESOR SENIOR"/>
    <x v="6"/>
    <n v="0.3"/>
    <n v="10.38804"/>
  </r>
  <r>
    <s v="AUTOS"/>
    <s v="MAPFRE"/>
    <n v="4011900474462"/>
    <n v="5964.9"/>
    <n v="894.7349999999999"/>
    <n v="0.15"/>
    <m/>
    <s v="CONTADO"/>
    <d v="2022-02-01T00:00:00"/>
    <s v="RENOVACION"/>
    <s v="GALVEZ ZUNIGA, JOSE RAMON"/>
    <x v="23"/>
    <x v="23"/>
    <s v="ASESOR SENIOR"/>
    <x v="6"/>
    <n v="0.3"/>
    <n v="268.42049999999995"/>
  </r>
  <r>
    <s v="AUTOS"/>
    <s v="MAPFRE"/>
    <n v="4012000063484"/>
    <n v="763.28"/>
    <n v="114.49199999999999"/>
    <n v="0.15"/>
    <m/>
    <s v="MENSUAL"/>
    <d v="2022-01-14T00:00:00"/>
    <s v="RENOVACION"/>
    <s v="BARRIENTOS PALACIOS, JUDITH ELI"/>
    <x v="24"/>
    <x v="24"/>
    <s v="ASESOR"/>
    <x v="6"/>
    <n v="0.3"/>
    <n v="34.347599999999993"/>
  </r>
  <r>
    <s v="AUTOS"/>
    <s v="MAPFRE"/>
    <n v="4011900429809"/>
    <n v="628.76"/>
    <n v="94.313999999999993"/>
    <n v="0.15"/>
    <m/>
    <s v="MENSUAL"/>
    <d v="2022-01-17T00:00:00"/>
    <s v="RENOVACION"/>
    <s v="PEREZ ALARCON, SERGIO"/>
    <x v="24"/>
    <x v="24"/>
    <s v="ASESOR"/>
    <x v="6"/>
    <n v="0.3"/>
    <n v="28.294199999999996"/>
  </r>
  <r>
    <s v="AUTOS"/>
    <s v="MAPFRE"/>
    <n v="4011900339352"/>
    <n v="655.78"/>
    <n v="65.58"/>
    <n v="0.10000304980328768"/>
    <m/>
    <s v="MENSUAL"/>
    <d v="2022-01-19T00:00:00"/>
    <s v="RENOVACION"/>
    <s v="TAMAYO VIVEROS, DULCE MARIA"/>
    <x v="24"/>
    <x v="24"/>
    <s v="ASESOR"/>
    <x v="6"/>
    <n v="0.3"/>
    <n v="19.673999999999999"/>
  </r>
  <r>
    <s v="AUTOS"/>
    <s v="MAPFRE"/>
    <n v="4012200015094"/>
    <n v="4017.96"/>
    <n v="602.69399999999996"/>
    <n v="0.15"/>
    <m/>
    <s v="CONTADO"/>
    <d v="2022-01-19T00:00:00"/>
    <s v="NUEVA"/>
    <s v="MATAMOROS MU¥OZ, JOHANNA MARLEN"/>
    <x v="24"/>
    <x v="24"/>
    <s v="ASESOR"/>
    <x v="6"/>
    <n v="0.3"/>
    <n v="180.80819999999997"/>
  </r>
  <r>
    <s v="AUTOS"/>
    <s v="MAPFRE"/>
    <n v="4011900474571"/>
    <n v="3581.4"/>
    <n v="537.21"/>
    <n v="0.15"/>
    <m/>
    <s v="SEMESTRAL"/>
    <d v="2022-01-28T00:00:00"/>
    <s v="RENOVACION"/>
    <s v="MORENO CARRION, PATRICIA"/>
    <x v="24"/>
    <x v="24"/>
    <s v="ASESOR"/>
    <x v="6"/>
    <n v="0.3"/>
    <n v="161.16300000000001"/>
  </r>
  <r>
    <s v="AUTOS"/>
    <s v="MAPFRE"/>
    <n v="4012000092532"/>
    <n v="473.03"/>
    <n v="70.954499999999996"/>
    <n v="0.15"/>
    <m/>
    <s v="MENSUAL"/>
    <d v="2022-02-02T00:00:00"/>
    <s v="RENOVACION"/>
    <s v="BARRIENTOS PALACIOS, JUDITH ELI"/>
    <x v="24"/>
    <x v="24"/>
    <s v="ASESOR"/>
    <x v="6"/>
    <n v="0.3"/>
    <n v="21.286349999999999"/>
  </r>
  <r>
    <s v="GMM"/>
    <s v="MAPFRE"/>
    <n v="2882000029447"/>
    <n v="1721.23"/>
    <n v="327.03370000000001"/>
    <n v="0.19"/>
    <m/>
    <s v="MENSUAL SIN RECARGOS"/>
    <d v="2022-01-12T00:00:00"/>
    <s v="RENOVACION"/>
    <s v="LOPEZ FLORES, MANUEL DE JESUS"/>
    <x v="25"/>
    <x v="25"/>
    <s v="ASESOR"/>
    <x v="6"/>
    <n v="0.3"/>
    <n v="98.110110000000006"/>
  </r>
  <r>
    <s v="AUTOS"/>
    <s v="MAPFRE"/>
    <n v="4011900312039"/>
    <n v="857.78"/>
    <n v="128.667"/>
    <n v="0.15"/>
    <m/>
    <s v="MENSUAL"/>
    <d v="2022-01-07T00:00:00"/>
    <s v="RENOVACION"/>
    <s v="BARRON GARCIA, LUIS ENRIQUE"/>
    <x v="26"/>
    <x v="26"/>
    <s v="DIRECTOR DE CENTRO FINANCIERO"/>
    <x v="6"/>
    <n v="0.3"/>
    <n v="38.600099999999998"/>
  </r>
  <r>
    <s v="AUTOS"/>
    <s v="MAPFRE"/>
    <n v="4012000540932"/>
    <n v="805.11"/>
    <n v="120.76649999999999"/>
    <n v="0.15"/>
    <m/>
    <s v="MENSUAL"/>
    <d v="2022-01-13T00:00:00"/>
    <s v="RENOVACION"/>
    <s v="BARRON GARCIA, LUIS ENRIQUE"/>
    <x v="26"/>
    <x v="26"/>
    <s v="DIRECTOR DE CENTRO FINANCIERO"/>
    <x v="6"/>
    <n v="0.3"/>
    <n v="36.229949999999995"/>
  </r>
  <r>
    <s v="AUTOS"/>
    <s v="MAPFRE"/>
    <n v="4011900300009"/>
    <n v="421.52"/>
    <n v="42.15"/>
    <n v="9.999525526665401E-2"/>
    <m/>
    <s v="MENSUAL"/>
    <d v="2022-01-25T00:00:00"/>
    <s v="RENOVACION"/>
    <s v="FLORES LOPEZ, DELFINA MARIA DEL"/>
    <x v="26"/>
    <x v="26"/>
    <s v="DIRECTOR DE CENTRO FINANCIERO"/>
    <x v="6"/>
    <n v="0.3"/>
    <n v="12.645"/>
  </r>
  <r>
    <s v="AUTOS"/>
    <s v="MAPFRE"/>
    <n v="4012000064078"/>
    <n v="261.52999999999997"/>
    <n v="39.229499999999994"/>
    <n v="0.15"/>
    <m/>
    <s v="MENSUAL"/>
    <d v="2022-01-26T00:00:00"/>
    <s v="RENOVACION"/>
    <s v="GARCIA VERGARA, JOSE ANTONIO"/>
    <x v="26"/>
    <x v="26"/>
    <s v="DIRECTOR DE CENTRO FINANCIERO"/>
    <x v="6"/>
    <n v="0.3"/>
    <n v="11.768849999999999"/>
  </r>
  <r>
    <s v="GMM"/>
    <s v="MAPFRE"/>
    <n v="2882000001900"/>
    <n v="49439.18"/>
    <n v="7415.88"/>
    <n v="0.15000006068061808"/>
    <m/>
    <s v="CONTADO"/>
    <d v="2022-01-28T00:00:00"/>
    <s v="RENOVACION"/>
    <s v="AVILA SANCHEZ, YOLANDA OLIVIA"/>
    <x v="26"/>
    <x v="26"/>
    <s v="DIRECTOR DE CENTRO FINANCIERO"/>
    <x v="6"/>
    <n v="0.3"/>
    <n v="2224.7640000000001"/>
  </r>
  <r>
    <s v="HOGAR"/>
    <s v="MAPFRE"/>
    <n v="3101900017338"/>
    <n v="426.89"/>
    <n v="55.495699999999999"/>
    <n v="0.13"/>
    <m/>
    <s v="MENSUAL"/>
    <d v="2022-02-01T00:00:00"/>
    <s v="RENOVACION"/>
    <s v="MARTINEZ RAMOS, ADRIANA"/>
    <x v="26"/>
    <x v="26"/>
    <s v="DIRECTOR DE CENTRO FINANCIERO"/>
    <x v="6"/>
    <n v="0.3"/>
    <n v="16.648709999999998"/>
  </r>
  <r>
    <s v="AUTOS"/>
    <s v="MAPFRE"/>
    <n v="4011900414755"/>
    <n v="552.21"/>
    <n v="82.831500000000005"/>
    <n v="0.15"/>
    <m/>
    <s v="MENSUAL"/>
    <d v="2022-02-01T00:00:00"/>
    <s v="RENOVACION"/>
    <s v="GONZALO VIESCA, AZUELA"/>
    <x v="26"/>
    <x v="26"/>
    <s v="DIRECTOR DE CENTRO FINANCIERO"/>
    <x v="6"/>
    <n v="0.3"/>
    <n v="24.849450000000001"/>
  </r>
  <r>
    <s v="AUTOS"/>
    <s v="MAPFRE"/>
    <n v="4012000092403"/>
    <n v="351.92"/>
    <n v="52.788000000000004"/>
    <n v="0.15"/>
    <m/>
    <s v="MENSUAL"/>
    <d v="2022-02-01T00:00:00"/>
    <s v="RENOVACION"/>
    <s v="GARCIA VERGARA, MARIA DEL CARME"/>
    <x v="26"/>
    <x v="26"/>
    <s v="DIRECTOR DE CENTRO FINANCIERO"/>
    <x v="6"/>
    <n v="0.3"/>
    <n v="15.836400000000001"/>
  </r>
  <r>
    <s v="GMM"/>
    <s v="MAPFRE"/>
    <n v="2882000028672"/>
    <n v="1253.19"/>
    <n v="238.10610000000003"/>
    <n v="0.19"/>
    <m/>
    <s v="MENSUAL SIN RECARGOS"/>
    <d v="2022-01-11T00:00:00"/>
    <s v="RENOVACION"/>
    <s v="ROCHA CHAPETTI, FRANCISCO JAVIE"/>
    <x v="27"/>
    <x v="27"/>
    <s v="ASESOR"/>
    <x v="7"/>
    <n v="0.3"/>
    <n v="71.431830000000005"/>
  </r>
  <r>
    <s v="AUTOS"/>
    <s v="MAPFRE"/>
    <n v="4012000012826"/>
    <n v="4564.7299999999996"/>
    <n v="684.70949999999993"/>
    <n v="0.15"/>
    <m/>
    <s v="CONTADO"/>
    <d v="2022-01-14T00:00:00"/>
    <s v="RENOVACION"/>
    <s v="GARCIA ROCHA, FRANCISCA BLANCA"/>
    <x v="27"/>
    <x v="27"/>
    <s v="ASESOR"/>
    <x v="7"/>
    <n v="0.3"/>
    <n v="205.41284999999996"/>
  </r>
  <r>
    <s v="GMM"/>
    <s v="MAPFRE"/>
    <n v="2882000024819"/>
    <n v="1852.54"/>
    <n v="314.93"/>
    <n v="0.16999902836106104"/>
    <m/>
    <s v="MENSUAL SIN RECARGOS"/>
    <d v="2022-01-17T00:00:00"/>
    <s v="RENOVACION"/>
    <s v="REBOLLAR BENITEZ, INOCENCIO"/>
    <x v="27"/>
    <x v="27"/>
    <s v="ASESOR"/>
    <x v="7"/>
    <n v="0.3"/>
    <n v="94.478999999999999"/>
  </r>
  <r>
    <s v="VIDA INVERSION"/>
    <s v="MAPFRE"/>
    <n v="1002000000322"/>
    <n v="5000"/>
    <n v="1300"/>
    <n v="0.26"/>
    <m/>
    <s v="CONTADO"/>
    <d v="2022-01-19T00:00:00"/>
    <s v="RENOVACION"/>
    <s v="DERZAVICH KAHAN, SAMUEL"/>
    <x v="27"/>
    <x v="27"/>
    <s v="ASESOR"/>
    <x v="7"/>
    <n v="0.3"/>
    <n v="390"/>
  </r>
  <r>
    <s v="VIDA INVERSION"/>
    <s v="MAPFRE"/>
    <n v="1002000001138"/>
    <n v="20000"/>
    <n v="5200"/>
    <n v="0.26"/>
    <m/>
    <s v="CONTADO"/>
    <d v="2022-01-19T00:00:00"/>
    <s v="RENOVACION"/>
    <s v="DERZAVICH KAHAN, SAMUEL"/>
    <x v="27"/>
    <x v="27"/>
    <s v="ASESOR"/>
    <x v="7"/>
    <n v="0.3"/>
    <n v="1560"/>
  </r>
  <r>
    <s v="AUTOS"/>
    <s v="MAPFRE"/>
    <n v="4012000205595"/>
    <n v="5212.76"/>
    <n v="781.91399999999999"/>
    <n v="0.15"/>
    <m/>
    <s v="SEMESTRAL"/>
    <d v="2022-01-24T00:00:00"/>
    <s v="RENOVACION"/>
    <s v="HALL MARIN, MARIA ELENA JOSEPHI"/>
    <x v="27"/>
    <x v="27"/>
    <s v="ASESOR"/>
    <x v="7"/>
    <n v="0.3"/>
    <n v="234.57419999999999"/>
  </r>
  <r>
    <s v="GMM"/>
    <s v="MAPFRE"/>
    <n v="2882000015872"/>
    <n v="2411.75"/>
    <n v="458.23250000000002"/>
    <n v="0.19"/>
    <m/>
    <s v="MENSUAL SIN RECARGOS"/>
    <d v="2022-02-01T00:00:00"/>
    <s v="RENOVACION"/>
    <s v="FIGUEROA GARCIA, CLAUDIA IVETTE"/>
    <x v="27"/>
    <x v="27"/>
    <s v="ASESOR"/>
    <x v="7"/>
    <n v="0.3"/>
    <n v="137.46975"/>
  </r>
  <r>
    <s v="HOGAR"/>
    <s v="MAPFRE"/>
    <n v="3101900010967"/>
    <n v="607.72"/>
    <n v="79.003600000000006"/>
    <n v="0.13"/>
    <m/>
    <s v="MENSUAL"/>
    <d v="2022-01-20T00:00:00"/>
    <s v="RENOVACION"/>
    <s v="DIAZ BARRIGA CASALES, AMOS FRAN"/>
    <x v="28"/>
    <x v="28"/>
    <s v="ASESOR"/>
    <x v="7"/>
    <n v="0.3"/>
    <n v="23.701080000000001"/>
  </r>
  <r>
    <s v="AUTOS"/>
    <s v="MAPFRE"/>
    <n v="4012200019750"/>
    <n v="9718.09"/>
    <n v="1457.7135000000001"/>
    <n v="0.15"/>
    <m/>
    <s v="CONTADO"/>
    <d v="2022-01-25T00:00:00"/>
    <s v="NUEVA"/>
    <s v="MADRIZ PRADO, LISBETH"/>
    <x v="28"/>
    <x v="28"/>
    <s v="ASESOR"/>
    <x v="7"/>
    <n v="0.3"/>
    <n v="437.31405000000001"/>
  </r>
  <r>
    <s v="HOGAR"/>
    <s v="MAPFRE"/>
    <n v="3101900016619"/>
    <n v="140.69999999999999"/>
    <n v="18.291"/>
    <n v="0.13"/>
    <m/>
    <s v="MENSUAL"/>
    <d v="2022-01-26T00:00:00"/>
    <s v="RENOVACION"/>
    <s v="GONZALEZ CORTES, JULIAN FELIPE"/>
    <x v="28"/>
    <x v="28"/>
    <s v="ASESOR"/>
    <x v="7"/>
    <n v="0.3"/>
    <n v="5.4873000000000003"/>
  </r>
  <r>
    <s v="HOGAR"/>
    <s v="MAPFRE"/>
    <n v="3101900013077"/>
    <n v="127.86"/>
    <n v="16.6218"/>
    <n v="0.13"/>
    <m/>
    <s v="MENSUAL"/>
    <d v="2022-01-27T00:00:00"/>
    <s v="RENOVACION"/>
    <s v="PARDO TORRES, MARIANA"/>
    <x v="28"/>
    <x v="28"/>
    <s v="ASESOR"/>
    <x v="7"/>
    <n v="0.3"/>
    <n v="4.9865399999999998"/>
  </r>
  <r>
    <s v="GMM"/>
    <s v="MAPFRE"/>
    <n v="2882000020201"/>
    <n v="1893.49"/>
    <n v="321.89"/>
    <n v="0.16999825718646519"/>
    <m/>
    <s v="MENSUAL SIN RECARGOS"/>
    <d v="2022-01-10T00:00:00"/>
    <s v="RENOVACION"/>
    <s v="CEJA NAVARRO, RAFAEL"/>
    <x v="29"/>
    <x v="29"/>
    <s v="ASESOR SENIOR"/>
    <x v="8"/>
    <n v="0.3"/>
    <n v="96.566999999999993"/>
  </r>
  <r>
    <s v="AUTOS"/>
    <s v="MAPFRE"/>
    <n v="4012000092513"/>
    <n v="545.13"/>
    <n v="81.769499999999994"/>
    <n v="0.15"/>
    <m/>
    <s v="MENSUAL"/>
    <d v="2022-01-27T00:00:00"/>
    <s v="RENOVACION"/>
    <s v="CRUZ ALVAREZ, PAOLA GABRIELA"/>
    <x v="30"/>
    <x v="30"/>
    <s v="DIRECTOR DE CENTRO FINANCIERO"/>
    <x v="8"/>
    <n v="0.3"/>
    <n v="24.530849999999997"/>
  </r>
  <r>
    <s v="AUTOS"/>
    <s v="MAPFRE"/>
    <n v="4011900436056"/>
    <n v="707.15"/>
    <n v="106.07249999999999"/>
    <n v="0.15"/>
    <m/>
    <s v="MENSUAL"/>
    <d v="2022-01-07T00:00:00"/>
    <s v="RENOVACION"/>
    <s v="LOPEZ MANJARREZ, BLANCA DELIA"/>
    <x v="31"/>
    <x v="31"/>
    <s v="ASESOR"/>
    <x v="8"/>
    <n v="0.3"/>
    <n v="31.821749999999994"/>
  </r>
  <r>
    <s v="GMM"/>
    <s v="MAPFRE"/>
    <n v="2882000018617"/>
    <n v="513.53"/>
    <n v="97.570700000000002"/>
    <n v="0.19"/>
    <m/>
    <s v="MENSUAL SIN RECARGOS"/>
    <d v="2022-01-14T00:00:00"/>
    <s v="RENOVACION"/>
    <s v="MORALES RODRIGUEZ, PATRICIA"/>
    <x v="32"/>
    <x v="32"/>
    <s v="ASESOR SENIOR"/>
    <x v="8"/>
    <n v="0.3"/>
    <n v="29.27121"/>
  </r>
  <r>
    <s v="AUTOS"/>
    <s v="MAPFRE"/>
    <n v="4011900499772"/>
    <n v="7763.49"/>
    <n v="1164.5235"/>
    <n v="0.15"/>
    <m/>
    <s v="CONTADO"/>
    <d v="2022-01-27T00:00:00"/>
    <s v="RENOVACION"/>
    <s v="NUNEZ RODRIGUEZ, VIOLETA REMEDI"/>
    <x v="32"/>
    <x v="32"/>
    <s v="ASESOR SENIOR"/>
    <x v="8"/>
    <n v="0.3"/>
    <n v="349.35705000000002"/>
  </r>
  <r>
    <s v="GMM"/>
    <s v="MAPFRE"/>
    <n v="2882000020627"/>
    <n v="623.74"/>
    <n v="118.5106"/>
    <n v="0.19"/>
    <m/>
    <s v="MENSUAL SIN RECARGOS"/>
    <d v="2022-01-28T00:00:00"/>
    <s v="RENOVACION"/>
    <s v="MORALES RODRIGUEZ, PATRICIA"/>
    <x v="32"/>
    <x v="32"/>
    <s v="ASESOR SENIOR"/>
    <x v="8"/>
    <n v="0.3"/>
    <n v="35.553179999999998"/>
  </r>
  <r>
    <s v="AUTOS"/>
    <s v="MAPFRE"/>
    <n v="4012000614265"/>
    <n v="453.01"/>
    <n v="67.951499999999996"/>
    <n v="0.15"/>
    <m/>
    <s v="MENSUAL"/>
    <d v="2022-01-27T00:00:00"/>
    <s v="RENOVACION"/>
    <s v="ARMAS QUEZADA, LILIA ARCELIA"/>
    <x v="33"/>
    <x v="33"/>
    <s v="ASESOR"/>
    <x v="8"/>
    <n v="0.3"/>
    <n v="20.385449999999999"/>
  </r>
  <r>
    <s v="AUTOS"/>
    <s v="MAPFRE"/>
    <n v="4012000599984"/>
    <n v="355.03"/>
    <n v="53.254499999999993"/>
    <n v="0.15"/>
    <m/>
    <s v="MENSUAL"/>
    <d v="2022-01-28T00:00:00"/>
    <s v="RENOVACION"/>
    <s v="GROTEWOLD RASCON, GIOVANNA"/>
    <x v="33"/>
    <x v="33"/>
    <s v="ASESOR"/>
    <x v="8"/>
    <n v="0.3"/>
    <n v="15.976349999999996"/>
  </r>
  <r>
    <s v="AUTOS"/>
    <s v="MAPFRE"/>
    <n v="4011900308405"/>
    <n v="258.82"/>
    <n v="38.823"/>
    <n v="0.15"/>
    <m/>
    <s v="MENSUAL"/>
    <d v="2022-02-02T00:00:00"/>
    <s v="RENOVACION"/>
    <s v="RIVERA BARROSO, MARIA DE LOURDE"/>
    <x v="33"/>
    <x v="33"/>
    <s v="ASESOR"/>
    <x v="8"/>
    <n v="0.3"/>
    <n v="11.6469"/>
  </r>
  <r>
    <s v="AUTOS"/>
    <s v="MAPFRE"/>
    <n v="4012100405179"/>
    <n v="2631.98"/>
    <n v="394.79699999999997"/>
    <n v="0.15"/>
    <m/>
    <s v="CONTADO"/>
    <d v="2022-01-17T00:00:00"/>
    <s v="RENOVACION"/>
    <s v="RANGEL DIAZ, GUADALUPE"/>
    <x v="34"/>
    <x v="34"/>
    <s v="DIRECTOR DE CENTRO FINANCIERO"/>
    <x v="9"/>
    <n v="0.3"/>
    <n v="118.43909999999998"/>
  </r>
  <r>
    <s v="AUTOS"/>
    <s v="MAPFRE"/>
    <n v="4012000092420"/>
    <n v="459.63"/>
    <n v="68.944499999999991"/>
    <n v="0.15"/>
    <m/>
    <s v="MENSUAL"/>
    <d v="2022-01-21T00:00:00"/>
    <s v="RENOVACION"/>
    <s v="BRISEŽþO CRISTIANI, JESUS ERNES"/>
    <x v="34"/>
    <x v="34"/>
    <s v="DIRECTOR DE CENTRO FINANCIERO"/>
    <x v="9"/>
    <n v="0.3"/>
    <n v="20.683349999999997"/>
  </r>
  <r>
    <s v="VIDA INVERSION"/>
    <s v="MAPFRE"/>
    <n v="1002200000662"/>
    <n v="5000"/>
    <n v="1300"/>
    <n v="0.26"/>
    <m/>
    <s v="CONTADO"/>
    <d v="2022-01-28T00:00:00"/>
    <s v="NUEVA"/>
    <s v="REYES CARMONA, FABIOLA PAULINA"/>
    <x v="34"/>
    <x v="34"/>
    <s v="DIRECTOR DE CENTRO FINANCIERO"/>
    <x v="9"/>
    <n v="0.3"/>
    <n v="390"/>
  </r>
  <r>
    <s v="AUTOS"/>
    <s v="MAPFRE"/>
    <n v="4012000092426"/>
    <n v="408.71"/>
    <n v="61.306499999999993"/>
    <n v="0.15"/>
    <m/>
    <s v="MENSUAL"/>
    <d v="2022-01-28T00:00:00"/>
    <s v="RENOVACION"/>
    <s v="MONTIEL COTA, GUADALUPE"/>
    <x v="34"/>
    <x v="34"/>
    <s v="DIRECTOR DE CENTRO FINANCIERO"/>
    <x v="9"/>
    <n v="0.3"/>
    <n v="18.391949999999998"/>
  </r>
  <r>
    <s v="AUTOS"/>
    <s v="MAPFRE"/>
    <n v="4012100103903"/>
    <n v="440.36"/>
    <n v="66.054000000000002"/>
    <n v="0.15"/>
    <m/>
    <s v="MENSUAL"/>
    <d v="2022-01-06T00:00:00"/>
    <s v="RENOVACION"/>
    <s v="STAHL PERALTA, TANIA"/>
    <x v="35"/>
    <x v="35"/>
    <s v="ASESOR"/>
    <x v="9"/>
    <n v="0.3"/>
    <n v="19.816199999999998"/>
  </r>
  <r>
    <s v="AUTOS"/>
    <s v="MAPFRE"/>
    <n v="4011900474204"/>
    <n v="717.66"/>
    <n v="107.64899999999999"/>
    <n v="0.15"/>
    <m/>
    <s v="MENSUAL"/>
    <d v="2022-01-11T00:00:00"/>
    <s v="RENOVACION"/>
    <s v="GARCIA CORONILLA, LUZ MARIA"/>
    <x v="35"/>
    <x v="35"/>
    <s v="ASESOR"/>
    <x v="9"/>
    <n v="0.3"/>
    <n v="32.294699999999992"/>
  </r>
  <r>
    <s v="AUTOS"/>
    <s v="MAPFRE"/>
    <n v="4012000157263"/>
    <n v="806.68"/>
    <n v="121.00199999999998"/>
    <n v="0.15"/>
    <m/>
    <s v="MENSUAL"/>
    <d v="2022-01-11T00:00:00"/>
    <s v="RENOVACION"/>
    <s v="STAHL PERLATA, TANIA"/>
    <x v="35"/>
    <x v="35"/>
    <s v="ASESOR"/>
    <x v="9"/>
    <n v="0.3"/>
    <n v="36.300599999999996"/>
  </r>
  <r>
    <s v="AUTOS"/>
    <s v="MAPFRE"/>
    <n v="4012000033352"/>
    <n v="924.32"/>
    <n v="138.648"/>
    <n v="0.15"/>
    <m/>
    <s v="MENSUAL"/>
    <d v="2022-01-21T00:00:00"/>
    <s v="RENOVACION"/>
    <s v="POLA RUIZ, NORMA ALICIA"/>
    <x v="35"/>
    <x v="35"/>
    <s v="ASESOR"/>
    <x v="9"/>
    <n v="0.3"/>
    <n v="41.5944"/>
  </r>
  <r>
    <s v="AUTOS"/>
    <s v="MAPFRE"/>
    <n v="4012100326287"/>
    <n v="628.15"/>
    <n v="94.222499999999997"/>
    <n v="0.15"/>
    <m/>
    <s v="MENSUAL"/>
    <d v="2022-01-25T00:00:00"/>
    <s v="NUEVA"/>
    <s v="EGUILUZ HACES, ALEJANDRA"/>
    <x v="35"/>
    <x v="35"/>
    <s v="ASESOR"/>
    <x v="9"/>
    <n v="0.3"/>
    <n v="28.266749999999998"/>
  </r>
  <r>
    <s v="AUTOS"/>
    <s v="MAPFRE"/>
    <n v="4011900474471"/>
    <n v="5704.18"/>
    <n v="855.62700000000007"/>
    <n v="0.15"/>
    <m/>
    <s v="CONTADO"/>
    <d v="2022-01-28T00:00:00"/>
    <s v="RENOVACION"/>
    <s v="SANTIAGOPINEDA OROZCO, EDITH EL"/>
    <x v="35"/>
    <x v="35"/>
    <s v="ASESOR"/>
    <x v="9"/>
    <n v="0.3"/>
    <n v="256.68810000000002"/>
  </r>
  <r>
    <s v="GMM"/>
    <s v="MAPFRE"/>
    <n v="2882100046534"/>
    <n v="515.95000000000005"/>
    <n v="98.030500000000004"/>
    <n v="0.19"/>
    <m/>
    <s v="MENSUAL"/>
    <d v="2022-01-28T00:00:00"/>
    <s v="NUEVA"/>
    <s v="GUERRERO SAENZ, ANGELA BEATRIZ"/>
    <x v="36"/>
    <x v="36"/>
    <s v="ASESOR SENIOR"/>
    <x v="9"/>
    <n v="0.3"/>
    <n v="29.40915"/>
  </r>
  <r>
    <s v="GMM"/>
    <s v="MAPFRE"/>
    <n v="2882000030896"/>
    <n v="2459.8000000000002"/>
    <n v="467.36200000000002"/>
    <n v="0.19"/>
    <m/>
    <s v="MENSUAL SIN RECARGOS"/>
    <d v="2022-01-31T00:00:00"/>
    <s v="RENOVACION"/>
    <s v="CASTILLO AVELAR, SANDRA"/>
    <x v="36"/>
    <x v="36"/>
    <s v="ASESOR SENIOR"/>
    <x v="9"/>
    <n v="0.3"/>
    <n v="140.20859999999999"/>
  </r>
  <r>
    <s v="GMM"/>
    <s v="MAPFRE"/>
    <n v="2881900016124"/>
    <n v="1247.44"/>
    <n v="237.01360000000003"/>
    <n v="0.19"/>
    <m/>
    <s v="MENSUAL"/>
    <d v="2022-01-12T00:00:00"/>
    <s v="RENOVACION"/>
    <s v="SANTOYO FLORES, ROSALINDA FAUST"/>
    <x v="37"/>
    <x v="37"/>
    <s v="ASESOR"/>
    <x v="1"/>
    <n v="0.3"/>
    <n v="71.10408000000001"/>
  </r>
  <r>
    <s v="AUTOS"/>
    <s v="MAPFRE"/>
    <n v="4012000063424"/>
    <n v="421.57"/>
    <n v="63.235499999999995"/>
    <n v="0.15"/>
    <m/>
    <s v="MENSUAL"/>
    <d v="2022-01-27T00:00:00"/>
    <s v="RENOVACION"/>
    <s v="MARIN SANTOYO, SILVIA KARINA"/>
    <x v="37"/>
    <x v="37"/>
    <s v="ASESOR"/>
    <x v="1"/>
    <n v="0.3"/>
    <n v="18.970649999999999"/>
  </r>
  <r>
    <s v="AUTOS"/>
    <s v="MAPFRE"/>
    <n v="4012000044658"/>
    <n v="329.14"/>
    <n v="49.370999999999995"/>
    <n v="0.15"/>
    <m/>
    <s v="MENSUAL"/>
    <d v="2022-01-11T00:00:00"/>
    <s v="RENOVACION"/>
    <s v="LOPEZ PINACHO, JUANA MARIA"/>
    <x v="38"/>
    <x v="38"/>
    <s v="DIRECTOR DE CENTRO FINANCIERO"/>
    <x v="10"/>
    <n v="0.3"/>
    <n v="14.811299999999997"/>
  </r>
  <r>
    <s v="AUTOS"/>
    <s v="MAPFRE"/>
    <n v="4011900313105"/>
    <n v="366.57"/>
    <n v="54.985499999999995"/>
    <n v="0.15"/>
    <m/>
    <s v="MENSUAL"/>
    <d v="2022-01-18T00:00:00"/>
    <s v="RENOVACION"/>
    <s v="SANCHEZ CABRERA, MARIANA NALLEL"/>
    <x v="39"/>
    <x v="39"/>
    <s v="ASESOR SENIOR"/>
    <x v="1"/>
    <n v="0.3"/>
    <n v="16.495649999999998"/>
  </r>
  <r>
    <s v="GMM"/>
    <s v="MAPFRE"/>
    <n v="2882100000786"/>
    <n v="772.17"/>
    <n v="146.7123"/>
    <n v="0.19"/>
    <m/>
    <s v="MENSUAL"/>
    <d v="2022-01-14T00:00:00"/>
    <s v="NUEVA"/>
    <s v="MARTINEZ MARTINEZ, GUSTAVO"/>
    <x v="40"/>
    <x v="40"/>
    <s v="INTERNO"/>
    <x v="11"/>
    <n v="0.3"/>
    <n v="44.013689999999997"/>
  </r>
  <r>
    <s v="GMM"/>
    <s v="MAPFRE"/>
    <n v="2882100043286"/>
    <n v="1176.31"/>
    <n v="223.49889999999999"/>
    <n v="0.19"/>
    <m/>
    <s v="MENSUAL"/>
    <d v="2022-01-14T00:00:00"/>
    <s v="NUEVA"/>
    <s v="GARCIA DOMINGUEZ, MARIA SOLEDAD"/>
    <x v="40"/>
    <x v="40"/>
    <s v="INTERNO"/>
    <x v="11"/>
    <n v="0.3"/>
    <n v="67.049669999999992"/>
  </r>
  <r>
    <s v="AUTOS"/>
    <s v="MAPFRE"/>
    <n v="4012100231152"/>
    <n v="2019.77"/>
    <n v="302.96549999999996"/>
    <n v="0.15"/>
    <m/>
    <s v="SEMESTRAL"/>
    <d v="2022-02-01T00:00:00"/>
    <s v="NUEVA"/>
    <s v="MORENO CAMACHO, BARBARA FERNAND"/>
    <x v="40"/>
    <x v="40"/>
    <s v="INTERNO"/>
    <x v="11"/>
    <n v="0.3"/>
    <n v="90.889649999999989"/>
  </r>
  <r>
    <s v="GMM"/>
    <s v="MAPFRE"/>
    <n v="2882000023475"/>
    <n v="3128.98"/>
    <n v="594.50620000000004"/>
    <n v="0.19"/>
    <m/>
    <s v="MENSUAL SIN RECARGOS"/>
    <d v="2022-01-10T00:00:00"/>
    <s v="RENOVACION"/>
    <s v="CRUZ ALBARRAN, MAYRA"/>
    <x v="41"/>
    <x v="41"/>
    <s v="ASESOR"/>
    <x v="11"/>
    <n v="0.3"/>
    <n v="178.35186000000002"/>
  </r>
  <r>
    <s v="AUTOS"/>
    <s v="MAPFRE"/>
    <n v="4011900414913"/>
    <n v="655.9"/>
    <n v="98.384999999999991"/>
    <n v="0.15"/>
    <m/>
    <s v="MENSUAL"/>
    <d v="2022-01-24T00:00:00"/>
    <s v="RENOVACION"/>
    <s v="LOPEZ AVILES, ANA LUISA"/>
    <x v="41"/>
    <x v="41"/>
    <s v="ASESOR"/>
    <x v="11"/>
    <n v="0.3"/>
    <n v="29.515499999999996"/>
  </r>
  <r>
    <s v="HOGAR"/>
    <s v="MAPFRE"/>
    <n v="3101900016844"/>
    <n v="211.17"/>
    <n v="27.452099999999998"/>
    <n v="0.13"/>
    <m/>
    <s v="MENSUAL"/>
    <d v="2022-01-28T00:00:00"/>
    <s v="RENOVACION"/>
    <s v="AGUILAR CORDERO, ANICETO"/>
    <x v="41"/>
    <x v="41"/>
    <s v="ASESOR"/>
    <x v="11"/>
    <n v="0.3"/>
    <n v="8.2356299999999987"/>
  </r>
  <r>
    <s v="AUTOS"/>
    <s v="MAPFRE"/>
    <n v="4012100164748"/>
    <n v="513.33000000000004"/>
    <n v="76.999499999999998"/>
    <n v="0.15"/>
    <m/>
    <s v="MENSUAL"/>
    <d v="2022-01-07T00:00:00"/>
    <s v="NUEVA"/>
    <s v="LàPEZ Zé¥IGA, ERIKA REYNA"/>
    <x v="42"/>
    <x v="42"/>
    <s v="ASESOR SENIOR"/>
    <x v="11"/>
    <n v="0.3"/>
    <n v="23.09985"/>
  </r>
  <r>
    <s v="AUTOS"/>
    <s v="MAPFRE"/>
    <n v="4012000625737"/>
    <n v="14239.71"/>
    <n v="2135.9564999999998"/>
    <n v="0.15"/>
    <m/>
    <s v="CONTADO"/>
    <d v="2022-01-11T00:00:00"/>
    <s v="RENOVACION"/>
    <s v="VIAJES AYALA SA DE CV"/>
    <x v="42"/>
    <x v="42"/>
    <s v="ASESOR SENIOR"/>
    <x v="11"/>
    <n v="0.3"/>
    <n v="640.78694999999993"/>
  </r>
  <r>
    <s v="AUTOS"/>
    <s v="MAPFRE"/>
    <n v="4012000103261"/>
    <n v="893.43"/>
    <n v="134.0145"/>
    <n v="0.15"/>
    <m/>
    <s v="MENSUAL"/>
    <d v="2022-01-21T00:00:00"/>
    <s v="RENOVACION"/>
    <s v="MEJIA AYALA, MARIA GRIZEL"/>
    <x v="42"/>
    <x v="42"/>
    <s v="ASESOR SENIOR"/>
    <x v="11"/>
    <n v="0.3"/>
    <n v="40.204349999999998"/>
  </r>
  <r>
    <s v="HOGAR"/>
    <s v="MAPFRE"/>
    <n v="3101900016885"/>
    <n v="468.21"/>
    <n v="60.8673"/>
    <n v="0.13"/>
    <m/>
    <s v="MENSUAL"/>
    <d v="2022-01-28T00:00:00"/>
    <s v="RENOVACION"/>
    <s v="SCHIEVENINI ANAYA, ALDO JAVIER"/>
    <x v="42"/>
    <x v="42"/>
    <s v="ASESOR SENIOR"/>
    <x v="11"/>
    <n v="0.3"/>
    <n v="18.260189999999998"/>
  </r>
  <r>
    <s v="AUTOS"/>
    <s v="MAPFRE"/>
    <n v="4011900301245"/>
    <n v="334.52"/>
    <n v="50.177999999999997"/>
    <n v="0.15"/>
    <m/>
    <s v="MENSUAL"/>
    <d v="2022-01-06T00:00:00"/>
    <s v="RENOVACION"/>
    <s v="HERNANDEZ VARGAS, IGNACIO"/>
    <x v="43"/>
    <x v="43"/>
    <s v="DIRECTOR DE CENTRO FINANCIERO"/>
    <x v="11"/>
    <n v="0.3"/>
    <n v="15.053399999999998"/>
  </r>
  <r>
    <s v="HOGAR"/>
    <s v="MAPFRE"/>
    <n v="3101900016904"/>
    <n v="240.23"/>
    <n v="31.229900000000001"/>
    <n v="0.13"/>
    <m/>
    <s v="MENSUAL"/>
    <d v="2022-01-28T00:00:00"/>
    <s v="RENOVACION"/>
    <s v="PEREZ MENDEZ, FRANCISCO JAVIER"/>
    <x v="43"/>
    <x v="43"/>
    <s v="DIRECTOR DE CENTRO FINANCIERO"/>
    <x v="11"/>
    <n v="0.3"/>
    <n v="9.3689699999999991"/>
  </r>
  <r>
    <s v="AUTOS"/>
    <s v="MAPFRE"/>
    <n v="4012000611977"/>
    <n v="336.08"/>
    <n v="50.411999999999999"/>
    <n v="0.15"/>
    <m/>
    <s v="MENSUAL"/>
    <d v="2022-01-12T00:00:00"/>
    <s v="RENOVACION"/>
    <s v="EQUIPOS Y SERVICIOS  INDUSTRIAL"/>
    <x v="44"/>
    <x v="44"/>
    <s v="ASESOR SENIOR"/>
    <x v="12"/>
    <n v="0.3"/>
    <n v="15.1236"/>
  </r>
  <r>
    <s v="AUTOS"/>
    <s v="MAPFRE"/>
    <n v="4011900339678"/>
    <n v="515.83000000000004"/>
    <n v="51.58"/>
    <n v="9.9994184130430555E-2"/>
    <m/>
    <s v="MENSUAL"/>
    <d v="2022-01-21T00:00:00"/>
    <s v="RENOVACION"/>
    <s v="DIAZ PESQUEIRA, SALVADOR"/>
    <x v="44"/>
    <x v="44"/>
    <s v="ASESOR SENIOR"/>
    <x v="12"/>
    <n v="0.3"/>
    <n v="15.473999999999998"/>
  </r>
  <r>
    <s v="AUTOS"/>
    <s v="MAPFRE"/>
    <n v="4012000539714"/>
    <n v="252.52"/>
    <n v="37.878"/>
    <n v="0.15"/>
    <m/>
    <s v="MENSUAL"/>
    <d v="2022-01-13T00:00:00"/>
    <s v="RENOVACION"/>
    <s v="MARTINEZ HERRERA, JAVIER OSWALD"/>
    <x v="45"/>
    <x v="45"/>
    <s v="ASESOR SENIOR"/>
    <x v="12"/>
    <n v="0.3"/>
    <n v="11.3634"/>
  </r>
  <r>
    <s v="AUTOS"/>
    <s v="MAPFRE"/>
    <n v="4011900488914"/>
    <n v="513.33000000000004"/>
    <n v="76.999499999999998"/>
    <n v="0.15"/>
    <m/>
    <s v="MENSUAL"/>
    <d v="2022-01-19T00:00:00"/>
    <s v="RENOVACION"/>
    <s v="VIQUEZ SOLIS, GUSTAVO"/>
    <x v="45"/>
    <x v="45"/>
    <s v="ASESOR SENIOR"/>
    <x v="12"/>
    <n v="0.3"/>
    <n v="23.09985"/>
  </r>
  <r>
    <s v="AUTOS"/>
    <s v="MAPFRE"/>
    <n v="4011900435993"/>
    <n v="429.24"/>
    <n v="64.385999999999996"/>
    <n v="0.15"/>
    <m/>
    <s v="MENSUAL"/>
    <d v="2022-01-28T00:00:00"/>
    <s v="RENOVACION"/>
    <s v="MENDEZ SUAZO, VERONICA"/>
    <x v="45"/>
    <x v="45"/>
    <s v="ASESOR SENIOR"/>
    <x v="12"/>
    <n v="0.3"/>
    <n v="19.315799999999999"/>
  </r>
  <r>
    <s v="HOGAR"/>
    <s v="MAPFRE"/>
    <n v="3101900011485"/>
    <n v="469.47"/>
    <n v="61.031100000000002"/>
    <n v="0.13"/>
    <m/>
    <s v="MENSUAL"/>
    <d v="2022-01-31T00:00:00"/>
    <s v="RENOVACION"/>
    <s v="MENDEZ SUAZO, VERONICA"/>
    <x v="45"/>
    <x v="45"/>
    <s v="ASESOR SENIOR"/>
    <x v="12"/>
    <n v="0.3"/>
    <n v="18.309329999999999"/>
  </r>
  <r>
    <s v="AUTOS"/>
    <s v="MAPFRE"/>
    <n v="4011900339387"/>
    <n v="396.6"/>
    <n v="39.659999999999997"/>
    <n v="9.9999999999999992E-2"/>
    <m/>
    <s v="MENSUAL"/>
    <d v="2022-01-31T00:00:00"/>
    <s v="RENOVACION"/>
    <s v="NAVA GUILLEN, EDITH"/>
    <x v="45"/>
    <x v="45"/>
    <s v="ASESOR SENIOR"/>
    <x v="12"/>
    <n v="0.3"/>
    <n v="11.897999999999998"/>
  </r>
  <r>
    <s v="AUTOS"/>
    <s v="MAPFRE"/>
    <n v="4012000011899"/>
    <n v="4420.95"/>
    <n v="663.14249999999993"/>
    <n v="0.15"/>
    <m/>
    <s v="CONTADO"/>
    <d v="2022-02-02T00:00:00"/>
    <s v="RENOVACION"/>
    <s v="ROJAS HERNANDEZ, JEANETTE CAROL"/>
    <x v="45"/>
    <x v="45"/>
    <s v="ASESOR SENIOR"/>
    <x v="12"/>
    <n v="0.3"/>
    <n v="198.94274999999996"/>
  </r>
  <r>
    <s v="AUTOS"/>
    <s v="MAPFRE"/>
    <n v="4012100404677"/>
    <n v="171.76"/>
    <n v="25.763999999999999"/>
    <n v="0.15"/>
    <m/>
    <s v="MENSUAL"/>
    <d v="2022-01-06T00:00:00"/>
    <s v="NUEVA"/>
    <s v="BONILLA VERA, MIRIAM SOLEDAD"/>
    <x v="46"/>
    <x v="46"/>
    <s v="ASESOR"/>
    <x v="12"/>
    <n v="0.3"/>
    <n v="7.7291999999999996"/>
  </r>
  <r>
    <s v="AUTOS"/>
    <s v="MAPFRE"/>
    <n v="4012100404677"/>
    <n v="171.74"/>
    <n v="25.760999999999999"/>
    <n v="0.15"/>
    <m/>
    <s v="MENSUAL"/>
    <d v="2022-01-06T00:00:00"/>
    <s v="NUEVA"/>
    <s v="BONILLA VERA, MIRIAM SOLEDAD"/>
    <x v="46"/>
    <x v="46"/>
    <s v="ASESOR"/>
    <x v="12"/>
    <n v="0.3"/>
    <n v="7.7282999999999991"/>
  </r>
  <r>
    <s v="AUTOS"/>
    <s v="MAPFRE"/>
    <n v="4012100404677"/>
    <n v="171.74"/>
    <n v="25.760999999999999"/>
    <n v="0.15"/>
    <m/>
    <s v="MENSUAL"/>
    <d v="2022-01-06T00:00:00"/>
    <s v="NUEVA"/>
    <s v="BONILLA VERA, MIRIAM SOLEDAD"/>
    <x v="46"/>
    <x v="46"/>
    <s v="ASESOR"/>
    <x v="12"/>
    <n v="0.3"/>
    <n v="7.7282999999999991"/>
  </r>
  <r>
    <s v="AUTOS"/>
    <s v="MAPFRE"/>
    <n v="4012100404677"/>
    <n v="171.74"/>
    <n v="25.760999999999999"/>
    <n v="0.15"/>
    <m/>
    <s v="MENSUAL"/>
    <d v="2022-01-06T00:00:00"/>
    <s v="NUEVA"/>
    <s v="BONILLA VERA, MIRIAM SOLEDAD"/>
    <x v="46"/>
    <x v="46"/>
    <s v="ASESOR"/>
    <x v="12"/>
    <n v="0.3"/>
    <n v="7.7282999999999991"/>
  </r>
  <r>
    <s v="AUTOS"/>
    <s v="MAPFRE"/>
    <n v="4012100404677"/>
    <n v="171.74"/>
    <n v="25.760999999999999"/>
    <n v="0.15"/>
    <m/>
    <s v="MENSUAL"/>
    <d v="2022-01-06T00:00:00"/>
    <s v="NUEVA"/>
    <s v="BONILLA VERA, MIRIAM SOLEDAD"/>
    <x v="46"/>
    <x v="46"/>
    <s v="ASESOR"/>
    <x v="12"/>
    <n v="0.3"/>
    <n v="7.7282999999999991"/>
  </r>
  <r>
    <s v="AUTOS"/>
    <s v="MAPFRE"/>
    <n v="4012100404677"/>
    <n v="171.74"/>
    <n v="25.760999999999999"/>
    <n v="0.15"/>
    <m/>
    <s v="MENSUAL"/>
    <d v="2022-01-06T00:00:00"/>
    <s v="NUEVA"/>
    <s v="BONILLA VERA, MIRIAM SOLEDAD"/>
    <x v="46"/>
    <x v="46"/>
    <s v="ASESOR"/>
    <x v="12"/>
    <n v="0.3"/>
    <n v="7.7282999999999991"/>
  </r>
  <r>
    <s v="AUTOS"/>
    <s v="MAPFRE"/>
    <n v="4012100404677"/>
    <n v="171.74"/>
    <n v="25.760999999999999"/>
    <n v="0.15"/>
    <m/>
    <s v="MENSUAL"/>
    <d v="2022-01-06T00:00:00"/>
    <s v="NUEVA"/>
    <s v="BONILLA VERA, MIRIAM SOLEDAD"/>
    <x v="46"/>
    <x v="46"/>
    <s v="ASESOR"/>
    <x v="12"/>
    <n v="0.3"/>
    <n v="7.7282999999999991"/>
  </r>
  <r>
    <s v="AUTOS"/>
    <s v="MAPFRE"/>
    <n v="4012100404677"/>
    <n v="171.74"/>
    <n v="25.760999999999999"/>
    <n v="0.15"/>
    <m/>
    <s v="MENSUAL"/>
    <d v="2022-01-06T00:00:00"/>
    <s v="NUEVA"/>
    <s v="BONILLA VERA, MIRIAM SOLEDAD"/>
    <x v="46"/>
    <x v="46"/>
    <s v="ASESOR"/>
    <x v="12"/>
    <n v="0.3"/>
    <n v="7.7282999999999991"/>
  </r>
  <r>
    <s v="AUTOS"/>
    <s v="MAPFRE"/>
    <n v="4012100404677"/>
    <n v="171.74"/>
    <n v="25.760999999999999"/>
    <n v="0.15"/>
    <m/>
    <s v="MENSUAL"/>
    <d v="2022-01-06T00:00:00"/>
    <s v="NUEVA"/>
    <s v="BONILLA VERA, MIRIAM SOLEDAD"/>
    <x v="46"/>
    <x v="46"/>
    <s v="ASESOR"/>
    <x v="12"/>
    <n v="0.3"/>
    <n v="7.7282999999999991"/>
  </r>
  <r>
    <s v="AUTOS"/>
    <s v="MAPFRE"/>
    <n v="4012100404677"/>
    <n v="171.74"/>
    <n v="25.760999999999999"/>
    <n v="0.15"/>
    <m/>
    <s v="MENSUAL"/>
    <d v="2022-01-06T00:00:00"/>
    <s v="NUEVA"/>
    <s v="BONILLA VERA, MIRIAM SOLEDAD"/>
    <x v="46"/>
    <x v="46"/>
    <s v="ASESOR"/>
    <x v="12"/>
    <n v="0.3"/>
    <n v="7.7282999999999991"/>
  </r>
  <r>
    <s v="AUTOS"/>
    <s v="MAPFRE"/>
    <n v="4012100404677"/>
    <n v="171.74"/>
    <n v="25.760999999999999"/>
    <n v="0.15"/>
    <m/>
    <s v="MENSUAL"/>
    <d v="2022-01-06T00:00:00"/>
    <s v="NUEVA"/>
    <s v="BONILLA VERA, MIRIAM SOLEDAD"/>
    <x v="46"/>
    <x v="46"/>
    <s v="ASESOR"/>
    <x v="12"/>
    <n v="0.3"/>
    <n v="7.7282999999999991"/>
  </r>
  <r>
    <s v="AUTOS"/>
    <s v="MAPFRE"/>
    <n v="4012100404677"/>
    <n v="171.74"/>
    <n v="25.760999999999999"/>
    <n v="0.15"/>
    <m/>
    <s v="MENSUAL"/>
    <d v="2022-01-06T00:00:00"/>
    <s v="NUEVA"/>
    <s v="BONILLA VERA, MIRIAM SOLEDAD"/>
    <x v="46"/>
    <x v="46"/>
    <s v="ASESOR"/>
    <x v="12"/>
    <n v="0.3"/>
    <n v="7.7282999999999991"/>
  </r>
  <r>
    <s v="AUTOS"/>
    <s v="MAPFRE"/>
    <n v="4011900418352"/>
    <n v="269.74"/>
    <n v="40.460999999999999"/>
    <n v="0.15"/>
    <m/>
    <s v="MENSUAL"/>
    <d v="2022-01-07T00:00:00"/>
    <s v="RENOVACION"/>
    <s v="VILLANUEVA PALMA, CRISTIAN"/>
    <x v="46"/>
    <x v="46"/>
    <s v="ASESOR"/>
    <x v="12"/>
    <n v="0.3"/>
    <n v="12.138299999999999"/>
  </r>
  <r>
    <s v="AUTOS"/>
    <s v="MAPFRE"/>
    <n v="4011900439098"/>
    <n v="4386.38"/>
    <n v="657.95699999999999"/>
    <n v="0.15"/>
    <m/>
    <s v="CONTADO"/>
    <d v="2022-01-07T00:00:00"/>
    <s v="RENOVACION"/>
    <s v="GOMEZ SOTO COLUNGA, ROSANA"/>
    <x v="46"/>
    <x v="46"/>
    <s v="ASESOR"/>
    <x v="12"/>
    <n v="0.3"/>
    <n v="197.3871"/>
  </r>
  <r>
    <s v="HOGAR"/>
    <s v="MAPFRE"/>
    <n v="3101900014732"/>
    <n v="1055.94"/>
    <n v="137.2722"/>
    <n v="0.13"/>
    <m/>
    <s v="MENSUAL"/>
    <d v="2022-01-12T00:00:00"/>
    <s v="RENOVACION"/>
    <s v="SANCHEZ TEJADA, MARIA EUGENIA"/>
    <x v="46"/>
    <x v="46"/>
    <s v="ASESOR"/>
    <x v="12"/>
    <n v="0.3"/>
    <n v="41.181660000000001"/>
  </r>
  <r>
    <s v="GMM"/>
    <s v="MAPFRE"/>
    <n v="2882000031879"/>
    <n v="3238.21"/>
    <n v="550.5"/>
    <n v="0.17000132789411435"/>
    <m/>
    <s v="MENSUAL SIN RECARGOS"/>
    <d v="2022-01-31T00:00:00"/>
    <s v="RENOVACION"/>
    <s v="GIL VILLAFA¥A, ALIDA IVETTE"/>
    <x v="46"/>
    <x v="46"/>
    <s v="ASESOR"/>
    <x v="12"/>
    <n v="0.3"/>
    <n v="165.15"/>
  </r>
  <r>
    <s v="AUTOS"/>
    <s v="MAPFRE"/>
    <n v="4012100190438"/>
    <n v="578.34"/>
    <n v="86.751000000000005"/>
    <n v="0.15"/>
    <m/>
    <s v="MENSUAL"/>
    <d v="2022-01-07T00:00:00"/>
    <s v="NUEVA"/>
    <s v="HIDALGO RODRIGUEZ, JOSE MIGUEL"/>
    <x v="47"/>
    <x v="47"/>
    <s v="ASESOR"/>
    <x v="12"/>
    <n v="0.3"/>
    <n v="26.025300000000001"/>
  </r>
  <r>
    <s v="AUTOS"/>
    <s v="MAPFRE"/>
    <n v="4012100190442"/>
    <n v="502.78"/>
    <n v="75.416999999999987"/>
    <n v="0.15"/>
    <m/>
    <s v="MENSUAL"/>
    <d v="2022-01-07T00:00:00"/>
    <s v="NUEVA"/>
    <s v="HIDALGO RODRIGUEZ, JOSE MIGUEL"/>
    <x v="47"/>
    <x v="47"/>
    <s v="ASESOR"/>
    <x v="12"/>
    <n v="0.3"/>
    <n v="22.625099999999996"/>
  </r>
  <r>
    <s v="AUTOS"/>
    <s v="MAPFRE"/>
    <n v="4012100190552"/>
    <n v="485.93"/>
    <n v="72.889499999999998"/>
    <n v="0.15"/>
    <m/>
    <s v="MENSUAL"/>
    <d v="2022-01-07T00:00:00"/>
    <s v="NUEVA"/>
    <s v="HIDALGO RODRIGUEZ, JOSE MIGUEL"/>
    <x v="47"/>
    <x v="47"/>
    <s v="ASESOR"/>
    <x v="12"/>
    <n v="0.3"/>
    <n v="21.866849999999999"/>
  </r>
  <r>
    <s v="AUTOS"/>
    <s v="MAPFRE"/>
    <n v="4012100190608"/>
    <n v="246.11"/>
    <n v="36.916499999999999"/>
    <n v="0.15"/>
    <m/>
    <s v="MENSUAL"/>
    <d v="2022-01-07T00:00:00"/>
    <s v="NUEVA"/>
    <s v="HIDALGO RODRIGUEZ, JOSE MIGUEL"/>
    <x v="47"/>
    <x v="47"/>
    <s v="ASESOR"/>
    <x v="12"/>
    <n v="0.3"/>
    <n v="11.074949999999999"/>
  </r>
  <r>
    <s v="AUTOS"/>
    <s v="MAPFRE"/>
    <n v="4012000545042"/>
    <n v="402.97"/>
    <n v="60.445500000000003"/>
    <n v="0.15"/>
    <m/>
    <s v="MENSUAL"/>
    <d v="2022-01-24T00:00:00"/>
    <s v="RENOVACION"/>
    <s v="RODRIGUEZ SANCHEZ, JOSEFINA"/>
    <x v="47"/>
    <x v="47"/>
    <s v="ASESOR"/>
    <x v="12"/>
    <n v="0.3"/>
    <n v="18.133649999999999"/>
  </r>
  <r>
    <s v="AUTOS"/>
    <s v="MAPFRE"/>
    <n v="4012100393120"/>
    <n v="6006.47"/>
    <n v="900.97050000000002"/>
    <n v="0.15"/>
    <m/>
    <s v="CONTADO"/>
    <d v="2022-01-25T00:00:00"/>
    <s v="NUEVA"/>
    <s v="CISNEROS LESSER, MIGUEL ANGEL"/>
    <x v="47"/>
    <x v="47"/>
    <s v="ASESOR"/>
    <x v="12"/>
    <n v="0.3"/>
    <n v="270.29115000000002"/>
  </r>
  <r>
    <s v="HOGAR"/>
    <s v="MAPFRE"/>
    <n v="3102000006227"/>
    <n v="577.09"/>
    <n v="75.02170000000001"/>
    <n v="0.13"/>
    <m/>
    <s v="MENSUAL"/>
    <d v="2022-01-11T00:00:00"/>
    <s v="RENOVACION"/>
    <s v="QUIZAMAN BAZAN, ALDO ARTURO"/>
    <x v="48"/>
    <x v="48"/>
    <s v="SUBDIRECTOR DE PROMOCION"/>
    <x v="12"/>
    <n v="0.3"/>
    <n v="22.506510000000002"/>
  </r>
  <r>
    <s v="AUTOS"/>
    <s v="MAPFRE"/>
    <n v="4012000093550"/>
    <n v="624.33000000000004"/>
    <n v="93.649500000000003"/>
    <n v="0.15"/>
    <m/>
    <s v="MENSUAL"/>
    <d v="2022-01-14T00:00:00"/>
    <s v="RENOVACION"/>
    <s v="REYES BAZAN, CARLOS ALBERTO"/>
    <x v="48"/>
    <x v="48"/>
    <s v="SUBDIRECTOR DE PROMOCION"/>
    <x v="12"/>
    <n v="0.3"/>
    <n v="28.094850000000001"/>
  </r>
  <r>
    <s v="HOGAR"/>
    <s v="MAPFRE"/>
    <n v="3102200000480"/>
    <n v="5505.54"/>
    <n v="715.72019999999998"/>
    <n v="0.13"/>
    <m/>
    <s v="CONTADO"/>
    <d v="2022-01-17T00:00:00"/>
    <s v="NUEVA"/>
    <s v="AGUILAR CERVANTES, JESUS"/>
    <x v="48"/>
    <x v="48"/>
    <s v="SUBDIRECTOR DE PROMOCION"/>
    <x v="12"/>
    <n v="0.3"/>
    <n v="214.71606"/>
  </r>
  <r>
    <s v="AUTOS"/>
    <s v="MAPFRE"/>
    <n v="4012000033462"/>
    <n v="559.72"/>
    <n v="83.957999999999998"/>
    <n v="0.15"/>
    <m/>
    <s v="MENSUAL"/>
    <d v="2022-01-25T00:00:00"/>
    <s v="RENOVACION"/>
    <s v="QUIZAMAN BAZAN, ALDO ARTURO"/>
    <x v="48"/>
    <x v="48"/>
    <s v="SUBDIRECTOR DE PROMOCION"/>
    <x v="12"/>
    <n v="0.3"/>
    <n v="25.1874"/>
  </r>
  <r>
    <s v="GMM"/>
    <s v="MAPFRE"/>
    <n v="2882200001425"/>
    <n v="29774.1"/>
    <n v="5657.0789999999997"/>
    <n v="0.19"/>
    <m/>
    <s v="CONTADO"/>
    <d v="2022-01-27T00:00:00"/>
    <s v="NUEVA"/>
    <s v="HUERTA FRANCOS, MARIANA"/>
    <x v="48"/>
    <x v="48"/>
    <s v="SUBDIRECTOR DE PROMOCION"/>
    <x v="12"/>
    <n v="0.3"/>
    <n v="1697.1236999999999"/>
  </r>
  <r>
    <s v="AUTOS"/>
    <s v="MAPFRE"/>
    <n v="4012000564215"/>
    <n v="741.91"/>
    <n v="111.28649999999999"/>
    <n v="0.15"/>
    <m/>
    <s v="MENSUAL"/>
    <d v="2022-01-28T00:00:00"/>
    <s v="RENOVACION"/>
    <s v="COMERCIALIZADORA DE REFACCIONES"/>
    <x v="48"/>
    <x v="48"/>
    <s v="SUBDIRECTOR DE PROMOCION"/>
    <x v="12"/>
    <n v="0.3"/>
    <n v="33.385949999999994"/>
  </r>
  <r>
    <s v="AUTOS"/>
    <s v="MAPFRE"/>
    <n v="4011900474403"/>
    <n v="5581.25"/>
    <n v="837.1875"/>
    <n v="0.15"/>
    <m/>
    <s v="CONTADO"/>
    <d v="2022-01-31T00:00:00"/>
    <s v="RENOVACION"/>
    <s v="RADIO COMUNICACION ALAMO SA DE"/>
    <x v="48"/>
    <x v="48"/>
    <s v="SUBDIRECTOR DE PROMOCION"/>
    <x v="12"/>
    <n v="0.3"/>
    <n v="251.15625"/>
  </r>
  <r>
    <s v="AUTOS"/>
    <s v="MAPFRE"/>
    <n v="4012000088231"/>
    <n v="488.86"/>
    <n v="73.328999999999994"/>
    <n v="0.15"/>
    <m/>
    <s v="MENSUAL"/>
    <d v="2022-01-31T00:00:00"/>
    <s v="RENOVACION"/>
    <s v="COMERCIALIZADORA DE REFACCIONES"/>
    <x v="48"/>
    <x v="48"/>
    <s v="SUBDIRECTOR DE PROMOCION"/>
    <x v="12"/>
    <n v="0.3"/>
    <n v="21.998699999999996"/>
  </r>
  <r>
    <s v="HOGAR"/>
    <s v="MAPFRE"/>
    <n v="3101900016920"/>
    <n v="3893.32"/>
    <n v="506.13160000000005"/>
    <n v="0.13"/>
    <m/>
    <s v="CONTADO"/>
    <d v="2022-01-14T00:00:00"/>
    <s v="RENOVACION"/>
    <s v="CARRILLO UGALDE, LILIA"/>
    <x v="49"/>
    <x v="49"/>
    <s v="ASESOR"/>
    <x v="12"/>
    <n v="0.3"/>
    <n v="151.83948000000001"/>
  </r>
  <r>
    <s v="AUTOS"/>
    <s v="MAPFRE"/>
    <n v="4011900499740"/>
    <n v="528.91"/>
    <n v="79.336499999999987"/>
    <n v="0.15"/>
    <m/>
    <s v="MENSUAL"/>
    <d v="2022-01-14T00:00:00"/>
    <s v="RENOVACION"/>
    <s v="LOPEZ ESPINOSA, IRMA"/>
    <x v="49"/>
    <x v="49"/>
    <s v="ASESOR"/>
    <x v="12"/>
    <n v="0.3"/>
    <n v="23.800949999999997"/>
  </r>
  <r>
    <s v="AUTOS"/>
    <s v="MAPFRE"/>
    <n v="4012000077631"/>
    <n v="698.08"/>
    <n v="104.712"/>
    <n v="0.15"/>
    <m/>
    <s v="MENSUAL"/>
    <d v="2022-01-07T00:00:00"/>
    <s v="RENOVACION"/>
    <s v="TORRES CORTES, TADEA ELIZABETH"/>
    <x v="38"/>
    <x v="38"/>
    <s v="DIRECTOR DE CENTRO FINANCIERO"/>
    <x v="10"/>
    <n v="0.3"/>
    <n v="31.413599999999999"/>
  </r>
  <r>
    <s v="GMM"/>
    <s v="MAPFRE"/>
    <n v="2882100001235"/>
    <n v="8118.91"/>
    <n v="1380.21"/>
    <n v="0.16999942110455715"/>
    <m/>
    <s v="CONTADO"/>
    <d v="2022-01-07T00:00:00"/>
    <s v="RENOVACION"/>
    <s v="MUCI¥O VELASCO, ROSA MA"/>
    <x v="50"/>
    <x v="50"/>
    <s v="ASESOR"/>
    <x v="12"/>
    <n v="0.3"/>
    <n v="414.06299999999999"/>
  </r>
  <r>
    <s v="AUTOS"/>
    <s v="MAPFRE"/>
    <n v="4011900435819"/>
    <n v="394.32"/>
    <n v="59.147999999999996"/>
    <n v="0.15"/>
    <m/>
    <s v="MENSUAL"/>
    <d v="2022-01-11T00:00:00"/>
    <s v="RENOVACION"/>
    <s v="YANEZ MONTOYA, JOSE ARMANDO"/>
    <x v="50"/>
    <x v="50"/>
    <s v="ASESOR"/>
    <x v="12"/>
    <n v="0.3"/>
    <n v="17.744399999999999"/>
  </r>
  <r>
    <s v="AUTOS"/>
    <s v="MAPFRE"/>
    <n v="4011900439032"/>
    <n v="648.54999999999995"/>
    <n v="97.282499999999985"/>
    <n v="0.15"/>
    <m/>
    <s v="MENSUAL"/>
    <d v="2022-01-20T00:00:00"/>
    <s v="RENOVACION"/>
    <s v="MUCINO VELASCO, ROSA MA"/>
    <x v="50"/>
    <x v="50"/>
    <s v="ASESOR"/>
    <x v="12"/>
    <n v="0.3"/>
    <n v="29.184749999999994"/>
  </r>
  <r>
    <s v="AUTOS"/>
    <s v="MAPFRE"/>
    <n v="4011900474634"/>
    <n v="5623.1"/>
    <n v="843.46500000000003"/>
    <n v="0.15"/>
    <m/>
    <s v="CONTADO"/>
    <d v="2022-01-17T00:00:00"/>
    <s v="RENOVACION"/>
    <s v="MARTIN SCHULZE, ISABEL ARACELI"/>
    <x v="51"/>
    <x v="51"/>
    <s v="SUBDIRECTOR DE PROMOCION"/>
    <x v="12"/>
    <n v="0.3"/>
    <n v="253.0395"/>
  </r>
  <r>
    <s v="AUTOS"/>
    <s v="MAPFRE"/>
    <n v="4012000552223"/>
    <n v="5492.37"/>
    <n v="823.85550000000001"/>
    <n v="0.15"/>
    <m/>
    <s v="SEMESTRAL"/>
    <d v="2022-01-07T00:00:00"/>
    <s v="RENOVACION"/>
    <s v="LUNA VAZQUEZ, ARTURO"/>
    <x v="52"/>
    <x v="52"/>
    <s v="ASESOR"/>
    <x v="12"/>
    <n v="0.3"/>
    <n v="247.15664999999998"/>
  </r>
  <r>
    <s v="AUTOS"/>
    <s v="MAPFRE"/>
    <n v="4012000044910"/>
    <n v="490.45"/>
    <n v="73.567499999999995"/>
    <n v="0.15"/>
    <m/>
    <s v="MENSUAL"/>
    <d v="2022-01-13T00:00:00"/>
    <s v="RENOVACION"/>
    <s v="LAZCANO SANCHEZ, MARIO"/>
    <x v="52"/>
    <x v="52"/>
    <s v="ASESOR"/>
    <x v="12"/>
    <n v="0.3"/>
    <n v="22.070249999999998"/>
  </r>
  <r>
    <s v="AUTOS"/>
    <s v="MAPFRE"/>
    <n v="4012000552223"/>
    <n v="-3571.96"/>
    <n v="-535.79399999999998"/>
    <n v="0.15"/>
    <m/>
    <s v="SEMESTRAL"/>
    <d v="2022-01-28T00:00:00"/>
    <s v="RENOVACION"/>
    <s v="LUNA VAZQUEZ, ARTURO"/>
    <x v="52"/>
    <x v="52"/>
    <s v="ASESOR"/>
    <x v="12"/>
    <n v="0.3"/>
    <n v="-160.73819999999998"/>
  </r>
  <r>
    <s v="AUTOS"/>
    <s v="MAPFRE"/>
    <n v="4012000552223"/>
    <n v="-4870.8500000000004"/>
    <n v="-730.62750000000005"/>
    <n v="0.15"/>
    <m/>
    <s v="SEMESTRAL"/>
    <d v="2022-01-28T00:00:00"/>
    <s v="RENOVACION"/>
    <s v="LUNA VAZQUEZ, ARTURO"/>
    <x v="52"/>
    <x v="52"/>
    <s v="ASESOR"/>
    <x v="12"/>
    <n v="0.3"/>
    <n v="-219.18825000000001"/>
  </r>
  <r>
    <s v="AUTOS"/>
    <s v="MAPFRE"/>
    <n v="4011900339440"/>
    <n v="2811.22"/>
    <n v="365.46"/>
    <n v="0.13000049800442512"/>
    <m/>
    <s v="TRIMESTRAL"/>
    <d v="2022-01-13T00:00:00"/>
    <s v="RENOVACION"/>
    <s v="LOPEZ TREJO, CARMEN JOSE"/>
    <x v="53"/>
    <x v="53"/>
    <s v="ASESOR SENIOR"/>
    <x v="12"/>
    <n v="0.3"/>
    <n v="109.63799999999999"/>
  </r>
  <r>
    <s v="AUTOS"/>
    <s v="MAPFRE"/>
    <n v="4011900319502"/>
    <n v="382.02"/>
    <n v="57.302999999999997"/>
    <n v="0.15"/>
    <m/>
    <s v="MENSUAL"/>
    <d v="2022-01-14T00:00:00"/>
    <s v="RENOVACION"/>
    <s v="MEZA VALENCIA, SANDRA"/>
    <x v="53"/>
    <x v="53"/>
    <s v="ASESOR SENIOR"/>
    <x v="12"/>
    <n v="0.3"/>
    <n v="17.190899999999999"/>
  </r>
  <r>
    <s v="HOGAR"/>
    <s v="MAPFRE"/>
    <n v="3101900005520"/>
    <n v="222.95"/>
    <n v="28.983499999999999"/>
    <n v="0.13"/>
    <m/>
    <s v="MENSUAL"/>
    <d v="2022-01-28T00:00:00"/>
    <s v="RENOVACION"/>
    <s v="CASTRO SANCHEZ, ANTONIA LUCERO"/>
    <x v="53"/>
    <x v="53"/>
    <s v="ASESOR SENIOR"/>
    <x v="12"/>
    <n v="0.3"/>
    <n v="8.6950500000000002"/>
  </r>
  <r>
    <s v="AUTOS"/>
    <s v="MAPFRE"/>
    <n v="4011900399827"/>
    <n v="762.97"/>
    <n v="114.4455"/>
    <n v="0.15"/>
    <m/>
    <s v="MENSUAL"/>
    <d v="2022-01-28T00:00:00"/>
    <s v="RENOVACION"/>
    <s v="NAVA GUILLEN, DAVID"/>
    <x v="53"/>
    <x v="53"/>
    <s v="ASESOR SENIOR"/>
    <x v="12"/>
    <n v="0.3"/>
    <n v="34.333649999999999"/>
  </r>
  <r>
    <s v="AUTOS"/>
    <s v="MAPFRE"/>
    <n v="4012200015035"/>
    <n v="3858.81"/>
    <n v="578.82150000000001"/>
    <n v="0.15"/>
    <m/>
    <s v="CONTADO"/>
    <d v="2022-01-25T00:00:00"/>
    <s v="NUEVA"/>
    <s v="CARDENAS PI¥A, SILVIA MARIA DOL"/>
    <x v="54"/>
    <x v="54"/>
    <s v="ASESOR"/>
    <x v="12"/>
    <n v="0.3"/>
    <n v="173.64644999999999"/>
  </r>
  <r>
    <s v="AUTOS"/>
    <s v="MAPFRE"/>
    <n v="4011900414787"/>
    <n v="707.32"/>
    <n v="106.098"/>
    <n v="0.15"/>
    <m/>
    <s v="MENSUAL"/>
    <d v="2022-01-28T00:00:00"/>
    <s v="RENOVACION"/>
    <s v="ORTEGA SANCHEZ, JOSE ANTONIO"/>
    <x v="45"/>
    <x v="45"/>
    <s v="ASESOR SENIOR"/>
    <x v="12"/>
    <n v="0.3"/>
    <n v="31.8294"/>
  </r>
  <r>
    <s v="GMM"/>
    <s v="MAPFRE"/>
    <n v="2882000029871"/>
    <n v="797.41"/>
    <n v="135.56"/>
    <n v="0.17000037621800582"/>
    <m/>
    <s v="MENSUAL SIN RECARGOS"/>
    <d v="2022-01-20T00:00:00"/>
    <s v="RENOVACION"/>
    <s v="HERNANDEZ LOYO, ROCIO DE LOS AN"/>
    <x v="55"/>
    <x v="55"/>
    <s v="ASESOR SENIOR"/>
    <x v="12"/>
    <n v="0.3"/>
    <n v="40.667999999999999"/>
  </r>
  <r>
    <s v="AUTOS"/>
    <s v="MAPFRE"/>
    <n v="4012100096720"/>
    <n v="735.2"/>
    <n v="110.28"/>
    <n v="0.15"/>
    <m/>
    <s v="MENSUAL"/>
    <d v="2022-01-07T00:00:00"/>
    <s v="NUEVA"/>
    <s v="ROSAS VILLA, JORGE ODILON"/>
    <x v="56"/>
    <x v="56"/>
    <s v="INTERNO"/>
    <x v="12"/>
    <n v="0.3"/>
    <n v="33.083999999999996"/>
  </r>
  <r>
    <s v="AUTOS"/>
    <s v="MAPFRE"/>
    <n v="4012100023518"/>
    <n v="786.51"/>
    <n v="117.97649999999999"/>
    <n v="0.15"/>
    <m/>
    <s v="MENSUAL"/>
    <d v="2022-01-17T00:00:00"/>
    <s v="RENOVACION"/>
    <s v="JORDAN GONZALEZ, NANCY TERESA"/>
    <x v="56"/>
    <x v="56"/>
    <s v="INTERNO"/>
    <x v="12"/>
    <n v="0.3"/>
    <n v="35.392949999999992"/>
  </r>
  <r>
    <s v="AUTOS"/>
    <s v="MAPFRE"/>
    <n v="4012100037821"/>
    <n v="6006.95"/>
    <n v="901.0424999999999"/>
    <n v="0.15"/>
    <m/>
    <s v="CONTADO"/>
    <d v="2022-01-19T00:00:00"/>
    <s v="RENOVACION"/>
    <s v="NAVARRO AREVALO, GLORIA"/>
    <x v="56"/>
    <x v="56"/>
    <s v="INTERNO"/>
    <x v="12"/>
    <n v="0.3"/>
    <n v="270.31274999999994"/>
  </r>
  <r>
    <s v="AUTOS"/>
    <s v="MAPFRE"/>
    <n v="4012100085504"/>
    <n v="446.04"/>
    <n v="66.906000000000006"/>
    <n v="0.15"/>
    <m/>
    <s v="MENSUAL"/>
    <d v="2022-01-21T00:00:00"/>
    <s v="NUEVA"/>
    <s v="BUSTAMANTE MARTINEZ, LILIA"/>
    <x v="56"/>
    <x v="56"/>
    <s v="INTERNO"/>
    <x v="12"/>
    <n v="0.3"/>
    <n v="20.0718"/>
  </r>
  <r>
    <s v="AUTOS"/>
    <s v="MAPFRE"/>
    <n v="4011900474587"/>
    <n v="6425.37"/>
    <n v="963.80549999999994"/>
    <n v="0.15"/>
    <m/>
    <s v="CONTADO"/>
    <d v="2022-01-05T00:00:00"/>
    <s v="RENOVACION"/>
    <s v="DORADO GASPAR, MARTA PATRICIA"/>
    <x v="57"/>
    <x v="57"/>
    <s v="DIRECTOR DE CENTRO FINANCIERO"/>
    <x v="12"/>
    <n v="0.3"/>
    <n v="289.14164999999997"/>
  </r>
  <r>
    <s v="GMM"/>
    <s v="MAPFRE"/>
    <n v="2882100000524"/>
    <n v="14423.82"/>
    <n v="1442.38"/>
    <n v="9.9999861340477086E-2"/>
    <m/>
    <s v="CONTADO"/>
    <d v="2022-01-18T00:00:00"/>
    <s v="RENOVACION"/>
    <s v="PARDO HERNANDEZ, SALVADOR"/>
    <x v="58"/>
    <x v="58"/>
    <s v="ASESOR"/>
    <x v="13"/>
    <n v="0.3"/>
    <n v="432.714"/>
  </r>
  <r>
    <s v="GMM"/>
    <s v="MAPFRE"/>
    <n v="2882100000529"/>
    <n v="14063.84"/>
    <n v="1406.38"/>
    <n v="9.999971558265737E-2"/>
    <m/>
    <s v="CONTADO"/>
    <d v="2022-01-18T00:00:00"/>
    <s v="RENOVACION"/>
    <s v="PARDO HERNANDEZ, SALVADOR"/>
    <x v="58"/>
    <x v="58"/>
    <s v="ASESOR"/>
    <x v="13"/>
    <n v="0.3"/>
    <n v="421.91400000000004"/>
  </r>
  <r>
    <s v="HOGAR"/>
    <s v="MAPFRE"/>
    <n v="3101900006388"/>
    <n v="199.04"/>
    <n v="25.8752"/>
    <n v="0.13"/>
    <m/>
    <s v="MENSUAL"/>
    <d v="2022-01-18T00:00:00"/>
    <s v="RENOVACION"/>
    <s v="ALEMON GALINDO, MARIA EUGENIA"/>
    <x v="59"/>
    <x v="59"/>
    <s v="SUBDIRECTOR DE PROMOCION"/>
    <x v="13"/>
    <n v="0.3"/>
    <n v="7.7625599999999997"/>
  </r>
  <r>
    <s v="AUTOS"/>
    <s v="MAPFRE"/>
    <n v="4012000046216"/>
    <n v="517.29"/>
    <n v="77.593499999999992"/>
    <n v="0.15"/>
    <m/>
    <s v="MENSUAL"/>
    <d v="2022-01-24T00:00:00"/>
    <s v="RENOVACION"/>
    <s v="CERVANTES RAMIREZ, VICTOR SALVA"/>
    <x v="59"/>
    <x v="59"/>
    <s v="SUBDIRECTOR DE PROMOCION"/>
    <x v="13"/>
    <n v="0.3"/>
    <n v="23.278049999999997"/>
  </r>
  <r>
    <s v="AUTOS"/>
    <s v="MAPFRE"/>
    <n v="4012000033394"/>
    <n v="391.2"/>
    <n v="58.679999999999993"/>
    <n v="0.15"/>
    <m/>
    <s v="MENSUAL"/>
    <d v="2022-01-26T00:00:00"/>
    <s v="RENOVACION"/>
    <s v="GARCIA GUZMAN, JOSE ANTONIO"/>
    <x v="59"/>
    <x v="59"/>
    <s v="SUBDIRECTOR DE PROMOCION"/>
    <x v="13"/>
    <n v="0.3"/>
    <n v="17.603999999999996"/>
  </r>
  <r>
    <s v="AUTOS"/>
    <s v="MAPFRE"/>
    <n v="4012200001757"/>
    <n v="3333.14"/>
    <n v="499.97099999999995"/>
    <n v="0.15"/>
    <m/>
    <s v="CONTADO"/>
    <d v="2022-01-31T00:00:00"/>
    <s v="NUEVA"/>
    <s v="GARCIA GUZMAN, JOSE ANTONIO"/>
    <x v="59"/>
    <x v="59"/>
    <s v="SUBDIRECTOR DE PROMOCION"/>
    <x v="13"/>
    <n v="0.3"/>
    <n v="149.99129999999997"/>
  </r>
  <r>
    <s v="AUTOS"/>
    <s v="MAPFRE"/>
    <n v="4012000603850"/>
    <n v="-5578.32"/>
    <n v="-836.74799999999993"/>
    <n v="0.15"/>
    <m/>
    <s v="CONTADO"/>
    <d v="2022-01-07T00:00:00"/>
    <s v="RENOVACION"/>
    <s v="NOGUERA PEREZ, JORGE ALBERTO"/>
    <x v="60"/>
    <x v="60"/>
    <s v="ASESOR"/>
    <x v="13"/>
    <n v="0.3"/>
    <n v="-251.02439999999996"/>
  </r>
  <r>
    <s v="AUTOS"/>
    <s v="MAPFRE"/>
    <n v="4012000021127"/>
    <n v="6135.74"/>
    <n v="920.36099999999999"/>
    <n v="0.15"/>
    <m/>
    <s v="CONTADO"/>
    <d v="2022-01-10T00:00:00"/>
    <s v="RENOVACION"/>
    <s v="GARVEY RAMIREZ, LEOPOLDO MARIA"/>
    <x v="60"/>
    <x v="60"/>
    <s v="ASESOR"/>
    <x v="13"/>
    <n v="0.3"/>
    <n v="276.10829999999999"/>
  </r>
  <r>
    <s v="AUTOS"/>
    <s v="MAPFRE"/>
    <n v="4011900435810"/>
    <n v="534.89"/>
    <n v="80.233499999999992"/>
    <n v="0.15"/>
    <m/>
    <s v="MENSUAL"/>
    <d v="2022-01-11T00:00:00"/>
    <s v="RENOVACION"/>
    <s v="BECERRIL CORTES, JOSE LUIS"/>
    <x v="60"/>
    <x v="60"/>
    <s v="ASESOR"/>
    <x v="13"/>
    <n v="0.3"/>
    <n v="24.070049999999998"/>
  </r>
  <r>
    <s v="AUTOS"/>
    <s v="MAPFRE"/>
    <n v="4011900474213"/>
    <n v="4727.12"/>
    <n v="709.06799999999998"/>
    <n v="0.15"/>
    <m/>
    <s v="CONTADO"/>
    <d v="2022-01-28T00:00:00"/>
    <s v="RENOVACION"/>
    <s v="GARVEY GARCIA CASAS, PATRICIO"/>
    <x v="60"/>
    <x v="60"/>
    <s v="ASESOR"/>
    <x v="13"/>
    <n v="0.3"/>
    <n v="212.72039999999998"/>
  </r>
  <r>
    <s v="AUTOS"/>
    <s v="MAPFRE"/>
    <n v="4011900474596"/>
    <n v="443.09"/>
    <n v="66.463499999999996"/>
    <n v="0.15"/>
    <m/>
    <s v="MENSUAL"/>
    <d v="2022-01-31T00:00:00"/>
    <s v="RENOVACION"/>
    <s v="ZAPATA RODILES, BERENICE"/>
    <x v="60"/>
    <x v="60"/>
    <s v="ASESOR"/>
    <x v="13"/>
    <n v="0.3"/>
    <n v="19.939049999999998"/>
  </r>
  <r>
    <s v="AUTOS"/>
    <s v="MAPFRE"/>
    <n v="4011900474660"/>
    <n v="4265.09"/>
    <n v="639.76350000000002"/>
    <n v="0.15"/>
    <m/>
    <s v="CONTADO"/>
    <d v="2022-01-28T00:00:00"/>
    <s v="RENOVACION"/>
    <s v="GARVEY RAMIREZ, LEOPOLDO MARIA"/>
    <x v="61"/>
    <x v="61"/>
    <s v="INTERNO"/>
    <x v="12"/>
    <n v="0.3"/>
    <n v="191.92904999999999"/>
  </r>
  <r>
    <s v="AUTOS"/>
    <s v="MAPFRE"/>
    <n v="4011900339606"/>
    <n v="537.99"/>
    <n v="53.8"/>
    <n v="0.10000185877060912"/>
    <m/>
    <s v="MENSUAL"/>
    <d v="2022-01-12T00:00:00"/>
    <s v="RENOVACION"/>
    <s v="HERNANDEZ OLIVER, JAIME"/>
    <x v="62"/>
    <x v="62"/>
    <s v="ASESOR"/>
    <x v="14"/>
    <n v="0.3"/>
    <n v="16.139999999999997"/>
  </r>
  <r>
    <s v="HOGAR"/>
    <s v="MAPFRE"/>
    <n v="3101900017969"/>
    <n v="203.36"/>
    <n v="26.436800000000002"/>
    <n v="0.13"/>
    <m/>
    <s v="MENSUAL"/>
    <d v="2022-01-14T00:00:00"/>
    <s v="RENOVACION"/>
    <s v="NAVARRO NAVARRO, YOLANDA"/>
    <x v="62"/>
    <x v="62"/>
    <s v="ASESOR"/>
    <x v="14"/>
    <n v="0.3"/>
    <n v="7.9310400000000003"/>
  </r>
  <r>
    <s v="GMM"/>
    <s v="MAPFRE"/>
    <n v="2882100003263"/>
    <n v="7363.65"/>
    <n v="1251.82"/>
    <n v="0.16999993209889117"/>
    <m/>
    <s v="CONTADO"/>
    <d v="2022-01-25T00:00:00"/>
    <s v="RENOVACION"/>
    <s v="PEREZ PICHARDO, ALICIA AGRIPINA"/>
    <x v="62"/>
    <x v="62"/>
    <s v="ASESOR"/>
    <x v="14"/>
    <n v="0.3"/>
    <n v="375.54599999999999"/>
  </r>
  <r>
    <s v="GMM"/>
    <s v="MAPFRE"/>
    <n v="2882000018479"/>
    <n v="414.18"/>
    <n v="78.694200000000009"/>
    <n v="0.19"/>
    <m/>
    <s v="MENSUAL SIN RECARGOS"/>
    <d v="2022-01-28T00:00:00"/>
    <s v="RENOVACION"/>
    <s v="SALGADO JAIMES, CRISTHIAN"/>
    <x v="62"/>
    <x v="62"/>
    <s v="ASESOR"/>
    <x v="14"/>
    <n v="0.3"/>
    <n v="23.608260000000001"/>
  </r>
  <r>
    <s v="AUTOS"/>
    <s v="MAPFRE"/>
    <n v="4012000020459"/>
    <n v="5204.6899999999996"/>
    <n v="780.70349999999996"/>
    <n v="0.15"/>
    <m/>
    <s v="CONTADO"/>
    <d v="2022-01-28T00:00:00"/>
    <s v="RENOVACION"/>
    <s v="ORTEGA AGUIRRE, SAMANTHA"/>
    <x v="62"/>
    <x v="62"/>
    <s v="ASESOR"/>
    <x v="14"/>
    <n v="0.3"/>
    <n v="234.21104999999997"/>
  </r>
  <r>
    <s v="GMM"/>
    <s v="MAPFRE"/>
    <n v="2882100005864"/>
    <n v="19677.29"/>
    <n v="3345.14"/>
    <n v="0.17000003557400434"/>
    <m/>
    <s v="CONTADO"/>
    <d v="2022-01-14T00:00:00"/>
    <s v="RENOVACION"/>
    <s v="RODRIGUEZ RETANA, MIGUEL"/>
    <x v="63"/>
    <x v="63"/>
    <s v="ASESOR"/>
    <x v="14"/>
    <n v="0.3"/>
    <n v="1003.5419999999999"/>
  </r>
  <r>
    <s v="AUTOS"/>
    <s v="MAPFRE"/>
    <n v="4012000063302"/>
    <n v="478.11"/>
    <n v="71.716499999999996"/>
    <n v="0.15"/>
    <m/>
    <s v="MENSUAL"/>
    <d v="2022-01-20T00:00:00"/>
    <s v="RENOVACION"/>
    <s v="CAMACHO GARCIA, ALFREDO"/>
    <x v="63"/>
    <x v="63"/>
    <s v="ASESOR"/>
    <x v="14"/>
    <n v="0.3"/>
    <n v="21.514949999999999"/>
  </r>
  <r>
    <s v="GMM"/>
    <s v="MAPFRE"/>
    <n v="2882000029912"/>
    <n v="2296.75"/>
    <n v="390.45"/>
    <n v="0.17000108849461196"/>
    <m/>
    <s v="MENSUAL SIN RECARGOS"/>
    <d v="2022-01-25T00:00:00"/>
    <s v="RENOVACION"/>
    <s v="GONZALEZ BELMONTE, RICARDO"/>
    <x v="63"/>
    <x v="63"/>
    <s v="ASESOR"/>
    <x v="14"/>
    <n v="0.3"/>
    <n v="117.13499999999999"/>
  </r>
  <r>
    <s v="AUTOS"/>
    <s v="MAPFRE"/>
    <n v="4012200029424"/>
    <n v="6318.45"/>
    <n v="947.76749999999993"/>
    <n v="0.15"/>
    <m/>
    <s v="CONTADO"/>
    <d v="2022-01-31T00:00:00"/>
    <s v="NUEVA"/>
    <s v="LIMA VELAZQUEZ, LILIANA"/>
    <x v="63"/>
    <x v="63"/>
    <s v="ASESOR"/>
    <x v="14"/>
    <n v="0.3"/>
    <n v="284.33024999999998"/>
  </r>
  <r>
    <s v="AUTOS"/>
    <s v="MAPFRE"/>
    <n v="4012200035130"/>
    <n v="2048.27"/>
    <n v="307.2405"/>
    <n v="0.15"/>
    <m/>
    <s v="CONTADO"/>
    <d v="2022-02-02T00:00:00"/>
    <s v="RENOVACION"/>
    <s v="LIMA VELAZQUEZ, MARISOL"/>
    <x v="63"/>
    <x v="63"/>
    <s v="ASESOR"/>
    <x v="14"/>
    <n v="0.3"/>
    <n v="92.172150000000002"/>
  </r>
  <r>
    <s v="AUTOS"/>
    <s v="MAPFRE"/>
    <n v="4012000092393"/>
    <n v="197.28"/>
    <n v="29.591999999999999"/>
    <n v="0.15"/>
    <m/>
    <s v="MENSUAL"/>
    <d v="2022-01-05T00:00:00"/>
    <s v="RENOVACION"/>
    <s v="ESTRADA ALANIS, SERGIO"/>
    <x v="64"/>
    <x v="64"/>
    <s v="ASESOR SENIOR"/>
    <x v="14"/>
    <n v="0.3"/>
    <n v="8.8775999999999993"/>
  </r>
  <r>
    <s v="AUTOS"/>
    <s v="MAPFRE"/>
    <n v="4012100160192"/>
    <n v="164.65"/>
    <n v="24.697500000000002"/>
    <n v="0.15"/>
    <m/>
    <s v="MENSUAL"/>
    <d v="2022-01-12T00:00:00"/>
    <s v="NUEVA"/>
    <s v="CORREA GONZALEZ, HECTOR TARSICI"/>
    <x v="64"/>
    <x v="64"/>
    <s v="ASESOR SENIOR"/>
    <x v="14"/>
    <n v="0.3"/>
    <n v="7.4092500000000001"/>
  </r>
  <r>
    <s v="AUTOS"/>
    <s v="MAPFRE"/>
    <n v="4011900456234"/>
    <n v="251.35"/>
    <n v="37.702500000000001"/>
    <n v="0.15"/>
    <m/>
    <s v="MENSUAL"/>
    <d v="2022-01-14T00:00:00"/>
    <s v="RENOVACION"/>
    <s v="GARCIA HERNANDEZ, FELIX"/>
    <x v="64"/>
    <x v="64"/>
    <s v="ASESOR SENIOR"/>
    <x v="14"/>
    <n v="0.3"/>
    <n v="11.310750000000001"/>
  </r>
  <r>
    <s v="AUTOS"/>
    <s v="MAPFRE"/>
    <n v="4011900439008"/>
    <n v="502.89"/>
    <n v="75.433499999999995"/>
    <n v="0.15"/>
    <m/>
    <s v="MENSUAL"/>
    <d v="2022-01-20T00:00:00"/>
    <s v="RENOVACION"/>
    <s v="ESTRADA ALANIS, LUCILA"/>
    <x v="64"/>
    <x v="64"/>
    <s v="ASESOR SENIOR"/>
    <x v="14"/>
    <n v="0.3"/>
    <n v="22.630049999999997"/>
  </r>
  <r>
    <s v="AUTOS"/>
    <s v="MAPFRE"/>
    <n v="4012000064293"/>
    <n v="265.31"/>
    <n v="39.796500000000002"/>
    <n v="0.15"/>
    <m/>
    <s v="MENSUAL"/>
    <d v="2022-01-26T00:00:00"/>
    <s v="RENOVACION"/>
    <s v="CORREA GONZALEZ, HECTOR TARCISI"/>
    <x v="64"/>
    <x v="64"/>
    <s v="ASESOR SENIOR"/>
    <x v="14"/>
    <n v="0.3"/>
    <n v="11.93895"/>
  </r>
  <r>
    <s v="AUTOS"/>
    <s v="MAPFRE"/>
    <n v="4011900498398"/>
    <n v="792.08"/>
    <n v="118.812"/>
    <n v="0.15"/>
    <m/>
    <s v="MENSUAL"/>
    <d v="2022-01-27T00:00:00"/>
    <s v="RENOVACION"/>
    <s v="MALDONADO CANTON, NATALIA"/>
    <x v="65"/>
    <x v="65"/>
    <s v="ASESOR"/>
    <x v="14"/>
    <n v="0.3"/>
    <n v="35.643599999999999"/>
  </r>
  <r>
    <s v="HOGAR"/>
    <s v="MAPFRE"/>
    <n v="3101900008252"/>
    <n v="340.38"/>
    <n v="44.249400000000001"/>
    <n v="0.13"/>
    <m/>
    <s v="MENSUAL"/>
    <d v="2022-01-06T00:00:00"/>
    <s v="RENOVACION"/>
    <s v="VARGAS MORALES, OMAR ANTONIO"/>
    <x v="66"/>
    <x v="66"/>
    <s v="DIRECTOR DE CENTRO FINANCIERO"/>
    <x v="14"/>
    <n v="0.3"/>
    <n v="13.27482"/>
  </r>
  <r>
    <s v="HOGAR"/>
    <s v="MAPFRE"/>
    <n v="3101900008252"/>
    <n v="340.38"/>
    <n v="44.249400000000001"/>
    <n v="0.13"/>
    <m/>
    <s v="MENSUAL"/>
    <d v="2022-01-06T00:00:00"/>
    <s v="RENOVACION"/>
    <s v="VARGAS MORALES, OMAR ANTONIO"/>
    <x v="66"/>
    <x v="66"/>
    <s v="DIRECTOR DE CENTRO FINANCIERO"/>
    <x v="14"/>
    <n v="0.3"/>
    <n v="13.27482"/>
  </r>
  <r>
    <s v="AUTOS"/>
    <s v="MAPFRE"/>
    <n v="4052000015677"/>
    <n v="379.27"/>
    <n v="56.890499999999996"/>
    <n v="0.15"/>
    <m/>
    <s v="MENSUAL"/>
    <d v="2022-01-10T00:00:00"/>
    <s v="RENOVACION"/>
    <s v="RODRIGUEZ MENA, SERVANDO ISRAEL"/>
    <x v="67"/>
    <x v="67"/>
    <s v="ASESOR BANCA SOLUCIONES"/>
    <x v="14"/>
    <n v="0.3"/>
    <n v="17.067149999999998"/>
  </r>
  <r>
    <s v="HOGAR"/>
    <s v="MAPFRE"/>
    <n v="3102100007766"/>
    <n v="541.82000000000005"/>
    <n v="70.436600000000013"/>
    <n v="0.13"/>
    <m/>
    <s v="MENSUAL"/>
    <d v="2022-01-11T00:00:00"/>
    <s v="NUEVA"/>
    <s v="MORALES BARJAS, ALAN"/>
    <x v="66"/>
    <x v="66"/>
    <s v="DIRECTOR DE CENTRO FINANCIERO"/>
    <x v="14"/>
    <n v="0.3"/>
    <n v="21.130980000000005"/>
  </r>
  <r>
    <s v="HOGAR"/>
    <s v="MAPFRE"/>
    <n v="3102000019335"/>
    <n v="6375"/>
    <n v="828.75"/>
    <n v="0.13"/>
    <m/>
    <s v="CONTADO"/>
    <d v="2022-01-14T00:00:00"/>
    <s v="RENOVACION"/>
    <s v="BRIONES TRILLO, JUAN CARLOS"/>
    <x v="66"/>
    <x v="66"/>
    <s v="DIRECTOR DE CENTRO FINANCIERO"/>
    <x v="14"/>
    <n v="0.3"/>
    <n v="248.625"/>
  </r>
  <r>
    <s v="HOGAR"/>
    <s v="MAPFRE"/>
    <n v="3102100003927"/>
    <n v="374.68"/>
    <n v="48.708400000000005"/>
    <n v="0.13"/>
    <m/>
    <s v="MENSUAL"/>
    <d v="2022-01-21T00:00:00"/>
    <s v="NUEVA"/>
    <s v="RODRIGUEZ MENA, SERVANDO ISRAEL"/>
    <x v="66"/>
    <x v="66"/>
    <s v="DIRECTOR DE CENTRO FINANCIERO"/>
    <x v="14"/>
    <n v="0.3"/>
    <n v="14.61252"/>
  </r>
  <r>
    <s v="AUTOS"/>
    <s v="MAPFRE"/>
    <n v="4012100052252"/>
    <n v="9993.08"/>
    <n v="1498.962"/>
    <n v="0.15"/>
    <m/>
    <s v="CONTADO"/>
    <d v="2022-01-21T00:00:00"/>
    <s v="RENOVACION"/>
    <s v="GARCIAGALAN ROSAS, MARGARITA"/>
    <x v="66"/>
    <x v="66"/>
    <s v="DIRECTOR DE CENTRO FINANCIERO"/>
    <x v="14"/>
    <n v="0.3"/>
    <n v="449.68860000000001"/>
  </r>
  <r>
    <s v="HOGAR"/>
    <s v="MAPFRE"/>
    <n v="3101900019995"/>
    <n v="3072.55"/>
    <n v="399.43150000000003"/>
    <n v="0.13"/>
    <m/>
    <s v="CONTADO"/>
    <d v="2022-01-28T00:00:00"/>
    <s v="RENOVACION"/>
    <s v="MARIN ANCONA, MARIA CRISTINA DE"/>
    <x v="66"/>
    <x v="66"/>
    <s v="DIRECTOR DE CENTRO FINANCIERO"/>
    <x v="14"/>
    <n v="0.3"/>
    <n v="119.82945000000001"/>
  </r>
  <r>
    <s v="HOGAR"/>
    <s v="MAPFRE"/>
    <n v="3101900019998"/>
    <n v="4615.6000000000004"/>
    <n v="600.02800000000002"/>
    <n v="0.13"/>
    <m/>
    <s v="CONTADO"/>
    <d v="2022-01-28T00:00:00"/>
    <s v="RENOVACION"/>
    <s v="ROBLES VARELA, ALEJANDRO"/>
    <x v="66"/>
    <x v="66"/>
    <s v="DIRECTOR DE CENTRO FINANCIERO"/>
    <x v="14"/>
    <n v="0.3"/>
    <n v="180.00839999999999"/>
  </r>
  <r>
    <s v="HOGAR"/>
    <s v="MAPFRE"/>
    <n v="3102000001137"/>
    <n v="3304.33"/>
    <n v="429.56290000000001"/>
    <n v="0.13"/>
    <m/>
    <s v="CONTADO"/>
    <d v="2022-01-31T00:00:00"/>
    <s v="RENOVACION"/>
    <s v="MADRID PELAYO, OCTAVIO"/>
    <x v="66"/>
    <x v="66"/>
    <s v="DIRECTOR DE CENTRO FINANCIERO"/>
    <x v="14"/>
    <n v="0.3"/>
    <n v="128.86886999999999"/>
  </r>
  <r>
    <s v="HOGAR"/>
    <s v="MAPFRE"/>
    <n v="3101900011427"/>
    <n v="458.77"/>
    <n v="59.640099999999997"/>
    <n v="0.13"/>
    <m/>
    <s v="MENSUAL"/>
    <d v="2022-02-01T00:00:00"/>
    <s v="RENOVACION"/>
    <s v="LEYVA PEREZ, ARTURO"/>
    <x v="66"/>
    <x v="66"/>
    <s v="DIRECTOR DE CENTRO FINANCIERO"/>
    <x v="14"/>
    <n v="0.3"/>
    <n v="17.892029999999998"/>
  </r>
  <r>
    <s v="AUTOS"/>
    <s v="MAPFRE"/>
    <n v="4012100170725"/>
    <n v="509.52"/>
    <n v="76.427999999999997"/>
    <n v="0.15"/>
    <m/>
    <s v="MENSUAL"/>
    <d v="2022-01-26T00:00:00"/>
    <s v="NUEVA"/>
    <s v="SILVA FLORES, JAQUELINE ELIZABE"/>
    <x v="68"/>
    <x v="68"/>
    <s v="ASESOR"/>
    <x v="14"/>
    <n v="0.3"/>
    <n v="22.9284"/>
  </r>
  <r>
    <s v="GMM"/>
    <s v="MAPFRE"/>
    <n v="2882000043374"/>
    <n v="4882.92"/>
    <n v="830.1"/>
    <n v="0.17000073726376841"/>
    <m/>
    <s v="MENSUAL SIN RECARGOS"/>
    <d v="2022-01-27T00:00:00"/>
    <s v="RENOVACION"/>
    <s v="SANCHEZ LIRA, ROBERTO"/>
    <x v="68"/>
    <x v="68"/>
    <s v="ASESOR"/>
    <x v="14"/>
    <n v="0.3"/>
    <n v="249.03"/>
  </r>
  <r>
    <s v="AUTOS"/>
    <s v="MAPFRE"/>
    <n v="4011900461129"/>
    <n v="4013.97"/>
    <n v="602.0954999999999"/>
    <n v="0.15"/>
    <m/>
    <s v="CONTADO"/>
    <d v="2022-01-05T00:00:00"/>
    <s v="RENOVACION"/>
    <s v="LUGO MEDRANO, ELISEO PABLO"/>
    <x v="69"/>
    <x v="69"/>
    <s v="ASESOR"/>
    <x v="15"/>
    <n v="0.3"/>
    <n v="180.62864999999996"/>
  </r>
  <r>
    <s v="AUTOS"/>
    <s v="MAPFRE"/>
    <n v="4011900461196"/>
    <n v="3644.75"/>
    <n v="546.71249999999998"/>
    <n v="0.15"/>
    <m/>
    <s v="CONTADO"/>
    <d v="2022-01-05T00:00:00"/>
    <s v="RENOVACION"/>
    <s v="LUGO MEDRANO, ELISEO PABLO"/>
    <x v="69"/>
    <x v="69"/>
    <s v="ASESOR"/>
    <x v="15"/>
    <n v="0.3"/>
    <n v="164.01374999999999"/>
  </r>
  <r>
    <s v="HOGAR"/>
    <s v="MAPFRE"/>
    <n v="3101900020086"/>
    <n v="253.18"/>
    <n v="32.913400000000003"/>
    <n v="0.13"/>
    <m/>
    <s v="MENSUAL"/>
    <d v="2022-02-01T00:00:00"/>
    <s v="RENOVACION"/>
    <s v="CASAS TELLEZ, JORGE"/>
    <x v="69"/>
    <x v="69"/>
    <s v="ASESOR"/>
    <x v="15"/>
    <n v="0.3"/>
    <n v="9.8740199999999998"/>
  </r>
  <r>
    <s v="AUTOS"/>
    <s v="MAPFRE"/>
    <n v="4012100277068"/>
    <n v="318.95999999999998"/>
    <n v="47.843999999999994"/>
    <n v="0.15"/>
    <m/>
    <s v="MENSUAL"/>
    <d v="2022-02-01T00:00:00"/>
    <s v="NUEVA"/>
    <s v="QUIROZ CANO, ARTURO"/>
    <x v="69"/>
    <x v="69"/>
    <s v="ASESOR"/>
    <x v="15"/>
    <n v="0.3"/>
    <n v="14.353199999999998"/>
  </r>
  <r>
    <s v="GMM"/>
    <s v="MAPFRE"/>
    <n v="2882000050182"/>
    <n v="4198.8100000000004"/>
    <n v="785.18"/>
    <n v="0.18700060255167533"/>
    <m/>
    <s v="MENSUAL"/>
    <d v="2022-01-14T00:00:00"/>
    <s v="RENOVACION"/>
    <s v="SANDOVAL DOMINGUEZ, LUIS ENRIQU"/>
    <x v="70"/>
    <x v="70"/>
    <s v="SUBDIRECTOR DE CENTRO FINANCIERO"/>
    <x v="15"/>
    <n v="0.3"/>
    <n v="235.55399999999997"/>
  </r>
  <r>
    <s v="GMM"/>
    <s v="MAPFRE"/>
    <n v="2882000050162"/>
    <n v="5446.61"/>
    <n v="1034.8559"/>
    <n v="0.19"/>
    <m/>
    <s v="MENSUAL"/>
    <d v="2022-01-20T00:00:00"/>
    <s v="RENOVACION"/>
    <s v="SANDOVAL DOMINGUEZ, LUIS ENRIQU"/>
    <x v="70"/>
    <x v="70"/>
    <s v="SUBDIRECTOR DE CENTRO FINANCIERO"/>
    <x v="15"/>
    <n v="0.3"/>
    <n v="310.45677000000001"/>
  </r>
  <r>
    <s v="GMM"/>
    <s v="MAPFRE"/>
    <n v="2882000050254"/>
    <n v="4809.3100000000004"/>
    <n v="899.34"/>
    <n v="0.18699979830786537"/>
    <m/>
    <s v="MENSUAL"/>
    <d v="2022-01-20T00:00:00"/>
    <s v="RENOVACION"/>
    <s v="SANDOVAL DOMINGUEZ, LUIS ENRIQU"/>
    <x v="70"/>
    <x v="70"/>
    <s v="SUBDIRECTOR DE CENTRO FINANCIERO"/>
    <x v="15"/>
    <n v="0.3"/>
    <n v="269.80200000000002"/>
  </r>
  <r>
    <s v="HOGAR"/>
    <s v="MAPFRE"/>
    <n v="3101900018621"/>
    <n v="418.38"/>
    <n v="54.389400000000002"/>
    <n v="0.13"/>
    <m/>
    <s v="MENSUAL"/>
    <d v="2022-01-26T00:00:00"/>
    <s v="RENOVACION"/>
    <s v="CRUZ CAMPOS, MIGUEL ANGEL"/>
    <x v="70"/>
    <x v="70"/>
    <s v="SUBDIRECTOR DE CENTRO FINANCIERO"/>
    <x v="15"/>
    <n v="0.3"/>
    <n v="16.31682"/>
  </r>
  <r>
    <s v="GMM"/>
    <s v="MAPFRE"/>
    <n v="2882000050182"/>
    <n v="4198.84"/>
    <n v="785.18"/>
    <n v="0.186999266464071"/>
    <m/>
    <s v="MENSUAL"/>
    <d v="2022-01-27T00:00:00"/>
    <s v="RENOVACION"/>
    <s v="SANDOVAL DOMINGUEZ, LUIS ENRIQU"/>
    <x v="70"/>
    <x v="70"/>
    <s v="SUBDIRECTOR DE CENTRO FINANCIERO"/>
    <x v="15"/>
    <n v="0.3"/>
    <n v="235.55399999999997"/>
  </r>
  <r>
    <s v="HOGAR"/>
    <s v="MAPFRE"/>
    <n v="3102100015489"/>
    <n v="55.97"/>
    <n v="7.2761000000000005"/>
    <n v="0.13"/>
    <m/>
    <s v="MENSUAL"/>
    <d v="2022-02-02T00:00:00"/>
    <s v="NUEVA"/>
    <s v="MANZO REYES, GRETCHEN MARIANA"/>
    <x v="71"/>
    <x v="71"/>
    <s v="ASESOR"/>
    <x v="15"/>
    <n v="0.3"/>
    <n v="2.18283"/>
  </r>
  <r>
    <s v="AUTOS"/>
    <s v="MAPFRE"/>
    <n v="4011900419215"/>
    <n v="858.68"/>
    <n v="128.80199999999999"/>
    <n v="0.15"/>
    <m/>
    <s v="MENSUAL"/>
    <d v="2022-01-10T00:00:00"/>
    <s v="RENOVACION"/>
    <s v="RAYMOND Y MONROY, GUILLERMO ALE"/>
    <x v="72"/>
    <x v="72"/>
    <s v="ASESOR"/>
    <x v="15"/>
    <n v="0.3"/>
    <n v="38.640599999999999"/>
  </r>
  <r>
    <s v="AUTOS"/>
    <s v="MAPFRE"/>
    <n v="4011900339607"/>
    <n v="413.85"/>
    <n v="41.39"/>
    <n v="0.10001208167210342"/>
    <m/>
    <s v="MENSUAL"/>
    <d v="2022-01-12T00:00:00"/>
    <s v="RENOVACION"/>
    <s v="RAYMOND  Y MONROY, GUILLERMO AL"/>
    <x v="72"/>
    <x v="72"/>
    <s v="ASESOR"/>
    <x v="15"/>
    <n v="0.3"/>
    <n v="12.417"/>
  </r>
  <r>
    <s v="GMM"/>
    <s v="MAPFRE"/>
    <n v="2882000034130"/>
    <n v="399.9"/>
    <n v="67.98"/>
    <n v="0.16999249812453116"/>
    <m/>
    <s v="MENSUAL SIN RECARGOS"/>
    <d v="2022-01-21T00:00:00"/>
    <s v="RENOVACION"/>
    <s v="GARCIA ALONSO, ARTURO"/>
    <x v="72"/>
    <x v="72"/>
    <s v="ASESOR"/>
    <x v="15"/>
    <n v="0.3"/>
    <n v="20.394000000000002"/>
  </r>
  <r>
    <s v="HOGAR"/>
    <s v="MAPFRE"/>
    <n v="3102000018810"/>
    <n v="487.23"/>
    <n v="63.339900000000007"/>
    <n v="0.13"/>
    <m/>
    <s v="MENSUAL"/>
    <d v="2022-01-24T00:00:00"/>
    <s v="RENOVACION"/>
    <s v="LOPEZ CRUZ, LUZ DEL REFUGIO"/>
    <x v="72"/>
    <x v="72"/>
    <s v="ASESOR"/>
    <x v="15"/>
    <n v="0.3"/>
    <n v="19.00197"/>
  </r>
  <r>
    <s v="AUTOS"/>
    <s v="MAPFRE"/>
    <n v="4011900309417"/>
    <n v="3212.96"/>
    <n v="481.94399999999996"/>
    <n v="0.15"/>
    <m/>
    <s v="SEMESTRAL"/>
    <d v="2022-02-02T00:00:00"/>
    <s v="RENOVACION"/>
    <s v="OLIVARES CABALLERO SC"/>
    <x v="72"/>
    <x v="72"/>
    <s v="ASESOR"/>
    <x v="15"/>
    <n v="0.3"/>
    <n v="144.58319999999998"/>
  </r>
  <r>
    <s v="AUTOS"/>
    <s v="MAPFRE"/>
    <n v="4011900435732"/>
    <n v="6867.28"/>
    <n v="1030.0919999999999"/>
    <n v="0.15"/>
    <m/>
    <s v="CONTADO"/>
    <d v="2022-01-14T00:00:00"/>
    <s v="RENOVACION"/>
    <s v="DAUAHARE TOMAS, ANGELES"/>
    <x v="56"/>
    <x v="56"/>
    <s v="INTERNO"/>
    <x v="12"/>
    <n v="0.3"/>
    <n v="309.02759999999995"/>
  </r>
  <r>
    <s v="GMM"/>
    <s v="MAPFRE"/>
    <n v="2881900019782"/>
    <n v="2374.84"/>
    <n v="208.98999999999998"/>
    <n v="8.8001718010476487E-2"/>
    <m/>
    <s v="MENSUAL"/>
    <d v="2022-01-17T00:00:00"/>
    <s v="RENOVACION"/>
    <s v="MORALES DOMINGUEZ, CLEMENTE JOS"/>
    <x v="56"/>
    <x v="56"/>
    <s v="INTERNO"/>
    <x v="12"/>
    <n v="0.3"/>
    <n v="62.696999999999989"/>
  </r>
  <r>
    <s v="AUTOS"/>
    <s v="MAPFRE"/>
    <n v="4012000604586"/>
    <n v="351.23"/>
    <n v="52.6845"/>
    <n v="0.15"/>
    <m/>
    <s v="MENSUAL"/>
    <d v="2022-02-02T00:00:00"/>
    <s v="RENOVACION"/>
    <s v="GOMEZ ELIZARRARAS, SERGIO MANUE"/>
    <x v="56"/>
    <x v="56"/>
    <s v="INTERNO"/>
    <x v="12"/>
    <n v="0.3"/>
    <n v="15.805349999999999"/>
  </r>
  <r>
    <s v="HOGAR"/>
    <s v="MAPFRE"/>
    <n v="3102100014146"/>
    <n v="1194.8599999999999"/>
    <n v="155.33179999999999"/>
    <n v="0.13"/>
    <m/>
    <s v="MENSUAL"/>
    <d v="2022-01-07T00:00:00"/>
    <s v="NUEVA"/>
    <s v="MARTINEZ ENRIQUEZ, ANA ROSA"/>
    <x v="73"/>
    <x v="73"/>
    <s v="ASESOR SENIOR"/>
    <x v="15"/>
    <n v="0.3"/>
    <n v="46.599539999999998"/>
  </r>
  <r>
    <s v="AUTOS"/>
    <s v="MAPFRE"/>
    <n v="4012000088322"/>
    <n v="552.14"/>
    <n v="82.820999999999998"/>
    <n v="0.15"/>
    <m/>
    <s v="MENSUAL"/>
    <d v="2022-01-07T00:00:00"/>
    <s v="RENOVACION"/>
    <s v="LOPEZ ABARCA, SERGIO"/>
    <x v="73"/>
    <x v="73"/>
    <s v="ASESOR SENIOR"/>
    <x v="15"/>
    <n v="0.3"/>
    <n v="24.846299999999999"/>
  </r>
  <r>
    <s v="AUTOS"/>
    <s v="MAPFRE"/>
    <n v="4012000104490"/>
    <n v="444.01"/>
    <n v="66.601500000000001"/>
    <n v="0.15"/>
    <m/>
    <s v="MENSUAL"/>
    <d v="2022-01-07T00:00:00"/>
    <s v="RENOVACION"/>
    <s v="UGALDE HERNANDEZ, OSCAR"/>
    <x v="73"/>
    <x v="73"/>
    <s v="ASESOR SENIOR"/>
    <x v="15"/>
    <n v="0.3"/>
    <n v="19.980450000000001"/>
  </r>
  <r>
    <s v="AUTOS"/>
    <s v="MAPFRE"/>
    <n v="4012100288320"/>
    <n v="574.87"/>
    <n v="86.230499999999992"/>
    <n v="0.15"/>
    <m/>
    <s v="MENSUAL"/>
    <d v="2022-01-07T00:00:00"/>
    <s v="NUEVA"/>
    <s v="LOPEZ MU¥OZ, CONSTANCIO"/>
    <x v="73"/>
    <x v="73"/>
    <s v="ASESOR SENIOR"/>
    <x v="15"/>
    <n v="0.3"/>
    <n v="25.869149999999998"/>
  </r>
  <r>
    <s v="HOGAR"/>
    <s v="MAPFRE"/>
    <n v="3101900008407"/>
    <n v="539.61"/>
    <n v="70.149300000000011"/>
    <n v="0.13"/>
    <m/>
    <s v="MENSUAL"/>
    <d v="2022-01-10T00:00:00"/>
    <s v="RENOVACION"/>
    <s v="PASILLAS MORENO, ARNULFO"/>
    <x v="73"/>
    <x v="73"/>
    <s v="ASESOR SENIOR"/>
    <x v="15"/>
    <n v="0.3"/>
    <n v="21.044790000000003"/>
  </r>
  <r>
    <s v="AUTOS"/>
    <s v="MAPFRE"/>
    <n v="4012100379204"/>
    <n v="6186.98"/>
    <n v="928.04699999999991"/>
    <n v="0.15"/>
    <m/>
    <s v="CONTADO"/>
    <d v="2022-01-10T00:00:00"/>
    <s v="NUEVA"/>
    <s v="RODRIGUEZ GALICIA, ALINE CITLAL"/>
    <x v="73"/>
    <x v="73"/>
    <s v="ASESOR SENIOR"/>
    <x v="15"/>
    <n v="0.3"/>
    <n v="278.41409999999996"/>
  </r>
  <r>
    <s v="AUTOS"/>
    <s v="MAPFRE"/>
    <n v="4012000157258"/>
    <n v="404.01"/>
    <n v="60.601499999999994"/>
    <n v="0.15"/>
    <m/>
    <s v="MENSUAL"/>
    <d v="2022-01-11T00:00:00"/>
    <s v="RENOVACION"/>
    <s v="ORTIZ MACIAS, MARTHA ALICIA"/>
    <x v="73"/>
    <x v="73"/>
    <s v="ASESOR SENIOR"/>
    <x v="15"/>
    <n v="0.3"/>
    <n v="18.180449999999997"/>
  </r>
  <r>
    <s v="HOGAR"/>
    <s v="MAPFRE"/>
    <n v="3101900018571"/>
    <n v="2705.21"/>
    <n v="351.6773"/>
    <n v="0.13"/>
    <m/>
    <s v="CONTADO"/>
    <d v="2022-01-12T00:00:00"/>
    <s v="RENOVACION"/>
    <s v="CHAMBERT CASTILLO, GUILLERMO"/>
    <x v="73"/>
    <x v="73"/>
    <s v="ASESOR SENIOR"/>
    <x v="15"/>
    <n v="0.3"/>
    <n v="105.50319"/>
  </r>
  <r>
    <s v="HOGAR"/>
    <s v="MAPFRE"/>
    <n v="3101900018582"/>
    <n v="5071.57"/>
    <n v="659.30409999999995"/>
    <n v="0.13"/>
    <m/>
    <s v="CONTADO"/>
    <d v="2022-01-12T00:00:00"/>
    <s v="RENOVACION"/>
    <s v="CHAMBERT CASTILLO, GUILLERMO"/>
    <x v="73"/>
    <x v="73"/>
    <s v="ASESOR SENIOR"/>
    <x v="15"/>
    <n v="0.3"/>
    <n v="197.79122999999998"/>
  </r>
  <r>
    <s v="AUTOS"/>
    <s v="MAPFRE"/>
    <n v="4012000196631"/>
    <n v="325.42"/>
    <n v="48.813000000000002"/>
    <n v="0.15"/>
    <m/>
    <s v="MENSUAL"/>
    <d v="2022-01-14T00:00:00"/>
    <s v="RENOVACION"/>
    <s v="SOLORIO FERNANDEZ, MIRSHA CUQUE"/>
    <x v="73"/>
    <x v="73"/>
    <s v="ASESOR SENIOR"/>
    <x v="15"/>
    <n v="0.3"/>
    <n v="14.6439"/>
  </r>
  <r>
    <s v="AUTOS"/>
    <s v="MAPFRE"/>
    <n v="4012000035922"/>
    <n v="214.16"/>
    <n v="32.123999999999995"/>
    <n v="0.15"/>
    <m/>
    <s v="MENSUAL"/>
    <d v="2022-01-18T00:00:00"/>
    <s v="RENOVACION"/>
    <s v="GUZMAN BOLIVAR, ANTONIO"/>
    <x v="73"/>
    <x v="73"/>
    <s v="ASESOR SENIOR"/>
    <x v="15"/>
    <n v="0.3"/>
    <n v="9.6371999999999982"/>
  </r>
  <r>
    <s v="AUTOS"/>
    <s v="MAPFRE"/>
    <n v="4012200008594"/>
    <n v="9238.35"/>
    <n v="1385.7525000000001"/>
    <n v="0.15"/>
    <m/>
    <s v="CONTADO"/>
    <d v="2022-01-19T00:00:00"/>
    <s v="NUEVA"/>
    <s v="LOPEZ MORALES, KARLA BABEL"/>
    <x v="73"/>
    <x v="73"/>
    <s v="ASESOR SENIOR"/>
    <x v="15"/>
    <n v="0.3"/>
    <n v="415.72575000000001"/>
  </r>
  <r>
    <s v="AUTOS"/>
    <s v="MAPFRE"/>
    <n v="4011900300155"/>
    <n v="558.39"/>
    <n v="72.59"/>
    <n v="0.12999874639588818"/>
    <m/>
    <s v="MENSUAL"/>
    <d v="2022-01-20T00:00:00"/>
    <s v="RENOVACION"/>
    <s v="NERI ALARCON, MARIA DE JESUS"/>
    <x v="73"/>
    <x v="73"/>
    <s v="ASESOR SENIOR"/>
    <x v="15"/>
    <n v="0.3"/>
    <n v="21.777000000000001"/>
  </r>
  <r>
    <s v="AUTOS"/>
    <s v="MAPFRE"/>
    <n v="4012000232661"/>
    <n v="316.35000000000002"/>
    <n v="47.452500000000001"/>
    <n v="0.15"/>
    <m/>
    <s v="MENSUAL"/>
    <d v="2022-01-21T00:00:00"/>
    <s v="RENOVACION"/>
    <s v="LOPEZ ABARCA, SERGIO"/>
    <x v="73"/>
    <x v="73"/>
    <s v="ASESOR SENIOR"/>
    <x v="15"/>
    <n v="0.3"/>
    <n v="14.235749999999999"/>
  </r>
  <r>
    <s v="GMM"/>
    <s v="MAPFRE"/>
    <n v="2882000026070"/>
    <n v="2687.15"/>
    <n v="502.5"/>
    <n v="0.18700109781739016"/>
    <m/>
    <s v="MENSUAL"/>
    <d v="2022-01-10T00:00:00"/>
    <s v="RENOVACION"/>
    <s v="PEREZ ALANIS, SERAFIN"/>
    <x v="74"/>
    <x v="74"/>
    <s v="ASESOR SENIOR"/>
    <x v="15"/>
    <n v="0.3"/>
    <n v="150.75"/>
  </r>
  <r>
    <s v="AUTOS"/>
    <s v="MAPFRE"/>
    <n v="4012000010030"/>
    <n v="4665.63"/>
    <n v="699.84450000000004"/>
    <n v="0.15"/>
    <m/>
    <s v="CONTADO"/>
    <d v="2022-01-11T00:00:00"/>
    <s v="RENOVACION"/>
    <s v="OLVERA GUERRERO, JOSE LUIS"/>
    <x v="74"/>
    <x v="74"/>
    <s v="ASESOR SENIOR"/>
    <x v="15"/>
    <n v="0.3"/>
    <n v="209.95335"/>
  </r>
  <r>
    <s v="AUTOS"/>
    <s v="MAPFRE"/>
    <n v="4011900474306"/>
    <n v="426.18"/>
    <n v="63.927"/>
    <n v="0.15"/>
    <m/>
    <s v="MENSUAL"/>
    <d v="2022-02-02T00:00:00"/>
    <s v="RENOVACION"/>
    <s v="OLVERA DOMINGUEZ, ALICIA LOURDE"/>
    <x v="74"/>
    <x v="74"/>
    <s v="ASESOR SENIOR"/>
    <x v="15"/>
    <n v="0.3"/>
    <n v="19.178100000000001"/>
  </r>
  <r>
    <s v="AUTOS"/>
    <s v="MAPFRE"/>
    <n v="4011900442792"/>
    <n v="9177.35"/>
    <n v="1376.6025"/>
    <n v="0.15"/>
    <m/>
    <s v="CONTADO"/>
    <d v="2022-01-11T00:00:00"/>
    <s v="RENOVACION"/>
    <s v="RAMIREZ HERRERA, ALEJANDRO"/>
    <x v="13"/>
    <x v="13"/>
    <s v="SUBDIRECTOR DE PROMOCION"/>
    <x v="4"/>
    <n v="0.3"/>
    <n v="412.98075"/>
  </r>
  <r>
    <s v="AUTOS"/>
    <s v="MAPFRE"/>
    <n v="4012200007809"/>
    <n v="697.05"/>
    <n v="104.55749999999999"/>
    <n v="0.15"/>
    <m/>
    <s v="MENSUAL"/>
    <d v="2022-01-11T00:00:00"/>
    <s v="NUEVA"/>
    <s v="CRUZ GUTIERREZ, LISBET"/>
    <x v="13"/>
    <x v="13"/>
    <s v="SUBDIRECTOR DE PROMOCION"/>
    <x v="4"/>
    <n v="0.3"/>
    <n v="31.367249999999995"/>
  </r>
  <r>
    <s v="AUTOS"/>
    <s v="MAPFRE"/>
    <n v="4012100345819"/>
    <n v="347.32"/>
    <n v="52.097999999999999"/>
    <n v="0.15"/>
    <m/>
    <s v="MENSUAL"/>
    <d v="2022-01-12T00:00:00"/>
    <s v="NUEVA"/>
    <s v="TELLEZ RAMIREZ, JONATHAN"/>
    <x v="13"/>
    <x v="13"/>
    <s v="SUBDIRECTOR DE PROMOCION"/>
    <x v="4"/>
    <n v="0.3"/>
    <n v="15.629399999999999"/>
  </r>
  <r>
    <s v="AUTOS"/>
    <s v="MAPFRE"/>
    <n v="4012100103886"/>
    <n v="325.35000000000002"/>
    <n v="48.802500000000002"/>
    <n v="0.15"/>
    <m/>
    <s v="MENSUAL"/>
    <d v="2022-01-14T00:00:00"/>
    <s v="RENOVACION"/>
    <s v="FRANCO SANCHEZ, JUSTINO"/>
    <x v="75"/>
    <x v="75"/>
    <s v="DIRECTOR DE CENTRO FINANCIERO"/>
    <x v="4"/>
    <n v="0.3"/>
    <n v="14.640750000000001"/>
  </r>
  <r>
    <s v="AUTOS"/>
    <s v="MAPFRE"/>
    <n v="4012000063489"/>
    <n v="389.98"/>
    <n v="58.497"/>
    <n v="0.15"/>
    <m/>
    <s v="MENSUAL"/>
    <d v="2022-01-24T00:00:00"/>
    <s v="RENOVACION"/>
    <s v="FRANCO SANCHEZ, JUSTINO"/>
    <x v="75"/>
    <x v="75"/>
    <s v="DIRECTOR DE CENTRO FINANCIERO"/>
    <x v="4"/>
    <n v="0.3"/>
    <n v="17.549099999999999"/>
  </r>
  <r>
    <s v="GMM"/>
    <s v="MAPFRE"/>
    <n v="2881900019295"/>
    <n v="6077.36"/>
    <n v="534.80999999999995"/>
    <n v="8.8000381744704939E-2"/>
    <m/>
    <s v="MENSUAL"/>
    <d v="2022-01-26T00:00:00"/>
    <s v="RENOVACION"/>
    <s v="AGUIRRE CASTRO, JESSICA ANAI"/>
    <x v="75"/>
    <x v="75"/>
    <s v="DIRECTOR DE CENTRO FINANCIERO"/>
    <x v="4"/>
    <n v="0.3"/>
    <n v="160.44299999999998"/>
  </r>
  <r>
    <s v="GMM"/>
    <s v="MAPFRE"/>
    <n v="2882000018429"/>
    <n v="1994.61"/>
    <n v="339.08"/>
    <n v="0.16999814500077709"/>
    <m/>
    <s v="MENSUAL"/>
    <d v="2022-01-14T00:00:00"/>
    <s v="RENOVACION"/>
    <s v="SANDOVAL ARRIETA, JORGE"/>
    <x v="75"/>
    <x v="75"/>
    <s v="DIRECTOR DE CENTRO FINANCIERO"/>
    <x v="4"/>
    <n v="0.3"/>
    <n v="101.72399999999999"/>
  </r>
  <r>
    <s v="GMM"/>
    <s v="MAPFRE"/>
    <n v="2882000019850"/>
    <n v="2205.13"/>
    <n v="374.87"/>
    <n v="0.16999904767519375"/>
    <m/>
    <s v="MENSUAL"/>
    <d v="2022-01-14T00:00:00"/>
    <s v="RENOVACION"/>
    <s v="SANDOVAL ARRIETA, JORGE"/>
    <x v="75"/>
    <x v="75"/>
    <s v="DIRECTOR DE CENTRO FINANCIERO"/>
    <x v="4"/>
    <n v="0.3"/>
    <n v="112.461"/>
  </r>
  <r>
    <s v="AUTOS"/>
    <s v="MAPFRE"/>
    <n v="4012100375087"/>
    <n v="8952.44"/>
    <n v="1342.866"/>
    <n v="0.15"/>
    <m/>
    <s v="CONTADO"/>
    <d v="2022-01-17T00:00:00"/>
    <s v="NUEVA"/>
    <s v="YTA , MARTHA"/>
    <x v="75"/>
    <x v="75"/>
    <s v="DIRECTOR DE CENTRO FINANCIERO"/>
    <x v="4"/>
    <n v="0.3"/>
    <n v="402.85980000000001"/>
  </r>
  <r>
    <s v="HOGAR"/>
    <s v="MAPFRE"/>
    <n v="3101900016799"/>
    <n v="422.21"/>
    <n v="54.887299999999996"/>
    <n v="0.13"/>
    <m/>
    <s v="MENSUAL"/>
    <d v="2022-01-20T00:00:00"/>
    <s v="RENOVACION"/>
    <s v="ORTIZ HERNANDEZ, ELOISA ARLETTE"/>
    <x v="75"/>
    <x v="75"/>
    <s v="DIRECTOR DE CENTRO FINANCIERO"/>
    <x v="4"/>
    <n v="0.3"/>
    <n v="16.466189999999997"/>
  </r>
  <r>
    <s v="AUTOS"/>
    <s v="MAPFRE"/>
    <n v="4011900330797"/>
    <n v="641.62"/>
    <n v="96.242999999999995"/>
    <n v="0.15"/>
    <m/>
    <s v="MENSUAL"/>
    <d v="2022-01-24T00:00:00"/>
    <s v="RENOVACION"/>
    <s v="ORTIZ PUGA, ALEJANDRO"/>
    <x v="75"/>
    <x v="75"/>
    <s v="DIRECTOR DE CENTRO FINANCIERO"/>
    <x v="4"/>
    <n v="0.3"/>
    <n v="28.872899999999998"/>
  </r>
  <r>
    <s v="AUTOS"/>
    <s v="MAPFRE"/>
    <n v="4011900499932"/>
    <n v="398.15"/>
    <n v="59.722499999999997"/>
    <n v="0.15"/>
    <m/>
    <s v="MENSUAL"/>
    <d v="2022-01-27T00:00:00"/>
    <s v="RENOVACION"/>
    <s v="VENEGAS GUTIERREZ, VICTOR"/>
    <x v="75"/>
    <x v="75"/>
    <s v="DIRECTOR DE CENTRO FINANCIERO"/>
    <x v="4"/>
    <n v="0.3"/>
    <n v="17.916749999999997"/>
  </r>
  <r>
    <s v="AUTOS"/>
    <s v="MAPFRE"/>
    <n v="4012000088467"/>
    <n v="860.68"/>
    <n v="129.10199999999998"/>
    <n v="0.15"/>
    <m/>
    <s v="MENSUAL"/>
    <d v="2022-01-28T00:00:00"/>
    <s v="RENOVACION"/>
    <s v="ORTIZ PUGA, ALEJANDRO"/>
    <x v="75"/>
    <x v="75"/>
    <s v="DIRECTOR DE CENTRO FINANCIERO"/>
    <x v="4"/>
    <n v="0.3"/>
    <n v="38.730599999999988"/>
  </r>
  <r>
    <s v="AUTOS"/>
    <s v="MAPFRE"/>
    <n v="4012000063450"/>
    <n v="282.93"/>
    <n v="42.439500000000002"/>
    <n v="0.15"/>
    <m/>
    <s v="MENSUAL"/>
    <d v="2022-01-10T00:00:00"/>
    <s v="RENOVACION"/>
    <s v="ARANDA NUÇþEZ, ALICIA"/>
    <x v="76"/>
    <x v="76"/>
    <s v="ASESOR SENIOR"/>
    <x v="16"/>
    <n v="0.3"/>
    <n v="12.73185"/>
  </r>
  <r>
    <s v="AUTOS"/>
    <s v="MAPFRE"/>
    <n v="4012100347725"/>
    <n v="630.98"/>
    <n v="94.647000000000006"/>
    <n v="0.15"/>
    <m/>
    <s v="MENSUAL"/>
    <d v="2022-01-14T00:00:00"/>
    <s v="NUEVA"/>
    <s v="MICOMP SA DE CV"/>
    <x v="76"/>
    <x v="76"/>
    <s v="ASESOR SENIOR"/>
    <x v="16"/>
    <n v="0.3"/>
    <n v="28.394100000000002"/>
  </r>
  <r>
    <s v="AUTOS"/>
    <s v="MAPFRE"/>
    <n v="4011900411604"/>
    <n v="-289.24"/>
    <n v="-43.386000000000003"/>
    <n v="0.15"/>
    <m/>
    <s v="TRIMESTRAL"/>
    <d v="2022-01-17T00:00:00"/>
    <s v="RENOVACION"/>
    <s v="MONTIEL VALDIVIA, JOSE MIGUEL"/>
    <x v="76"/>
    <x v="76"/>
    <s v="ASESOR SENIOR"/>
    <x v="16"/>
    <n v="0.3"/>
    <n v="-13.0158"/>
  </r>
  <r>
    <s v="EMPRESARIAL"/>
    <s v="MAPFRE"/>
    <n v="4022100011256"/>
    <n v="8441.9599999999991"/>
    <n v="1097.4548"/>
    <n v="0.13"/>
    <m/>
    <s v="CONTADO"/>
    <d v="2022-01-17T00:00:00"/>
    <s v="NUEVA"/>
    <s v="DICOAVT S.A DE C.V."/>
    <x v="76"/>
    <x v="76"/>
    <s v="ASESOR SENIOR"/>
    <x v="16"/>
    <n v="0.3"/>
    <n v="329.23643999999996"/>
  </r>
  <r>
    <s v="EMPRESARIAL"/>
    <s v="MAPFRE"/>
    <n v="4022100011256"/>
    <n v="291.48"/>
    <n v="37.892400000000002"/>
    <n v="0.13"/>
    <m/>
    <s v="CONTADO"/>
    <d v="2022-01-17T00:00:00"/>
    <s v="NUEVA"/>
    <s v="DICOAVT S.A DE C.V."/>
    <x v="76"/>
    <x v="76"/>
    <s v="ASESOR SENIOR"/>
    <x v="16"/>
    <n v="0.3"/>
    <n v="11.36772"/>
  </r>
  <r>
    <s v="AUTOS"/>
    <s v="MAPFRE"/>
    <n v="4012100320448"/>
    <n v="2973.41"/>
    <n v="446.01149999999996"/>
    <n v="0.15"/>
    <m/>
    <s v="TRIMESTRAL"/>
    <d v="2022-01-18T00:00:00"/>
    <s v="NUEVA"/>
    <s v="MONTIEL VALDIVIA, JOSE MIGUEL"/>
    <x v="76"/>
    <x v="76"/>
    <s v="ASESOR SENIOR"/>
    <x v="16"/>
    <n v="0.3"/>
    <n v="133.80344999999997"/>
  </r>
  <r>
    <s v="AUTOS"/>
    <s v="MAPFRE"/>
    <n v="4011900499076"/>
    <n v="1511.85"/>
    <n v="226.77749999999997"/>
    <n v="0.15"/>
    <m/>
    <s v="TRIMESTRAL"/>
    <d v="2022-01-28T00:00:00"/>
    <s v="RENOVACION"/>
    <s v="MONTIEL VALDIVIA, JOSE MIGUEL"/>
    <x v="76"/>
    <x v="76"/>
    <s v="ASESOR SENIOR"/>
    <x v="16"/>
    <n v="0.3"/>
    <n v="68.033249999999995"/>
  </r>
  <r>
    <s v="AUTOS"/>
    <s v="MAPFRE"/>
    <n v="4011900499521"/>
    <n v="481.4"/>
    <n v="72.209999999999994"/>
    <n v="0.15"/>
    <m/>
    <s v="MENSUAL"/>
    <d v="2022-01-28T00:00:00"/>
    <s v="RENOVACION"/>
    <s v="GUADARRAMA VELAZCO, MARIA TERES"/>
    <x v="76"/>
    <x v="76"/>
    <s v="ASESOR SENIOR"/>
    <x v="16"/>
    <n v="0.3"/>
    <n v="21.662999999999997"/>
  </r>
  <r>
    <s v="AUTOS"/>
    <s v="MAPFRE"/>
    <n v="4012000033349"/>
    <n v="283.95"/>
    <n v="42.592499999999994"/>
    <n v="0.15"/>
    <m/>
    <s v="MENSUAL"/>
    <d v="2022-01-28T00:00:00"/>
    <s v="RENOVACION"/>
    <s v="URQUIDI CINTA, ALBERTO RAFAEL"/>
    <x v="76"/>
    <x v="76"/>
    <s v="ASESOR SENIOR"/>
    <x v="16"/>
    <n v="0.3"/>
    <n v="12.777749999999997"/>
  </r>
  <r>
    <s v="AUTOS"/>
    <s v="MAPFRE"/>
    <n v="4012000015743"/>
    <n v="8039.44"/>
    <n v="1205.9159999999999"/>
    <n v="0.15"/>
    <m/>
    <s v="CONTADO"/>
    <d v="2022-01-14T00:00:00"/>
    <s v="RENOVACION"/>
    <s v="GUZMAN SOLORZA, EFREN IVAN"/>
    <x v="77"/>
    <x v="77"/>
    <s v="DIRECTOR DE CENTRO FINANCIERO"/>
    <x v="16"/>
    <n v="0.3"/>
    <n v="361.77479999999997"/>
  </r>
  <r>
    <s v="AUTOS"/>
    <s v="MAPFRE"/>
    <n v="4032100002277"/>
    <n v="301.51"/>
    <n v="45.226499999999994"/>
    <n v="0.15"/>
    <m/>
    <s v="MENSUAL"/>
    <d v="2022-01-14T00:00:00"/>
    <s v="NUEVA"/>
    <s v="DE SILVA ALOR, ALEJANDRO"/>
    <x v="77"/>
    <x v="77"/>
    <s v="DIRECTOR DE CENTRO FINANCIERO"/>
    <x v="16"/>
    <n v="0.3"/>
    <n v="13.567949999999998"/>
  </r>
  <r>
    <s v="AUTOS"/>
    <s v="MAPFRE"/>
    <n v="4012000035590"/>
    <n v="333.21"/>
    <n v="49.981499999999997"/>
    <n v="0.15"/>
    <m/>
    <s v="MENSUAL"/>
    <d v="2022-01-06T00:00:00"/>
    <s v="RENOVACION"/>
    <s v="LEON ROSAS, MARIA GUADALUPE"/>
    <x v="78"/>
    <x v="78"/>
    <s v="INTERNO"/>
    <x v="16"/>
    <n v="0.3"/>
    <n v="14.994449999999999"/>
  </r>
  <r>
    <s v="AUTOS"/>
    <s v="MAPFRE"/>
    <n v="4012100055403"/>
    <n v="6393.84"/>
    <n v="959.07600000000002"/>
    <n v="0.15"/>
    <m/>
    <s v="CONTADO"/>
    <d v="2022-02-01T00:00:00"/>
    <s v="RENOVACION"/>
    <s v="LEON ROSAS, MARIA GUADALUPE"/>
    <x v="78"/>
    <x v="78"/>
    <s v="INTERNO"/>
    <x v="16"/>
    <n v="0.3"/>
    <n v="287.72280000000001"/>
  </r>
  <r>
    <s v="AUTOS"/>
    <s v="MAPFRE"/>
    <n v="4012200003906"/>
    <n v="2750.46"/>
    <n v="412.56900000000002"/>
    <n v="0.15"/>
    <m/>
    <s v="CONTADO"/>
    <d v="2022-01-06T00:00:00"/>
    <s v="NUEVA"/>
    <s v="OCAMPO FUENTES, LILIANA"/>
    <x v="79"/>
    <x v="79"/>
    <s v="INTERNO"/>
    <x v="16"/>
    <n v="0.3"/>
    <n v="123.77070000000001"/>
  </r>
  <r>
    <s v="AUTOS"/>
    <s v="MAPFRE"/>
    <n v="4012000519703"/>
    <n v="-6540"/>
    <n v="-981"/>
    <n v="0.15"/>
    <m/>
    <s v="CONTADO"/>
    <d v="2022-01-12T00:00:00"/>
    <s v="RENOVACION"/>
    <s v="RODRIGUEZ FLORES, PABLO"/>
    <x v="79"/>
    <x v="79"/>
    <s v="INTERNO"/>
    <x v="16"/>
    <n v="0.3"/>
    <n v="-294.3"/>
  </r>
  <r>
    <s v="AUTOS"/>
    <s v="MAPFRE"/>
    <n v="4012000021019"/>
    <n v="270.68"/>
    <n v="40.601999999999997"/>
    <n v="0.15"/>
    <m/>
    <s v="MENSUAL"/>
    <d v="2022-01-24T00:00:00"/>
    <s v="RENOVACION"/>
    <s v="GUADARRAMA VELAZCO, ADANINA"/>
    <x v="79"/>
    <x v="79"/>
    <s v="INTERNO"/>
    <x v="16"/>
    <n v="0.3"/>
    <n v="12.180599999999998"/>
  </r>
  <r>
    <s v="AUTOS"/>
    <s v="MAPFRE"/>
    <n v="4011900474001"/>
    <n v="392.35"/>
    <n v="58.852499999999999"/>
    <n v="0.15"/>
    <m/>
    <s v="MENSUAL"/>
    <d v="2022-01-11T00:00:00"/>
    <s v="RENOVACION"/>
    <s v="CASILLAS LARA, FRANCISCO"/>
    <x v="80"/>
    <x v="80"/>
    <s v="INTERNO"/>
    <x v="1"/>
    <n v="0.3"/>
    <n v="17.655749999999998"/>
  </r>
  <r>
    <s v="HOGAR"/>
    <s v="MAPFRE"/>
    <n v="3102000000502"/>
    <n v="526.84"/>
    <n v="68.489200000000011"/>
    <n v="0.13"/>
    <m/>
    <s v="MENSUAL"/>
    <d v="2022-01-17T00:00:00"/>
    <s v="RENOVACION"/>
    <s v="SOLORIO VEGA, MARIA ISABEL"/>
    <x v="81"/>
    <x v="81"/>
    <s v="ASESOR"/>
    <x v="16"/>
    <n v="0.3"/>
    <n v="20.546760000000003"/>
  </r>
  <r>
    <s v="HOGAR"/>
    <s v="MAPFRE"/>
    <n v="3102000004172"/>
    <n v="181.31"/>
    <n v="23.5703"/>
    <n v="0.13"/>
    <m/>
    <s v="MENSUAL"/>
    <d v="2022-01-17T00:00:00"/>
    <s v="RENOVACION"/>
    <s v="BARRERA GRADO, FRANCISCO JAVIER"/>
    <x v="81"/>
    <x v="81"/>
    <s v="ASESOR"/>
    <x v="16"/>
    <n v="0.3"/>
    <n v="7.0710899999999999"/>
  </r>
  <r>
    <s v="AUTOS"/>
    <s v="MAPFRE"/>
    <n v="4012000088473"/>
    <n v="307.18"/>
    <n v="46.076999999999998"/>
    <n v="0.15"/>
    <m/>
    <s v="MENSUAL"/>
    <d v="2022-01-28T00:00:00"/>
    <s v="RENOVACION"/>
    <s v="PIŽþA CHAVEZ, CONCEPCION"/>
    <x v="81"/>
    <x v="81"/>
    <s v="ASESOR"/>
    <x v="16"/>
    <n v="0.3"/>
    <n v="13.823099999999998"/>
  </r>
  <r>
    <s v="AUTOS"/>
    <s v="MAPFRE"/>
    <n v="4012000183768"/>
    <n v="546.9"/>
    <n v="82.034999999999997"/>
    <n v="0.15"/>
    <m/>
    <s v="MENSUAL"/>
    <d v="2022-02-01T00:00:00"/>
    <s v="RENOVACION"/>
    <s v="PI¥A CHAVEZ, ANTONIO"/>
    <x v="81"/>
    <x v="81"/>
    <s v="ASESOR"/>
    <x v="16"/>
    <n v="0.3"/>
    <n v="24.610499999999998"/>
  </r>
  <r>
    <s v="HOGAR"/>
    <s v="MAPFRE"/>
    <n v="3102000000952"/>
    <n v="715.39"/>
    <n v="93.000699999999995"/>
    <n v="0.13"/>
    <m/>
    <s v="MENSUAL"/>
    <d v="2022-01-07T00:00:00"/>
    <s v="RENOVACION"/>
    <s v="AGUILAR HORTA, RODRIGO DE JESUS"/>
    <x v="82"/>
    <x v="82"/>
    <s v="ASESOR"/>
    <x v="17"/>
    <n v="0.3"/>
    <n v="27.900209999999998"/>
  </r>
  <r>
    <s v="AUTOS"/>
    <s v="MAPFRE"/>
    <n v="4012000094105"/>
    <n v="583.66999999999996"/>
    <n v="87.550499999999985"/>
    <n v="0.15"/>
    <m/>
    <s v="MENSUAL"/>
    <d v="2022-01-07T00:00:00"/>
    <s v="RENOVACION"/>
    <s v="AGUILAR OLIVARES, ENRIQUE"/>
    <x v="82"/>
    <x v="82"/>
    <s v="ASESOR"/>
    <x v="17"/>
    <n v="0.3"/>
    <n v="26.265149999999995"/>
  </r>
  <r>
    <s v="HOGAR"/>
    <s v="MAPFRE"/>
    <n v="3102000005834"/>
    <n v="745.71"/>
    <n v="96.942300000000003"/>
    <n v="0.13"/>
    <m/>
    <s v="MENSUAL"/>
    <d v="2022-01-21T00:00:00"/>
    <s v="RENOVACION"/>
    <s v="AGUILAR HORTA, EDUARDO ENRIQUE"/>
    <x v="82"/>
    <x v="82"/>
    <s v="ASESOR"/>
    <x v="17"/>
    <n v="0.3"/>
    <n v="29.082689999999999"/>
  </r>
  <r>
    <s v="HOGAR"/>
    <s v="MAPFRE"/>
    <n v="3101900013009"/>
    <n v="394.59"/>
    <n v="51.296700000000001"/>
    <n v="0.13"/>
    <m/>
    <s v="MENSUAL"/>
    <d v="2022-01-28T00:00:00"/>
    <s v="RENOVACION"/>
    <s v="AGUILAR OLIVARES, ENRIQUE"/>
    <x v="82"/>
    <x v="82"/>
    <s v="ASESOR"/>
    <x v="17"/>
    <n v="0.3"/>
    <n v="15.389009999999999"/>
  </r>
  <r>
    <s v="HOGAR"/>
    <s v="MAPFRE"/>
    <n v="3101900013012"/>
    <n v="520.74"/>
    <n v="67.696200000000005"/>
    <n v="0.13"/>
    <m/>
    <s v="MENSUAL"/>
    <d v="2022-01-28T00:00:00"/>
    <s v="RENOVACION"/>
    <s v="AGUILAR OLIVARES, ENRIQUE"/>
    <x v="82"/>
    <x v="82"/>
    <s v="ASESOR"/>
    <x v="17"/>
    <n v="0.3"/>
    <n v="20.308859999999999"/>
  </r>
  <r>
    <s v="HOGAR"/>
    <s v="MAPFRE"/>
    <n v="3101900018671"/>
    <n v="8945.2099999999991"/>
    <n v="1162.8772999999999"/>
    <n v="0.13"/>
    <m/>
    <s v="CONTADO"/>
    <d v="2022-02-02T00:00:00"/>
    <s v="RENOVACION"/>
    <s v="OLVERA SERRANO, MARGARITA"/>
    <x v="82"/>
    <x v="82"/>
    <s v="ASESOR"/>
    <x v="17"/>
    <n v="0.3"/>
    <n v="348.86318999999997"/>
  </r>
  <r>
    <s v="AUTOS"/>
    <s v="MAPFRE"/>
    <n v="4011900474146"/>
    <n v="2275.08"/>
    <n v="341.262"/>
    <n v="0.15"/>
    <m/>
    <s v="CONTADO"/>
    <d v="2022-01-05T00:00:00"/>
    <s v="RENOVACION"/>
    <s v="COVARRUBIAS FERNANDEZ, PATRICIA"/>
    <x v="83"/>
    <x v="83"/>
    <s v="ASESOR"/>
    <x v="17"/>
    <n v="0.3"/>
    <n v="102.37859999999999"/>
  </r>
  <r>
    <s v="AUTOS"/>
    <s v="MAPFRE"/>
    <n v="4012100315161"/>
    <n v="628.29"/>
    <n v="94.243499999999997"/>
    <n v="0.15"/>
    <m/>
    <s v="MENSUAL"/>
    <d v="2022-01-11T00:00:00"/>
    <s v="NUEVA"/>
    <s v="OLIVO PAZ, ORLANDO"/>
    <x v="83"/>
    <x v="83"/>
    <s v="ASESOR"/>
    <x v="17"/>
    <n v="0.3"/>
    <n v="28.273049999999998"/>
  </r>
  <r>
    <s v="AUTOS"/>
    <s v="MAPFRE"/>
    <n v="4012200013693"/>
    <n v="533.29"/>
    <n v="79.993499999999997"/>
    <n v="0.15"/>
    <m/>
    <s v="MENSUAL"/>
    <d v="2022-01-19T00:00:00"/>
    <s v="NUEVA"/>
    <s v="VALVERDE BARRAGAN, ROSALBA GUAD"/>
    <x v="83"/>
    <x v="83"/>
    <s v="ASESOR"/>
    <x v="17"/>
    <n v="0.3"/>
    <n v="23.998049999999999"/>
  </r>
  <r>
    <s v="AUTOS"/>
    <s v="MAPFRE"/>
    <n v="4012100388852"/>
    <n v="4460.49"/>
    <n v="669.07349999999997"/>
    <n v="0.15"/>
    <m/>
    <s v="CONTADO"/>
    <d v="2022-01-26T00:00:00"/>
    <s v="NUEVA"/>
    <s v="ZALDIVAR ROMERO, ROSA MARIA"/>
    <x v="83"/>
    <x v="83"/>
    <s v="ASESOR"/>
    <x v="17"/>
    <n v="0.3"/>
    <n v="200.72205"/>
  </r>
  <r>
    <s v="AUTOS"/>
    <s v="MAPFRE"/>
    <n v="4012100388856"/>
    <n v="4632.8599999999997"/>
    <n v="694.92899999999997"/>
    <n v="0.15"/>
    <m/>
    <s v="CONTADO"/>
    <d v="2022-01-26T00:00:00"/>
    <s v="NUEVA"/>
    <s v="ZALDIVAR ROMERO, ROSA MARIA"/>
    <x v="83"/>
    <x v="83"/>
    <s v="ASESOR"/>
    <x v="17"/>
    <n v="0.3"/>
    <n v="208.47869999999998"/>
  </r>
  <r>
    <s v="AUTOS"/>
    <s v="MAPFRE"/>
    <n v="4012000065539"/>
    <n v="764.74"/>
    <n v="114.711"/>
    <n v="0.15"/>
    <m/>
    <s v="MENSUAL"/>
    <d v="2022-01-28T00:00:00"/>
    <s v="RENOVACION"/>
    <s v="GONZALEZ RAMIREZ, MARIA DE LA L"/>
    <x v="83"/>
    <x v="83"/>
    <s v="ASESOR"/>
    <x v="17"/>
    <n v="0.3"/>
    <n v="34.4133"/>
  </r>
  <r>
    <s v="AUTOS"/>
    <s v="MAPFRE"/>
    <n v="4012100218978"/>
    <n v="354.34"/>
    <n v="53.150999999999996"/>
    <n v="0.15"/>
    <m/>
    <s v="MENSUAL"/>
    <d v="2022-01-05T00:00:00"/>
    <s v="NUEVA"/>
    <s v="CASTILLO BERNES, JORGE LUIS"/>
    <x v="84"/>
    <x v="84"/>
    <s v="ASESOR"/>
    <x v="17"/>
    <n v="0.3"/>
    <n v="15.945299999999998"/>
  </r>
  <r>
    <s v="AUTOS"/>
    <s v="MAPFRE"/>
    <n v="4011900499867"/>
    <n v="505.04"/>
    <n v="75.756"/>
    <n v="0.15"/>
    <m/>
    <s v="MENSUAL"/>
    <d v="2022-01-07T00:00:00"/>
    <s v="RENOVACION"/>
    <s v="CASTILLO CRUZ, MARIANA ELIZABET"/>
    <x v="84"/>
    <x v="84"/>
    <s v="ASESOR"/>
    <x v="17"/>
    <n v="0.3"/>
    <n v="22.726800000000001"/>
  </r>
  <r>
    <s v="AUTOS"/>
    <s v="MAPFRE"/>
    <n v="4011900447597"/>
    <n v="523.77"/>
    <n v="78.5655"/>
    <n v="0.15"/>
    <m/>
    <s v="MENSUAL"/>
    <d v="2022-01-12T00:00:00"/>
    <s v="RENOVACION"/>
    <s v="ROSAS ZU¥IGA, LIZETH ELLIANE"/>
    <x v="84"/>
    <x v="84"/>
    <s v="ASESOR"/>
    <x v="17"/>
    <n v="0.3"/>
    <n v="23.569649999999999"/>
  </r>
  <r>
    <s v="AUTOS"/>
    <s v="MAPFRE"/>
    <n v="4012000158432"/>
    <n v="1031.96"/>
    <n v="154.79400000000001"/>
    <n v="0.15"/>
    <m/>
    <s v="MENSUAL"/>
    <d v="2022-01-13T00:00:00"/>
    <s v="RENOVACION"/>
    <s v="REYES ESCAMILLA, DIEGO ALONSO"/>
    <x v="84"/>
    <x v="84"/>
    <s v="ASESOR"/>
    <x v="17"/>
    <n v="0.3"/>
    <n v="46.438200000000002"/>
  </r>
  <r>
    <s v="AUTOS"/>
    <s v="MAPFRE"/>
    <n v="4011900449614"/>
    <n v="807.21"/>
    <n v="121.08150000000001"/>
    <n v="0.15"/>
    <m/>
    <s v="MENSUAL"/>
    <d v="2022-01-14T00:00:00"/>
    <s v="RENOVACION"/>
    <s v="BENITEZ CRUZ, GABRIELA"/>
    <x v="84"/>
    <x v="84"/>
    <s v="ASESOR"/>
    <x v="17"/>
    <n v="0.3"/>
    <n v="36.324449999999999"/>
  </r>
  <r>
    <s v="AUTOS"/>
    <s v="MAPFRE"/>
    <n v="4012100378899"/>
    <n v="419.07"/>
    <n v="62.860499999999995"/>
    <n v="0.15"/>
    <m/>
    <s v="MENSUAL"/>
    <d v="2022-01-14T00:00:00"/>
    <s v="NUEVA"/>
    <s v="CASTILLO CRUZ, JESSICA"/>
    <x v="84"/>
    <x v="84"/>
    <s v="ASESOR"/>
    <x v="17"/>
    <n v="0.3"/>
    <n v="18.858149999999998"/>
  </r>
  <r>
    <s v="AUTOS"/>
    <s v="MAPFRE"/>
    <n v="4011900339295"/>
    <n v="381.98"/>
    <n v="49.66"/>
    <n v="0.13000680663909103"/>
    <m/>
    <s v="MENSUAL"/>
    <d v="2022-01-17T00:00:00"/>
    <s v="RENOVACION"/>
    <s v="BALTAZAR REYES, ANA CECILIA"/>
    <x v="84"/>
    <x v="84"/>
    <s v="ASESOR"/>
    <x v="17"/>
    <n v="0.3"/>
    <n v="14.897999999999998"/>
  </r>
  <r>
    <s v="AUTOS"/>
    <s v="MAPFRE"/>
    <n v="4012100060115"/>
    <n v="925.09"/>
    <n v="138.76349999999999"/>
    <n v="0.15"/>
    <m/>
    <s v="MENSUAL"/>
    <d v="2022-01-18T00:00:00"/>
    <s v="RENOVACION"/>
    <s v="ROSAS ROMAN, DIEGO FERNANDO"/>
    <x v="84"/>
    <x v="84"/>
    <s v="ASESOR"/>
    <x v="17"/>
    <n v="0.3"/>
    <n v="41.629049999999999"/>
  </r>
  <r>
    <s v="GMM"/>
    <s v="MAPFRE"/>
    <n v="2882000049090"/>
    <n v="3549.72"/>
    <n v="663.8"/>
    <n v="0.18700066484117056"/>
    <m/>
    <s v="MENSUAL"/>
    <d v="2022-01-20T00:00:00"/>
    <s v="RENOVACION"/>
    <s v="ROBRE¥O TELLEZ, MARIA DEL PILAR"/>
    <x v="84"/>
    <x v="84"/>
    <s v="ASESOR"/>
    <x v="17"/>
    <n v="0.3"/>
    <n v="199.14"/>
  </r>
  <r>
    <s v="AUTOS"/>
    <s v="MAPFRE"/>
    <n v="4011900474193"/>
    <n v="399.48"/>
    <n v="59.921999999999997"/>
    <n v="0.15"/>
    <m/>
    <s v="MENSUAL"/>
    <d v="2022-01-21T00:00:00"/>
    <s v="RENOVACION"/>
    <s v="CONGO GARCIA, HIRAM NIMROD"/>
    <x v="84"/>
    <x v="84"/>
    <s v="ASESOR"/>
    <x v="17"/>
    <n v="0.3"/>
    <n v="17.976599999999998"/>
  </r>
  <r>
    <s v="AUTOS"/>
    <s v="MAPFRE"/>
    <n v="4012000021099"/>
    <n v="9864.94"/>
    <n v="1479.741"/>
    <n v="0.15"/>
    <m/>
    <s v="CONTADO"/>
    <d v="2022-01-21T00:00:00"/>
    <s v="RENOVACION"/>
    <s v="ARIAS RODRIGUEZ, EDUARDO"/>
    <x v="84"/>
    <x v="84"/>
    <s v="ASESOR"/>
    <x v="17"/>
    <n v="0.3"/>
    <n v="443.92230000000001"/>
  </r>
  <r>
    <s v="AUTOS"/>
    <s v="MAPFRE"/>
    <n v="4012100052325"/>
    <n v="525.54"/>
    <n v="78.830999999999989"/>
    <n v="0.15"/>
    <m/>
    <s v="MENSUAL"/>
    <d v="2022-01-28T00:00:00"/>
    <s v="RENOVACION"/>
    <s v="LUNA ROMERP, MARÖA DEL ROSARIO"/>
    <x v="84"/>
    <x v="84"/>
    <s v="ASESOR"/>
    <x v="17"/>
    <n v="0.3"/>
    <n v="23.649299999999997"/>
  </r>
  <r>
    <s v="HOGAR"/>
    <s v="MAPFRE"/>
    <n v="3102100000177"/>
    <n v="2032.31"/>
    <n v="264.20030000000003"/>
    <n v="0.13"/>
    <m/>
    <s v="TRIMESTRAL"/>
    <d v="2022-01-07T00:00:00"/>
    <s v="RENOVACION"/>
    <s v="BERTIN ARIZMENDI, MARIA DEL CAR"/>
    <x v="85"/>
    <x v="85"/>
    <s v="SUBDIRECTOR DE CENTRO FINANCIERO"/>
    <x v="17"/>
    <n v="0.3"/>
    <n v="79.260090000000005"/>
  </r>
  <r>
    <s v="HOGAR"/>
    <s v="MAPFRE"/>
    <n v="3102100000276"/>
    <n v="927.88"/>
    <n v="120.62440000000001"/>
    <n v="0.13"/>
    <m/>
    <s v="TRIMESTRAL"/>
    <d v="2022-01-07T00:00:00"/>
    <s v="RENOVACION"/>
    <s v="BERTIN ARIZMENDI, MARIA DEL CAR"/>
    <x v="85"/>
    <x v="85"/>
    <s v="SUBDIRECTOR DE CENTRO FINANCIERO"/>
    <x v="17"/>
    <n v="0.3"/>
    <n v="36.18732"/>
  </r>
  <r>
    <s v="HOGAR"/>
    <s v="MAPFRE"/>
    <n v="3102100000277"/>
    <n v="983.49"/>
    <n v="127.8537"/>
    <n v="0.13"/>
    <m/>
    <s v="TRIMESTRAL"/>
    <d v="2022-01-07T00:00:00"/>
    <s v="RENOVACION"/>
    <s v="BERTIN ARIZMENDI, MARIA DEL CAR"/>
    <x v="85"/>
    <x v="85"/>
    <s v="SUBDIRECTOR DE CENTRO FINANCIERO"/>
    <x v="17"/>
    <n v="0.3"/>
    <n v="38.356110000000001"/>
  </r>
  <r>
    <s v="AUTOS"/>
    <s v="MAPFRE"/>
    <n v="4012000502956"/>
    <n v="372.96"/>
    <n v="55.943999999999996"/>
    <n v="0.15"/>
    <m/>
    <s v="MENSUAL"/>
    <d v="2022-01-07T00:00:00"/>
    <s v="RENOVACION"/>
    <s v="FERRIZ BARREIRO, SUSANA ANA MAR"/>
    <x v="86"/>
    <x v="86"/>
    <s v="ASESOR"/>
    <x v="17"/>
    <n v="0.3"/>
    <n v="16.783199999999997"/>
  </r>
  <r>
    <s v="AUTOS"/>
    <s v="MAPFRE"/>
    <n v="4011900300065"/>
    <n v="438.8"/>
    <n v="57.04"/>
    <n v="0.12999088422971741"/>
    <m/>
    <s v="MENSUAL"/>
    <d v="2022-01-25T00:00:00"/>
    <s v="RENOVACION"/>
    <s v="FERRIZ BARREIRO, SUSANA ANA MAR"/>
    <x v="86"/>
    <x v="86"/>
    <s v="ASESOR"/>
    <x v="17"/>
    <n v="0.3"/>
    <n v="17.111999999999998"/>
  </r>
  <r>
    <s v="GMM"/>
    <s v="MAPFRE"/>
    <n v="2882000033205"/>
    <n v="-395.06"/>
    <n v="-75.061400000000006"/>
    <n v="0.19"/>
    <m/>
    <s v="MENSUAL"/>
    <d v="2022-01-19T00:00:00"/>
    <s v="RENOVACION"/>
    <s v="BALDERAS CRUZ, KAREN IBETH"/>
    <x v="87"/>
    <x v="87"/>
    <s v="ASESOR SENIOR"/>
    <x v="18"/>
    <n v="0.3"/>
    <n v="-22.518420000000003"/>
  </r>
  <r>
    <s v="GMM"/>
    <s v="MAPFRE"/>
    <n v="2882000036776"/>
    <n v="463.13"/>
    <n v="86.6"/>
    <n v="0.18698853453673914"/>
    <m/>
    <s v="MENSUAL"/>
    <d v="2022-01-19T00:00:00"/>
    <s v="RENOVACION"/>
    <s v="BALDERAS CRUZ, EDGAR"/>
    <x v="87"/>
    <x v="87"/>
    <s v="ASESOR SENIOR"/>
    <x v="18"/>
    <n v="0.3"/>
    <n v="25.979999999999997"/>
  </r>
  <r>
    <s v="GMM"/>
    <s v="MAPFRE"/>
    <n v="2882000041082"/>
    <n v="1025.06"/>
    <n v="191.69"/>
    <n v="0.1870036875890192"/>
    <m/>
    <s v="MENSUAL"/>
    <d v="2022-01-24T00:00:00"/>
    <s v="RENOVACION"/>
    <s v="ESTEINOU ESCAMILLA, GABRIELA"/>
    <x v="87"/>
    <x v="87"/>
    <s v="ASESOR SENIOR"/>
    <x v="18"/>
    <n v="0.3"/>
    <n v="57.506999999999998"/>
  </r>
  <r>
    <s v="GMM"/>
    <s v="MAPFRE"/>
    <n v="2882000041348"/>
    <n v="1130.75"/>
    <n v="211.44999999999996"/>
    <n v="0.18699977890780453"/>
    <m/>
    <s v="MENSUAL"/>
    <d v="2022-01-24T00:00:00"/>
    <s v="RENOVACION"/>
    <s v="ANAYA VALENZUELA, CARLOS ALFONS"/>
    <x v="87"/>
    <x v="87"/>
    <s v="ASESOR SENIOR"/>
    <x v="18"/>
    <n v="0.3"/>
    <n v="63.434999999999988"/>
  </r>
  <r>
    <s v="GMM"/>
    <s v="MAPFRE"/>
    <n v="2882000042531"/>
    <n v="539.72"/>
    <n v="102.5468"/>
    <n v="0.19"/>
    <m/>
    <s v="MENSUAL"/>
    <d v="2022-01-24T00:00:00"/>
    <s v="RENOVACION"/>
    <s v="ANAYA ESTEINOU, MARIA FERNANDA"/>
    <x v="87"/>
    <x v="87"/>
    <s v="ASESOR SENIOR"/>
    <x v="18"/>
    <n v="0.3"/>
    <n v="30.764040000000001"/>
  </r>
  <r>
    <s v="GMM"/>
    <s v="MAPFRE"/>
    <n v="2881900021944"/>
    <n v="4302.37"/>
    <n v="709.89999999999986"/>
    <n v="0.16500208024879309"/>
    <m/>
    <s v="MENSUAL"/>
    <d v="2022-02-01T00:00:00"/>
    <s v="RENOVACION"/>
    <s v="CRUZ RAMIREZ, MARIA DEL ROCIO"/>
    <x v="87"/>
    <x v="87"/>
    <s v="ASESOR SENIOR"/>
    <x v="18"/>
    <n v="0.3"/>
    <n v="212.96999999999994"/>
  </r>
  <r>
    <s v="GMM"/>
    <s v="MAPFRE"/>
    <n v="2882000035002"/>
    <n v="738.13"/>
    <n v="140.24469999999999"/>
    <n v="0.19"/>
    <m/>
    <s v="MENSUAL"/>
    <d v="2022-02-01T00:00:00"/>
    <s v="RENOVACION"/>
    <s v="BALDERAS CRUZ, POULETTE"/>
    <x v="87"/>
    <x v="87"/>
    <s v="ASESOR SENIOR"/>
    <x v="18"/>
    <n v="0.3"/>
    <n v="42.073409999999996"/>
  </r>
  <r>
    <s v="AUTOS"/>
    <s v="MAPFRE"/>
    <n v="4011900396785"/>
    <n v="225.73"/>
    <n v="33.859499999999997"/>
    <n v="0.15"/>
    <m/>
    <s v="MENSUAL"/>
    <d v="2022-01-21T00:00:00"/>
    <s v="RENOVACION"/>
    <s v="ZARAGOZA PINA, VICTOR HUGO"/>
    <x v="88"/>
    <x v="88"/>
    <s v="ASESOR SENIOR"/>
    <x v="1"/>
    <n v="0.3"/>
    <n v="10.157849999999998"/>
  </r>
  <r>
    <s v="AUTOS"/>
    <s v="MAPFRE"/>
    <n v="4012000037814"/>
    <n v="378.44"/>
    <n v="56.765999999999998"/>
    <n v="0.15"/>
    <m/>
    <s v="MENSUAL"/>
    <d v="2022-01-24T00:00:00"/>
    <s v="RENOVACION"/>
    <s v="LOPEZ BAUTISTA, ANA NOELIA"/>
    <x v="88"/>
    <x v="88"/>
    <s v="ASESOR SENIOR"/>
    <x v="1"/>
    <n v="0.3"/>
    <n v="17.029799999999998"/>
  </r>
  <r>
    <s v="HOGAR"/>
    <s v="MAPFRE"/>
    <n v="3101900005676"/>
    <n v="469.58"/>
    <n v="61.045400000000001"/>
    <n v="0.13"/>
    <m/>
    <s v="MENSUAL"/>
    <d v="2022-01-13T00:00:00"/>
    <s v="RENOVACION"/>
    <s v="GONZALEZ PEREZ, MARTHA"/>
    <x v="89"/>
    <x v="89"/>
    <s v="ASESOR"/>
    <x v="19"/>
    <n v="0.3"/>
    <n v="18.31362"/>
  </r>
  <r>
    <s v="AUTOS"/>
    <s v="MAPFRE"/>
    <n v="4011900499654"/>
    <n v="654.6"/>
    <n v="98.19"/>
    <n v="0.15"/>
    <m/>
    <s v="MENSUAL"/>
    <d v="2022-01-20T00:00:00"/>
    <s v="RENOVACION"/>
    <s v="ARTEAGA MELLADO, JOSE FRANCISCO"/>
    <x v="90"/>
    <x v="90"/>
    <s v="ASESOR"/>
    <x v="1"/>
    <n v="0.3"/>
    <n v="29.456999999999997"/>
  </r>
  <r>
    <s v="GMM"/>
    <s v="MAPFRE"/>
    <n v="2882000024811"/>
    <n v="1876.07"/>
    <n v="356.45330000000001"/>
    <n v="0.19"/>
    <m/>
    <s v="MENSUAL"/>
    <d v="2022-01-21T00:00:00"/>
    <s v="RENOVACION"/>
    <s v="CANO GOMEZ, NORBERTO"/>
    <x v="90"/>
    <x v="90"/>
    <s v="ASESOR"/>
    <x v="1"/>
    <n v="0.3"/>
    <n v="106.93599"/>
  </r>
  <r>
    <s v="EMPRESARIAL"/>
    <s v="MAPFRE"/>
    <n v="3922100002514"/>
    <n v="8686.0400000000009"/>
    <n v="1129.1852000000001"/>
    <n v="0.13"/>
    <m/>
    <s v="SEMESTRAL"/>
    <d v="2022-01-28T00:00:00"/>
    <s v="RENOVACION"/>
    <s v="CONTRERAS SANDOVAL, ROSA MARIA"/>
    <x v="91"/>
    <x v="91"/>
    <s v="ASESOR"/>
    <x v="20"/>
    <n v="0.3"/>
    <n v="338.75556"/>
  </r>
  <r>
    <s v="AUTOS"/>
    <s v="MAPFRE"/>
    <n v="4012000009580"/>
    <n v="14574.95"/>
    <n v="2186.2424999999998"/>
    <n v="0.15"/>
    <m/>
    <s v="CONTADO"/>
    <d v="2022-01-10T00:00:00"/>
    <s v="RENOVACION"/>
    <s v="MENDOZA PE¥ALOZA, MARÖA DE LOUR"/>
    <x v="92"/>
    <x v="92"/>
    <s v="SUBDIRECTOR DE PROMOCION"/>
    <x v="18"/>
    <n v="0.3"/>
    <n v="655.87274999999988"/>
  </r>
  <r>
    <s v="AUTOS"/>
    <s v="MAPFRE"/>
    <n v="4011900474451"/>
    <n v="7297.81"/>
    <n v="1094.6714999999999"/>
    <n v="0.15"/>
    <m/>
    <s v="CONTADO"/>
    <d v="2022-01-28T00:00:00"/>
    <s v="RENOVACION"/>
    <s v="MOLINA MONTALVA, EDAENA"/>
    <x v="92"/>
    <x v="92"/>
    <s v="SUBDIRECTOR DE PROMOCION"/>
    <x v="18"/>
    <n v="0.3"/>
    <n v="328.40144999999995"/>
  </r>
  <r>
    <s v="AUTOS"/>
    <s v="MAPFRE"/>
    <n v="4011900474651"/>
    <n v="5334.14"/>
    <n v="800.12099999999998"/>
    <n v="0.15"/>
    <m/>
    <s v="CONTADO"/>
    <d v="2022-01-28T00:00:00"/>
    <s v="RENOVACION"/>
    <s v="MOLINA MONTALVA, EDAENA"/>
    <x v="92"/>
    <x v="92"/>
    <s v="SUBDIRECTOR DE PROMOCION"/>
    <x v="18"/>
    <n v="0.3"/>
    <n v="240.03629999999998"/>
  </r>
  <r>
    <s v="AUTOS"/>
    <s v="MAPFRE"/>
    <n v="4011900499745"/>
    <n v="5559.11"/>
    <n v="833.86649999999997"/>
    <n v="0.15"/>
    <m/>
    <s v="CONTADO"/>
    <d v="2022-01-28T00:00:00"/>
    <s v="RENOVACION"/>
    <s v="ELGUERO MIJARES, MARGARITA"/>
    <x v="93"/>
    <x v="93"/>
    <s v="ASESOR"/>
    <x v="18"/>
    <n v="0.3"/>
    <n v="250.15994999999998"/>
  </r>
  <r>
    <s v="AUTOS"/>
    <s v="MAPFRE"/>
    <n v="4012000021225"/>
    <n v="7100.08"/>
    <n v="1065.0119999999999"/>
    <n v="0.15"/>
    <m/>
    <s v="CONTADO"/>
    <d v="2022-01-21T00:00:00"/>
    <s v="RENOVACION"/>
    <s v="TREVI¥O NOY, MARGARITA"/>
    <x v="94"/>
    <x v="94"/>
    <s v="DIRECTOR DE PROMOCION"/>
    <x v="18"/>
    <n v="0.3"/>
    <n v="319.50359999999995"/>
  </r>
  <r>
    <s v="AUTOS"/>
    <s v="MAPFRE"/>
    <n v="4012000005057"/>
    <n v="181.98"/>
    <n v="27.296999999999997"/>
    <n v="0.15"/>
    <m/>
    <s v="MENSUAL"/>
    <d v="2022-01-07T00:00:00"/>
    <s v="RENOVACION"/>
    <s v="ZEPEDA , MARIA DE LA LUZ NORBER"/>
    <x v="95"/>
    <x v="95"/>
    <s v="SUBDIRECTOR DE CENTRO FINANCIERO"/>
    <x v="18"/>
    <n v="0.3"/>
    <n v="8.189099999999998"/>
  </r>
  <r>
    <s v="AUTOS"/>
    <s v="MAPFRE"/>
    <n v="4012000092413"/>
    <n v="572.36"/>
    <n v="85.853999999999999"/>
    <n v="0.15"/>
    <m/>
    <s v="MENSUAL"/>
    <d v="2022-01-07T00:00:00"/>
    <s v="RENOVACION"/>
    <s v="PARDO TABARES, ANTONIO RAFAEL"/>
    <x v="95"/>
    <x v="95"/>
    <s v="SUBDIRECTOR DE CENTRO FINANCIERO"/>
    <x v="18"/>
    <n v="0.3"/>
    <n v="25.7562"/>
  </r>
  <r>
    <s v="AUTOS"/>
    <s v="MAPFRE"/>
    <n v="4011900474661"/>
    <n v="5157.4399999999996"/>
    <n v="773.61599999999987"/>
    <n v="0.15"/>
    <m/>
    <s v="CONTADO"/>
    <d v="2022-01-20T00:00:00"/>
    <s v="RENOVACION"/>
    <s v="ESPINOSA URIBE, FRANCISCO"/>
    <x v="95"/>
    <x v="95"/>
    <s v="SUBDIRECTOR DE CENTRO FINANCIERO"/>
    <x v="18"/>
    <n v="0.3"/>
    <n v="232.08479999999994"/>
  </r>
  <r>
    <s v="HOGAR"/>
    <s v="MAPFRE"/>
    <n v="3101900014902"/>
    <n v="536.72"/>
    <n v="69.773600000000002"/>
    <n v="0.13"/>
    <m/>
    <s v="MENSUAL"/>
    <d v="2022-01-21T00:00:00"/>
    <s v="RENOVACION"/>
    <s v="EZQUERRA GONZALEZ, MARIA DE LOU"/>
    <x v="95"/>
    <x v="95"/>
    <s v="SUBDIRECTOR DE CENTRO FINANCIERO"/>
    <x v="18"/>
    <n v="0.3"/>
    <n v="20.932079999999999"/>
  </r>
  <r>
    <s v="AUTOS"/>
    <s v="MAPFRE"/>
    <n v="4011900474230"/>
    <n v="1369.91"/>
    <n v="205.48650000000001"/>
    <n v="0.15"/>
    <m/>
    <s v="SEMESTRAL"/>
    <d v="2022-01-26T00:00:00"/>
    <s v="RENOVACION"/>
    <s v="ESPINOSA URIBE, FRANCISCO"/>
    <x v="95"/>
    <x v="95"/>
    <s v="SUBDIRECTOR DE CENTRO FINANCIERO"/>
    <x v="18"/>
    <n v="0.3"/>
    <n v="61.645949999999999"/>
  </r>
  <r>
    <s v="GMM"/>
    <s v="MAPFRE"/>
    <n v="2882000044634"/>
    <n v="2093.4899999999998"/>
    <n v="355.89"/>
    <n v="0.16999842368485163"/>
    <m/>
    <s v="MENSUAL SIN RECARGOS"/>
    <d v="2022-01-14T00:00:00"/>
    <s v="RENOVACION"/>
    <s v="CUETO SALINAS, NATALIA"/>
    <x v="96"/>
    <x v="96"/>
    <s v="ASESOR"/>
    <x v="18"/>
    <n v="0.3"/>
    <n v="106.767"/>
  </r>
  <r>
    <s v="HOGAR"/>
    <s v="MAPFRE"/>
    <n v="3102000020172"/>
    <n v="617.75"/>
    <n v="80.307500000000005"/>
    <n v="0.13"/>
    <m/>
    <s v="MENSUAL"/>
    <d v="2022-01-17T00:00:00"/>
    <s v="RENOVACION"/>
    <s v="HERNANDEZ SALAZAR, SONIA"/>
    <x v="96"/>
    <x v="96"/>
    <s v="ASESOR"/>
    <x v="18"/>
    <n v="0.3"/>
    <n v="24.09225"/>
  </r>
  <r>
    <s v="AUTOS"/>
    <s v="MAPFRE"/>
    <n v="4011900392639"/>
    <n v="565.32000000000005"/>
    <n v="84.798000000000002"/>
    <n v="0.15"/>
    <m/>
    <s v="MENSUAL"/>
    <d v="2022-01-17T00:00:00"/>
    <s v="RENOVACION"/>
    <s v="MAYORGA GONZALEZ, DULCE JENIFFE"/>
    <x v="96"/>
    <x v="96"/>
    <s v="ASESOR"/>
    <x v="18"/>
    <n v="0.3"/>
    <n v="25.439399999999999"/>
  </r>
  <r>
    <s v="HOGAR"/>
    <s v="MAPFRE"/>
    <n v="3102000000558"/>
    <n v="354.8"/>
    <n v="46.124000000000002"/>
    <n v="0.13"/>
    <m/>
    <s v="MENSUAL"/>
    <d v="2022-01-18T00:00:00"/>
    <s v="RENOVACION"/>
    <s v="PRUDENCIO VALLEJO, VICTOR MANUE"/>
    <x v="96"/>
    <x v="96"/>
    <s v="ASESOR"/>
    <x v="18"/>
    <n v="0.3"/>
    <n v="13.837200000000001"/>
  </r>
  <r>
    <s v="AUTOS"/>
    <s v="MAPFRE"/>
    <n v="4012200000966"/>
    <n v="5078.55"/>
    <n v="761.78250000000003"/>
    <n v="0.15"/>
    <m/>
    <s v="CONTADO"/>
    <d v="2022-01-05T00:00:00"/>
    <s v="NUEVA"/>
    <s v="PALACIOS BELTRAN, CARLOS RICARD"/>
    <x v="97"/>
    <x v="97"/>
    <s v="SUBDIRECTOR DE PROMOCION"/>
    <x v="18"/>
    <n v="0.3"/>
    <n v="228.53475"/>
  </r>
  <r>
    <s v="HOGAR"/>
    <s v="MAPFRE"/>
    <n v="3101900016927"/>
    <n v="8000.12"/>
    <n v="1040.0155999999999"/>
    <n v="0.13"/>
    <m/>
    <s v="CONTADO"/>
    <d v="2022-01-12T00:00:00"/>
    <s v="RENOVACION"/>
    <s v="GUTIERREZ GUTIERREZ, MERCEDES"/>
    <x v="97"/>
    <x v="97"/>
    <s v="SUBDIRECTOR DE PROMOCION"/>
    <x v="18"/>
    <n v="0.3"/>
    <n v="312.00467999999995"/>
  </r>
  <r>
    <s v="AUTOS"/>
    <s v="MAPFRE"/>
    <n v="4012000061212"/>
    <n v="501.44"/>
    <n v="75.215999999999994"/>
    <n v="0.15"/>
    <m/>
    <s v="MENSUAL"/>
    <d v="2022-01-25T00:00:00"/>
    <s v="RENOVACION"/>
    <s v="CONTRERAS HERNANDEZ, MARTHA"/>
    <x v="98"/>
    <x v="98"/>
    <s v="ASESOR"/>
    <x v="18"/>
    <n v="0.3"/>
    <n v="22.564799999999998"/>
  </r>
  <r>
    <s v="AUTOS"/>
    <s v="MAPFRE"/>
    <n v="4012000063415"/>
    <n v="283.12"/>
    <n v="42.467999999999996"/>
    <n v="0.15"/>
    <m/>
    <s v="MENSUAL"/>
    <d v="2022-01-27T00:00:00"/>
    <s v="RENOVACION"/>
    <s v="CONTRERAS HERNANDEZ, MARTHA"/>
    <x v="98"/>
    <x v="98"/>
    <s v="ASESOR"/>
    <x v="18"/>
    <n v="0.3"/>
    <n v="12.740399999999999"/>
  </r>
  <r>
    <s v="AUTOS"/>
    <s v="MAPFRE"/>
    <n v="4012000008364"/>
    <n v="9710.5300000000007"/>
    <n v="1456.5795000000001"/>
    <n v="0.15"/>
    <m/>
    <s v="CONTADO"/>
    <d v="2022-01-10T00:00:00"/>
    <s v="RENOVACION"/>
    <s v="PAYNS BORREGO, LUIS EDUARDO"/>
    <x v="99"/>
    <x v="99"/>
    <s v="SUBDIRECTOR DE PROMOCION"/>
    <x v="18"/>
    <n v="0.3"/>
    <n v="436.97385000000003"/>
  </r>
  <r>
    <s v="HOGAR"/>
    <s v="MAPFRE"/>
    <n v="3101900018578"/>
    <n v="8771.83"/>
    <n v="1140.3379"/>
    <n v="0.13"/>
    <m/>
    <s v="CONTADO"/>
    <d v="2022-01-13T00:00:00"/>
    <s v="RENOVACION"/>
    <s v="OCHOA VILLARRUEL, JUAN"/>
    <x v="100"/>
    <x v="100"/>
    <s v="SUBDIRECTOR DE PROMOCION"/>
    <x v="18"/>
    <n v="0.3"/>
    <n v="342.10136999999997"/>
  </r>
  <r>
    <s v="AUTOS"/>
    <s v="MAPFRE"/>
    <n v="4012000103283"/>
    <n v="642.45000000000005"/>
    <n v="96.367500000000007"/>
    <n v="0.15"/>
    <m/>
    <s v="MENSUAL"/>
    <d v="2022-01-28T00:00:00"/>
    <s v="RENOVACION"/>
    <s v="DANS BRANIFF, EUGENIA"/>
    <x v="101"/>
    <x v="101"/>
    <s v="DIRECTOR DE ASESORIA"/>
    <x v="1"/>
    <n v="0.3"/>
    <n v="28.910250000000001"/>
  </r>
  <r>
    <s v="GMM"/>
    <s v="MAPFRE"/>
    <n v="2882100003364"/>
    <n v="4513.96"/>
    <n v="857.65240000000006"/>
    <n v="0.19"/>
    <m/>
    <s v="SEMESTRAL"/>
    <d v="2022-01-19T00:00:00"/>
    <s v="RENOVACION"/>
    <s v="MEJIA ROMERO, MAURICIO"/>
    <x v="102"/>
    <x v="102"/>
    <s v="ASESOR SENIOR"/>
    <x v="1"/>
    <n v="0.3"/>
    <n v="257.29572000000002"/>
  </r>
  <r>
    <s v="GMM"/>
    <s v="MAPFRE"/>
    <n v="2882000031536"/>
    <n v="4753.0600000000004"/>
    <n v="808.02"/>
    <n v="0.16999995792184402"/>
    <m/>
    <s v="MENSUAL SIN RECARGOS"/>
    <d v="2022-01-21T00:00:00"/>
    <s v="RENOVACION"/>
    <s v="PADILLA ZEPEDA, ALEJANDRA"/>
    <x v="102"/>
    <x v="102"/>
    <s v="ASESOR SENIOR"/>
    <x v="1"/>
    <n v="0.3"/>
    <n v="242.40599999999998"/>
  </r>
  <r>
    <s v="AUTOS"/>
    <s v="MAPFRE"/>
    <n v="4012000033523"/>
    <n v="390.06"/>
    <n v="58.509"/>
    <n v="0.15"/>
    <m/>
    <s v="MENSUAL"/>
    <d v="2022-01-07T00:00:00"/>
    <s v="RENOVACION"/>
    <s v="GUERRERO MORALES, RICARDO GERAR"/>
    <x v="103"/>
    <x v="103"/>
    <s v="DIRECTOR DE PROMOCION"/>
    <x v="18"/>
    <n v="0.3"/>
    <n v="17.552699999999998"/>
  </r>
  <r>
    <s v="HOGAR"/>
    <s v="MAPFRE"/>
    <n v="3102000018068"/>
    <n v="675.56"/>
    <n v="87.822800000000001"/>
    <n v="0.13"/>
    <m/>
    <s v="MENSUAL"/>
    <d v="2022-01-11T00:00:00"/>
    <s v="RENOVACION"/>
    <s v="ALCANTARA REYNOSA, ROBERTO"/>
    <x v="103"/>
    <x v="103"/>
    <s v="DIRECTOR DE PROMOCION"/>
    <x v="18"/>
    <n v="0.3"/>
    <n v="26.34684"/>
  </r>
  <r>
    <s v="AUTOS"/>
    <s v="MAPFRE"/>
    <n v="4011900455735"/>
    <n v="937.47"/>
    <n v="140.62049999999999"/>
    <n v="0.15"/>
    <m/>
    <s v="MENSUAL"/>
    <d v="2022-01-14T00:00:00"/>
    <s v="RENOVACION"/>
    <s v="ARCE PACHECO, MARIA REGINA"/>
    <x v="103"/>
    <x v="103"/>
    <s v="DIRECTOR DE PROMOCION"/>
    <x v="18"/>
    <n v="0.3"/>
    <n v="42.186149999999998"/>
  </r>
  <r>
    <s v="AUTOS"/>
    <s v="MAPFRE"/>
    <n v="4011900499887"/>
    <n v="478.63"/>
    <n v="71.794499999999999"/>
    <n v="0.15"/>
    <m/>
    <s v="MENSUAL"/>
    <d v="2022-01-14T00:00:00"/>
    <s v="RENOVACION"/>
    <s v="ARCE ZOZAYACORREA, ARTURO MALCO"/>
    <x v="103"/>
    <x v="103"/>
    <s v="DIRECTOR DE PROMOCION"/>
    <x v="18"/>
    <n v="0.3"/>
    <n v="21.538349999999998"/>
  </r>
  <r>
    <s v="AUTOS"/>
    <s v="MAPFRE"/>
    <n v="4012000063389"/>
    <n v="642.85"/>
    <n v="96.427499999999995"/>
    <n v="0.15"/>
    <m/>
    <s v="MENSUAL"/>
    <d v="2022-01-19T00:00:00"/>
    <s v="RENOVACION"/>
    <s v="NAVA LOPEZ, IGNACIO"/>
    <x v="103"/>
    <x v="103"/>
    <s v="DIRECTOR DE PROMOCION"/>
    <x v="18"/>
    <n v="0.3"/>
    <n v="28.928249999999998"/>
  </r>
  <r>
    <s v="AUTOS"/>
    <s v="MAPFRE"/>
    <n v="4011900402792"/>
    <n v="541.54"/>
    <n v="81.230999999999995"/>
    <n v="0.15"/>
    <m/>
    <s v="MENSUAL"/>
    <d v="2022-01-21T00:00:00"/>
    <s v="RENOVACION"/>
    <s v="PACHECO CANO, MARIATRINIDAD"/>
    <x v="103"/>
    <x v="103"/>
    <s v="DIRECTOR DE PROMOCION"/>
    <x v="18"/>
    <n v="0.3"/>
    <n v="24.369299999999999"/>
  </r>
  <r>
    <s v="AUTOS"/>
    <s v="MAPFRE"/>
    <n v="4012000063418"/>
    <n v="1010.46"/>
    <n v="151.56899999999999"/>
    <n v="0.15"/>
    <m/>
    <s v="MENSUAL"/>
    <d v="2022-01-24T00:00:00"/>
    <s v="RENOVACION"/>
    <s v="VELAZQUEZ VELASCO, MARIO"/>
    <x v="103"/>
    <x v="103"/>
    <s v="DIRECTOR DE PROMOCION"/>
    <x v="18"/>
    <n v="0.3"/>
    <n v="45.470699999999994"/>
  </r>
  <r>
    <s v="AUTOS"/>
    <s v="MAPFRE"/>
    <n v="4012000065978"/>
    <n v="544.65"/>
    <n v="81.697499999999991"/>
    <n v="0.15"/>
    <m/>
    <s v="MENSUAL"/>
    <d v="2022-01-25T00:00:00"/>
    <s v="RENOVACION"/>
    <s v="VELAZQUEZ VELASCO, MARIO"/>
    <x v="103"/>
    <x v="103"/>
    <s v="DIRECTOR DE PROMOCION"/>
    <x v="18"/>
    <n v="0.3"/>
    <n v="24.509249999999998"/>
  </r>
  <r>
    <s v="AUTOS"/>
    <s v="MAPFRE"/>
    <n v="4012000063321"/>
    <n v="866.25"/>
    <n v="129.9375"/>
    <n v="0.15"/>
    <m/>
    <s v="MENSUAL"/>
    <d v="2022-01-28T00:00:00"/>
    <s v="RENOVACION"/>
    <s v="VILLAREAL GARCIA, SERGIO ALBERT"/>
    <x v="103"/>
    <x v="103"/>
    <s v="DIRECTOR DE PROMOCION"/>
    <x v="18"/>
    <n v="0.3"/>
    <n v="38.981249999999996"/>
  </r>
  <r>
    <s v="GMM"/>
    <s v="MAPFRE"/>
    <n v="2882000022402"/>
    <n v="889.99"/>
    <n v="169.09810000000002"/>
    <n v="0.19"/>
    <m/>
    <s v="MENSUAL SIN RECARGOS"/>
    <d v="2022-01-14T00:00:00"/>
    <s v="RENOVACION"/>
    <s v="TORRES GARCIA, MARIA LUCERO"/>
    <x v="104"/>
    <x v="104"/>
    <s v="ASESOR BANCA ESPECIALIZADA"/>
    <x v="5"/>
    <n v="0.3"/>
    <n v="50.729430000000001"/>
  </r>
  <r>
    <s v="AUTOS"/>
    <s v="MAPFRE"/>
    <n v="4011900411685"/>
    <n v="422.34"/>
    <n v="63.350999999999992"/>
    <n v="0.15"/>
    <m/>
    <s v="MENSUAL"/>
    <d v="2022-01-18T00:00:00"/>
    <s v="RENOVACION"/>
    <s v="LOPEZ PANIAGUA, MARIA DE LOURDE"/>
    <x v="105"/>
    <x v="105"/>
    <s v="DIRECTOR DE PROMOCION"/>
    <x v="18"/>
    <n v="0.3"/>
    <n v="19.005299999999998"/>
  </r>
  <r>
    <s v="VIDA INVERSION"/>
    <s v="MAPFRE"/>
    <n v="1002000000136"/>
    <n v="25000"/>
    <n v="6500"/>
    <n v="0.26"/>
    <m/>
    <s v="CONTADO"/>
    <d v="2022-01-17T00:00:00"/>
    <s v="RENOVACION"/>
    <s v="LOMELIN RAMOS, JOSE PEDRO"/>
    <x v="106"/>
    <x v="106"/>
    <s v="ASESOR SENIOR"/>
    <x v="18"/>
    <n v="0.3"/>
    <n v="1950"/>
  </r>
  <r>
    <s v="HOGAR"/>
    <s v="MAPFRE"/>
    <n v="3102100010781"/>
    <n v="296.62"/>
    <n v="38.560600000000001"/>
    <n v="0.13"/>
    <m/>
    <s v="MENSUAL"/>
    <d v="2022-02-01T00:00:00"/>
    <s v="NUEVA"/>
    <s v="THOMASSINY ESTRADA, ROSANA"/>
    <x v="106"/>
    <x v="106"/>
    <s v="ASESOR SENIOR"/>
    <x v="18"/>
    <n v="0.3"/>
    <n v="11.56818"/>
  </r>
  <r>
    <s v="AUTOS"/>
    <s v="MAPFRE"/>
    <n v="4011900435764"/>
    <n v="7920.83"/>
    <n v="1188.1244999999999"/>
    <n v="0.15"/>
    <m/>
    <s v="CONTADO"/>
    <d v="2022-01-19T00:00:00"/>
    <s v="RENOVACION"/>
    <s v="ALCAZAR VILLANUEVA, ROSALIA"/>
    <x v="107"/>
    <x v="107"/>
    <s v="SUBDIRECTOR DE PROMOCION"/>
    <x v="18"/>
    <n v="0.3"/>
    <n v="356.43734999999998"/>
  </r>
  <r>
    <s v="AUTOS"/>
    <s v="MAPFRE"/>
    <n v="4012000528618"/>
    <n v="1927"/>
    <n v="289.05"/>
    <n v="0.15"/>
    <m/>
    <s v="TRIMESTRAL"/>
    <d v="2022-01-18T00:00:00"/>
    <s v="RENOVACION"/>
    <s v="OCHOA VILLARRUEL, JUAN"/>
    <x v="100"/>
    <x v="100"/>
    <s v="SUBDIRECTOR DE PROMOCION"/>
    <x v="18"/>
    <n v="0.3"/>
    <n v="86.715000000000003"/>
  </r>
  <r>
    <s v="AUTOS"/>
    <s v="MAPFRE"/>
    <n v="4012100179807"/>
    <n v="445.12"/>
    <n v="66.768000000000001"/>
    <n v="0.15"/>
    <m/>
    <s v="MENSUAL"/>
    <d v="2022-01-19T00:00:00"/>
    <s v="NUEVA"/>
    <s v="AIZENMAN KNOPFER, RUBEN"/>
    <x v="108"/>
    <x v="108"/>
    <s v="SUBDIRECTOR DE PROMOCION"/>
    <x v="18"/>
    <n v="0.3"/>
    <n v="20.0304"/>
  </r>
  <r>
    <s v="HOGAR"/>
    <s v="MAPFRE"/>
    <n v="3101900011436"/>
    <n v="362.28"/>
    <n v="47.096399999999996"/>
    <n v="0.13"/>
    <m/>
    <s v="MENSUAL"/>
    <d v="2022-01-05T00:00:00"/>
    <s v="RENOVACION"/>
    <s v="GODINEZ REYES, GUSTAVO"/>
    <x v="109"/>
    <x v="109"/>
    <s v="ASESOR SENIOR"/>
    <x v="18"/>
    <n v="0.3"/>
    <n v="14.128919999999999"/>
  </r>
  <r>
    <s v="AUTOS"/>
    <s v="MAPFRE"/>
    <n v="4011900499830"/>
    <n v="389.35"/>
    <n v="58.402500000000003"/>
    <n v="0.15"/>
    <m/>
    <s v="MENSUAL"/>
    <d v="2022-01-18T00:00:00"/>
    <s v="RENOVACION"/>
    <s v="GODINEZ REYES, GUSTAVO"/>
    <x v="109"/>
    <x v="109"/>
    <s v="ASESOR SENIOR"/>
    <x v="18"/>
    <n v="0.3"/>
    <n v="17.52075"/>
  </r>
  <r>
    <s v="HOGAR"/>
    <s v="MAPFRE"/>
    <n v="3101900014282"/>
    <n v="542.16999999999996"/>
    <n v="70.482100000000003"/>
    <n v="0.13"/>
    <m/>
    <s v="MENSUAL"/>
    <d v="2022-01-19T00:00:00"/>
    <s v="RENOVACION"/>
    <s v="GODINEZ REYES, GUSTAVO"/>
    <x v="109"/>
    <x v="109"/>
    <s v="ASESOR SENIOR"/>
    <x v="18"/>
    <n v="0.3"/>
    <n v="21.144629999999999"/>
  </r>
  <r>
    <s v="AUTOS"/>
    <s v="MAPFRE"/>
    <n v="4012100303252"/>
    <n v="668.1"/>
    <n v="100.215"/>
    <n v="0.15"/>
    <m/>
    <s v="MENSUAL"/>
    <d v="2022-01-28T00:00:00"/>
    <s v="NUEVA"/>
    <s v="GARCIA MALDONADO, JOSE EDUARDO"/>
    <x v="110"/>
    <x v="110"/>
    <s v="SUBDIRECTOR DE CENTRO FINANCIERO"/>
    <x v="18"/>
    <n v="0.3"/>
    <n v="30.064499999999999"/>
  </r>
  <r>
    <s v="AUTOS"/>
    <s v="MAPFRE"/>
    <n v="4011900499503"/>
    <n v="7062.73"/>
    <n v="1059.4095"/>
    <n v="0.15"/>
    <m/>
    <s v="CONTADO"/>
    <d v="2022-02-02T00:00:00"/>
    <s v="RENOVACION"/>
    <s v="RICO MATEOS, DENI"/>
    <x v="110"/>
    <x v="110"/>
    <s v="SUBDIRECTOR DE CENTRO FINANCIERO"/>
    <x v="18"/>
    <n v="0.3"/>
    <n v="317.82284999999996"/>
  </r>
  <r>
    <s v="AUTOS"/>
    <s v="MAPFRE"/>
    <n v="4012000063290"/>
    <n v="282.08999999999997"/>
    <n v="42.313499999999998"/>
    <n v="0.15"/>
    <m/>
    <s v="MENSUAL"/>
    <d v="2022-01-19T00:00:00"/>
    <s v="RENOVACION"/>
    <s v="ROMERO PONCE, JOSE MANUEL"/>
    <x v="111"/>
    <x v="111"/>
    <s v="ASESOR"/>
    <x v="18"/>
    <n v="0.3"/>
    <n v="12.694049999999999"/>
  </r>
  <r>
    <s v="AUTOS"/>
    <s v="MAPFRE"/>
    <n v="4012100169720"/>
    <n v="477.59"/>
    <n v="71.638499999999993"/>
    <n v="0.15"/>
    <m/>
    <s v="MENSUAL "/>
    <d v="2022-01-28T00:00:00"/>
    <s v="NUEVA"/>
    <s v="GRACIA BOBADILLA, PABLO"/>
    <x v="112"/>
    <x v="112"/>
    <s v="SUBDIRECTOR DE PROMOCION"/>
    <x v="18"/>
    <n v="0.3"/>
    <n v="21.491549999999997"/>
  </r>
  <r>
    <s v="AUTOS"/>
    <s v="MAPFRE"/>
    <n v="4011900474406"/>
    <n v="470.11"/>
    <n v="70.516499999999994"/>
    <n v="0.15"/>
    <m/>
    <s v="MENSUAL"/>
    <d v="2022-01-12T00:00:00"/>
    <s v="RENOVACION"/>
    <s v="MENA ALVA, RODRIGO"/>
    <x v="113"/>
    <x v="113"/>
    <s v="ASESOR SENIOR"/>
    <x v="18"/>
    <n v="0.3"/>
    <n v="21.154949999999996"/>
  </r>
  <r>
    <s v="HOGAR"/>
    <s v="MAPFRE"/>
    <n v="3101900010988"/>
    <n v="1521.89"/>
    <n v="197.84570000000002"/>
    <n v="0.13"/>
    <m/>
    <s v="MENSUAL"/>
    <d v="2022-01-24T00:00:00"/>
    <s v="RENOVACION"/>
    <s v="VIRUEGA ZAMORA, HECTOR CRISPIN"/>
    <x v="114"/>
    <x v="114"/>
    <s v="SUBDIRECTOR DE PROMOCION"/>
    <x v="1"/>
    <n v="0.3"/>
    <n v="59.353710000000007"/>
  </r>
  <r>
    <s v="HOGAR"/>
    <s v="MAPFRE"/>
    <n v="3101900019873"/>
    <n v="1303.3399999999999"/>
    <n v="169.4342"/>
    <n v="0.13"/>
    <m/>
    <s v="MENSUAL"/>
    <d v="2022-01-27T00:00:00"/>
    <s v="RENOVACION"/>
    <s v="SOLANO LOPEZ, RUPERTO LEOPOLDO"/>
    <x v="114"/>
    <x v="114"/>
    <s v="SUBDIRECTOR DE PROMOCION"/>
    <x v="1"/>
    <n v="0.3"/>
    <n v="50.830260000000003"/>
  </r>
  <r>
    <s v="AUTOS"/>
    <s v="MAPFRE"/>
    <n v="4011900339380"/>
    <n v="533.28"/>
    <n v="69.33"/>
    <n v="0.13000675067506751"/>
    <m/>
    <s v="MENSUAL"/>
    <d v="2022-01-10T00:00:00"/>
    <s v="RENOVACION"/>
    <s v="SILVA MALDONADO, HILDA"/>
    <x v="115"/>
    <x v="115"/>
    <s v="SUBDIRECTOR DE PROMOCION"/>
    <x v="18"/>
    <n v="0.3"/>
    <n v="20.798999999999999"/>
  </r>
  <r>
    <s v="AUTOS"/>
    <s v="MAPFRE"/>
    <n v="4012100259014"/>
    <n v="287.48"/>
    <n v="43.122"/>
    <n v="0.15"/>
    <m/>
    <s v="MENSUAL"/>
    <d v="2022-01-17T00:00:00"/>
    <s v="NUEVA"/>
    <s v="MENDOZA MALDONADO, BEATRIZ OFEL"/>
    <x v="115"/>
    <x v="115"/>
    <s v="SUBDIRECTOR DE PROMOCION"/>
    <x v="18"/>
    <n v="0.3"/>
    <n v="12.9366"/>
  </r>
  <r>
    <s v="AUTOS"/>
    <s v="MAPFRE"/>
    <n v="4012100393096"/>
    <n v="4266.93"/>
    <n v="640.03949999999998"/>
    <n v="0.15"/>
    <m/>
    <s v="CONTADO"/>
    <d v="2022-01-21T00:00:00"/>
    <s v="NUEVA"/>
    <s v="VILLEGAS MENDOZA, ADRIANA ELIAB"/>
    <x v="115"/>
    <x v="115"/>
    <s v="SUBDIRECTOR DE PROMOCION"/>
    <x v="18"/>
    <n v="0.3"/>
    <n v="192.01184999999998"/>
  </r>
  <r>
    <s v="HOGAR"/>
    <s v="MAPFRE"/>
    <n v="3101900001689"/>
    <n v="307.89999999999998"/>
    <n v="40.027000000000001"/>
    <n v="0.13"/>
    <m/>
    <s v="MENSUAL"/>
    <d v="2022-01-26T00:00:00"/>
    <s v="RENOVACION"/>
    <s v="MALDONADO CHAVEZ, DAVID ANTONIO"/>
    <x v="115"/>
    <x v="115"/>
    <s v="SUBDIRECTOR DE PROMOCION"/>
    <x v="18"/>
    <n v="0.3"/>
    <n v="12.008100000000001"/>
  </r>
  <r>
    <s v="AUTOS"/>
    <s v="MAPFRE"/>
    <n v="4012000561470"/>
    <n v="399.46"/>
    <n v="59.918999999999997"/>
    <n v="0.15"/>
    <m/>
    <s v="MENSUAL"/>
    <d v="2022-01-28T00:00:00"/>
    <s v="RENOVACION"/>
    <s v="JUAREZ MALDONADO, JORGE ALBERTO"/>
    <x v="115"/>
    <x v="115"/>
    <s v="SUBDIRECTOR DE PROMOCION"/>
    <x v="18"/>
    <n v="0.3"/>
    <n v="17.9757"/>
  </r>
  <r>
    <s v="AUTOS"/>
    <s v="MAPFRE"/>
    <n v="4012000531972"/>
    <n v="335.62"/>
    <n v="50.342999999999996"/>
    <n v="0.15"/>
    <m/>
    <s v="MENSUAL"/>
    <d v="2022-02-01T00:00:00"/>
    <s v="RENOVACION"/>
    <s v="VENEGAS FLORES, ENRIQUE"/>
    <x v="115"/>
    <x v="115"/>
    <s v="SUBDIRECTOR DE PROMOCION"/>
    <x v="18"/>
    <n v="0.3"/>
    <n v="15.102899999999998"/>
  </r>
  <r>
    <s v="HOGAR"/>
    <s v="MAPFRE"/>
    <n v="3101900009088"/>
    <n v="794.38"/>
    <n v="103.2694"/>
    <n v="0.13"/>
    <m/>
    <s v="MENSUAL"/>
    <d v="2022-01-06T00:00:00"/>
    <s v="RENOVACION"/>
    <s v="SOTO GARZA, MAURICIO GERARDO"/>
    <x v="116"/>
    <x v="116"/>
    <s v="SUBDIRECTOR DE PROMOCION"/>
    <x v="18"/>
    <n v="0.3"/>
    <n v="30.980820000000001"/>
  </r>
  <r>
    <s v="GMM"/>
    <s v="MAPFRE"/>
    <n v="2882000018336"/>
    <n v="937.53"/>
    <n v="178.13069999999999"/>
    <n v="0.19"/>
    <m/>
    <s v="MENSUAL SIN RECARGOS"/>
    <d v="2022-01-14T00:00:00"/>
    <s v="RENOVACION"/>
    <s v="PLASCENCIA FAVILA, MARIO MARTIN"/>
    <x v="116"/>
    <x v="116"/>
    <s v="SUBDIRECTOR DE PROMOCION"/>
    <x v="18"/>
    <n v="0.3"/>
    <n v="53.439209999999996"/>
  </r>
  <r>
    <s v="AUTOS"/>
    <s v="MAPFRE"/>
    <n v="4012200012664"/>
    <n v="3940.34"/>
    <n v="591.05100000000004"/>
    <n v="0.15"/>
    <m/>
    <s v="CONTADO"/>
    <d v="2022-01-17T00:00:00"/>
    <s v="NUEVA"/>
    <s v="JIMENEZ TINOCO, KARINA"/>
    <x v="116"/>
    <x v="116"/>
    <s v="SUBDIRECTOR DE PROMOCION"/>
    <x v="18"/>
    <n v="0.3"/>
    <n v="177.31530000000001"/>
  </r>
  <r>
    <s v="HOGAR"/>
    <s v="MAPFRE"/>
    <n v="3101900019840"/>
    <n v="9862.06"/>
    <n v="1282.0678"/>
    <n v="0.13"/>
    <m/>
    <s v="CONTADO"/>
    <d v="2022-01-21T00:00:00"/>
    <s v="RENOVACION"/>
    <s v="RUIZ DE LA HERRAN NAVARRO, NORM"/>
    <x v="116"/>
    <x v="116"/>
    <s v="SUBDIRECTOR DE PROMOCION"/>
    <x v="18"/>
    <n v="0.3"/>
    <n v="384.62034"/>
  </r>
  <r>
    <s v="HOGAR"/>
    <s v="MAPFRE"/>
    <n v="3101900019852"/>
    <n v="6387.59"/>
    <n v="830.38670000000002"/>
    <n v="0.13"/>
    <m/>
    <s v="CONTADO"/>
    <d v="2022-01-21T00:00:00"/>
    <s v="RENOVACION"/>
    <s v="RUIZ DE LA HERRAN NAVARRO, NORM"/>
    <x v="116"/>
    <x v="116"/>
    <s v="SUBDIRECTOR DE PROMOCION"/>
    <x v="18"/>
    <n v="0.3"/>
    <n v="249.11600999999999"/>
  </r>
  <r>
    <s v="HOGAR"/>
    <s v="MAPFRE"/>
    <n v="3101900009683"/>
    <n v="385.93"/>
    <n v="50.170900000000003"/>
    <n v="0.13"/>
    <m/>
    <s v="MENSUAL"/>
    <d v="2022-01-28T00:00:00"/>
    <s v="RENOVACION"/>
    <s v="CERVANTES RAMIREZ, ERICKA DOLOR"/>
    <x v="116"/>
    <x v="116"/>
    <s v="SUBDIRECTOR DE PROMOCION"/>
    <x v="18"/>
    <n v="0.3"/>
    <n v="15.051270000000001"/>
  </r>
  <r>
    <s v="HOGAR"/>
    <s v="MAPFRE"/>
    <n v="3101900011444"/>
    <n v="361.39"/>
    <n v="46.980699999999999"/>
    <n v="0.13"/>
    <m/>
    <s v="MENSUAL"/>
    <d v="2022-01-14T00:00:00"/>
    <s v="RENOVACION"/>
    <s v="ESPINOLA SANCHEZ, LUIS ALFONSO"/>
    <x v="117"/>
    <x v="117"/>
    <s v="ASESOR"/>
    <x v="1"/>
    <n v="0.3"/>
    <n v="14.094209999999999"/>
  </r>
  <r>
    <s v="AUTOS"/>
    <s v="MAPFRE"/>
    <n v="4012100103920"/>
    <n v="501.59"/>
    <n v="75.238499999999988"/>
    <n v="0.15"/>
    <m/>
    <s v="MENSUAL"/>
    <d v="2022-01-19T00:00:00"/>
    <s v="RENOVACION"/>
    <s v="JIMENEZ SILVA, MARIEL JAZMIN"/>
    <x v="118"/>
    <x v="118"/>
    <s v="ASESOR"/>
    <x v="18"/>
    <n v="0.3"/>
    <n v="22.571549999999995"/>
  </r>
  <r>
    <s v="AUTOS"/>
    <s v="MAPFRE"/>
    <n v="4012000102700"/>
    <n v="675.78"/>
    <n v="101.36699999999999"/>
    <n v="0.15"/>
    <m/>
    <s v="MENSUAL"/>
    <d v="2022-02-01T00:00:00"/>
    <s v="RENOVACION"/>
    <s v="TAPIA QUEVEDO, FERNANDO GABRIEL"/>
    <x v="119"/>
    <x v="119"/>
    <s v="INTERNO"/>
    <x v="18"/>
    <n v="0.3"/>
    <n v="30.410099999999996"/>
  </r>
  <r>
    <s v="GMM"/>
    <s v="MAPFRE"/>
    <n v="2882000028508"/>
    <n v="600.41999999999996"/>
    <n v="114.07979999999999"/>
    <n v="0.19"/>
    <m/>
    <s v="MENSUAL SIN RECARGOS"/>
    <d v="2022-01-10T00:00:00"/>
    <s v="RENOVACION"/>
    <s v="LETECHIPIA ROARS SA DE CV"/>
    <x v="120"/>
    <x v="120"/>
    <s v="ASESOR"/>
    <x v="18"/>
    <n v="0.3"/>
    <n v="34.223939999999999"/>
  </r>
  <r>
    <s v="AUTOS"/>
    <s v="MAPFRE"/>
    <n v="4011900491764"/>
    <n v="11024.89"/>
    <n v="1653.7334999999998"/>
    <n v="0.15"/>
    <m/>
    <s v="CONTADO"/>
    <d v="2022-01-11T00:00:00"/>
    <s v="RENOVACION"/>
    <s v="PELUSI BARRIGUETE, RICARDO"/>
    <x v="120"/>
    <x v="120"/>
    <s v="ASESOR"/>
    <x v="18"/>
    <n v="0.3"/>
    <n v="496.12004999999994"/>
  </r>
  <r>
    <s v="AUTOS"/>
    <s v="MAPFRE"/>
    <n v="4012000104591"/>
    <n v="1670.67"/>
    <n v="250.60050000000001"/>
    <n v="0.15"/>
    <m/>
    <s v="SEMESTRAL"/>
    <d v="2022-01-19T00:00:00"/>
    <s v="RENOVACION"/>
    <s v="MAAWAD ROBERT, PATRICIA"/>
    <x v="120"/>
    <x v="120"/>
    <s v="ASESOR"/>
    <x v="18"/>
    <n v="0.3"/>
    <n v="75.180149999999998"/>
  </r>
  <r>
    <s v="AUTOS"/>
    <s v="MAPFRE"/>
    <n v="4011900339560"/>
    <n v="610.85"/>
    <n v="61.089999999999996"/>
    <n v="0.10000818531554391"/>
    <m/>
    <s v="MENSUAL"/>
    <d v="2022-01-07T00:00:00"/>
    <s v="RENOVACION"/>
    <s v="DEL VILLAR Y CORTINA, CLAUDIA G"/>
    <x v="121"/>
    <x v="121"/>
    <s v="ASESOR"/>
    <x v="18"/>
    <n v="0.3"/>
    <n v="18.326999999999998"/>
  </r>
  <r>
    <s v="AUTOS"/>
    <s v="MAPFRE"/>
    <n v="4012000037721"/>
    <n v="653.54999999999995"/>
    <n v="98.032499999999985"/>
    <n v="0.15"/>
    <m/>
    <s v="MENSUAL"/>
    <d v="2022-01-14T00:00:00"/>
    <s v="RENOVACION"/>
    <s v="DEL VILLAR Y CORTINA, JORGE ANT"/>
    <x v="121"/>
    <x v="121"/>
    <s v="ASESOR"/>
    <x v="18"/>
    <n v="0.3"/>
    <n v="29.409749999999995"/>
  </r>
  <r>
    <s v="HOGAR"/>
    <s v="MAPFRE"/>
    <n v="3101900018643"/>
    <n v="4061.22"/>
    <n v="527.95860000000005"/>
    <n v="0.13"/>
    <m/>
    <s v="CONTADO"/>
    <d v="2022-01-26T00:00:00"/>
    <s v="RENOVACION"/>
    <s v="DEL VILLAR Y CORTINA, JORGE ANT"/>
    <x v="121"/>
    <x v="121"/>
    <s v="ASESOR"/>
    <x v="18"/>
    <n v="0.3"/>
    <n v="158.38758000000001"/>
  </r>
  <r>
    <s v="AUTOS"/>
    <s v="MAPFRE"/>
    <n v="4012100059848"/>
    <n v="11087.45"/>
    <n v="1663.1175000000001"/>
    <n v="0.15"/>
    <m/>
    <s v="CONTADO"/>
    <d v="2022-01-26T00:00:00"/>
    <s v="RENOVACION"/>
    <s v="GARCIA BARBOSA, LUIS DAVID"/>
    <x v="122"/>
    <x v="122"/>
    <s v="SUBDIRECTOR DE PROMOCION"/>
    <x v="18"/>
    <n v="0.3"/>
    <n v="498.93525"/>
  </r>
  <r>
    <s v="AUTOS"/>
    <s v="MAPFRE"/>
    <n v="4012100328401"/>
    <n v="519.29"/>
    <n v="77.893499999999989"/>
    <n v="0.15"/>
    <m/>
    <s v="MENSUAL"/>
    <d v="2022-01-26T00:00:00"/>
    <s v="NUEVA"/>
    <s v="GUILLEN AGUILAR, MARCO AURELIO"/>
    <x v="122"/>
    <x v="122"/>
    <s v="SUBDIRECTOR DE PROMOCION"/>
    <x v="18"/>
    <n v="0.3"/>
    <n v="23.368049999999997"/>
  </r>
  <r>
    <s v="AUTOS"/>
    <s v="MAPFRE"/>
    <n v="4011900499741"/>
    <n v="788.55"/>
    <n v="118.28249999999998"/>
    <n v="0.15"/>
    <m/>
    <s v="MENSUAL"/>
    <d v="2022-02-01T00:00:00"/>
    <s v="RENOVACION"/>
    <s v="ARIAS CASTRO, MARIA DEL ROSARIO"/>
    <x v="122"/>
    <x v="122"/>
    <s v="SUBDIRECTOR DE PROMOCION"/>
    <x v="18"/>
    <n v="0.3"/>
    <n v="35.484749999999991"/>
  </r>
  <r>
    <s v="HOGAR"/>
    <s v="MAPFRE"/>
    <n v="3102000019613"/>
    <n v="5752.77"/>
    <n v="747.8601000000001"/>
    <n v="0.13"/>
    <m/>
    <s v="CONTADO"/>
    <d v="2022-01-06T00:00:00"/>
    <s v="RENOVACION"/>
    <s v="MARTINEZ TORTOLERO, HORACIO"/>
    <x v="123"/>
    <x v="123"/>
    <s v="ASESOR"/>
    <x v="18"/>
    <n v="0.3"/>
    <n v="224.35803000000001"/>
  </r>
  <r>
    <s v="AUTOS"/>
    <s v="MAPFRE"/>
    <n v="4011900474484"/>
    <n v="7970.21"/>
    <n v="1195.5315000000001"/>
    <n v="0.15"/>
    <m/>
    <s v="CONTADO"/>
    <d v="2022-01-07T00:00:00"/>
    <s v="RENOVACION"/>
    <s v="TORRES VILLALPANDO, MARIA ELENA"/>
    <x v="123"/>
    <x v="123"/>
    <s v="ASESOR"/>
    <x v="18"/>
    <n v="0.3"/>
    <n v="358.65944999999999"/>
  </r>
  <r>
    <s v="AUTOS"/>
    <s v="MAPFRE"/>
    <n v="4011900474601"/>
    <n v="8135.36"/>
    <n v="1220.3039999999999"/>
    <n v="0.15"/>
    <m/>
    <s v="CONTADO"/>
    <d v="2022-01-07T00:00:00"/>
    <s v="RENOVACION"/>
    <s v="TORRES VILLALPANDO, MARIA ELENA"/>
    <x v="123"/>
    <x v="123"/>
    <s v="ASESOR"/>
    <x v="18"/>
    <n v="0.3"/>
    <n v="366.09119999999996"/>
  </r>
  <r>
    <s v="AUTOS"/>
    <s v="MAPFRE"/>
    <n v="4012000587532"/>
    <n v="-7898.27"/>
    <n v="-1184.7405000000001"/>
    <n v="0.15"/>
    <m/>
    <s v="CONTADO"/>
    <d v="2022-01-07T00:00:00"/>
    <s v="RENOVACION"/>
    <s v="TENA ARESTEGUI, ERIK ALFONSO"/>
    <x v="123"/>
    <x v="123"/>
    <s v="ASESOR"/>
    <x v="18"/>
    <n v="0.3"/>
    <n v="-355.42215000000004"/>
  </r>
  <r>
    <s v="AUTOS"/>
    <s v="MAPFRE"/>
    <n v="4011900473976"/>
    <n v="4332.47"/>
    <n v="649.87049999999999"/>
    <n v="0.15"/>
    <m/>
    <s v="CONTADO"/>
    <d v="2022-01-06T00:00:00"/>
    <s v="RENOVACION"/>
    <s v="BECERRIL ALMANZA, ARNULFO DE JE"/>
    <x v="124"/>
    <x v="124"/>
    <s v="SUBDIRECTOR DE CENTRO FINANCIERO"/>
    <x v="18"/>
    <n v="0.3"/>
    <n v="194.96115"/>
  </r>
  <r>
    <s v="AUTOS"/>
    <s v="MAPFRE"/>
    <n v="4012000092410"/>
    <n v="425.49"/>
    <n v="63.823499999999996"/>
    <n v="0.15"/>
    <m/>
    <s v="MENSUAL"/>
    <d v="2022-01-27T00:00:00"/>
    <s v="RENOVACION"/>
    <s v="ROMERO LAVANDEROS, JESUS"/>
    <x v="125"/>
    <x v="125"/>
    <s v="ASESOR SENIOR"/>
    <x v="18"/>
    <n v="0.3"/>
    <n v="19.147049999999997"/>
  </r>
  <r>
    <s v="GMM"/>
    <s v="MAPFRE"/>
    <n v="2882000026058"/>
    <n v="395.01"/>
    <n v="75.051900000000003"/>
    <n v="0.19"/>
    <m/>
    <s v="MENSUAL SIN RECARGOS"/>
    <d v="2022-01-28T00:00:00"/>
    <s v="RENOVACION"/>
    <s v="CRUZ GALDEANO, JESéS JAIME"/>
    <x v="125"/>
    <x v="125"/>
    <s v="ASESOR SENIOR"/>
    <x v="18"/>
    <n v="0.3"/>
    <n v="22.51557"/>
  </r>
  <r>
    <s v="AUTOS"/>
    <s v="MAPFRE"/>
    <n v="4011900300043"/>
    <n v="527.22"/>
    <n v="79.082999999999998"/>
    <n v="0.15"/>
    <m/>
    <s v="MENSUAL"/>
    <d v="2022-02-01T00:00:00"/>
    <s v="RENOVACION"/>
    <s v="ROMERO GOMEZ, JUAN VICTOR"/>
    <x v="126"/>
    <x v="126"/>
    <s v="EJECUTIVO DE SERVICIO"/>
    <x v="1"/>
    <n v="0.3"/>
    <n v="23.724899999999998"/>
  </r>
  <r>
    <s v="AUTOS"/>
    <s v="MAPFRE"/>
    <n v="4011900504358"/>
    <n v="5446.27"/>
    <n v="816.94050000000004"/>
    <n v="0.15"/>
    <m/>
    <s v="CONTADO"/>
    <d v="2022-01-07T00:00:00"/>
    <s v="RENOVACION"/>
    <s v="ALDRETE RODRIGUEZ, HIRAM JOSUE"/>
    <x v="127"/>
    <x v="127"/>
    <s v="ASESOR"/>
    <x v="21"/>
    <n v="0.3"/>
    <n v="245.08215000000001"/>
  </r>
  <r>
    <s v="AUTOS"/>
    <s v="MAPFRE"/>
    <n v="4012000104381"/>
    <n v="345.27"/>
    <n v="51.790499999999994"/>
    <n v="0.15"/>
    <m/>
    <s v="MENSUAL"/>
    <d v="2022-01-19T00:00:00"/>
    <s v="RENOVACION"/>
    <s v="CORREA MARTINEZ, MAYELA ALEJAND"/>
    <x v="127"/>
    <x v="127"/>
    <s v="ASESOR"/>
    <x v="21"/>
    <n v="0.3"/>
    <n v="15.537149999999997"/>
  </r>
  <r>
    <s v="AUTOS"/>
    <s v="MAPFRE"/>
    <n v="4011900328235"/>
    <n v="560.4"/>
    <n v="84.059999999999988"/>
    <n v="0.15"/>
    <m/>
    <s v="MENSUAL"/>
    <d v="2022-01-21T00:00:00"/>
    <s v="RENOVACION"/>
    <s v="MELGOZA CA¥EDO, JOSE ENRIQUE"/>
    <x v="127"/>
    <x v="127"/>
    <s v="ASESOR"/>
    <x v="21"/>
    <n v="0.3"/>
    <n v="25.217999999999996"/>
  </r>
  <r>
    <s v="AUTOS"/>
    <s v="MAPFRE"/>
    <n v="4012000088448"/>
    <n v="816.22"/>
    <n v="122.43299999999999"/>
    <n v="0.15"/>
    <m/>
    <s v="MENSUAL"/>
    <d v="2022-01-24T00:00:00"/>
    <s v="RENOVACION"/>
    <s v="MELGOZA CAŽþEDO, JOSE ENRIQUE"/>
    <x v="127"/>
    <x v="127"/>
    <s v="ASESOR"/>
    <x v="21"/>
    <n v="0.3"/>
    <n v="36.729899999999994"/>
  </r>
  <r>
    <s v="AUTOS"/>
    <s v="MAPFRE"/>
    <n v="4011900435804"/>
    <n v="487.03"/>
    <n v="73.05449999999999"/>
    <n v="0.15"/>
    <m/>
    <s v="MENSUAL"/>
    <d v="2022-01-28T00:00:00"/>
    <s v="RENOVACION"/>
    <s v="LOPEZ SERNA, MARIA DE LOURDES"/>
    <x v="127"/>
    <x v="127"/>
    <s v="ASESOR"/>
    <x v="21"/>
    <n v="0.3"/>
    <n v="21.916349999999998"/>
  </r>
  <r>
    <s v="AUTOS"/>
    <s v="MAPFRE"/>
    <n v="4011900502507"/>
    <n v="308.98"/>
    <n v="46.347000000000001"/>
    <n v="0.15"/>
    <m/>
    <s v="MENSUAL"/>
    <d v="2022-01-31T00:00:00"/>
    <s v="RENOVACION"/>
    <s v="RODRIGUEZ SANCHEZ, LAURA VERONI"/>
    <x v="127"/>
    <x v="127"/>
    <s v="ASESOR"/>
    <x v="21"/>
    <n v="0.3"/>
    <n v="13.9041"/>
  </r>
  <r>
    <s v="AUTOS"/>
    <s v="MAPFRE"/>
    <n v="4012000025363"/>
    <n v="258.70999999999998"/>
    <n v="38.806499999999993"/>
    <n v="0.15"/>
    <m/>
    <s v="MENSUAL"/>
    <d v="2022-01-31T00:00:00"/>
    <s v="RENOVACION"/>
    <s v="MENDOZA SANCHEZ, MARIA EDUWIGES"/>
    <x v="127"/>
    <x v="127"/>
    <s v="ASESOR"/>
    <x v="21"/>
    <n v="0.3"/>
    <n v="11.641949999999998"/>
  </r>
  <r>
    <s v="AUTOS"/>
    <s v="MAPFRE"/>
    <n v="4012100103917"/>
    <n v="417.54"/>
    <n v="62.631"/>
    <n v="0.15"/>
    <m/>
    <s v="MENSUAL"/>
    <d v="2022-01-20T00:00:00"/>
    <s v="RENOVACION"/>
    <s v="MACIAS NAVARRO, MA LETICIA"/>
    <x v="128"/>
    <x v="128"/>
    <s v="ASESOR SENIOR"/>
    <x v="21"/>
    <n v="0.3"/>
    <n v="18.789300000000001"/>
  </r>
  <r>
    <s v="GMM"/>
    <s v="MAPFRE"/>
    <n v="2882000019871"/>
    <n v="1601.09"/>
    <n v="272.19"/>
    <n v="0.17000293550019049"/>
    <m/>
    <s v="MENSUAL SIN RECARGOS"/>
    <d v="2022-01-24T00:00:00"/>
    <s v="RENOVACION"/>
    <s v="PEREZ GONZALEZ, LUIS ALEJANDRO"/>
    <x v="128"/>
    <x v="128"/>
    <s v="ASESOR SENIOR"/>
    <x v="21"/>
    <n v="0.3"/>
    <n v="81.656999999999996"/>
  </r>
  <r>
    <s v="VIDA INVERSION"/>
    <s v="MAPFRE"/>
    <n v="1002100000209"/>
    <n v="5000"/>
    <n v="1300"/>
    <n v="0.26"/>
    <m/>
    <s v="CONTADO"/>
    <d v="2022-01-25T00:00:00"/>
    <s v="RENOVACION"/>
    <s v="SALAS LOPEZ, CELENIA MARGARITA"/>
    <x v="128"/>
    <x v="128"/>
    <s v="ASESOR SENIOR"/>
    <x v="21"/>
    <n v="0.3"/>
    <n v="390"/>
  </r>
  <r>
    <s v="AUTOS"/>
    <s v="MAPFRE"/>
    <n v="4011900474032"/>
    <n v="8856.01"/>
    <n v="1328.4014999999999"/>
    <n v="0.15"/>
    <m/>
    <s v="CONTADO"/>
    <d v="2022-01-28T00:00:00"/>
    <s v="RENOVACION"/>
    <s v="GONZALEZ GARCIA, MARIO ANTONIO"/>
    <x v="128"/>
    <x v="128"/>
    <s v="ASESOR SENIOR"/>
    <x v="21"/>
    <n v="0.3"/>
    <n v="398.52044999999998"/>
  </r>
  <r>
    <s v="HOGAR"/>
    <s v="MAPFRE"/>
    <n v="3101900018602"/>
    <n v="4957.55"/>
    <n v="644.4815000000001"/>
    <n v="0.13"/>
    <m/>
    <s v="CONTADO"/>
    <d v="2022-01-11T00:00:00"/>
    <s v="RENOVACION"/>
    <s v="DE LA TORRE BARBA, GUILLERMO"/>
    <x v="129"/>
    <x v="129"/>
    <s v="ASESOR"/>
    <x v="21"/>
    <n v="0.3"/>
    <n v="193.34445000000002"/>
  </r>
  <r>
    <s v="HOGAR"/>
    <s v="MAPFRE"/>
    <n v="3101900015803"/>
    <n v="197.6"/>
    <n v="25.687999999999999"/>
    <n v="0.13"/>
    <m/>
    <s v="MENSUAL"/>
    <d v="2022-01-13T00:00:00"/>
    <s v="RENOVACION"/>
    <s v="RODRIGUEZ HURTADO, JOSE ROBERTO"/>
    <x v="129"/>
    <x v="129"/>
    <s v="ASESOR"/>
    <x v="21"/>
    <n v="0.3"/>
    <n v="7.7063999999999995"/>
  </r>
  <r>
    <s v="AUTOS"/>
    <s v="MAPFRE"/>
    <n v="4012200008831"/>
    <n v="3180.86"/>
    <n v="477.12900000000002"/>
    <n v="0.15"/>
    <m/>
    <s v="SEMESTRAL"/>
    <d v="2022-01-13T00:00:00"/>
    <s v="NUEVA"/>
    <s v="MACIEL VELASCO, MARIA DEL CARME"/>
    <x v="129"/>
    <x v="129"/>
    <s v="ASESOR"/>
    <x v="21"/>
    <n v="0.3"/>
    <n v="143.1387"/>
  </r>
  <r>
    <s v="AUTOS"/>
    <s v="MAPFRE"/>
    <n v="4012100348469"/>
    <n v="431.2"/>
    <n v="64.679999999999993"/>
    <n v="0.15"/>
    <m/>
    <s v="MENSUAL"/>
    <d v="2022-01-17T00:00:00"/>
    <s v="NUEVA"/>
    <s v="RAMIREZ IGLESIAS, ARTURO"/>
    <x v="129"/>
    <x v="129"/>
    <s v="ASESOR"/>
    <x v="21"/>
    <n v="0.3"/>
    <n v="19.403999999999996"/>
  </r>
  <r>
    <s v="AUTOS"/>
    <s v="MAPFRE"/>
    <n v="4011900499631"/>
    <n v="14483.84"/>
    <n v="2172.576"/>
    <n v="0.15"/>
    <m/>
    <s v="CONTADO"/>
    <d v="2022-01-19T00:00:00"/>
    <s v="RENOVACION"/>
    <s v="GARCIA DE LA TORRE, IGNACIO"/>
    <x v="129"/>
    <x v="129"/>
    <s v="ASESOR"/>
    <x v="21"/>
    <n v="0.3"/>
    <n v="651.77279999999996"/>
  </r>
  <r>
    <s v="HOGAR"/>
    <s v="MAPFRE"/>
    <n v="3101900011391"/>
    <n v="217.08"/>
    <n v="28.220400000000001"/>
    <n v="0.13"/>
    <m/>
    <s v="MENSUAL"/>
    <d v="2022-01-24T00:00:00"/>
    <s v="RENOVACION"/>
    <s v="CALDERON ELIZALDE, ANA BERTHA"/>
    <x v="129"/>
    <x v="129"/>
    <s v="ASESOR"/>
    <x v="21"/>
    <n v="0.3"/>
    <n v="8.4661200000000001"/>
  </r>
  <r>
    <s v="AUTOS"/>
    <s v="MAPFRE"/>
    <n v="4011900474569"/>
    <n v="384.85"/>
    <n v="57.727499999999999"/>
    <n v="0.15"/>
    <m/>
    <s v="MENSUAL"/>
    <d v="2022-01-24T00:00:00"/>
    <s v="RENOVACION"/>
    <s v="RAMIREZ IGLESIAS, ARTURO"/>
    <x v="129"/>
    <x v="129"/>
    <s v="ASESOR"/>
    <x v="21"/>
    <n v="0.3"/>
    <n v="17.318249999999999"/>
  </r>
  <r>
    <s v="AUTOS"/>
    <s v="MAPFRE"/>
    <n v="4011900474271"/>
    <n v="4981.18"/>
    <n v="747.17700000000002"/>
    <n v="0.15"/>
    <m/>
    <s v="CONTADO"/>
    <d v="2022-01-26T00:00:00"/>
    <s v="RENOVACION"/>
    <s v="ACEVES PINEDA, MARTHA LETICIA"/>
    <x v="129"/>
    <x v="129"/>
    <s v="ASESOR"/>
    <x v="21"/>
    <n v="0.3"/>
    <n v="224.15309999999999"/>
  </r>
  <r>
    <s v="AUTOS"/>
    <s v="MAPFRE"/>
    <n v="4012100098962"/>
    <n v="431.25"/>
    <n v="64.6875"/>
    <n v="0.15"/>
    <m/>
    <s v="MENSUAL"/>
    <d v="2022-01-11T00:00:00"/>
    <s v="NUEVA"/>
    <s v="MARQUEZ LOPEZ, JESUS"/>
    <x v="130"/>
    <x v="130"/>
    <s v="ASESOR"/>
    <x v="21"/>
    <n v="0.3"/>
    <n v="19.40625"/>
  </r>
  <r>
    <s v="AUTOS"/>
    <s v="MAPFRE"/>
    <n v="4012200016553"/>
    <n v="7106.86"/>
    <n v="1066.029"/>
    <n v="0.15"/>
    <m/>
    <s v="CONTADO"/>
    <d v="2022-01-21T00:00:00"/>
    <s v="NUEVA"/>
    <s v="MARQUEZ AGUILAR, JESUS"/>
    <x v="130"/>
    <x v="130"/>
    <s v="ASESOR"/>
    <x v="21"/>
    <n v="0.3"/>
    <n v="319.80869999999999"/>
  </r>
  <r>
    <s v="HOGAR"/>
    <s v="MAPFRE"/>
    <n v="3101900006304"/>
    <n v="284.58"/>
    <n v="36.995399999999997"/>
    <n v="0.13"/>
    <m/>
    <s v="MENSUAL"/>
    <d v="2022-01-25T00:00:00"/>
    <s v="RENOVACION"/>
    <s v="GODINEZ RUIZ, ANA KARINA"/>
    <x v="130"/>
    <x v="130"/>
    <s v="ASESOR"/>
    <x v="21"/>
    <n v="0.3"/>
    <n v="11.098619999999999"/>
  </r>
  <r>
    <s v="VIDA INVERSION"/>
    <s v="MAPFRE"/>
    <n v="1002000013059"/>
    <n v="5000"/>
    <n v="1300"/>
    <n v="0.26"/>
    <m/>
    <s v="CONTADO"/>
    <d v="2022-01-07T00:00:00"/>
    <s v="RENOVACION"/>
    <s v="VIRAMONTES ANZURES, MARIO EDGAR"/>
    <x v="131"/>
    <x v="131"/>
    <s v="SUBDIRECTOR DE CENTRO FINANCIERO"/>
    <x v="21"/>
    <n v="0.3"/>
    <n v="390"/>
  </r>
  <r>
    <s v="AUTOS"/>
    <s v="MAPFRE"/>
    <n v="4012000088369"/>
    <n v="-2350.1799999999998"/>
    <n v="-352.52699999999999"/>
    <n v="0.15"/>
    <m/>
    <s v="CONTADO"/>
    <d v="2022-01-07T00:00:00"/>
    <s v="RENOVACION"/>
    <s v="RODRIGUEZ FIGUEROA, YOLANDA LUC"/>
    <x v="131"/>
    <x v="131"/>
    <s v="SUBDIRECTOR DE CENTRO FINANCIERO"/>
    <x v="21"/>
    <n v="0.3"/>
    <n v="-105.7581"/>
  </r>
  <r>
    <s v="AUTOS"/>
    <s v="MAPFRE"/>
    <n v="4012000188816"/>
    <n v="364.68"/>
    <n v="54.701999999999998"/>
    <n v="0.15"/>
    <m/>
    <s v="MENSUAL"/>
    <d v="2022-01-10T00:00:00"/>
    <s v="RENOVACION"/>
    <s v="RODRIGUEZ MURILLO, BERNARDO"/>
    <x v="131"/>
    <x v="131"/>
    <s v="SUBDIRECTOR DE CENTRO FINANCIERO"/>
    <x v="21"/>
    <n v="0.3"/>
    <n v="16.410599999999999"/>
  </r>
  <r>
    <s v="HOGAR"/>
    <s v="MAPFRE"/>
    <n v="3101900003077"/>
    <n v="201.83"/>
    <n v="26.237900000000003"/>
    <n v="0.13"/>
    <m/>
    <s v="MENSUAL"/>
    <d v="2022-01-14T00:00:00"/>
    <s v="RENOVACION"/>
    <s v="RODRIGUEZ BARAJAS, J GUILLERMO"/>
    <x v="131"/>
    <x v="131"/>
    <s v="SUBDIRECTOR DE CENTRO FINANCIERO"/>
    <x v="21"/>
    <n v="0.3"/>
    <n v="7.8713700000000006"/>
  </r>
  <r>
    <s v="GMM"/>
    <s v="MAPFRE"/>
    <n v="2882000003468"/>
    <n v="31309.11"/>
    <n v="4696.37"/>
    <n v="0.15000011178854972"/>
    <m/>
    <s v="CONTADO"/>
    <d v="2022-01-31T00:00:00"/>
    <s v="RENOVACION"/>
    <s v="LUNA PADILLA, JUAN"/>
    <x v="131"/>
    <x v="131"/>
    <s v="SUBDIRECTOR DE CENTRO FINANCIERO"/>
    <x v="21"/>
    <n v="0.3"/>
    <n v="1408.9109999999998"/>
  </r>
  <r>
    <s v="GMM"/>
    <s v="MAPFRE"/>
    <n v="2882200000406"/>
    <n v="7022.12"/>
    <n v="1334.2028"/>
    <n v="0.19"/>
    <m/>
    <s v="CONTADO"/>
    <d v="2022-01-31T00:00:00"/>
    <s v="NUEVA"/>
    <s v="VELASCO ROBLES, GLORIA NOEMI"/>
    <x v="131"/>
    <x v="131"/>
    <s v="SUBDIRECTOR DE CENTRO FINANCIERO"/>
    <x v="21"/>
    <n v="0.3"/>
    <n v="400.26083999999997"/>
  </r>
  <r>
    <s v="AUTOS"/>
    <s v="MAPFRE"/>
    <n v="4012100038347"/>
    <n v="8520.9699999999993"/>
    <n v="1278.1454999999999"/>
    <n v="0.15"/>
    <m/>
    <s v="CONTADO"/>
    <d v="2022-01-31T00:00:00"/>
    <s v="RENOVACION"/>
    <s v="FLORES MACEDO, NORA MARISA"/>
    <x v="131"/>
    <x v="131"/>
    <s v="SUBDIRECTOR DE CENTRO FINANCIERO"/>
    <x v="21"/>
    <n v="0.3"/>
    <n v="383.44364999999993"/>
  </r>
  <r>
    <s v="HOGAR"/>
    <s v="MAPFRE"/>
    <n v="3101900019976"/>
    <n v="304.56"/>
    <n v="39.592800000000004"/>
    <n v="0.13"/>
    <m/>
    <s v="MENSUAL"/>
    <d v="2022-02-01T00:00:00"/>
    <s v="RENOVACION"/>
    <s v="RODRIGUEZ FIGUEROA, YOLANDA LUC"/>
    <x v="131"/>
    <x v="131"/>
    <s v="SUBDIRECTOR DE CENTRO FINANCIERO"/>
    <x v="21"/>
    <n v="0.3"/>
    <n v="11.877840000000001"/>
  </r>
  <r>
    <s v="HOGAR"/>
    <s v="MAPFRE"/>
    <n v="3101900004718"/>
    <n v="226.73"/>
    <n v="29.474899999999998"/>
    <n v="0.13"/>
    <m/>
    <s v="MENSUAL"/>
    <d v="2022-01-06T00:00:00"/>
    <s v="RENOVACION"/>
    <s v="GARCIA NU¥EZ, MARIO ALBERTO DE"/>
    <x v="132"/>
    <x v="132"/>
    <s v="ASESOR"/>
    <x v="21"/>
    <n v="0.3"/>
    <n v="8.8424699999999987"/>
  </r>
  <r>
    <s v="HOGAR"/>
    <s v="MAPFRE"/>
    <n v="3101900004718"/>
    <n v="226.73"/>
    <n v="29.474899999999998"/>
    <n v="0.13"/>
    <m/>
    <s v="MENSUAL"/>
    <d v="2022-01-06T00:00:00"/>
    <s v="RENOVACION"/>
    <s v="GARCIA NU¥EZ, MARIO ALBERTO DE"/>
    <x v="132"/>
    <x v="132"/>
    <s v="ASESOR"/>
    <x v="21"/>
    <n v="0.3"/>
    <n v="8.8424699999999987"/>
  </r>
  <r>
    <s v="GMM"/>
    <s v="MAPFRE"/>
    <n v="2882000021258"/>
    <n v="325.56"/>
    <n v="55.35"/>
    <n v="0.17001474382602286"/>
    <m/>
    <s v="MENSUAL SIN RECARGOS"/>
    <d v="2022-01-07T00:00:00"/>
    <s v="RENOVACION"/>
    <s v="BERNAL MARTINEZ, ELIZABETH"/>
    <x v="132"/>
    <x v="132"/>
    <s v="ASESOR"/>
    <x v="21"/>
    <n v="0.3"/>
    <n v="16.605"/>
  </r>
  <r>
    <s v="AUTOS"/>
    <s v="MAPFRE"/>
    <n v="4011900499794"/>
    <n v="487.6"/>
    <n v="73.14"/>
    <n v="0.15"/>
    <m/>
    <s v="MENSUAL"/>
    <d v="2022-01-10T00:00:00"/>
    <s v="RENOVACION"/>
    <s v="AGUILAR JIMENEZ, CAROLINA"/>
    <x v="132"/>
    <x v="132"/>
    <s v="ASESOR"/>
    <x v="21"/>
    <n v="0.3"/>
    <n v="21.942"/>
  </r>
  <r>
    <s v="GMM"/>
    <s v="MAPFRE"/>
    <n v="2882000023016"/>
    <n v="1290.23"/>
    <n v="219.34"/>
    <n v="0.17000069755004921"/>
    <m/>
    <s v="MENSUAL SIN RECARGOS"/>
    <d v="2022-01-14T00:00:00"/>
    <s v="RENOVACION"/>
    <s v="BERNAL MARTINEZ, ELIZABETH"/>
    <x v="132"/>
    <x v="132"/>
    <s v="ASESOR"/>
    <x v="21"/>
    <n v="0.3"/>
    <n v="65.801999999999992"/>
  </r>
  <r>
    <s v="AUTOS"/>
    <s v="MAPFRE"/>
    <n v="4012000057942"/>
    <n v="427.89"/>
    <n v="64.183499999999995"/>
    <n v="0.15"/>
    <m/>
    <s v="MENSUAL"/>
    <d v="2022-01-20T00:00:00"/>
    <s v="RENOVACION"/>
    <s v="ARMENDARIS PATI¥O, MARTINQ"/>
    <x v="132"/>
    <x v="132"/>
    <s v="ASESOR"/>
    <x v="21"/>
    <n v="0.3"/>
    <n v="19.255049999999997"/>
  </r>
  <r>
    <s v="AUTOS"/>
    <s v="MAPFRE"/>
    <n v="4011900474257"/>
    <n v="1500.6"/>
    <n v="225.08999999999997"/>
    <n v="0.15"/>
    <m/>
    <s v="SEMESTRAL"/>
    <d v="2022-01-24T00:00:00"/>
    <s v="RENOVACION"/>
    <s v="MARTINEZ GUTIERREZ, MARCO ANTON"/>
    <x v="132"/>
    <x v="132"/>
    <s v="ASESOR"/>
    <x v="21"/>
    <n v="0.3"/>
    <n v="67.526999999999987"/>
  </r>
  <r>
    <s v="HOGAR"/>
    <s v="MAPFRE"/>
    <n v="3101900008584"/>
    <n v="229.54"/>
    <n v="29.840199999999999"/>
    <n v="0.13"/>
    <m/>
    <s v="MENSUAL"/>
    <d v="2022-01-26T00:00:00"/>
    <s v="RENOVACION"/>
    <s v="SEDANO RUIZ, NOHOMI GANI GAN"/>
    <x v="132"/>
    <x v="132"/>
    <s v="ASESOR"/>
    <x v="21"/>
    <n v="0.3"/>
    <n v="8.9520599999999995"/>
  </r>
  <r>
    <s v="AUTOS"/>
    <s v="MAPFRE"/>
    <n v="4052000027934"/>
    <n v="8931.1"/>
    <n v="1161.05"/>
    <n v="0.13000078377803406"/>
    <m/>
    <s v="CONTADO"/>
    <d v="2022-01-27T00:00:00"/>
    <s v="RENOVACION"/>
    <s v="GARCIA LEOS, LAURA ESTHER"/>
    <x v="132"/>
    <x v="132"/>
    <s v="ASESOR"/>
    <x v="21"/>
    <n v="0.3"/>
    <n v="348.315"/>
  </r>
  <r>
    <s v="HOGAR"/>
    <s v="MAPFRE"/>
    <n v="3101900007322"/>
    <n v="254.38"/>
    <n v="33.069400000000002"/>
    <n v="0.13"/>
    <m/>
    <s v="MENSUAL"/>
    <d v="2022-01-31T00:00:00"/>
    <s v="RENOVACION"/>
    <s v="SILVA RINCON, MARIA DEL ROSARIO"/>
    <x v="132"/>
    <x v="132"/>
    <s v="ASESOR"/>
    <x v="21"/>
    <n v="0.3"/>
    <n v="9.9208200000000009"/>
  </r>
  <r>
    <s v="AUTOS"/>
    <s v="MAPFRE"/>
    <n v="4011900338519"/>
    <n v="466.81"/>
    <n v="70.021500000000003"/>
    <n v="0.15"/>
    <m/>
    <s v="MENSUAL"/>
    <d v="2022-02-02T00:00:00"/>
    <s v="RENOVACION"/>
    <s v="VALADEZ DIAZ, MARIA TERESA"/>
    <x v="132"/>
    <x v="132"/>
    <s v="ASESOR"/>
    <x v="21"/>
    <n v="0.3"/>
    <n v="21.006450000000001"/>
  </r>
  <r>
    <s v="HOGAR"/>
    <s v="MAPFRE"/>
    <n v="3101900008414"/>
    <n v="174.3"/>
    <n v="22.659000000000002"/>
    <n v="0.13"/>
    <m/>
    <s v="MENSUAL"/>
    <d v="2022-01-14T00:00:00"/>
    <s v="RENOVACION"/>
    <s v="DE ANDA REYNA, VICTOR MANUEL"/>
    <x v="133"/>
    <x v="133"/>
    <s v="ASESOR SENIOR"/>
    <x v="22"/>
    <n v="0.3"/>
    <n v="6.7977000000000007"/>
  </r>
  <r>
    <s v="HOGAR"/>
    <s v="MAPFRE"/>
    <n v="3102000004834"/>
    <n v="858.64"/>
    <n v="111.6232"/>
    <n v="0.13"/>
    <m/>
    <s v="TRIMESTRAL"/>
    <d v="2022-02-02T00:00:00"/>
    <s v="RENOVACION"/>
    <s v="ALATORRE RODRIGUEZ, MARIA ESTHE"/>
    <x v="133"/>
    <x v="133"/>
    <s v="ASESOR SENIOR"/>
    <x v="22"/>
    <n v="0.3"/>
    <n v="33.486959999999996"/>
  </r>
  <r>
    <s v="AUTOS"/>
    <s v="MAPFRE"/>
    <n v="4011900411683"/>
    <n v="353.17"/>
    <n v="52.975500000000004"/>
    <n v="0.15"/>
    <m/>
    <s v="MENSUAL"/>
    <d v="2022-01-10T00:00:00"/>
    <s v="RENOVACION"/>
    <s v="CORTES BRISENO, LYDIA MARINA"/>
    <x v="134"/>
    <x v="134"/>
    <s v="EJECUTIVO DE SERVICIO"/>
    <x v="22"/>
    <n v="0.3"/>
    <n v="15.89265"/>
  </r>
  <r>
    <s v="AUTOS"/>
    <s v="MAPFRE"/>
    <n v="4012000063281"/>
    <n v="314.06"/>
    <n v="47.109000000000002"/>
    <n v="0.15"/>
    <m/>
    <s v="MENSUAL"/>
    <d v="2022-01-10T00:00:00"/>
    <s v="RENOVACION"/>
    <s v="BARRERA RODRIGUEZ, JENIFER PAUL"/>
    <x v="134"/>
    <x v="134"/>
    <s v="EJECUTIVO DE SERVICIO"/>
    <x v="22"/>
    <n v="0.3"/>
    <n v="14.1327"/>
  </r>
  <r>
    <s v="AUTOS"/>
    <s v="MAPFRE"/>
    <n v="4012100264926"/>
    <n v="372.75"/>
    <n v="55.912500000000001"/>
    <n v="0.15"/>
    <m/>
    <s v="MENSUAL"/>
    <d v="2022-01-28T00:00:00"/>
    <s v="NUEVA"/>
    <s v="BARRERA RODRIGUEZ, JENIFER PAUL"/>
    <x v="134"/>
    <x v="134"/>
    <s v="EJECUTIVO DE SERVICIO"/>
    <x v="22"/>
    <n v="0.3"/>
    <n v="16.77375"/>
  </r>
  <r>
    <s v="AUTOS"/>
    <s v="MAPFRE"/>
    <n v="4012100031178"/>
    <n v="5337.08"/>
    <n v="800.56200000000001"/>
    <n v="0.15"/>
    <m/>
    <s v="CONTADO"/>
    <d v="2022-01-07T00:00:00"/>
    <s v="RENOVACION"/>
    <s v="MORA SANCHEZ, JAVIER DAVID"/>
    <x v="135"/>
    <x v="135"/>
    <s v="ASESOR"/>
    <x v="22"/>
    <n v="0.3"/>
    <n v="240.1686"/>
  </r>
  <r>
    <s v="AUTOS"/>
    <s v="MAPFRE"/>
    <n v="4012100066620"/>
    <n v="4227.4799999999996"/>
    <n v="634.12199999999996"/>
    <n v="0.15"/>
    <m/>
    <s v="CONTADO"/>
    <d v="2022-01-17T00:00:00"/>
    <s v="RENOVACION"/>
    <s v="TORRES MAYAGOITA, JOSE URIEL"/>
    <x v="135"/>
    <x v="135"/>
    <s v="ASESOR"/>
    <x v="22"/>
    <n v="0.3"/>
    <n v="190.23659999999998"/>
  </r>
  <r>
    <s v="AUTOS"/>
    <s v="MAPFRE"/>
    <n v="4012200033371"/>
    <n v="7900.05"/>
    <n v="1185.0074999999999"/>
    <n v="0.15"/>
    <m/>
    <s v="CONTADO"/>
    <d v="2022-01-31T00:00:00"/>
    <s v="NUEVA"/>
    <s v="HERNANDEZ GUTIERREZ, CARLOS"/>
    <x v="135"/>
    <x v="135"/>
    <s v="ASESOR"/>
    <x v="22"/>
    <n v="0.3"/>
    <n v="355.50224999999995"/>
  </r>
  <r>
    <s v="AUTOS"/>
    <s v="MAPFRE"/>
    <n v="4012000024090"/>
    <n v="3278.46"/>
    <n v="491.76900000000001"/>
    <n v="0.15"/>
    <m/>
    <s v="CONTADO"/>
    <d v="2022-01-24T00:00:00"/>
    <s v="RENOVACION"/>
    <s v="NU¥O PEREZ, ALICIA"/>
    <x v="136"/>
    <x v="136"/>
    <s v="ASESOR"/>
    <x v="22"/>
    <n v="0.3"/>
    <n v="147.5307"/>
  </r>
  <r>
    <s v="AUTOS"/>
    <s v="MAPFRE"/>
    <n v="4012000001809"/>
    <n v="4569.2299999999996"/>
    <n v="685.38449999999989"/>
    <n v="0.15"/>
    <m/>
    <s v="CONTADO"/>
    <d v="2022-01-27T00:00:00"/>
    <s v="RENOVACION"/>
    <s v="GONZALEZ URZUA, JAIME"/>
    <x v="136"/>
    <x v="136"/>
    <s v="ASESOR"/>
    <x v="22"/>
    <n v="0.3"/>
    <n v="205.61534999999995"/>
  </r>
  <r>
    <s v="AUTOS"/>
    <s v="MAPFRE"/>
    <n v="4012000025490"/>
    <n v="3705.45"/>
    <n v="555.8175"/>
    <n v="0.15"/>
    <m/>
    <s v="CONTADO"/>
    <d v="2022-01-28T00:00:00"/>
    <s v="RENOVACION"/>
    <s v="NU¥O PEREZ, ORLANDO"/>
    <x v="136"/>
    <x v="136"/>
    <s v="ASESOR"/>
    <x v="22"/>
    <n v="0.3"/>
    <n v="166.74525"/>
  </r>
  <r>
    <s v="AUTOS"/>
    <s v="MAPFRE"/>
    <n v="4012000004172"/>
    <n v="320.83"/>
    <n v="48.124499999999998"/>
    <n v="0.15"/>
    <m/>
    <s v="MENSUAL"/>
    <d v="2022-01-17T00:00:00"/>
    <s v="RENOVACION"/>
    <s v="PADILLA ROSAS, MARIO"/>
    <x v="137"/>
    <x v="137"/>
    <s v="EJECUTIVO DE SERVICIO"/>
    <x v="22"/>
    <n v="0.3"/>
    <n v="14.437349999999999"/>
  </r>
  <r>
    <s v="AUTOS"/>
    <s v="MAPFRE"/>
    <n v="4012100097832"/>
    <n v="251.84"/>
    <n v="37.775999999999996"/>
    <n v="0.15"/>
    <m/>
    <s v="MENSUAL"/>
    <d v="2022-01-17T00:00:00"/>
    <s v="NUEVA"/>
    <s v="GALVAN ORIGEL, HEIDI FABIOLA"/>
    <x v="137"/>
    <x v="137"/>
    <s v="EJECUTIVO DE SERVICIO"/>
    <x v="22"/>
    <n v="0.3"/>
    <n v="11.332799999999999"/>
  </r>
  <r>
    <s v="AUTOS"/>
    <s v="MAPFRE"/>
    <n v="4012000004152"/>
    <n v="309.79000000000002"/>
    <n v="46.468499999999999"/>
    <n v="0.15"/>
    <m/>
    <s v="MENSUAL"/>
    <d v="2022-01-18T00:00:00"/>
    <s v="RENOVACION"/>
    <s v="PADILLA ROSAS, MARIO"/>
    <x v="137"/>
    <x v="137"/>
    <s v="EJECUTIVO DE SERVICIO"/>
    <x v="22"/>
    <n v="0.3"/>
    <n v="13.94055"/>
  </r>
  <r>
    <s v="AUTOS"/>
    <s v="MAPFRE"/>
    <n v="4012000084154"/>
    <n v="632.45000000000005"/>
    <n v="94.867500000000007"/>
    <n v="0.15"/>
    <m/>
    <s v="MENSUAL"/>
    <d v="2022-01-19T00:00:00"/>
    <s v="RENOVACION"/>
    <s v="RODRIGUEZ PIMENTEL, TANIA GUADA"/>
    <x v="137"/>
    <x v="137"/>
    <s v="EJECUTIVO DE SERVICIO"/>
    <x v="22"/>
    <n v="0.3"/>
    <n v="28.460250000000002"/>
  </r>
  <r>
    <s v="AUTOS"/>
    <s v="MAPFRE"/>
    <n v="4012000033461"/>
    <n v="2061.83"/>
    <n v="309.27449999999999"/>
    <n v="0.15"/>
    <m/>
    <s v="TRIMESTRAL"/>
    <d v="2022-01-21T00:00:00"/>
    <s v="RENOVACION"/>
    <s v="ALVAREZ RUIZ, ANA ROSA"/>
    <x v="137"/>
    <x v="137"/>
    <s v="EJECUTIVO DE SERVICIO"/>
    <x v="22"/>
    <n v="0.3"/>
    <n v="92.782349999999994"/>
  </r>
  <r>
    <s v="AUTOS"/>
    <s v="MAPFRE"/>
    <n v="4052000027942"/>
    <n v="4868.43"/>
    <n v="632.88"/>
    <n v="0.12999673406005632"/>
    <m/>
    <s v="CONTADO"/>
    <d v="2022-01-25T00:00:00"/>
    <s v="RENOVACION"/>
    <s v="CASILLAS SANTANA, JUAN MANUEL"/>
    <x v="137"/>
    <x v="137"/>
    <s v="EJECUTIVO DE SERVICIO"/>
    <x v="22"/>
    <n v="0.3"/>
    <n v="189.864"/>
  </r>
  <r>
    <s v="AUTOS"/>
    <s v="MAPFRE"/>
    <n v="4012100290755"/>
    <n v="769.09"/>
    <n v="115.3635"/>
    <n v="0.15"/>
    <m/>
    <s v="MENSUAL"/>
    <d v="2022-01-27T00:00:00"/>
    <s v="NUEVA"/>
    <s v="RODRIGUEZ PIMENTEL, ALBERTO DAV"/>
    <x v="137"/>
    <x v="137"/>
    <s v="EJECUTIVO DE SERVICIO"/>
    <x v="22"/>
    <n v="0.3"/>
    <n v="34.609049999999996"/>
  </r>
  <r>
    <s v="AUTOS"/>
    <s v="MAPFRE"/>
    <n v="4012000020958"/>
    <n v="11148.65"/>
    <n v="1672.2974999999999"/>
    <n v="0.15"/>
    <m/>
    <s v="CONTADO"/>
    <d v="2022-01-19T00:00:00"/>
    <s v="RENOVACION"/>
    <s v="ALVAREZ DEL CASTILLO DIEGUEZ, J"/>
    <x v="138"/>
    <x v="138"/>
    <s v="ASESOR"/>
    <x v="19"/>
    <n v="0.3"/>
    <n v="501.68924999999996"/>
  </r>
  <r>
    <s v="AUTOS"/>
    <s v="MAPFRE"/>
    <n v="4012000033707"/>
    <n v="5423.53"/>
    <n v="813.52949999999998"/>
    <n v="0.15"/>
    <m/>
    <s v="CONTADO"/>
    <d v="2022-01-28T00:00:00"/>
    <s v="RENOVACION"/>
    <s v="PEREZ VILLAS, SANDRA XOCHILT"/>
    <x v="138"/>
    <x v="138"/>
    <s v="ASESOR"/>
    <x v="19"/>
    <n v="0.3"/>
    <n v="244.05884999999998"/>
  </r>
  <r>
    <s v="AUTOS"/>
    <s v="MAPFRE"/>
    <n v="4052000017711"/>
    <n v="1400.96"/>
    <n v="210.14400000000001"/>
    <n v="0.15"/>
    <m/>
    <s v="MENSUAL"/>
    <d v="2022-01-06T00:00:00"/>
    <s v="RENOVACION"/>
    <s v="CASTILLO MURILLO, ROLANDO"/>
    <x v="139"/>
    <x v="139"/>
    <s v="ASESOR"/>
    <x v="19"/>
    <n v="0.3"/>
    <n v="63.043199999999999"/>
  </r>
  <r>
    <s v="AUTOS"/>
    <s v="MAPFRE"/>
    <n v="4052000017711"/>
    <n v="1400.96"/>
    <n v="210.14400000000001"/>
    <n v="0.15"/>
    <m/>
    <s v="MENSUAL"/>
    <d v="2022-01-06T00:00:00"/>
    <s v="RENOVACION"/>
    <s v="CASTILLO MURILLO, ROLANDO"/>
    <x v="139"/>
    <x v="139"/>
    <s v="ASESOR"/>
    <x v="19"/>
    <n v="0.3"/>
    <n v="63.043199999999999"/>
  </r>
  <r>
    <s v="HOGAR"/>
    <s v="MAPFRE"/>
    <n v="3102200000093"/>
    <n v="5359.17"/>
    <n v="696.69209999999998"/>
    <n v="0.13"/>
    <m/>
    <s v="CONTADO"/>
    <d v="2022-01-18T00:00:00"/>
    <s v="NUEVA"/>
    <s v="LOPEZ ARROYO, MARIA DE JESUS"/>
    <x v="139"/>
    <x v="139"/>
    <s v="ASESOR"/>
    <x v="19"/>
    <n v="0.3"/>
    <n v="209.00762999999998"/>
  </r>
  <r>
    <s v="HOGAR"/>
    <s v="MAPFRE"/>
    <n v="3102200000095"/>
    <n v="2725.74"/>
    <n v="354.34620000000001"/>
    <n v="0.13"/>
    <m/>
    <s v="CONTADO"/>
    <d v="2022-01-20T00:00:00"/>
    <s v="NUEVA"/>
    <s v="LOPEZ ARROYO, BETZABE"/>
    <x v="139"/>
    <x v="139"/>
    <s v="ASESOR"/>
    <x v="19"/>
    <n v="0.3"/>
    <n v="106.30386"/>
  </r>
  <r>
    <s v="AUTOS"/>
    <s v="MAPFRE"/>
    <n v="4012100382227"/>
    <n v="2385.41"/>
    <n v="357.81149999999997"/>
    <n v="0.15"/>
    <m/>
    <s v="SEMESTRAL"/>
    <d v="2022-01-14T00:00:00"/>
    <s v="NUEVA"/>
    <s v="SHORAGO MENDOZA, ELIZABETH"/>
    <x v="140"/>
    <x v="140"/>
    <s v="EJECUTIVO DE SERVICIO"/>
    <x v="19"/>
    <n v="0.3"/>
    <n v="107.34344999999999"/>
  </r>
  <r>
    <s v="GMM"/>
    <s v="MAPFRE"/>
    <n v="2882200000352"/>
    <n v="16708.650000000001"/>
    <n v="3174.6435000000001"/>
    <n v="0.19"/>
    <m/>
    <s v="CONTADO"/>
    <d v="2022-01-26T00:00:00"/>
    <s v="NUEVA"/>
    <s v="CORONA RODRIGUEZ, JOSE MANUEL"/>
    <x v="140"/>
    <x v="140"/>
    <s v="EJECUTIVO DE SERVICIO"/>
    <x v="19"/>
    <n v="0.3"/>
    <n v="952.39305000000002"/>
  </r>
  <r>
    <s v="AUTOS"/>
    <s v="MAPFRE"/>
    <n v="4012000599660"/>
    <n v="698.88"/>
    <n v="104.83199999999999"/>
    <n v="0.15"/>
    <m/>
    <s v="MENSUAL"/>
    <d v="2022-01-28T00:00:00"/>
    <s v="RENOVACION"/>
    <s v="AVELAR AVI¥A, ARCELIA"/>
    <x v="140"/>
    <x v="140"/>
    <s v="EJECUTIVO DE SERVICIO"/>
    <x v="19"/>
    <n v="0.3"/>
    <n v="31.449599999999997"/>
  </r>
  <r>
    <s v="AUTOS"/>
    <s v="MAPFRE"/>
    <n v="4012000030733"/>
    <n v="318.44"/>
    <n v="47.765999999999998"/>
    <n v="0.15"/>
    <m/>
    <s v="MENSUAL"/>
    <d v="2022-01-31T00:00:00"/>
    <s v="RENOVACION"/>
    <s v="MEDINA SOTO, FERMIN"/>
    <x v="140"/>
    <x v="140"/>
    <s v="EJECUTIVO DE SERVICIO"/>
    <x v="19"/>
    <n v="0.3"/>
    <n v="14.329799999999999"/>
  </r>
  <r>
    <s v="AUTOS"/>
    <s v="MAPFRE"/>
    <n v="4012100293130"/>
    <n v="734.64"/>
    <n v="110.196"/>
    <n v="0.15"/>
    <m/>
    <s v="MENSUAL"/>
    <d v="2022-01-21T00:00:00"/>
    <s v="NUEVA"/>
    <s v="AVI¥A FERNANDEZ, DANIELA"/>
    <x v="141"/>
    <x v="141"/>
    <s v="ASESOR"/>
    <x v="19"/>
    <n v="0.3"/>
    <n v="33.058799999999998"/>
  </r>
  <r>
    <s v="HOGAR"/>
    <s v="MAPFRE"/>
    <n v="3101900011381"/>
    <n v="345.63"/>
    <n v="44.931899999999999"/>
    <n v="0.13"/>
    <m/>
    <s v="MENSUAL"/>
    <d v="2022-01-27T00:00:00"/>
    <s v="RENOVACION"/>
    <s v="ZERMENO TORRES, MARIA DE LOURDE"/>
    <x v="141"/>
    <x v="141"/>
    <s v="ASESOR"/>
    <x v="19"/>
    <n v="0.3"/>
    <n v="13.479569999999999"/>
  </r>
  <r>
    <s v="HOGAR"/>
    <s v="MAPFRE"/>
    <n v="3102100000990"/>
    <n v="319.08"/>
    <n v="41.480399999999996"/>
    <n v="0.13"/>
    <m/>
    <s v="MENSUAL"/>
    <d v="2022-01-31T00:00:00"/>
    <s v="RENOVACION"/>
    <s v="AVI¥A FERNANDEZ, MARTIN NAPOLEO"/>
    <x v="140"/>
    <x v="140"/>
    <s v="EJECUTIVO DE SERVICIO"/>
    <x v="19"/>
    <n v="0.3"/>
    <n v="12.444119999999998"/>
  </r>
  <r>
    <s v="HOGAR"/>
    <s v="MAPFRE"/>
    <n v="3101900018523"/>
    <n v="372.7"/>
    <n v="48.451000000000001"/>
    <n v="0.13"/>
    <m/>
    <s v="MENSUAL"/>
    <d v="2022-02-01T00:00:00"/>
    <s v="RENOVACION"/>
    <s v="CASTILLO PORRAS, OSCAR ALEJANDR"/>
    <x v="89"/>
    <x v="89"/>
    <s v="ASESOR"/>
    <x v="19"/>
    <n v="0.3"/>
    <n v="14.535299999999999"/>
  </r>
  <r>
    <s v="AUTOS"/>
    <s v="MAPFRE"/>
    <n v="4011900474560"/>
    <n v="357.31"/>
    <n v="53.596499999999999"/>
    <n v="0.15"/>
    <m/>
    <s v="MENSUAL"/>
    <d v="2022-01-14T00:00:00"/>
    <s v="RENOVACION"/>
    <s v="ROMERO JIMENEZ, LAURA ESTELA"/>
    <x v="89"/>
    <x v="89"/>
    <s v="ASESOR"/>
    <x v="19"/>
    <n v="0.3"/>
    <n v="16.078949999999999"/>
  </r>
  <r>
    <s v="AUTOS"/>
    <s v="MAPFRE"/>
    <n v="4012000092547"/>
    <n v="392.43"/>
    <n v="58.8645"/>
    <n v="0.15"/>
    <m/>
    <s v="MENSUAL"/>
    <d v="2022-01-20T00:00:00"/>
    <s v="RENOVACION"/>
    <s v="GASPAR LOERA, FERNANDO"/>
    <x v="89"/>
    <x v="89"/>
    <s v="ASESOR"/>
    <x v="19"/>
    <n v="0.3"/>
    <n v="17.65935"/>
  </r>
  <r>
    <s v="AUTOS"/>
    <s v="MAPFRE"/>
    <n v="4011900435701"/>
    <n v="-997.17"/>
    <n v="-149.57549999999998"/>
    <n v="0.15"/>
    <m/>
    <s v="TRIMESTRAL"/>
    <d v="2022-01-25T00:00:00"/>
    <s v="RENOVACION"/>
    <s v="FLORES RODRIGUEZ, JOSE LUIS"/>
    <x v="134"/>
    <x v="134"/>
    <s v="EJECUTIVO DE SERVICIO"/>
    <x v="22"/>
    <n v="0.3"/>
    <n v="-44.872649999999993"/>
  </r>
  <r>
    <s v="AUTOS"/>
    <s v="MAPFRE"/>
    <n v="4012000632811"/>
    <n v="4101.8100000000004"/>
    <n v="615.27150000000006"/>
    <n v="0.15"/>
    <m/>
    <s v="CONTADO"/>
    <d v="2022-01-26T00:00:00"/>
    <s v="RENOVACION"/>
    <s v="BENITEZ ALATORRE, GUSTAVO"/>
    <x v="89"/>
    <x v="89"/>
    <s v="ASESOR"/>
    <x v="19"/>
    <n v="0.3"/>
    <n v="184.58145000000002"/>
  </r>
  <r>
    <s v="HOGAR"/>
    <s v="MAPFRE"/>
    <n v="3102200000595"/>
    <n v="2662.12"/>
    <n v="346.07560000000001"/>
    <n v="0.13"/>
    <m/>
    <s v="CONTADO"/>
    <d v="2022-01-28T00:00:00"/>
    <s v="NUEVA"/>
    <s v="ESCOBEDO VARGAS, GUSTAVO MARTIN"/>
    <x v="89"/>
    <x v="89"/>
    <s v="ASESOR"/>
    <x v="19"/>
    <n v="0.3"/>
    <n v="103.82268000000001"/>
  </r>
  <r>
    <s v="AUTOS"/>
    <s v="MAPFRE"/>
    <n v="4012000530902"/>
    <n v="320.04000000000002"/>
    <n v="48.006"/>
    <n v="0.15"/>
    <m/>
    <s v="MENSUAL"/>
    <d v="2022-01-31T00:00:00"/>
    <s v="RENOVACION"/>
    <s v="VIZCARRA ALVAREZ, ROSA ESTELA"/>
    <x v="89"/>
    <x v="89"/>
    <s v="ASESOR"/>
    <x v="19"/>
    <n v="0.3"/>
    <n v="14.4018"/>
  </r>
  <r>
    <s v="HOGAR"/>
    <s v="MAPFRE"/>
    <n v="3101900019940"/>
    <n v="334.4"/>
    <n v="43.472000000000001"/>
    <n v="0.13"/>
    <m/>
    <s v="MENSUAL"/>
    <d v="2022-02-01T00:00:00"/>
    <s v="RENOVACION"/>
    <s v="DEL CASTILLO RUANO, RODOLFO JOS"/>
    <x v="89"/>
    <x v="89"/>
    <s v="ASESOR"/>
    <x v="19"/>
    <n v="0.3"/>
    <n v="13.041600000000001"/>
  </r>
  <r>
    <s v="AUTOS"/>
    <s v="MAPFRE"/>
    <n v="4011900370228"/>
    <n v="501.14"/>
    <n v="75.170999999999992"/>
    <n v="0.15"/>
    <m/>
    <s v="MENSUAL"/>
    <d v="2022-01-05T00:00:00"/>
    <s v="RENOVACION"/>
    <s v="FAJARDO SAUCEDO, PEDRO"/>
    <x v="142"/>
    <x v="142"/>
    <s v="ASESOR"/>
    <x v="19"/>
    <n v="0.3"/>
    <n v="22.551299999999998"/>
  </r>
  <r>
    <s v="AUTOS"/>
    <s v="MAPFRE"/>
    <n v="4011900435877"/>
    <n v="515.78"/>
    <n v="77.36699999999999"/>
    <n v="0.15"/>
    <m/>
    <s v="MENSUAL"/>
    <d v="2022-01-07T00:00:00"/>
    <s v="RENOVACION"/>
    <s v="ENG DUARTE, JESUS ANTONIO"/>
    <x v="142"/>
    <x v="142"/>
    <s v="ASESOR"/>
    <x v="19"/>
    <n v="0.3"/>
    <n v="23.210099999999997"/>
  </r>
  <r>
    <s v="HOGAR"/>
    <s v="MAPFRE"/>
    <n v="3101900013753"/>
    <n v="262.56"/>
    <n v="34.132800000000003"/>
    <n v="0.13"/>
    <m/>
    <s v="MENSUAL"/>
    <d v="2022-01-10T00:00:00"/>
    <s v="RENOVACION"/>
    <s v="ENG DUARTE, JESUS ANTONIO"/>
    <x v="142"/>
    <x v="142"/>
    <s v="ASESOR"/>
    <x v="19"/>
    <n v="0.3"/>
    <n v="10.239840000000001"/>
  </r>
  <r>
    <s v="AUTOS"/>
    <s v="MAPFRE"/>
    <n v="4011900474170"/>
    <n v="5243.39"/>
    <n v="786.50850000000003"/>
    <n v="0.15"/>
    <m/>
    <s v="CONTADO"/>
    <d v="2022-01-12T00:00:00"/>
    <s v="RENOVACION"/>
    <s v="HERNANDEZ FLORES, NORMA"/>
    <x v="142"/>
    <x v="142"/>
    <s v="ASESOR"/>
    <x v="19"/>
    <n v="0.3"/>
    <n v="235.95255"/>
  </r>
  <r>
    <s v="AUTOS"/>
    <s v="MAPFRE"/>
    <n v="4012000021574"/>
    <n v="558.01"/>
    <n v="83.701499999999996"/>
    <n v="0.15"/>
    <m/>
    <s v="MENSUAL"/>
    <d v="2022-01-21T00:00:00"/>
    <s v="RENOVACION"/>
    <s v="CUEVAS VELAZQUEZ, LEONOR"/>
    <x v="142"/>
    <x v="142"/>
    <s v="ASESOR"/>
    <x v="19"/>
    <n v="0.3"/>
    <n v="25.110449999999997"/>
  </r>
  <r>
    <s v="AUTOS"/>
    <s v="MAPFRE"/>
    <n v="4012000054184"/>
    <n v="390.61"/>
    <n v="58.591499999999996"/>
    <n v="0.15"/>
    <m/>
    <s v="MENSUAL"/>
    <d v="2022-01-28T00:00:00"/>
    <s v="RENOVACION"/>
    <s v="BARRAGAN GONZALEZ, ANGELICA ANA"/>
    <x v="142"/>
    <x v="142"/>
    <s v="ASESOR"/>
    <x v="19"/>
    <n v="0.3"/>
    <n v="17.577449999999999"/>
  </r>
  <r>
    <s v="HOGAR"/>
    <s v="MAPFRE"/>
    <n v="3101900019989"/>
    <n v="666.88"/>
    <n v="86.694400000000002"/>
    <n v="0.13"/>
    <m/>
    <s v="CONTADO"/>
    <d v="2022-01-20T00:00:00"/>
    <s v="RENOVACION"/>
    <s v="LOPEZ NUNO, ESAU MISRAIM"/>
    <x v="140"/>
    <x v="140"/>
    <s v="EJECUTIVO DE SERVICIO"/>
    <x v="19"/>
    <n v="0.3"/>
    <n v="26.008320000000001"/>
  </r>
  <r>
    <s v="HOGAR"/>
    <s v="MAPFRE"/>
    <n v="3101900019989"/>
    <n v="4096.51"/>
    <n v="532.54630000000009"/>
    <n v="0.13"/>
    <m/>
    <s v="CONTADO"/>
    <d v="2022-01-20T00:00:00"/>
    <s v="RENOVACION"/>
    <s v="LOPEZ NUNO, ESAU MISRAIM"/>
    <x v="140"/>
    <x v="140"/>
    <s v="EJECUTIVO DE SERVICIO"/>
    <x v="19"/>
    <n v="0.3"/>
    <n v="159.76389000000003"/>
  </r>
  <r>
    <s v="HOGAR"/>
    <s v="MAPFRE"/>
    <n v="3101900019989"/>
    <n v="-666.88"/>
    <n v="-86.694400000000002"/>
    <n v="0.13"/>
    <m/>
    <s v="CONTADO"/>
    <d v="2022-01-20T00:00:00"/>
    <s v="RENOVACION"/>
    <s v="LOPEZ NUNO, ESAU MISRAIM"/>
    <x v="140"/>
    <x v="140"/>
    <s v="EJECUTIVO DE SERVICIO"/>
    <x v="19"/>
    <n v="0.3"/>
    <n v="-26.008320000000001"/>
  </r>
  <r>
    <s v="AUTOS"/>
    <s v="MAPFRE"/>
    <n v="4011900326913"/>
    <n v="287.62"/>
    <n v="43.143000000000001"/>
    <n v="0.15"/>
    <m/>
    <s v="MENSUAL"/>
    <d v="2022-01-20T00:00:00"/>
    <s v="RENOVACION"/>
    <s v="CADENA SANTACRUZ, NORMA ESTELA"/>
    <x v="141"/>
    <x v="141"/>
    <s v="ASESOR"/>
    <x v="19"/>
    <n v="0.3"/>
    <n v="12.9429"/>
  </r>
  <r>
    <s v="AUTOS"/>
    <s v="MAPFRE"/>
    <n v="4012000010596"/>
    <n v="3725.24"/>
    <n v="558.78599999999994"/>
    <n v="0.15"/>
    <m/>
    <s v="SEMESTRAL"/>
    <d v="2022-01-13T00:00:00"/>
    <s v="RENOVACION"/>
    <s v="CADENA FEUCHTER, MA SANDRA"/>
    <x v="143"/>
    <x v="143"/>
    <s v="ASESOR SENIOR"/>
    <x v="19"/>
    <n v="0.3"/>
    <n v="167.63579999999999"/>
  </r>
  <r>
    <s v="AUTOS"/>
    <s v="MAPFRE"/>
    <n v="4012200002308"/>
    <n v="2819.84"/>
    <n v="422.976"/>
    <n v="0.15"/>
    <m/>
    <s v="CONTADO"/>
    <d v="2022-01-05T00:00:00"/>
    <s v="NUEVA"/>
    <s v="ALCALA PADILLA, ANA ISABEL"/>
    <x v="144"/>
    <x v="144"/>
    <s v="ASESOR"/>
    <x v="19"/>
    <n v="0.3"/>
    <n v="126.89279999999999"/>
  </r>
  <r>
    <s v="AUTOS"/>
    <s v="MAPFRE"/>
    <n v="4012000189529"/>
    <n v="248.61"/>
    <n v="37.291499999999999"/>
    <n v="0.15"/>
    <m/>
    <s v="MENSUAL"/>
    <d v="2022-01-07T00:00:00"/>
    <s v="RENOVACION"/>
    <s v="GUTIERREZ BRAVO, HORACIO ALEJAN"/>
    <x v="144"/>
    <x v="144"/>
    <s v="ASESOR"/>
    <x v="19"/>
    <n v="0.3"/>
    <n v="11.18745"/>
  </r>
  <r>
    <s v="AUTOS"/>
    <s v="MAPFRE"/>
    <n v="4011900339339"/>
    <n v="287.70999999999998"/>
    <n v="37.4"/>
    <n v="0.12999200583921311"/>
    <m/>
    <s v="MENSUAL"/>
    <d v="2022-01-11T00:00:00"/>
    <s v="RENOVACION"/>
    <s v="BUENDIA CASTELLON, LUIS FERNAND"/>
    <x v="144"/>
    <x v="144"/>
    <s v="ASESOR"/>
    <x v="19"/>
    <n v="0.3"/>
    <n v="11.219999999999999"/>
  </r>
  <r>
    <s v="AUTOS"/>
    <s v="MAPFRE"/>
    <n v="4012100046560"/>
    <n v="2650.06"/>
    <n v="397.50899999999996"/>
    <n v="0.15"/>
    <m/>
    <s v="MENSUAL"/>
    <d v="2022-01-11T00:00:00"/>
    <s v="RENOVACION"/>
    <s v="GUTIERREZ BRAVO, HORACIO ALEJAN"/>
    <x v="144"/>
    <x v="144"/>
    <s v="ASESOR"/>
    <x v="19"/>
    <n v="0.3"/>
    <n v="119.25269999999998"/>
  </r>
  <r>
    <s v="AUTOS"/>
    <s v="MAPFRE"/>
    <n v="4012000103281"/>
    <n v="648.65"/>
    <n v="97.297499999999999"/>
    <n v="0.15"/>
    <m/>
    <s v="MENSUAL"/>
    <d v="2022-01-14T00:00:00"/>
    <s v="RENOVACION"/>
    <s v="MICHEL DOMINGUEZ, IGNACIO ENRIQ"/>
    <x v="144"/>
    <x v="144"/>
    <s v="ASESOR"/>
    <x v="19"/>
    <n v="0.3"/>
    <n v="29.189249999999998"/>
  </r>
  <r>
    <s v="EMPRESARIAL"/>
    <s v="MAPFRE"/>
    <n v="4022100011377"/>
    <n v="462.57"/>
    <n v="60.134100000000004"/>
    <n v="0.13"/>
    <m/>
    <s v="MENSUAL"/>
    <d v="2022-01-14T00:00:00"/>
    <s v="NUEVA"/>
    <s v="LOPEZ VAZQUEZ, RAMON ANTONIO"/>
    <x v="144"/>
    <x v="144"/>
    <s v="ASESOR"/>
    <x v="19"/>
    <n v="0.3"/>
    <n v="18.040230000000001"/>
  </r>
  <r>
    <s v="AUTOS"/>
    <s v="MAPFRE"/>
    <n v="4011900411714"/>
    <n v="503.03"/>
    <n v="75.454499999999996"/>
    <n v="0.15"/>
    <m/>
    <s v="MENSUAL"/>
    <d v="2022-01-24T00:00:00"/>
    <s v="RENOVACION"/>
    <s v="CASTELLANOS ALVARADO, J JESUS"/>
    <x v="144"/>
    <x v="144"/>
    <s v="ASESOR"/>
    <x v="19"/>
    <n v="0.3"/>
    <n v="22.636349999999997"/>
  </r>
  <r>
    <s v="GMM"/>
    <s v="MAPFRE"/>
    <n v="2882100005200"/>
    <n v="32948.14"/>
    <n v="6260.1466"/>
    <n v="0.19"/>
    <m/>
    <s v="CONTADO"/>
    <d v="2022-01-28T00:00:00"/>
    <s v="RENOVACION"/>
    <s v="JARA BOBADILLA, MA ANA LAEY"/>
    <x v="144"/>
    <x v="144"/>
    <s v="ASESOR"/>
    <x v="19"/>
    <n v="0.3"/>
    <n v="1878.0439799999999"/>
  </r>
  <r>
    <s v="AUTOS"/>
    <s v="MAPFRE"/>
    <n v="4011900474475"/>
    <n v="5713.58"/>
    <n v="857.03699999999992"/>
    <n v="0.15"/>
    <m/>
    <s v="CONTADO"/>
    <d v="2022-01-28T00:00:00"/>
    <s v="RENOVACION"/>
    <s v="ALCALA PADILLA, ANA ISABEL"/>
    <x v="144"/>
    <x v="144"/>
    <s v="ASESOR"/>
    <x v="19"/>
    <n v="0.3"/>
    <n v="257.11109999999996"/>
  </r>
  <r>
    <s v="AUTOS"/>
    <s v="MAPFRE"/>
    <n v="4012100025942"/>
    <n v="4077.46"/>
    <n v="611.61900000000003"/>
    <n v="0.15"/>
    <m/>
    <s v="CONTADO"/>
    <d v="2022-01-14T00:00:00"/>
    <s v="RENOVACION"/>
    <s v="LARIOS KENNERKNECHT, FRANCISCO"/>
    <x v="145"/>
    <x v="145"/>
    <s v="ASESOR"/>
    <x v="19"/>
    <n v="0.3"/>
    <n v="183.48570000000001"/>
  </r>
  <r>
    <s v="GMM"/>
    <s v="MAPFRE"/>
    <n v="2882000050703"/>
    <n v="27870.81"/>
    <n v="2787.08"/>
    <n v="9.999996412016729E-2"/>
    <m/>
    <s v="CONTADO"/>
    <d v="2022-01-20T00:00:00"/>
    <s v="RENOVACION"/>
    <s v="DELGADO PARTIDA, ROSA MARIA"/>
    <x v="145"/>
    <x v="145"/>
    <s v="ASESOR"/>
    <x v="19"/>
    <n v="0.3"/>
    <n v="836.12399999999991"/>
  </r>
  <r>
    <s v="AUTOS"/>
    <s v="MAPFRE"/>
    <n v="4011900402827"/>
    <n v="551.72"/>
    <n v="82.757999999999996"/>
    <n v="0.15"/>
    <m/>
    <s v="MENSUAL"/>
    <d v="2022-01-21T00:00:00"/>
    <s v="RENOVACION"/>
    <s v="LIMON GARCIA, ALEJANDRO"/>
    <x v="145"/>
    <x v="145"/>
    <s v="ASESOR"/>
    <x v="19"/>
    <n v="0.3"/>
    <n v="24.827399999999997"/>
  </r>
  <r>
    <s v="AUTOS"/>
    <s v="MAPFRE"/>
    <n v="4012000104457"/>
    <n v="480.84"/>
    <n v="72.125999999999991"/>
    <n v="0.15"/>
    <m/>
    <s v="MENSUAL"/>
    <d v="2022-01-21T00:00:00"/>
    <s v="RENOVACION"/>
    <s v="TORRES CASTILLO, SOBEIRA JOSEFI"/>
    <x v="145"/>
    <x v="145"/>
    <s v="ASESOR"/>
    <x v="19"/>
    <n v="0.3"/>
    <n v="21.637799999999995"/>
  </r>
  <r>
    <s v="AUTOS"/>
    <s v="MAPFRE"/>
    <n v="4012100045787"/>
    <n v="8983.25"/>
    <n v="1347.4875"/>
    <n v="0.15"/>
    <m/>
    <s v="CONTADO"/>
    <d v="2022-01-21T00:00:00"/>
    <s v="RENOVACION"/>
    <s v="TORRES CASTILLO, SOBEIRA JOSEFI"/>
    <x v="145"/>
    <x v="145"/>
    <s v="ASESOR"/>
    <x v="19"/>
    <n v="0.3"/>
    <n v="404.24624999999997"/>
  </r>
  <r>
    <s v="AUTOS"/>
    <s v="MAPFRE"/>
    <n v="4011900474496"/>
    <n v="2333.23"/>
    <n v="349.98449999999997"/>
    <n v="0.15"/>
    <m/>
    <s v="SEMESTRAL"/>
    <d v="2022-01-28T00:00:00"/>
    <s v="RENOVACION"/>
    <s v="CONTRERAS MORENO, ILEANA"/>
    <x v="145"/>
    <x v="145"/>
    <s v="ASESOR"/>
    <x v="19"/>
    <n v="0.3"/>
    <n v="104.99534999999999"/>
  </r>
  <r>
    <s v="AUTOS"/>
    <s v="MAPFRE"/>
    <n v="4011900474365"/>
    <n v="1155.32"/>
    <n v="173.29799999999997"/>
    <n v="0.15"/>
    <m/>
    <s v="TRIMESTRAL"/>
    <d v="2022-01-05T00:00:00"/>
    <s v="RENOVACION"/>
    <s v="RABAGO FRANCO, MARISOL"/>
    <x v="146"/>
    <x v="146"/>
    <s v="ASESOR SENIOR"/>
    <x v="19"/>
    <n v="0.3"/>
    <n v="51.989399999999989"/>
  </r>
  <r>
    <s v="AUTOS"/>
    <s v="MAPFRE"/>
    <n v="4011900474216"/>
    <n v="6286.61"/>
    <n v="942.99149999999986"/>
    <n v="0.15"/>
    <m/>
    <s v="CONTADO"/>
    <d v="2022-01-13T00:00:00"/>
    <s v="RENOVACION"/>
    <s v="SANCHEZ SOSA, MARTHA YOLANDA"/>
    <x v="146"/>
    <x v="146"/>
    <s v="ASESOR SENIOR"/>
    <x v="19"/>
    <n v="0.3"/>
    <n v="282.89744999999994"/>
  </r>
  <r>
    <s v="AUTOS"/>
    <s v="MAPFRE"/>
    <n v="4011900474491"/>
    <n v="4305.55"/>
    <n v="645.83249999999998"/>
    <n v="0.15"/>
    <m/>
    <s v="CONTADO"/>
    <d v="2022-01-25T00:00:00"/>
    <s v="RENOVACION"/>
    <s v="LIMON GAONA, JUAN RAMON"/>
    <x v="146"/>
    <x v="146"/>
    <s v="ASESOR SENIOR"/>
    <x v="19"/>
    <n v="0.3"/>
    <n v="193.74974999999998"/>
  </r>
  <r>
    <s v="GMM"/>
    <s v="MAPFRE"/>
    <n v="2882100055260"/>
    <n v="7334.74"/>
    <n v="1393.6006"/>
    <n v="0.19"/>
    <m/>
    <s v="CONTADO"/>
    <d v="2022-01-06T00:00:00"/>
    <s v="NUEVA"/>
    <s v="CASTRO CABRERA, VICTOR MANUEL"/>
    <x v="147"/>
    <x v="147"/>
    <s v="ASESOR"/>
    <x v="19"/>
    <n v="0.3"/>
    <n v="418.08017999999998"/>
  </r>
  <r>
    <s v="AUTOS"/>
    <s v="MAPFRE"/>
    <n v="4012200018234"/>
    <n v="5995.49"/>
    <n v="899.32349999999997"/>
    <n v="0.15"/>
    <m/>
    <s v="CONTADO"/>
    <d v="2022-01-24T00:00:00"/>
    <s v="NUEVA"/>
    <s v="PONCE MARTINEZ, RAUL"/>
    <x v="147"/>
    <x v="147"/>
    <s v="ASESOR"/>
    <x v="19"/>
    <n v="0.3"/>
    <n v="269.79704999999996"/>
  </r>
  <r>
    <s v="AUTOS"/>
    <s v="MAPFRE"/>
    <n v="4012200002291"/>
    <n v="6414.1"/>
    <n v="962.11500000000001"/>
    <n v="0.15"/>
    <m/>
    <s v="CONTADO"/>
    <d v="2022-01-27T00:00:00"/>
    <s v="NUEVA"/>
    <s v="CISNEROS LOPEZ, MARIO"/>
    <x v="147"/>
    <x v="147"/>
    <s v="ASESOR"/>
    <x v="19"/>
    <n v="0.3"/>
    <n v="288.6345"/>
  </r>
  <r>
    <s v="AUTOS"/>
    <s v="MAPFRE"/>
    <n v="4011900435864"/>
    <n v="349.67"/>
    <n v="52.450499999999998"/>
    <n v="0.15"/>
    <m/>
    <s v="MENSUAL"/>
    <d v="2022-01-28T00:00:00"/>
    <s v="RENOVACION"/>
    <s v="DEMIGUEL ROMERO, ARTURO"/>
    <x v="147"/>
    <x v="147"/>
    <s v="ASESOR"/>
    <x v="19"/>
    <n v="0.3"/>
    <n v="15.735149999999999"/>
  </r>
  <r>
    <s v="AUTOS"/>
    <s v="MAPFRE"/>
    <n v="4012100281895"/>
    <n v="425.86"/>
    <n v="63.878999999999998"/>
    <n v="0.15"/>
    <m/>
    <s v="MENSUAL"/>
    <d v="2022-01-10T00:00:00"/>
    <s v="NUEVA"/>
    <s v="AGUIRRE CALDERON, ANA LILIA"/>
    <x v="148"/>
    <x v="148"/>
    <s v="ASESOR"/>
    <x v="23"/>
    <n v="0.3"/>
    <n v="19.163699999999999"/>
  </r>
  <r>
    <s v="AUTOS"/>
    <s v="MAPFRE"/>
    <n v="4012100281895"/>
    <n v="425.86"/>
    <n v="63.878999999999998"/>
    <n v="0.15"/>
    <m/>
    <s v="MENSUAL"/>
    <d v="2022-01-17T00:00:00"/>
    <s v="NUEVA"/>
    <s v="AGUIRRE CALDERON, ANA LILIA"/>
    <x v="148"/>
    <x v="148"/>
    <s v="ASESOR"/>
    <x v="23"/>
    <n v="0.3"/>
    <n v="19.163699999999999"/>
  </r>
  <r>
    <s v="AUTOS"/>
    <s v="MAPFRE"/>
    <n v="4012000137384"/>
    <n v="481.67"/>
    <n v="72.250500000000002"/>
    <n v="0.15"/>
    <m/>
    <s v="MENSUAL"/>
    <d v="2022-01-25T00:00:00"/>
    <s v="RENOVACION"/>
    <s v="ZELAYA JIMENEZ, MARLYN ILEANA"/>
    <x v="148"/>
    <x v="148"/>
    <s v="ASESOR"/>
    <x v="23"/>
    <n v="0.3"/>
    <n v="21.675149999999999"/>
  </r>
  <r>
    <s v="GMM"/>
    <s v="MAPFRE"/>
    <n v="2882000001561"/>
    <n v="16100.74"/>
    <n v="2415.11"/>
    <n v="0.14999993789105345"/>
    <m/>
    <s v="CONTADO"/>
    <d v="2022-01-28T00:00:00"/>
    <s v="RENOVACION"/>
    <s v="BARAJAS COBIAN, JORGE ROBERTO"/>
    <x v="148"/>
    <x v="148"/>
    <s v="ASESOR"/>
    <x v="23"/>
    <n v="0.3"/>
    <n v="724.53300000000002"/>
  </r>
  <r>
    <s v="AUTOS"/>
    <s v="MAPFRE"/>
    <n v="4012100392400"/>
    <n v="-1060.02"/>
    <n v="-159.00299999999999"/>
    <n v="0.15"/>
    <m/>
    <s v="MENSUAL"/>
    <d v="2022-01-07T00:00:00"/>
    <s v="NUEVA"/>
    <s v="REYES SANCHEZ, SERVANDO"/>
    <x v="149"/>
    <x v="149"/>
    <s v="ASESOR SENIOR"/>
    <x v="23"/>
    <n v="0.3"/>
    <n v="-47.700899999999997"/>
  </r>
  <r>
    <s v="HOGAR"/>
    <s v="MAPFRE"/>
    <n v="3101900018683"/>
    <n v="2137.81"/>
    <n v="277.9153"/>
    <n v="0.13"/>
    <m/>
    <s v="CONTADO"/>
    <d v="2022-01-19T00:00:00"/>
    <s v="RENOVACION"/>
    <s v="ALBERT DEL CASTILLO, MANUEL"/>
    <x v="149"/>
    <x v="149"/>
    <s v="ASESOR SENIOR"/>
    <x v="23"/>
    <n v="0.3"/>
    <n v="83.374589999999998"/>
  </r>
  <r>
    <s v="VIDA INVERSION"/>
    <s v="MAPFRE"/>
    <n v="1002200000527"/>
    <n v="2500"/>
    <n v="650"/>
    <n v="0.26"/>
    <m/>
    <s v="CONTADO"/>
    <d v="2022-01-25T00:00:00"/>
    <s v="NUEVA"/>
    <s v="GUTIERREZ BARRAZA, ANGELICA CEC"/>
    <x v="149"/>
    <x v="149"/>
    <s v="ASESOR SENIOR"/>
    <x v="23"/>
    <n v="0.3"/>
    <n v="195"/>
  </r>
  <r>
    <s v="AUTOS"/>
    <s v="MAPFRE"/>
    <n v="4012000104478"/>
    <n v="551.78"/>
    <n v="82.766999999999996"/>
    <n v="0.15"/>
    <m/>
    <s v="MENSUAL"/>
    <d v="2022-01-28T00:00:00"/>
    <s v="RENOVACION"/>
    <s v="VARGAS GUTIERREZ, CONCEPCION"/>
    <x v="149"/>
    <x v="149"/>
    <s v="ASESOR SENIOR"/>
    <x v="23"/>
    <n v="0.3"/>
    <n v="24.830099999999998"/>
  </r>
  <r>
    <s v="HOGAR"/>
    <s v="MAPFRE"/>
    <n v="3101900010794"/>
    <n v="1505.34"/>
    <n v="195.6942"/>
    <n v="0.13"/>
    <m/>
    <s v="TRIMESTRAL"/>
    <d v="2022-01-21T00:00:00"/>
    <s v="RENOVACION"/>
    <s v="GARCIA GORDILLO, FRANCISCO ENOC"/>
    <x v="150"/>
    <x v="150"/>
    <s v="SUBDIRECTOR DE CENTRO FINANCIERO"/>
    <x v="24"/>
    <n v="0.3"/>
    <n v="58.708259999999996"/>
  </r>
  <r>
    <s v="EMPRESARIAL"/>
    <s v="MAPFRE"/>
    <n v="4022200000190"/>
    <n v="14715.49"/>
    <n v="1913.0137"/>
    <n v="0.13"/>
    <m/>
    <s v="CONTADO"/>
    <d v="2022-01-14T00:00:00"/>
    <s v="NUEVA"/>
    <s v="ZARAGOZA BECERRA, EROS ALEK"/>
    <x v="151"/>
    <x v="151"/>
    <s v="ASESOR SENIOR"/>
    <x v="24"/>
    <n v="0.3"/>
    <n v="573.90410999999995"/>
  </r>
  <r>
    <s v="HOGAR"/>
    <s v="MAPFRE"/>
    <n v="3101900005627"/>
    <n v="193.24"/>
    <n v="25.121200000000002"/>
    <n v="0.13"/>
    <m/>
    <s v="MENSUAL"/>
    <d v="2022-01-07T00:00:00"/>
    <s v="RENOVACION"/>
    <s v="GUTIERREZ ROBLES, LUIS FERNANDO"/>
    <x v="152"/>
    <x v="152"/>
    <s v="ASESOR"/>
    <x v="1"/>
    <n v="0.3"/>
    <n v="7.5363600000000002"/>
  </r>
  <r>
    <s v="HOGAR"/>
    <s v="MAPFRE"/>
    <n v="3101900019847"/>
    <n v="249.52"/>
    <n v="32.437600000000003"/>
    <n v="0.13"/>
    <m/>
    <s v="MENSUAL"/>
    <d v="2022-01-11T00:00:00"/>
    <s v="RENOVACION"/>
    <s v="LOMELIN DELGADO, ALEJANDRO"/>
    <x v="152"/>
    <x v="152"/>
    <s v="ASESOR"/>
    <x v="1"/>
    <n v="0.3"/>
    <n v="9.7312799999999999"/>
  </r>
  <r>
    <s v="AUTOS"/>
    <s v="MAPFRE"/>
    <n v="4012000033501"/>
    <n v="552.30999999999995"/>
    <n v="82.846499999999992"/>
    <n v="0.15"/>
    <m/>
    <s v="MENSUAL"/>
    <d v="2022-01-24T00:00:00"/>
    <s v="RENOVACION"/>
    <s v="ANGUIANO CORTES, RODRIGO"/>
    <x v="150"/>
    <x v="150"/>
    <s v="SUBDIRECTOR DE CENTRO FINANCIERO"/>
    <x v="24"/>
    <n v="0.3"/>
    <n v="24.853949999999998"/>
  </r>
  <r>
    <s v="AUTOS"/>
    <s v="MAPFRE"/>
    <n v="4011900499891"/>
    <n v="4779.6899999999996"/>
    <n v="716.95349999999996"/>
    <n v="0.15"/>
    <m/>
    <s v="CONTADO"/>
    <d v="2022-01-25T00:00:00"/>
    <s v="RENOVACION"/>
    <s v="RIZO TOLEDO, SANTIAGO"/>
    <x v="89"/>
    <x v="89"/>
    <s v="ASESOR"/>
    <x v="19"/>
    <n v="0.3"/>
    <n v="215.08604999999997"/>
  </r>
  <r>
    <s v="AUTOS"/>
    <s v="MAPFRE"/>
    <n v="4012000102768"/>
    <n v="433.97"/>
    <n v="65.095500000000001"/>
    <n v="0.15"/>
    <m/>
    <s v="MENSUAL"/>
    <d v="2022-01-20T00:00:00"/>
    <s v="RENOVACION"/>
    <s v="ESCUDERO PUJOL, BEATRIZ EDELMIR"/>
    <x v="153"/>
    <x v="153"/>
    <s v="ASESOR"/>
    <x v="24"/>
    <n v="0.3"/>
    <n v="19.528649999999999"/>
  </r>
  <r>
    <s v="HOGAR"/>
    <s v="MAPFRE"/>
    <n v="3102100015154"/>
    <n v="175.62"/>
    <n v="22.8306"/>
    <n v="0.13"/>
    <m/>
    <s v="MENSUAL"/>
    <d v="2022-01-27T00:00:00"/>
    <s v="NUEVA"/>
    <s v="URIARTE PACHECO, ALVARO"/>
    <x v="153"/>
    <x v="153"/>
    <s v="ASESOR"/>
    <x v="24"/>
    <n v="0.3"/>
    <n v="6.8491799999999996"/>
  </r>
  <r>
    <s v="HOGAR"/>
    <s v="MAPFRE"/>
    <n v="3102100014983"/>
    <n v="875"/>
    <n v="113.75"/>
    <n v="0.13"/>
    <m/>
    <s v="CONTADO"/>
    <d v="2022-01-28T00:00:00"/>
    <s v="NUEVA"/>
    <s v="URIARTE PACHECO, ALVARO"/>
    <x v="153"/>
    <x v="153"/>
    <s v="ASESOR"/>
    <x v="24"/>
    <n v="0.3"/>
    <n v="34.125"/>
  </r>
  <r>
    <s v="HOGAR"/>
    <s v="MAPFRE"/>
    <n v="3102100014983"/>
    <n v="390"/>
    <n v="50.7"/>
    <n v="0.13"/>
    <m/>
    <s v="CONTADO"/>
    <d v="2022-01-28T00:00:00"/>
    <s v="NUEVA"/>
    <s v="URIARTE PACHECO, ALVARO"/>
    <x v="153"/>
    <x v="153"/>
    <s v="ASESOR"/>
    <x v="24"/>
    <n v="0.3"/>
    <n v="15.21"/>
  </r>
  <r>
    <s v="HOGAR"/>
    <s v="MAPFRE"/>
    <n v="3102100014983"/>
    <n v="-875"/>
    <n v="-113.75"/>
    <n v="0.13"/>
    <m/>
    <s v="CONTADO"/>
    <d v="2022-01-28T00:00:00"/>
    <s v="NUEVA"/>
    <s v="URIARTE PACHECO, ALVARO"/>
    <x v="153"/>
    <x v="153"/>
    <s v="ASESOR"/>
    <x v="24"/>
    <n v="0.3"/>
    <n v="-34.125"/>
  </r>
  <r>
    <s v="AUTOS"/>
    <s v="MAPFRE"/>
    <n v="4011900402932"/>
    <n v="421.86"/>
    <n v="63.278999999999996"/>
    <n v="0.15"/>
    <m/>
    <s v="MENSUAL"/>
    <d v="2022-01-28T00:00:00"/>
    <s v="RENOVACION"/>
    <s v="ALVITER VILLA, VICTOR"/>
    <x v="154"/>
    <x v="154"/>
    <s v="INTERNO"/>
    <x v="24"/>
    <n v="0.3"/>
    <n v="18.983699999999999"/>
  </r>
  <r>
    <s v="AUTOS"/>
    <s v="MAPFRE"/>
    <n v="4012000110179"/>
    <n v="365.02"/>
    <n v="54.752999999999993"/>
    <n v="0.15"/>
    <m/>
    <s v="MENSUAL"/>
    <d v="2022-01-28T00:00:00"/>
    <s v="RENOVACION"/>
    <s v="CANOVAS LASTRA, MARIANO"/>
    <x v="153"/>
    <x v="153"/>
    <s v="ASESOR"/>
    <x v="24"/>
    <n v="0.3"/>
    <n v="16.425899999999999"/>
  </r>
  <r>
    <s v="GMM"/>
    <s v="MAPFRE"/>
    <n v="2882000004817"/>
    <n v="2603.1799999999998"/>
    <n v="286.35000000000002"/>
    <n v="0.11000007682910903"/>
    <m/>
    <s v="MENSUAL"/>
    <d v="2022-01-10T00:00:00"/>
    <s v="RENOVACION"/>
    <s v="OCEGUERA CONTRERAS, PRISCILA"/>
    <x v="150"/>
    <x v="150"/>
    <s v="SUBDIRECTOR DE CENTRO FINANCIERO"/>
    <x v="24"/>
    <n v="0.3"/>
    <n v="85.905000000000001"/>
  </r>
  <r>
    <s v="GMM"/>
    <s v="MAPFRE"/>
    <n v="2882000024220"/>
    <n v="533.9"/>
    <n v="101.441"/>
    <n v="0.19"/>
    <m/>
    <s v="MENSUAL SIN RECARGOS"/>
    <d v="2022-01-10T00:00:00"/>
    <s v="RENOVACION"/>
    <s v="GONZALEZ VELASCO, MANUEL ENRIQU"/>
    <x v="150"/>
    <x v="150"/>
    <s v="SUBDIRECTOR DE CENTRO FINANCIERO"/>
    <x v="24"/>
    <n v="0.3"/>
    <n v="30.432299999999998"/>
  </r>
  <r>
    <s v="GMM"/>
    <s v="MAPFRE"/>
    <n v="2882000015734"/>
    <n v="1117.01"/>
    <n v="212.2319"/>
    <n v="0.19"/>
    <m/>
    <s v="MENSUAL"/>
    <d v="2022-01-25T00:00:00"/>
    <s v="RENOVACION"/>
    <s v="YA¥EZ BARRUTIA, JUAN RAFAEL"/>
    <x v="150"/>
    <x v="150"/>
    <s v="SUBDIRECTOR DE CENTRO FINANCIERO"/>
    <x v="24"/>
    <n v="0.3"/>
    <n v="63.669569999999993"/>
  </r>
  <r>
    <s v="AUTOS"/>
    <s v="MAPFRE"/>
    <n v="4012000063294"/>
    <n v="458.33"/>
    <n v="68.749499999999998"/>
    <n v="0.15"/>
    <m/>
    <s v="MENSUAL"/>
    <d v="2022-01-25T00:00:00"/>
    <s v="RENOVACION"/>
    <s v="CONTRERAS FLORES, ELSA"/>
    <x v="150"/>
    <x v="150"/>
    <s v="SUBDIRECTOR DE CENTRO FINANCIERO"/>
    <x v="24"/>
    <n v="0.3"/>
    <n v="20.624849999999999"/>
  </r>
  <r>
    <s v="AUTOS"/>
    <s v="MAPFRE"/>
    <n v="4011900499883"/>
    <n v="386.27"/>
    <n v="57.940499999999993"/>
    <n v="0.15"/>
    <m/>
    <s v="MENSUAL"/>
    <d v="2022-01-13T00:00:00"/>
    <s v="RENOVACION"/>
    <s v="SANTANA NAVA, CAROLINA"/>
    <x v="148"/>
    <x v="148"/>
    <s v="ASESOR"/>
    <x v="23"/>
    <n v="0.3"/>
    <n v="17.382149999999996"/>
  </r>
  <r>
    <s v="AUTOS"/>
    <s v="MAPFRE"/>
    <n v="4011900499786"/>
    <n v="2170.81"/>
    <n v="325.62149999999997"/>
    <n v="0.15"/>
    <m/>
    <s v="SEMESTRAL"/>
    <d v="2022-02-02T00:00:00"/>
    <s v="RENOVACION"/>
    <s v="ZUNO ARIAS, GRISELDA"/>
    <x v="91"/>
    <x v="91"/>
    <s v="ASESOR"/>
    <x v="20"/>
    <n v="0.3"/>
    <n v="97.686449999999994"/>
  </r>
  <r>
    <s v="AUTOS"/>
    <s v="MAPFRE"/>
    <n v="4012000063477"/>
    <n v="815.23"/>
    <n v="122.28449999999999"/>
    <n v="0.15"/>
    <m/>
    <s v="MENSUAL"/>
    <d v="2022-01-05T00:00:00"/>
    <s v="RENOVACION"/>
    <s v="TINAJERO MORENO, SABINO JORGE"/>
    <x v="155"/>
    <x v="155"/>
    <s v="ASESOR SENIOR"/>
    <x v="24"/>
    <n v="0.3"/>
    <n v="36.68535"/>
  </r>
  <r>
    <s v="AUTOS"/>
    <s v="MAPFRE"/>
    <n v="4012000104565"/>
    <n v="538.46"/>
    <n v="80.769000000000005"/>
    <n v="0.15"/>
    <m/>
    <s v="MENSUAL"/>
    <d v="2022-01-07T00:00:00"/>
    <s v="RENOVACION"/>
    <s v="VARGAS SALGADO, ULISES"/>
    <x v="155"/>
    <x v="155"/>
    <s v="ASESOR SENIOR"/>
    <x v="24"/>
    <n v="0.3"/>
    <n v="24.230700000000002"/>
  </r>
  <r>
    <s v="AUTOS"/>
    <s v="MAPFRE"/>
    <n v="4011900300204"/>
    <n v="470.73"/>
    <n v="47.07"/>
    <n v="9.9993626919890374E-2"/>
    <m/>
    <s v="MENSUAL"/>
    <d v="2022-01-10T00:00:00"/>
    <s v="RENOVACION"/>
    <s v="SANCHEZ AUBERT, ANA MARIA"/>
    <x v="155"/>
    <x v="155"/>
    <s v="ASESOR SENIOR"/>
    <x v="24"/>
    <n v="0.3"/>
    <n v="14.121"/>
  </r>
  <r>
    <s v="AUTOS"/>
    <s v="MAPFRE"/>
    <n v="4012000626229"/>
    <n v="4824.47"/>
    <n v="723.67050000000006"/>
    <n v="0.15"/>
    <m/>
    <s v="CONTADO"/>
    <d v="2022-01-19T00:00:00"/>
    <s v="RENOVACION"/>
    <s v="GRANADOS GARCIA, ROCIO DEL CARM"/>
    <x v="155"/>
    <x v="155"/>
    <s v="ASESOR SENIOR"/>
    <x v="24"/>
    <n v="0.3"/>
    <n v="217.10115000000002"/>
  </r>
  <r>
    <s v="AUTOS"/>
    <s v="MAPFRE"/>
    <n v="4012000025156"/>
    <n v="4233.41"/>
    <n v="635.01149999999996"/>
    <n v="0.15"/>
    <m/>
    <s v="SEMESTRAL"/>
    <d v="2022-01-27T00:00:00"/>
    <s v="RENOVACION"/>
    <s v="AGUILAR TELLO, JOSE EDDIE ANIAN"/>
    <x v="155"/>
    <x v="155"/>
    <s v="ASESOR SENIOR"/>
    <x v="24"/>
    <n v="0.3"/>
    <n v="190.50344999999999"/>
  </r>
  <r>
    <s v="AUTOS"/>
    <s v="MAPFRE"/>
    <n v="4011900438093"/>
    <n v="352.45"/>
    <n v="52.8675"/>
    <n v="0.15"/>
    <m/>
    <s v="MENSUAL"/>
    <d v="2022-01-28T00:00:00"/>
    <s v="RENOVACION"/>
    <s v="SALAZAR MENDOZA, CLAUDIA MABEL"/>
    <x v="155"/>
    <x v="155"/>
    <s v="ASESOR SENIOR"/>
    <x v="24"/>
    <n v="0.3"/>
    <n v="15.860249999999999"/>
  </r>
  <r>
    <s v="AUTOS"/>
    <s v="MAPFRE"/>
    <n v="4011900376145"/>
    <n v="328.1"/>
    <n v="49.215000000000003"/>
    <n v="0.15"/>
    <m/>
    <s v="MENSUAL"/>
    <d v="2022-01-21T00:00:00"/>
    <s v="RENOVACION"/>
    <s v="HOGAR PARA ANCIANOS DE URUAPAN"/>
    <x v="153"/>
    <x v="153"/>
    <s v="ASESOR"/>
    <x v="24"/>
    <n v="0.3"/>
    <n v="14.7645"/>
  </r>
  <r>
    <s v="GMM"/>
    <s v="MAPFRE"/>
    <n v="2882000018445"/>
    <n v="429.63"/>
    <n v="81.6297"/>
    <n v="0.19"/>
    <m/>
    <s v="MENSUAL SIN RECARGOS"/>
    <d v="2022-01-12T00:00:00"/>
    <s v="RENOVACION"/>
    <s v="SOTO MORALES, LUIS OMAR"/>
    <x v="156"/>
    <x v="156"/>
    <s v="EJECUTIVO ASOCIADO"/>
    <x v="25"/>
    <n v="0.3"/>
    <n v="24.488910000000001"/>
  </r>
  <r>
    <s v="AUTOS"/>
    <s v="MAPFRE"/>
    <n v="4012100294181"/>
    <n v="329.43"/>
    <n v="49.414499999999997"/>
    <n v="0.15"/>
    <m/>
    <s v="MENSUAL"/>
    <d v="2022-01-17T00:00:00"/>
    <s v="NUEVA"/>
    <s v="ANCENO HERNANDEZ, MARTIN"/>
    <x v="156"/>
    <x v="156"/>
    <s v="EJECUTIVO ASOCIADO"/>
    <x v="25"/>
    <n v="0.3"/>
    <n v="14.824349999999999"/>
  </r>
  <r>
    <s v="HOGAR"/>
    <s v="MAPFRE"/>
    <n v="3101900019992"/>
    <n v="255.48"/>
    <n v="33.212400000000002"/>
    <n v="0.13"/>
    <m/>
    <s v="MENSUAL"/>
    <d v="2022-02-01T00:00:00"/>
    <s v="RENOVACION"/>
    <s v="GUZMAN GONZALEZ, MARIA GUADALUP"/>
    <x v="156"/>
    <x v="156"/>
    <s v="EJECUTIVO ASOCIADO"/>
    <x v="25"/>
    <n v="0.3"/>
    <n v="9.9637200000000004"/>
  </r>
  <r>
    <s v="AUTOS"/>
    <s v="MAPFRE"/>
    <n v="4011900499750"/>
    <n v="394.3"/>
    <n v="59.144999999999996"/>
    <n v="0.15"/>
    <m/>
    <s v="MENSUAL"/>
    <d v="2022-01-14T00:00:00"/>
    <s v="RENOVACION"/>
    <s v="GARZA DAVILA, MARIA GUADALUPE"/>
    <x v="157"/>
    <x v="157"/>
    <s v="ASESOR SENIOR"/>
    <x v="25"/>
    <n v="0.3"/>
    <n v="17.743499999999997"/>
  </r>
  <r>
    <s v="HOGAR"/>
    <s v="MAPFRE"/>
    <n v="3101900008368"/>
    <n v="353.44"/>
    <n v="45.947200000000002"/>
    <n v="0.13"/>
    <m/>
    <s v="MENSUAL"/>
    <d v="2022-01-12T00:00:00"/>
    <s v="RENOVACION"/>
    <s v="VALENCIA CANDELAS, PATRICIA"/>
    <x v="158"/>
    <x v="158"/>
    <s v="EJECUTIVO DE SERVICIO"/>
    <x v="25"/>
    <n v="0.3"/>
    <n v="13.78416"/>
  </r>
  <r>
    <s v="AUTOS"/>
    <s v="MAPFRE"/>
    <n v="4011900499557"/>
    <n v="418.3"/>
    <n v="62.744999999999997"/>
    <n v="0.15"/>
    <m/>
    <s v="MENSUAL"/>
    <d v="2022-01-05T00:00:00"/>
    <s v="RENOVACION"/>
    <s v="SAINZ RAMIREZ, HECTOR MANUEL"/>
    <x v="159"/>
    <x v="159"/>
    <s v="DIRECTOR DE CENTRO FINANCIERO"/>
    <x v="25"/>
    <n v="0.3"/>
    <n v="18.823499999999999"/>
  </r>
  <r>
    <s v="AUTOS"/>
    <s v="MAPFRE"/>
    <n v="4012000011736"/>
    <n v="7059.93"/>
    <n v="1058.9894999999999"/>
    <n v="0.15"/>
    <m/>
    <s v="CONTADO"/>
    <d v="2022-01-25T00:00:00"/>
    <s v="RENOVACION"/>
    <s v="RAYGOZA LEON, ANGELICA ELIZABET"/>
    <x v="160"/>
    <x v="160"/>
    <s v="ASESOR SENIOR"/>
    <x v="25"/>
    <n v="0.3"/>
    <n v="317.69684999999998"/>
  </r>
  <r>
    <s v="AUTOS"/>
    <s v="MAPFRE"/>
    <n v="4012200019859"/>
    <n v="4259.47"/>
    <n v="638.92050000000006"/>
    <n v="0.15"/>
    <m/>
    <s v="CONTADO"/>
    <d v="2022-01-25T00:00:00"/>
    <s v="NUEVA"/>
    <s v="BISBARDIS LOPEZ, JORGE ARISTEO"/>
    <x v="160"/>
    <x v="160"/>
    <s v="ASESOR SENIOR"/>
    <x v="25"/>
    <n v="0.3"/>
    <n v="191.67615000000001"/>
  </r>
  <r>
    <s v="AUTOS"/>
    <s v="MAPFRE"/>
    <n v="4012200020363"/>
    <n v="5111.13"/>
    <n v="766.66949999999997"/>
    <n v="0.15"/>
    <m/>
    <s v="CONTADO"/>
    <d v="2022-01-26T00:00:00"/>
    <s v="NUEVA"/>
    <s v="ESPINOZA CORONA, IRMA GUADALUPE"/>
    <x v="160"/>
    <x v="160"/>
    <s v="ASESOR SENIOR"/>
    <x v="25"/>
    <n v="0.3"/>
    <n v="230.00084999999999"/>
  </r>
  <r>
    <s v="GMM"/>
    <s v="MAPFRE"/>
    <n v="2882100001350"/>
    <n v="14649.76"/>
    <n v="2490.46"/>
    <n v="0.17000005460840314"/>
    <m/>
    <s v="CONTADO"/>
    <d v="2022-01-07T00:00:00"/>
    <s v="RENOVACION"/>
    <s v="REYES LANDEROS, CLAUDIA MARGARI"/>
    <x v="161"/>
    <x v="161"/>
    <s v="ASESOR"/>
    <x v="26"/>
    <n v="0.3"/>
    <n v="747.13800000000003"/>
  </r>
  <r>
    <s v="GMM"/>
    <s v="MAPFRE"/>
    <n v="2882100013795"/>
    <n v="934.53"/>
    <n v="177.5607"/>
    <n v="0.19"/>
    <m/>
    <s v="MENSUAL"/>
    <d v="2022-01-11T00:00:00"/>
    <s v="NUEVA"/>
    <s v="MORENO ESPARZA, JOSE RUBEN"/>
    <x v="162"/>
    <x v="162"/>
    <s v="ASESOR"/>
    <x v="25"/>
    <n v="0.3"/>
    <n v="53.268209999999996"/>
  </r>
  <r>
    <s v="AUTOS"/>
    <s v="MAPFRE"/>
    <n v="4011900303280"/>
    <n v="615.91"/>
    <n v="92.386499999999998"/>
    <n v="0.15"/>
    <m/>
    <s v="MENSUAL"/>
    <d v="2022-01-13T00:00:00"/>
    <s v="RENOVACION"/>
    <s v="JUAREZ HERNANDEZ, JORGE"/>
    <x v="162"/>
    <x v="162"/>
    <s v="ASESOR"/>
    <x v="25"/>
    <n v="0.3"/>
    <n v="27.715949999999999"/>
  </r>
  <r>
    <s v="AUTOS"/>
    <s v="MAPFRE"/>
    <n v="4011900436036"/>
    <n v="383.83"/>
    <n v="57.574499999999993"/>
    <n v="0.15"/>
    <m/>
    <s v="MENSUAL"/>
    <d v="2022-01-27T00:00:00"/>
    <s v="RENOVACION"/>
    <s v="SAHAGUN CUEVAS, ONESIMO"/>
    <x v="162"/>
    <x v="162"/>
    <s v="ASESOR"/>
    <x v="25"/>
    <n v="0.3"/>
    <n v="17.272349999999996"/>
  </r>
  <r>
    <s v="GMM"/>
    <s v="MAPFRE"/>
    <n v="2882000002564"/>
    <n v="36491.800000000003"/>
    <n v="2919.3400000000006"/>
    <n v="7.9999890386333372E-2"/>
    <m/>
    <s v="CONTADO"/>
    <d v="2022-01-28T00:00:00"/>
    <s v="RENOVACION"/>
    <s v="BECERRA OLVERA, LUIS MANUEL"/>
    <x v="162"/>
    <x v="162"/>
    <s v="ASESOR"/>
    <x v="25"/>
    <n v="0.3"/>
    <n v="875.80200000000013"/>
  </r>
  <r>
    <s v="AUTOS"/>
    <s v="MAPFRE"/>
    <n v="4012000035940"/>
    <n v="467.32"/>
    <n v="70.097999999999999"/>
    <n v="0.15"/>
    <m/>
    <s v="MENSUAL"/>
    <d v="2022-01-28T00:00:00"/>
    <s v="RENOVACION"/>
    <s v="GONZALEZ GONZALEZ, LUZ OFELIA"/>
    <x v="162"/>
    <x v="162"/>
    <s v="ASESOR"/>
    <x v="25"/>
    <n v="0.3"/>
    <n v="21.029399999999999"/>
  </r>
  <r>
    <s v="HOGAR"/>
    <s v="MAPFRE"/>
    <n v="3102000001244"/>
    <n v="2319.7600000000002"/>
    <n v="301.56880000000007"/>
    <n v="0.13"/>
    <m/>
    <s v="CONTADO"/>
    <d v="2022-01-31T00:00:00"/>
    <s v="RENOVACION"/>
    <s v="PEREZ GAMBOA, LUIS ENRIQUE"/>
    <x v="162"/>
    <x v="162"/>
    <s v="ASESOR"/>
    <x v="25"/>
    <n v="0.3"/>
    <n v="90.470640000000017"/>
  </r>
  <r>
    <s v="AUTOS"/>
    <s v="MAPFRE"/>
    <n v="4012000056273"/>
    <n v="3326.74"/>
    <n v="499.01099999999997"/>
    <n v="0.15"/>
    <m/>
    <s v="CONTADO"/>
    <d v="2022-01-31T00:00:00"/>
    <s v="RENOVACION"/>
    <s v="ACEVES LOPEZ, MARIA DE LOS ANGE"/>
    <x v="162"/>
    <x v="162"/>
    <s v="ASESOR"/>
    <x v="25"/>
    <n v="0.3"/>
    <n v="149.70329999999998"/>
  </r>
  <r>
    <s v="GMM"/>
    <s v="MAPFRE"/>
    <n v="2882100030425"/>
    <n v="6525.67"/>
    <n v="1239.8773000000001"/>
    <n v="0.19"/>
    <m/>
    <s v="SEMESTRAL"/>
    <d v="2022-02-02T00:00:00"/>
    <s v="NUEVA"/>
    <s v="ESTRADA ALFARO, ALFREDO ADRIAN"/>
    <x v="162"/>
    <x v="162"/>
    <s v="ASESOR"/>
    <x v="25"/>
    <n v="0.3"/>
    <n v="371.96319"/>
  </r>
  <r>
    <s v="AUTOS"/>
    <s v="MAPFRE"/>
    <n v="4011900402850"/>
    <n v="462.83"/>
    <n v="69.424499999999995"/>
    <n v="0.15"/>
    <m/>
    <s v="MENSUAL"/>
    <d v="2022-01-05T00:00:00"/>
    <s v="RENOVACION"/>
    <s v="HERNANDEZ BARAJAS, JUANCARLOS"/>
    <x v="163"/>
    <x v="163"/>
    <s v="EJECUTIVO DE SERVICIO"/>
    <x v="25"/>
    <n v="0.3"/>
    <n v="20.827349999999999"/>
  </r>
  <r>
    <s v="AUTOS"/>
    <s v="MAPFRE"/>
    <n v="4012000219152"/>
    <n v="417.04"/>
    <n v="62.555999999999997"/>
    <n v="0.15"/>
    <m/>
    <s v="MENSUAL"/>
    <d v="2022-01-05T00:00:00"/>
    <s v="RENOVACION"/>
    <s v="FLORES CASTILLO, MARIA DE LOS A"/>
    <x v="163"/>
    <x v="163"/>
    <s v="EJECUTIVO DE SERVICIO"/>
    <x v="25"/>
    <n v="0.3"/>
    <n v="18.7668"/>
  </r>
  <r>
    <s v="AUTOS"/>
    <s v="MAPFRE"/>
    <n v="4011900402896"/>
    <n v="312.82"/>
    <n v="46.922999999999995"/>
    <n v="0.15"/>
    <m/>
    <s v="MENSUAL"/>
    <d v="2022-01-14T00:00:00"/>
    <s v="RENOVACION"/>
    <s v="ROMERO CAMPA, CROSBY"/>
    <x v="163"/>
    <x v="163"/>
    <s v="EJECUTIVO DE SERVICIO"/>
    <x v="25"/>
    <n v="0.3"/>
    <n v="14.076899999999998"/>
  </r>
  <r>
    <s v="AUTOS"/>
    <s v="MAPFRE"/>
    <n v="4011900402897"/>
    <n v="341.87"/>
    <n v="51.280499999999996"/>
    <n v="0.15"/>
    <m/>
    <s v="MENSUAL"/>
    <d v="2022-01-14T00:00:00"/>
    <s v="RENOVACION"/>
    <s v="CASTANEDA AVILA, MARTHAESTHER"/>
    <x v="163"/>
    <x v="163"/>
    <s v="EJECUTIVO DE SERVICIO"/>
    <x v="25"/>
    <n v="0.3"/>
    <n v="15.384149999999998"/>
  </r>
  <r>
    <s v="AUTOS"/>
    <s v="MAPFRE"/>
    <n v="4012000064695"/>
    <n v="652.49"/>
    <n v="97.873499999999993"/>
    <n v="0.15"/>
    <m/>
    <s v="MENSUAL"/>
    <d v="2022-01-20T00:00:00"/>
    <s v="RENOVACION"/>
    <s v="SAHAGUN GODINEZ, ADRIANA KARINA"/>
    <x v="163"/>
    <x v="163"/>
    <s v="EJECUTIVO DE SERVICIO"/>
    <x v="25"/>
    <n v="0.3"/>
    <n v="29.362049999999996"/>
  </r>
  <r>
    <s v="HOGAR"/>
    <s v="MAPFRE"/>
    <n v="3101900008523"/>
    <n v="245.47"/>
    <n v="31.911100000000001"/>
    <n v="0.13"/>
    <m/>
    <s v="MENSUAL"/>
    <d v="2022-01-25T00:00:00"/>
    <s v="RENOVACION"/>
    <s v="RODRIGUEZ CUEVAS, PAULINA"/>
    <x v="163"/>
    <x v="163"/>
    <s v="EJECUTIVO DE SERVICIO"/>
    <x v="25"/>
    <n v="0.3"/>
    <n v="9.5733300000000003"/>
  </r>
  <r>
    <s v="HOGAR"/>
    <s v="MAPFRE"/>
    <n v="3101900009043"/>
    <n v="196.67"/>
    <n v="25.5671"/>
    <n v="0.13"/>
    <m/>
    <s v="MENSUAL"/>
    <d v="2022-01-25T00:00:00"/>
    <s v="RENOVACION"/>
    <s v="HERNANDEZ FLORES, MAYRA NAHYELY"/>
    <x v="163"/>
    <x v="163"/>
    <s v="EJECUTIVO DE SERVICIO"/>
    <x v="25"/>
    <n v="0.3"/>
    <n v="7.6701299999999994"/>
  </r>
  <r>
    <s v="GMM"/>
    <s v="MAPFRE"/>
    <n v="2882000019967"/>
    <n v="965.91"/>
    <n v="183.52289999999999"/>
    <n v="0.19"/>
    <m/>
    <s v="MENSUAL SIN RECARGOS"/>
    <d v="2022-01-26T00:00:00"/>
    <s v="RENOVACION"/>
    <s v="SANCHEZ REGALADO, JONATHAN ROBE"/>
    <x v="163"/>
    <x v="163"/>
    <s v="EJECUTIVO DE SERVICIO"/>
    <x v="25"/>
    <n v="0.3"/>
    <n v="55.056869999999996"/>
  </r>
  <r>
    <s v="AUTOS"/>
    <s v="MAPFRE"/>
    <n v="4012200024676"/>
    <n v="6290.77"/>
    <n v="943.6155"/>
    <n v="0.15"/>
    <m/>
    <s v="CONTADO"/>
    <d v="2022-01-26T00:00:00"/>
    <s v="NUEVA"/>
    <s v="MENDOZA CAMARENA, LIDIA FERNAND"/>
    <x v="163"/>
    <x v="163"/>
    <s v="EJECUTIVO DE SERVICIO"/>
    <x v="25"/>
    <n v="0.3"/>
    <n v="283.08465000000001"/>
  </r>
  <r>
    <s v="AUTOS"/>
    <s v="MAPFRE"/>
    <n v="4011900470750"/>
    <n v="326.69"/>
    <n v="49.003499999999995"/>
    <n v="0.15"/>
    <m/>
    <s v="MENSUAL"/>
    <d v="2022-01-28T00:00:00"/>
    <s v="RENOVACION"/>
    <s v="PEREZ GARCIA, LAURA LUCIA"/>
    <x v="163"/>
    <x v="163"/>
    <s v="EJECUTIVO DE SERVICIO"/>
    <x v="25"/>
    <n v="0.3"/>
    <n v="14.701049999999999"/>
  </r>
  <r>
    <s v="HOGAR"/>
    <s v="MAPFRE"/>
    <n v="3102000015995"/>
    <n v="456.61"/>
    <n v="59.359300000000005"/>
    <n v="0.13"/>
    <m/>
    <s v="MENSUAL"/>
    <d v="2022-01-07T00:00:00"/>
    <s v="RENOVACION"/>
    <s v="HERNANDEZ HERNANDEZ, JOSE GERAR"/>
    <x v="164"/>
    <x v="164"/>
    <s v="ASESOR SENIOR"/>
    <x v="25"/>
    <n v="0.3"/>
    <n v="17.807790000000001"/>
  </r>
  <r>
    <s v="AUTOS"/>
    <s v="MAPFRE"/>
    <n v="4011900499817"/>
    <n v="479.55"/>
    <n v="71.932500000000005"/>
    <n v="0.15"/>
    <m/>
    <s v="MENSUAL"/>
    <d v="2022-01-07T00:00:00"/>
    <s v="RENOVACION"/>
    <s v="LOMELI GODINEZ, DAVID"/>
    <x v="164"/>
    <x v="164"/>
    <s v="ASESOR SENIOR"/>
    <x v="25"/>
    <n v="0.3"/>
    <n v="21.579750000000001"/>
  </r>
  <r>
    <s v="AUTOS"/>
    <s v="MAPFRE"/>
    <n v="4011900499789"/>
    <n v="3324.16"/>
    <n v="498.62399999999997"/>
    <n v="0.15"/>
    <m/>
    <s v="CONTADO"/>
    <d v="2022-01-24T00:00:00"/>
    <s v="RENOVACION"/>
    <s v="COVARRUBIAS LOMELI, ELOY ALBERT"/>
    <x v="164"/>
    <x v="164"/>
    <s v="ASESOR SENIOR"/>
    <x v="25"/>
    <n v="0.3"/>
    <n v="149.5872"/>
  </r>
  <r>
    <s v="AUTOS"/>
    <s v="MAPFRE"/>
    <n v="4011900499047"/>
    <n v="9838.69"/>
    <n v="1475.8035"/>
    <n v="0.15"/>
    <m/>
    <s v="CONTADO"/>
    <d v="2022-01-25T00:00:00"/>
    <s v="RENOVACION"/>
    <s v="RIVERA , MARIA IMELDA JUANA"/>
    <x v="164"/>
    <x v="164"/>
    <s v="ASESOR SENIOR"/>
    <x v="25"/>
    <n v="0.3"/>
    <n v="442.74104999999997"/>
  </r>
  <r>
    <s v="HOGAR"/>
    <s v="MAPFRE"/>
    <n v="3101900020070"/>
    <n v="513.29"/>
    <n v="66.727699999999999"/>
    <n v="0.13"/>
    <m/>
    <s v="MENSUAL"/>
    <d v="2022-02-02T00:00:00"/>
    <s v="RENOVACION"/>
    <s v="HERNANDEZ Y GARCIA, JOSE MANUEL"/>
    <x v="164"/>
    <x v="164"/>
    <s v="ASESOR SENIOR"/>
    <x v="25"/>
    <n v="0.3"/>
    <n v="20.01831"/>
  </r>
  <r>
    <s v="AUTOS"/>
    <s v="MAPFRE"/>
    <n v="4012100376860"/>
    <n v="8601.2000000000007"/>
    <n v="1290.18"/>
    <n v="0.15"/>
    <m/>
    <s v="CONTADO"/>
    <d v="2022-01-12T00:00:00"/>
    <s v="NUEVA"/>
    <s v="HERNANDEZ MARTIN, CLAUDIA"/>
    <x v="165"/>
    <x v="165"/>
    <s v="ASESOR SENIOR"/>
    <x v="25"/>
    <n v="0.3"/>
    <n v="387.05400000000003"/>
  </r>
  <r>
    <s v="AUTOS"/>
    <s v="MAPFRE"/>
    <n v="4011900479436"/>
    <n v="6378.98"/>
    <n v="956.84699999999987"/>
    <n v="0.15"/>
    <m/>
    <s v="CONTADO"/>
    <d v="2022-01-14T00:00:00"/>
    <s v="RENOVACION"/>
    <s v="MARTIN MANRIQUE, YOLANDA"/>
    <x v="165"/>
    <x v="165"/>
    <s v="ASESOR SENIOR"/>
    <x v="25"/>
    <n v="0.3"/>
    <n v="287.05409999999995"/>
  </r>
  <r>
    <s v="HOGAR"/>
    <s v="MAPFRE"/>
    <n v="3101900017004"/>
    <n v="276.12"/>
    <n v="35.895600000000002"/>
    <n v="0.13"/>
    <m/>
    <s v="MENSUAL"/>
    <d v="2022-01-18T00:00:00"/>
    <s v="RENOVACION"/>
    <s v="HERNANDEZ MARTIN, CLAUDIA"/>
    <x v="165"/>
    <x v="165"/>
    <s v="ASESOR SENIOR"/>
    <x v="25"/>
    <n v="0.3"/>
    <n v="10.76868"/>
  </r>
  <r>
    <s v="AUTOS"/>
    <s v="MAPFRE"/>
    <n v="4011900474914"/>
    <n v="2848.85"/>
    <n v="427.32749999999999"/>
    <n v="0.15"/>
    <m/>
    <s v="CONTADO"/>
    <d v="2022-01-21T00:00:00"/>
    <s v="RENOVACION"/>
    <s v="MORA BECERRA, JOSEFINA"/>
    <x v="165"/>
    <x v="165"/>
    <s v="ASESOR SENIOR"/>
    <x v="25"/>
    <n v="0.3"/>
    <n v="128.19825"/>
  </r>
  <r>
    <s v="AUTOS"/>
    <s v="MAPFRE"/>
    <n v="4011900338882"/>
    <n v="525.16999999999996"/>
    <n v="78.775499999999994"/>
    <n v="0.15"/>
    <m/>
    <s v="MENSUAL"/>
    <d v="2022-01-28T00:00:00"/>
    <s v="RENOVACION"/>
    <s v="RICO ALVAREZ, HIPOLITO"/>
    <x v="165"/>
    <x v="165"/>
    <s v="ASESOR SENIOR"/>
    <x v="25"/>
    <n v="0.3"/>
    <n v="23.632649999999998"/>
  </r>
  <r>
    <s v="AUTOS"/>
    <s v="MAPFRE"/>
    <n v="4012200032438"/>
    <n v="6901.21"/>
    <n v="1035.1814999999999"/>
    <n v="0.15"/>
    <m/>
    <s v="CONTADO"/>
    <d v="2022-02-02T00:00:00"/>
    <s v="NUEVA"/>
    <s v="MARTINEZ JAUREGUI, FERMIN"/>
    <x v="165"/>
    <x v="165"/>
    <s v="ASESOR SENIOR"/>
    <x v="25"/>
    <n v="0.3"/>
    <n v="310.55444999999997"/>
  </r>
  <r>
    <s v="AUTOS"/>
    <s v="MAPFRE"/>
    <n v="4011900402887"/>
    <n v="241.66"/>
    <n v="36.248999999999995"/>
    <n v="0.15"/>
    <m/>
    <s v="MENSUAL"/>
    <d v="2022-01-05T00:00:00"/>
    <s v="RENOVACION"/>
    <s v="REYES GIL, MARIA INES"/>
    <x v="166"/>
    <x v="166"/>
    <s v="ASESOR"/>
    <x v="25"/>
    <n v="0.3"/>
    <n v="10.874699999999999"/>
  </r>
  <r>
    <s v="HOGAR"/>
    <s v="MAPFRE"/>
    <n v="3102100000430"/>
    <n v="5836.07"/>
    <n v="758.68909999999994"/>
    <n v="0.13"/>
    <m/>
    <s v="CONTADO"/>
    <d v="2022-01-06T00:00:00"/>
    <s v="RENOVACION"/>
    <s v="HINOJOSA FREGOSO, LUZ EUGENIA"/>
    <x v="166"/>
    <x v="166"/>
    <s v="ASESOR"/>
    <x v="25"/>
    <n v="0.3"/>
    <n v="227.60672999999997"/>
  </r>
  <r>
    <s v="AUTOS"/>
    <s v="MAPFRE"/>
    <n v="4012000035932"/>
    <n v="540.99"/>
    <n v="81.148499999999999"/>
    <n v="0.15"/>
    <m/>
    <s v="MENSUAL"/>
    <d v="2022-01-12T00:00:00"/>
    <s v="RENOVACION"/>
    <s v="VALLIN ZEPEDA, OCTAVIO ALEJANDR"/>
    <x v="166"/>
    <x v="166"/>
    <s v="ASESOR"/>
    <x v="25"/>
    <n v="0.3"/>
    <n v="24.344549999999998"/>
  </r>
  <r>
    <s v="VIDA INVERSION"/>
    <s v="MAPFRE"/>
    <n v="1002100000349"/>
    <n v="10000"/>
    <n v="2600"/>
    <n v="0.26"/>
    <m/>
    <s v="CONTADO"/>
    <d v="2022-01-13T00:00:00"/>
    <s v="RENOVACION"/>
    <s v="VAZQUEZ SERRATOS, MARTHA GENOVE"/>
    <x v="166"/>
    <x v="166"/>
    <s v="ASESOR"/>
    <x v="25"/>
    <n v="0.3"/>
    <n v="780"/>
  </r>
  <r>
    <s v="VIDA INVERSION"/>
    <s v="MAPFRE"/>
    <n v="1002100000353"/>
    <n v="15000"/>
    <n v="3900"/>
    <n v="0.26"/>
    <m/>
    <s v="CONTADO"/>
    <d v="2022-01-13T00:00:00"/>
    <s v="RENOVACION"/>
    <s v="VAZQUEZ SERRATOS, MARTHA GENOVE"/>
    <x v="166"/>
    <x v="166"/>
    <s v="ASESOR"/>
    <x v="25"/>
    <n v="0.3"/>
    <n v="1170"/>
  </r>
  <r>
    <s v="AUTOS"/>
    <s v="MAPFRE"/>
    <n v="4011900474178"/>
    <n v="1358.51"/>
    <n v="203.7765"/>
    <n v="0.15"/>
    <m/>
    <s v="MENSUAL"/>
    <d v="2022-01-14T00:00:00"/>
    <s v="RENOVACION"/>
    <s v="DEALBA SANTANA, GENARO"/>
    <x v="166"/>
    <x v="166"/>
    <s v="ASESOR"/>
    <x v="25"/>
    <n v="0.3"/>
    <n v="61.132949999999994"/>
  </r>
  <r>
    <s v="GMM"/>
    <s v="MAPFRE"/>
    <n v="2882000023203"/>
    <n v="1020.84"/>
    <n v="173.54"/>
    <n v="0.16999725716076955"/>
    <m/>
    <s v="MENSUAL SIN RECARGOS"/>
    <d v="2022-01-17T00:00:00"/>
    <s v="RENOVACION"/>
    <s v="LOPEZ DE LA CRUZ, SARA"/>
    <x v="166"/>
    <x v="166"/>
    <s v="ASESOR"/>
    <x v="25"/>
    <n v="0.3"/>
    <n v="52.061999999999998"/>
  </r>
  <r>
    <s v="AUTOS"/>
    <s v="MAPFRE"/>
    <n v="4012000104411"/>
    <n v="364.73"/>
    <n v="54.709499999999998"/>
    <n v="0.15"/>
    <m/>
    <s v="MENSUAL"/>
    <d v="2022-01-21T00:00:00"/>
    <s v="RENOVACION"/>
    <s v="DE ALBA SANTANA, GENARO"/>
    <x v="166"/>
    <x v="166"/>
    <s v="ASESOR"/>
    <x v="25"/>
    <n v="0.3"/>
    <n v="16.412849999999999"/>
  </r>
  <r>
    <s v="AUTOS"/>
    <s v="MAPFRE"/>
    <n v="4012000104412"/>
    <n v="536.67999999999995"/>
    <n v="80.501999999999995"/>
    <n v="0.15"/>
    <m/>
    <s v="MENSUAL"/>
    <d v="2022-01-21T00:00:00"/>
    <s v="RENOVACION"/>
    <s v="DE ALBA SANTANA, GENARO"/>
    <x v="166"/>
    <x v="166"/>
    <s v="ASESOR"/>
    <x v="25"/>
    <n v="0.3"/>
    <n v="24.150599999999997"/>
  </r>
  <r>
    <s v="GMM"/>
    <s v="MAPFRE"/>
    <n v="2882000020041"/>
    <n v="1627.92"/>
    <n v="162.79"/>
    <n v="9.9998771438399914E-2"/>
    <m/>
    <s v="MENSUAL SIN RECARGOS"/>
    <d v="2022-01-26T00:00:00"/>
    <s v="RENOVACION"/>
    <s v="ROBLES MEZA, VICTOR MANUEL"/>
    <x v="166"/>
    <x v="166"/>
    <s v="ASESOR"/>
    <x v="25"/>
    <n v="0.3"/>
    <n v="48.836999999999996"/>
  </r>
  <r>
    <s v="AUTOS"/>
    <s v="MAPFRE"/>
    <n v="4011900439051"/>
    <n v="368.85"/>
    <n v="55.327500000000001"/>
    <n v="0.15"/>
    <m/>
    <s v="MENSUAL"/>
    <d v="2022-01-26T00:00:00"/>
    <s v="RENOVACION"/>
    <s v="HINOJOSA FREGOSO, LUZ EUGENIA"/>
    <x v="166"/>
    <x v="166"/>
    <s v="ASESOR"/>
    <x v="25"/>
    <n v="0.3"/>
    <n v="16.59825"/>
  </r>
  <r>
    <s v="GMM"/>
    <s v="MAPFRE"/>
    <n v="2882100004420"/>
    <n v="18703.04"/>
    <n v="3179.52"/>
    <n v="0.17000017109518023"/>
    <m/>
    <s v="CONTADO"/>
    <d v="2022-01-31T00:00:00"/>
    <s v="RENOVACION"/>
    <s v="HINOJOSA FREGOSO, DORA CECILIA"/>
    <x v="166"/>
    <x v="166"/>
    <s v="ASESOR"/>
    <x v="25"/>
    <n v="0.3"/>
    <n v="953.85599999999999"/>
  </r>
  <r>
    <s v="AUTOS"/>
    <s v="MAPFRE"/>
    <n v="4012000035932"/>
    <n v="540.99"/>
    <n v="81.148499999999999"/>
    <n v="0.15"/>
    <m/>
    <s v="MENSUAL"/>
    <d v="2022-02-02T00:00:00"/>
    <s v="RENOVACION"/>
    <s v="VALLIN ZEPEDA, OCTAVIO ALEJANDR"/>
    <x v="166"/>
    <x v="166"/>
    <s v="ASESOR"/>
    <x v="25"/>
    <n v="0.3"/>
    <n v="24.344549999999998"/>
  </r>
  <r>
    <s v="AUTOS"/>
    <s v="MAPFRE"/>
    <n v="4012000019484"/>
    <n v="8171.45"/>
    <n v="1225.7175"/>
    <n v="0.15"/>
    <m/>
    <s v="CONTADO"/>
    <d v="2022-01-17T00:00:00"/>
    <s v="RENOVACION"/>
    <s v="OLIVARES LOPEZ, ALEJANDRO"/>
    <x v="157"/>
    <x v="157"/>
    <s v="ASESOR SENIOR"/>
    <x v="25"/>
    <n v="0.3"/>
    <n v="367.71524999999997"/>
  </r>
  <r>
    <s v="AUTOS"/>
    <s v="MAPFRE"/>
    <n v="4012100043804"/>
    <n v="3959.69"/>
    <n v="593.95349999999996"/>
    <n v="0.15"/>
    <m/>
    <s v="SEMESTRAL"/>
    <d v="2022-01-25T00:00:00"/>
    <s v="RENOVACION"/>
    <s v="RUIZ DELGADO, LUISA"/>
    <x v="157"/>
    <x v="157"/>
    <s v="ASESOR SENIOR"/>
    <x v="25"/>
    <n v="0.3"/>
    <n v="178.18604999999999"/>
  </r>
  <r>
    <s v="AUTOS"/>
    <s v="MAPFRE"/>
    <n v="4011900474654"/>
    <n v="4861.28"/>
    <n v="729.19199999999989"/>
    <n v="0.15"/>
    <m/>
    <s v="CONTADO"/>
    <d v="2022-01-11T00:00:00"/>
    <s v="RENOVACION"/>
    <s v="RAMOS ZEPEDA, JOEL"/>
    <x v="167"/>
    <x v="167"/>
    <s v="ASESOR SENIOR"/>
    <x v="25"/>
    <n v="0.3"/>
    <n v="218.75759999999997"/>
  </r>
  <r>
    <s v="AUTOS"/>
    <s v="MAPFRE"/>
    <n v="4011900474478"/>
    <n v="296.44"/>
    <n v="44.466000000000001"/>
    <n v="0.15"/>
    <m/>
    <s v="MENSUAL"/>
    <d v="2022-01-20T00:00:00"/>
    <s v="RENOVACION"/>
    <s v="LEAL ESTRADA, JOSE ANTONIO"/>
    <x v="167"/>
    <x v="167"/>
    <s v="ASESOR SENIOR"/>
    <x v="25"/>
    <n v="0.3"/>
    <n v="13.3398"/>
  </r>
  <r>
    <s v="AUTOS"/>
    <s v="MAPFRE"/>
    <n v="4011900330812"/>
    <n v="258.62"/>
    <n v="38.792999999999999"/>
    <n v="0.15"/>
    <m/>
    <s v="MENSUAL"/>
    <d v="2022-01-21T00:00:00"/>
    <s v="RENOVACION"/>
    <s v="DEL RINCON SALAZAR, ROBERTO"/>
    <x v="167"/>
    <x v="167"/>
    <s v="ASESOR SENIOR"/>
    <x v="25"/>
    <n v="0.3"/>
    <n v="11.6379"/>
  </r>
  <r>
    <s v="AUTOS"/>
    <s v="MAPFRE"/>
    <n v="4012000003465"/>
    <n v="6174.6"/>
    <n v="926.19"/>
    <n v="0.15"/>
    <m/>
    <s v="CONTADO"/>
    <d v="2022-01-27T00:00:00"/>
    <s v="RENOVACION"/>
    <s v="PEREZ GARCIA, EDUARDO MARTIN"/>
    <x v="167"/>
    <x v="167"/>
    <s v="ASESOR SENIOR"/>
    <x v="25"/>
    <n v="0.3"/>
    <n v="277.85700000000003"/>
  </r>
  <r>
    <s v="AUTOS"/>
    <s v="MAPFRE"/>
    <n v="4011900499627"/>
    <n v="722.43"/>
    <n v="108.36449999999999"/>
    <n v="0.15"/>
    <m/>
    <s v="MENSUAL"/>
    <d v="2022-01-28T00:00:00"/>
    <s v="RENOVACION"/>
    <s v="SALCEDO SANCHEZ, ARTURO"/>
    <x v="167"/>
    <x v="167"/>
    <s v="ASESOR SENIOR"/>
    <x v="25"/>
    <n v="0.3"/>
    <n v="32.509349999999998"/>
  </r>
  <r>
    <s v="AUTOS"/>
    <s v="MAPFRE"/>
    <n v="4011900499627"/>
    <n v="722.39"/>
    <n v="108.35849999999999"/>
    <n v="0.15"/>
    <m/>
    <s v="MENSUAL"/>
    <d v="2022-01-28T00:00:00"/>
    <s v="RENOVACION"/>
    <s v="SALCEDO SANCHEZ, ARTURO"/>
    <x v="167"/>
    <x v="167"/>
    <s v="ASESOR SENIOR"/>
    <x v="25"/>
    <n v="0.3"/>
    <n v="32.507549999999995"/>
  </r>
  <r>
    <s v="AUTOS"/>
    <s v="MAPFRE"/>
    <n v="4011900499627"/>
    <n v="722.39"/>
    <n v="108.35849999999999"/>
    <n v="0.15"/>
    <m/>
    <s v="MENSUAL"/>
    <d v="2022-01-28T00:00:00"/>
    <s v="RENOVACION"/>
    <s v="SALCEDO SANCHEZ, ARTURO"/>
    <x v="167"/>
    <x v="167"/>
    <s v="ASESOR SENIOR"/>
    <x v="25"/>
    <n v="0.3"/>
    <n v="32.507549999999995"/>
  </r>
  <r>
    <s v="AUTOS"/>
    <s v="MAPFRE"/>
    <n v="4011900499627"/>
    <n v="722.39"/>
    <n v="108.35849999999999"/>
    <n v="0.15"/>
    <m/>
    <s v="MENSUAL"/>
    <d v="2022-01-28T00:00:00"/>
    <s v="RENOVACION"/>
    <s v="SALCEDO SANCHEZ, ARTURO"/>
    <x v="167"/>
    <x v="167"/>
    <s v="ASESOR SENIOR"/>
    <x v="25"/>
    <n v="0.3"/>
    <n v="32.507549999999995"/>
  </r>
  <r>
    <s v="AUTOS"/>
    <s v="MAPFRE"/>
    <n v="4011900499627"/>
    <n v="722.39"/>
    <n v="108.35849999999999"/>
    <n v="0.15"/>
    <m/>
    <s v="MENSUAL"/>
    <d v="2022-01-28T00:00:00"/>
    <s v="RENOVACION"/>
    <s v="SALCEDO SANCHEZ, ARTURO"/>
    <x v="167"/>
    <x v="167"/>
    <s v="ASESOR SENIOR"/>
    <x v="25"/>
    <n v="0.3"/>
    <n v="32.507549999999995"/>
  </r>
  <r>
    <s v="AUTOS"/>
    <s v="MAPFRE"/>
    <n v="4011900499627"/>
    <n v="722.39"/>
    <n v="108.35849999999999"/>
    <n v="0.15"/>
    <m/>
    <s v="MENSUAL"/>
    <d v="2022-01-28T00:00:00"/>
    <s v="RENOVACION"/>
    <s v="SALCEDO SANCHEZ, ARTURO"/>
    <x v="167"/>
    <x v="167"/>
    <s v="ASESOR SENIOR"/>
    <x v="25"/>
    <n v="0.3"/>
    <n v="32.507549999999995"/>
  </r>
  <r>
    <s v="AUTOS"/>
    <s v="MAPFRE"/>
    <n v="4011900499627"/>
    <n v="722.39"/>
    <n v="108.35849999999999"/>
    <n v="0.15"/>
    <m/>
    <s v="MENSUAL"/>
    <d v="2022-01-28T00:00:00"/>
    <s v="RENOVACION"/>
    <s v="SALCEDO SANCHEZ, ARTURO"/>
    <x v="167"/>
    <x v="167"/>
    <s v="ASESOR SENIOR"/>
    <x v="25"/>
    <n v="0.3"/>
    <n v="32.507549999999995"/>
  </r>
  <r>
    <s v="AUTOS"/>
    <s v="MAPFRE"/>
    <n v="4011900499627"/>
    <n v="722.39"/>
    <n v="108.35849999999999"/>
    <n v="0.15"/>
    <m/>
    <s v="MENSUAL"/>
    <d v="2022-01-28T00:00:00"/>
    <s v="RENOVACION"/>
    <s v="SALCEDO SANCHEZ, ARTURO"/>
    <x v="167"/>
    <x v="167"/>
    <s v="ASESOR SENIOR"/>
    <x v="25"/>
    <n v="0.3"/>
    <n v="32.507549999999995"/>
  </r>
  <r>
    <s v="AUTOS"/>
    <s v="MAPFRE"/>
    <n v="4011900499627"/>
    <n v="722.39"/>
    <n v="108.35849999999999"/>
    <n v="0.15"/>
    <m/>
    <s v="MENSUAL"/>
    <d v="2022-01-28T00:00:00"/>
    <s v="RENOVACION"/>
    <s v="SALCEDO SANCHEZ, ARTURO"/>
    <x v="167"/>
    <x v="167"/>
    <s v="ASESOR SENIOR"/>
    <x v="25"/>
    <n v="0.3"/>
    <n v="32.507549999999995"/>
  </r>
  <r>
    <s v="AUTOS"/>
    <s v="MAPFRE"/>
    <n v="4011900499627"/>
    <n v="722.39"/>
    <n v="108.35849999999999"/>
    <n v="0.15"/>
    <m/>
    <s v="MENSUAL"/>
    <d v="2022-01-28T00:00:00"/>
    <s v="RENOVACION"/>
    <s v="SALCEDO SANCHEZ, ARTURO"/>
    <x v="167"/>
    <x v="167"/>
    <s v="ASESOR SENIOR"/>
    <x v="25"/>
    <n v="0.3"/>
    <n v="32.507549999999995"/>
  </r>
  <r>
    <s v="AUTOS"/>
    <s v="MAPFRE"/>
    <n v="4011900499627"/>
    <n v="722.39"/>
    <n v="108.35849999999999"/>
    <n v="0.15"/>
    <m/>
    <s v="MENSUAL"/>
    <d v="2022-01-28T00:00:00"/>
    <s v="RENOVACION"/>
    <s v="SALCEDO SANCHEZ, ARTURO"/>
    <x v="167"/>
    <x v="167"/>
    <s v="ASESOR SENIOR"/>
    <x v="25"/>
    <n v="0.3"/>
    <n v="32.507549999999995"/>
  </r>
  <r>
    <s v="AUTOS"/>
    <s v="MAPFRE"/>
    <n v="4011900499627"/>
    <n v="722.39"/>
    <n v="108.35849999999999"/>
    <n v="0.15"/>
    <m/>
    <s v="MENSUAL"/>
    <d v="2022-01-28T00:00:00"/>
    <s v="RENOVACION"/>
    <s v="SALCEDO SANCHEZ, ARTURO"/>
    <x v="167"/>
    <x v="167"/>
    <s v="ASESOR SENIOR"/>
    <x v="25"/>
    <n v="0.3"/>
    <n v="32.507549999999995"/>
  </r>
  <r>
    <s v="AUTOS"/>
    <s v="MAPFRE"/>
    <n v="4011900499628"/>
    <n v="795.82"/>
    <n v="119.373"/>
    <n v="0.15"/>
    <m/>
    <s v="MENSUAL"/>
    <d v="2022-01-28T00:00:00"/>
    <s v="RENOVACION"/>
    <s v="SALCEDO SANCHEZ, ARTURO"/>
    <x v="167"/>
    <x v="167"/>
    <s v="ASESOR SENIOR"/>
    <x v="25"/>
    <n v="0.3"/>
    <n v="35.811900000000001"/>
  </r>
  <r>
    <s v="AUTOS"/>
    <s v="MAPFRE"/>
    <n v="4011900499628"/>
    <n v="795.81"/>
    <n v="119.37149999999998"/>
    <n v="0.15"/>
    <m/>
    <s v="MENSUAL"/>
    <d v="2022-01-28T00:00:00"/>
    <s v="RENOVACION"/>
    <s v="SALCEDO SANCHEZ, ARTURO"/>
    <x v="167"/>
    <x v="167"/>
    <s v="ASESOR SENIOR"/>
    <x v="25"/>
    <n v="0.3"/>
    <n v="35.811449999999994"/>
  </r>
  <r>
    <s v="AUTOS"/>
    <s v="MAPFRE"/>
    <n v="4011900499628"/>
    <n v="795.81"/>
    <n v="119.37149999999998"/>
    <n v="0.15"/>
    <m/>
    <s v="MENSUAL"/>
    <d v="2022-01-28T00:00:00"/>
    <s v="RENOVACION"/>
    <s v="SALCEDO SANCHEZ, ARTURO"/>
    <x v="167"/>
    <x v="167"/>
    <s v="ASESOR SENIOR"/>
    <x v="25"/>
    <n v="0.3"/>
    <n v="35.811449999999994"/>
  </r>
  <r>
    <s v="AUTOS"/>
    <s v="MAPFRE"/>
    <n v="4011900499628"/>
    <n v="795.81"/>
    <n v="119.37149999999998"/>
    <n v="0.15"/>
    <m/>
    <s v="MENSUAL"/>
    <d v="2022-01-28T00:00:00"/>
    <s v="RENOVACION"/>
    <s v="SALCEDO SANCHEZ, ARTURO"/>
    <x v="167"/>
    <x v="167"/>
    <s v="ASESOR SENIOR"/>
    <x v="25"/>
    <n v="0.3"/>
    <n v="35.811449999999994"/>
  </r>
  <r>
    <s v="AUTOS"/>
    <s v="MAPFRE"/>
    <n v="4011900499628"/>
    <n v="795.81"/>
    <n v="119.37149999999998"/>
    <n v="0.15"/>
    <m/>
    <s v="MENSUAL"/>
    <d v="2022-01-28T00:00:00"/>
    <s v="RENOVACION"/>
    <s v="SALCEDO SANCHEZ, ARTURO"/>
    <x v="167"/>
    <x v="167"/>
    <s v="ASESOR SENIOR"/>
    <x v="25"/>
    <n v="0.3"/>
    <n v="35.811449999999994"/>
  </r>
  <r>
    <s v="AUTOS"/>
    <s v="MAPFRE"/>
    <n v="4011900499628"/>
    <n v="795.81"/>
    <n v="119.37149999999998"/>
    <n v="0.15"/>
    <m/>
    <s v="MENSUAL"/>
    <d v="2022-01-28T00:00:00"/>
    <s v="RENOVACION"/>
    <s v="SALCEDO SANCHEZ, ARTURO"/>
    <x v="167"/>
    <x v="167"/>
    <s v="ASESOR SENIOR"/>
    <x v="25"/>
    <n v="0.3"/>
    <n v="35.811449999999994"/>
  </r>
  <r>
    <s v="AUTOS"/>
    <s v="MAPFRE"/>
    <n v="4011900499628"/>
    <n v="795.81"/>
    <n v="119.37149999999998"/>
    <n v="0.15"/>
    <m/>
    <s v="MENSUAL"/>
    <d v="2022-01-28T00:00:00"/>
    <s v="RENOVACION"/>
    <s v="SALCEDO SANCHEZ, ARTURO"/>
    <x v="167"/>
    <x v="167"/>
    <s v="ASESOR SENIOR"/>
    <x v="25"/>
    <n v="0.3"/>
    <n v="35.811449999999994"/>
  </r>
  <r>
    <s v="AUTOS"/>
    <s v="MAPFRE"/>
    <n v="4011900499628"/>
    <n v="795.81"/>
    <n v="119.37149999999998"/>
    <n v="0.15"/>
    <m/>
    <s v="MENSUAL"/>
    <d v="2022-01-28T00:00:00"/>
    <s v="RENOVACION"/>
    <s v="SALCEDO SANCHEZ, ARTURO"/>
    <x v="167"/>
    <x v="167"/>
    <s v="ASESOR SENIOR"/>
    <x v="25"/>
    <n v="0.3"/>
    <n v="35.811449999999994"/>
  </r>
  <r>
    <s v="AUTOS"/>
    <s v="MAPFRE"/>
    <n v="4011900499628"/>
    <n v="795.81"/>
    <n v="119.37149999999998"/>
    <n v="0.15"/>
    <m/>
    <s v="MENSUAL"/>
    <d v="2022-01-28T00:00:00"/>
    <s v="RENOVACION"/>
    <s v="SALCEDO SANCHEZ, ARTURO"/>
    <x v="167"/>
    <x v="167"/>
    <s v="ASESOR SENIOR"/>
    <x v="25"/>
    <n v="0.3"/>
    <n v="35.811449999999994"/>
  </r>
  <r>
    <s v="AUTOS"/>
    <s v="MAPFRE"/>
    <n v="4011900499628"/>
    <n v="795.81"/>
    <n v="119.37149999999998"/>
    <n v="0.15"/>
    <m/>
    <s v="MENSUAL"/>
    <d v="2022-01-28T00:00:00"/>
    <s v="RENOVACION"/>
    <s v="SALCEDO SANCHEZ, ARTURO"/>
    <x v="167"/>
    <x v="167"/>
    <s v="ASESOR SENIOR"/>
    <x v="25"/>
    <n v="0.3"/>
    <n v="35.811449999999994"/>
  </r>
  <r>
    <s v="AUTOS"/>
    <s v="MAPFRE"/>
    <n v="4011900499628"/>
    <n v="795.81"/>
    <n v="119.37149999999998"/>
    <n v="0.15"/>
    <m/>
    <s v="MENSUAL"/>
    <d v="2022-01-28T00:00:00"/>
    <s v="RENOVACION"/>
    <s v="SALCEDO SANCHEZ, ARTURO"/>
    <x v="167"/>
    <x v="167"/>
    <s v="ASESOR SENIOR"/>
    <x v="25"/>
    <n v="0.3"/>
    <n v="35.811449999999994"/>
  </r>
  <r>
    <s v="AUTOS"/>
    <s v="MAPFRE"/>
    <n v="4011900499628"/>
    <n v="795.81"/>
    <n v="119.37149999999998"/>
    <n v="0.15"/>
    <m/>
    <s v="MENSUAL"/>
    <d v="2022-01-28T00:00:00"/>
    <s v="RENOVACION"/>
    <s v="SALCEDO SANCHEZ, ARTURO"/>
    <x v="167"/>
    <x v="167"/>
    <s v="ASESOR SENIOR"/>
    <x v="25"/>
    <n v="0.3"/>
    <n v="35.811449999999994"/>
  </r>
  <r>
    <s v="GMM"/>
    <s v="MAPFRE"/>
    <n v="2882000002451"/>
    <n v="6039.09"/>
    <n v="1147.4271000000001"/>
    <n v="0.19"/>
    <m/>
    <s v="CONTADO"/>
    <d v="2022-01-31T00:00:00"/>
    <s v="RENOVACION"/>
    <s v="PEREZ GARCIA, VICTOR MANUEL"/>
    <x v="167"/>
    <x v="167"/>
    <s v="ASESOR SENIOR"/>
    <x v="25"/>
    <n v="0.3"/>
    <n v="344.22813000000002"/>
  </r>
  <r>
    <s v="AUTOS"/>
    <s v="MAPFRE"/>
    <n v="4011900411617"/>
    <n v="-3244.86"/>
    <n v="-486.72899999999998"/>
    <n v="0.15"/>
    <m/>
    <s v="CONTADO"/>
    <d v="2022-02-02T00:00:00"/>
    <s v="RENOVACION"/>
    <s v="PEREZ GARCIA, EDUARDO MARTIN"/>
    <x v="167"/>
    <x v="167"/>
    <s v="ASESOR SENIOR"/>
    <x v="25"/>
    <n v="0.3"/>
    <n v="-146.0187"/>
  </r>
  <r>
    <s v="AUTOS"/>
    <s v="MAPFRE"/>
    <n v="4012000092550"/>
    <n v="571.77"/>
    <n v="85.765499999999989"/>
    <n v="0.15"/>
    <m/>
    <s v="MENSUAL"/>
    <d v="2022-01-06T00:00:00"/>
    <s v="RENOVACION"/>
    <s v="ALARCON GUTIERREZ, NORA IVETTE"/>
    <x v="168"/>
    <x v="168"/>
    <s v="ASESOR"/>
    <x v="25"/>
    <n v="0.3"/>
    <n v="25.729649999999996"/>
  </r>
  <r>
    <s v="HOGAR"/>
    <s v="MAPFRE"/>
    <n v="3101900009032"/>
    <n v="1368.65"/>
    <n v="177.92450000000002"/>
    <n v="0.13"/>
    <m/>
    <s v="MENSUAL"/>
    <d v="2022-01-25T00:00:00"/>
    <s v="RENOVACION"/>
    <s v="ALARCON TRILLO, FRANCISCO JAVIE"/>
    <x v="168"/>
    <x v="168"/>
    <s v="ASESOR"/>
    <x v="25"/>
    <n v="0.3"/>
    <n v="53.377350000000007"/>
  </r>
  <r>
    <s v="GMM"/>
    <s v="MAPFRE"/>
    <n v="2882000041517"/>
    <n v="1445.96"/>
    <n v="274.73239999999998"/>
    <n v="0.19"/>
    <m/>
    <s v="MENSUAL SIN RECARGOS"/>
    <d v="2022-01-28T00:00:00"/>
    <s v="RENOVACION"/>
    <s v="BAEZA MOSQUEDA, JONATHAN RAUL"/>
    <x v="168"/>
    <x v="168"/>
    <s v="ASESOR"/>
    <x v="25"/>
    <n v="0.3"/>
    <n v="82.419719999999998"/>
  </r>
  <r>
    <s v="AUTOS"/>
    <s v="MAPFRE"/>
    <n v="4011900474923"/>
    <n v="4758.58"/>
    <n v="713.78699999999992"/>
    <n v="0.15"/>
    <m/>
    <s v="CONTADO"/>
    <d v="2022-01-13T00:00:00"/>
    <s v="RENOVACION"/>
    <s v="GUTIERREZ GUTIERREZ, MIGUEL ALE"/>
    <x v="169"/>
    <x v="169"/>
    <s v="ASESOR SENIOR"/>
    <x v="25"/>
    <n v="0.3"/>
    <n v="214.13609999999997"/>
  </r>
  <r>
    <s v="AUTOS"/>
    <s v="MAPFRE"/>
    <n v="4012100384172"/>
    <n v="10687.63"/>
    <n v="1603.1444999999999"/>
    <n v="0.15"/>
    <m/>
    <s v="CONTADO"/>
    <d v="2022-01-13T00:00:00"/>
    <s v="NUEVA"/>
    <s v="GUST PARRA, HERIBERTO"/>
    <x v="169"/>
    <x v="169"/>
    <s v="ASESOR SENIOR"/>
    <x v="25"/>
    <n v="0.3"/>
    <n v="480.94334999999995"/>
  </r>
  <r>
    <s v="AUTOS"/>
    <s v="MAPFRE"/>
    <n v="4011900435902"/>
    <n v="5380.65"/>
    <n v="807.09749999999997"/>
    <n v="0.15"/>
    <m/>
    <s v="CONTADO"/>
    <d v="2022-01-18T00:00:00"/>
    <s v="RENOVACION"/>
    <s v="HINOJOSA MUNOZ, MANUELA"/>
    <x v="169"/>
    <x v="169"/>
    <s v="ASESOR SENIOR"/>
    <x v="25"/>
    <n v="0.3"/>
    <n v="242.12924999999998"/>
  </r>
  <r>
    <s v="AUTOS"/>
    <s v="MAPFRE"/>
    <n v="4011900436038"/>
    <n v="3473.15"/>
    <n v="520.97249999999997"/>
    <n v="0.15"/>
    <m/>
    <s v="CONTADO"/>
    <d v="2022-01-21T00:00:00"/>
    <s v="RENOVACION"/>
    <s v="SOTELO FONSECA, SARA"/>
    <x v="169"/>
    <x v="169"/>
    <s v="ASESOR SENIOR"/>
    <x v="25"/>
    <n v="0.3"/>
    <n v="156.29174999999998"/>
  </r>
  <r>
    <s v="AUTOS"/>
    <s v="MAPFRE"/>
    <n v="4011900435951"/>
    <n v="4207.5600000000004"/>
    <n v="631.13400000000001"/>
    <n v="0.15"/>
    <m/>
    <s v="CONTADO"/>
    <d v="2022-01-24T00:00:00"/>
    <s v="RENOVACION"/>
    <s v="REYNAGA CAMACHO, JUAN GERARDO"/>
    <x v="169"/>
    <x v="169"/>
    <s v="ASESOR SENIOR"/>
    <x v="25"/>
    <n v="0.3"/>
    <n v="189.34020000000001"/>
  </r>
  <r>
    <s v="AUTOS"/>
    <s v="MAPFRE"/>
    <n v="4011900474035"/>
    <n v="4086.91"/>
    <n v="613.03649999999993"/>
    <n v="0.15"/>
    <m/>
    <s v="CONTADO"/>
    <d v="2022-01-26T00:00:00"/>
    <s v="RENOVACION"/>
    <s v="RUBALCABA RIBERA, LILIA GUADALU"/>
    <x v="169"/>
    <x v="169"/>
    <s v="ASESOR SENIOR"/>
    <x v="25"/>
    <n v="0.3"/>
    <n v="183.91094999999999"/>
  </r>
  <r>
    <s v="AUTOS"/>
    <s v="MAPFRE"/>
    <n v="4052100000851"/>
    <n v="9076.9599999999991"/>
    <n v="1361.5439999999999"/>
    <n v="0.15"/>
    <m/>
    <s v="CONTADO"/>
    <d v="2022-01-31T00:00:00"/>
    <s v="RENOVACION"/>
    <s v="PRODUCTOS AGRICOLAS CARDENAS SA"/>
    <x v="169"/>
    <x v="169"/>
    <s v="ASESOR SENIOR"/>
    <x v="25"/>
    <n v="0.3"/>
    <n v="408.46319999999997"/>
  </r>
  <r>
    <s v="AUTOS"/>
    <s v="MAPFRE"/>
    <n v="4012000021061"/>
    <n v="15155.29"/>
    <n v="2273.2935000000002"/>
    <n v="0.15"/>
    <m/>
    <s v="CONTADO"/>
    <d v="2022-02-02T00:00:00"/>
    <s v="RENOVACION"/>
    <s v="MARTINEZ QUIROGA, MARIA MAGDALE"/>
    <x v="169"/>
    <x v="169"/>
    <s v="ASESOR SENIOR"/>
    <x v="25"/>
    <n v="0.3"/>
    <n v="681.98805000000004"/>
  </r>
  <r>
    <s v="AUTOS"/>
    <s v="MAPFRE"/>
    <n v="4052100000807"/>
    <n v="10675.45"/>
    <n v="1387.81"/>
    <n v="0.13000014050929937"/>
    <m/>
    <s v="CONTADO"/>
    <d v="2022-02-02T00:00:00"/>
    <s v="RENOVACION"/>
    <s v="PRODUCTOS AGRICOLAS CARDENAS SA"/>
    <x v="169"/>
    <x v="169"/>
    <s v="ASESOR SENIOR"/>
    <x v="25"/>
    <n v="0.3"/>
    <n v="416.34299999999996"/>
  </r>
  <r>
    <s v="AUTOS"/>
    <s v="MAPFRE"/>
    <n v="4012100212962"/>
    <n v="4222.99"/>
    <n v="633.44849999999997"/>
    <n v="0.15"/>
    <m/>
    <s v="SEMESTRAL"/>
    <d v="2022-01-05T00:00:00"/>
    <s v="NUEVA"/>
    <s v="CHAVEZ ALCANTAR, ELIA DEL CARME"/>
    <x v="170"/>
    <x v="170"/>
    <s v="ASESOR SENIOR"/>
    <x v="25"/>
    <n v="0.3"/>
    <n v="190.03455"/>
  </r>
  <r>
    <s v="HOGAR"/>
    <s v="MAPFRE"/>
    <n v="3102100008991"/>
    <n v="293.8"/>
    <n v="38.194000000000003"/>
    <n v="0.13"/>
    <m/>
    <s v="MENSUAL"/>
    <d v="2022-01-06T00:00:00"/>
    <s v="NUEVA"/>
    <s v="TINAJERO SOLIS, BELVETH LIZETHE"/>
    <x v="170"/>
    <x v="170"/>
    <s v="ASESOR SENIOR"/>
    <x v="25"/>
    <n v="0.3"/>
    <n v="11.4582"/>
  </r>
  <r>
    <s v="AUTOS"/>
    <s v="MAPFRE"/>
    <n v="4011900498317"/>
    <n v="9292.18"/>
    <n v="1393.827"/>
    <n v="0.15"/>
    <m/>
    <s v="CONTADO"/>
    <d v="2022-01-07T00:00:00"/>
    <s v="RENOVACION"/>
    <s v="GRUPO DRAGON ESPLENDIDO S.A. DE"/>
    <x v="170"/>
    <x v="170"/>
    <s v="ASESOR SENIOR"/>
    <x v="25"/>
    <n v="0.3"/>
    <n v="418.1481"/>
  </r>
  <r>
    <s v="AUTOS"/>
    <s v="MAPFRE"/>
    <n v="4012100028175"/>
    <n v="4716.55"/>
    <n v="707.48249999999996"/>
    <n v="0.15"/>
    <m/>
    <s v="CONTADO"/>
    <d v="2022-01-07T00:00:00"/>
    <s v="RENOVACION"/>
    <s v="VILLASENOR SANTANA, CARLOS ERNE"/>
    <x v="170"/>
    <x v="170"/>
    <s v="ASESOR SENIOR"/>
    <x v="25"/>
    <n v="0.3"/>
    <n v="212.24474999999998"/>
  </r>
  <r>
    <s v="AUTOS"/>
    <s v="MAPFRE"/>
    <n v="4012200006497"/>
    <n v="7953.67"/>
    <n v="1193.0505000000001"/>
    <n v="0.15"/>
    <m/>
    <s v="CONTADO"/>
    <d v="2022-01-10T00:00:00"/>
    <s v="NUEVA"/>
    <s v="MU¥OZ RODRIGUEZ, BERENICE"/>
    <x v="170"/>
    <x v="170"/>
    <s v="ASESOR SENIOR"/>
    <x v="25"/>
    <n v="0.3"/>
    <n v="357.91514999999998"/>
  </r>
  <r>
    <s v="AUTOS"/>
    <s v="MAPFRE"/>
    <n v="4012200014410"/>
    <n v="5441.46"/>
    <n v="816.21899999999994"/>
    <n v="0.15"/>
    <m/>
    <s v="CONTADO"/>
    <d v="2022-01-18T00:00:00"/>
    <s v="NUEVA"/>
    <s v="MADRIGAL ROBLES, VICTOR HUGO"/>
    <x v="170"/>
    <x v="170"/>
    <s v="ASESOR SENIOR"/>
    <x v="25"/>
    <n v="0.3"/>
    <n v="244.86569999999998"/>
  </r>
  <r>
    <s v="AUTOS"/>
    <s v="MAPFRE"/>
    <n v="4011900474263"/>
    <n v="4224.03"/>
    <n v="633.60449999999992"/>
    <n v="0.15"/>
    <m/>
    <s v="CONTADO"/>
    <d v="2022-01-19T00:00:00"/>
    <s v="RENOVACION"/>
    <s v="GRUPO DRAGON ESPLENDIDO SA DE C"/>
    <x v="170"/>
    <x v="170"/>
    <s v="ASESOR SENIOR"/>
    <x v="25"/>
    <n v="0.3"/>
    <n v="190.08134999999996"/>
  </r>
  <r>
    <s v="HOGAR"/>
    <s v="MAPFRE"/>
    <n v="3101900011432"/>
    <n v="260.54000000000002"/>
    <n v="33.870200000000004"/>
    <n v="0.13"/>
    <m/>
    <s v="MENSUAL"/>
    <d v="2022-01-20T00:00:00"/>
    <s v="RENOVACION"/>
    <s v="MARTINEZ BELTRAN, VERONICA GISS"/>
    <x v="170"/>
    <x v="170"/>
    <s v="ASESOR SENIOR"/>
    <x v="25"/>
    <n v="0.3"/>
    <n v="10.161060000000001"/>
  </r>
  <r>
    <s v="AUTOS"/>
    <s v="MAPFRE"/>
    <n v="4011900459267"/>
    <n v="509.92"/>
    <n v="76.488"/>
    <n v="0.15"/>
    <m/>
    <s v="MENSUAL"/>
    <d v="2022-01-20T00:00:00"/>
    <s v="RENOVACION"/>
    <s v="CARRILLO GUERRA, ALEJANDRA"/>
    <x v="170"/>
    <x v="170"/>
    <s v="ASESOR SENIOR"/>
    <x v="25"/>
    <n v="0.3"/>
    <n v="22.946400000000001"/>
  </r>
  <r>
    <s v="AUTOS"/>
    <s v="MAPFRE"/>
    <n v="4011900435729"/>
    <n v="408.65"/>
    <n v="61.297499999999992"/>
    <n v="0.15"/>
    <m/>
    <s v="MENSUAL"/>
    <d v="2022-01-28T00:00:00"/>
    <s v="RENOVACION"/>
    <s v="AGUIRRE JIMENEZ, JOSE DE JESUS"/>
    <x v="170"/>
    <x v="170"/>
    <s v="ASESOR SENIOR"/>
    <x v="25"/>
    <n v="0.3"/>
    <n v="18.389249999999997"/>
  </r>
  <r>
    <s v="AUTOS"/>
    <s v="MAPFRE"/>
    <n v="4011900474590"/>
    <n v="4363.8900000000003"/>
    <n v="654.58350000000007"/>
    <n v="0.15"/>
    <m/>
    <s v="CONTADO"/>
    <d v="2022-01-31T00:00:00"/>
    <s v="RENOVACION"/>
    <s v="LI LI"/>
    <x v="170"/>
    <x v="170"/>
    <s v="ASESOR SENIOR"/>
    <x v="25"/>
    <n v="0.3"/>
    <n v="196.37505000000002"/>
  </r>
  <r>
    <s v="AUTOS"/>
    <s v="MAPFRE"/>
    <n v="4012000000951"/>
    <n v="3084.6"/>
    <n v="462.68999999999994"/>
    <n v="0.15"/>
    <m/>
    <s v="CONTADO"/>
    <d v="2022-01-05T00:00:00"/>
    <s v="RENOVACION"/>
    <s v="SEDANO BARRETO, LAURA MARGARITA"/>
    <x v="171"/>
    <x v="171"/>
    <s v="EJECUTIVO DE SERVICIO"/>
    <x v="25"/>
    <n v="0.3"/>
    <n v="138.80699999999999"/>
  </r>
  <r>
    <s v="AUTOS"/>
    <s v="MAPFRE"/>
    <n v="4012000034499"/>
    <n v="257.56"/>
    <n v="38.634"/>
    <n v="0.15"/>
    <m/>
    <s v="MENSUAL"/>
    <d v="2022-01-06T00:00:00"/>
    <s v="RENOVACION"/>
    <s v="SEGURA DELGADO, ERNESTO ANTONIO"/>
    <x v="171"/>
    <x v="171"/>
    <s v="EJECUTIVO DE SERVICIO"/>
    <x v="25"/>
    <n v="0.3"/>
    <n v="11.590199999999999"/>
  </r>
  <r>
    <s v="AUTOS"/>
    <s v="MAPFRE"/>
    <n v="4012000064670"/>
    <n v="526.28"/>
    <n v="78.941999999999993"/>
    <n v="0.15"/>
    <m/>
    <s v="MENSUAL"/>
    <d v="2022-01-12T00:00:00"/>
    <s v="RENOVACION"/>
    <s v="Y BONFIL, LAURA GISELA OROZCO"/>
    <x v="171"/>
    <x v="171"/>
    <s v="EJECUTIVO DE SERVICIO"/>
    <x v="25"/>
    <n v="0.3"/>
    <n v="23.682599999999997"/>
  </r>
  <r>
    <s v="AUTOS"/>
    <s v="MAPFRE"/>
    <n v="4012200008344"/>
    <n v="4299.41"/>
    <n v="644.91149999999993"/>
    <n v="0.15"/>
    <m/>
    <s v="CONTADO"/>
    <d v="2022-01-12T00:00:00"/>
    <s v="NUEVA"/>
    <s v="MARQUEZ MU¥OZ, CAROLINA"/>
    <x v="171"/>
    <x v="171"/>
    <s v="EJECUTIVO DE SERVICIO"/>
    <x v="25"/>
    <n v="0.3"/>
    <n v="193.47344999999999"/>
  </r>
  <r>
    <s v="AUTOS"/>
    <s v="MAPFRE"/>
    <n v="4011900339334"/>
    <n v="476.83"/>
    <n v="47.68"/>
    <n v="9.9993708449552257E-2"/>
    <m/>
    <s v="MENSUAL"/>
    <d v="2022-01-18T00:00:00"/>
    <s v="RENOVACION"/>
    <s v="MARQUEZ CARANDENTE, MARIA ANDRE"/>
    <x v="171"/>
    <x v="171"/>
    <s v="EJECUTIVO DE SERVICIO"/>
    <x v="25"/>
    <n v="0.3"/>
    <n v="14.304"/>
  </r>
  <r>
    <s v="AUTOS"/>
    <s v="MAPFRE"/>
    <n v="4012000103242"/>
    <n v="280.06"/>
    <n v="42.009"/>
    <n v="0.15"/>
    <m/>
    <s v="MENSUAL"/>
    <d v="2022-01-20T00:00:00"/>
    <s v="RENOVACION"/>
    <s v="URZUA CARRIZALES, RAMIRO"/>
    <x v="171"/>
    <x v="171"/>
    <s v="EJECUTIVO DE SERVICIO"/>
    <x v="25"/>
    <n v="0.3"/>
    <n v="12.6027"/>
  </r>
  <r>
    <s v="HOGAR"/>
    <s v="MAPFRE"/>
    <n v="3102000008781"/>
    <n v="607.22"/>
    <n v="78.938600000000008"/>
    <n v="0.13"/>
    <m/>
    <s v="MENSUAL"/>
    <d v="2022-01-21T00:00:00"/>
    <s v="RENOVACION"/>
    <s v="PEREZ ESCOBEDO, LUDWING ALFONSO"/>
    <x v="171"/>
    <x v="171"/>
    <s v="EJECUTIVO DE SERVICIO"/>
    <x v="25"/>
    <n v="0.3"/>
    <n v="23.68158"/>
  </r>
  <r>
    <s v="HOGAR"/>
    <s v="MAPFRE"/>
    <n v="3102100011427"/>
    <n v="219.85"/>
    <n v="28.580500000000001"/>
    <n v="0.13"/>
    <m/>
    <s v="MENSUAL"/>
    <d v="2022-01-25T00:00:00"/>
    <s v="NUEVA"/>
    <s v="TORRES MARQUEZ, ANDRES"/>
    <x v="171"/>
    <x v="171"/>
    <s v="EJECUTIVO DE SERVICIO"/>
    <x v="25"/>
    <n v="0.3"/>
    <n v="8.5741499999999995"/>
  </r>
  <r>
    <s v="AUTOS"/>
    <s v="MAPFRE"/>
    <n v="4012100053764"/>
    <n v="2716.65"/>
    <n v="407.4975"/>
    <n v="0.15"/>
    <m/>
    <s v="SEMESTRAL"/>
    <d v="2022-01-28T00:00:00"/>
    <s v="RENOVACION"/>
    <s v="CAMPOS VILCHIS, SOCORRO"/>
    <x v="171"/>
    <x v="171"/>
    <s v="EJECUTIVO DE SERVICIO"/>
    <x v="25"/>
    <n v="0.3"/>
    <n v="122.24924999999999"/>
  </r>
  <r>
    <s v="AUTOS"/>
    <s v="MAPFRE"/>
    <n v="4011900300219"/>
    <n v="300.49"/>
    <n v="30.05"/>
    <n v="0.10000332789776697"/>
    <m/>
    <s v="MENSUAL"/>
    <d v="2022-02-01T00:00:00"/>
    <s v="RENOVACION"/>
    <s v="TORRES MARQUEZ, MARIA FERNANDA"/>
    <x v="171"/>
    <x v="171"/>
    <s v="EJECUTIVO DE SERVICIO"/>
    <x v="25"/>
    <n v="0.3"/>
    <n v="9.0150000000000006"/>
  </r>
  <r>
    <s v="AUTOS"/>
    <s v="MAPFRE"/>
    <n v="4012000183796"/>
    <n v="370.84"/>
    <n v="55.625999999999998"/>
    <n v="0.15"/>
    <m/>
    <s v="MENSUAL"/>
    <d v="2022-02-02T00:00:00"/>
    <s v="RENOVACION"/>
    <s v="NAVARRO PONCE, AHIDA LUCIA"/>
    <x v="171"/>
    <x v="171"/>
    <s v="EJECUTIVO DE SERVICIO"/>
    <x v="25"/>
    <n v="0.3"/>
    <n v="16.687799999999999"/>
  </r>
  <r>
    <s v="AUTOS"/>
    <s v="MAPFRE"/>
    <n v="4012000108757"/>
    <n v="-583.08000000000004"/>
    <n v="-87.462000000000003"/>
    <n v="0.15"/>
    <m/>
    <s v="CONTADO"/>
    <d v="2022-01-07T00:00:00"/>
    <s v="RENOVACION"/>
    <s v="GARCIA HERNANDEZ, ISABEL DAYANA"/>
    <x v="172"/>
    <x v="172"/>
    <s v="ASESOR SENIOR"/>
    <x v="25"/>
    <n v="0.3"/>
    <n v="-26.238600000000002"/>
  </r>
  <r>
    <s v="AUTOS"/>
    <s v="MAPFRE"/>
    <n v="4011900474332"/>
    <n v="1762.95"/>
    <n v="264.4425"/>
    <n v="0.15"/>
    <m/>
    <s v="SEMESTRAL"/>
    <d v="2022-01-12T00:00:00"/>
    <s v="RENOVACION"/>
    <s v="NUNEZ SILVA, GILDARDO"/>
    <x v="172"/>
    <x v="172"/>
    <s v="ASESOR SENIOR"/>
    <x v="25"/>
    <n v="0.3"/>
    <n v="79.33274999999999"/>
  </r>
  <r>
    <s v="GMM"/>
    <s v="MAPFRE"/>
    <n v="2882000045840"/>
    <n v="6887.84"/>
    <n v="1308.6896000000002"/>
    <n v="0.19"/>
    <m/>
    <s v="CONTADO"/>
    <d v="2022-01-18T00:00:00"/>
    <s v="RENOVACION"/>
    <s v="HERNANDEZ HERNANDEZ, LOURDES MO"/>
    <x v="172"/>
    <x v="172"/>
    <s v="ASESOR SENIOR"/>
    <x v="25"/>
    <n v="0.3"/>
    <n v="392.60688000000005"/>
  </r>
  <r>
    <s v="GMM"/>
    <s v="MAPFRE"/>
    <n v="2882100004124"/>
    <n v="4590.16"/>
    <n v="872.13040000000001"/>
    <n v="0.19"/>
    <m/>
    <s v="CONTADO"/>
    <d v="2022-01-24T00:00:00"/>
    <s v="RENOVACION"/>
    <s v="RUBI FLORES, MAURICIO"/>
    <x v="172"/>
    <x v="172"/>
    <s v="ASESOR SENIOR"/>
    <x v="25"/>
    <n v="0.3"/>
    <n v="261.63911999999999"/>
  </r>
  <r>
    <s v="AUTOS"/>
    <s v="MAPFRE"/>
    <n v="4012200001709"/>
    <n v="8822.42"/>
    <n v="1323.3630000000001"/>
    <n v="0.15"/>
    <m/>
    <s v="CONTADO"/>
    <d v="2022-01-06T00:00:00"/>
    <s v="NUEVA"/>
    <s v="CORTES NAVARRETE, ALBERTO"/>
    <x v="173"/>
    <x v="173"/>
    <s v="ASESOR SENIOR"/>
    <x v="20"/>
    <n v="0.3"/>
    <n v="397.00889999999998"/>
  </r>
  <r>
    <s v="AUTOS"/>
    <s v="MAPFRE"/>
    <n v="4012200005293"/>
    <n v="16575.38"/>
    <n v="2486.3070000000002"/>
    <n v="0.15"/>
    <m/>
    <s v="CONTADO"/>
    <d v="2022-01-12T00:00:00"/>
    <s v="NUEVA"/>
    <s v="DE LOS SANTOS VAZQUEZ, OSCAR"/>
    <x v="173"/>
    <x v="173"/>
    <s v="ASESOR SENIOR"/>
    <x v="20"/>
    <n v="0.3"/>
    <n v="745.89210000000003"/>
  </r>
  <r>
    <s v="AUTOS"/>
    <s v="MAPFRE"/>
    <n v="4012200005319"/>
    <n v="7711.51"/>
    <n v="1156.7265"/>
    <n v="0.15"/>
    <m/>
    <s v="CONTADO"/>
    <d v="2022-01-12T00:00:00"/>
    <s v="NUEVA"/>
    <s v="BRAVO CAMACHO, MARIA ANITA"/>
    <x v="173"/>
    <x v="173"/>
    <s v="ASESOR SENIOR"/>
    <x v="20"/>
    <n v="0.3"/>
    <n v="347.01794999999998"/>
  </r>
  <r>
    <s v="HOGAR"/>
    <s v="MAPFRE"/>
    <n v="3101900016913"/>
    <n v="5118.45"/>
    <n v="665.39850000000001"/>
    <n v="0.13"/>
    <m/>
    <s v="CONTADO"/>
    <d v="2022-01-17T00:00:00"/>
    <s v="RENOVACION"/>
    <s v="RODRIGUEZ CUEVA, ELISA"/>
    <x v="173"/>
    <x v="173"/>
    <s v="ASESOR SENIOR"/>
    <x v="20"/>
    <n v="0.3"/>
    <n v="199.61955"/>
  </r>
  <r>
    <s v="AUTOS"/>
    <s v="MAPFRE"/>
    <n v="4011900474254"/>
    <n v="5427.36"/>
    <n v="814.10399999999993"/>
    <n v="0.15"/>
    <m/>
    <s v="CONTADO"/>
    <d v="2022-01-31T00:00:00"/>
    <s v="RENOVACION"/>
    <s v="MORENO GOMEZ, LAURA ELENA"/>
    <x v="173"/>
    <x v="173"/>
    <s v="ASESOR SENIOR"/>
    <x v="20"/>
    <n v="0.3"/>
    <n v="244.23119999999997"/>
  </r>
  <r>
    <s v="HOGAR"/>
    <s v="MAPFRE"/>
    <n v="3101900018441"/>
    <n v="1642.58"/>
    <n v="213.53540000000001"/>
    <n v="0.13"/>
    <m/>
    <s v="CONTADO"/>
    <d v="2022-01-06T00:00:00"/>
    <s v="RENOVACION"/>
    <s v="ARIAS RAMOS, RODOLFO"/>
    <x v="174"/>
    <x v="174"/>
    <s v="ASESOR SENIOR"/>
    <x v="20"/>
    <n v="0.3"/>
    <n v="64.06062"/>
  </r>
  <r>
    <s v="HOGAR"/>
    <s v="MAPFRE"/>
    <n v="3101900018442"/>
    <n v="4754.08"/>
    <n v="618.03039999999999"/>
    <n v="0.13"/>
    <m/>
    <s v="CONTADO"/>
    <d v="2022-01-06T00:00:00"/>
    <s v="RENOVACION"/>
    <s v="ARIAS RAMOS, RODOLFO"/>
    <x v="174"/>
    <x v="174"/>
    <s v="ASESOR SENIOR"/>
    <x v="20"/>
    <n v="0.3"/>
    <n v="185.40912"/>
  </r>
  <r>
    <s v="AUTOS"/>
    <s v="MAPFRE"/>
    <n v="4011900474292"/>
    <n v="4243.5"/>
    <n v="636.52499999999998"/>
    <n v="0.15"/>
    <m/>
    <s v="CONTADO"/>
    <d v="2022-01-06T00:00:00"/>
    <s v="RENOVACION"/>
    <s v="ARIAS RAMOS, RODOLFO"/>
    <x v="174"/>
    <x v="174"/>
    <s v="ASESOR SENIOR"/>
    <x v="20"/>
    <n v="0.3"/>
    <n v="190.95749999999998"/>
  </r>
  <r>
    <s v="AUTOS"/>
    <s v="MAPFRE"/>
    <n v="4011900501762"/>
    <n v="5290.19"/>
    <n v="793.52849999999989"/>
    <n v="0.15"/>
    <m/>
    <s v="CONTADO"/>
    <d v="2022-01-07T00:00:00"/>
    <s v="RENOVACION"/>
    <s v="GUZMAN ROMERO, VICTORIA ELIZABE"/>
    <x v="174"/>
    <x v="174"/>
    <s v="ASESOR SENIOR"/>
    <x v="20"/>
    <n v="0.3"/>
    <n v="238.05854999999997"/>
  </r>
  <r>
    <s v="GMM"/>
    <s v="MAPFRE"/>
    <n v="2882000024557"/>
    <n v="3719.8"/>
    <n v="706.76200000000006"/>
    <n v="0.19"/>
    <m/>
    <s v="SEMESTRAL"/>
    <d v="2022-01-10T00:00:00"/>
    <s v="RENOVACION"/>
    <s v="MARTINEZ RAMIREZ, GUILLERMO"/>
    <x v="175"/>
    <x v="175"/>
    <s v="SUBDIRECTOR DE CENTRO FINANCIERO"/>
    <x v="0"/>
    <n v="0.3"/>
    <n v="212.02860000000001"/>
  </r>
  <r>
    <s v="AUTOS"/>
    <s v="MAPFRE"/>
    <n v="4011900474154"/>
    <n v="3891.44"/>
    <n v="583.71600000000001"/>
    <n v="0.15"/>
    <m/>
    <s v="SEMESTRAL"/>
    <d v="2022-01-11T00:00:00"/>
    <s v="RENOVACION"/>
    <s v="BEST AGUILERA, CARLOS ROBERTO"/>
    <x v="174"/>
    <x v="174"/>
    <s v="ASESOR SENIOR"/>
    <x v="20"/>
    <n v="0.3"/>
    <n v="175.1148"/>
  </r>
  <r>
    <s v="HOGAR"/>
    <s v="MAPFRE"/>
    <n v="3101900017711"/>
    <n v="152.4"/>
    <n v="19.812000000000001"/>
    <n v="0.13"/>
    <m/>
    <s v="MENSUAL"/>
    <d v="2022-01-12T00:00:00"/>
    <s v="RENOVACION"/>
    <s v="MEDINA HUERTA, MARGARITA"/>
    <x v="174"/>
    <x v="174"/>
    <s v="ASESOR SENIOR"/>
    <x v="20"/>
    <n v="0.3"/>
    <n v="5.9436"/>
  </r>
  <r>
    <s v="HOGAR"/>
    <s v="MAPFRE"/>
    <n v="3101900014915"/>
    <n v="3689.83"/>
    <n v="479.67790000000002"/>
    <n v="0.13"/>
    <m/>
    <s v="CONTADO"/>
    <d v="2022-01-17T00:00:00"/>
    <s v="RENOVACION"/>
    <s v="VAZQUEZ DE ALBA, ANA GABRIELA"/>
    <x v="174"/>
    <x v="174"/>
    <s v="ASESOR SENIOR"/>
    <x v="20"/>
    <n v="0.3"/>
    <n v="143.90337"/>
  </r>
  <r>
    <s v="AUTOS"/>
    <s v="MAPFRE"/>
    <n v="4012000006383"/>
    <n v="3043.15"/>
    <n v="456.47250000000003"/>
    <n v="0.15"/>
    <m/>
    <s v="CONTADO"/>
    <d v="2022-01-17T00:00:00"/>
    <s v="RENOVACION"/>
    <s v="DEL MURO HERNANDEZ, JOSE FELIX"/>
    <x v="174"/>
    <x v="174"/>
    <s v="ASESOR SENIOR"/>
    <x v="20"/>
    <n v="0.3"/>
    <n v="136.94175000000001"/>
  </r>
  <r>
    <s v="GMM"/>
    <s v="MAPFRE"/>
    <n v="2882000019519"/>
    <n v="1563.5"/>
    <n v="265.8"/>
    <n v="0.1700031979533099"/>
    <m/>
    <s v="MENSUAL SIN RECARGOS"/>
    <d v="2022-01-19T00:00:00"/>
    <s v="RENOVACION"/>
    <s v="ROSALES CASTRO, ERNESTO"/>
    <x v="174"/>
    <x v="174"/>
    <s v="ASESOR SENIOR"/>
    <x v="20"/>
    <n v="0.3"/>
    <n v="79.739999999999995"/>
  </r>
  <r>
    <s v="GMM"/>
    <s v="MAPFRE"/>
    <n v="2882000006839"/>
    <n v="2345.16"/>
    <n v="445.5804"/>
    <n v="0.19"/>
    <m/>
    <s v="MENSUAL"/>
    <d v="2022-01-25T00:00:00"/>
    <s v="RENOVACION"/>
    <s v="FERADO VILLA, ARMANDO"/>
    <x v="174"/>
    <x v="174"/>
    <s v="ASESOR SENIOR"/>
    <x v="20"/>
    <n v="0.3"/>
    <n v="133.67411999999999"/>
  </r>
  <r>
    <s v="GMM"/>
    <s v="MAPFRE"/>
    <n v="2882000020278"/>
    <n v="456.42"/>
    <n v="86.719800000000006"/>
    <n v="0.19"/>
    <m/>
    <s v="MENSUAL SIN RECARGOS"/>
    <d v="2022-01-26T00:00:00"/>
    <s v="RENOVACION"/>
    <s v="GONZALEZ PEREZ, PAOLA"/>
    <x v="174"/>
    <x v="174"/>
    <s v="ASESOR SENIOR"/>
    <x v="20"/>
    <n v="0.3"/>
    <n v="26.015940000000001"/>
  </r>
  <r>
    <s v="AUTOS"/>
    <s v="MAPFRE"/>
    <n v="4011900474643"/>
    <n v="4265.46"/>
    <n v="639.81899999999996"/>
    <n v="0.15"/>
    <m/>
    <s v="CONTADO"/>
    <d v="2022-01-05T00:00:00"/>
    <s v="RENOVACION"/>
    <s v="MARTINEZ NU¥EZ, GEORGINA"/>
    <x v="176"/>
    <x v="176"/>
    <s v="ASESOR SENIOR"/>
    <x v="20"/>
    <n v="0.3"/>
    <n v="191.94569999999999"/>
  </r>
  <r>
    <s v="AUTOS"/>
    <s v="MAPFRE"/>
    <n v="4012200009263"/>
    <n v="9584.56"/>
    <n v="1437.684"/>
    <n v="0.15"/>
    <m/>
    <s v="CONTADO"/>
    <d v="2022-01-13T00:00:00"/>
    <s v="NUEVA"/>
    <s v="NAKAMURA SANCHEZ, HIDEKI"/>
    <x v="176"/>
    <x v="176"/>
    <s v="ASESOR SENIOR"/>
    <x v="20"/>
    <n v="0.3"/>
    <n v="431.30519999999996"/>
  </r>
  <r>
    <s v="AUTOS"/>
    <s v="MAPFRE"/>
    <n v="4012000120456"/>
    <n v="283.42"/>
    <n v="42.512999999999998"/>
    <n v="0.15"/>
    <m/>
    <s v="MENSUAL"/>
    <d v="2022-01-06T00:00:00"/>
    <s v="RENOVACION"/>
    <s v="LEAL RAMIREZ, CARLOS MIGUEL"/>
    <x v="177"/>
    <x v="177"/>
    <s v="ASESOR"/>
    <x v="20"/>
    <n v="0.3"/>
    <n v="12.7539"/>
  </r>
  <r>
    <s v="VIDA INVERSION"/>
    <s v="MAPFRE"/>
    <n v="1002000012007"/>
    <n v="2500"/>
    <n v="650"/>
    <n v="0.26"/>
    <m/>
    <s v="CONTADO"/>
    <d v="2022-01-10T00:00:00"/>
    <s v="RENOVACION"/>
    <s v="GALINDO HINOJOSA, FERNANDA"/>
    <x v="177"/>
    <x v="177"/>
    <s v="ASESOR"/>
    <x v="20"/>
    <n v="0.3"/>
    <n v="195"/>
  </r>
  <r>
    <s v="AUTOS"/>
    <s v="MAPFRE"/>
    <n v="4012000625421"/>
    <n v="6786.03"/>
    <n v="1017.9044999999999"/>
    <n v="0.15"/>
    <m/>
    <s v="CONTADO"/>
    <d v="2022-01-13T00:00:00"/>
    <s v="RENOVACION"/>
    <s v="VAZQUEZ PEREZ, MARIA ALEJANDRA"/>
    <x v="177"/>
    <x v="177"/>
    <s v="ASESOR"/>
    <x v="20"/>
    <n v="0.3"/>
    <n v="305.37134999999995"/>
  </r>
  <r>
    <s v="AUTOS"/>
    <s v="MAPFRE"/>
    <n v="4011900496140"/>
    <n v="8724.77"/>
    <n v="1308.7155"/>
    <n v="0.15"/>
    <m/>
    <s v="CONTADO"/>
    <d v="2022-01-17T00:00:00"/>
    <s v="RENOVACION"/>
    <s v="MORENO PEREZ, ANA ROSA"/>
    <x v="177"/>
    <x v="177"/>
    <s v="ASESOR"/>
    <x v="20"/>
    <n v="0.3"/>
    <n v="392.61464999999998"/>
  </r>
  <r>
    <s v="GMM"/>
    <s v="MAPFRE"/>
    <n v="2882200001006"/>
    <n v="2169.34"/>
    <n v="341.67"/>
    <n v="0.15749951598181935"/>
    <m/>
    <s v="SEMESTRAL"/>
    <d v="2022-01-21T00:00:00"/>
    <s v="NUEVA"/>
    <s v="VELAZQUEZ ROMERO, JESSICA ESTEF"/>
    <x v="177"/>
    <x v="177"/>
    <s v="ASESOR"/>
    <x v="20"/>
    <n v="0.3"/>
    <n v="102.501"/>
  </r>
  <r>
    <s v="GMM"/>
    <s v="MAPFRE"/>
    <n v="2882000030945"/>
    <n v="1824.48"/>
    <n v="346.65120000000002"/>
    <n v="0.19"/>
    <m/>
    <s v="MENSUAL SIN RECARGOS"/>
    <d v="2022-02-01T00:00:00"/>
    <s v="RENOVACION"/>
    <s v="CASTRO GOMEZ, HECTOR GUILLERMO"/>
    <x v="177"/>
    <x v="177"/>
    <s v="ASESOR"/>
    <x v="20"/>
    <n v="0.3"/>
    <n v="103.99536000000001"/>
  </r>
  <r>
    <s v="GMM"/>
    <s v="MAPFRE"/>
    <n v="2882000000437"/>
    <n v="10068.94"/>
    <n v="1913.0986"/>
    <n v="0.19"/>
    <m/>
    <s v="CONTADO"/>
    <d v="2022-01-07T00:00:00"/>
    <s v="RENOVACION"/>
    <s v="DURAN REA, SAMANTHA NAYELI"/>
    <x v="178"/>
    <x v="178"/>
    <s v="ASESOR SENIOR"/>
    <x v="20"/>
    <n v="0.3"/>
    <n v="573.92957999999999"/>
  </r>
  <r>
    <s v="AUTOS"/>
    <s v="MAPFRE"/>
    <n v="4012000004160"/>
    <n v="2961.97"/>
    <n v="444.29549999999995"/>
    <n v="0.15"/>
    <m/>
    <s v="SEMESTRAL"/>
    <d v="2022-01-13T00:00:00"/>
    <s v="RENOVACION"/>
    <s v="IBARRA GONZALEZ, ADRIANA ALEJAN"/>
    <x v="178"/>
    <x v="178"/>
    <s v="ASESOR SENIOR"/>
    <x v="20"/>
    <n v="0.3"/>
    <n v="133.28864999999999"/>
  </r>
  <r>
    <s v="AUTOS"/>
    <s v="MAPFRE"/>
    <n v="4012000088333"/>
    <n v="538.04999999999995"/>
    <n v="80.707499999999996"/>
    <n v="0.15"/>
    <m/>
    <s v="MENSUAL"/>
    <d v="2022-01-07T00:00:00"/>
    <s v="RENOVACION"/>
    <s v="GOMEZ PALACIOS, ANTONIA"/>
    <x v="179"/>
    <x v="179"/>
    <s v="ASESOR"/>
    <x v="20"/>
    <n v="0.3"/>
    <n v="24.212249999999997"/>
  </r>
  <r>
    <s v="AUTOS"/>
    <s v="MAPFRE"/>
    <n v="4012000021184"/>
    <n v="7186.92"/>
    <n v="1078.038"/>
    <n v="0.15"/>
    <m/>
    <s v="CONTADO"/>
    <d v="2022-01-11T00:00:00"/>
    <s v="RENOVACION"/>
    <s v="ARIAS BURGOA, NEFTALY"/>
    <x v="179"/>
    <x v="179"/>
    <s v="ASESOR"/>
    <x v="20"/>
    <n v="0.3"/>
    <n v="323.41140000000001"/>
  </r>
  <r>
    <s v="HOGAR"/>
    <s v="MAPFRE"/>
    <n v="3101900019844"/>
    <n v="6876.43"/>
    <n v="893.93590000000006"/>
    <n v="0.13"/>
    <m/>
    <s v="CONTADO"/>
    <d v="2022-01-26T00:00:00"/>
    <s v="RENOVACION"/>
    <s v="GRUTER NAPOLES, ANGELINA SONIA"/>
    <x v="179"/>
    <x v="179"/>
    <s v="ASESOR"/>
    <x v="20"/>
    <n v="0.3"/>
    <n v="268.18077"/>
  </r>
  <r>
    <s v="HOGAR"/>
    <s v="MAPFRE"/>
    <n v="3101900019845"/>
    <n v="7341.9"/>
    <n v="954.447"/>
    <n v="0.13"/>
    <m/>
    <s v="CONTADO"/>
    <d v="2022-01-26T00:00:00"/>
    <s v="RENOVACION"/>
    <s v="GRUTER NAPOLES, ANGELINA SONIA"/>
    <x v="179"/>
    <x v="179"/>
    <s v="ASESOR"/>
    <x v="20"/>
    <n v="0.3"/>
    <n v="286.33409999999998"/>
  </r>
  <r>
    <s v="HOGAR"/>
    <s v="MAPFRE"/>
    <n v="3101900018484"/>
    <n v="2659.1"/>
    <n v="345.68299999999999"/>
    <n v="0.13"/>
    <m/>
    <s v="CONTADO"/>
    <d v="2022-01-28T00:00:00"/>
    <s v="RENOVACION"/>
    <s v="ANAYA ESPINOSA, FERNANDO ALBERT"/>
    <x v="179"/>
    <x v="179"/>
    <s v="ASESOR"/>
    <x v="20"/>
    <n v="0.3"/>
    <n v="103.70489999999999"/>
  </r>
  <r>
    <s v="VIDA INVERSION"/>
    <s v="MAPFRE"/>
    <n v="1001900012111"/>
    <n v="10000"/>
    <n v="2600"/>
    <n v="0.26"/>
    <m/>
    <s v="CONTADO"/>
    <d v="2022-01-07T00:00:00"/>
    <s v="RENOVACION"/>
    <s v="GONZALEZ FLORES, JUAN ALBERTO"/>
    <x v="180"/>
    <x v="180"/>
    <s v="ASESOR SENIOR"/>
    <x v="20"/>
    <n v="0.3"/>
    <n v="780"/>
  </r>
  <r>
    <s v="AUTOS"/>
    <s v="MAPFRE"/>
    <n v="4012000019107"/>
    <n v="3626.34"/>
    <n v="543.95100000000002"/>
    <n v="0.15"/>
    <m/>
    <s v="CONTADO"/>
    <d v="2022-02-02T00:00:00"/>
    <s v="RENOVACION"/>
    <s v="CONTRERAS ALVIDREZ, LUIS CARLOS"/>
    <x v="180"/>
    <x v="180"/>
    <s v="ASESOR SENIOR"/>
    <x v="20"/>
    <n v="0.3"/>
    <n v="163.18530000000001"/>
  </r>
  <r>
    <s v="GMM"/>
    <s v="MAPFRE"/>
    <n v="2882100046537"/>
    <n v="370.58"/>
    <n v="70.410200000000003"/>
    <n v="0.19"/>
    <m/>
    <s v="MENSUAL"/>
    <d v="2022-01-18T00:00:00"/>
    <s v="NUEVA"/>
    <s v="MARTINEZ CAMPERO, SANDRA"/>
    <x v="116"/>
    <x v="116"/>
    <s v="SUBDIRECTOR DE PROMOCION"/>
    <x v="18"/>
    <n v="0.3"/>
    <n v="21.123059999999999"/>
  </r>
  <r>
    <s v="AUTOS"/>
    <s v="MAPFRE"/>
    <n v="4012000064762"/>
    <n v="602.83000000000004"/>
    <n v="90.424500000000009"/>
    <n v="0.15"/>
    <m/>
    <s v="MENSUAL"/>
    <d v="2022-01-26T00:00:00"/>
    <s v="RENOVACION"/>
    <s v="GARCIA ECHEVERRIA, JULIO CESAR"/>
    <x v="181"/>
    <x v="181"/>
    <s v="EJECUTIVO DE SERVICIO"/>
    <x v="20"/>
    <n v="0.3"/>
    <n v="27.127350000000003"/>
  </r>
  <r>
    <s v="AUTOS"/>
    <s v="MAPFRE"/>
    <n v="4011900339283"/>
    <n v="331.93"/>
    <n v="49.789499999999997"/>
    <n v="0.15"/>
    <m/>
    <s v="MENSUAL"/>
    <d v="2022-01-06T00:00:00"/>
    <s v="RENOVACION"/>
    <s v="CUEVAS ALVARADO, JOSE ANTONIO"/>
    <x v="182"/>
    <x v="182"/>
    <s v="ASESOR SENIOR"/>
    <x v="20"/>
    <n v="0.3"/>
    <n v="14.936849999999998"/>
  </r>
  <r>
    <s v="AUTOS"/>
    <s v="MAPFRE"/>
    <n v="4011900420782"/>
    <n v="1169.3399999999999"/>
    <n v="175.40099999999998"/>
    <n v="0.15"/>
    <m/>
    <s v="TRIMESTRAL"/>
    <d v="2022-01-14T00:00:00"/>
    <s v="RENOVACION"/>
    <s v="OLMEDO CUEVAS, LUZ ANGELICA"/>
    <x v="182"/>
    <x v="182"/>
    <s v="ASESOR SENIOR"/>
    <x v="20"/>
    <n v="0.3"/>
    <n v="52.620299999999993"/>
  </r>
  <r>
    <s v="AUTOS"/>
    <s v="MAPFRE"/>
    <n v="4012000022161"/>
    <n v="7307.69"/>
    <n v="1096.1534999999999"/>
    <n v="0.15"/>
    <m/>
    <s v="CONTADO"/>
    <d v="2022-01-21T00:00:00"/>
    <s v="RENOVACION"/>
    <s v="PARRA ORNELAS, SALVADOR"/>
    <x v="182"/>
    <x v="182"/>
    <s v="ASESOR SENIOR"/>
    <x v="20"/>
    <n v="0.3"/>
    <n v="328.84604999999993"/>
  </r>
  <r>
    <s v="AUTOS"/>
    <s v="MAPFRE"/>
    <n v="4012200013604"/>
    <n v="4921.1099999999997"/>
    <n v="738.16649999999993"/>
    <n v="0.15"/>
    <m/>
    <s v="CONTADO"/>
    <d v="2022-01-25T00:00:00"/>
    <s v="NUEVA"/>
    <s v="MOULIN BELLO, LUCIA"/>
    <x v="182"/>
    <x v="182"/>
    <s v="ASESOR SENIOR"/>
    <x v="20"/>
    <n v="0.3"/>
    <n v="221.44994999999997"/>
  </r>
  <r>
    <s v="AUTOS"/>
    <s v="MAPFRE"/>
    <n v="4012200008649"/>
    <n v="4388.8999999999996"/>
    <n v="658.33499999999992"/>
    <n v="0.15"/>
    <m/>
    <s v="CONTADO"/>
    <d v="2022-01-12T00:00:00"/>
    <s v="NUEVA"/>
    <s v="MOLINA REYNOSO, MA DEL REFUGIO"/>
    <x v="183"/>
    <x v="183"/>
    <s v="ASESOR SENIOR"/>
    <x v="20"/>
    <n v="0.3"/>
    <n v="197.50049999999996"/>
  </r>
  <r>
    <s v="AUTOS"/>
    <s v="MAPFRE"/>
    <n v="4012200009633"/>
    <n v="2690.44"/>
    <n v="403.56599999999997"/>
    <n v="0.15"/>
    <m/>
    <s v="CONTADO"/>
    <d v="2022-01-13T00:00:00"/>
    <s v="NUEVA"/>
    <s v="DE ANDA RAMIREZ, JOSEFINA"/>
    <x v="183"/>
    <x v="183"/>
    <s v="ASESOR SENIOR"/>
    <x v="20"/>
    <n v="0.3"/>
    <n v="121.06979999999999"/>
  </r>
  <r>
    <s v="AUTOS"/>
    <s v="MAPFRE"/>
    <n v="4011900499914"/>
    <n v="437.39"/>
    <n v="65.608499999999992"/>
    <n v="0.15"/>
    <m/>
    <s v="MENSUAL"/>
    <d v="2022-01-21T00:00:00"/>
    <s v="RENOVACION"/>
    <s v="CAMARENA PATINO, IRMA LETICIA"/>
    <x v="183"/>
    <x v="183"/>
    <s v="ASESOR SENIOR"/>
    <x v="20"/>
    <n v="0.3"/>
    <n v="19.682549999999996"/>
  </r>
  <r>
    <s v="HOGAR"/>
    <s v="MAPFRE"/>
    <n v="3101900018513"/>
    <n v="5364.74"/>
    <n v="697.4162"/>
    <n v="0.13"/>
    <m/>
    <s v="CONTADO"/>
    <d v="2022-01-27T00:00:00"/>
    <s v="RENOVACION"/>
    <s v="HERNANDEZ MARTINEZ, MARGARITA"/>
    <x v="183"/>
    <x v="183"/>
    <s v="ASESOR SENIOR"/>
    <x v="20"/>
    <n v="0.3"/>
    <n v="209.22486000000001"/>
  </r>
  <r>
    <s v="HOGAR"/>
    <s v="MAPFRE"/>
    <n v="3101900006731"/>
    <n v="204.76"/>
    <n v="26.6188"/>
    <n v="0.13"/>
    <m/>
    <s v="MENSUAL"/>
    <d v="2022-01-28T00:00:00"/>
    <s v="RENOVACION"/>
    <s v="ORTIZ JIMENEZ, LAURA"/>
    <x v="183"/>
    <x v="183"/>
    <s v="ASESOR SENIOR"/>
    <x v="20"/>
    <n v="0.3"/>
    <n v="7.9856400000000001"/>
  </r>
  <r>
    <s v="AUTOS"/>
    <s v="MAPFRE"/>
    <n v="4011900435858"/>
    <n v="372.42"/>
    <n v="55.863"/>
    <n v="0.15"/>
    <m/>
    <s v="MENSUAL"/>
    <d v="2022-01-28T00:00:00"/>
    <s v="RENOVACION"/>
    <s v="OLIVARES TORRES, MARIA CONCEPCI"/>
    <x v="183"/>
    <x v="183"/>
    <s v="ASESOR SENIOR"/>
    <x v="20"/>
    <n v="0.3"/>
    <n v="16.758900000000001"/>
  </r>
  <r>
    <s v="AUTOS"/>
    <s v="MAPFRE"/>
    <n v="4012000092621"/>
    <n v="487.64"/>
    <n v="73.146000000000001"/>
    <n v="0.15"/>
    <m/>
    <s v="MENSUAL"/>
    <d v="2022-01-28T00:00:00"/>
    <s v="RENOVACION"/>
    <s v="CAMARENA PATIŽþO, PABLO ADRIAN"/>
    <x v="183"/>
    <x v="183"/>
    <s v="ASESOR SENIOR"/>
    <x v="20"/>
    <n v="0.3"/>
    <n v="21.9438"/>
  </r>
  <r>
    <s v="HOGAR"/>
    <s v="MAPFRE"/>
    <n v="3101900011396"/>
    <n v="252.25"/>
    <n v="32.792500000000004"/>
    <n v="0.13"/>
    <m/>
    <s v="MENSUAL"/>
    <d v="2022-02-02T00:00:00"/>
    <s v="RENOVACION"/>
    <s v="CAMARENA PATINO, IRMA LETICIA"/>
    <x v="183"/>
    <x v="183"/>
    <s v="ASESOR SENIOR"/>
    <x v="20"/>
    <n v="0.3"/>
    <n v="9.8377500000000015"/>
  </r>
  <r>
    <s v="HOGAR"/>
    <s v="MAPFRE"/>
    <n v="3101900011468"/>
    <n v="262.72000000000003"/>
    <n v="34.153600000000004"/>
    <n v="0.13"/>
    <m/>
    <s v="MENSUAL"/>
    <d v="2022-02-02T00:00:00"/>
    <s v="RENOVACION"/>
    <s v="HERNANDEZ Y MARTINEZ, PATRICIA"/>
    <x v="183"/>
    <x v="183"/>
    <s v="ASESOR SENIOR"/>
    <x v="20"/>
    <n v="0.3"/>
    <n v="10.246080000000001"/>
  </r>
  <r>
    <s v="AUTOS"/>
    <s v="MAPFRE"/>
    <n v="4012100051110"/>
    <n v="2554.02"/>
    <n v="383.10300000000001"/>
    <n v="0.15"/>
    <m/>
    <s v="SEMESTRAL"/>
    <d v="2022-01-18T00:00:00"/>
    <s v="RENOVACION"/>
    <s v="ORENDAIN RUVALCABA, EDUARDO"/>
    <x v="184"/>
    <x v="184"/>
    <s v="DIRECTOR DE CENTRO FINANCIERO"/>
    <x v="20"/>
    <n v="0.3"/>
    <n v="114.93089999999999"/>
  </r>
  <r>
    <s v="HOGAR"/>
    <s v="MAPFRE"/>
    <n v="3101900016949"/>
    <n v="1741.48"/>
    <n v="226.39240000000001"/>
    <n v="0.13"/>
    <m/>
    <s v="SEMESTRAL"/>
    <d v="2022-01-26T00:00:00"/>
    <s v="RENOVACION"/>
    <s v="FIGUEROA HERNANDEZ, CARLOS ISAA"/>
    <x v="184"/>
    <x v="184"/>
    <s v="DIRECTOR DE CENTRO FINANCIERO"/>
    <x v="20"/>
    <n v="0.3"/>
    <n v="67.917720000000003"/>
  </r>
  <r>
    <s v="AUTOS"/>
    <s v="MAPFRE"/>
    <n v="4011900411764"/>
    <n v="614.4"/>
    <n v="92.16"/>
    <n v="0.15"/>
    <m/>
    <s v="MENSUAL"/>
    <d v="2022-01-26T00:00:00"/>
    <s v="RENOVACION"/>
    <s v="GARCIA VAZQUEZ, GUILLERMO"/>
    <x v="184"/>
    <x v="184"/>
    <s v="DIRECTOR DE CENTRO FINANCIERO"/>
    <x v="20"/>
    <n v="0.3"/>
    <n v="27.648"/>
  </r>
  <r>
    <s v="HOGAR"/>
    <s v="MAPFRE"/>
    <n v="3101900014914"/>
    <n v="1757.42"/>
    <n v="228.46460000000002"/>
    <n v="0.13"/>
    <m/>
    <s v="CONTADO"/>
    <d v="2022-01-17T00:00:00"/>
    <s v="RENOVACION"/>
    <s v="DE LA TORRE ALVAREZ, JOSEFINA G"/>
    <x v="185"/>
    <x v="185"/>
    <s v="ASESOR"/>
    <x v="20"/>
    <n v="0.3"/>
    <n v="68.539380000000008"/>
  </r>
  <r>
    <s v="AUTOS"/>
    <s v="MAPFRE"/>
    <n v="4011900411728"/>
    <n v="424.62"/>
    <n v="63.692999999999998"/>
    <n v="0.15"/>
    <m/>
    <s v="MENSUAL"/>
    <d v="2022-01-17T00:00:00"/>
    <s v="RENOVACION"/>
    <s v="TORRES PASILLAS, ROSALIA"/>
    <x v="185"/>
    <x v="185"/>
    <s v="ASESOR"/>
    <x v="20"/>
    <n v="0.3"/>
    <n v="19.107899999999997"/>
  </r>
  <r>
    <s v="AUTOS"/>
    <s v="MAPFRE"/>
    <n v="4011900474229"/>
    <n v="421.62"/>
    <n v="63.242999999999995"/>
    <n v="0.15"/>
    <m/>
    <s v="MENSUAL"/>
    <d v="2022-01-17T00:00:00"/>
    <s v="RENOVACION"/>
    <s v="VAZQUEZ BRISENO, SERGIO"/>
    <x v="185"/>
    <x v="185"/>
    <s v="ASESOR"/>
    <x v="20"/>
    <n v="0.3"/>
    <n v="18.972899999999999"/>
  </r>
  <r>
    <s v="AUTOS"/>
    <s v="MAPFRE"/>
    <n v="4011900435820"/>
    <n v="418.34"/>
    <n v="62.750999999999991"/>
    <n v="0.15"/>
    <m/>
    <s v="MENSUAL"/>
    <d v="2022-01-18T00:00:00"/>
    <s v="RENOVACION"/>
    <s v="RON URREA, CRISTINA"/>
    <x v="185"/>
    <x v="185"/>
    <s v="ASESOR"/>
    <x v="20"/>
    <n v="0.3"/>
    <n v="18.825299999999995"/>
  </r>
  <r>
    <s v="AUTOS"/>
    <s v="MAPFRE"/>
    <n v="4011900442773"/>
    <n v="479.59"/>
    <n v="71.938499999999991"/>
    <n v="0.15"/>
    <m/>
    <s v="MENSUAL"/>
    <d v="2022-01-21T00:00:00"/>
    <s v="RENOVACION"/>
    <s v="VAZQUEZ BRISENO, SERGIO"/>
    <x v="185"/>
    <x v="185"/>
    <s v="ASESOR"/>
    <x v="20"/>
    <n v="0.3"/>
    <n v="21.581549999999996"/>
  </r>
  <r>
    <s v="AUTOS"/>
    <s v="MAPFRE"/>
    <n v="4011900499044"/>
    <n v="3701.84"/>
    <n v="555.27599999999995"/>
    <n v="0.15"/>
    <m/>
    <s v="CONTADO"/>
    <d v="2022-01-24T00:00:00"/>
    <s v="RENOVACION"/>
    <s v="ULLOA ARAIZA, ANA SARA"/>
    <x v="185"/>
    <x v="185"/>
    <s v="ASESOR"/>
    <x v="20"/>
    <n v="0.3"/>
    <n v="166.58279999999999"/>
  </r>
  <r>
    <s v="AUTOS"/>
    <s v="MAPFRE"/>
    <n v="4011900499045"/>
    <n v="3099.82"/>
    <n v="464.97300000000001"/>
    <n v="0.15"/>
    <m/>
    <s v="CONTADO"/>
    <d v="2022-01-24T00:00:00"/>
    <s v="RENOVACION"/>
    <s v="MARQUEZ ULLOA, ANA MARIA DEL SO"/>
    <x v="185"/>
    <x v="185"/>
    <s v="ASESOR"/>
    <x v="20"/>
    <n v="0.3"/>
    <n v="139.49189999999999"/>
  </r>
  <r>
    <s v="AUTOS"/>
    <s v="MAPFRE"/>
    <n v="4012000064753"/>
    <n v="1493.66"/>
    <n v="224.04900000000001"/>
    <n v="0.15"/>
    <m/>
    <s v="TRIMESTRAL"/>
    <d v="2022-01-28T00:00:00"/>
    <s v="RENOVACION"/>
    <s v="MAESTRO SORIA, EDUARDO"/>
    <x v="185"/>
    <x v="185"/>
    <s v="ASESOR"/>
    <x v="20"/>
    <n v="0.3"/>
    <n v="67.214699999999993"/>
  </r>
  <r>
    <s v="AUTOS"/>
    <s v="MAPFRE"/>
    <n v="4012000021519"/>
    <n v="4712.24"/>
    <n v="706.8359999999999"/>
    <n v="0.15"/>
    <m/>
    <s v="CONTADO"/>
    <d v="2022-01-21T00:00:00"/>
    <s v="RENOVACION"/>
    <s v="LLAMAS VELASQUEZ, MILDRED"/>
    <x v="91"/>
    <x v="91"/>
    <s v="ASESOR"/>
    <x v="20"/>
    <n v="0.3"/>
    <n v="212.05079999999995"/>
  </r>
  <r>
    <s v="AUTOS"/>
    <s v="MAPFRE"/>
    <n v="4011900499495"/>
    <n v="6743.83"/>
    <n v="1011.5744999999999"/>
    <n v="0.15"/>
    <m/>
    <s v="CONTADO"/>
    <d v="2022-01-25T00:00:00"/>
    <s v="RENOVACION"/>
    <s v="GONZALEZ OLIVERA, TERESA"/>
    <x v="91"/>
    <x v="91"/>
    <s v="ASESOR"/>
    <x v="20"/>
    <n v="0.3"/>
    <n v="303.47234999999995"/>
  </r>
  <r>
    <s v="HOGAR"/>
    <s v="MAPFRE"/>
    <n v="3101900001580"/>
    <n v="457.05"/>
    <n v="59.416500000000006"/>
    <n v="0.13"/>
    <m/>
    <s v="MENSUAL"/>
    <d v="2022-01-28T00:00:00"/>
    <s v="RENOVACION"/>
    <s v="URRUTIA CASTILLO, ALEJANDRA YES"/>
    <x v="91"/>
    <x v="91"/>
    <s v="ASESOR"/>
    <x v="20"/>
    <n v="0.3"/>
    <n v="17.824950000000001"/>
  </r>
  <r>
    <s v="AUTOS"/>
    <s v="MAPFRE"/>
    <n v="4012000002516"/>
    <n v="6573.39"/>
    <n v="986.00850000000003"/>
    <n v="0.15"/>
    <m/>
    <s v="CONTADO"/>
    <d v="2022-01-07T00:00:00"/>
    <s v="RENOVACION"/>
    <s v="WARD VERDUGO, BELEN"/>
    <x v="186"/>
    <x v="186"/>
    <s v="SUBDIRECTOR DE PROMOCION"/>
    <x v="27"/>
    <n v="0.3"/>
    <n v="295.80255"/>
  </r>
  <r>
    <s v="AUTOS"/>
    <s v="MAPFRE"/>
    <n v="4011900499571"/>
    <n v="267.54000000000002"/>
    <n v="40.131"/>
    <n v="0.15"/>
    <m/>
    <s v="MENSUAL"/>
    <d v="2022-01-14T00:00:00"/>
    <s v="RENOVACION"/>
    <s v="CALVILLO ALONSO, MARTHA EVELIA"/>
    <x v="186"/>
    <x v="186"/>
    <s v="SUBDIRECTOR DE PROMOCION"/>
    <x v="27"/>
    <n v="0.3"/>
    <n v="12.039299999999999"/>
  </r>
  <r>
    <s v="AUTOS"/>
    <s v="MAPFRE"/>
    <n v="4012100052920"/>
    <n v="385.3"/>
    <n v="57.795000000000002"/>
    <n v="0.15"/>
    <m/>
    <s v="MENSUAL"/>
    <d v="2022-01-06T00:00:00"/>
    <s v="RENOVACION"/>
    <s v="BANAGA TORRES, EDNA ALICIA"/>
    <x v="187"/>
    <x v="187"/>
    <s v="EJECUTIVO DE SERVICIO"/>
    <x v="1"/>
    <n v="0.3"/>
    <n v="17.3385"/>
  </r>
  <r>
    <s v="AUTOS"/>
    <s v="MAPFRE"/>
    <n v="4012000088402"/>
    <n v="501.17"/>
    <n v="75.1755"/>
    <n v="0.15"/>
    <m/>
    <s v="MENSUAL"/>
    <d v="2022-01-20T00:00:00"/>
    <s v="RENOVACION"/>
    <s v="AGUIRRE AYON, MARTHA ALICIA"/>
    <x v="187"/>
    <x v="187"/>
    <s v="EJECUTIVO DE SERVICIO"/>
    <x v="1"/>
    <n v="0.3"/>
    <n v="22.55265"/>
  </r>
  <r>
    <s v="AUTOS"/>
    <s v="MAPFRE"/>
    <n v="4012100047043"/>
    <n v="5570.71"/>
    <n v="835.60649999999998"/>
    <n v="0.15"/>
    <m/>
    <s v="CONTADO"/>
    <d v="2022-01-25T00:00:00"/>
    <s v="RENOVACION"/>
    <s v="CASTRO FELIX, MARTIN ALFREDO"/>
    <x v="188"/>
    <x v="188"/>
    <s v="SUBDIRECTOR DE PROMOCION"/>
    <x v="28"/>
    <n v="0.3"/>
    <n v="250.68194999999997"/>
  </r>
  <r>
    <s v="AUTOS"/>
    <s v="MAPFRE"/>
    <n v="4011900493826"/>
    <n v="399.41"/>
    <n v="59.911500000000004"/>
    <n v="0.15"/>
    <m/>
    <s v="MENSUAL"/>
    <d v="2022-01-28T00:00:00"/>
    <s v="RENOVACION"/>
    <s v="DE LA TORRE DURAN, HERMELINDA"/>
    <x v="187"/>
    <x v="187"/>
    <s v="EJECUTIVO DE SERVICIO"/>
    <x v="1"/>
    <n v="0.3"/>
    <n v="17.97345"/>
  </r>
  <r>
    <s v="AUTOS"/>
    <s v="MAPFRE"/>
    <n v="4011900499473"/>
    <n v="2525.86"/>
    <n v="378.87900000000002"/>
    <n v="0.15"/>
    <m/>
    <s v="CONTADO"/>
    <d v="2022-01-28T00:00:00"/>
    <s v="RENOVACION"/>
    <s v="REYES SANCHEZ, RAFAEL RICARDO"/>
    <x v="189"/>
    <x v="189"/>
    <s v="ASESOR BANCA SOLUCIONES"/>
    <x v="28"/>
    <n v="0.3"/>
    <n v="113.66370000000001"/>
  </r>
  <r>
    <s v="AUTOS"/>
    <s v="MAPFRE"/>
    <n v="4012000160241"/>
    <n v="454.36"/>
    <n v="68.153999999999996"/>
    <n v="0.15"/>
    <m/>
    <s v="MENSUAL"/>
    <d v="2022-01-28T00:00:00"/>
    <s v="RENOVACION"/>
    <s v="CRUZ CEJA, MARIA TERESA"/>
    <x v="187"/>
    <x v="187"/>
    <s v="EJECUTIVO DE SERVICIO"/>
    <x v="1"/>
    <n v="0.3"/>
    <n v="20.446199999999997"/>
  </r>
  <r>
    <s v="AUTOS"/>
    <s v="MAPFRE"/>
    <n v="4011900473974"/>
    <n v="2614.79"/>
    <n v="392.21850000000001"/>
    <n v="0.15"/>
    <m/>
    <s v="CONTADO"/>
    <d v="2022-01-31T00:00:00"/>
    <s v="RENOVACION"/>
    <s v="TAGLE ALANIS, EMMA CRISTELA"/>
    <x v="189"/>
    <x v="189"/>
    <s v="ASESOR BANCA SOLUCIONES"/>
    <x v="28"/>
    <n v="0.3"/>
    <n v="117.66555"/>
  </r>
  <r>
    <s v="AUTOS"/>
    <s v="MAPFRE"/>
    <n v="4052000027924"/>
    <n v="4165.16"/>
    <n v="541.47"/>
    <n v="0.12999980793054769"/>
    <m/>
    <s v="CONTADO"/>
    <d v="2022-01-19T00:00:00"/>
    <s v="RENOVACION"/>
    <s v="FONTES ARAQUE, JUDITH"/>
    <x v="188"/>
    <x v="188"/>
    <s v="SUBDIRECTOR DE PROMOCION"/>
    <x v="28"/>
    <n v="0.3"/>
    <n v="162.441"/>
  </r>
  <r>
    <s v="GMM"/>
    <s v="MAPFRE"/>
    <n v="2882000027659"/>
    <n v="1011.67"/>
    <n v="171.98"/>
    <n v="0.16999614498799015"/>
    <m/>
    <s v="MENSUAL SIN RECARGOS"/>
    <d v="2022-01-28T00:00:00"/>
    <s v="RENOVACION"/>
    <s v="LIMA MORALES, OMAR ANDRES"/>
    <x v="188"/>
    <x v="188"/>
    <s v="SUBDIRECTOR DE PROMOCION"/>
    <x v="28"/>
    <n v="0.3"/>
    <n v="51.593999999999994"/>
  </r>
  <r>
    <s v="GMM"/>
    <s v="MAPFRE"/>
    <n v="2882000037147"/>
    <n v="739.99"/>
    <n v="138.38"/>
    <n v="0.18700252706117648"/>
    <m/>
    <s v="MENSUAL"/>
    <d v="2022-01-28T00:00:00"/>
    <s v="RENOVACION"/>
    <s v="ALVAREZ CAMBEROS, MARCO ANTONIO"/>
    <x v="188"/>
    <x v="188"/>
    <s v="SUBDIRECTOR DE PROMOCION"/>
    <x v="28"/>
    <n v="0.3"/>
    <n v="41.513999999999996"/>
  </r>
  <r>
    <s v="AUTOS"/>
    <s v="MAPFRE"/>
    <n v="4012100133953"/>
    <n v="1167.0999999999999"/>
    <n v="175.06499999999997"/>
    <n v="0.15"/>
    <m/>
    <s v="MENSUAL"/>
    <d v="2022-01-19T00:00:00"/>
    <s v="NUEVA"/>
    <s v="BAUTISTA OLVERA, JORGE"/>
    <x v="190"/>
    <x v="190"/>
    <s v="ASESOR"/>
    <x v="28"/>
    <n v="0.3"/>
    <n v="52.519499999999987"/>
  </r>
  <r>
    <s v="HOGAR"/>
    <s v="MAPFRE"/>
    <n v="3101900004580"/>
    <n v="179.17"/>
    <n v="23.292099999999998"/>
    <n v="0.13"/>
    <m/>
    <s v="MENSUAL"/>
    <d v="2022-01-14T00:00:00"/>
    <s v="RENOVACION"/>
    <s v="NAVARRO MU¥OZ, CESAR GABRIEL"/>
    <x v="191"/>
    <x v="191"/>
    <s v="DIRECTOR DE CENTRO FINANCIERO"/>
    <x v="28"/>
    <n v="0.3"/>
    <n v="6.9876299999999993"/>
  </r>
  <r>
    <s v="AUTOS"/>
    <s v="MAPFRE"/>
    <n v="4011900474540"/>
    <n v="3665.57"/>
    <n v="549.83550000000002"/>
    <n v="0.15"/>
    <m/>
    <s v="CONTADO"/>
    <d v="2022-01-14T00:00:00"/>
    <s v="RENOVACION"/>
    <s v="WINDER ARREOLA, JOSE CARLOS"/>
    <x v="191"/>
    <x v="191"/>
    <s v="DIRECTOR DE CENTRO FINANCIERO"/>
    <x v="28"/>
    <n v="0.3"/>
    <n v="164.95065"/>
  </r>
  <r>
    <s v="AUTOS"/>
    <s v="MAPFRE"/>
    <n v="4012000063355"/>
    <n v="409.71"/>
    <n v="61.456499999999991"/>
    <n v="0.15"/>
    <m/>
    <s v="MENSUAL"/>
    <d v="2022-01-24T00:00:00"/>
    <s v="RENOVACION"/>
    <s v="NAVARRO HALLAL, CESAR GUADALUPE"/>
    <x v="191"/>
    <x v="191"/>
    <s v="DIRECTOR DE CENTRO FINANCIERO"/>
    <x v="28"/>
    <n v="0.3"/>
    <n v="18.436949999999996"/>
  </r>
  <r>
    <s v="AUTOS"/>
    <s v="MAPFRE"/>
    <n v="4012000092687"/>
    <n v="372.11"/>
    <n v="55.816499999999998"/>
    <n v="0.15"/>
    <m/>
    <s v="MENSUAL"/>
    <d v="2022-01-28T00:00:00"/>
    <s v="RENOVACION"/>
    <s v="NAVARRO HALLAL, CESAR GUADALUPE"/>
    <x v="191"/>
    <x v="191"/>
    <s v="DIRECTOR DE CENTRO FINANCIERO"/>
    <x v="28"/>
    <n v="0.3"/>
    <n v="16.744949999999999"/>
  </r>
  <r>
    <s v="AUTOS"/>
    <s v="MAPFRE"/>
    <n v="4012000213938"/>
    <n v="663.52"/>
    <n v="99.527999999999992"/>
    <n v="0.15"/>
    <m/>
    <s v="MENSUAL"/>
    <d v="2022-01-28T00:00:00"/>
    <s v="RENOVACION"/>
    <s v="SERRANO DAVILA, GRETHEL"/>
    <x v="191"/>
    <x v="191"/>
    <s v="DIRECTOR DE CENTRO FINANCIERO"/>
    <x v="28"/>
    <n v="0.3"/>
    <n v="29.858399999999996"/>
  </r>
  <r>
    <s v="HOGAR"/>
    <s v="MAPFRE"/>
    <n v="3102000000346"/>
    <n v="12931.82"/>
    <n v="1681.1366"/>
    <n v="0.13"/>
    <m/>
    <s v="CONTADO"/>
    <d v="2022-01-14T00:00:00"/>
    <s v="RENOVACION"/>
    <s v="MARTIN SANCHEZ LERDO DE TEJADA,"/>
    <x v="192"/>
    <x v="192"/>
    <s v="SUBDIRECTOR DE PROMOCION"/>
    <x v="1"/>
    <n v="0.3"/>
    <n v="504.34098"/>
  </r>
  <r>
    <s v="GMM"/>
    <s v="MAPFRE"/>
    <n v="2882000031915"/>
    <n v="1339.08"/>
    <n v="227.64"/>
    <n v="0.16999731158705977"/>
    <m/>
    <s v="MENSUAL SIN RECARGOS"/>
    <d v="2022-01-07T00:00:00"/>
    <s v="RENOVACION"/>
    <s v="SILVA ROMERO, ENRIQUE"/>
    <x v="193"/>
    <x v="193"/>
    <s v="ASESOR"/>
    <x v="29"/>
    <n v="0.3"/>
    <n v="68.291999999999987"/>
  </r>
  <r>
    <s v="GMM"/>
    <s v="MAPFRE"/>
    <n v="2882000028679"/>
    <n v="900.98"/>
    <n v="153.16999999999999"/>
    <n v="0.17000377366867186"/>
    <m/>
    <s v="MENSUAL SIN RECARGOS"/>
    <d v="2022-01-20T00:00:00"/>
    <s v="RENOVACION"/>
    <s v="TARANGO MANQUERO, PEDRO"/>
    <x v="193"/>
    <x v="193"/>
    <s v="ASESOR"/>
    <x v="29"/>
    <n v="0.3"/>
    <n v="45.950999999999993"/>
  </r>
  <r>
    <s v="GMM"/>
    <s v="MAPFRE"/>
    <n v="2882100053757"/>
    <n v="1363.68"/>
    <n v="259.0992"/>
    <n v="0.19"/>
    <m/>
    <s v="MENSUAL"/>
    <d v="2022-01-24T00:00:00"/>
    <s v="NUEVA"/>
    <s v="TARANGO MANQUERO, PEDRO"/>
    <x v="193"/>
    <x v="193"/>
    <s v="ASESOR"/>
    <x v="29"/>
    <n v="0.3"/>
    <n v="77.729759999999999"/>
  </r>
  <r>
    <s v="HOGAR"/>
    <s v="MAPFRE"/>
    <n v="3101900008533"/>
    <n v="271.02"/>
    <n v="35.232599999999998"/>
    <n v="0.13"/>
    <m/>
    <s v="MENSUAL"/>
    <d v="2022-01-28T00:00:00"/>
    <s v="RENOVACION"/>
    <s v="GIRON TELLEZ, CESAR GERARDO"/>
    <x v="193"/>
    <x v="193"/>
    <s v="ASESOR"/>
    <x v="29"/>
    <n v="0.3"/>
    <n v="10.56978"/>
  </r>
  <r>
    <s v="AUTOS"/>
    <s v="MAPFRE"/>
    <n v="4011900473969"/>
    <n v="3782.83"/>
    <n v="567.42449999999997"/>
    <n v="0.15"/>
    <m/>
    <s v="CONTADO"/>
    <d v="2022-01-13T00:00:00"/>
    <s v="RENOVACION"/>
    <s v="LEAL MARQUEZ, JOSE RAYMUNDO"/>
    <x v="194"/>
    <x v="194"/>
    <s v="ASESOR"/>
    <x v="29"/>
    <n v="0.3"/>
    <n v="170.22734999999997"/>
  </r>
  <r>
    <s v="GMM"/>
    <s v="MAPFRE"/>
    <n v="2882000051884"/>
    <n v="1491.09"/>
    <n v="278.83999999999997"/>
    <n v="0.18700413791253379"/>
    <m/>
    <s v="MENSUAL"/>
    <d v="2022-01-21T00:00:00"/>
    <s v="NUEVA"/>
    <s v="LARA GOMEZ, JULIAN EDUARDO"/>
    <x v="194"/>
    <x v="194"/>
    <s v="ASESOR"/>
    <x v="29"/>
    <n v="0.3"/>
    <n v="83.651999999999987"/>
  </r>
  <r>
    <s v="GMM"/>
    <s v="MAPFRE"/>
    <n v="2882000031118"/>
    <n v="2423.37"/>
    <n v="411.96999999999997"/>
    <n v="0.16999880331934455"/>
    <m/>
    <s v="MENSUAL SIN RECARGOS"/>
    <d v="2022-02-01T00:00:00"/>
    <s v="RENOVACION"/>
    <s v="DELGADO CUELLAR, ARNOLDO"/>
    <x v="194"/>
    <x v="194"/>
    <s v="ASESOR"/>
    <x v="29"/>
    <n v="0.3"/>
    <n v="123.59099999999998"/>
  </r>
  <r>
    <s v="GMM"/>
    <s v="MAPFRE"/>
    <n v="2882000028243"/>
    <n v="547.23"/>
    <n v="103.97370000000001"/>
    <n v="0.19"/>
    <m/>
    <s v="MENSUAL SIN RECARGOS"/>
    <d v="2022-01-12T00:00:00"/>
    <s v="RENOVACION"/>
    <s v="TORRES HERNANDEZ, ROSA ELSA"/>
    <x v="195"/>
    <x v="195"/>
    <s v="ASESOR CAMBIOS"/>
    <x v="29"/>
    <n v="0.3"/>
    <n v="31.19211"/>
  </r>
  <r>
    <s v="GMM"/>
    <s v="MAPFRE"/>
    <n v="2882000018852"/>
    <n v="1044.28"/>
    <n v="177.53"/>
    <n v="0.17000229823419008"/>
    <m/>
    <s v="MENSUAL SIN RECARGOS"/>
    <d v="2022-01-14T00:00:00"/>
    <s v="RENOVACION"/>
    <s v="AGUILERA OLEA, ANA LILIA"/>
    <x v="195"/>
    <x v="195"/>
    <s v="ASESOR CAMBIOS"/>
    <x v="29"/>
    <n v="0.3"/>
    <n v="53.259"/>
  </r>
  <r>
    <s v="GMM"/>
    <s v="MAPFRE"/>
    <n v="2882000029079"/>
    <n v="1008.42"/>
    <n v="171.43"/>
    <n v="0.16999861168957381"/>
    <m/>
    <s v="MENSUAL SIN RECARGOS"/>
    <d v="2022-01-17T00:00:00"/>
    <s v="RENOVACION"/>
    <s v="TORRES HERNANDEZ, ROSA ELSA"/>
    <x v="195"/>
    <x v="195"/>
    <s v="ASESOR CAMBIOS"/>
    <x v="29"/>
    <n v="0.3"/>
    <n v="51.429000000000002"/>
  </r>
  <r>
    <s v="GMM"/>
    <s v="MAPFRE"/>
    <n v="2882000025118"/>
    <n v="2216.17"/>
    <n v="376.75"/>
    <n v="0.17000049635181416"/>
    <m/>
    <s v="MENSUAL SIN RECARGOS"/>
    <d v="2022-01-21T00:00:00"/>
    <s v="RENOVACION"/>
    <s v="CUEVA PIZARRO, JAIME GUSTAVO"/>
    <x v="195"/>
    <x v="195"/>
    <s v="ASESOR CAMBIOS"/>
    <x v="29"/>
    <n v="0.3"/>
    <n v="113.02499999999999"/>
  </r>
  <r>
    <s v="AUTOS"/>
    <s v="MAPFRE"/>
    <n v="4011900474429"/>
    <n v="6538.86"/>
    <n v="980.82899999999995"/>
    <n v="0.15"/>
    <m/>
    <s v="CONTADO"/>
    <d v="2022-01-06T00:00:00"/>
    <s v="RENOVACION"/>
    <s v="GARCIA URANGA, ADOLFO IGNACIO"/>
    <x v="196"/>
    <x v="196"/>
    <s v="SUBDIRECTOR DE PROMOCION"/>
    <x v="29"/>
    <n v="0.3"/>
    <n v="294.24869999999999"/>
  </r>
  <r>
    <s v="HOGAR"/>
    <s v="MAPFRE"/>
    <n v="3101900011379"/>
    <n v="278.94"/>
    <n v="36.2622"/>
    <n v="0.13"/>
    <m/>
    <s v="MENSUAL"/>
    <d v="2022-01-07T00:00:00"/>
    <s v="RENOVACION"/>
    <s v="SILVA ROBLES, LILIA SUSANA"/>
    <x v="196"/>
    <x v="196"/>
    <s v="SUBDIRECTOR DE PROMOCION"/>
    <x v="29"/>
    <n v="0.3"/>
    <n v="10.87866"/>
  </r>
  <r>
    <s v="AUTOS"/>
    <s v="MAPFRE"/>
    <n v="4012000198221"/>
    <n v="1233.99"/>
    <n v="185.0985"/>
    <n v="0.15"/>
    <m/>
    <s v="MENSUAL"/>
    <d v="2022-01-07T00:00:00"/>
    <s v="RENOVACION"/>
    <s v="SILVA ROBLES, LILIA SUSANA"/>
    <x v="196"/>
    <x v="196"/>
    <s v="SUBDIRECTOR DE PROMOCION"/>
    <x v="29"/>
    <n v="0.3"/>
    <n v="55.52955"/>
  </r>
  <r>
    <s v="AUTOS"/>
    <s v="MAPFRE"/>
    <n v="4011900474386"/>
    <n v="5346.3"/>
    <n v="801.94500000000005"/>
    <n v="0.15"/>
    <m/>
    <s v="CONTADO"/>
    <d v="2022-01-19T00:00:00"/>
    <s v="RENOVACION"/>
    <s v="RAMIREZ VARGAS, SANDRA LILIANA"/>
    <x v="196"/>
    <x v="196"/>
    <s v="SUBDIRECTOR DE PROMOCION"/>
    <x v="29"/>
    <n v="0.3"/>
    <n v="240.58350000000002"/>
  </r>
  <r>
    <s v="HOGAR"/>
    <s v="MAPFRE"/>
    <n v="3102000001148"/>
    <n v="206.57"/>
    <n v="26.854099999999999"/>
    <n v="0.13"/>
    <m/>
    <s v="MENSUAL"/>
    <d v="2022-01-28T00:00:00"/>
    <s v="RENOVACION"/>
    <s v="LUNA LOYA, GRACIELA MARGARITA"/>
    <x v="196"/>
    <x v="196"/>
    <s v="SUBDIRECTOR DE PROMOCION"/>
    <x v="29"/>
    <n v="0.3"/>
    <n v="8.0562299999999993"/>
  </r>
  <r>
    <s v="AUTOS"/>
    <s v="MAPFRE"/>
    <n v="4011900339575"/>
    <n v="360.64"/>
    <n v="46.879999999999995"/>
    <n v="0.12999112688553682"/>
    <m/>
    <s v="MENSUAL"/>
    <d v="2022-01-05T00:00:00"/>
    <s v="RENOVACION"/>
    <s v="ESPARZA FLORES, JOSE"/>
    <x v="197"/>
    <x v="197"/>
    <s v="ASESOR"/>
    <x v="30"/>
    <n v="0.3"/>
    <n v="14.063999999999998"/>
  </r>
  <r>
    <s v="AUTOS"/>
    <s v="MAPFRE"/>
    <n v="4011900435684"/>
    <n v="636.51"/>
    <n v="95.476500000000001"/>
    <n v="0.15"/>
    <m/>
    <s v="MENSUAL"/>
    <d v="2022-01-21T00:00:00"/>
    <s v="RENOVACION"/>
    <s v="ALMEIDA VELASCO, ESTEFANIA"/>
    <x v="197"/>
    <x v="197"/>
    <s v="ASESOR"/>
    <x v="30"/>
    <n v="0.3"/>
    <n v="28.642949999999999"/>
  </r>
  <r>
    <s v="AUTOS"/>
    <s v="MAPFRE"/>
    <n v="4011900474422"/>
    <n v="3934.5"/>
    <n v="590.17499999999995"/>
    <n v="0.15"/>
    <m/>
    <s v="CONTADO"/>
    <d v="2022-01-31T00:00:00"/>
    <s v="RENOVACION"/>
    <s v="CAZAREZ MONTOYA, SUSANA YUMEY"/>
    <x v="197"/>
    <x v="197"/>
    <s v="ASESOR"/>
    <x v="30"/>
    <n v="0.3"/>
    <n v="177.05249999999998"/>
  </r>
  <r>
    <s v="AUTOS"/>
    <s v="MAPFRE"/>
    <n v="4011900502232"/>
    <n v="-6781.52"/>
    <n v="-1017.2280000000001"/>
    <n v="0.15"/>
    <m/>
    <s v="CONTADO"/>
    <d v="2022-01-19T00:00:00"/>
    <s v="RENOVACION"/>
    <s v="LOPEZ GALLARDO, MARIA CARMEN"/>
    <x v="198"/>
    <x v="198"/>
    <s v="ASESOR"/>
    <x v="30"/>
    <n v="0.3"/>
    <n v="-305.16840000000002"/>
  </r>
  <r>
    <s v="AUTOS"/>
    <s v="MAPFRE"/>
    <n v="4012000146025"/>
    <n v="346.82"/>
    <n v="52.022999999999996"/>
    <n v="0.15"/>
    <m/>
    <s v="MENSUAL"/>
    <d v="2022-02-01T00:00:00"/>
    <s v="RENOVACION"/>
    <s v="ARZAGA GOMEZ, LOUISIANA CAROLIN"/>
    <x v="198"/>
    <x v="198"/>
    <s v="ASESOR"/>
    <x v="30"/>
    <n v="0.3"/>
    <n v="15.606899999999998"/>
  </r>
  <r>
    <s v="AUTOS"/>
    <s v="MAPFRE"/>
    <n v="4012000065969"/>
    <n v="2025.56"/>
    <n v="303.834"/>
    <n v="0.15"/>
    <m/>
    <s v="TRIMESTRAL"/>
    <d v="2022-01-19T00:00:00"/>
    <s v="RENOVACION"/>
    <s v="CARDENAS GUERRERO, MARGARITA"/>
    <x v="199"/>
    <x v="199"/>
    <s v="DIRECTOR DE PROMOCION"/>
    <x v="30"/>
    <n v="0.3"/>
    <n v="91.150199999999998"/>
  </r>
  <r>
    <s v="GMM"/>
    <s v="MAPFRE"/>
    <n v="2881900018574"/>
    <n v="2228.3000000000002"/>
    <n v="367.67"/>
    <n v="0.16500022438630346"/>
    <m/>
    <s v="MENSUAL"/>
    <d v="2022-01-07T00:00:00"/>
    <s v="RENOVACION"/>
    <s v="LOYA SALCIDO, MARIA DE JESUS"/>
    <x v="200"/>
    <x v="200"/>
    <s v="ASESOR"/>
    <x v="1"/>
    <n v="0.3"/>
    <n v="110.301"/>
  </r>
  <r>
    <s v="AUTOS"/>
    <s v="MAPFRE"/>
    <n v="4011900327669"/>
    <n v="-4933.55"/>
    <n v="-740.03250000000003"/>
    <n v="0.15"/>
    <m/>
    <s v="CONTADO"/>
    <d v="2022-01-07T00:00:00"/>
    <s v="RENOVACION"/>
    <s v="BENAVIDEZ VEGA, EYRA XOCHITL"/>
    <x v="201"/>
    <x v="201"/>
    <s v="EJECUTIVO DE SERVICIO"/>
    <x v="1"/>
    <n v="0.3"/>
    <n v="-222.00975"/>
  </r>
  <r>
    <s v="GMM"/>
    <s v="MAPFRE"/>
    <n v="2882000029896"/>
    <n v="746.79"/>
    <n v="141.89009999999999"/>
    <n v="0.19"/>
    <m/>
    <s v="MENSUAL SIN RECARGOS"/>
    <d v="2022-01-10T00:00:00"/>
    <s v="RENOVACION"/>
    <s v="PRIETO SANTANA, ADRIAN"/>
    <x v="200"/>
    <x v="200"/>
    <s v="ASESOR"/>
    <x v="1"/>
    <n v="0.3"/>
    <n v="42.567029999999995"/>
  </r>
  <r>
    <s v="GMM"/>
    <s v="MAPFRE"/>
    <n v="2882000000895"/>
    <n v="3706.43"/>
    <n v="611.55999999999995"/>
    <n v="0.16499974368867076"/>
    <m/>
    <s v="MENSUAL"/>
    <d v="2022-01-17T00:00:00"/>
    <s v="RENOVACION"/>
    <s v="LOPEZ CHAO, ALEJANDRO"/>
    <x v="200"/>
    <x v="200"/>
    <s v="ASESOR"/>
    <x v="1"/>
    <n v="0.3"/>
    <n v="183.46799999999999"/>
  </r>
  <r>
    <s v="GMM"/>
    <s v="MAPFRE"/>
    <n v="2882000018449"/>
    <n v="3207.73"/>
    <n v="609.46870000000001"/>
    <n v="0.19"/>
    <m/>
    <s v="MENSUAL"/>
    <d v="2022-01-21T00:00:00"/>
    <s v="RENOVACION"/>
    <s v="FIERRO ESTRADA, DOLORES PATRICI"/>
    <x v="199"/>
    <x v="199"/>
    <s v="DIRECTOR DE PROMOCION"/>
    <x v="30"/>
    <n v="0.3"/>
    <n v="182.84061"/>
  </r>
  <r>
    <s v="GMM"/>
    <s v="MAPFRE"/>
    <n v="2882000007328"/>
    <n v="2536.85"/>
    <n v="482.00149999999996"/>
    <n v="0.19"/>
    <m/>
    <s v="MENSUAL"/>
    <d v="2022-01-28T00:00:00"/>
    <s v="RENOVACION"/>
    <s v="LOYA SALCIDO, LUIS RAUL"/>
    <x v="202"/>
    <x v="202"/>
    <s v="DIRECTOR DE CENTRO FINANCIERO"/>
    <x v="1"/>
    <n v="0.3"/>
    <n v="144.60045"/>
  </r>
  <r>
    <s v="GMM"/>
    <s v="MAPFRE"/>
    <n v="2882000007323"/>
    <n v="683.27"/>
    <n v="129.82130000000001"/>
    <n v="0.19"/>
    <m/>
    <s v="MENSUAL"/>
    <d v="2022-02-01T00:00:00"/>
    <s v="RENOVACION"/>
    <s v="LOYA SALCIDO, LUIS RAUL"/>
    <x v="202"/>
    <x v="202"/>
    <s v="DIRECTOR DE CENTRO FINANCIERO"/>
    <x v="1"/>
    <n v="0.3"/>
    <n v="38.946390000000001"/>
  </r>
  <r>
    <s v="HOGAR"/>
    <s v="MAPFRE"/>
    <n v="3101900016618"/>
    <n v="186.84"/>
    <n v="24.289200000000001"/>
    <n v="0.13"/>
    <m/>
    <s v="MENSUAL"/>
    <d v="2022-01-25T00:00:00"/>
    <s v="RENOVACION"/>
    <s v="LEON GUTIERREZ, JACQUELINE LIZE"/>
    <x v="203"/>
    <x v="203"/>
    <s v="ASESOR"/>
    <x v="1"/>
    <n v="0.3"/>
    <n v="7.2867600000000001"/>
  </r>
  <r>
    <s v="GMM"/>
    <s v="MAPFRE"/>
    <n v="2882000020976"/>
    <n v="1685.96"/>
    <n v="320.33240000000001"/>
    <n v="0.19"/>
    <m/>
    <s v="MENSUAL SIN RECARGOS"/>
    <d v="2022-01-26T00:00:00"/>
    <s v="RENOVACION"/>
    <s v="MIGONI LEON, DANTE JOSE"/>
    <x v="204"/>
    <x v="204"/>
    <s v="ASESOR"/>
    <x v="31"/>
    <n v="0.3"/>
    <n v="96.099720000000005"/>
  </r>
  <r>
    <s v="VIDA INVERSION"/>
    <s v="MAPFRE"/>
    <n v="1002000013157"/>
    <n v="5000"/>
    <n v="1300"/>
    <n v="0.26"/>
    <m/>
    <s v="CONTADO"/>
    <d v="2022-01-31T00:00:00"/>
    <s v="RENOVACION"/>
    <s v="TREJOP PONCE, JUAN ISRAEL"/>
    <x v="205"/>
    <x v="205"/>
    <s v="ASESOR"/>
    <x v="30"/>
    <n v="0.3"/>
    <n v="390"/>
  </r>
  <r>
    <s v="AUTOS"/>
    <s v="MAPFRE"/>
    <n v="4012100117115"/>
    <n v="1234.28"/>
    <n v="185.142"/>
    <n v="0.15"/>
    <m/>
    <s v="MENSUAL"/>
    <d v="2022-02-02T00:00:00"/>
    <s v="RENOVACION"/>
    <s v="PONCE CHAVIRA, ALBA PATRICIA"/>
    <x v="205"/>
    <x v="205"/>
    <s v="ASESOR"/>
    <x v="30"/>
    <n v="0.3"/>
    <n v="55.5426"/>
  </r>
  <r>
    <s v="GMM"/>
    <s v="MAPFRE"/>
    <n v="2882000050554"/>
    <n v="4802.8999999999996"/>
    <n v="912.55099999999993"/>
    <n v="0.19"/>
    <m/>
    <s v="CONTADO"/>
    <d v="2022-01-17T00:00:00"/>
    <s v="RENOVACION"/>
    <s v="OCAMPO RODAS, MARIA DEL ROCIO"/>
    <x v="206"/>
    <x v="206"/>
    <s v="ASESOR"/>
    <x v="32"/>
    <n v="0.3"/>
    <n v="273.76529999999997"/>
  </r>
  <r>
    <s v="DOTAL"/>
    <s v="MAPFRE"/>
    <n v="1042100001114"/>
    <n v="1083.33"/>
    <n v="216.666"/>
    <n v="0.2"/>
    <m/>
    <s v="MENSUAL"/>
    <d v="2022-01-21T00:00:00"/>
    <s v="NUEVA"/>
    <s v="NI¥O LOPEZ, NORMA VERONICA"/>
    <x v="207"/>
    <x v="207"/>
    <s v="ASESOR"/>
    <x v="32"/>
    <n v="1"/>
    <s v="YA SE PAGÓ EN OCTUBRE"/>
  </r>
  <r>
    <s v="AUTOS"/>
    <s v="MAPFRE"/>
    <n v="4012100286910"/>
    <n v="652.63"/>
    <n v="97.894499999999994"/>
    <n v="0.15"/>
    <m/>
    <s v="MENSUAL"/>
    <d v="2022-01-13T00:00:00"/>
    <s v="NUEVA"/>
    <s v="GARCIA ROJAS COLLAZO, CAROLINA"/>
    <x v="208"/>
    <x v="208"/>
    <s v="DIRECTOR DE CENTRO FINANCIERO"/>
    <x v="33"/>
    <n v="0.3"/>
    <n v="29.368349999999996"/>
  </r>
  <r>
    <s v="AUTOS"/>
    <s v="MAPFRE"/>
    <n v="4011900435734"/>
    <n v="2946.94"/>
    <n v="442.041"/>
    <n v="0.15"/>
    <m/>
    <s v="CONTADO"/>
    <d v="2022-01-14T00:00:00"/>
    <s v="RENOVACION"/>
    <s v="STRAND ROBERT, DEAN"/>
    <x v="208"/>
    <x v="208"/>
    <s v="DIRECTOR DE CENTRO FINANCIERO"/>
    <x v="33"/>
    <n v="0.3"/>
    <n v="132.6123"/>
  </r>
  <r>
    <s v="HOGAR"/>
    <s v="MAPFRE"/>
    <n v="3102100000589"/>
    <n v="11006.8662"/>
    <n v="1430.8926060000001"/>
    <n v="0.13"/>
    <m/>
    <s v="CONTADO"/>
    <d v="2022-01-19T00:00:00"/>
    <s v="RENOVACION"/>
    <s v="TOTILA DR KORSTEN, ERICH EKKEHA"/>
    <x v="208"/>
    <x v="208"/>
    <s v="DIRECTOR DE CENTRO FINANCIERO"/>
    <x v="33"/>
    <n v="0.3"/>
    <n v="429.26778180000002"/>
  </r>
  <r>
    <s v="AUTOS"/>
    <s v="MAPFRE"/>
    <n v="4011900402831"/>
    <n v="514.5"/>
    <n v="77.174999999999997"/>
    <n v="0.15"/>
    <m/>
    <s v="MENSUAL"/>
    <d v="2022-01-28T00:00:00"/>
    <s v="RENOVACION"/>
    <s v="GARCIA ROJAS COLLAZO, CAROLINA"/>
    <x v="208"/>
    <x v="208"/>
    <s v="DIRECTOR DE CENTRO FINANCIERO"/>
    <x v="33"/>
    <n v="0.3"/>
    <n v="23.1525"/>
  </r>
  <r>
    <s v="AUTOS"/>
    <s v="MAPFRE"/>
    <n v="4011900501780"/>
    <n v="3805.67"/>
    <n v="570.85050000000001"/>
    <n v="0.15"/>
    <m/>
    <s v="CONTADO"/>
    <d v="2022-01-28T00:00:00"/>
    <s v="RENOVACION"/>
    <s v="HELLYER , THOMAS MICHAEL"/>
    <x v="208"/>
    <x v="208"/>
    <s v="DIRECTOR DE CENTRO FINANCIERO"/>
    <x v="33"/>
    <n v="0.3"/>
    <n v="171.25514999999999"/>
  </r>
  <r>
    <s v="HOGAR"/>
    <s v="MAPFRE"/>
    <n v="3102100010253"/>
    <n v="529.79"/>
    <n v="68.872699999999995"/>
    <n v="0.13"/>
    <m/>
    <s v="MENSUAL"/>
    <d v="2022-01-31T00:00:00"/>
    <s v="NUEVA"/>
    <s v="COLLAZO Y ORTEGA, ALICIA CECILI"/>
    <x v="208"/>
    <x v="208"/>
    <s v="DIRECTOR DE CENTRO FINANCIERO"/>
    <x v="33"/>
    <n v="0.3"/>
    <n v="20.661809999999999"/>
  </r>
  <r>
    <s v="AUTOS"/>
    <s v="MAPFRE"/>
    <n v="4011900474545"/>
    <n v="2575.58"/>
    <n v="386.33699999999999"/>
    <n v="0.15"/>
    <m/>
    <s v="CONTADO"/>
    <d v="2022-01-11T00:00:00"/>
    <s v="RENOVACION"/>
    <s v="MOYA MARQUEZ, ALEJANDRO ADOLFO"/>
    <x v="208"/>
    <x v="208"/>
    <s v="DIRECTOR DE CENTRO FINANCIERO"/>
    <x v="33"/>
    <n v="0.3"/>
    <n v="115.90109999999999"/>
  </r>
  <r>
    <s v="AUTOS"/>
    <s v="MAPFRE"/>
    <n v="4011900474401"/>
    <n v="3871.62"/>
    <n v="580.74299999999994"/>
    <n v="0.15"/>
    <m/>
    <s v="CONTADO"/>
    <d v="2022-01-14T00:00:00"/>
    <s v="RENOVACION"/>
    <s v="PADILLA SEPULVEDA, CLAUDIA"/>
    <x v="209"/>
    <x v="209"/>
    <s v="ASESOR"/>
    <x v="33"/>
    <n v="0.3"/>
    <n v="174.22289999999998"/>
  </r>
  <r>
    <s v="AUTOS"/>
    <s v="MAPFRE"/>
    <n v="4011900439180"/>
    <n v="2122.5100000000002"/>
    <n v="318.37650000000002"/>
    <n v="0.15"/>
    <m/>
    <s v="CONTADO"/>
    <d v="2022-01-07T00:00:00"/>
    <s v="RENOVACION"/>
    <s v="ALVAREZ ANTOLIN, JOSE  ROSARIO"/>
    <x v="210"/>
    <x v="210"/>
    <s v="EJECUTIVO DE SERVICIO"/>
    <x v="33"/>
    <n v="0.3"/>
    <n v="95.512950000000004"/>
  </r>
  <r>
    <s v="AUTOS"/>
    <s v="MAPFRE"/>
    <n v="4011900501770"/>
    <n v="5540.44"/>
    <n v="831.06599999999992"/>
    <n v="0.15"/>
    <m/>
    <s v="CONTADO"/>
    <d v="2022-01-07T00:00:00"/>
    <s v="RENOVACION"/>
    <s v="NEWMAN BONNIE, MCKENZIE"/>
    <x v="210"/>
    <x v="210"/>
    <s v="EJECUTIVO DE SERVICIO"/>
    <x v="33"/>
    <n v="0.3"/>
    <n v="249.31979999999996"/>
  </r>
  <r>
    <s v="AUTOS"/>
    <s v="MAPFRE"/>
    <n v="4012200011318"/>
    <n v="1184.8900000000001"/>
    <n v="177.73350000000002"/>
    <n v="0.15"/>
    <m/>
    <s v="SEMESTRAL"/>
    <d v="2022-01-19T00:00:00"/>
    <s v="NUEVA"/>
    <s v="LAZCANO DORADO, ISAAC BERNABE"/>
    <x v="210"/>
    <x v="210"/>
    <s v="EJECUTIVO DE SERVICIO"/>
    <x v="33"/>
    <n v="0.3"/>
    <n v="53.320050000000002"/>
  </r>
  <r>
    <s v="AUTOS"/>
    <s v="MAPFRE"/>
    <n v="4011900499108"/>
    <n v="1741.6"/>
    <n v="261.23999999999995"/>
    <n v="0.15"/>
    <m/>
    <s v="CONTADO"/>
    <d v="2022-01-25T00:00:00"/>
    <s v="RENOVACION"/>
    <s v="DREWS , HUGO"/>
    <x v="210"/>
    <x v="210"/>
    <s v="EJECUTIVO DE SERVICIO"/>
    <x v="33"/>
    <n v="0.3"/>
    <n v="78.371999999999986"/>
  </r>
  <r>
    <s v="HOGAR"/>
    <s v="MAPFRE"/>
    <n v="3101900018553"/>
    <n v="19804.616374000001"/>
    <n v="2574.6001286200003"/>
    <n v="0.13"/>
    <m/>
    <s v="CONTADO"/>
    <d v="2022-01-28T00:00:00"/>
    <s v="RENOVACION"/>
    <s v="NEWMAN , THEODORE ANTHONY"/>
    <x v="210"/>
    <x v="210"/>
    <s v="EJECUTIVO DE SERVICIO"/>
    <x v="33"/>
    <n v="0.3"/>
    <n v="772.38003858600007"/>
  </r>
  <r>
    <s v="GMM"/>
    <s v="MAPFRE"/>
    <n v="2882000049296"/>
    <n v="13820.81"/>
    <n v="2625.9539"/>
    <n v="0.19"/>
    <m/>
    <s v="CONTADO"/>
    <d v="2022-01-05T00:00:00"/>
    <s v="RENOVACION"/>
    <s v="CHAVEZ GARCIA, KARINA"/>
    <x v="211"/>
    <x v="211"/>
    <s v="EJECUTIVO DE SERVICIO"/>
    <x v="33"/>
    <n v="0.3"/>
    <n v="787.78616999999997"/>
  </r>
  <r>
    <s v="AUTOS"/>
    <s v="MAPFRE"/>
    <n v="4012100193560"/>
    <n v="356.98"/>
    <n v="53.547000000000004"/>
    <n v="0.15"/>
    <m/>
    <s v="MENSUAL"/>
    <d v="2022-01-14T00:00:00"/>
    <s v="NUEVA"/>
    <s v="MORALES GARCIA, MIGUEL"/>
    <x v="211"/>
    <x v="211"/>
    <s v="EJECUTIVO DE SERVICIO"/>
    <x v="33"/>
    <n v="0.3"/>
    <n v="16.0641"/>
  </r>
  <r>
    <s v="AUTOS"/>
    <s v="MAPFRE"/>
    <n v="4012000025152"/>
    <n v="871.93"/>
    <n v="130.78949999999998"/>
    <n v="0.15"/>
    <m/>
    <s v="MENSUAL"/>
    <d v="2022-01-28T00:00:00"/>
    <s v="RENOVACION"/>
    <s v="AGUIRRE HERNANDEZ, ANA CECILIA"/>
    <x v="211"/>
    <x v="211"/>
    <s v="EJECUTIVO DE SERVICIO"/>
    <x v="33"/>
    <n v="0.3"/>
    <n v="39.23684999999999"/>
  </r>
  <r>
    <s v="AUTOS"/>
    <s v="MAPFRE"/>
    <n v="4012100215160"/>
    <n v="268.83999999999997"/>
    <n v="40.325999999999993"/>
    <n v="0.15"/>
    <m/>
    <s v="MENSUAL"/>
    <d v="2022-02-01T00:00:00"/>
    <s v="NUEVA"/>
    <s v="AGUIRRE HERNANDEZ, ANA CECILIA"/>
    <x v="211"/>
    <x v="211"/>
    <s v="EJECUTIVO DE SERVICIO"/>
    <x v="33"/>
    <n v="0.3"/>
    <n v="12.097799999999998"/>
  </r>
  <r>
    <s v="GMM"/>
    <s v="MAPFRE"/>
    <n v="2881900019536"/>
    <n v="937.46"/>
    <n v="178.1174"/>
    <n v="0.19"/>
    <m/>
    <s v="MENSUAL"/>
    <d v="2022-01-07T00:00:00"/>
    <s v="RENOVACION"/>
    <s v="PEREZ CERDA, CESAR OCTAVIO"/>
    <x v="209"/>
    <x v="209"/>
    <s v="ASESOR"/>
    <x v="33"/>
    <n v="0.3"/>
    <n v="53.435220000000001"/>
  </r>
  <r>
    <s v="AUTOS"/>
    <s v="MAPFRE"/>
    <n v="4011900474547"/>
    <n v="330.28"/>
    <n v="49.541999999999994"/>
    <n v="0.15"/>
    <m/>
    <s v="MENSUAL"/>
    <d v="2022-01-12T00:00:00"/>
    <s v="RENOVACION"/>
    <s v="LOZA MEJIA, ALBERTO"/>
    <x v="209"/>
    <x v="209"/>
    <s v="ASESOR"/>
    <x v="33"/>
    <n v="0.3"/>
    <n v="14.862599999999997"/>
  </r>
  <r>
    <s v="GMM"/>
    <s v="MAPFRE"/>
    <n v="2881900017762"/>
    <n v="1026.06"/>
    <n v="194.95139999999998"/>
    <n v="0.19"/>
    <m/>
    <s v="MENSUAL"/>
    <d v="2022-01-17T00:00:00"/>
    <s v="RENOVACION"/>
    <s v="PEREZ CERDA, MARLEN EDITH"/>
    <x v="209"/>
    <x v="209"/>
    <s v="ASESOR"/>
    <x v="33"/>
    <n v="0.3"/>
    <n v="58.485419999999991"/>
  </r>
  <r>
    <s v="AUTOS"/>
    <s v="MAPFRE"/>
    <n v="4012000001667"/>
    <n v="10149.42"/>
    <n v="1522.413"/>
    <n v="0.15"/>
    <m/>
    <s v="CONTADO"/>
    <d v="2022-01-17T00:00:00"/>
    <s v="RENOVACION"/>
    <s v="LLOYD ALLEN, ROBERT"/>
    <x v="209"/>
    <x v="209"/>
    <s v="ASESOR"/>
    <x v="33"/>
    <n v="0.3"/>
    <n v="456.72390000000001"/>
  </r>
  <r>
    <s v="GMM"/>
    <s v="MAPFRE"/>
    <n v="2882000029953"/>
    <n v="1398.19"/>
    <n v="237.69"/>
    <n v="0.16999835501612798"/>
    <m/>
    <s v="MENSUAL SIN RECARGOS"/>
    <d v="2022-01-18T00:00:00"/>
    <s v="RENOVACION"/>
    <s v="DIEGUEZ BECERRA, REBECA"/>
    <x v="209"/>
    <x v="209"/>
    <s v="ASESOR"/>
    <x v="33"/>
    <n v="0.3"/>
    <n v="71.307000000000002"/>
  </r>
  <r>
    <s v="AUTOS"/>
    <s v="MAPFRE"/>
    <n v="4012000017268"/>
    <n v="5247.11"/>
    <n v="787.06649999999991"/>
    <n v="0.15"/>
    <m/>
    <s v="CONTADO"/>
    <d v="2022-01-19T00:00:00"/>
    <s v="RENOVACION"/>
    <s v="MARTIN X, STEPHEN OLIVER"/>
    <x v="210"/>
    <x v="210"/>
    <s v="EJECUTIVO DE SERVICIO"/>
    <x v="33"/>
    <n v="0.3"/>
    <n v="236.11994999999996"/>
  </r>
  <r>
    <s v="AUTOS"/>
    <s v="MAPFRE"/>
    <n v="4052000027919"/>
    <n v="3380.93"/>
    <n v="439.51"/>
    <n v="0.12999677603499629"/>
    <m/>
    <s v="CONTADO"/>
    <d v="2022-01-05T00:00:00"/>
    <s v="RENOVACION"/>
    <s v="JIMENEZ BECERRA, J SANTOS"/>
    <x v="212"/>
    <x v="212"/>
    <s v="ASESOR SENIOR"/>
    <x v="33"/>
    <n v="0.3"/>
    <n v="131.85299999999998"/>
  </r>
  <r>
    <s v="AUTOS"/>
    <s v="MAPFRE"/>
    <n v="4011900435771"/>
    <n v="3644.13"/>
    <n v="546.61950000000002"/>
    <n v="0.15"/>
    <m/>
    <s v="CONTADO"/>
    <d v="2022-01-11T00:00:00"/>
    <s v="RENOVACION"/>
    <s v="ALFARO GALAN, SERGIO"/>
    <x v="212"/>
    <x v="212"/>
    <s v="ASESOR SENIOR"/>
    <x v="33"/>
    <n v="0.3"/>
    <n v="163.98585"/>
  </r>
  <r>
    <s v="AUTOS"/>
    <s v="MAPFRE"/>
    <n v="4012100105128"/>
    <n v="615.64"/>
    <n v="92.345999999999989"/>
    <n v="0.15"/>
    <m/>
    <s v="MENSUAL"/>
    <d v="2022-01-13T00:00:00"/>
    <s v="NUEVA"/>
    <s v="GOMEZ SUAREZ, DAVID ALEJANDRO"/>
    <x v="212"/>
    <x v="212"/>
    <s v="ASESOR SENIOR"/>
    <x v="33"/>
    <n v="0.3"/>
    <n v="27.703799999999998"/>
  </r>
  <r>
    <s v="AUTOS"/>
    <s v="MAPFRE"/>
    <n v="4052000027965"/>
    <n v="12836.08"/>
    <n v="1925.4119999999998"/>
    <n v="0.15"/>
    <m/>
    <s v="CONTADO"/>
    <d v="2022-01-17T00:00:00"/>
    <s v="RENOVACION"/>
    <s v="FLORES MEDINA, MOISES"/>
    <x v="212"/>
    <x v="212"/>
    <s v="ASESOR SENIOR"/>
    <x v="33"/>
    <n v="0.3"/>
    <n v="577.6235999999999"/>
  </r>
  <r>
    <s v="AUTOS"/>
    <s v="MAPFRE"/>
    <n v="4012100035257"/>
    <n v="6142.77"/>
    <n v="921.41550000000007"/>
    <n v="0.15"/>
    <m/>
    <s v="CONTADO"/>
    <d v="2022-01-28T00:00:00"/>
    <s v="RENOVACION"/>
    <s v="HERRERA BARRAGAN, GERARDO"/>
    <x v="212"/>
    <x v="212"/>
    <s v="ASESOR SENIOR"/>
    <x v="33"/>
    <n v="0.3"/>
    <n v="276.42464999999999"/>
  </r>
  <r>
    <s v="AUTOS"/>
    <s v="MAPFRE"/>
    <n v="4012000033288"/>
    <n v="629.63"/>
    <n v="94.444499999999991"/>
    <n v="0.15"/>
    <m/>
    <s v="MENSUAL"/>
    <d v="2022-02-01T00:00:00"/>
    <s v="RENOVACION"/>
    <s v="UBALDO GOMEZ, MARCO ANTONIO"/>
    <x v="212"/>
    <x v="212"/>
    <s v="ASESOR SENIOR"/>
    <x v="33"/>
    <n v="0.3"/>
    <n v="28.333349999999996"/>
  </r>
  <r>
    <s v="AUTOS"/>
    <s v="MAPFRE"/>
    <n v="4012000033602"/>
    <n v="479.43"/>
    <n v="71.914500000000004"/>
    <n v="0.15"/>
    <m/>
    <s v="MENSUAL"/>
    <d v="2022-02-01T00:00:00"/>
    <s v="RENOVACION"/>
    <s v="UBALDO GOMEZ, MARCO ANTONIO"/>
    <x v="212"/>
    <x v="212"/>
    <s v="ASESOR SENIOR"/>
    <x v="33"/>
    <n v="0.3"/>
    <n v="21.574349999999999"/>
  </r>
  <r>
    <s v="AUTOS"/>
    <s v="MAPFRE"/>
    <n v="4012000033665"/>
    <n v="577.87"/>
    <n v="86.680499999999995"/>
    <n v="0.15"/>
    <m/>
    <s v="MENSUAL"/>
    <d v="2022-02-02T00:00:00"/>
    <s v="RENOVACION"/>
    <s v="UBALDO GOMEZ, MARCO ANTONIO"/>
    <x v="212"/>
    <x v="212"/>
    <s v="ASESOR SENIOR"/>
    <x v="33"/>
    <n v="0.3"/>
    <n v="26.004149999999999"/>
  </r>
  <r>
    <s v="AUTOS"/>
    <s v="MAPFRE"/>
    <n v="4052000025269"/>
    <n v="7960.89"/>
    <n v="1034.9000000000001"/>
    <n v="0.12999802785869419"/>
    <m/>
    <s v="CONTADO"/>
    <d v="2022-01-11T00:00:00"/>
    <s v="RENOVACION"/>
    <s v="CASTRO DIAZ DE LEON, LIA SARAI"/>
    <x v="213"/>
    <x v="213"/>
    <s v="ASESOR SENIOR"/>
    <x v="34"/>
    <n v="0.3"/>
    <n v="310.47000000000003"/>
  </r>
  <r>
    <s v="AUTOS"/>
    <s v="MAPFRE"/>
    <n v="4012200011376"/>
    <n v="3822.45"/>
    <n v="573.36749999999995"/>
    <n v="0.15"/>
    <m/>
    <s v="CONTADO"/>
    <d v="2022-01-20T00:00:00"/>
    <s v="NUEVA"/>
    <s v="BAYON RIOS, MARIA DEL ROSARIO"/>
    <x v="213"/>
    <x v="213"/>
    <s v="ASESOR SENIOR"/>
    <x v="34"/>
    <n v="0.3"/>
    <n v="172.01024999999998"/>
  </r>
  <r>
    <s v="AUTOS"/>
    <s v="MAPFRE"/>
    <n v="4012000092651"/>
    <n v="271.49"/>
    <n v="40.723500000000001"/>
    <n v="0.15"/>
    <m/>
    <s v="MENSUAL"/>
    <d v="2022-01-05T00:00:00"/>
    <s v="RENOVACION"/>
    <s v="PRECIADO RUELAS, CARLOS"/>
    <x v="214"/>
    <x v="214"/>
    <s v="ASESOR"/>
    <x v="34"/>
    <n v="0.3"/>
    <n v="12.21705"/>
  </r>
  <r>
    <s v="AUTOS"/>
    <s v="MAPFRE"/>
    <n v="4052100029803"/>
    <n v="6583.7"/>
    <n v="987.55499999999995"/>
    <n v="0.15"/>
    <m/>
    <s v="CONTADO"/>
    <d v="2022-01-06T00:00:00"/>
    <s v="NUEVA"/>
    <s v="PUEBLA ONTIVEROS, JOSE MARTIN"/>
    <x v="214"/>
    <x v="214"/>
    <s v="ASESOR"/>
    <x v="34"/>
    <n v="0.3"/>
    <n v="296.26649999999995"/>
  </r>
  <r>
    <s v="AUTOS"/>
    <s v="MAPFRE"/>
    <n v="4011900339284"/>
    <n v="1385.89"/>
    <n v="138.59"/>
    <n v="0.100000721557988"/>
    <m/>
    <s v="TRIMESTRAL"/>
    <d v="2022-01-11T00:00:00"/>
    <s v="RENOVACION"/>
    <s v="MOLL CONTRERAS, ROGELIO"/>
    <x v="214"/>
    <x v="214"/>
    <s v="ASESOR"/>
    <x v="34"/>
    <n v="0.3"/>
    <n v="41.576999999999998"/>
  </r>
  <r>
    <s v="AUTOS"/>
    <s v="MAPFRE"/>
    <n v="4011900474933"/>
    <n v="325.42"/>
    <n v="48.813000000000002"/>
    <n v="0.15"/>
    <m/>
    <s v="MENSUAL"/>
    <d v="2022-01-11T00:00:00"/>
    <s v="RENOVACION"/>
    <s v="PRECIADO MARTINEZ, CARLOS ALEJA"/>
    <x v="214"/>
    <x v="214"/>
    <s v="ASESOR"/>
    <x v="34"/>
    <n v="0.3"/>
    <n v="14.6439"/>
  </r>
  <r>
    <s v="AUTOS"/>
    <s v="MAPFRE"/>
    <n v="4011900499814"/>
    <n v="259.13"/>
    <n v="38.869499999999995"/>
    <n v="0.15"/>
    <m/>
    <s v="MENSUAL"/>
    <d v="2022-01-11T00:00:00"/>
    <s v="RENOVACION"/>
    <s v="AMARAL RAMIREZ, MARIA MAGDALENA"/>
    <x v="214"/>
    <x v="214"/>
    <s v="ASESOR"/>
    <x v="34"/>
    <n v="0.3"/>
    <n v="11.660849999999998"/>
  </r>
  <r>
    <s v="AUTOS"/>
    <s v="MAPFRE"/>
    <n v="4052100029803"/>
    <n v="434.93"/>
    <n v="65.239499999999992"/>
    <n v="0.15"/>
    <m/>
    <s v="CONTADO"/>
    <d v="2022-01-13T00:00:00"/>
    <s v="NUEVA"/>
    <s v="PUEBLA ONTIVEROS, JOSE MARTIN"/>
    <x v="214"/>
    <x v="214"/>
    <s v="ASESOR"/>
    <x v="34"/>
    <n v="0.3"/>
    <n v="19.571849999999998"/>
  </r>
  <r>
    <s v="AUTOS"/>
    <s v="MAPFRE"/>
    <n v="4011900414819"/>
    <n v="360.32"/>
    <n v="54.047999999999995"/>
    <n v="0.15"/>
    <m/>
    <s v="MENSUAL"/>
    <d v="2022-01-14T00:00:00"/>
    <s v="RENOVACION"/>
    <s v="PRECIADO RUELAS, CARLOS"/>
    <x v="214"/>
    <x v="214"/>
    <s v="ASESOR"/>
    <x v="34"/>
    <n v="0.3"/>
    <n v="16.214399999999998"/>
  </r>
  <r>
    <s v="AUTOS"/>
    <s v="MAPFRE"/>
    <n v="4011900474173"/>
    <n v="344.46"/>
    <n v="51.668999999999997"/>
    <n v="0.15"/>
    <m/>
    <s v="MENSUAL"/>
    <d v="2022-01-14T00:00:00"/>
    <s v="RENOVACION"/>
    <s v="ZUAZO INIGUEZ, JOSE MARIA"/>
    <x v="214"/>
    <x v="214"/>
    <s v="ASESOR"/>
    <x v="34"/>
    <n v="0.3"/>
    <n v="15.500699999999998"/>
  </r>
  <r>
    <s v="AUTOS"/>
    <s v="MAPFRE"/>
    <n v="4011900474340"/>
    <n v="396.39"/>
    <n v="59.458499999999994"/>
    <n v="0.15"/>
    <m/>
    <s v="MENSUAL"/>
    <d v="2022-01-14T00:00:00"/>
    <s v="RENOVACION"/>
    <s v="PRECIADO RUELAS, CARLOS"/>
    <x v="214"/>
    <x v="214"/>
    <s v="ASESOR"/>
    <x v="34"/>
    <n v="0.3"/>
    <n v="17.837549999999997"/>
  </r>
  <r>
    <s v="AUTOS"/>
    <s v="MAPFRE"/>
    <n v="4012100258999"/>
    <n v="289.23"/>
    <n v="43.384500000000003"/>
    <n v="0.15"/>
    <m/>
    <s v="MENSUAL"/>
    <d v="2022-01-14T00:00:00"/>
    <s v="NUEVA"/>
    <s v="ELCOCK SARAWATARI, EDUARDO JOSE"/>
    <x v="214"/>
    <x v="214"/>
    <s v="ASESOR"/>
    <x v="34"/>
    <n v="0.3"/>
    <n v="13.01535"/>
  </r>
  <r>
    <s v="AUTOS"/>
    <s v="MAPFRE"/>
    <n v="4012000092493"/>
    <n v="284.08999999999997"/>
    <n v="42.613499999999995"/>
    <n v="0.15"/>
    <m/>
    <s v="MENSUAL"/>
    <d v="2022-01-17T00:00:00"/>
    <s v="RENOVACION"/>
    <s v="DAVISH MAYORGA, LORENA"/>
    <x v="214"/>
    <x v="214"/>
    <s v="ASESOR"/>
    <x v="34"/>
    <n v="0.3"/>
    <n v="12.784049999999999"/>
  </r>
  <r>
    <s v="AUTOS"/>
    <s v="MAPFRE"/>
    <n v="4012000537713"/>
    <n v="546.37"/>
    <n v="81.955500000000001"/>
    <n v="0.15"/>
    <m/>
    <s v="MENSUAL"/>
    <d v="2022-01-20T00:00:00"/>
    <s v="RENOVACION"/>
    <s v="LOPEZ NU¥O, GEORGY DOBROVOLSKY"/>
    <x v="214"/>
    <x v="214"/>
    <s v="ASESOR"/>
    <x v="34"/>
    <n v="0.3"/>
    <n v="24.586649999999999"/>
  </r>
  <r>
    <s v="AUTOS"/>
    <s v="MAPFRE"/>
    <n v="4011900299908"/>
    <n v="373.33"/>
    <n v="37.33"/>
    <n v="9.9991964213966195E-2"/>
    <m/>
    <s v="MENSUAL"/>
    <d v="2022-01-21T00:00:00"/>
    <s v="RENOVACION"/>
    <s v="PENA BRISENO, ELVIRA"/>
    <x v="214"/>
    <x v="214"/>
    <s v="ASESOR"/>
    <x v="34"/>
    <n v="0.3"/>
    <n v="11.199"/>
  </r>
  <r>
    <s v="AUTOS"/>
    <s v="MAPFRE"/>
    <n v="4011900474347"/>
    <n v="5037.49"/>
    <n v="755.62349999999992"/>
    <n v="0.15"/>
    <m/>
    <s v="CONTADO"/>
    <d v="2022-01-21T00:00:00"/>
    <s v="RENOVACION"/>
    <s v="FREGOSO VILLEGAS, LUZ ELENA"/>
    <x v="214"/>
    <x v="214"/>
    <s v="ASESOR"/>
    <x v="34"/>
    <n v="0.3"/>
    <n v="226.68704999999997"/>
  </r>
  <r>
    <s v="AUTOS"/>
    <s v="MAPFRE"/>
    <n v="4012000064700"/>
    <n v="1519.79"/>
    <n v="227.96849999999998"/>
    <n v="0.15"/>
    <m/>
    <s v="TRIMESTRAL"/>
    <d v="2022-01-24T00:00:00"/>
    <s v="RENOVACION"/>
    <s v="ZUÇþIGA VEGA, MARIA AMELIA"/>
    <x v="214"/>
    <x v="214"/>
    <s v="ASESOR"/>
    <x v="34"/>
    <n v="0.3"/>
    <n v="68.39054999999999"/>
  </r>
  <r>
    <s v="AUTOS"/>
    <s v="MAPFRE"/>
    <n v="4012000012437"/>
    <n v="3432.96"/>
    <n v="514.94399999999996"/>
    <n v="0.15"/>
    <m/>
    <s v="CONTADO"/>
    <d v="2022-01-25T00:00:00"/>
    <s v="RENOVACION"/>
    <s v="CASAB VALDES, RAMZY"/>
    <x v="214"/>
    <x v="214"/>
    <s v="ASESOR"/>
    <x v="34"/>
    <n v="0.3"/>
    <n v="154.48319999999998"/>
  </r>
  <r>
    <s v="AUTOS"/>
    <s v="MAPFRE"/>
    <n v="4012000003461"/>
    <n v="269.16000000000003"/>
    <n v="40.374000000000002"/>
    <n v="0.15"/>
    <m/>
    <s v="MENSUAL"/>
    <d v="2022-01-26T00:00:00"/>
    <s v="RENOVACION"/>
    <s v="AMARAL RAMIREZ, MARIA MAGDALENA"/>
    <x v="214"/>
    <x v="214"/>
    <s v="ASESOR"/>
    <x v="34"/>
    <n v="0.3"/>
    <n v="12.1122"/>
  </r>
  <r>
    <s v="AUTOS"/>
    <s v="MAPFRE"/>
    <n v="4012000502961"/>
    <n v="320.04000000000002"/>
    <n v="48.006"/>
    <n v="0.15"/>
    <m/>
    <s v="MENSUAL"/>
    <d v="2022-01-26T00:00:00"/>
    <s v="RENOVACION"/>
    <s v="SANCHEZ BECERRA, EFRAIN"/>
    <x v="214"/>
    <x v="214"/>
    <s v="ASESOR"/>
    <x v="34"/>
    <n v="0.3"/>
    <n v="14.4018"/>
  </r>
  <r>
    <s v="AUTOS"/>
    <s v="MAPFRE"/>
    <n v="4052100000776"/>
    <n v="8393.11"/>
    <n v="1091.1199999999999"/>
    <n v="0.1300018705819416"/>
    <m/>
    <s v="CONTADO"/>
    <d v="2022-01-26T00:00:00"/>
    <s v="RENOVACION"/>
    <s v="MONJE ROSAS, MARBELIA"/>
    <x v="214"/>
    <x v="214"/>
    <s v="ASESOR"/>
    <x v="34"/>
    <n v="0.3"/>
    <n v="327.33599999999996"/>
  </r>
  <r>
    <s v="AUTOS"/>
    <s v="MAPFRE"/>
    <n v="4012100025451"/>
    <n v="9184.84"/>
    <n v="1377.7259999999999"/>
    <n v="0.15"/>
    <m/>
    <s v="CONTADO"/>
    <d v="2022-01-27T00:00:00"/>
    <s v="RENOVACION"/>
    <s v="MARTINEZ PATI¥O, VIRIDIANA"/>
    <x v="214"/>
    <x v="214"/>
    <s v="ASESOR"/>
    <x v="34"/>
    <n v="0.3"/>
    <n v="413.31779999999998"/>
  </r>
  <r>
    <s v="AUTOS"/>
    <s v="MAPFRE"/>
    <n v="4012200019395"/>
    <n v="3538.44"/>
    <n v="530.76599999999996"/>
    <n v="0.15"/>
    <m/>
    <s v="CONTADO"/>
    <d v="2022-01-27T00:00:00"/>
    <s v="NUEVA"/>
    <s v="ZATARAIN TORRES, JANICE  NAYELI"/>
    <x v="214"/>
    <x v="214"/>
    <s v="ASESOR"/>
    <x v="34"/>
    <n v="0.3"/>
    <n v="159.22979999999998"/>
  </r>
  <r>
    <s v="AUTOS"/>
    <s v="MAPFRE"/>
    <n v="4011900474924"/>
    <n v="6386.71"/>
    <n v="958.00649999999996"/>
    <n v="0.15"/>
    <m/>
    <s v="CONTADO"/>
    <d v="2022-01-28T00:00:00"/>
    <s v="RENOVACION"/>
    <s v="CUEVAS CARO, JORGE"/>
    <x v="214"/>
    <x v="214"/>
    <s v="ASESOR"/>
    <x v="34"/>
    <n v="0.3"/>
    <n v="287.40195"/>
  </r>
  <r>
    <s v="AUTOS"/>
    <s v="MAPFRE"/>
    <n v="4012100227617"/>
    <n v="2537.19"/>
    <n v="380.57850000000002"/>
    <n v="0.15"/>
    <m/>
    <s v="SEMESTRAL"/>
    <d v="2022-01-28T00:00:00"/>
    <s v="NUEVA"/>
    <s v="SEDANO VILLASE¥OR, SERGIO"/>
    <x v="214"/>
    <x v="214"/>
    <s v="ASESOR"/>
    <x v="34"/>
    <n v="0.3"/>
    <n v="114.17355000000001"/>
  </r>
  <r>
    <s v="AUTOS"/>
    <s v="MAPFRE"/>
    <n v="4011900474527"/>
    <n v="4639.47"/>
    <n v="695.92050000000006"/>
    <n v="0.15"/>
    <m/>
    <s v="CONTADO"/>
    <d v="2022-01-31T00:00:00"/>
    <s v="RENOVACION"/>
    <s v="MONJE ROSAS, MARBELIA"/>
    <x v="214"/>
    <x v="214"/>
    <s v="ASESOR"/>
    <x v="34"/>
    <n v="0.3"/>
    <n v="208.77615"/>
  </r>
  <r>
    <s v="AUTOS"/>
    <s v="MAPFRE"/>
    <n v="4022100011265"/>
    <n v="10428.219999999999"/>
    <n v="1564.2329999999999"/>
    <n v="0.15"/>
    <m/>
    <s v="CONTADO"/>
    <d v="2022-01-31T00:00:00"/>
    <s v="RENOVACION"/>
    <s v="BACA SUAREZ, LIZBETH NATHALY"/>
    <x v="214"/>
    <x v="214"/>
    <s v="ASESOR"/>
    <x v="34"/>
    <n v="0.3"/>
    <n v="469.26989999999995"/>
  </r>
  <r>
    <s v="AUTOS"/>
    <s v="MAPFRE"/>
    <n v="4022100011279"/>
    <n v="5718.4"/>
    <n v="857.75999999999988"/>
    <n v="0.15"/>
    <m/>
    <s v="CONTADO"/>
    <d v="2022-01-31T00:00:00"/>
    <s v="RENOVACION"/>
    <s v="BACA SUAREZ, ALEJANDRO"/>
    <x v="214"/>
    <x v="214"/>
    <s v="ASESOR"/>
    <x v="34"/>
    <n v="0.3"/>
    <n v="257.32799999999997"/>
  </r>
  <r>
    <s v="HOGAR"/>
    <s v="MAPFRE"/>
    <n v="3102200000341"/>
    <n v="16386.46"/>
    <n v="2130.2397999999998"/>
    <n v="0.13"/>
    <m/>
    <s v="CONTADO"/>
    <d v="2022-01-12T00:00:00"/>
    <s v="NUEVA"/>
    <s v="BEVERIDGE , GLEN DAVID"/>
    <x v="215"/>
    <x v="215"/>
    <s v="ASESOR"/>
    <x v="34"/>
    <n v="0.3"/>
    <n v="639.07193999999993"/>
  </r>
  <r>
    <s v="AUTOS"/>
    <s v="MAPFRE"/>
    <n v="4012200008721"/>
    <n v="9893.61"/>
    <n v="1484.0415"/>
    <n v="0.15"/>
    <m/>
    <s v="CONTADO"/>
    <d v="2022-01-12T00:00:00"/>
    <s v="NUEVA"/>
    <s v="BEVERIDGE , GLEN DAVID"/>
    <x v="215"/>
    <x v="215"/>
    <s v="ASESOR"/>
    <x v="34"/>
    <n v="0.3"/>
    <n v="445.21244999999999"/>
  </r>
  <r>
    <s v="AUTOS"/>
    <s v="MAPFRE"/>
    <n v="4012100178422"/>
    <n v="240.86"/>
    <n v="36.128999999999998"/>
    <n v="0.15"/>
    <m/>
    <s v="MENSUAL"/>
    <d v="2022-01-28T00:00:00"/>
    <s v="NUEVA"/>
    <s v="CASTA¥EDA CHAVEZ, IGNACIA"/>
    <x v="215"/>
    <x v="215"/>
    <s v="ASESOR"/>
    <x v="34"/>
    <n v="0.3"/>
    <n v="10.838699999999999"/>
  </r>
  <r>
    <s v="HOGAR"/>
    <s v="MAPFRE"/>
    <n v="3101900018650"/>
    <n v="10965.22"/>
    <n v="1425.4785999999999"/>
    <n v="0.13"/>
    <m/>
    <s v="CONTADO"/>
    <d v="2022-01-06T00:00:00"/>
    <s v="RENOVACION"/>
    <s v="LOPEZ ARAUZ, ANA PATRICIA"/>
    <x v="216"/>
    <x v="216"/>
    <s v="ASESOR"/>
    <x v="34"/>
    <n v="0.3"/>
    <n v="427.64357999999999"/>
  </r>
  <r>
    <s v="AUTOS"/>
    <s v="MAPFRE"/>
    <n v="4011900474362"/>
    <n v="7404.17"/>
    <n v="1110.6254999999999"/>
    <n v="0.15"/>
    <m/>
    <s v="CONTADO"/>
    <d v="2022-01-07T00:00:00"/>
    <s v="RENOVACION"/>
    <s v="MCKEN , WILLIAM THOMAS"/>
    <x v="216"/>
    <x v="216"/>
    <s v="ASESOR"/>
    <x v="34"/>
    <n v="0.3"/>
    <n v="333.18764999999996"/>
  </r>
  <r>
    <s v="AUTOS"/>
    <s v="MAPFRE"/>
    <n v="4011900474476"/>
    <n v="5886.74"/>
    <n v="883.01099999999997"/>
    <n v="0.15"/>
    <m/>
    <s v="CONTADO"/>
    <d v="2022-01-10T00:00:00"/>
    <s v="RENOVACION"/>
    <s v="ROSE , HENRY DAVID"/>
    <x v="216"/>
    <x v="216"/>
    <s v="ASESOR"/>
    <x v="34"/>
    <n v="0.3"/>
    <n v="264.9033"/>
  </r>
  <r>
    <s v="AUTOS"/>
    <s v="MAPFRE"/>
    <n v="4011900442823"/>
    <n v="6849.92"/>
    <n v="1027.4880000000001"/>
    <n v="0.15"/>
    <m/>
    <s v="CONTADO"/>
    <d v="2022-01-14T00:00:00"/>
    <s v="RENOVACION"/>
    <s v="PEREZ MONTERO, JEAN PAUL"/>
    <x v="216"/>
    <x v="216"/>
    <s v="ASESOR"/>
    <x v="34"/>
    <n v="0.3"/>
    <n v="308.24639999999999"/>
  </r>
  <r>
    <s v="AUTOS"/>
    <s v="MAPFRE"/>
    <n v="4011900474407"/>
    <n v="2742.24"/>
    <n v="411.33599999999996"/>
    <n v="0.15"/>
    <m/>
    <s v="CONTADO"/>
    <d v="2022-01-14T00:00:00"/>
    <s v="RENOVACION"/>
    <s v="ODOM , JIM DEWAYNE"/>
    <x v="216"/>
    <x v="216"/>
    <s v="ASESOR"/>
    <x v="34"/>
    <n v="0.3"/>
    <n v="123.40079999999998"/>
  </r>
  <r>
    <s v="AUTOS"/>
    <s v="MAPFRE"/>
    <n v="4012000001759"/>
    <n v="6677.86"/>
    <n v="1001.6789999999999"/>
    <n v="0.15"/>
    <m/>
    <s v="CONTADO"/>
    <d v="2022-01-14T00:00:00"/>
    <s v="RENOVACION"/>
    <s v="AGUIRRE HERNANDEZ, MONICA ELIZA"/>
    <x v="216"/>
    <x v="216"/>
    <s v="ASESOR"/>
    <x v="34"/>
    <n v="0.3"/>
    <n v="300.50369999999992"/>
  </r>
  <r>
    <s v="AUTOS"/>
    <s v="MAPFRE"/>
    <n v="4012000092570"/>
    <n v="361.17"/>
    <n v="54.1755"/>
    <n v="0.15"/>
    <m/>
    <s v="MENSUAL"/>
    <d v="2022-01-21T00:00:00"/>
    <s v="RENOVACION"/>
    <s v="GUERRA PALOMERA, SANTIAGO"/>
    <x v="216"/>
    <x v="216"/>
    <s v="ASESOR"/>
    <x v="34"/>
    <n v="0.3"/>
    <n v="16.252649999999999"/>
  </r>
  <r>
    <s v="AUTOS"/>
    <s v="MAPFRE"/>
    <n v="4011900330908"/>
    <n v="1539.41"/>
    <n v="230.91149999999999"/>
    <n v="0.15"/>
    <m/>
    <s v="SEMESTRAL"/>
    <d v="2022-01-25T00:00:00"/>
    <s v="RENOVACION"/>
    <s v="TENNEY X, STEVEN DOUGLAS"/>
    <x v="217"/>
    <x v="217"/>
    <s v="ASESOR SENIOR"/>
    <x v="34"/>
    <n v="0.3"/>
    <n v="69.273449999999997"/>
  </r>
  <r>
    <s v="AUTOS"/>
    <s v="MAPFRE"/>
    <n v="4011900402720"/>
    <n v="1100.1600000000001"/>
    <n v="165.024"/>
    <n v="0.15"/>
    <m/>
    <s v="TRIMESTRAL"/>
    <d v="2022-02-01T00:00:00"/>
    <s v="RENOVACION"/>
    <s v="TIJERO FRIAS, MARIO DANIEL"/>
    <x v="216"/>
    <x v="216"/>
    <s v="ASESOR"/>
    <x v="34"/>
    <n v="0.3"/>
    <n v="49.507199999999997"/>
  </r>
  <r>
    <s v="AUTOS"/>
    <s v="MAPFRE"/>
    <n v="4012200004538"/>
    <n v="4352.1000000000004"/>
    <n v="652.81500000000005"/>
    <n v="0.15"/>
    <m/>
    <s v="CONTADO"/>
    <d v="2022-01-14T00:00:00"/>
    <s v="NUEVA"/>
    <s v="PE¥A LAZARENO, VIRGINIA"/>
    <x v="218"/>
    <x v="218"/>
    <s v="ASESOR"/>
    <x v="34"/>
    <n v="0.3"/>
    <n v="195.84450000000001"/>
  </r>
  <r>
    <s v="AUTOS"/>
    <s v="MAPFRE"/>
    <n v="4011900474326"/>
    <n v="3273.65"/>
    <n v="491.04750000000001"/>
    <n v="0.15"/>
    <m/>
    <s v="CONTADO"/>
    <d v="2022-01-07T00:00:00"/>
    <s v="RENOVACION"/>
    <s v="BELISLE PAUL, ARTHUR"/>
    <x v="217"/>
    <x v="217"/>
    <s v="ASESOR SENIOR"/>
    <x v="34"/>
    <n v="0.3"/>
    <n v="147.31424999999999"/>
  </r>
  <r>
    <s v="AUTOS"/>
    <s v="MAPFRE"/>
    <n v="4011900499439"/>
    <n v="299.20999999999998"/>
    <n v="44.881499999999996"/>
    <n v="0.15"/>
    <m/>
    <s v="MENSUAL"/>
    <d v="2022-01-07T00:00:00"/>
    <s v="RENOVACION"/>
    <s v="HERRERA ALVARADO, JOSE LUIS ALB"/>
    <x v="217"/>
    <x v="217"/>
    <s v="ASESOR SENIOR"/>
    <x v="34"/>
    <n v="0.3"/>
    <n v="13.464449999999998"/>
  </r>
  <r>
    <s v="AUTOS"/>
    <s v="MAPFRE"/>
    <n v="4012200003331"/>
    <n v="4609.87"/>
    <n v="691.48050000000001"/>
    <n v="0.15"/>
    <m/>
    <s v="CONTADO"/>
    <d v="2022-01-07T00:00:00"/>
    <s v="NUEVA"/>
    <s v="GORDIAN WOLBURG, CLAUDIA QUETZA"/>
    <x v="217"/>
    <x v="217"/>
    <s v="ASESOR SENIOR"/>
    <x v="34"/>
    <n v="0.3"/>
    <n v="207.44415000000001"/>
  </r>
  <r>
    <s v="AUTOS"/>
    <s v="MAPFRE"/>
    <n v="4012100067968"/>
    <n v="528.01"/>
    <n v="79.201499999999996"/>
    <n v="0.15"/>
    <m/>
    <s v="MENSUAL"/>
    <d v="2022-01-12T00:00:00"/>
    <s v="NUEVA"/>
    <s v="GARCIA BERUMEN, PAULINA ISABEL"/>
    <x v="217"/>
    <x v="217"/>
    <s v="ASESOR SENIOR"/>
    <x v="34"/>
    <n v="0.3"/>
    <n v="23.760449999999999"/>
  </r>
  <r>
    <s v="AUTOS"/>
    <s v="MAPFRE"/>
    <n v="4012200008554"/>
    <n v="8472.2099999999991"/>
    <n v="1270.8314999999998"/>
    <n v="0.15"/>
    <m/>
    <s v="CONTADO"/>
    <d v="2022-01-12T00:00:00"/>
    <s v="NUEVA"/>
    <s v="ANNE ABARIOTES, JOYCE"/>
    <x v="217"/>
    <x v="217"/>
    <s v="ASESOR SENIOR"/>
    <x v="34"/>
    <n v="0.3"/>
    <n v="381.24944999999991"/>
  </r>
  <r>
    <s v="GMM"/>
    <s v="MAPFRE"/>
    <n v="2882000034838"/>
    <n v="1635.04"/>
    <n v="277.95999999999998"/>
    <n v="0.17000195713866326"/>
    <m/>
    <s v="MENSUAL SIN RECARGOS"/>
    <d v="2022-01-17T00:00:00"/>
    <s v="RENOVACION"/>
    <s v="NAVARRO SANDOVAL, MIRIAM IVONNE"/>
    <x v="217"/>
    <x v="217"/>
    <s v="ASESOR SENIOR"/>
    <x v="34"/>
    <n v="0.3"/>
    <n v="83.387999999999991"/>
  </r>
  <r>
    <s v="AUTOS"/>
    <s v="MAPFRE"/>
    <n v="4011900421901"/>
    <n v="411.34"/>
    <n v="61.700999999999993"/>
    <n v="0.15"/>
    <m/>
    <s v="MENSUAL"/>
    <d v="2022-01-17T00:00:00"/>
    <s v="RENOVACION"/>
    <s v="OSORIO LOPEZ, MARIO ALEJANDRO"/>
    <x v="217"/>
    <x v="217"/>
    <s v="ASESOR SENIOR"/>
    <x v="34"/>
    <n v="0.3"/>
    <n v="18.510299999999997"/>
  </r>
  <r>
    <s v="HOGAR"/>
    <s v="MAPFRE"/>
    <n v="3102000001906"/>
    <n v="6571.8324450000009"/>
    <n v="854.33821785000009"/>
    <n v="0.13"/>
    <m/>
    <s v="CONTADO"/>
    <d v="2022-01-20T00:00:00"/>
    <s v="RENOVACION"/>
    <s v="MERENA , J DANIEL"/>
    <x v="217"/>
    <x v="217"/>
    <s v="ASESOR SENIOR"/>
    <x v="34"/>
    <n v="0.3"/>
    <n v="256.301465355"/>
  </r>
  <r>
    <s v="AUTOS"/>
    <s v="MAPFRE"/>
    <n v="4011900474270"/>
    <n v="351.45"/>
    <n v="52.717499999999994"/>
    <n v="0.15"/>
    <m/>
    <s v="MENSUAL"/>
    <d v="2022-01-21T00:00:00"/>
    <s v="RENOVACION"/>
    <s v="NAVARRO SANDOVAL, JOSE"/>
    <x v="217"/>
    <x v="217"/>
    <s v="ASESOR SENIOR"/>
    <x v="34"/>
    <n v="0.3"/>
    <n v="15.815249999999997"/>
  </r>
  <r>
    <s v="AUTOS"/>
    <s v="MAPFRE"/>
    <n v="4012000088401"/>
    <n v="299.13"/>
    <n v="44.869499999999995"/>
    <n v="0.15"/>
    <m/>
    <s v="MENSUAL"/>
    <d v="2022-01-21T00:00:00"/>
    <s v="RENOVACION"/>
    <s v="PADILLA FERNANDEZ, BERENICE"/>
    <x v="217"/>
    <x v="217"/>
    <s v="ASESOR SENIOR"/>
    <x v="34"/>
    <n v="0.3"/>
    <n v="13.460849999999999"/>
  </r>
  <r>
    <s v="AUTOS"/>
    <s v="MAPFRE"/>
    <n v="4012200014812"/>
    <n v="2624.81"/>
    <n v="393.72149999999999"/>
    <n v="0.15"/>
    <m/>
    <s v="CONTADO"/>
    <d v="2022-01-24T00:00:00"/>
    <s v="NUEVA"/>
    <s v="LOPEZ CARRANZA, JOSE MANUEL"/>
    <x v="217"/>
    <x v="217"/>
    <s v="ASESOR SENIOR"/>
    <x v="34"/>
    <n v="0.3"/>
    <n v="118.11644999999999"/>
  </r>
  <r>
    <s v="AUTOS"/>
    <s v="MAPFRE"/>
    <n v="4012000135686"/>
    <n v="306.22000000000003"/>
    <n v="45.933"/>
    <n v="0.15"/>
    <m/>
    <s v="MENSUAL"/>
    <d v="2022-01-25T00:00:00"/>
    <s v="RENOVACION"/>
    <s v="GAMEZ BRISE¥O, ANA KAREN"/>
    <x v="217"/>
    <x v="217"/>
    <s v="ASESOR SENIOR"/>
    <x v="34"/>
    <n v="0.3"/>
    <n v="13.7799"/>
  </r>
  <r>
    <s v="DOTAL"/>
    <s v="MAPFRE"/>
    <n v="1032100000398"/>
    <n v="36000.03"/>
    <n v="7200.0060000000003"/>
    <n v="0.2"/>
    <m/>
    <s v="CONTADO"/>
    <d v="2022-01-07T00:00:00"/>
    <s v="NUEVA"/>
    <s v="PINEDA DUQUE, ATENOJENES"/>
    <x v="219"/>
    <x v="219"/>
    <s v="DIRECTOR DE CENTRO FINANCIERO"/>
    <x v="34"/>
    <n v="1"/>
    <n v="7200.0060000000003"/>
  </r>
  <r>
    <s v="HOGAR"/>
    <s v="MAPFRE"/>
    <n v="3102100000224"/>
    <n v="4131.18"/>
    <n v="537.05340000000001"/>
    <n v="0.13"/>
    <m/>
    <s v="CONTADO"/>
    <d v="2022-01-11T00:00:00"/>
    <s v="RENOVACION"/>
    <s v="GOMEZ BERNAL, CLAUDIA MARCELA"/>
    <x v="219"/>
    <x v="219"/>
    <s v="DIRECTOR DE CENTRO FINANCIERO"/>
    <x v="34"/>
    <n v="0.3"/>
    <n v="161.11601999999999"/>
  </r>
  <r>
    <s v="AUTOS"/>
    <s v="MAPFRE"/>
    <n v="4012200010337"/>
    <n v="2830.47"/>
    <n v="424.57049999999998"/>
    <n v="0.15"/>
    <m/>
    <s v="CONTADO"/>
    <d v="2022-01-14T00:00:00"/>
    <s v="NUEVA"/>
    <s v="MARTOS PEREZ MARSA, FRANCISCO"/>
    <x v="219"/>
    <x v="219"/>
    <s v="DIRECTOR DE CENTRO FINANCIERO"/>
    <x v="34"/>
    <n v="0.3"/>
    <n v="127.37114999999999"/>
  </r>
  <r>
    <s v="AUTOS"/>
    <s v="MAPFRE"/>
    <n v="4011900487074"/>
    <n v="8884.69"/>
    <n v="1332.7035000000001"/>
    <n v="0.15"/>
    <m/>
    <s v="CONTADO"/>
    <d v="2022-01-17T00:00:00"/>
    <s v="RENOVACION"/>
    <s v="BOJORQUEZ ISAAC, YAMILE"/>
    <x v="219"/>
    <x v="219"/>
    <s v="DIRECTOR DE CENTRO FINANCIERO"/>
    <x v="34"/>
    <n v="0.3"/>
    <n v="399.81105000000002"/>
  </r>
  <r>
    <s v="AUTOS"/>
    <s v="MAPFRE"/>
    <n v="4052000025278"/>
    <n v="5556.28"/>
    <n v="722.32"/>
    <n v="0.13000064791551183"/>
    <m/>
    <s v="CONTADO"/>
    <d v="2022-01-24T00:00:00"/>
    <s v="RENOVACION"/>
    <s v="LARA MACIAS, MARTIN"/>
    <x v="219"/>
    <x v="219"/>
    <s v="DIRECTOR DE CENTRO FINANCIERO"/>
    <x v="34"/>
    <n v="0.3"/>
    <n v="216.696"/>
  </r>
  <r>
    <s v="DOTAL"/>
    <s v="MAPFRE"/>
    <n v="1032100000396"/>
    <n v="60000"/>
    <n v="12000"/>
    <n v="0.2"/>
    <m/>
    <s v="MENSUAL"/>
    <d v="2022-01-28T00:00:00"/>
    <s v="NUEVA"/>
    <s v="NAVARRETE STOREY, SAMANTHA PATR"/>
    <x v="219"/>
    <x v="219"/>
    <s v="DIRECTOR DE CENTRO FINANCIERO"/>
    <x v="34"/>
    <n v="1"/>
    <s v="YA SE PAGÓ EN ENERO"/>
  </r>
  <r>
    <s v="AUTOS"/>
    <s v="MAPFRE"/>
    <n v="4012100024355"/>
    <n v="3512.14"/>
    <n v="526.82099999999991"/>
    <n v="0.15"/>
    <m/>
    <s v="SEMESTRAL"/>
    <d v="2022-01-17T00:00:00"/>
    <s v="RENOVACION"/>
    <s v="CATILLON AGUIRRE, EFREN"/>
    <x v="220"/>
    <x v="220"/>
    <s v="EJECUTIVO ASOCIADO"/>
    <x v="34"/>
    <n v="0.3"/>
    <n v="158.04629999999997"/>
  </r>
  <r>
    <s v="AUTOS"/>
    <s v="MAPFRE"/>
    <n v="4012100024355"/>
    <n v="3512.15"/>
    <n v="526.82249999999999"/>
    <n v="0.15"/>
    <m/>
    <s v="SEMESTRAL"/>
    <d v="2022-01-17T00:00:00"/>
    <s v="RENOVACION"/>
    <s v="CATILLON AGUIRRE, EFREN"/>
    <x v="220"/>
    <x v="220"/>
    <s v="EJECUTIVO ASOCIADO"/>
    <x v="34"/>
    <n v="0.3"/>
    <n v="158.04675"/>
  </r>
  <r>
    <s v="AUTOS"/>
    <s v="MAPFRE"/>
    <n v="4012000021903"/>
    <n v="264.66000000000003"/>
    <n v="39.699000000000005"/>
    <n v="0.15"/>
    <m/>
    <s v="MENSUAL"/>
    <d v="2022-01-21T00:00:00"/>
    <s v="RENOVACION"/>
    <s v="MEILLON BARNEY, FEDERICO ALBERT"/>
    <x v="220"/>
    <x v="220"/>
    <s v="EJECUTIVO ASOCIADO"/>
    <x v="34"/>
    <n v="0.3"/>
    <n v="11.909700000000001"/>
  </r>
  <r>
    <s v="HOGAR"/>
    <s v="MAPFRE"/>
    <n v="3101900018544"/>
    <n v="4380.3"/>
    <n v="569.43900000000008"/>
    <n v="0.13"/>
    <m/>
    <s v="CONTADO"/>
    <d v="2022-01-07T00:00:00"/>
    <s v="RENOVACION"/>
    <s v="VAN AUKEN , DONALD DAVID"/>
    <x v="221"/>
    <x v="221"/>
    <s v="SUBDIRECTOR DE CENTRO FINANCIERO"/>
    <x v="34"/>
    <n v="0.3"/>
    <n v="170.83170000000001"/>
  </r>
  <r>
    <s v="AUTOS"/>
    <s v="MAPFRE"/>
    <n v="4011900474369"/>
    <n v="2924.13"/>
    <n v="438.61950000000002"/>
    <n v="0.15"/>
    <m/>
    <s v="CONTADO"/>
    <d v="2022-01-07T00:00:00"/>
    <s v="RENOVACION"/>
    <s v="EDWARD WILDER, MATTHEW"/>
    <x v="221"/>
    <x v="221"/>
    <s v="SUBDIRECTOR DE CENTRO FINANCIERO"/>
    <x v="34"/>
    <n v="0.3"/>
    <n v="131.58584999999999"/>
  </r>
  <r>
    <s v="AUTOS"/>
    <s v="MAPFRE"/>
    <n v="4011900474509"/>
    <n v="5114.95"/>
    <n v="767.24249999999995"/>
    <n v="0.15"/>
    <m/>
    <s v="CONTADO"/>
    <d v="2022-01-07T00:00:00"/>
    <s v="RENOVACION"/>
    <s v="VAN AUKEN, DONALD DAVID"/>
    <x v="221"/>
    <x v="221"/>
    <s v="SUBDIRECTOR DE CENTRO FINANCIERO"/>
    <x v="34"/>
    <n v="0.3"/>
    <n v="230.17274999999998"/>
  </r>
  <r>
    <s v="HOGAR"/>
    <s v="MAPFRE"/>
    <n v="3101900016957"/>
    <n v="1707.06"/>
    <n v="221.9178"/>
    <n v="0.13"/>
    <m/>
    <s v="CONTADO"/>
    <d v="2022-01-11T00:00:00"/>
    <s v="RENOVACION"/>
    <s v="CERVANTES GONZALEZ, MA GUADALUP"/>
    <x v="221"/>
    <x v="221"/>
    <s v="SUBDIRECTOR DE CENTRO FINANCIERO"/>
    <x v="34"/>
    <n v="0.3"/>
    <n v="66.575339999999997"/>
  </r>
  <r>
    <s v="HOGAR"/>
    <s v="MAPFRE"/>
    <n v="3101900016968"/>
    <n v="1544.53"/>
    <n v="200.78890000000001"/>
    <n v="0.13"/>
    <m/>
    <s v="CONTADO"/>
    <d v="2022-01-11T00:00:00"/>
    <s v="RENOVACION"/>
    <s v="CERVANTES GONZALEZ, MA GUADALUP"/>
    <x v="221"/>
    <x v="221"/>
    <s v="SUBDIRECTOR DE CENTRO FINANCIERO"/>
    <x v="34"/>
    <n v="0.3"/>
    <n v="60.236670000000004"/>
  </r>
  <r>
    <s v="AUTOS"/>
    <s v="MAPFRE"/>
    <n v="4012000010594"/>
    <n v="5347.87"/>
    <n v="802.18049999999994"/>
    <n v="0.15"/>
    <m/>
    <s v="CONTADO"/>
    <d v="2022-01-17T00:00:00"/>
    <s v="RENOVACION"/>
    <s v="NOWAKOWSKI X, MARTIN"/>
    <x v="221"/>
    <x v="221"/>
    <s v="SUBDIRECTOR DE CENTRO FINANCIERO"/>
    <x v="34"/>
    <n v="0.3"/>
    <n v="240.65414999999996"/>
  </r>
  <r>
    <s v="AUTOS"/>
    <s v="MAPFRE"/>
    <n v="4011900474936"/>
    <n v="5996.67"/>
    <n v="899.50049999999999"/>
    <n v="0.15"/>
    <m/>
    <s v="CONTADO"/>
    <d v="2022-01-28T00:00:00"/>
    <s v="RENOVACION"/>
    <s v="KOLLOCK , RITA GALE"/>
    <x v="221"/>
    <x v="221"/>
    <s v="SUBDIRECTOR DE CENTRO FINANCIERO"/>
    <x v="34"/>
    <n v="0.3"/>
    <n v="269.85014999999999"/>
  </r>
  <r>
    <s v="AUTOS"/>
    <s v="MAPFRE"/>
    <n v="4012100189832"/>
    <n v="1135.67"/>
    <n v="170.35050000000001"/>
    <n v="0.15"/>
    <m/>
    <s v="SEMESTRAL"/>
    <d v="2022-01-05T00:00:00"/>
    <s v="NUEVA"/>
    <s v="BALADO MURADAS, MANUEL LUIS"/>
    <x v="222"/>
    <x v="222"/>
    <s v="EJECUTIVO ASOCIADO"/>
    <x v="34"/>
    <n v="0.3"/>
    <n v="51.105150000000002"/>
  </r>
  <r>
    <s v="AUTOS"/>
    <s v="MAPFRE"/>
    <n v="4011900435927"/>
    <n v="7538.85"/>
    <n v="1130.8275000000001"/>
    <n v="0.15"/>
    <m/>
    <s v="CONTADO"/>
    <d v="2022-01-07T00:00:00"/>
    <s v="RENOVACION"/>
    <s v="YOSEPH , JOEL ROBERT"/>
    <x v="222"/>
    <x v="222"/>
    <s v="EJECUTIVO ASOCIADO"/>
    <x v="34"/>
    <n v="0.3"/>
    <n v="339.24825000000004"/>
  </r>
  <r>
    <s v="AUTOS"/>
    <s v="MAPFRE"/>
    <n v="4011900474262"/>
    <n v="3078.96"/>
    <n v="461.84399999999999"/>
    <n v="0.15"/>
    <m/>
    <s v="CONTADO"/>
    <d v="2022-01-07T00:00:00"/>
    <s v="RENOVACION"/>
    <s v="MANISCALCO , JOSEPHINE"/>
    <x v="222"/>
    <x v="222"/>
    <s v="EJECUTIVO ASOCIADO"/>
    <x v="34"/>
    <n v="0.3"/>
    <n v="138.5532"/>
  </r>
  <r>
    <s v="AUTOS"/>
    <s v="MAPFRE"/>
    <n v="4012100314427"/>
    <n v="1243.55"/>
    <n v="186.5325"/>
    <n v="0.15"/>
    <m/>
    <s v="MENSUAL"/>
    <d v="2022-01-07T00:00:00"/>
    <s v="NUEVA"/>
    <s v="TELLEZ RUBIO, LIZBETH"/>
    <x v="222"/>
    <x v="222"/>
    <s v="EJECUTIVO ASOCIADO"/>
    <x v="34"/>
    <n v="0.3"/>
    <n v="55.95975"/>
  </r>
  <r>
    <s v="AUTOS"/>
    <s v="MAPFRE"/>
    <n v="4012200008173"/>
    <n v="3120.29"/>
    <n v="468.04349999999999"/>
    <n v="0.15"/>
    <m/>
    <s v="SEMESTRAL"/>
    <d v="2022-01-13T00:00:00"/>
    <s v="NUEVA"/>
    <s v="SERNA , PATRICIA"/>
    <x v="222"/>
    <x v="222"/>
    <s v="EJECUTIVO ASOCIADO"/>
    <x v="34"/>
    <n v="0.3"/>
    <n v="140.41305"/>
  </r>
  <r>
    <s v="HOGAR"/>
    <s v="MAPFRE"/>
    <n v="3102200000135"/>
    <n v="61451.319720000007"/>
    <n v="7988.6715636000008"/>
    <n v="0.13"/>
    <m/>
    <s v="CONTADO"/>
    <d v="2022-01-14T00:00:00"/>
    <s v="NUEVA"/>
    <s v="STEPHEN TERRENCE, ISAACS"/>
    <x v="222"/>
    <x v="222"/>
    <s v="EJECUTIVO ASOCIADO"/>
    <x v="34"/>
    <n v="0.3"/>
    <n v="2396.6014690800002"/>
  </r>
  <r>
    <s v="AUTOS"/>
    <s v="MAPFRE"/>
    <n v="4012100325515"/>
    <n v="1729.55"/>
    <n v="259.4325"/>
    <n v="0.15"/>
    <m/>
    <s v="MENSUAL"/>
    <d v="2022-01-21T00:00:00"/>
    <s v="NUEVA"/>
    <s v="SANCHEZ URZUA, JUAN EDMUNDO"/>
    <x v="222"/>
    <x v="222"/>
    <s v="EJECUTIVO ASOCIADO"/>
    <x v="34"/>
    <n v="0.3"/>
    <n v="77.829750000000004"/>
  </r>
  <r>
    <s v="GMM"/>
    <s v="MAPFRE"/>
    <n v="2882000020075"/>
    <n v="5406.67"/>
    <n v="919.13"/>
    <n v="0.16999927866875544"/>
    <m/>
    <s v="MENSUAL SIN RECARGOS"/>
    <d v="2022-01-24T00:00:00"/>
    <s v="RENOVACION"/>
    <s v="FLORES PEREZ, ESTELA"/>
    <x v="222"/>
    <x v="222"/>
    <s v="EJECUTIVO ASOCIADO"/>
    <x v="34"/>
    <n v="0.3"/>
    <n v="275.73899999999998"/>
  </r>
  <r>
    <s v="GMM"/>
    <s v="MAPFRE"/>
    <n v="2882000026795"/>
    <n v="556.58000000000004"/>
    <n v="105.75020000000001"/>
    <n v="0.19"/>
    <m/>
    <s v="MENSUAL"/>
    <d v="2022-01-24T00:00:00"/>
    <s v="RENOVACION"/>
    <s v="LOPEZ AVILES, MARTHA HELENA"/>
    <x v="41"/>
    <x v="41"/>
    <s v="ASESOR"/>
    <x v="11"/>
    <n v="0.3"/>
    <n v="31.725059999999999"/>
  </r>
  <r>
    <s v="AUTOS"/>
    <s v="MAPFRE"/>
    <n v="4012100403553"/>
    <n v="629.91999999999996"/>
    <n v="94.487999999999985"/>
    <n v="0.15"/>
    <m/>
    <s v="MENSUAL"/>
    <d v="2022-01-28T00:00:00"/>
    <s v="NUEVA"/>
    <s v="SANCHEZ TELLEZ, EDMUNDO ALEJAND"/>
    <x v="222"/>
    <x v="222"/>
    <s v="EJECUTIVO ASOCIADO"/>
    <x v="34"/>
    <n v="0.3"/>
    <n v="28.346399999999996"/>
  </r>
  <r>
    <s v="HOGAR"/>
    <s v="MAPFRE"/>
    <n v="3101900009053"/>
    <n v="307.06"/>
    <n v="39.9178"/>
    <n v="0.13"/>
    <m/>
    <s v="MENSUAL"/>
    <d v="2022-01-31T00:00:00"/>
    <s v="RENOVACION"/>
    <s v="LLAMAS VELAZQUEZ, AIDA GUADALUP"/>
    <x v="223"/>
    <x v="223"/>
    <s v="SUBDIRECTOR DE CENTRO FINANCIERO"/>
    <x v="25"/>
    <n v="0.3"/>
    <n v="11.975339999999999"/>
  </r>
  <r>
    <s v="HOGAR"/>
    <s v="MAPFRE"/>
    <n v="3101900010670"/>
    <n v="367.5"/>
    <n v="47.774999999999999"/>
    <n v="0.13"/>
    <m/>
    <s v="MENSUAL"/>
    <d v="2022-01-19T00:00:00"/>
    <s v="RENOVACION"/>
    <s v="SEGURA DELGADO, ERNESTO ANTONIO"/>
    <x v="159"/>
    <x v="159"/>
    <s v="DIRECTOR DE CENTRO FINANCIERO"/>
    <x v="25"/>
    <n v="0.3"/>
    <n v="14.3325"/>
  </r>
  <r>
    <s v="GMM"/>
    <s v="MAPFRE"/>
    <n v="2882100004839"/>
    <n v="27196.57"/>
    <n v="3535.55"/>
    <n v="0.12999984924569533"/>
    <m/>
    <s v="CONTADO"/>
    <d v="2022-01-25T00:00:00"/>
    <s v="RENOVACION"/>
    <s v="CASAS RIVAS, PABLO IGNACIO"/>
    <x v="224"/>
    <x v="224"/>
    <s v="ASESOR"/>
    <x v="35"/>
    <n v="0.3"/>
    <n v="1060.665"/>
  </r>
  <r>
    <s v="AUTOS"/>
    <s v="MAPFRE"/>
    <n v="4011900499742"/>
    <n v="663.08"/>
    <n v="99.462000000000003"/>
    <n v="0.15"/>
    <m/>
    <s v="MENSUAL"/>
    <d v="2022-02-01T00:00:00"/>
    <s v="RENOVACION"/>
    <s v="ISLAS MARTINEZ, LETICIA"/>
    <x v="224"/>
    <x v="224"/>
    <s v="ASESOR"/>
    <x v="35"/>
    <n v="0.3"/>
    <n v="29.8386"/>
  </r>
  <r>
    <s v="GMM"/>
    <s v="MAPFRE"/>
    <n v="2882000000892"/>
    <n v="861.39"/>
    <n v="142.13"/>
    <n v="0.16500075459431848"/>
    <m/>
    <s v="MENSUAL"/>
    <d v="2022-01-28T00:00:00"/>
    <s v="RENOVACION"/>
    <s v="ARAMBURUZABALA SOSA, JOSE IGNAC"/>
    <x v="225"/>
    <x v="225"/>
    <s v="SUBDIRECTOR DE CENTRO FINANCIERO"/>
    <x v="35"/>
    <n v="0.3"/>
    <n v="42.638999999999996"/>
  </r>
  <r>
    <s v="GMM"/>
    <s v="MAPFRE"/>
    <n v="2882000019569"/>
    <n v="973.76"/>
    <n v="165.54"/>
    <n v="0.17000082155767335"/>
    <m/>
    <s v="MENSUAL SIN RECARGOS"/>
    <d v="2022-01-14T00:00:00"/>
    <s v="RENOVACION"/>
    <s v="RAMIREZ USCANGA, CELIA"/>
    <x v="226"/>
    <x v="226"/>
    <s v="ASESOR"/>
    <x v="35"/>
    <n v="0.3"/>
    <n v="49.661999999999999"/>
  </r>
  <r>
    <s v="AUTOS"/>
    <s v="MAPFRE"/>
    <n v="4012100023226"/>
    <n v="340.45"/>
    <n v="51.067499999999995"/>
    <n v="0.15"/>
    <m/>
    <s v="MENSUAL"/>
    <d v="2022-01-25T00:00:00"/>
    <s v="RENOVACION"/>
    <s v="GOMEZ SERRANO, FEDERICO IVAN"/>
    <x v="226"/>
    <x v="226"/>
    <s v="ASESOR"/>
    <x v="35"/>
    <n v="0.3"/>
    <n v="15.320249999999998"/>
  </r>
  <r>
    <s v="GMM"/>
    <s v="MAPFRE"/>
    <n v="2882000021641"/>
    <n v="2783.79"/>
    <n v="473.24"/>
    <n v="0.16999845534325506"/>
    <m/>
    <s v="MENSUAL SIN RECARGOS"/>
    <d v="2022-01-28T00:00:00"/>
    <s v="RENOVACION"/>
    <s v="CRUZ PETERNELL, LUIS RAUL"/>
    <x v="226"/>
    <x v="226"/>
    <s v="ASESOR"/>
    <x v="35"/>
    <n v="0.3"/>
    <n v="141.97200000000001"/>
  </r>
  <r>
    <s v="AUTOS"/>
    <s v="MAPFRE"/>
    <n v="4012000621994"/>
    <n v="284.14999999999998"/>
    <n v="42.622499999999995"/>
    <n v="0.15"/>
    <m/>
    <s v="MENSUAL"/>
    <d v="2022-01-31T00:00:00"/>
    <s v="RENOVACION"/>
    <s v="VILLAGRANA TAJONAR, JESUS"/>
    <x v="226"/>
    <x v="226"/>
    <s v="ASESOR"/>
    <x v="35"/>
    <n v="0.3"/>
    <n v="12.786749999999998"/>
  </r>
  <r>
    <s v="AUTOS"/>
    <s v="MAPFRE"/>
    <n v="4012100181304"/>
    <n v="401.44"/>
    <n v="60.215999999999994"/>
    <n v="0.15"/>
    <m/>
    <s v="MENSUAL"/>
    <d v="2022-01-31T00:00:00"/>
    <s v="NUEVA"/>
    <s v="RIVERA FAVILA, KARLA"/>
    <x v="226"/>
    <x v="226"/>
    <s v="ASESOR"/>
    <x v="35"/>
    <n v="0.3"/>
    <n v="18.064799999999998"/>
  </r>
  <r>
    <s v="GMM"/>
    <s v="MAPFRE"/>
    <n v="2882000020193"/>
    <n v="386.33"/>
    <n v="73.402699999999996"/>
    <n v="0.19"/>
    <m/>
    <s v="MENSUAL SIN RECARGOS"/>
    <d v="2022-02-01T00:00:00"/>
    <s v="RENOVACION"/>
    <s v="SOLANO RAMIREZ, RODRIGO"/>
    <x v="226"/>
    <x v="226"/>
    <s v="ASESOR"/>
    <x v="35"/>
    <n v="0.3"/>
    <n v="22.020809999999997"/>
  </r>
  <r>
    <s v="AUTOS"/>
    <s v="MAPFRE"/>
    <n v="4052000025282"/>
    <n v="764.84"/>
    <n v="99.43"/>
    <n v="0.13000104597039905"/>
    <m/>
    <s v="MENSUAL"/>
    <d v="2022-02-01T00:00:00"/>
    <s v="RENOVACION"/>
    <s v="LEZAMA ESQUIVEL, MARIA DEL ROSI"/>
    <x v="226"/>
    <x v="226"/>
    <s v="ASESOR"/>
    <x v="35"/>
    <n v="0.3"/>
    <n v="29.829000000000001"/>
  </r>
  <r>
    <s v="GMM"/>
    <s v="MAPFRE"/>
    <n v="2882000017353"/>
    <n v="1316.97"/>
    <n v="223.88000000000002"/>
    <n v="0.16999627933817779"/>
    <m/>
    <s v="MENSUAL SIN RECARGOS"/>
    <d v="2022-01-10T00:00:00"/>
    <s v="RENOVACION"/>
    <s v="RAMIREZ GORDIAN, MARIA GEORGINA"/>
    <x v="227"/>
    <x v="227"/>
    <s v="ASESOR SENIOR"/>
    <x v="35"/>
    <n v="0.3"/>
    <n v="67.164000000000001"/>
  </r>
  <r>
    <s v="AUTOS"/>
    <s v="MAPFRE"/>
    <n v="4011900411703"/>
    <n v="374.62"/>
    <n v="56.192999999999998"/>
    <n v="0.15"/>
    <m/>
    <s v="MENSUAL"/>
    <d v="2022-01-10T00:00:00"/>
    <s v="RENOVACION"/>
    <s v="RAMIREZ GORDIAN, JOSE OSVALDO"/>
    <x v="227"/>
    <x v="227"/>
    <s v="ASESOR SENIOR"/>
    <x v="35"/>
    <n v="0.3"/>
    <n v="16.857899999999997"/>
  </r>
  <r>
    <s v="AUTOS"/>
    <s v="MAPFRE"/>
    <n v="4011900439154"/>
    <n v="323.31"/>
    <n v="48.496499999999997"/>
    <n v="0.15"/>
    <m/>
    <s v="MENSUAL"/>
    <d v="2022-01-18T00:00:00"/>
    <s v="RENOVACION"/>
    <s v="RAMIREZ GORDIAN, JOSE OSVALDO"/>
    <x v="227"/>
    <x v="227"/>
    <s v="ASESOR SENIOR"/>
    <x v="35"/>
    <n v="0.3"/>
    <n v="14.548949999999998"/>
  </r>
  <r>
    <s v="AUTOS"/>
    <s v="MAPFRE"/>
    <n v="4012000063287"/>
    <n v="579.64"/>
    <n v="86.945999999999998"/>
    <n v="0.15"/>
    <m/>
    <s v="MENSUAL"/>
    <d v="2022-01-19T00:00:00"/>
    <s v="RENOVACION"/>
    <s v="RAMIREZ RAMOS, OSVALDO"/>
    <x v="227"/>
    <x v="227"/>
    <s v="ASESOR SENIOR"/>
    <x v="35"/>
    <n v="0.3"/>
    <n v="26.0838"/>
  </r>
  <r>
    <s v="AUTOS"/>
    <s v="MAPFRE"/>
    <n v="4012000088410"/>
    <n v="664.56"/>
    <n v="99.683999999999983"/>
    <n v="0.15"/>
    <m/>
    <s v="MENSUAL"/>
    <d v="2022-01-21T00:00:00"/>
    <s v="RENOVACION"/>
    <s v="RAMIREZ RAMOS, OSVALDO"/>
    <x v="227"/>
    <x v="227"/>
    <s v="ASESOR SENIOR"/>
    <x v="35"/>
    <n v="0.3"/>
    <n v="29.905199999999994"/>
  </r>
  <r>
    <s v="EMPRESARIAL"/>
    <s v="MAPFRE"/>
    <n v="4022200000315"/>
    <n v="11841.45"/>
    <n v="1539.3885000000002"/>
    <n v="0.13"/>
    <m/>
    <s v="CONTADO"/>
    <d v="2022-01-21T00:00:00"/>
    <s v="NUEVA"/>
    <s v="RIVERA RAMIREZ, ERIC"/>
    <x v="227"/>
    <x v="227"/>
    <s v="ASESOR SENIOR"/>
    <x v="35"/>
    <n v="0.3"/>
    <n v="461.81655000000006"/>
  </r>
  <r>
    <s v="AUTOS"/>
    <s v="MAPFRE"/>
    <n v="4011900474302"/>
    <n v="3974.38"/>
    <n v="596.15700000000004"/>
    <n v="0.15"/>
    <m/>
    <s v="CONTADO"/>
    <d v="2022-01-26T00:00:00"/>
    <s v="RENOVACION"/>
    <s v="DELVALLE FUENTES, NELLY"/>
    <x v="227"/>
    <x v="227"/>
    <s v="ASESOR SENIOR"/>
    <x v="35"/>
    <n v="0.3"/>
    <n v="178.84710000000001"/>
  </r>
  <r>
    <s v="AUTOS"/>
    <s v="MAPFRE"/>
    <n v="4012000025433"/>
    <n v="366.7"/>
    <n v="55.004999999999995"/>
    <n v="0.15"/>
    <m/>
    <s v="MENSUAL"/>
    <d v="2022-01-27T00:00:00"/>
    <s v="RENOVACION"/>
    <s v="RAMIREZ GORDIAN, MARIA ILDEFONS"/>
    <x v="227"/>
    <x v="227"/>
    <s v="ASESOR SENIOR"/>
    <x v="35"/>
    <n v="0.3"/>
    <n v="16.501499999999997"/>
  </r>
  <r>
    <s v="GMM"/>
    <s v="MAPFRE"/>
    <n v="2882000000699"/>
    <n v="8852.9500000000007"/>
    <n v="1682.0605"/>
    <n v="0.19"/>
    <m/>
    <s v="CONTADO"/>
    <d v="2022-01-14T00:00:00"/>
    <s v="RENOVACION"/>
    <s v="SALDA¥A PEREZ, MARIA LUCERO"/>
    <x v="225"/>
    <x v="225"/>
    <s v="SUBDIRECTOR DE CENTRO FINANCIERO"/>
    <x v="35"/>
    <n v="0.3"/>
    <n v="504.61815000000001"/>
  </r>
  <r>
    <s v="GMM"/>
    <s v="MAPFRE"/>
    <n v="2882100055390"/>
    <n v="1381.4"/>
    <n v="262.46600000000001"/>
    <n v="0.19"/>
    <m/>
    <s v="MENSUAL"/>
    <d v="2022-01-17T00:00:00"/>
    <s v="NUEVA"/>
    <s v="KRALJEVIC FERRES, ENRIQUE ANDRE"/>
    <x v="225"/>
    <x v="225"/>
    <s v="SUBDIRECTOR DE CENTRO FINANCIERO"/>
    <x v="35"/>
    <n v="0.3"/>
    <n v="78.739800000000002"/>
  </r>
  <r>
    <s v="GMM"/>
    <s v="MAPFRE"/>
    <n v="2882100056143"/>
    <n v="5008.76"/>
    <n v="951.6644"/>
    <n v="0.19"/>
    <m/>
    <s v="CONTADO"/>
    <d v="2022-01-06T00:00:00"/>
    <s v="NUEVA"/>
    <s v="CRUZ JIMENEZ, ELIA GABRIELA"/>
    <x v="228"/>
    <x v="228"/>
    <s v="ASESOR SENIOR"/>
    <x v="35"/>
    <n v="0.3"/>
    <n v="285.49932000000001"/>
  </r>
  <r>
    <s v="AUTOS"/>
    <s v="MAPFRE"/>
    <n v="4011900317048"/>
    <n v="435.29"/>
    <n v="65.293499999999995"/>
    <n v="0.15"/>
    <m/>
    <s v="MENSUAL"/>
    <d v="2022-01-12T00:00:00"/>
    <s v="RENOVACION"/>
    <s v="MANZUR GALI, ANA MARIA"/>
    <x v="228"/>
    <x v="228"/>
    <s v="ASESOR SENIOR"/>
    <x v="35"/>
    <n v="0.3"/>
    <n v="19.588049999999999"/>
  </r>
  <r>
    <s v="AUTOS"/>
    <s v="MAPFRE"/>
    <n v="4011900317201"/>
    <n v="319.11"/>
    <n v="47.866500000000002"/>
    <n v="0.15"/>
    <m/>
    <s v="MENSUAL"/>
    <d v="2022-01-12T00:00:00"/>
    <s v="RENOVACION"/>
    <s v="MANZUR GALI, ANA MARIA"/>
    <x v="228"/>
    <x v="228"/>
    <s v="ASESOR SENIOR"/>
    <x v="35"/>
    <n v="0.3"/>
    <n v="14.35995"/>
  </r>
  <r>
    <s v="GMM"/>
    <s v="MAPFRE"/>
    <n v="2882000019897"/>
    <n v="331.33"/>
    <n v="56.33"/>
    <n v="0.1700117707421604"/>
    <m/>
    <s v="MENSUAL SIN RECARGOS"/>
    <d v="2022-01-13T00:00:00"/>
    <s v="RENOVACION"/>
    <s v="IRASTORZA DESENTIS, FERNANDO"/>
    <x v="228"/>
    <x v="228"/>
    <s v="ASESOR SENIOR"/>
    <x v="35"/>
    <n v="0.3"/>
    <n v="16.898999999999997"/>
  </r>
  <r>
    <s v="AUTOS"/>
    <s v="MAPFRE"/>
    <n v="4011900327243"/>
    <n v="506.01"/>
    <n v="75.901499999999999"/>
    <n v="0.15"/>
    <m/>
    <s v="MENSUAL"/>
    <d v="2022-01-20T00:00:00"/>
    <s v="RENOVACION"/>
    <s v="MANZUR GALI, ANA MARIA"/>
    <x v="228"/>
    <x v="228"/>
    <s v="ASESOR SENIOR"/>
    <x v="35"/>
    <n v="0.3"/>
    <n v="22.77045"/>
  </r>
  <r>
    <s v="AUTOS"/>
    <s v="MAPFRE"/>
    <n v="4011900328619"/>
    <n v="564.61"/>
    <n v="84.691500000000005"/>
    <n v="0.15"/>
    <m/>
    <s v="MENSUAL"/>
    <d v="2022-01-21T00:00:00"/>
    <s v="RENOVACION"/>
    <s v="DESENTIS TREJO, GUADALUPE"/>
    <x v="228"/>
    <x v="228"/>
    <s v="ASESOR SENIOR"/>
    <x v="35"/>
    <n v="0.3"/>
    <n v="25.407450000000001"/>
  </r>
  <r>
    <s v="AUTOS"/>
    <s v="MAPFRE"/>
    <n v="4012000527821"/>
    <n v="708.04"/>
    <n v="106.20599999999999"/>
    <n v="0.15"/>
    <m/>
    <s v="MENSUAL"/>
    <d v="2022-01-28T00:00:00"/>
    <s v="RENOVACION"/>
    <s v="SANTILLANA VEGA, MARIA CRISTINA"/>
    <x v="228"/>
    <x v="228"/>
    <s v="ASESOR SENIOR"/>
    <x v="35"/>
    <n v="0.3"/>
    <n v="31.861799999999995"/>
  </r>
  <r>
    <s v="AUTOS"/>
    <s v="MAPFRE"/>
    <n v="4011900309202"/>
    <n v="530.42999999999995"/>
    <n v="79.564499999999995"/>
    <n v="0.15"/>
    <m/>
    <s v="MENSUAL"/>
    <d v="2022-02-01T00:00:00"/>
    <s v="RENOVACION"/>
    <s v="DESENTIS TREJO, GUADALUPE"/>
    <x v="228"/>
    <x v="228"/>
    <s v="ASESOR SENIOR"/>
    <x v="35"/>
    <n v="0.3"/>
    <n v="23.869349999999997"/>
  </r>
  <r>
    <s v="AUTOS"/>
    <s v="MAPFRE"/>
    <n v="4011900436078"/>
    <n v="4035.05"/>
    <n v="605.25750000000005"/>
    <n v="0.15"/>
    <m/>
    <s v="CONTADO"/>
    <d v="2022-01-07T00:00:00"/>
    <s v="RENOVACION"/>
    <s v="ZEMIL MARTINEZ, RAUL"/>
    <x v="229"/>
    <x v="229"/>
    <s v="ASESOR SENIOR"/>
    <x v="36"/>
    <n v="0.3"/>
    <n v="181.57725000000002"/>
  </r>
  <r>
    <s v="HOGAR"/>
    <s v="MAPFRE"/>
    <n v="3101900010235"/>
    <n v="514.23"/>
    <n v="66.849900000000005"/>
    <n v="0.13"/>
    <m/>
    <s v="MENSUAL"/>
    <d v="2022-01-10T00:00:00"/>
    <s v="RENOVACION"/>
    <s v="CRODA DE LA VEQUIA, ROXANA"/>
    <x v="229"/>
    <x v="229"/>
    <s v="ASESOR SENIOR"/>
    <x v="36"/>
    <n v="0.3"/>
    <n v="20.054970000000001"/>
  </r>
  <r>
    <s v="AUTOS"/>
    <s v="MAPFRE"/>
    <n v="4011900502842"/>
    <n v="3980.19"/>
    <n v="597.02850000000001"/>
    <n v="0.15"/>
    <m/>
    <s v="CONTADO"/>
    <d v="2022-01-11T00:00:00"/>
    <s v="RENOVACION"/>
    <s v="ORTEGA PANTOJA, MARIA ELIZABETH"/>
    <x v="229"/>
    <x v="229"/>
    <s v="ASESOR SENIOR"/>
    <x v="36"/>
    <n v="0.3"/>
    <n v="179.10855000000001"/>
  </r>
  <r>
    <s v="AUTOS"/>
    <s v="MAPFRE"/>
    <n v="4012100101075"/>
    <n v="420.47"/>
    <n v="63.070500000000003"/>
    <n v="0.15"/>
    <m/>
    <s v="MENSUAL"/>
    <d v="2022-01-14T00:00:00"/>
    <s v="NUEVA"/>
    <s v="MALDONADO DAVILA, GUILLERMO"/>
    <x v="229"/>
    <x v="229"/>
    <s v="ASESOR SENIOR"/>
    <x v="36"/>
    <n v="0.3"/>
    <n v="18.921150000000001"/>
  </r>
  <r>
    <s v="AUTOS"/>
    <s v="MAPFRE"/>
    <n v="4011900411560"/>
    <n v="430.53"/>
    <n v="64.579499999999996"/>
    <n v="0.15"/>
    <m/>
    <s v="MENSUAL"/>
    <d v="2022-01-21T00:00:00"/>
    <s v="RENOVACION"/>
    <s v="COBOS MANZANO, LAURA MATILDE"/>
    <x v="229"/>
    <x v="229"/>
    <s v="ASESOR SENIOR"/>
    <x v="36"/>
    <n v="0.3"/>
    <n v="19.373849999999997"/>
  </r>
  <r>
    <s v="HOGAR"/>
    <s v="MAPFRE"/>
    <n v="3101900014532"/>
    <n v="600.12"/>
    <n v="78.015600000000006"/>
    <n v="0.13"/>
    <m/>
    <s v="MENSUAL"/>
    <d v="2022-01-24T00:00:00"/>
    <s v="RENOVACION"/>
    <s v="CRODA DE LA VEQUIA, ROXANA"/>
    <x v="229"/>
    <x v="229"/>
    <s v="ASESOR SENIOR"/>
    <x v="36"/>
    <n v="0.3"/>
    <n v="23.404680000000003"/>
  </r>
  <r>
    <s v="AUTOS"/>
    <s v="MAPFRE"/>
    <n v="4011900310218"/>
    <n v="362.49"/>
    <n v="54.3735"/>
    <n v="0.15"/>
    <m/>
    <s v="MENSUAL"/>
    <d v="2022-01-28T00:00:00"/>
    <s v="RENOVACION"/>
    <s v="MALDONADO CACHO, ARTURO"/>
    <x v="229"/>
    <x v="229"/>
    <s v="ASESOR SENIOR"/>
    <x v="36"/>
    <n v="0.3"/>
    <n v="16.312049999999999"/>
  </r>
  <r>
    <s v="HOGAR"/>
    <s v="MAPFRE"/>
    <n v="3102000019296"/>
    <n v="148.97999999999999"/>
    <n v="19.3674"/>
    <n v="0.13"/>
    <m/>
    <s v="MENSUAL"/>
    <d v="2022-02-01T00:00:00"/>
    <s v="RENOVACION"/>
    <s v="CASTILLO OROZCO, ANGELICA JACQU"/>
    <x v="229"/>
    <x v="229"/>
    <s v="ASESOR SENIOR"/>
    <x v="36"/>
    <n v="0.3"/>
    <n v="5.8102200000000002"/>
  </r>
  <r>
    <s v="AUTOS"/>
    <s v="MAPFRE"/>
    <n v="4012000034199"/>
    <n v="684.52"/>
    <n v="102.678"/>
    <n v="0.15"/>
    <m/>
    <s v="MENSUAL"/>
    <d v="2022-02-01T00:00:00"/>
    <s v="RENOVACION"/>
    <s v="RUBIO MORA, ROSA MARTHA"/>
    <x v="229"/>
    <x v="229"/>
    <s v="ASESOR SENIOR"/>
    <x v="36"/>
    <n v="0.3"/>
    <n v="30.803399999999996"/>
  </r>
  <r>
    <s v="AUTOS"/>
    <s v="MAPFRE"/>
    <n v="4011900478179"/>
    <n v="8678.18"/>
    <n v="1301.7270000000001"/>
    <n v="0.15"/>
    <m/>
    <s v="CONTADO"/>
    <d v="2022-01-07T00:00:00"/>
    <s v="RENOVACION"/>
    <s v="RODRIGUEZ PALACIOS, FRANCISCO J"/>
    <x v="230"/>
    <x v="230"/>
    <s v="DIRECTOR DE CENTRO FINANCIERO"/>
    <x v="36"/>
    <n v="0.3"/>
    <n v="390.5181"/>
  </r>
  <r>
    <s v="AUTOS"/>
    <s v="MAPFRE"/>
    <n v="4011900490194"/>
    <n v="5236.16"/>
    <n v="785.42399999999998"/>
    <n v="0.15"/>
    <m/>
    <s v="CONTADO"/>
    <d v="2022-01-17T00:00:00"/>
    <s v="RENOVACION"/>
    <s v="IMPORTACIONES Y SUMINISTROS ELE"/>
    <x v="231"/>
    <x v="231"/>
    <s v="ASESOR"/>
    <x v="36"/>
    <n v="0.3"/>
    <n v="235.62719999999999"/>
  </r>
  <r>
    <s v="AUTOS"/>
    <s v="MAPFRE"/>
    <n v="4011900499546"/>
    <n v="349.64"/>
    <n v="52.445999999999998"/>
    <n v="0.15"/>
    <m/>
    <s v="MENSUAL"/>
    <d v="2022-01-21T00:00:00"/>
    <s v="RENOVACION"/>
    <s v="ALONSO LAURE, JESUS"/>
    <x v="231"/>
    <x v="231"/>
    <s v="ASESOR"/>
    <x v="36"/>
    <n v="0.3"/>
    <n v="15.733799999999999"/>
  </r>
  <r>
    <s v="AUTOS"/>
    <s v="MAPFRE"/>
    <n v="4012000029343"/>
    <n v="310.22000000000003"/>
    <n v="46.533000000000001"/>
    <n v="0.15"/>
    <m/>
    <s v="MENSUAL"/>
    <d v="2022-01-28T00:00:00"/>
    <s v="RENOVACION"/>
    <s v="ZARATE DIAZ, MARIA ALEJANDRA"/>
    <x v="231"/>
    <x v="231"/>
    <s v="ASESOR"/>
    <x v="36"/>
    <n v="0.3"/>
    <n v="13.959899999999999"/>
  </r>
  <r>
    <s v="AUTOS"/>
    <s v="MAPFRE"/>
    <n v="4012200034333"/>
    <n v="4951.59"/>
    <n v="742.73850000000004"/>
    <n v="0.15"/>
    <m/>
    <s v="CONTADO"/>
    <d v="2022-02-01T00:00:00"/>
    <s v="NUEVA"/>
    <s v="MARTINEZ RIVERA, DIANA VANESSA"/>
    <x v="231"/>
    <x v="231"/>
    <s v="ASESOR"/>
    <x v="36"/>
    <n v="0.3"/>
    <n v="222.82155"/>
  </r>
  <r>
    <s v="AUTOS"/>
    <s v="MAPFRE"/>
    <n v="4012000092504"/>
    <n v="313.63"/>
    <n v="47.044499999999999"/>
    <n v="0.15"/>
    <m/>
    <s v="MENSUAL"/>
    <d v="2022-02-02T00:00:00"/>
    <s v="RENOVACION"/>
    <s v="VILLAFAŽþA BECERRA, JOSE EUGENI"/>
    <x v="231"/>
    <x v="231"/>
    <s v="ASESOR"/>
    <x v="36"/>
    <n v="0.3"/>
    <n v="14.113349999999999"/>
  </r>
  <r>
    <s v="AUTOS"/>
    <s v="MAPFRE"/>
    <n v="4012100326540"/>
    <n v="259.16000000000003"/>
    <n v="38.874000000000002"/>
    <n v="0.15"/>
    <m/>
    <s v="MENSUAL"/>
    <d v="2022-02-02T00:00:00"/>
    <s v="NUEVA"/>
    <s v="BETANCOURT ORTEGA, LETICIA"/>
    <x v="231"/>
    <x v="231"/>
    <s v="ASESOR"/>
    <x v="36"/>
    <n v="0.3"/>
    <n v="11.6622"/>
  </r>
  <r>
    <s v="AUTOS"/>
    <s v="MAPFRE"/>
    <n v="4012000536474"/>
    <n v="619.58000000000004"/>
    <n v="92.936999999999998"/>
    <n v="0.15"/>
    <m/>
    <s v="MENSUAL"/>
    <d v="2022-01-06T00:00:00"/>
    <s v="RENOVACION"/>
    <s v="BRAVO JARA, MAURICIO"/>
    <x v="232"/>
    <x v="232"/>
    <s v="ASESOR"/>
    <x v="36"/>
    <n v="0.3"/>
    <n v="27.8811"/>
  </r>
  <r>
    <s v="GMM"/>
    <s v="MAPFRE"/>
    <n v="2882000018095"/>
    <n v="1205.58"/>
    <n v="204.95"/>
    <n v="0.17000116126677617"/>
    <m/>
    <s v="MENSUAL SIN RECARGOS"/>
    <d v="2022-01-13T00:00:00"/>
    <s v="RENOVACION"/>
    <s v="AGUILAR MU¥OZ, LAURA MARISA"/>
    <x v="232"/>
    <x v="232"/>
    <s v="ASESOR"/>
    <x v="36"/>
    <n v="0.3"/>
    <n v="61.484999999999992"/>
  </r>
  <r>
    <s v="HOGAR"/>
    <s v="MAPFRE"/>
    <n v="3101900009114"/>
    <n v="480.81"/>
    <n v="62.505300000000005"/>
    <n v="0.13"/>
    <m/>
    <s v="MENSUAL"/>
    <d v="2022-01-13T00:00:00"/>
    <s v="RENOVACION"/>
    <s v="PEON MEDINA, CARLOS EMILIO"/>
    <x v="232"/>
    <x v="232"/>
    <s v="ASESOR"/>
    <x v="36"/>
    <n v="0.3"/>
    <n v="18.75159"/>
  </r>
  <r>
    <s v="AUTOS"/>
    <s v="MAPFRE"/>
    <n v="4011900414771"/>
    <n v="412.27"/>
    <n v="61.840499999999992"/>
    <n v="0.15"/>
    <m/>
    <s v="MENSUAL"/>
    <d v="2022-01-14T00:00:00"/>
    <s v="RENOVACION"/>
    <s v="GOMEZ LOPEZ, GLORIA EUGENIA"/>
    <x v="232"/>
    <x v="232"/>
    <s v="ASESOR"/>
    <x v="36"/>
    <n v="0.3"/>
    <n v="18.552149999999997"/>
  </r>
  <r>
    <s v="AUTOS"/>
    <s v="MAPFRE"/>
    <n v="4012000015554"/>
    <n v="339.47"/>
    <n v="50.920500000000004"/>
    <n v="0.15"/>
    <m/>
    <s v="MENSUAL"/>
    <d v="2022-01-14T00:00:00"/>
    <s v="RENOVACION"/>
    <s v="VAZQUEZ VAZQUEZ, MARIO"/>
    <x v="232"/>
    <x v="232"/>
    <s v="ASESOR"/>
    <x v="36"/>
    <n v="0.3"/>
    <n v="15.276150000000001"/>
  </r>
  <r>
    <s v="AUTOS"/>
    <s v="MAPFRE"/>
    <n v="4012200011624"/>
    <n v="16947.509999999998"/>
    <n v="2542.1264999999999"/>
    <n v="0.15"/>
    <m/>
    <s v="CONTADO"/>
    <d v="2022-01-17T00:00:00"/>
    <s v="NUEVA"/>
    <s v="GALAN LOPEZ, CAMILA"/>
    <x v="232"/>
    <x v="232"/>
    <s v="ASESOR"/>
    <x v="36"/>
    <n v="0.3"/>
    <n v="762.63794999999993"/>
  </r>
  <r>
    <s v="AUTOS"/>
    <s v="MAPFRE"/>
    <n v="4012000018125"/>
    <n v="3938.17"/>
    <n v="590.72550000000001"/>
    <n v="0.15"/>
    <m/>
    <s v="SEMESTRAL"/>
    <d v="2022-01-19T00:00:00"/>
    <s v="RENOVACION"/>
    <s v="CHARLES SALDIVAR, ALBERTO"/>
    <x v="232"/>
    <x v="232"/>
    <s v="ASESOR"/>
    <x v="36"/>
    <n v="0.3"/>
    <n v="177.21764999999999"/>
  </r>
  <r>
    <s v="AUTOS"/>
    <s v="MAPFRE"/>
    <n v="4012000063348"/>
    <n v="538.45000000000005"/>
    <n v="80.767499999999998"/>
    <n v="0.15"/>
    <m/>
    <s v="MENSUAL"/>
    <d v="2022-01-20T00:00:00"/>
    <s v="RENOVACION"/>
    <s v="TINEDO LEAL, LUIS EDUARDO"/>
    <x v="232"/>
    <x v="232"/>
    <s v="ASESOR"/>
    <x v="36"/>
    <n v="0.3"/>
    <n v="24.230249999999998"/>
  </r>
  <r>
    <s v="AUTOS"/>
    <s v="MAPFRE"/>
    <n v="4012200016057"/>
    <n v="182.65"/>
    <n v="27.397500000000001"/>
    <n v="0.15"/>
    <m/>
    <s v="MENSUAL"/>
    <d v="2022-01-20T00:00:00"/>
    <s v="NUEVA"/>
    <s v="CRUZ BENITES, LETICIA"/>
    <x v="232"/>
    <x v="232"/>
    <s v="ASESOR"/>
    <x v="36"/>
    <n v="0.3"/>
    <n v="8.2192500000000006"/>
  </r>
  <r>
    <s v="AUTOS"/>
    <s v="MAPFRE"/>
    <n v="4012200018943"/>
    <n v="4747.18"/>
    <n v="712.077"/>
    <n v="0.15"/>
    <m/>
    <s v="CONTADO"/>
    <d v="2022-01-24T00:00:00"/>
    <s v="NUEVA"/>
    <s v="ROMERO AGUADO, DAVID CARLOS"/>
    <x v="232"/>
    <x v="232"/>
    <s v="ASESOR"/>
    <x v="36"/>
    <n v="0.3"/>
    <n v="213.62309999999999"/>
  </r>
  <r>
    <s v="AUTOS"/>
    <s v="MAPFRE"/>
    <n v="4012000092425"/>
    <n v="273.54000000000002"/>
    <n v="41.030999999999999"/>
    <n v="0.15"/>
    <m/>
    <s v="MENSUAL"/>
    <d v="2022-01-25T00:00:00"/>
    <s v="RENOVACION"/>
    <s v="ORTEGA RUEDA DE LEON, JOSE LUIS"/>
    <x v="232"/>
    <x v="232"/>
    <s v="ASESOR"/>
    <x v="36"/>
    <n v="0.3"/>
    <n v="12.309299999999999"/>
  </r>
  <r>
    <s v="AUTOS"/>
    <s v="MAPFRE"/>
    <n v="4012000092641"/>
    <n v="395.68"/>
    <n v="59.351999999999997"/>
    <n v="0.15"/>
    <m/>
    <s v="MENSUAL"/>
    <d v="2022-01-27T00:00:00"/>
    <s v="RENOVACION"/>
    <s v="CISNEROS RUIZ, CARLOS"/>
    <x v="232"/>
    <x v="232"/>
    <s v="ASESOR"/>
    <x v="36"/>
    <n v="0.3"/>
    <n v="17.805599999999998"/>
  </r>
  <r>
    <s v="AUTOS"/>
    <s v="MAPFRE"/>
    <n v="4011900474443"/>
    <n v="1322.03"/>
    <n v="198.30449999999999"/>
    <n v="0.15"/>
    <m/>
    <s v="TRIMESTRAL"/>
    <d v="2022-01-31T00:00:00"/>
    <s v="RENOVACION"/>
    <s v="PEYREFITTE FERREIRO, ADRIANA"/>
    <x v="232"/>
    <x v="232"/>
    <s v="ASESOR"/>
    <x v="36"/>
    <n v="0.3"/>
    <n v="59.491349999999997"/>
  </r>
  <r>
    <s v="AUTOS"/>
    <s v="MAPFRE"/>
    <n v="4011900499857"/>
    <n v="462.3"/>
    <n v="69.344999999999999"/>
    <n v="0.15"/>
    <m/>
    <s v="MENSUAL"/>
    <d v="2022-02-01T00:00:00"/>
    <s v="RENOVACION"/>
    <s v="HERRERA HERRERA, ELDA NELLY"/>
    <x v="232"/>
    <x v="232"/>
    <s v="ASESOR"/>
    <x v="36"/>
    <n v="0.3"/>
    <n v="20.8035"/>
  </r>
  <r>
    <s v="HOGAR"/>
    <s v="MAPFRE"/>
    <n v="3101900006587"/>
    <n v="872.8"/>
    <n v="113.464"/>
    <n v="0.13"/>
    <m/>
    <s v="MENSUAL"/>
    <d v="2022-02-02T00:00:00"/>
    <s v="RENOVACION"/>
    <s v="ROMERO AGUADO, DAVID CARLOS"/>
    <x v="232"/>
    <x v="232"/>
    <s v="ASESOR"/>
    <x v="36"/>
    <n v="0.3"/>
    <n v="34.039200000000001"/>
  </r>
  <r>
    <s v="AUTOS"/>
    <s v="MAPFRE"/>
    <n v="4011900493807"/>
    <n v="434.57"/>
    <n v="65.18549999999999"/>
    <n v="0.15"/>
    <m/>
    <s v="MENSUAL"/>
    <d v="2022-01-13T00:00:00"/>
    <s v="RENOVACION"/>
    <s v="MAYTORENA UNGER, CARLOS ENRIQUE"/>
    <x v="233"/>
    <x v="233"/>
    <s v="DIRECTOR DE PROMOCION"/>
    <x v="37"/>
    <n v="0.3"/>
    <n v="19.555649999999996"/>
  </r>
  <r>
    <s v="AUTOS"/>
    <s v="MAPFRE"/>
    <n v="4012100187824"/>
    <n v="515.45000000000005"/>
    <n v="77.31750000000001"/>
    <n v="0.15"/>
    <m/>
    <s v="MENSUAL"/>
    <d v="2022-01-07T00:00:00"/>
    <s v="NUEVA"/>
    <s v="TREJO BAILON, ALEJANDRA"/>
    <x v="234"/>
    <x v="234"/>
    <s v="EJECUTIVO DE SERVICIO"/>
    <x v="37"/>
    <n v="0.3"/>
    <n v="23.195250000000001"/>
  </r>
  <r>
    <s v="AUTOS"/>
    <s v="MAPFRE"/>
    <n v="4011900473725"/>
    <n v="350.25"/>
    <n v="52.537500000000001"/>
    <n v="0.15"/>
    <m/>
    <s v="MENSUAL"/>
    <d v="2022-01-10T00:00:00"/>
    <s v="RENOVACION"/>
    <s v="MARTINEZ LAVENANT, LEMEN ARTURO"/>
    <x v="233"/>
    <x v="233"/>
    <s v="DIRECTOR DE PROMOCION"/>
    <x v="37"/>
    <n v="0.3"/>
    <n v="15.76125"/>
  </r>
  <r>
    <s v="HOGAR"/>
    <s v="MAPFRE"/>
    <n v="3101900001578"/>
    <n v="262.38"/>
    <n v="34.109400000000001"/>
    <n v="0.13"/>
    <m/>
    <s v="MENSUAL"/>
    <d v="2022-01-20T00:00:00"/>
    <s v="RENOVACION"/>
    <s v="SCHRAIDT MEXIA, JUAN ADOLFO"/>
    <x v="234"/>
    <x v="234"/>
    <s v="EJECUTIVO DE SERVICIO"/>
    <x v="37"/>
    <n v="0.3"/>
    <n v="10.23282"/>
  </r>
  <r>
    <s v="AUTOS"/>
    <s v="MAPFRE"/>
    <n v="4011900299975"/>
    <n v="406.72"/>
    <n v="40.67"/>
    <n v="9.999508261211644E-2"/>
    <m/>
    <s v="MENSUAL"/>
    <d v="2022-01-25T00:00:00"/>
    <s v="RENOVACION"/>
    <s v="GIL GUERRERO, JORGE"/>
    <x v="234"/>
    <x v="234"/>
    <s v="EJECUTIVO DE SERVICIO"/>
    <x v="37"/>
    <n v="0.3"/>
    <n v="12.201000000000001"/>
  </r>
  <r>
    <s v="AUTOS"/>
    <s v="MAPFRE"/>
    <n v="4012100335482"/>
    <n v="142.53"/>
    <n v="21.3795"/>
    <n v="0.15"/>
    <m/>
    <s v="MENSUAL"/>
    <d v="2022-01-28T00:00:00"/>
    <s v="NUEVA"/>
    <s v="SCHRAIDT MEXIA, JUAN ADOLFO"/>
    <x v="234"/>
    <x v="234"/>
    <s v="EJECUTIVO DE SERVICIO"/>
    <x v="37"/>
    <n v="0.3"/>
    <n v="6.4138500000000001"/>
  </r>
  <r>
    <s v="HOGAR"/>
    <s v="MAPFRE"/>
    <n v="3101900017316"/>
    <n v="186.26"/>
    <n v="24.213799999999999"/>
    <n v="0.13"/>
    <m/>
    <s v="MENSUAL"/>
    <d v="2022-01-05T00:00:00"/>
    <s v="RENOVACION"/>
    <s v="CARRILLO SANCHEZ, ERNESTO"/>
    <x v="235"/>
    <x v="235"/>
    <s v="ASESOR"/>
    <x v="38"/>
    <n v="0.3"/>
    <n v="7.2641399999999994"/>
  </r>
  <r>
    <s v="HOGAR"/>
    <s v="MAPFRE"/>
    <n v="3101900017316"/>
    <n v="186.26"/>
    <n v="24.213799999999999"/>
    <n v="0.13"/>
    <m/>
    <s v="MENSUAL"/>
    <d v="2022-01-05T00:00:00"/>
    <s v="RENOVACION"/>
    <s v="CARRILLO SANCHEZ, ERNESTO"/>
    <x v="235"/>
    <x v="235"/>
    <s v="ASESOR"/>
    <x v="38"/>
    <n v="0.3"/>
    <n v="7.2641399999999994"/>
  </r>
  <r>
    <s v="AUTOS"/>
    <s v="MAPFRE"/>
    <n v="4012000063529"/>
    <n v="313.41000000000003"/>
    <n v="47.011500000000005"/>
    <n v="0.15"/>
    <m/>
    <s v="MENSUAL"/>
    <d v="2022-01-07T00:00:00"/>
    <s v="RENOVACION"/>
    <s v="VALLE RUIZ, JOSE MIGUEL"/>
    <x v="235"/>
    <x v="235"/>
    <s v="ASESOR"/>
    <x v="38"/>
    <n v="0.3"/>
    <n v="14.10345"/>
  </r>
  <r>
    <s v="AUTOS"/>
    <s v="MAPFRE"/>
    <n v="4012000033495"/>
    <n v="462.51"/>
    <n v="69.376499999999993"/>
    <n v="0.15"/>
    <m/>
    <s v="MENSUAL"/>
    <d v="2022-01-14T00:00:00"/>
    <s v="RENOVACION"/>
    <s v="QUIROGA BORCHARDT, DIANA JOSEFI"/>
    <x v="235"/>
    <x v="235"/>
    <s v="ASESOR"/>
    <x v="38"/>
    <n v="0.3"/>
    <n v="20.812949999999997"/>
  </r>
  <r>
    <s v="AUTOS"/>
    <s v="MAPFRE"/>
    <n v="4052100006572"/>
    <n v="492.55"/>
    <n v="64.03"/>
    <n v="0.12999695462389604"/>
    <m/>
    <s v="MENSUAL"/>
    <d v="2022-01-18T00:00:00"/>
    <s v="RENOVACION"/>
    <s v="QUIROGA LOPEZ, ROBERTO"/>
    <x v="235"/>
    <x v="235"/>
    <s v="ASESOR"/>
    <x v="38"/>
    <n v="0.3"/>
    <n v="19.209"/>
  </r>
  <r>
    <s v="AUTOS"/>
    <s v="MAPFRE"/>
    <n v="4011900499022"/>
    <n v="327.64"/>
    <n v="49.145999999999994"/>
    <n v="0.15"/>
    <m/>
    <s v="MENSUAL"/>
    <d v="2022-01-28T00:00:00"/>
    <s v="RENOVACION"/>
    <s v="GIRON QUIROGA, LAURA GABRIELA"/>
    <x v="235"/>
    <x v="235"/>
    <s v="ASESOR"/>
    <x v="38"/>
    <n v="0.3"/>
    <n v="14.743799999999997"/>
  </r>
  <r>
    <s v="AUTOS"/>
    <s v="MAPFRE"/>
    <n v="4011900499511"/>
    <n v="351.43"/>
    <n v="52.714500000000001"/>
    <n v="0.15"/>
    <m/>
    <s v="MENSUAL"/>
    <d v="2022-02-02T00:00:00"/>
    <s v="RENOVACION"/>
    <s v="QUIROGA BORCHARDT, VERONICA DEL"/>
    <x v="235"/>
    <x v="235"/>
    <s v="ASESOR"/>
    <x v="38"/>
    <n v="0.3"/>
    <n v="15.814349999999999"/>
  </r>
  <r>
    <s v="AUTOS"/>
    <s v="MAPFRE"/>
    <n v="4011900300085"/>
    <n v="-246"/>
    <n v="-24.6"/>
    <n v="0.1"/>
    <m/>
    <s v="MENSUAL"/>
    <d v="2022-01-07T00:00:00"/>
    <s v="RENOVACION"/>
    <s v="HURTADO BOJORQUEZ, ELISA MARIA"/>
    <x v="236"/>
    <x v="236"/>
    <s v="BAJA"/>
    <x v="1"/>
    <n v="0.3"/>
    <n v="-7.38"/>
  </r>
  <r>
    <s v="AUTOS"/>
    <s v="MAPFRE"/>
    <n v="4011900493815"/>
    <n v="348.47"/>
    <n v="52.270500000000006"/>
    <n v="0.15"/>
    <m/>
    <s v="MENSUAL"/>
    <d v="2022-01-17T00:00:00"/>
    <s v="RENOVACION"/>
    <s v="LOPEZ TORRERO, ALBA LUCIA"/>
    <x v="237"/>
    <x v="237"/>
    <s v="ASESOR"/>
    <x v="38"/>
    <n v="0.3"/>
    <n v="15.681150000000001"/>
  </r>
  <r>
    <s v="AUTOS"/>
    <s v="MAPFRE"/>
    <n v="4012000063383"/>
    <n v="413.09"/>
    <n v="61.963499999999996"/>
    <n v="0.15"/>
    <m/>
    <s v="MENSUAL"/>
    <d v="2022-01-13T00:00:00"/>
    <s v="RENOVACION"/>
    <s v="ZUÇþIGA CHAVEZ, OSCAR"/>
    <x v="237"/>
    <x v="237"/>
    <s v="ASESOR"/>
    <x v="38"/>
    <n v="0.3"/>
    <n v="18.589049999999997"/>
  </r>
  <r>
    <s v="AUTOS"/>
    <s v="MAPFRE"/>
    <n v="4012000104432"/>
    <n v="354.37"/>
    <n v="53.155499999999996"/>
    <n v="0.15"/>
    <m/>
    <s v="MENSUAL"/>
    <d v="2022-01-14T00:00:00"/>
    <s v="RENOVACION"/>
    <s v="TAPIA SALIDO, VERONICA"/>
    <x v="237"/>
    <x v="237"/>
    <s v="ASESOR"/>
    <x v="38"/>
    <n v="0.3"/>
    <n v="15.946649999999998"/>
  </r>
  <r>
    <s v="AUTOS"/>
    <s v="MAPFRE"/>
    <n v="4012100104859"/>
    <n v="1275.8"/>
    <n v="191.36999999999998"/>
    <n v="0.15"/>
    <m/>
    <s v="MENSUAL"/>
    <d v="2022-01-21T00:00:00"/>
    <s v="RENOVACION"/>
    <s v="SALAZAR AVILA, JOSE MARTIN"/>
    <x v="237"/>
    <x v="237"/>
    <s v="ASESOR"/>
    <x v="38"/>
    <n v="0.3"/>
    <n v="57.410999999999994"/>
  </r>
  <r>
    <s v="AUTOS"/>
    <s v="MAPFRE"/>
    <n v="4052100000804"/>
    <n v="1020.28"/>
    <n v="132.63999999999999"/>
    <n v="0.13000352844317245"/>
    <m/>
    <s v="MENSUAL"/>
    <d v="2022-01-27T00:00:00"/>
    <s v="RENOVACION"/>
    <s v="ZUNIGA CHAVEZ, OSCAR"/>
    <x v="237"/>
    <x v="237"/>
    <s v="ASESOR"/>
    <x v="38"/>
    <n v="0.3"/>
    <n v="39.791999999999994"/>
  </r>
  <r>
    <s v="AUTOS"/>
    <s v="MAPFRE"/>
    <n v="4052100000811"/>
    <n v="805.42"/>
    <n v="104.69999999999999"/>
    <n v="0.12999428869409749"/>
    <m/>
    <s v="MENSUAL"/>
    <d v="2022-01-28T00:00:00"/>
    <s v="RENOVACION"/>
    <s v="ALMADA TERMINEL, XAVIER"/>
    <x v="237"/>
    <x v="237"/>
    <s v="ASESOR"/>
    <x v="38"/>
    <n v="0.3"/>
    <n v="31.409999999999997"/>
  </r>
  <r>
    <s v="AUTOS"/>
    <s v="MAPFRE"/>
    <n v="4011900435730"/>
    <n v="395.34"/>
    <n v="59.300999999999995"/>
    <n v="0.15"/>
    <m/>
    <s v="MENSUAL"/>
    <d v="2022-02-01T00:00:00"/>
    <s v="RENOVACION"/>
    <s v="ZUNIGA CHAVEZ, OSCAR"/>
    <x v="237"/>
    <x v="237"/>
    <s v="ASESOR"/>
    <x v="38"/>
    <n v="0.3"/>
    <n v="17.790299999999998"/>
  </r>
  <r>
    <s v="AUTOS"/>
    <s v="MAPFRE"/>
    <n v="4011900414754"/>
    <n v="2150.9699999999998"/>
    <n v="322.64549999999997"/>
    <n v="0.15"/>
    <m/>
    <s v="TRIMESTRAL"/>
    <d v="2022-02-01T00:00:00"/>
    <s v="RENOVACION"/>
    <s v="VIZCAINO QUIROGA, IVAN"/>
    <x v="238"/>
    <x v="238"/>
    <s v="ASESOR SENIOR"/>
    <x v="38"/>
    <n v="0.3"/>
    <n v="96.793649999999985"/>
  </r>
  <r>
    <s v="AUTOS"/>
    <s v="MAPFRE"/>
    <n v="4011900474461"/>
    <n v="311.20999999999998"/>
    <n v="46.681499999999993"/>
    <n v="0.15"/>
    <m/>
    <s v="MENSUAL"/>
    <d v="2022-01-14T00:00:00"/>
    <s v="RENOVACION"/>
    <s v="ANDUEZA ROMO, CLAUDIA"/>
    <x v="239"/>
    <x v="239"/>
    <s v="ASESOR"/>
    <x v="39"/>
    <n v="0.3"/>
    <n v="14.004449999999997"/>
  </r>
  <r>
    <s v="GMM"/>
    <s v="MAPFRE"/>
    <n v="2882000041298"/>
    <n v="2571.4699999999998"/>
    <n v="458.45"/>
    <n v="0.17828323877004204"/>
    <m/>
    <s v="MENSUAL SIN RECARGOS"/>
    <d v="2022-01-19T00:00:00"/>
    <s v="RENOVACION"/>
    <s v="HERNANDEZ CORONEL, ZULEMA JOSEF"/>
    <x v="239"/>
    <x v="239"/>
    <s v="ASESOR"/>
    <x v="39"/>
    <n v="0.3"/>
    <n v="137.535"/>
  </r>
  <r>
    <s v="AUTOS"/>
    <s v="MAPFRE"/>
    <n v="4011900480178"/>
    <n v="-6284.18"/>
    <n v="-942.62699999999995"/>
    <n v="0.15"/>
    <m/>
    <s v="SEMESTRAL"/>
    <d v="2022-01-07T00:00:00"/>
    <s v="RENOVACION"/>
    <s v="FELIX NAVARRO, BETINA"/>
    <x v="240"/>
    <x v="240"/>
    <s v="ASESOR"/>
    <x v="39"/>
    <n v="0.3"/>
    <n v="-282.78809999999999"/>
  </r>
  <r>
    <s v="AUTOS"/>
    <s v="MAPFRE"/>
    <n v="4011900462767"/>
    <n v="302.58999999999997"/>
    <n v="45.388499999999993"/>
    <n v="0.15"/>
    <m/>
    <s v="MENSUAL"/>
    <d v="2022-01-21T00:00:00"/>
    <s v="RENOVACION"/>
    <s v="DURAZO VALENCIA, CARLOS GERARDO"/>
    <x v="241"/>
    <x v="241"/>
    <s v="ASESOR SENIOR"/>
    <x v="39"/>
    <n v="0.3"/>
    <n v="13.616549999999998"/>
  </r>
  <r>
    <s v="AUTOS"/>
    <s v="MAPFRE"/>
    <n v="4012100335698"/>
    <n v="1175.8599999999999"/>
    <n v="176.37899999999999"/>
    <n v="0.15"/>
    <m/>
    <s v="TRIMESTRAL"/>
    <d v="2022-01-21T00:00:00"/>
    <s v="NUEVA"/>
    <s v="DURAZO VALENCIA, CARLOS GERARDO"/>
    <x v="241"/>
    <x v="241"/>
    <s v="ASESOR SENIOR"/>
    <x v="39"/>
    <n v="0.3"/>
    <n v="52.913699999999999"/>
  </r>
  <r>
    <s v="HOGAR"/>
    <s v="MAPFRE"/>
    <n v="3102000020544"/>
    <n v="169.8"/>
    <n v="22.074000000000002"/>
    <n v="0.13"/>
    <m/>
    <s v="MENSUAL"/>
    <d v="2022-01-24T00:00:00"/>
    <s v="RENOVACION"/>
    <s v="ALCANTAR BORCHARDT, JOSEFINA DA"/>
    <x v="241"/>
    <x v="241"/>
    <s v="ASESOR SENIOR"/>
    <x v="39"/>
    <n v="0.3"/>
    <n v="6.6222000000000003"/>
  </r>
  <r>
    <s v="AUTOS"/>
    <s v="MAPFRE"/>
    <n v="4012000034670"/>
    <n v="257.05"/>
    <n v="38.557499999999997"/>
    <n v="0.15"/>
    <m/>
    <s v="MENSUAL"/>
    <d v="2022-01-06T00:00:00"/>
    <s v="RENOVACION"/>
    <s v="CAPITAINE DROUAILLET, NELLA LOU"/>
    <x v="242"/>
    <x v="242"/>
    <s v="EJECUTIVO DE SERVICIO"/>
    <x v="40"/>
    <n v="0.3"/>
    <n v="11.56725"/>
  </r>
  <r>
    <s v="AUTOS"/>
    <s v="MAPFRE"/>
    <n v="4012000063367"/>
    <n v="502.36"/>
    <n v="75.353999999999999"/>
    <n v="0.15"/>
    <m/>
    <s v="MENSUAL"/>
    <d v="2022-01-06T00:00:00"/>
    <s v="RENOVACION"/>
    <s v="MARTINEZ HERNANDEZ, VIOLETA DEL"/>
    <x v="242"/>
    <x v="242"/>
    <s v="EJECUTIVO DE SERVICIO"/>
    <x v="40"/>
    <n v="0.3"/>
    <n v="22.606199999999998"/>
  </r>
  <r>
    <s v="AUTOS"/>
    <s v="MAPFRE"/>
    <n v="4012000033508"/>
    <n v="632.23"/>
    <n v="94.834500000000006"/>
    <n v="0.15"/>
    <m/>
    <s v="MENSUAL"/>
    <d v="2022-01-13T00:00:00"/>
    <s v="RENOVACION"/>
    <s v="NIETO AYALA, JOSE ANTONIO"/>
    <x v="242"/>
    <x v="242"/>
    <s v="EJECUTIVO DE SERVICIO"/>
    <x v="40"/>
    <n v="0.3"/>
    <n v="28.45035"/>
  </r>
  <r>
    <s v="AUTOS"/>
    <s v="MAPFRE"/>
    <n v="4011900499114"/>
    <n v="394.43"/>
    <n v="59.164499999999997"/>
    <n v="0.15"/>
    <m/>
    <s v="MENSUAL"/>
    <d v="2022-01-17T00:00:00"/>
    <s v="RENOVACION"/>
    <s v="GONZALEZ RAMIREZ, RAFAEL MANUEL"/>
    <x v="242"/>
    <x v="242"/>
    <s v="EJECUTIVO DE SERVICIO"/>
    <x v="40"/>
    <n v="0.3"/>
    <n v="17.74935"/>
  </r>
  <r>
    <s v="GMM"/>
    <s v="MAPFRE"/>
    <n v="2882200001741"/>
    <n v="14144.38"/>
    <n v="2687.4321999999997"/>
    <n v="0.19"/>
    <m/>
    <s v="CONTADO"/>
    <d v="2022-01-19T00:00:00"/>
    <s v="NUEVA"/>
    <s v="GARCIA MARTINEZ, RODOLFO SEBAST"/>
    <x v="242"/>
    <x v="242"/>
    <s v="EJECUTIVO DE SERVICIO"/>
    <x v="40"/>
    <n v="0.3"/>
    <n v="806.22965999999985"/>
  </r>
  <r>
    <s v="GMM"/>
    <s v="MAPFRE"/>
    <n v="2882100054862"/>
    <n v="2194.9899999999998"/>
    <n v="373.15"/>
    <n v="0.17000077449099996"/>
    <m/>
    <s v="MENSUAL SIN RECARGOS"/>
    <d v="2022-01-21T00:00:00"/>
    <s v="NUEVA"/>
    <s v="SOTO CHACHA, MARIA DEL CARMEN"/>
    <x v="242"/>
    <x v="242"/>
    <s v="EJECUTIVO DE SERVICIO"/>
    <x v="40"/>
    <n v="0.3"/>
    <n v="111.94499999999999"/>
  </r>
  <r>
    <s v="AUTOS"/>
    <s v="MAPFRE"/>
    <n v="4012200010236"/>
    <n v="3400.27"/>
    <n v="510.04049999999995"/>
    <n v="0.15"/>
    <m/>
    <s v="CONTADO"/>
    <d v="2022-01-24T00:00:00"/>
    <s v="NUEVA"/>
    <s v="GONZALEZ ORTIZ, MARIBEL"/>
    <x v="242"/>
    <x v="242"/>
    <s v="EJECUTIVO DE SERVICIO"/>
    <x v="40"/>
    <n v="0.3"/>
    <n v="153.01214999999999"/>
  </r>
  <r>
    <s v="AUTOS"/>
    <s v="MAPFRE"/>
    <n v="4011900328983"/>
    <n v="483.73"/>
    <n v="72.5595"/>
    <n v="0.15"/>
    <m/>
    <s v="MENSUAL"/>
    <d v="2022-01-26T00:00:00"/>
    <s v="RENOVACION"/>
    <s v="STIVALET JUAREZ, MIGUEL ANGEL"/>
    <x v="242"/>
    <x v="242"/>
    <s v="EJECUTIVO DE SERVICIO"/>
    <x v="40"/>
    <n v="0.3"/>
    <n v="21.767849999999999"/>
  </r>
  <r>
    <s v="AUTOS"/>
    <s v="MAPFRE"/>
    <n v="4012000237902"/>
    <n v="568.78"/>
    <n v="85.316999999999993"/>
    <n v="0.15"/>
    <m/>
    <s v="MENSUAL"/>
    <d v="2022-01-26T00:00:00"/>
    <s v="RENOVACION"/>
    <s v="GONZALEZ RAMIREZ, RAFAEL MANUEL"/>
    <x v="242"/>
    <x v="242"/>
    <s v="EJECUTIVO DE SERVICIO"/>
    <x v="40"/>
    <n v="0.3"/>
    <n v="25.595099999999999"/>
  </r>
  <r>
    <s v="AUTOS"/>
    <s v="MAPFRE"/>
    <n v="4012200011179"/>
    <n v="6001.94"/>
    <n v="900.29099999999994"/>
    <n v="0.15"/>
    <m/>
    <s v="CONTADO"/>
    <d v="2022-01-21T00:00:00"/>
    <s v="NUEVA"/>
    <s v="GUTIERREZ RODRIGUEZ, NUVIA"/>
    <x v="243"/>
    <x v="243"/>
    <s v="ASESOR"/>
    <x v="40"/>
    <n v="0.3"/>
    <n v="270.08729999999997"/>
  </r>
  <r>
    <s v="AUTOS"/>
    <s v="MAPFRE"/>
    <n v="4012000548980"/>
    <n v="353.76"/>
    <n v="53.064"/>
    <n v="0.15"/>
    <m/>
    <s v="MENSUAL"/>
    <d v="2022-01-24T00:00:00"/>
    <s v="RENOVACION"/>
    <s v="GUILLEN LOPEZ, DEISY ARLENE"/>
    <x v="243"/>
    <x v="243"/>
    <s v="ASESOR"/>
    <x v="40"/>
    <n v="0.3"/>
    <n v="15.9192"/>
  </r>
  <r>
    <s v="AUTOS"/>
    <s v="MAPFRE"/>
    <n v="4012000630597"/>
    <n v="463.23"/>
    <n v="69.484499999999997"/>
    <n v="0.15"/>
    <m/>
    <s v="MENSUAL"/>
    <d v="2022-01-24T00:00:00"/>
    <s v="RENOVACION"/>
    <s v="GARCIA GOMEZ, LAURA MAYELA"/>
    <x v="243"/>
    <x v="243"/>
    <s v="ASESOR"/>
    <x v="40"/>
    <n v="0.3"/>
    <n v="20.84535"/>
  </r>
  <r>
    <s v="AUTOS"/>
    <s v="MAPFRE"/>
    <n v="4012000589028"/>
    <n v="400.31"/>
    <n v="60.046499999999995"/>
    <n v="0.15"/>
    <m/>
    <s v="MENSUAL"/>
    <d v="2022-01-26T00:00:00"/>
    <s v="RENOVACION"/>
    <s v="ACEVEDO GOMEZ, ROCIO DEL CARMEN"/>
    <x v="243"/>
    <x v="243"/>
    <s v="ASESOR"/>
    <x v="40"/>
    <n v="0.3"/>
    <n v="18.013949999999998"/>
  </r>
  <r>
    <s v="GMM"/>
    <s v="MAPFRE"/>
    <n v="2882000020964"/>
    <n v="565.32000000000005"/>
    <n v="107.41080000000001"/>
    <n v="0.19"/>
    <m/>
    <s v="MENSUAL SIN RECARGOS"/>
    <d v="2022-01-28T00:00:00"/>
    <s v="RENOVACION"/>
    <s v="GUTIERREZ RODRIGUEZ, NUVIA"/>
    <x v="243"/>
    <x v="243"/>
    <s v="ASESOR"/>
    <x v="40"/>
    <n v="0.3"/>
    <n v="32.223240000000004"/>
  </r>
  <r>
    <s v="GMM"/>
    <s v="MAPFRE"/>
    <n v="2882000018154"/>
    <n v="341.66"/>
    <n v="58.08"/>
    <n v="0.16999356084996778"/>
    <m/>
    <s v="MENSUAL SIN RECARGOS"/>
    <d v="2022-01-07T00:00:00"/>
    <s v="RENOVACION"/>
    <s v="MARTINEZ SANDIEL, MARIA TERESA"/>
    <x v="244"/>
    <x v="244"/>
    <s v="SUBDIRECTOR DE PROMOCION"/>
    <x v="40"/>
    <n v="0.3"/>
    <n v="17.423999999999999"/>
  </r>
  <r>
    <s v="AUTOS"/>
    <s v="MAPFRE"/>
    <n v="4011900474645"/>
    <n v="4847.5600000000004"/>
    <n v="727.13400000000001"/>
    <n v="0.15"/>
    <m/>
    <s v="CONTADO"/>
    <d v="2022-01-21T00:00:00"/>
    <s v="RENOVACION"/>
    <s v="DELGADILLO LOPEZ, MIGUEL"/>
    <x v="244"/>
    <x v="244"/>
    <s v="SUBDIRECTOR DE PROMOCION"/>
    <x v="40"/>
    <n v="0.3"/>
    <n v="218.14019999999999"/>
  </r>
  <r>
    <s v="AUTOS"/>
    <s v="MAPFRE"/>
    <n v="4011900474472"/>
    <n v="4354.25"/>
    <n v="653.13749999999993"/>
    <n v="0.15"/>
    <m/>
    <s v="CONTADO"/>
    <d v="2022-01-27T00:00:00"/>
    <s v="RENOVACION"/>
    <s v="MARTINEZ SANDIEL, MARIA TERESA"/>
    <x v="244"/>
    <x v="244"/>
    <s v="SUBDIRECTOR DE PROMOCION"/>
    <x v="40"/>
    <n v="0.3"/>
    <n v="195.94124999999997"/>
  </r>
  <r>
    <s v="GMM"/>
    <s v="MAPFRE"/>
    <n v="2882000026594"/>
    <n v="1167.05"/>
    <n v="198.4"/>
    <n v="0.1700012852919755"/>
    <m/>
    <s v="MENSUAL SIN RECARGOS"/>
    <d v="2022-01-31T00:00:00"/>
    <s v="RENOVACION"/>
    <s v="ALVAREZ VAZQUEZ, EDUARDO"/>
    <x v="244"/>
    <x v="244"/>
    <s v="SUBDIRECTOR DE PROMOCION"/>
    <x v="40"/>
    <n v="0.3"/>
    <n v="59.519999999999996"/>
  </r>
  <r>
    <s v="GMM"/>
    <s v="MAPFRE"/>
    <n v="2882000026791"/>
    <n v="1162.22"/>
    <n v="197.58"/>
    <n v="0.17000223709796769"/>
    <m/>
    <s v="MENSUAL SIN RECARGOS"/>
    <d v="2022-01-31T00:00:00"/>
    <s v="RENOVACION"/>
    <s v="ALVAREZ VAZQUEZ, EDUARDO"/>
    <x v="244"/>
    <x v="244"/>
    <s v="SUBDIRECTOR DE PROMOCION"/>
    <x v="40"/>
    <n v="0.3"/>
    <n v="59.274000000000001"/>
  </r>
  <r>
    <s v="GMM"/>
    <s v="MAPFRE"/>
    <n v="2882000019660"/>
    <n v="1966.52"/>
    <n v="334.31"/>
    <n v="0.17000081361999878"/>
    <m/>
    <s v="MENSUAL SIN RECARGOS"/>
    <d v="2022-01-11T00:00:00"/>
    <s v="RENOVACION"/>
    <s v="HERNANDEZ MANZANARES, CARLOS JA"/>
    <x v="245"/>
    <x v="245"/>
    <s v="ASESOR"/>
    <x v="40"/>
    <n v="0.3"/>
    <n v="100.29299999999999"/>
  </r>
  <r>
    <s v="GMM"/>
    <s v="MAPFRE"/>
    <n v="2882000026597"/>
    <n v="2388.66"/>
    <n v="406.07"/>
    <n v="0.16999907898152103"/>
    <m/>
    <s v="MENSUAL SIN RECARGOS"/>
    <d v="2022-01-17T00:00:00"/>
    <s v="RENOVACION"/>
    <s v="DE LOS SANTOS PINEDA, ERNESTO"/>
    <x v="245"/>
    <x v="245"/>
    <s v="ASESOR"/>
    <x v="40"/>
    <n v="0.3"/>
    <n v="121.821"/>
  </r>
  <r>
    <s v="AUTOS"/>
    <s v="MAPFRE"/>
    <n v="4012000104643"/>
    <n v="340.44"/>
    <n v="51.065999999999995"/>
    <n v="0.15"/>
    <m/>
    <s v="MENSUAL"/>
    <d v="2022-01-28T00:00:00"/>
    <s v="RENOVACION"/>
    <s v="RODRIGUEZ MARTINEZ, GERARDO"/>
    <x v="245"/>
    <x v="245"/>
    <s v="ASESOR"/>
    <x v="40"/>
    <n v="0.3"/>
    <n v="15.319799999999997"/>
  </r>
  <r>
    <s v="HOGAR"/>
    <s v="MAPFRE"/>
    <n v="3101900007208"/>
    <n v="709.03"/>
    <n v="92.173900000000003"/>
    <n v="0.13"/>
    <m/>
    <s v="MENSUAL"/>
    <d v="2022-02-01T00:00:00"/>
    <s v="RENOVACION"/>
    <s v="HERNANDEZ MANZANARES, CARLOS JA"/>
    <x v="245"/>
    <x v="245"/>
    <s v="ASESOR"/>
    <x v="40"/>
    <n v="0.3"/>
    <n v="27.652170000000002"/>
  </r>
  <r>
    <s v="GMM"/>
    <s v="MAPFRE"/>
    <n v="2882100053535"/>
    <n v="2130.89"/>
    <n v="404.8691"/>
    <n v="0.19"/>
    <m/>
    <s v="MENSUAL"/>
    <d v="2022-01-07T00:00:00"/>
    <s v="NUEVA"/>
    <s v="SANCHEZ CASTILLO, JORGE LEONARD"/>
    <x v="246"/>
    <x v="246"/>
    <s v="ASESOR"/>
    <x v="41"/>
    <n v="0.3"/>
    <n v="121.46073"/>
  </r>
  <r>
    <s v="GMM"/>
    <s v="MAPFRE"/>
    <n v="2882000029888"/>
    <n v="-5000"/>
    <n v="-950"/>
    <n v="0.19"/>
    <m/>
    <s v="CONTADO"/>
    <d v="2022-01-12T00:00:00"/>
    <s v="RENOVACION"/>
    <s v="CAMACHO VIDAL, LUIS FELIPE"/>
    <x v="246"/>
    <x v="246"/>
    <s v="ASESOR"/>
    <x v="41"/>
    <n v="0.3"/>
    <n v="-285"/>
  </r>
  <r>
    <s v="GMM"/>
    <s v="MAPFRE"/>
    <n v="2882000023979"/>
    <n v="618.28"/>
    <n v="105.11"/>
    <n v="0.17000388173643011"/>
    <m/>
    <s v="MENSUAL SIN RECARGOS"/>
    <d v="2022-01-14T00:00:00"/>
    <s v="RENOVACION"/>
    <s v="POOT DURAN, CARLOS JESUS GAUDEN"/>
    <x v="246"/>
    <x v="246"/>
    <s v="ASESOR"/>
    <x v="41"/>
    <n v="0.3"/>
    <n v="31.532999999999998"/>
  </r>
  <r>
    <s v="AUTOS"/>
    <s v="MAPFRE"/>
    <n v="4012000160057"/>
    <n v="364.85"/>
    <n v="54.727499999999999"/>
    <n v="0.15"/>
    <m/>
    <s v="MENSUAL"/>
    <d v="2022-01-14T00:00:00"/>
    <s v="RENOVACION"/>
    <s v="MANZANO SANSORES, INGRID DIANEL"/>
    <x v="246"/>
    <x v="246"/>
    <s v="ASESOR"/>
    <x v="41"/>
    <n v="0.3"/>
    <n v="16.41825"/>
  </r>
  <r>
    <s v="AUTOS"/>
    <s v="MAPFRE"/>
    <n v="4012100047828"/>
    <n v="4217.99"/>
    <n v="632.69849999999997"/>
    <n v="0.15"/>
    <m/>
    <s v="CONTADO"/>
    <d v="2022-01-14T00:00:00"/>
    <s v="RENOVACION"/>
    <s v="REYES COLIN, MARGARITA GUADALUP"/>
    <x v="246"/>
    <x v="246"/>
    <s v="ASESOR"/>
    <x v="41"/>
    <n v="0.3"/>
    <n v="189.80954999999997"/>
  </r>
  <r>
    <s v="GMM"/>
    <s v="MAPFRE"/>
    <n v="2882000049383"/>
    <n v="17752.060000000001"/>
    <n v="3372.8914000000004"/>
    <n v="0.19"/>
    <m/>
    <s v="CONTADO"/>
    <d v="2022-01-17T00:00:00"/>
    <s v="RENOVACION"/>
    <s v="GARCIA ESPINOSA, EMMANUEL JOSE"/>
    <x v="246"/>
    <x v="246"/>
    <s v="ASESOR"/>
    <x v="41"/>
    <n v="0.3"/>
    <n v="1011.86742"/>
  </r>
  <r>
    <s v="AUTOS"/>
    <s v="MAPFRE"/>
    <n v="4012000200370"/>
    <n v="258.92"/>
    <n v="38.838000000000001"/>
    <n v="0.15"/>
    <m/>
    <s v="MENSUAL"/>
    <d v="2022-01-20T00:00:00"/>
    <s v="RENOVACION"/>
    <s v="LOPEZ OLAN, MATEA"/>
    <x v="246"/>
    <x v="246"/>
    <s v="ASESOR"/>
    <x v="41"/>
    <n v="0.3"/>
    <n v="11.651400000000001"/>
  </r>
  <r>
    <s v="AUTOS"/>
    <s v="MAPFRE"/>
    <n v="4011900499796"/>
    <n v="2748.42"/>
    <n v="412.26299999999998"/>
    <n v="0.15"/>
    <m/>
    <s v="CONTADO"/>
    <d v="2022-01-31T00:00:00"/>
    <s v="RENOVACION"/>
    <s v="ALPUCHE BRITO, MIRIAM GUADALUPE"/>
    <x v="246"/>
    <x v="246"/>
    <s v="ASESOR"/>
    <x v="41"/>
    <n v="0.3"/>
    <n v="123.67889999999998"/>
  </r>
  <r>
    <s v="AUTOS"/>
    <s v="MAPFRE"/>
    <n v="4012100062520"/>
    <n v="697.52"/>
    <n v="104.628"/>
    <n v="0.15"/>
    <m/>
    <s v="MENSUAL"/>
    <d v="2022-01-05T00:00:00"/>
    <s v="NUEVA"/>
    <s v="LLANO GUTIERREZ, MARIA TERESA"/>
    <x v="247"/>
    <x v="247"/>
    <s v="ASESOR SENIOR"/>
    <x v="41"/>
    <n v="0.3"/>
    <n v="31.388399999999997"/>
  </r>
  <r>
    <s v="AUTOS"/>
    <s v="MAPFRE"/>
    <n v="4012100285070"/>
    <n v="346.7"/>
    <n v="52.004999999999995"/>
    <n v="0.15"/>
    <m/>
    <s v="MENSUAL"/>
    <d v="2022-01-07T00:00:00"/>
    <s v="NUEVA"/>
    <s v="BAEZA CONTRERAS, MARIA AURELIA"/>
    <x v="247"/>
    <x v="247"/>
    <s v="ASESOR SENIOR"/>
    <x v="41"/>
    <n v="0.3"/>
    <n v="15.601499999999998"/>
  </r>
  <r>
    <s v="HOGAR"/>
    <s v="MAPFRE"/>
    <n v="3101900004661"/>
    <n v="202.83"/>
    <n v="26.367900000000002"/>
    <n v="0.13"/>
    <m/>
    <s v="MENSUAL"/>
    <d v="2022-01-10T00:00:00"/>
    <s v="RENOVACION"/>
    <s v="FLORES CHOZA, ROCIO DEL CARMEN"/>
    <x v="247"/>
    <x v="247"/>
    <s v="ASESOR SENIOR"/>
    <x v="41"/>
    <n v="0.3"/>
    <n v="7.9103700000000003"/>
  </r>
  <r>
    <s v="AUTOS"/>
    <s v="MAPFRE"/>
    <n v="4011900439061"/>
    <n v="639.33000000000004"/>
    <n v="95.899500000000003"/>
    <n v="0.15"/>
    <m/>
    <s v="MENSUAL"/>
    <d v="2022-01-14T00:00:00"/>
    <s v="RENOVACION"/>
    <s v="CASTILLA ALTAMIRANO, MARIO FABI"/>
    <x v="247"/>
    <x v="247"/>
    <s v="ASESOR SENIOR"/>
    <x v="41"/>
    <n v="0.3"/>
    <n v="28.769850000000002"/>
  </r>
  <r>
    <s v="GMM"/>
    <s v="MAPFRE"/>
    <n v="2882000046465"/>
    <n v="728.11"/>
    <n v="123.78"/>
    <n v="0.170001785444507"/>
    <m/>
    <s v="MENSUAL SIN RECARGOS"/>
    <d v="2022-01-20T00:00:00"/>
    <s v="RENOVACION"/>
    <s v="DOMINGO CRUZ, SILVIA GISELA"/>
    <x v="247"/>
    <x v="247"/>
    <s v="ASESOR SENIOR"/>
    <x v="41"/>
    <n v="0.3"/>
    <n v="37.134"/>
  </r>
  <r>
    <s v="GMM"/>
    <s v="MAPFRE"/>
    <n v="2882000047162"/>
    <n v="291.29000000000002"/>
    <n v="49.52000000000001"/>
    <n v="0.17000240310343645"/>
    <m/>
    <s v="MENSUAL SIN RECARGOS"/>
    <d v="2022-01-20T00:00:00"/>
    <s v="RENOVACION"/>
    <s v="DOMINGO CRUZ, SILVIA GISELA"/>
    <x v="247"/>
    <x v="247"/>
    <s v="ASESOR SENIOR"/>
    <x v="41"/>
    <n v="0.3"/>
    <n v="14.856000000000002"/>
  </r>
  <r>
    <s v="HOGAR"/>
    <s v="MAPFRE"/>
    <n v="3101900004561"/>
    <n v="222.76"/>
    <n v="28.9588"/>
    <n v="0.13"/>
    <m/>
    <s v="MENSUAL"/>
    <d v="2022-01-20T00:00:00"/>
    <s v="RENOVACION"/>
    <s v="FLORES CHOZA, ROCIO DEL CARMEN"/>
    <x v="247"/>
    <x v="247"/>
    <s v="ASESOR SENIOR"/>
    <x v="41"/>
    <n v="0.3"/>
    <n v="8.68764"/>
  </r>
  <r>
    <s v="GMM"/>
    <s v="MAPFRE"/>
    <n v="2882100011253"/>
    <n v="606.96"/>
    <n v="115.3224"/>
    <n v="0.19"/>
    <m/>
    <s v="MENSUAL"/>
    <d v="2022-01-24T00:00:00"/>
    <s v="NUEVA"/>
    <s v="DOMINGO Y CASTILLO, MARIO ENRIQ"/>
    <x v="247"/>
    <x v="247"/>
    <s v="ASESOR SENIOR"/>
    <x v="41"/>
    <n v="0.3"/>
    <n v="34.596719999999998"/>
  </r>
  <r>
    <s v="GMM"/>
    <s v="MAPFRE"/>
    <n v="2882000024924"/>
    <n v="199.93"/>
    <n v="37.986699999999999"/>
    <n v="0.19"/>
    <m/>
    <s v="MENSUAL SIN RECARGOS"/>
    <d v="2022-01-25T00:00:00"/>
    <s v="RENOVACION"/>
    <s v="DOMINGO Y CASTILLO, MARIO ENRIQ"/>
    <x v="247"/>
    <x v="247"/>
    <s v="ASESOR SENIOR"/>
    <x v="41"/>
    <n v="0.3"/>
    <n v="11.396009999999999"/>
  </r>
  <r>
    <s v="HOGAR"/>
    <s v="MAPFRE"/>
    <n v="3101900008551"/>
    <n v="176.03"/>
    <n v="22.883900000000001"/>
    <n v="0.13"/>
    <m/>
    <s v="MENSUAL"/>
    <d v="2022-01-27T00:00:00"/>
    <s v="RENOVACION"/>
    <s v="VILLASE¥OR MALACARA, MARIA IBET"/>
    <x v="247"/>
    <x v="247"/>
    <s v="ASESOR SENIOR"/>
    <x v="41"/>
    <n v="0.3"/>
    <n v="6.86517"/>
  </r>
  <r>
    <s v="AUTOS"/>
    <s v="MAPFRE"/>
    <n v="4011900489014"/>
    <n v="6768.64"/>
    <n v="1015.296"/>
    <n v="0.15"/>
    <m/>
    <s v="CONTADO"/>
    <d v="2022-01-31T00:00:00"/>
    <s v="RENOVACION"/>
    <s v="GRUPO CONSULTOR PENINSULARS.C.P"/>
    <x v="247"/>
    <x v="247"/>
    <s v="ASESOR SENIOR"/>
    <x v="41"/>
    <n v="0.3"/>
    <n v="304.58879999999999"/>
  </r>
  <r>
    <s v="GMM"/>
    <s v="MAPFRE"/>
    <n v="2882000018850"/>
    <n v="1126.3399999999999"/>
    <n v="214.00459999999998"/>
    <n v="0.19"/>
    <m/>
    <s v="MENSUAL SIN RECARGOS"/>
    <d v="2022-01-11T00:00:00"/>
    <s v="RENOVACION"/>
    <s v="VALDES SANCHEZ, FERNANDO"/>
    <x v="248"/>
    <x v="248"/>
    <s v="DIRECTOR DE CENTRO FINANCIERO"/>
    <x v="41"/>
    <n v="0.3"/>
    <n v="64.201379999999986"/>
  </r>
  <r>
    <s v="GMM"/>
    <s v="MAPFRE"/>
    <n v="2882000023326"/>
    <n v="6708.34"/>
    <n v="1140.42"/>
    <n v="0.17000032794998465"/>
    <m/>
    <s v="MENSUAL SIN RECARGOS"/>
    <d v="2022-01-13T00:00:00"/>
    <s v="RENOVACION"/>
    <s v="PEREZ DOMINGUEZ, JESUS EDUARDO"/>
    <x v="248"/>
    <x v="248"/>
    <s v="DIRECTOR DE CENTRO FINANCIERO"/>
    <x v="41"/>
    <n v="0.3"/>
    <n v="342.12600000000003"/>
  </r>
  <r>
    <s v="GMM"/>
    <s v="MAPFRE"/>
    <n v="2882000016332"/>
    <n v="707.15"/>
    <n v="134.35849999999999"/>
    <n v="0.19"/>
    <m/>
    <s v="MENSUAL"/>
    <d v="2022-02-02T00:00:00"/>
    <s v="RENOVACION"/>
    <s v="SUAREZ RUIZ, EDUARDO"/>
    <x v="248"/>
    <x v="248"/>
    <s v="DIRECTOR DE CENTRO FINANCIERO"/>
    <x v="41"/>
    <n v="0.3"/>
    <n v="40.307549999999999"/>
  </r>
  <r>
    <s v="GMM"/>
    <s v="MAPFRE"/>
    <n v="2882000027022"/>
    <n v="523.46"/>
    <n v="97.89"/>
    <n v="0.18700569288961907"/>
    <m/>
    <s v="MENSUAL"/>
    <d v="2022-01-12T00:00:00"/>
    <s v="RENOVACION"/>
    <s v="PORTILLA RIBA, JORGE"/>
    <x v="249"/>
    <x v="249"/>
    <s v="DIRECTOR DE PROMOCION"/>
    <x v="41"/>
    <n v="0.3"/>
    <n v="29.366999999999997"/>
  </r>
  <r>
    <s v="GMM"/>
    <s v="MAPFRE"/>
    <n v="2882000027029"/>
    <n v="509.4"/>
    <n v="95.26"/>
    <n v="0.18700431880643897"/>
    <m/>
    <s v="MENSUAL"/>
    <d v="2022-01-12T00:00:00"/>
    <s v="RENOVACION"/>
    <s v="PORTILLA RIBA, JORGE"/>
    <x v="249"/>
    <x v="249"/>
    <s v="DIRECTOR DE PROMOCION"/>
    <x v="41"/>
    <n v="0.3"/>
    <n v="28.577999999999999"/>
  </r>
  <r>
    <s v="AUTOS"/>
    <s v="MAPFRE"/>
    <n v="4011900411678"/>
    <n v="435.32"/>
    <n v="65.298000000000002"/>
    <n v="0.15"/>
    <m/>
    <s v="MENSUAL"/>
    <d v="2022-01-18T00:00:00"/>
    <s v="RENOVACION"/>
    <s v="HERRERA LASSO JIMENEZ, PABLO"/>
    <x v="249"/>
    <x v="249"/>
    <s v="DIRECTOR DE PROMOCION"/>
    <x v="41"/>
    <n v="0.3"/>
    <n v="19.589400000000001"/>
  </r>
  <r>
    <s v="AUTOS"/>
    <s v="MAPFRE"/>
    <n v="4012100026859"/>
    <n v="3959.11"/>
    <n v="593.86649999999997"/>
    <n v="0.15"/>
    <m/>
    <s v="CONTADO"/>
    <d v="2022-01-07T00:00:00"/>
    <s v="RENOVACION"/>
    <s v="ROMERO SABIDO, GASPAR ELIGIO"/>
    <x v="250"/>
    <x v="250"/>
    <s v="ASESOR"/>
    <x v="41"/>
    <n v="0.3"/>
    <n v="178.15994999999998"/>
  </r>
  <r>
    <s v="AUTOS"/>
    <s v="MAPFRE"/>
    <n v="4012000092670"/>
    <n v="446.24"/>
    <n v="66.935999999999993"/>
    <n v="0.15"/>
    <m/>
    <s v="MENSUAL"/>
    <d v="2022-01-14T00:00:00"/>
    <s v="RENOVACION"/>
    <s v="GASPAR ELIGIO, ROMERO SABIDO"/>
    <x v="250"/>
    <x v="250"/>
    <s v="ASESOR"/>
    <x v="41"/>
    <n v="0.3"/>
    <n v="20.080799999999996"/>
  </r>
  <r>
    <s v="AUTOS"/>
    <s v="MAPFRE"/>
    <n v="4052200001968"/>
    <n v="3347.6"/>
    <n v="502.14"/>
    <n v="0.15"/>
    <m/>
    <s v="CONTADO"/>
    <d v="2022-01-28T00:00:00"/>
    <s v="RENOVACION"/>
    <s v="ROMERO SABIDO, GASPAR ELIGIO"/>
    <x v="250"/>
    <x v="250"/>
    <s v="ASESOR"/>
    <x v="41"/>
    <n v="0.3"/>
    <n v="150.642"/>
  </r>
  <r>
    <s v="AUTOS"/>
    <s v="MAPFRE"/>
    <n v="4011900499771"/>
    <n v="452.95"/>
    <n v="67.942499999999995"/>
    <n v="0.15"/>
    <m/>
    <s v="MENSUAL"/>
    <d v="2022-02-01T00:00:00"/>
    <s v="RENOVACION"/>
    <s v="ROMERO SABIDO, GASPAR ELIGIO"/>
    <x v="250"/>
    <x v="250"/>
    <s v="ASESOR"/>
    <x v="41"/>
    <n v="0.3"/>
    <n v="20.382749999999998"/>
  </r>
  <r>
    <s v="AUTOS"/>
    <s v="MAPFRE"/>
    <n v="4012100285422"/>
    <n v="218.43"/>
    <n v="28.4"/>
    <n v="0.13001877031543285"/>
    <m/>
    <s v="SEMESTRAL SIN RECARGOS"/>
    <d v="2022-01-31T00:00:00"/>
    <s v="NUEVA"/>
    <s v="ANDYMAQ SA DE CV"/>
    <x v="251"/>
    <x v="251"/>
    <s v="SUBDIRECTOR DE CENTRO FINANCIERO"/>
    <x v="41"/>
    <n v="0.3"/>
    <n v="8.52"/>
  </r>
  <r>
    <s v="AUTOS"/>
    <s v="MAPFRE"/>
    <n v="4012100285422"/>
    <n v="1092.18"/>
    <n v="141.99"/>
    <n v="0.13000604295995166"/>
    <m/>
    <s v="SEMESTRAL SIN RECARGOS"/>
    <d v="2022-01-31T00:00:00"/>
    <s v="NUEVA"/>
    <s v="ANDYMAQ SA DE CV"/>
    <x v="251"/>
    <x v="251"/>
    <s v="SUBDIRECTOR DE CENTRO FINANCIERO"/>
    <x v="41"/>
    <n v="0.3"/>
    <n v="42.597000000000001"/>
  </r>
  <r>
    <s v="AUTOS"/>
    <s v="MAPFRE"/>
    <n v="4012000141095"/>
    <n v="506.83"/>
    <n v="76.024499999999989"/>
    <n v="0.15"/>
    <m/>
    <s v="MENSUAL"/>
    <d v="2022-01-26T00:00:00"/>
    <s v="RENOVACION"/>
    <s v="BALLOTE CABALLERO, JORGE CARLOS"/>
    <x v="252"/>
    <x v="252"/>
    <s v="EJECUTIVO DE SERVICIO"/>
    <x v="41"/>
    <n v="0.3"/>
    <n v="22.807349999999996"/>
  </r>
  <r>
    <s v="AUTOS"/>
    <s v="MAPFRE"/>
    <n v="4012000553212"/>
    <n v="378.82"/>
    <n v="56.823"/>
    <n v="0.15"/>
    <m/>
    <s v="MENSUAL"/>
    <d v="2022-01-26T00:00:00"/>
    <s v="RENOVACION"/>
    <s v="AVILA LUNFAN, ALEJANDRO OMAR"/>
    <x v="252"/>
    <x v="252"/>
    <s v="EJECUTIVO DE SERVICIO"/>
    <x v="41"/>
    <n v="0.3"/>
    <n v="17.046900000000001"/>
  </r>
  <r>
    <s v="AUTOS"/>
    <s v="MAPFRE"/>
    <n v="4012000004642"/>
    <n v="424.23"/>
    <n v="63.634500000000003"/>
    <n v="0.15"/>
    <m/>
    <s v="MENSUAL"/>
    <d v="2022-01-28T00:00:00"/>
    <s v="RENOVACION"/>
    <s v="AVILA LUNFAN, ALEJANDRO OMAR"/>
    <x v="252"/>
    <x v="252"/>
    <s v="EJECUTIVO DE SERVICIO"/>
    <x v="41"/>
    <n v="0.3"/>
    <n v="19.090350000000001"/>
  </r>
  <r>
    <s v="AUTOS"/>
    <s v="MAPFRE"/>
    <n v="4011900303322"/>
    <n v="731.38"/>
    <n v="95.08"/>
    <n v="0.13000082036697749"/>
    <m/>
    <s v="MENSUAL"/>
    <d v="2022-01-07T00:00:00"/>
    <s v="RENOVACION"/>
    <s v="PESCHARD JOUANEN, MICHELLE"/>
    <x v="253"/>
    <x v="253"/>
    <s v="ASESOR"/>
    <x v="41"/>
    <n v="0.3"/>
    <n v="28.523999999999997"/>
  </r>
  <r>
    <s v="GMM"/>
    <s v="MAPFRE"/>
    <n v="2882000024438"/>
    <n v="6034.67"/>
    <n v="1146.5872999999999"/>
    <n v="0.19"/>
    <m/>
    <s v="TRIMESTRAL"/>
    <d v="2022-01-21T00:00:00"/>
    <s v="RENOVACION"/>
    <s v="LIMA SOTO, JOSE ROBERTO"/>
    <x v="253"/>
    <x v="253"/>
    <s v="ASESOR"/>
    <x v="41"/>
    <n v="0.3"/>
    <n v="343.97618999999997"/>
  </r>
  <r>
    <s v="AUTOS"/>
    <s v="MAPFRE"/>
    <n v="4011900474452"/>
    <n v="6860.9"/>
    <n v="1029.135"/>
    <n v="0.15"/>
    <m/>
    <s v="CONTADO"/>
    <d v="2022-01-18T00:00:00"/>
    <s v="RENOVACION"/>
    <s v="SALDIVAR CRUZ, IVETTE"/>
    <x v="254"/>
    <x v="254"/>
    <s v="ASESOR"/>
    <x v="41"/>
    <n v="0.3"/>
    <n v="308.7405"/>
  </r>
  <r>
    <s v="GMM"/>
    <s v="MAPFRE"/>
    <n v="2882100010277"/>
    <n v="16170.69"/>
    <n v="2749.02"/>
    <n v="0.17000016696875642"/>
    <m/>
    <s v="CONTADO"/>
    <d v="2022-01-25T00:00:00"/>
    <s v="RENOVACION"/>
    <s v="CASTILLO FLORES, ANTONIO"/>
    <x v="254"/>
    <x v="254"/>
    <s v="ASESOR"/>
    <x v="41"/>
    <n v="0.3"/>
    <n v="824.70600000000002"/>
  </r>
  <r>
    <s v="GMM"/>
    <s v="MAPFRE"/>
    <n v="2882100011701"/>
    <n v="10142.65"/>
    <n v="1724.2500000000002"/>
    <n v="0.16999995070321861"/>
    <m/>
    <s v="CONTADO"/>
    <d v="2022-01-25T00:00:00"/>
    <s v="RENOVACION"/>
    <s v="CASTILLO FLORES, ANTONIO"/>
    <x v="254"/>
    <x v="254"/>
    <s v="ASESOR"/>
    <x v="41"/>
    <n v="0.3"/>
    <n v="517.27500000000009"/>
  </r>
  <r>
    <s v="GMM"/>
    <s v="MAPFRE"/>
    <n v="2882100052142"/>
    <n v="1136.4100000000001"/>
    <n v="215.91790000000003"/>
    <n v="0.19"/>
    <m/>
    <s v="MENSUAL"/>
    <d v="2022-01-28T00:00:00"/>
    <s v="NUEVA"/>
    <s v="MEDINA ASCENCIO, CLAUDIA PATRIC"/>
    <x v="254"/>
    <x v="254"/>
    <s v="ASESOR"/>
    <x v="41"/>
    <n v="0.3"/>
    <n v="64.775370000000009"/>
  </r>
  <r>
    <s v="AUTOS"/>
    <s v="MAPFRE"/>
    <n v="4012000063381"/>
    <n v="242.8"/>
    <n v="36.42"/>
    <n v="0.15"/>
    <m/>
    <s v="MENSUAL"/>
    <d v="2022-01-13T00:00:00"/>
    <s v="RENOVACION"/>
    <s v="NAVARRO ZAVALA, MA LUISA"/>
    <x v="255"/>
    <x v="255"/>
    <s v="ASESOR"/>
    <x v="42"/>
    <n v="0.3"/>
    <n v="10.926"/>
  </r>
  <r>
    <s v="AUTOS"/>
    <s v="MAPFRE"/>
    <n v="4012000021209"/>
    <n v="1801.45"/>
    <n v="270.21749999999997"/>
    <n v="0.15"/>
    <m/>
    <s v="SEMESTRAL"/>
    <d v="2022-01-14T00:00:00"/>
    <s v="RENOVACION"/>
    <s v="BREMAUNTZ GONZALEZ, MARIA GABRI"/>
    <x v="255"/>
    <x v="255"/>
    <s v="ASESOR"/>
    <x v="42"/>
    <n v="0.3"/>
    <n v="81.065249999999992"/>
  </r>
  <r>
    <s v="AUTOS"/>
    <s v="MAPFRE"/>
    <n v="4012000011299"/>
    <n v="3891.93"/>
    <n v="583.78949999999998"/>
    <n v="0.15"/>
    <m/>
    <s v="CONTADO"/>
    <d v="2022-01-17T00:00:00"/>
    <s v="RENOVACION"/>
    <s v="RAMIREZ RUIZ, ANA MARIA"/>
    <x v="255"/>
    <x v="255"/>
    <s v="ASESOR"/>
    <x v="42"/>
    <n v="0.3"/>
    <n v="175.13684999999998"/>
  </r>
  <r>
    <s v="AUTOS"/>
    <s v="MAPFRE"/>
    <n v="4012000011725"/>
    <n v="2326.89"/>
    <n v="349.03349999999995"/>
    <n v="0.15"/>
    <m/>
    <s v="CONTADO"/>
    <d v="2022-01-17T00:00:00"/>
    <s v="RENOVACION"/>
    <s v="RAMIREZ RUIZ, ANA MARIA"/>
    <x v="255"/>
    <x v="255"/>
    <s v="ASESOR"/>
    <x v="42"/>
    <n v="0.3"/>
    <n v="104.71004999999998"/>
  </r>
  <r>
    <s v="AUTOS"/>
    <s v="MAPFRE"/>
    <n v="4012100035690"/>
    <n v="11685.48"/>
    <n v="1752.8219999999999"/>
    <n v="0.15"/>
    <m/>
    <s v="CONTADO"/>
    <d v="2022-01-17T00:00:00"/>
    <s v="RENOVACION"/>
    <s v="AGUILAR BREMAUNTZ, GERARDO"/>
    <x v="255"/>
    <x v="255"/>
    <s v="ASESOR"/>
    <x v="42"/>
    <n v="0.3"/>
    <n v="525.84659999999997"/>
  </r>
  <r>
    <s v="AUTOS"/>
    <s v="MAPFRE"/>
    <n v="4052000027945"/>
    <n v="3191.26"/>
    <n v="414.86000000000007"/>
    <n v="0.12999880924775795"/>
    <m/>
    <s v="SEMESTRAL"/>
    <d v="2022-01-17T00:00:00"/>
    <s v="RENOVACION"/>
    <s v="FONSECA BUSTOS, ELOY"/>
    <x v="255"/>
    <x v="255"/>
    <s v="ASESOR"/>
    <x v="42"/>
    <n v="0.3"/>
    <n v="124.45800000000001"/>
  </r>
  <r>
    <s v="AUTOS"/>
    <s v="MAPFRE"/>
    <n v="4011900499531"/>
    <n v="2070.7600000000002"/>
    <n v="310.61400000000003"/>
    <n v="0.15"/>
    <m/>
    <s v="SEMESTRAL"/>
    <d v="2022-02-02T00:00:00"/>
    <s v="RENOVACION"/>
    <s v="BARCENAS BLANCARTE, CLAUDIA"/>
    <x v="255"/>
    <x v="255"/>
    <s v="ASESOR"/>
    <x v="42"/>
    <n v="0.3"/>
    <n v="93.184200000000004"/>
  </r>
  <r>
    <s v="AUTOS"/>
    <s v="MAPFRE"/>
    <n v="4012100313439"/>
    <n v="234.77"/>
    <n v="35.215499999999999"/>
    <n v="0.15"/>
    <m/>
    <s v="MENSUAL"/>
    <d v="2022-01-07T00:00:00"/>
    <s v="NUEVA"/>
    <s v="HERNANDEZ HERNANDEZ, CARLOS ALB"/>
    <x v="255"/>
    <x v="255"/>
    <s v="ASESOR"/>
    <x v="42"/>
    <n v="0.3"/>
    <n v="10.564649999999999"/>
  </r>
  <r>
    <s v="AUTOS"/>
    <s v="MAPFRE"/>
    <n v="4012000035943"/>
    <n v="341.54"/>
    <n v="51.231000000000002"/>
    <n v="0.15"/>
    <m/>
    <s v="MENSUAL"/>
    <d v="2022-01-14T00:00:00"/>
    <s v="RENOVACION"/>
    <s v="MARTINEZ ZUÇþIGA, GABRIELA"/>
    <x v="256"/>
    <x v="256"/>
    <s v="ASESOR"/>
    <x v="42"/>
    <n v="0.3"/>
    <n v="15.369299999999999"/>
  </r>
  <r>
    <s v="AUTOS"/>
    <s v="MAPFRE"/>
    <n v="4011900499737"/>
    <n v="382.28"/>
    <n v="57.341999999999992"/>
    <n v="0.15"/>
    <m/>
    <s v="MENSUAL"/>
    <d v="2022-01-28T00:00:00"/>
    <s v="RENOVACION"/>
    <s v="ZAVALA GUERRA, MIGUEL"/>
    <x v="256"/>
    <x v="256"/>
    <s v="ASESOR"/>
    <x v="42"/>
    <n v="0.3"/>
    <n v="17.202599999999997"/>
  </r>
  <r>
    <s v="AUTOS"/>
    <s v="MAPFRE"/>
    <n v="4012100145985"/>
    <n v="665.22"/>
    <n v="99.783000000000001"/>
    <n v="0.15"/>
    <m/>
    <s v="MENSUAL"/>
    <d v="2022-01-28T00:00:00"/>
    <s v="NUEVA"/>
    <s v="AGUILAR HERNANDEZ, DAVID"/>
    <x v="256"/>
    <x v="256"/>
    <s v="ASESOR"/>
    <x v="42"/>
    <n v="0.3"/>
    <n v="29.934899999999999"/>
  </r>
  <r>
    <s v="AUTOS"/>
    <s v="MAPFRE"/>
    <n v="4011900474423"/>
    <n v="456.75"/>
    <n v="68.512500000000003"/>
    <n v="0.15"/>
    <m/>
    <s v="MENSUAL"/>
    <d v="2022-01-11T00:00:00"/>
    <s v="RENOVACION"/>
    <s v="GONZALEZ CALDERON, JOSE ISAAC"/>
    <x v="257"/>
    <x v="236"/>
    <s v="BAJA"/>
    <x v="1"/>
    <n v="0.3"/>
    <n v="20.553750000000001"/>
  </r>
  <r>
    <s v="HOGAR"/>
    <s v="MAPFRE"/>
    <n v="3101900005149"/>
    <n v="245.9"/>
    <n v="31.967000000000002"/>
    <n v="0.13"/>
    <m/>
    <s v="MENSUAL"/>
    <d v="2022-01-13T00:00:00"/>
    <s v="RENOVACION"/>
    <s v="ZUNO DURAN DE HUERTA, JAVIER AN"/>
    <x v="258"/>
    <x v="257"/>
    <s v="SUBDIRECTOR DE CENTRO FINANCIERO"/>
    <x v="42"/>
    <n v="0.3"/>
    <n v="9.5900999999999996"/>
  </r>
  <r>
    <s v="VIDA INVERSION"/>
    <s v="MAPFRE"/>
    <n v="1001900012069"/>
    <n v="12500"/>
    <n v="3250"/>
    <n v="0.26"/>
    <m/>
    <s v="CONTADO"/>
    <d v="2022-01-05T00:00:00"/>
    <s v="RENOVACION"/>
    <s v="CRUZ MAYORGA, GABRIEL ELISEO"/>
    <x v="258"/>
    <x v="257"/>
    <s v="SUBDIRECTOR DE CENTRO FINANCIERO"/>
    <x v="42"/>
    <n v="0.3"/>
    <n v="975"/>
  </r>
  <r>
    <s v="AUTOS"/>
    <s v="MAPFRE"/>
    <n v="4011900474970"/>
    <n v="388.67"/>
    <n v="58.3005"/>
    <n v="0.15"/>
    <m/>
    <s v="MENSUAL"/>
    <d v="2022-01-07T00:00:00"/>
    <s v="RENOVACION"/>
    <s v="ANDRADE GUTIERREZ, JUAN MANUEL"/>
    <x v="258"/>
    <x v="257"/>
    <s v="SUBDIRECTOR DE CENTRO FINANCIERO"/>
    <x v="42"/>
    <n v="0.3"/>
    <n v="17.49015"/>
  </r>
  <r>
    <s v="AUTOS"/>
    <s v="MAPFRE"/>
    <n v="4011900474970"/>
    <n v="-388.67"/>
    <n v="-58.3005"/>
    <n v="0.15"/>
    <m/>
    <s v="MENSUAL"/>
    <d v="2022-01-17T00:00:00"/>
    <s v="RENOVACION"/>
    <s v="ANDRADE GUTIERREZ, JUAN MANUEL"/>
    <x v="258"/>
    <x v="257"/>
    <s v="SUBDIRECTOR DE CENTRO FINANCIERO"/>
    <x v="42"/>
    <n v="0.3"/>
    <n v="-17.49015"/>
  </r>
  <r>
    <s v="AUTOS"/>
    <s v="MAPFRE"/>
    <n v="4011900442802"/>
    <n v="480.33"/>
    <n v="72.049499999999995"/>
    <n v="0.15"/>
    <m/>
    <s v="MENSUAL"/>
    <d v="2022-01-21T00:00:00"/>
    <s v="RENOVACION"/>
    <s v="CEBOLLERO RAMIREZ, BEGONA SOLED"/>
    <x v="258"/>
    <x v="257"/>
    <s v="SUBDIRECTOR DE CENTRO FINANCIERO"/>
    <x v="42"/>
    <n v="0.3"/>
    <n v="21.614849999999997"/>
  </r>
  <r>
    <s v="HOGAR"/>
    <s v="MAPFRE"/>
    <n v="3101900017335"/>
    <n v="418.39"/>
    <n v="54.390700000000002"/>
    <n v="0.13"/>
    <m/>
    <s v="MENSUAL"/>
    <d v="2022-02-01T00:00:00"/>
    <s v="RENOVACION"/>
    <s v="HERNANDEZ HINOJOSA, RICARDO"/>
    <x v="258"/>
    <x v="257"/>
    <s v="SUBDIRECTOR DE CENTRO FINANCIERO"/>
    <x v="42"/>
    <n v="0.3"/>
    <n v="16.317209999999999"/>
  </r>
  <r>
    <s v="AUTOS"/>
    <s v="MAPFRE"/>
    <n v="4052000023181"/>
    <n v="2641.84"/>
    <n v="343.43"/>
    <n v="0.12999651757865729"/>
    <m/>
    <s v="CONTADO"/>
    <d v="2022-01-11T00:00:00"/>
    <s v="RENOVACION"/>
    <s v="GUEVARA GONZALEZ, MANUEL"/>
    <x v="256"/>
    <x v="256"/>
    <s v="ASESOR"/>
    <x v="42"/>
    <n v="0.3"/>
    <n v="103.029"/>
  </r>
  <r>
    <s v="HOGAR"/>
    <s v="MAPFRE"/>
    <n v="3101900018511"/>
    <n v="10724.86"/>
    <n v="1394.2318"/>
    <n v="0.13"/>
    <m/>
    <s v="CONTADO"/>
    <d v="2022-01-17T00:00:00"/>
    <s v="RENOVACION"/>
    <s v="RAMOS FLORES, BEATRIZ"/>
    <x v="259"/>
    <x v="258"/>
    <s v="ASESOR"/>
    <x v="31"/>
    <n v="0.3"/>
    <n v="418.26954000000001"/>
  </r>
  <r>
    <s v="AUTOS"/>
    <s v="MAPFRE"/>
    <n v="4011900477630"/>
    <n v="3430.36"/>
    <n v="514.55399999999997"/>
    <n v="0.15"/>
    <m/>
    <s v="CONTADO"/>
    <d v="2022-01-18T00:00:00"/>
    <s v="RENOVACION"/>
    <s v="ARIAS BAUTISTA, ADRIANA"/>
    <x v="259"/>
    <x v="258"/>
    <s v="ASESOR"/>
    <x v="31"/>
    <n v="0.3"/>
    <n v="154.36619999999999"/>
  </r>
  <r>
    <s v="AUTOS"/>
    <s v="MAPFRE"/>
    <n v="4011900474657"/>
    <n v="7279.24"/>
    <n v="1091.886"/>
    <n v="0.15"/>
    <m/>
    <s v="CONTADO"/>
    <d v="2022-01-25T00:00:00"/>
    <s v="RENOVACION"/>
    <s v="AAURUN CORDERO, VERONICA YOLAND"/>
    <x v="259"/>
    <x v="258"/>
    <s v="ASESOR"/>
    <x v="31"/>
    <n v="0.3"/>
    <n v="327.56579999999997"/>
  </r>
  <r>
    <s v="AUTOS"/>
    <s v="MAPFRE"/>
    <n v="4011900339605"/>
    <n v="441.22"/>
    <n v="44.12"/>
    <n v="9.9995467113911413E-2"/>
    <m/>
    <s v="MENSUAL"/>
    <d v="2022-01-12T00:00:00"/>
    <s v="RENOVACION"/>
    <s v="FLORES TORRES, CARLOS MANUEL"/>
    <x v="260"/>
    <x v="259"/>
    <s v="EJECUTIVO DE SERVICIO"/>
    <x v="31"/>
    <n v="0.3"/>
    <n v="13.235999999999999"/>
  </r>
  <r>
    <s v="GMM"/>
    <s v="MAPFRE"/>
    <n v="2882000028493"/>
    <n v="3094.29"/>
    <n v="526.03"/>
    <n v="0.17000022622314004"/>
    <m/>
    <s v="MENSUAL SIN RECARGOS"/>
    <d v="2022-01-07T00:00:00"/>
    <s v="RENOVACION"/>
    <s v="GARCIA RODRIGUEZ, GUILLERMO"/>
    <x v="204"/>
    <x v="204"/>
    <s v="ASESOR"/>
    <x v="31"/>
    <n v="0.3"/>
    <n v="157.809"/>
  </r>
  <r>
    <s v="GMM"/>
    <s v="MAPFRE"/>
    <n v="2882000024800"/>
    <n v="8114.03"/>
    <n v="1448.36"/>
    <n v="0.17850069570854432"/>
    <m/>
    <s v="SEMESTRAL"/>
    <d v="2022-01-10T00:00:00"/>
    <s v="RENOVACION"/>
    <s v="LEON DURAN, JOSE GERMAN"/>
    <x v="204"/>
    <x v="204"/>
    <s v="ASESOR"/>
    <x v="31"/>
    <n v="0.3"/>
    <n v="434.50799999999998"/>
  </r>
  <r>
    <s v="AUTOS"/>
    <s v="MAPFRE"/>
    <n v="4012000009302"/>
    <n v="248.67"/>
    <n v="37.3005"/>
    <n v="0.15"/>
    <m/>
    <s v="MENSUAL"/>
    <d v="2022-01-11T00:00:00"/>
    <s v="RENOVACION"/>
    <s v="SANCHEZ BRIONES, LUIS ERNESTO"/>
    <x v="204"/>
    <x v="204"/>
    <s v="ASESOR"/>
    <x v="31"/>
    <n v="0.3"/>
    <n v="11.190149999999999"/>
  </r>
  <r>
    <s v="AUTOS"/>
    <s v="MAPFRE"/>
    <n v="4012200008317"/>
    <n v="5181.4799999999996"/>
    <n v="777.22199999999987"/>
    <n v="0.15"/>
    <m/>
    <s v="CONTADO"/>
    <d v="2022-01-13T00:00:00"/>
    <s v="NUEVA"/>
    <s v="SMITH LOPEZ, BLANCA FREDERIKA"/>
    <x v="204"/>
    <x v="204"/>
    <s v="ASESOR"/>
    <x v="31"/>
    <n v="0.3"/>
    <n v="233.16659999999996"/>
  </r>
  <r>
    <s v="AUTOS"/>
    <s v="MAPFRE"/>
    <n v="4012100121272"/>
    <n v="214.72"/>
    <n v="32.207999999999998"/>
    <n v="0.15"/>
    <m/>
    <s v="MENSUAL"/>
    <d v="2022-01-17T00:00:00"/>
    <s v="NUEVA"/>
    <s v="BRAVO HERNANDEZ, MARIELA ALEJAN"/>
    <x v="204"/>
    <x v="204"/>
    <s v="ASESOR"/>
    <x v="31"/>
    <n v="0.3"/>
    <n v="9.6623999999999999"/>
  </r>
  <r>
    <s v="GMM"/>
    <s v="MAPFRE"/>
    <n v="2882100012917"/>
    <n v="14967.34"/>
    <n v="2843.7946000000002"/>
    <n v="0.19"/>
    <m/>
    <s v="SEMESTRAL"/>
    <d v="2022-01-19T00:00:00"/>
    <s v="RENOVACION"/>
    <s v="GONZALEZ DURAN, VICENTE DE JESU"/>
    <x v="204"/>
    <x v="204"/>
    <s v="ASESOR"/>
    <x v="31"/>
    <n v="0.3"/>
    <n v="853.13837999999998"/>
  </r>
  <r>
    <s v="GMM"/>
    <s v="MAPFRE"/>
    <n v="2882100005540"/>
    <n v="23258.43"/>
    <n v="3953.93"/>
    <n v="0.16999986671499323"/>
    <m/>
    <s v="CONTADO"/>
    <d v="2022-01-21T00:00:00"/>
    <s v="RENOVACION"/>
    <s v="MODELO VILLASE¥OR, CARLOS"/>
    <x v="204"/>
    <x v="204"/>
    <s v="ASESOR"/>
    <x v="31"/>
    <n v="0.3"/>
    <n v="1186.1789999999999"/>
  </r>
  <r>
    <s v="HOGAR"/>
    <s v="MAPFRE"/>
    <n v="3101900015056"/>
    <n v="214.91"/>
    <n v="27.938300000000002"/>
    <n v="0.13"/>
    <m/>
    <s v="MENSUAL"/>
    <d v="2022-01-28T00:00:00"/>
    <s v="RENOVACION"/>
    <s v="MORALES ARELLANO, TERESA"/>
    <x v="204"/>
    <x v="204"/>
    <s v="ASESOR"/>
    <x v="31"/>
    <n v="0.3"/>
    <n v="8.3814899999999994"/>
  </r>
  <r>
    <s v="GMM"/>
    <s v="MAPFRE"/>
    <n v="2882200002395"/>
    <n v="8226.4"/>
    <n v="1563.0159999999998"/>
    <n v="0.19"/>
    <m/>
    <s v="CONTADO"/>
    <d v="2022-01-31T00:00:00"/>
    <s v="NUEVA"/>
    <s v="ROCHA GUERRERO, JESUS EDUARDO"/>
    <x v="204"/>
    <x v="204"/>
    <s v="ASESOR"/>
    <x v="31"/>
    <n v="0.3"/>
    <n v="468.90479999999991"/>
  </r>
  <r>
    <s v="AUTOS"/>
    <s v="MAPFRE"/>
    <n v="4011900474243"/>
    <n v="281.17"/>
    <n v="42.1755"/>
    <n v="0.15"/>
    <m/>
    <s v="MENSUAL"/>
    <d v="2022-02-01T00:00:00"/>
    <s v="RENOVACION"/>
    <s v="GUERRA MARTINEZ, JUAN CARLOS"/>
    <x v="204"/>
    <x v="204"/>
    <s v="ASESOR"/>
    <x v="31"/>
    <n v="0.3"/>
    <n v="12.65265"/>
  </r>
  <r>
    <s v="AUTOS"/>
    <s v="MAPFRE"/>
    <n v="4012100031673"/>
    <n v="283.51"/>
    <n v="42.526499999999999"/>
    <n v="0.15"/>
    <m/>
    <s v="MENSUAL"/>
    <d v="2022-01-12T00:00:00"/>
    <s v="RENOVACION"/>
    <s v="KEYS ALONSO DE FLORIDA, CLARA"/>
    <x v="261"/>
    <x v="260"/>
    <s v="ASESOR"/>
    <x v="31"/>
    <n v="0.3"/>
    <n v="12.757949999999999"/>
  </r>
  <r>
    <s v="AUTOS"/>
    <s v="MAPFRE"/>
    <n v="4011900486174"/>
    <n v="474.68"/>
    <n v="71.201999999999998"/>
    <n v="0.15"/>
    <m/>
    <s v="MENSUAL"/>
    <d v="2022-01-14T00:00:00"/>
    <s v="RENOVACION"/>
    <s v="ARIAS DAVALOS, MARIA FERNANDA"/>
    <x v="261"/>
    <x v="260"/>
    <s v="ASESOR"/>
    <x v="31"/>
    <n v="0.3"/>
    <n v="21.360599999999998"/>
  </r>
  <r>
    <s v="HOGAR"/>
    <s v="MAPFRE"/>
    <n v="3101900017183"/>
    <n v="425.64"/>
    <n v="55.333199999999998"/>
    <n v="0.13"/>
    <m/>
    <s v="MENSUAL"/>
    <d v="2022-01-28T00:00:00"/>
    <s v="RENOVACION"/>
    <s v="GOMEZ CORTEZ, YOLANDA"/>
    <x v="261"/>
    <x v="260"/>
    <s v="ASESOR"/>
    <x v="31"/>
    <n v="0.3"/>
    <n v="16.599959999999999"/>
  </r>
  <r>
    <s v="AUTOS"/>
    <s v="MAPFRE"/>
    <n v="4012000005323"/>
    <n v="2763.81"/>
    <n v="414.57149999999996"/>
    <n v="0.15"/>
    <m/>
    <s v="SEMESTRAL"/>
    <d v="2022-01-07T00:00:00"/>
    <s v="RENOVACION"/>
    <s v="MU¥OZ ORTEGA, BRENDA"/>
    <x v="258"/>
    <x v="257"/>
    <s v="SUBDIRECTOR DE CENTRO FINANCIERO"/>
    <x v="42"/>
    <n v="0.3"/>
    <n v="124.37144999999998"/>
  </r>
  <r>
    <s v="AUTOS"/>
    <s v="MAPFRE"/>
    <n v="4012000035935"/>
    <n v="466.52"/>
    <n v="69.977999999999994"/>
    <n v="0.15"/>
    <m/>
    <s v="MENSUAL"/>
    <d v="2022-01-10T00:00:00"/>
    <s v="RENOVACION"/>
    <s v="SANCHEZ LOPEZ, SANDRA CATALINA"/>
    <x v="262"/>
    <x v="261"/>
    <s v="ASESOR"/>
    <x v="31"/>
    <n v="0.3"/>
    <n v="20.993399999999998"/>
  </r>
  <r>
    <s v="GMM"/>
    <s v="MAPFRE"/>
    <n v="2882000050928"/>
    <n v="54161.52"/>
    <n v="9207.4599999999991"/>
    <n v="0.17000002954126842"/>
    <m/>
    <s v="CONTADO"/>
    <d v="2022-01-12T00:00:00"/>
    <s v="RENOVACION"/>
    <s v="PADILLA LOPEZ, RODOLFO"/>
    <x v="262"/>
    <x v="261"/>
    <s v="ASESOR"/>
    <x v="31"/>
    <n v="0.3"/>
    <n v="2762.2379999999998"/>
  </r>
  <r>
    <s v="AUTOS"/>
    <s v="MAPFRE"/>
    <n v="4052000027956"/>
    <n v="4609.83"/>
    <n v="599.2700000000001"/>
    <n v="0.12999828627086032"/>
    <m/>
    <s v="CONTADO"/>
    <d v="2022-01-17T00:00:00"/>
    <s v="RENOVACION"/>
    <s v="GOMEZ QUINONES, JOSE DE JESUS"/>
    <x v="262"/>
    <x v="261"/>
    <s v="ASESOR"/>
    <x v="31"/>
    <n v="0.3"/>
    <n v="179.78100000000003"/>
  </r>
  <r>
    <s v="AUTOS"/>
    <s v="MAPFRE"/>
    <n v="4011900474440"/>
    <n v="4250.28"/>
    <n v="637.54199999999992"/>
    <n v="0.15"/>
    <m/>
    <s v="CONTADO"/>
    <d v="2022-01-24T00:00:00"/>
    <s v="RENOVACION"/>
    <s v="JASPER , IRIS"/>
    <x v="262"/>
    <x v="261"/>
    <s v="ASESOR"/>
    <x v="31"/>
    <n v="0.3"/>
    <n v="191.26259999999996"/>
  </r>
  <r>
    <s v="AUTOS"/>
    <s v="MAPFRE"/>
    <n v="4012000063502"/>
    <n v="501.73"/>
    <n v="75.259500000000003"/>
    <n v="0.15"/>
    <m/>
    <s v="MENSUAL"/>
    <d v="2022-01-26T00:00:00"/>
    <s v="RENOVACION"/>
    <s v="SANCHEZ LOPEZ, CLAUDIA PAOLA"/>
    <x v="262"/>
    <x v="261"/>
    <s v="ASESOR"/>
    <x v="31"/>
    <n v="0.3"/>
    <n v="22.577850000000002"/>
  </r>
  <r>
    <s v="HOGAR"/>
    <s v="MAPFRE"/>
    <n v="3102100018532"/>
    <n v="2944.94"/>
    <n v="382.84220000000005"/>
    <n v="0.13"/>
    <m/>
    <s v="CONTADO"/>
    <d v="2022-01-07T00:00:00"/>
    <s v="NUEVA"/>
    <s v="ESTRADA GUERRERO, ELIZABETH ELV"/>
    <x v="263"/>
    <x v="262"/>
    <s v="ASESOR"/>
    <x v="43"/>
    <n v="0.3"/>
    <n v="114.85266000000001"/>
  </r>
  <r>
    <s v="AUTOS"/>
    <s v="MAPFRE"/>
    <n v="4011900435683"/>
    <n v="4521.6499999999996"/>
    <n v="678.24749999999995"/>
    <n v="0.15"/>
    <m/>
    <s v="CONTADO"/>
    <d v="2022-01-11T00:00:00"/>
    <s v="RENOVACION"/>
    <s v="PENA LIEKENS, MANUEL ENRIQUE"/>
    <x v="263"/>
    <x v="262"/>
    <s v="ASESOR"/>
    <x v="43"/>
    <n v="0.3"/>
    <n v="203.47424999999998"/>
  </r>
  <r>
    <s v="AUTOS"/>
    <s v="MAPFRE"/>
    <n v="4011900492079"/>
    <n v="5922.68"/>
    <n v="888.40200000000004"/>
    <n v="0.15"/>
    <m/>
    <s v="CONTADO"/>
    <d v="2022-01-11T00:00:00"/>
    <s v="RENOVACION"/>
    <s v="ARELLANO GUTIERREZ, LUZ ADRIANA"/>
    <x v="263"/>
    <x v="262"/>
    <s v="ASESOR"/>
    <x v="43"/>
    <n v="0.3"/>
    <n v="266.5206"/>
  </r>
  <r>
    <s v="AUTOS"/>
    <s v="MAPFRE"/>
    <n v="4011900303295"/>
    <n v="371.63"/>
    <n v="48.31"/>
    <n v="0.12999488738799345"/>
    <m/>
    <s v="MENSUAL"/>
    <d v="2022-01-12T00:00:00"/>
    <s v="RENOVACION"/>
    <s v="ESTRADA GUERRERO, ELIZABETHELVI"/>
    <x v="263"/>
    <x v="262"/>
    <s v="ASESOR"/>
    <x v="43"/>
    <n v="0.3"/>
    <n v="14.493"/>
  </r>
  <r>
    <s v="AUTOS"/>
    <s v="MAPFRE"/>
    <n v="4011900494833"/>
    <n v="6498.95"/>
    <n v="974.84249999999997"/>
    <n v="0.15"/>
    <m/>
    <s v="CONTADO"/>
    <d v="2022-01-26T00:00:00"/>
    <s v="RENOVACION"/>
    <s v="BAYOD BARRON, CARLOS FEDERICO"/>
    <x v="263"/>
    <x v="262"/>
    <s v="ASESOR"/>
    <x v="43"/>
    <n v="0.3"/>
    <n v="292.45274999999998"/>
  </r>
  <r>
    <s v="AUTOS"/>
    <s v="MAPFRE"/>
    <n v="4012000012352"/>
    <n v="6077.72"/>
    <n v="911.65800000000002"/>
    <n v="0.15"/>
    <m/>
    <s v="CONTADO"/>
    <d v="2022-01-27T00:00:00"/>
    <s v="RENOVACION"/>
    <s v="GUTIERREZ CAMPOS, LUZ ADRIANA"/>
    <x v="263"/>
    <x v="262"/>
    <s v="ASESOR"/>
    <x v="43"/>
    <n v="0.3"/>
    <n v="273.49739999999997"/>
  </r>
  <r>
    <s v="AUTOS"/>
    <s v="MAPFRE"/>
    <n v="4012000063497"/>
    <n v="661.04"/>
    <n v="99.155999999999992"/>
    <n v="0.15"/>
    <m/>
    <s v="MENSUAL"/>
    <d v="2022-01-18T00:00:00"/>
    <s v="RENOVACION"/>
    <s v="MERCENARIO OTERO, MIGUEL AGUSTI"/>
    <x v="264"/>
    <x v="263"/>
    <s v="DIRECTOR DE PROMOCION"/>
    <x v="43"/>
    <n v="0.3"/>
    <n v="29.746799999999997"/>
  </r>
  <r>
    <s v="AUTOS"/>
    <s v="MAPFRE"/>
    <n v="4011900399106"/>
    <n v="578.28"/>
    <n v="86.74199999999999"/>
    <n v="0.15"/>
    <m/>
    <s v="MENSUAL"/>
    <d v="2022-01-21T00:00:00"/>
    <s v="RENOVACION"/>
    <s v="MERCENARIO OTERO, JAIME EDUARDO"/>
    <x v="264"/>
    <x v="263"/>
    <s v="DIRECTOR DE PROMOCION"/>
    <x v="43"/>
    <n v="0.3"/>
    <n v="26.022599999999997"/>
  </r>
  <r>
    <s v="GMM"/>
    <s v="MAPFRE"/>
    <n v="2882000010551"/>
    <n v="705.18"/>
    <n v="133.98419999999999"/>
    <n v="0.19"/>
    <m/>
    <s v="MENSUAL"/>
    <d v="2022-01-20T00:00:00"/>
    <s v="RENOVACION"/>
    <s v="ARANDA PONS, ROBERTO"/>
    <x v="265"/>
    <x v="264"/>
    <s v="EJECUTIVO DE SERVICIO"/>
    <x v="31"/>
    <n v="0.3"/>
    <n v="40.195259999999998"/>
  </r>
  <r>
    <s v="AUTOS"/>
    <s v="MAPFRE"/>
    <n v="4011900446318"/>
    <n v="183.31"/>
    <n v="27.496500000000001"/>
    <n v="0.15"/>
    <m/>
    <s v="MENSUAL"/>
    <d v="2022-01-10T00:00:00"/>
    <s v="RENOVACION"/>
    <s v="VELAZQUEZ GARCIA, MA. SOCORRO"/>
    <x v="266"/>
    <x v="265"/>
    <s v="ASESOR"/>
    <x v="43"/>
    <n v="0.3"/>
    <n v="8.2489500000000007"/>
  </r>
  <r>
    <s v="AUTOS"/>
    <s v="MAPFRE"/>
    <n v="4011900474508"/>
    <n v="6542.92"/>
    <n v="981.43799999999999"/>
    <n v="0.15"/>
    <m/>
    <s v="CONTADO"/>
    <d v="2022-01-24T00:00:00"/>
    <s v="RENOVACION"/>
    <s v="CERVANTES RAMOS, FERNANDO"/>
    <x v="266"/>
    <x v="265"/>
    <s v="ASESOR"/>
    <x v="43"/>
    <n v="0.3"/>
    <n v="294.4314"/>
  </r>
  <r>
    <s v="AUTOS"/>
    <s v="MAPFRE"/>
    <n v="4052200000841"/>
    <n v="6931.32"/>
    <n v="1039.6979999999999"/>
    <n v="0.15"/>
    <m/>
    <s v="CONTADO"/>
    <d v="2022-01-25T00:00:00"/>
    <s v="NUEVA"/>
    <s v="CERVANTES RAMOS, FERNANDO"/>
    <x v="266"/>
    <x v="265"/>
    <s v="ASESOR"/>
    <x v="43"/>
    <n v="0.3"/>
    <n v="311.90939999999995"/>
  </r>
  <r>
    <s v="AUTOS"/>
    <s v="MAPFRE"/>
    <n v="4012000152947"/>
    <n v="456.53"/>
    <n v="68.479499999999987"/>
    <n v="0.15"/>
    <m/>
    <s v="MENSUAL"/>
    <d v="2022-01-06T00:00:00"/>
    <s v="RENOVACION"/>
    <s v="MORALES GUTIERREZ, ERIKA JEANET"/>
    <x v="267"/>
    <x v="266"/>
    <s v="ASESOR"/>
    <x v="44"/>
    <n v="0.3"/>
    <n v="20.543849999999996"/>
  </r>
  <r>
    <s v="AUTOS"/>
    <s v="MAPFRE"/>
    <n v="4012100342055"/>
    <n v="561.62"/>
    <n v="84.242999999999995"/>
    <n v="0.15"/>
    <m/>
    <s v="MENSUAL"/>
    <d v="2022-01-10T00:00:00"/>
    <s v="NUEVA"/>
    <s v="HERNANDEZ RIOS, JAVIER OMAR"/>
    <x v="267"/>
    <x v="266"/>
    <s v="ASESOR"/>
    <x v="44"/>
    <n v="0.3"/>
    <n v="25.272899999999996"/>
  </r>
  <r>
    <s v="AUTOS"/>
    <s v="MAPFRE"/>
    <n v="4012000081535"/>
    <n v="409.95"/>
    <n v="61.492499999999993"/>
    <n v="0.15"/>
    <m/>
    <s v="MENSUAL"/>
    <d v="2022-01-13T00:00:00"/>
    <s v="RENOVACION"/>
    <s v="SAMANO GUARNEROS, SHERRY GRACIE"/>
    <x v="267"/>
    <x v="266"/>
    <s v="ASESOR"/>
    <x v="44"/>
    <n v="0.3"/>
    <n v="18.447749999999996"/>
  </r>
  <r>
    <s v="AUTOS"/>
    <s v="MAPFRE"/>
    <n v="4012100381639"/>
    <n v="439.35"/>
    <n v="65.902500000000003"/>
    <n v="0.15"/>
    <m/>
    <s v="MENSUAL"/>
    <d v="2022-01-14T00:00:00"/>
    <s v="NUEVA"/>
    <s v="SAMANO GUARNEROS, SHERRY GRACIE"/>
    <x v="267"/>
    <x v="266"/>
    <s v="ASESOR"/>
    <x v="44"/>
    <n v="0.3"/>
    <n v="19.77075"/>
  </r>
  <r>
    <s v="AUTOS"/>
    <s v="MAPFRE"/>
    <n v="4012200010381"/>
    <n v="1309.8800000000001"/>
    <n v="196.482"/>
    <n v="0.15"/>
    <m/>
    <s v="TRIMESTRAL"/>
    <d v="2022-01-18T00:00:00"/>
    <s v="NUEVA"/>
    <s v="SAUCEDA RODRIGUEZ, BARBARA SOFI"/>
    <x v="267"/>
    <x v="266"/>
    <s v="ASESOR"/>
    <x v="44"/>
    <n v="0.3"/>
    <n v="58.944599999999994"/>
  </r>
  <r>
    <s v="AUTOS"/>
    <s v="MAPFRE"/>
    <n v="4012100321288"/>
    <n v="450.98"/>
    <n v="67.647000000000006"/>
    <n v="0.15"/>
    <m/>
    <s v="MENSUAL"/>
    <d v="2022-01-19T00:00:00"/>
    <s v="NUEVA"/>
    <s v="VARGAS RAMIREZ, LUIS ENRIQUE"/>
    <x v="267"/>
    <x v="266"/>
    <s v="ASESOR"/>
    <x v="44"/>
    <n v="0.3"/>
    <n v="20.2941"/>
  </r>
  <r>
    <s v="AUTOS"/>
    <s v="MAPFRE"/>
    <n v="4012200033673"/>
    <n v="5646.44"/>
    <n v="846.96599999999989"/>
    <n v="0.15"/>
    <m/>
    <s v="CONTADO"/>
    <d v="2022-02-02T00:00:00"/>
    <s v="NUEVA"/>
    <s v="BECERRIL MENDOZA, MARIA MARGARI"/>
    <x v="268"/>
    <x v="267"/>
    <s v="ASESOR"/>
    <x v="44"/>
    <n v="0.3"/>
    <n v="254.08979999999997"/>
  </r>
  <r>
    <s v="AUTOS"/>
    <s v="MAPFRE"/>
    <n v="4011900474349"/>
    <n v="472.59"/>
    <n v="70.888499999999993"/>
    <n v="0.15"/>
    <m/>
    <s v="MENSUAL"/>
    <d v="2022-01-10T00:00:00"/>
    <s v="RENOVACION"/>
    <s v="SILLER VILLARREAL, CARLOS ALEJA"/>
    <x v="269"/>
    <x v="268"/>
    <s v="ASESOR SENIOR"/>
    <x v="44"/>
    <n v="0.3"/>
    <n v="21.266549999999999"/>
  </r>
  <r>
    <s v="AUTOS"/>
    <s v="MAPFRE"/>
    <n v="4011900499582"/>
    <n v="242.68"/>
    <n v="36.402000000000001"/>
    <n v="0.15"/>
    <m/>
    <s v="MENSUAL"/>
    <d v="2022-01-12T00:00:00"/>
    <s v="RENOVACION"/>
    <s v="SILLER VILLARREAL, CARLOS ALEJA"/>
    <x v="269"/>
    <x v="268"/>
    <s v="ASESOR SENIOR"/>
    <x v="44"/>
    <n v="0.3"/>
    <n v="10.9206"/>
  </r>
  <r>
    <s v="GMM"/>
    <s v="MAPFRE"/>
    <n v="2882000014174"/>
    <n v="365.97"/>
    <n v="69.534300000000002"/>
    <n v="0.19"/>
    <m/>
    <s v="MENSUAL"/>
    <d v="2022-01-14T00:00:00"/>
    <s v="RENOVACION"/>
    <s v="FLORES JASSO, FRANCISCO ALEJAND"/>
    <x v="269"/>
    <x v="268"/>
    <s v="ASESOR SENIOR"/>
    <x v="44"/>
    <n v="0.3"/>
    <n v="20.860289999999999"/>
  </r>
  <r>
    <s v="GMM"/>
    <s v="MAPFRE"/>
    <n v="2882000014586"/>
    <n v="1127.3800000000001"/>
    <n v="214.20220000000003"/>
    <n v="0.19"/>
    <m/>
    <s v="MENSUAL"/>
    <d v="2022-01-14T00:00:00"/>
    <s v="RENOVACION"/>
    <s v="FLORES JASSO, FRANCISCO ALEJAND"/>
    <x v="269"/>
    <x v="268"/>
    <s v="ASESOR SENIOR"/>
    <x v="44"/>
    <n v="0.3"/>
    <n v="64.260660000000001"/>
  </r>
  <r>
    <s v="AUTOS"/>
    <s v="MAPFRE"/>
    <n v="4012000543456"/>
    <n v="334.54"/>
    <n v="50.181000000000004"/>
    <n v="0.15"/>
    <m/>
    <s v="MENSUAL"/>
    <d v="2022-01-14T00:00:00"/>
    <s v="RENOVACION"/>
    <s v="BERTELLO S, VALENTINO"/>
    <x v="269"/>
    <x v="268"/>
    <s v="ASESOR SENIOR"/>
    <x v="44"/>
    <n v="0.3"/>
    <n v="15.054300000000001"/>
  </r>
  <r>
    <s v="AUTOS"/>
    <s v="MAPFRE"/>
    <n v="4012100380995"/>
    <n v="7970.62"/>
    <n v="1195.5929999999998"/>
    <n v="0.15"/>
    <m/>
    <s v="CONTADO"/>
    <d v="2022-01-14T00:00:00"/>
    <s v="NUEVA"/>
    <s v="LUNA LOPEZ, ARMANDO DE JESUS"/>
    <x v="269"/>
    <x v="268"/>
    <s v="ASESOR SENIOR"/>
    <x v="44"/>
    <n v="0.3"/>
    <n v="358.67789999999997"/>
  </r>
  <r>
    <s v="AUTOS"/>
    <s v="MAPFRE"/>
    <n v="4012100381010"/>
    <n v="4960.37"/>
    <n v="744.05549999999994"/>
    <n v="0.15"/>
    <m/>
    <s v="CONTADO"/>
    <d v="2022-01-14T00:00:00"/>
    <s v="NUEVA"/>
    <s v="LUNA LOPEZ, ARMANDO DE JESUS"/>
    <x v="269"/>
    <x v="268"/>
    <s v="ASESOR SENIOR"/>
    <x v="44"/>
    <n v="0.3"/>
    <n v="223.21664999999999"/>
  </r>
  <r>
    <s v="AUTOS"/>
    <s v="MAPFRE"/>
    <n v="4012100381037"/>
    <n v="2785.25"/>
    <n v="417.78749999999997"/>
    <n v="0.15"/>
    <m/>
    <s v="CONTADO"/>
    <d v="2022-01-14T00:00:00"/>
    <s v="NUEVA"/>
    <s v="LUNA LOPEZ, ARMANDO DE JESUS"/>
    <x v="269"/>
    <x v="268"/>
    <s v="ASESOR SENIOR"/>
    <x v="44"/>
    <n v="0.3"/>
    <n v="125.33624999999998"/>
  </r>
  <r>
    <s v="GMM"/>
    <s v="MAPFRE"/>
    <n v="2882000049297"/>
    <n v="6184.46"/>
    <n v="1130.21"/>
    <n v="0.18274998948978569"/>
    <m/>
    <s v="TRIMESTRAL"/>
    <d v="2022-01-17T00:00:00"/>
    <s v="RENOVACION"/>
    <s v="FLORES JASSO, FRANCISCO ALEJAND"/>
    <x v="269"/>
    <x v="268"/>
    <s v="ASESOR SENIOR"/>
    <x v="44"/>
    <n v="0.3"/>
    <n v="339.06299999999999"/>
  </r>
  <r>
    <s v="AUTOS"/>
    <s v="MAPFRE"/>
    <n v="4011900339514"/>
    <n v="345.03"/>
    <n v="51.754499999999993"/>
    <n v="0.15"/>
    <m/>
    <s v="MENSUAL"/>
    <d v="2022-01-17T00:00:00"/>
    <s v="RENOVACION"/>
    <s v="SILLER VILLARREAL, GABRIELA"/>
    <x v="269"/>
    <x v="268"/>
    <s v="ASESOR SENIOR"/>
    <x v="44"/>
    <n v="0.3"/>
    <n v="15.526349999999997"/>
  </r>
  <r>
    <s v="AUTOS"/>
    <s v="MAPFRE"/>
    <n v="4012000518805"/>
    <n v="422.31"/>
    <n v="63.346499999999999"/>
    <n v="0.15"/>
    <m/>
    <s v="MENSUAL"/>
    <d v="2022-01-21T00:00:00"/>
    <s v="RENOVACION"/>
    <s v="CERVANTES PACHECO, EDUARDO"/>
    <x v="269"/>
    <x v="268"/>
    <s v="ASESOR SENIOR"/>
    <x v="44"/>
    <n v="0.3"/>
    <n v="19.00395"/>
  </r>
  <r>
    <s v="AUTOS"/>
    <s v="MAPFRE"/>
    <n v="4011900402954"/>
    <n v="350.16"/>
    <n v="52.524000000000001"/>
    <n v="0.15"/>
    <m/>
    <s v="MENSUAL"/>
    <d v="2022-01-24T00:00:00"/>
    <s v="RENOVACION"/>
    <s v="SILLER SOTO, MAUROALEJANDRO"/>
    <x v="269"/>
    <x v="268"/>
    <s v="ASESOR SENIOR"/>
    <x v="44"/>
    <n v="0.3"/>
    <n v="15.757199999999999"/>
  </r>
  <r>
    <s v="AUTOS"/>
    <s v="MAPFRE"/>
    <n v="4012000205665"/>
    <n v="686.87"/>
    <n v="103.0305"/>
    <n v="0.15"/>
    <m/>
    <s v="MENSUAL"/>
    <d v="2022-01-24T00:00:00"/>
    <s v="RENOVACION"/>
    <s v="MENDOZA FIGUEROA, HUGO CESAR"/>
    <x v="269"/>
    <x v="268"/>
    <s v="ASESOR SENIOR"/>
    <x v="44"/>
    <n v="0.3"/>
    <n v="30.90915"/>
  </r>
  <r>
    <s v="GMM"/>
    <s v="MAPFRE"/>
    <n v="2881900019546"/>
    <n v="654.65"/>
    <n v="108.02"/>
    <n v="0.16500420071794089"/>
    <m/>
    <s v="MENSUAL"/>
    <d v="2022-01-27T00:00:00"/>
    <s v="RENOVACION"/>
    <s v="SILLER VILLARREAL, CARLOS ALEJA"/>
    <x v="269"/>
    <x v="268"/>
    <s v="ASESOR SENIOR"/>
    <x v="44"/>
    <n v="0.3"/>
    <n v="32.405999999999999"/>
  </r>
  <r>
    <s v="AUTOS"/>
    <s v="MAPFRE"/>
    <n v="4012000028879"/>
    <n v="575.35"/>
    <n v="86.302499999999995"/>
    <n v="0.15"/>
    <m/>
    <s v="MENSUAL"/>
    <d v="2022-01-31T00:00:00"/>
    <s v="RENOVACION"/>
    <s v="RODRIGUEZ HERNANDEZ, EDUARDO"/>
    <x v="269"/>
    <x v="268"/>
    <s v="ASESOR SENIOR"/>
    <x v="44"/>
    <n v="0.3"/>
    <n v="25.890749999999997"/>
  </r>
  <r>
    <s v="AUTOS"/>
    <s v="MAPFRE"/>
    <n v="4011900339782"/>
    <n v="406.32"/>
    <n v="60.947999999999993"/>
    <n v="0.15"/>
    <m/>
    <s v="MENSUAL"/>
    <d v="2022-02-01T00:00:00"/>
    <s v="RENOVACION"/>
    <s v="BERTELLO SONZINO, VALENTINO"/>
    <x v="269"/>
    <x v="268"/>
    <s v="ASESOR SENIOR"/>
    <x v="44"/>
    <n v="0.3"/>
    <n v="18.284399999999998"/>
  </r>
  <r>
    <s v="AUTOS"/>
    <s v="MAPFRE"/>
    <n v="4011900401018"/>
    <n v="544.66"/>
    <n v="81.698999999999998"/>
    <n v="0.15"/>
    <m/>
    <s v="MENSUAL"/>
    <d v="2022-02-01T00:00:00"/>
    <s v="RENOVACION"/>
    <s v="BERTELLO SONZINO, VALENTINO"/>
    <x v="269"/>
    <x v="268"/>
    <s v="ASESOR SENIOR"/>
    <x v="44"/>
    <n v="0.3"/>
    <n v="24.509699999999999"/>
  </r>
  <r>
    <s v="AUTOS"/>
    <s v="MAPFRE"/>
    <n v="4012100151300"/>
    <n v="460.06"/>
    <n v="69.009"/>
    <n v="0.15"/>
    <m/>
    <s v="MENSUAL"/>
    <d v="2022-02-01T00:00:00"/>
    <s v="NUEVA"/>
    <s v="BERTELLO SONZINO, VALENTINO"/>
    <x v="269"/>
    <x v="268"/>
    <s v="ASESOR SENIOR"/>
    <x v="44"/>
    <n v="0.3"/>
    <n v="20.7027"/>
  </r>
  <r>
    <s v="AUTOS"/>
    <s v="MAPFRE"/>
    <n v="4011900339690"/>
    <n v="586.05999999999995"/>
    <n v="87.908999999999992"/>
    <n v="0.15"/>
    <m/>
    <s v="MENSUAL"/>
    <d v="2022-02-02T00:00:00"/>
    <s v="RENOVACION"/>
    <s v="BERTELLO SONZINO, VALENTINO"/>
    <x v="269"/>
    <x v="268"/>
    <s v="ASESOR SENIOR"/>
    <x v="44"/>
    <n v="0.3"/>
    <n v="26.372699999999998"/>
  </r>
  <r>
    <s v="AUTOS"/>
    <s v="MAPFRE"/>
    <n v="4012000244924"/>
    <n v="293.66000000000003"/>
    <n v="44.048999999999999"/>
    <n v="0.15"/>
    <m/>
    <s v="MENSUAL"/>
    <d v="2022-01-05T00:00:00"/>
    <s v="RENOVACION"/>
    <s v="RAMOS SANCHEZ, CECILIA FERNANDA"/>
    <x v="270"/>
    <x v="269"/>
    <s v="ASESOR"/>
    <x v="45"/>
    <n v="0.3"/>
    <n v="13.214699999999999"/>
  </r>
  <r>
    <s v="AUTOS"/>
    <s v="MAPFRE"/>
    <n v="4012100061524"/>
    <n v="307.27"/>
    <n v="46.090499999999999"/>
    <n v="0.15"/>
    <m/>
    <s v="MENSUAL"/>
    <d v="2022-01-05T00:00:00"/>
    <s v="NUEVA"/>
    <s v="SALCIDO RAMOS, FRANCISCO"/>
    <x v="270"/>
    <x v="269"/>
    <s v="ASESOR"/>
    <x v="45"/>
    <n v="0.3"/>
    <n v="13.82715"/>
  </r>
  <r>
    <s v="AUTOS"/>
    <s v="MAPFRE"/>
    <n v="4052000025296"/>
    <n v="5925.47"/>
    <n v="770.32"/>
    <n v="0.1300015019905594"/>
    <m/>
    <s v="CONTADO"/>
    <d v="2022-01-06T00:00:00"/>
    <s v="RENOVACION"/>
    <s v="CHACON MONTERO, MARIA ILDA"/>
    <x v="270"/>
    <x v="269"/>
    <s v="ASESOR"/>
    <x v="45"/>
    <n v="0.3"/>
    <n v="231.096"/>
  </r>
  <r>
    <s v="AUTOS"/>
    <s v="MAPFRE"/>
    <n v="4011900499574"/>
    <n v="251.09"/>
    <n v="37.663499999999999"/>
    <n v="0.15"/>
    <m/>
    <s v="MENSUAL"/>
    <d v="2022-01-07T00:00:00"/>
    <s v="RENOVACION"/>
    <s v="VALDEZ ALVARADO, FRANCISCO"/>
    <x v="270"/>
    <x v="269"/>
    <s v="ASESOR"/>
    <x v="45"/>
    <n v="0.3"/>
    <n v="11.299049999999999"/>
  </r>
  <r>
    <s v="AUTOS"/>
    <s v="MAPFRE"/>
    <n v="4012100023662"/>
    <n v="4742.76"/>
    <n v="711.41399999999999"/>
    <n v="0.15"/>
    <m/>
    <s v="CONTADO"/>
    <d v="2022-01-11T00:00:00"/>
    <s v="RENOVACION"/>
    <s v="GOMEZ GARCIA, ROSA GUADALUPE"/>
    <x v="270"/>
    <x v="269"/>
    <s v="ASESOR"/>
    <x v="45"/>
    <n v="0.3"/>
    <n v="213.42419999999998"/>
  </r>
  <r>
    <s v="AUTOS"/>
    <s v="MAPFRE"/>
    <n v="4011900474022"/>
    <n v="3199.92"/>
    <n v="479.988"/>
    <n v="0.15"/>
    <m/>
    <s v="SEMESTRAL"/>
    <d v="2022-01-13T00:00:00"/>
    <s v="RENOVACION"/>
    <s v="FERNANDEZ CABALLERO, RODRIGO"/>
    <x v="270"/>
    <x v="269"/>
    <s v="ASESOR"/>
    <x v="45"/>
    <n v="0.3"/>
    <n v="143.99639999999999"/>
  </r>
  <r>
    <s v="AUTOS"/>
    <s v="MAPFRE"/>
    <n v="4012000002249"/>
    <n v="642.38"/>
    <n v="96.356999999999999"/>
    <n v="0.15"/>
    <m/>
    <s v="MENSUAL"/>
    <d v="2022-01-14T00:00:00"/>
    <s v="RENOVACION"/>
    <s v="RUELAS CABRERA, DANIEL ATAHUALP"/>
    <x v="270"/>
    <x v="269"/>
    <s v="ASESOR"/>
    <x v="45"/>
    <n v="0.3"/>
    <n v="28.9071"/>
  </r>
  <r>
    <s v="AUTOS"/>
    <s v="MAPFRE"/>
    <n v="4012100075360"/>
    <n v="342.95"/>
    <n v="51.442499999999995"/>
    <n v="0.15"/>
    <m/>
    <s v="MENSUAL"/>
    <d v="2022-01-19T00:00:00"/>
    <s v="NUEVA"/>
    <s v="SANCHEZ YMAZ, MARIA DE LOURDES"/>
    <x v="270"/>
    <x v="269"/>
    <s v="ASESOR"/>
    <x v="45"/>
    <n v="0.3"/>
    <n v="15.432749999999999"/>
  </r>
  <r>
    <s v="AUTOS"/>
    <s v="MAPFRE"/>
    <n v="4011900474361"/>
    <n v="4594.82"/>
    <n v="689.22299999999996"/>
    <n v="0.15"/>
    <m/>
    <s v="CONTADO"/>
    <d v="2022-01-20T00:00:00"/>
    <s v="RENOVACION"/>
    <s v="BUENO ROSALES, MA GUADALUPE"/>
    <x v="270"/>
    <x v="269"/>
    <s v="ASESOR"/>
    <x v="45"/>
    <n v="0.3"/>
    <n v="206.76689999999999"/>
  </r>
  <r>
    <s v="AUTOS"/>
    <s v="MAPFRE"/>
    <n v="4012200013485"/>
    <n v="1913.71"/>
    <n v="287.05649999999997"/>
    <n v="0.15"/>
    <m/>
    <s v="CONTADO"/>
    <d v="2022-01-20T00:00:00"/>
    <s v="NUEVA"/>
    <s v="MARTINEZ GARCIA, JESUS"/>
    <x v="270"/>
    <x v="269"/>
    <s v="ASESOR"/>
    <x v="45"/>
    <n v="0.3"/>
    <n v="86.116949999999989"/>
  </r>
  <r>
    <s v="AUTOS"/>
    <s v="MAPFRE"/>
    <n v="4011900474580"/>
    <n v="441.97"/>
    <n v="66.295500000000004"/>
    <n v="0.15"/>
    <m/>
    <s v="MENSUAL"/>
    <d v="2022-01-21T00:00:00"/>
    <s v="RENOVACION"/>
    <s v="REYES SIFUENTES, SIMON"/>
    <x v="270"/>
    <x v="269"/>
    <s v="ASESOR"/>
    <x v="45"/>
    <n v="0.3"/>
    <n v="19.888650000000002"/>
  </r>
  <r>
    <s v="AUTOS"/>
    <s v="MAPFRE"/>
    <n v="4012000033293"/>
    <n v="284.67"/>
    <n v="42.700499999999998"/>
    <n v="0.15"/>
    <m/>
    <s v="MENSUAL"/>
    <d v="2022-01-24T00:00:00"/>
    <s v="RENOVACION"/>
    <s v="CAMPOS STENNER, RODOLFO ALEJAND"/>
    <x v="270"/>
    <x v="269"/>
    <s v="ASESOR"/>
    <x v="45"/>
    <n v="0.3"/>
    <n v="12.810149999999998"/>
  </r>
  <r>
    <s v="AUTOS"/>
    <s v="MAPFRE"/>
    <n v="4012100298047"/>
    <n v="411.01"/>
    <n v="61.651499999999999"/>
    <n v="0.15"/>
    <m/>
    <s v="MENSUAL"/>
    <d v="2022-01-24T00:00:00"/>
    <s v="NUEVA"/>
    <s v="MAYORGA RODRIGUEZ, LUCILA"/>
    <x v="270"/>
    <x v="269"/>
    <s v="ASESOR"/>
    <x v="45"/>
    <n v="0.3"/>
    <n v="18.495449999999998"/>
  </r>
  <r>
    <s v="AUTOS"/>
    <s v="MAPFRE"/>
    <n v="4012100386074"/>
    <n v="201.32"/>
    <n v="30.197999999999997"/>
    <n v="0.15"/>
    <m/>
    <s v="MENSUAL"/>
    <d v="2022-01-24T00:00:00"/>
    <s v="NUEVA"/>
    <s v="MARTINEZ BARRAGAN, ISMAEL"/>
    <x v="270"/>
    <x v="269"/>
    <s v="ASESOR"/>
    <x v="45"/>
    <n v="0.3"/>
    <n v="9.0593999999999983"/>
  </r>
  <r>
    <s v="AUTOS"/>
    <s v="MAPFRE"/>
    <n v="4011900474395"/>
    <n v="254.73"/>
    <n v="38.209499999999998"/>
    <n v="0.15"/>
    <m/>
    <s v="MENSUAL"/>
    <d v="2022-01-25T00:00:00"/>
    <s v="RENOVACION"/>
    <s v="VALDEZ ALVARADO, FRANCISCO"/>
    <x v="270"/>
    <x v="269"/>
    <s v="ASESOR"/>
    <x v="45"/>
    <n v="0.3"/>
    <n v="11.46285"/>
  </r>
  <r>
    <s v="AUTOS"/>
    <s v="MAPFRE"/>
    <n v="4012000103277"/>
    <n v="199.34"/>
    <n v="29.901"/>
    <n v="0.15"/>
    <m/>
    <s v="MENSUAL"/>
    <d v="2022-01-26T00:00:00"/>
    <s v="RENOVACION"/>
    <s v="ALEMAN DIAZ, WENDY"/>
    <x v="270"/>
    <x v="269"/>
    <s v="ASESOR"/>
    <x v="45"/>
    <n v="0.3"/>
    <n v="8.9702999999999999"/>
  </r>
  <r>
    <s v="AUTOS"/>
    <s v="MAPFRE"/>
    <n v="4012200018944"/>
    <n v="6036.13"/>
    <n v="905.41949999999997"/>
    <n v="0.15"/>
    <m/>
    <s v="CONTADO"/>
    <d v="2022-01-27T00:00:00"/>
    <s v="NUEVA"/>
    <s v="MORALES BUENO, JUAN FERNANDO"/>
    <x v="270"/>
    <x v="269"/>
    <s v="ASESOR"/>
    <x v="45"/>
    <n v="0.3"/>
    <n v="271.62584999999996"/>
  </r>
  <r>
    <s v="AUTOS"/>
    <s v="MAPFRE"/>
    <n v="4011900499839"/>
    <n v="4556.9799999999996"/>
    <n v="683.54699999999991"/>
    <n v="0.15"/>
    <m/>
    <s v="CONTADO"/>
    <d v="2022-01-31T00:00:00"/>
    <s v="RENOVACION"/>
    <s v="PORRAS LOPEZ, ALEJANDRO"/>
    <x v="270"/>
    <x v="269"/>
    <s v="ASESOR"/>
    <x v="45"/>
    <n v="0.3"/>
    <n v="205.06409999999997"/>
  </r>
  <r>
    <s v="AUTOS"/>
    <s v="MAPFRE"/>
    <n v="4012000025368"/>
    <n v="10333.08"/>
    <n v="1549.962"/>
    <n v="0.15"/>
    <m/>
    <s v="CONTADO"/>
    <d v="2022-01-31T00:00:00"/>
    <s v="RENOVACION"/>
    <s v="KEMPKE LUNA, MARIA ISABEL"/>
    <x v="270"/>
    <x v="269"/>
    <s v="ASESOR"/>
    <x v="45"/>
    <n v="0.3"/>
    <n v="464.98859999999996"/>
  </r>
  <r>
    <s v="AUTOS"/>
    <s v="MAPFRE"/>
    <n v="4012000096541"/>
    <n v="584.63"/>
    <n v="87.694499999999991"/>
    <n v="0.15"/>
    <m/>
    <s v="MENSUAL"/>
    <d v="2022-02-01T00:00:00"/>
    <s v="RENOVACION"/>
    <s v="GAJIOLA GOMEZ, HUGO ALBERTO"/>
    <x v="271"/>
    <x v="270"/>
    <s v="ASESOR SENIOR"/>
    <x v="45"/>
    <n v="0.3"/>
    <n v="26.308349999999997"/>
  </r>
  <r>
    <s v="AUTOS"/>
    <s v="MAPFRE"/>
    <n v="4012100025416"/>
    <n v="3044"/>
    <n v="456.59999999999997"/>
    <n v="0.15"/>
    <m/>
    <s v="SEMESTRAL"/>
    <d v="2022-02-02T00:00:00"/>
    <s v="RENOVACION"/>
    <s v="FLORES CORDERO, ESMERALDA"/>
    <x v="270"/>
    <x v="269"/>
    <s v="ASESOR"/>
    <x v="45"/>
    <n v="0.3"/>
    <n v="136.97999999999999"/>
  </r>
  <r>
    <s v="AUTOS"/>
    <s v="MAPFRE"/>
    <n v="4012200032058"/>
    <n v="1196.06"/>
    <n v="179.40899999999999"/>
    <n v="0.15"/>
    <m/>
    <s v="TRIMESTRAL"/>
    <d v="2022-02-02T00:00:00"/>
    <s v="NUEVA"/>
    <s v="FERNANDEZ ORTIZ, SARA"/>
    <x v="270"/>
    <x v="269"/>
    <s v="ASESOR"/>
    <x v="45"/>
    <n v="0.3"/>
    <n v="53.822699999999998"/>
  </r>
  <r>
    <s v="AUTOS"/>
    <s v="MAPFRE"/>
    <n v="4011900354860"/>
    <n v="400.55"/>
    <n v="60.082499999999996"/>
    <n v="0.15"/>
    <m/>
    <s v="MENSUAL"/>
    <d v="2022-01-06T00:00:00"/>
    <s v="RENOVACION"/>
    <s v="MU¥IZ RINCON, MA EUGENIA"/>
    <x v="272"/>
    <x v="271"/>
    <s v="ASESOR"/>
    <x v="45"/>
    <n v="0.3"/>
    <n v="18.024749999999997"/>
  </r>
  <r>
    <s v="AUTOS"/>
    <s v="MAPFRE"/>
    <n v="4011900418199"/>
    <n v="405.26"/>
    <n v="60.788999999999994"/>
    <n v="0.15"/>
    <m/>
    <s v="MENSUAL"/>
    <d v="2022-01-10T00:00:00"/>
    <s v="RENOVACION"/>
    <s v="PANIAGUA VEYRO, GUSTAVO ADRIAN"/>
    <x v="272"/>
    <x v="271"/>
    <s v="ASESOR"/>
    <x v="45"/>
    <n v="0.3"/>
    <n v="18.236699999999999"/>
  </r>
  <r>
    <s v="AUTOS"/>
    <s v="MAPFRE"/>
    <n v="4012000102755"/>
    <n v="293.3"/>
    <n v="43.994999999999997"/>
    <n v="0.15"/>
    <m/>
    <s v="MENSUAL"/>
    <d v="2022-01-24T00:00:00"/>
    <s v="RENOVACION"/>
    <s v="ALBORES HERRERA, CIVILLA"/>
    <x v="272"/>
    <x v="271"/>
    <s v="ASESOR"/>
    <x v="45"/>
    <n v="0.3"/>
    <n v="13.198499999999999"/>
  </r>
  <r>
    <s v="AUTOS"/>
    <s v="MAPFRE"/>
    <n v="4012000102755"/>
    <n v="293.3"/>
    <n v="43.994999999999997"/>
    <n v="0.15"/>
    <m/>
    <s v="MENSUAL"/>
    <d v="2022-01-24T00:00:00"/>
    <s v="RENOVACION"/>
    <s v="ALBORES HERRERA, CIVILLA"/>
    <x v="272"/>
    <x v="271"/>
    <s v="ASESOR"/>
    <x v="45"/>
    <n v="0.3"/>
    <n v="13.198499999999999"/>
  </r>
  <r>
    <s v="AUTOS"/>
    <s v="MAPFRE"/>
    <n v="4012000020050"/>
    <n v="3934.13"/>
    <n v="590.11950000000002"/>
    <n v="0.15"/>
    <m/>
    <s v="CONTADO"/>
    <d v="2022-02-02T00:00:00"/>
    <s v="RENOVACION"/>
    <s v="CERVANTES CHAVARRIA, APOLONIA"/>
    <x v="272"/>
    <x v="271"/>
    <s v="ASESOR"/>
    <x v="45"/>
    <n v="0.3"/>
    <n v="177.03585000000001"/>
  </r>
  <r>
    <s v="AUTOS"/>
    <s v="MAPFRE"/>
    <n v="4011900474566"/>
    <n v="4211.66"/>
    <n v="631.74899999999991"/>
    <n v="0.15"/>
    <m/>
    <s v="SEMESTRAL"/>
    <d v="2022-01-18T00:00:00"/>
    <s v="RENOVACION"/>
    <s v="RUENES MOSCOSO, GERARDO JESUS"/>
    <x v="273"/>
    <x v="272"/>
    <s v="DIRECTOR DE CENTRO FINANCIERO"/>
    <x v="45"/>
    <n v="0.3"/>
    <n v="189.52469999999997"/>
  </r>
  <r>
    <s v="AUTOS"/>
    <s v="MAPFRE"/>
    <n v="4012200012222"/>
    <n v="240.1"/>
    <n v="36.015000000000001"/>
    <n v="0.15"/>
    <m/>
    <s v="MENSUAL"/>
    <d v="2022-01-17T00:00:00"/>
    <s v="NUEVA"/>
    <s v="MALDONADO ORTIZ, ENRIQUE JESUS"/>
    <x v="274"/>
    <x v="273"/>
    <s v="ASESOR SENIOR"/>
    <x v="45"/>
    <n v="0.3"/>
    <n v="10.804499999999999"/>
  </r>
  <r>
    <s v="AUTOS"/>
    <s v="MAPFRE"/>
    <n v="4012000005276"/>
    <n v="633.48"/>
    <n v="95.022000000000006"/>
    <n v="0.15"/>
    <m/>
    <s v="MENSUAL"/>
    <d v="2022-01-07T00:00:00"/>
    <s v="RENOVACION"/>
    <s v="VENEGAS CHAVEZ, RENE"/>
    <x v="275"/>
    <x v="274"/>
    <s v="ASESOR"/>
    <x v="45"/>
    <n v="0.3"/>
    <n v="28.506600000000002"/>
  </r>
  <r>
    <s v="AUTOS"/>
    <s v="MAPFRE"/>
    <n v="4012100166822"/>
    <n v="339.19"/>
    <n v="50.878499999999995"/>
    <n v="0.15"/>
    <m/>
    <s v="MENSUAL"/>
    <d v="2022-01-19T00:00:00"/>
    <s v="NUEVA"/>
    <s v="CHAVEZ AVILA, NORA LUCIA"/>
    <x v="275"/>
    <x v="274"/>
    <s v="ASESOR"/>
    <x v="45"/>
    <n v="0.3"/>
    <n v="15.263549999999999"/>
  </r>
  <r>
    <s v="AUTOS"/>
    <s v="MAPFRE"/>
    <n v="4012000564100"/>
    <n v="625.21"/>
    <n v="93.781500000000008"/>
    <n v="0.15"/>
    <m/>
    <s v="MENSUAL"/>
    <d v="2022-01-28T00:00:00"/>
    <s v="RENOVACION"/>
    <s v="MURRA TALAMAS, ENRIQUE GERARDO"/>
    <x v="275"/>
    <x v="274"/>
    <s v="ASESOR"/>
    <x v="45"/>
    <n v="0.3"/>
    <n v="28.134450000000001"/>
  </r>
  <r>
    <s v="VIDA INVERSION"/>
    <s v="MAPFRE"/>
    <n v="1002100012126"/>
    <n v="5000"/>
    <n v="1300"/>
    <n v="0.26"/>
    <m/>
    <s v="CONTADO"/>
    <d v="2022-01-07T00:00:00"/>
    <s v="NUEVA"/>
    <s v="RIOS DOMINGUEZ, JOEL ALEJANDRO"/>
    <x v="276"/>
    <x v="275"/>
    <s v="ASESOR SENIOR"/>
    <x v="46"/>
    <n v="0.3"/>
    <n v="390"/>
  </r>
  <r>
    <s v="HOGAR"/>
    <s v="MAPFRE"/>
    <n v="3101900018593"/>
    <n v="609.15"/>
    <n v="79.189499999999995"/>
    <n v="0.13"/>
    <m/>
    <s v="MENSUAL"/>
    <d v="2022-01-07T00:00:00"/>
    <s v="RENOVACION"/>
    <s v="CELADA AVILA, SERGIO"/>
    <x v="276"/>
    <x v="275"/>
    <s v="ASESOR SENIOR"/>
    <x v="46"/>
    <n v="0.3"/>
    <n v="23.756849999999996"/>
  </r>
  <r>
    <s v="HOGAR"/>
    <s v="MAPFRE"/>
    <n v="3101900018548"/>
    <n v="2901.94"/>
    <n v="377.25220000000002"/>
    <n v="0.13"/>
    <m/>
    <s v="CONTADO"/>
    <d v="2022-01-13T00:00:00"/>
    <s v="RENOVACION"/>
    <s v="GARCIA GUERRA, MIRTHA AURELIA"/>
    <x v="276"/>
    <x v="275"/>
    <s v="ASESOR SENIOR"/>
    <x v="46"/>
    <n v="0.3"/>
    <n v="113.17566000000001"/>
  </r>
  <r>
    <s v="AUTOS"/>
    <s v="MAPFRE"/>
    <n v="4012100260303"/>
    <n v="406.77"/>
    <n v="61.015499999999996"/>
    <n v="0.15"/>
    <m/>
    <s v="MENSUAL"/>
    <d v="2022-01-17T00:00:00"/>
    <s v="NUEVA"/>
    <s v="ELIZONDO SANMIGUEL, OLGA  ADRIA"/>
    <x v="276"/>
    <x v="275"/>
    <s v="ASESOR SENIOR"/>
    <x v="46"/>
    <n v="0.3"/>
    <n v="18.304649999999999"/>
  </r>
  <r>
    <s v="AUTOS"/>
    <s v="MAPFRE"/>
    <n v="4011900474623"/>
    <n v="13533.99"/>
    <n v="2030.0984999999998"/>
    <n v="0.15"/>
    <m/>
    <s v="CONTADO"/>
    <d v="2022-01-19T00:00:00"/>
    <s v="RENOVACION"/>
    <s v="BERLANGA FLORES, HUGO CARLOS"/>
    <x v="276"/>
    <x v="275"/>
    <s v="ASESOR SENIOR"/>
    <x v="46"/>
    <n v="0.3"/>
    <n v="609.02954999999997"/>
  </r>
  <r>
    <s v="HOGAR"/>
    <s v="MAPFRE"/>
    <n v="3101900018593"/>
    <n v="609.13"/>
    <n v="79.186900000000009"/>
    <n v="0.13"/>
    <m/>
    <s v="MENSUAL"/>
    <d v="2022-01-24T00:00:00"/>
    <s v="RENOVACION"/>
    <s v="CELADA AVILA, SERGIO"/>
    <x v="276"/>
    <x v="275"/>
    <s v="ASESOR SENIOR"/>
    <x v="46"/>
    <n v="0.3"/>
    <n v="23.756070000000001"/>
  </r>
  <r>
    <s v="AUTOS"/>
    <s v="MAPFRE"/>
    <n v="4012100303754"/>
    <n v="831.85"/>
    <n v="124.7775"/>
    <n v="0.15"/>
    <m/>
    <s v="MENSUAL"/>
    <d v="2022-01-28T00:00:00"/>
    <s v="NUEVA"/>
    <s v="GARCIA MENDIOLA, IRMA ISABEL"/>
    <x v="276"/>
    <x v="275"/>
    <s v="ASESOR SENIOR"/>
    <x v="46"/>
    <n v="0.3"/>
    <n v="37.433250000000001"/>
  </r>
  <r>
    <s v="AUTOS"/>
    <s v="MAPFRE"/>
    <n v="4011900474585"/>
    <n v="1376.08"/>
    <n v="206.41199999999998"/>
    <n v="0.15"/>
    <m/>
    <s v="TRIMESTRAL"/>
    <d v="2022-01-28T00:00:00"/>
    <s v="RENOVACION"/>
    <s v="RAMOS CAZARES, FRANCISCO JOSE"/>
    <x v="277"/>
    <x v="276"/>
    <s v="SUBDIRECTOR DE CENTRO FINANCIERO"/>
    <x v="46"/>
    <n v="0.3"/>
    <n v="61.923599999999993"/>
  </r>
  <r>
    <s v="HOGAR"/>
    <s v="MAPFRE"/>
    <n v="3101900017025"/>
    <n v="11623.41"/>
    <n v="1511.0433"/>
    <n v="0.13"/>
    <m/>
    <s v="CONTADO"/>
    <d v="2022-01-12T00:00:00"/>
    <s v="RENOVACION"/>
    <s v="CARDENAS GARZA, GLORIA AZUCENA"/>
    <x v="278"/>
    <x v="277"/>
    <s v="EJECUTIVO ASOCIADO"/>
    <x v="46"/>
    <n v="0.3"/>
    <n v="453.31299000000001"/>
  </r>
  <r>
    <s v="GMM"/>
    <s v="MAPFRE"/>
    <n v="2882000040996"/>
    <n v="1056.7"/>
    <n v="200.77300000000002"/>
    <n v="0.19"/>
    <m/>
    <s v="MENSUAL"/>
    <d v="2022-01-26T00:00:00"/>
    <s v="RENOVACION"/>
    <s v="TIJERINA QUINTANILLA, CYNTIA VA"/>
    <x v="278"/>
    <x v="277"/>
    <s v="EJECUTIVO ASOCIADO"/>
    <x v="46"/>
    <n v="0.3"/>
    <n v="60.231900000000003"/>
  </r>
  <r>
    <s v="AUTOS"/>
    <s v="MAPFRE"/>
    <n v="4012100035564"/>
    <n v="5907.63"/>
    <n v="886.14449999999999"/>
    <n v="0.15"/>
    <m/>
    <s v="CONTADO"/>
    <d v="2022-01-31T00:00:00"/>
    <s v="RENOVACION"/>
    <s v="COVARRUBIAS RODRIGUEZ, CECILIA"/>
    <x v="278"/>
    <x v="277"/>
    <s v="EJECUTIVO ASOCIADO"/>
    <x v="46"/>
    <n v="0.3"/>
    <n v="265.84334999999999"/>
  </r>
  <r>
    <s v="AUTOS"/>
    <s v="MAPFRE"/>
    <n v="4011900474219"/>
    <n v="419.96"/>
    <n v="62.993999999999993"/>
    <n v="0.15"/>
    <m/>
    <s v="MENSUAL"/>
    <d v="2022-01-14T00:00:00"/>
    <s v="RENOVACION"/>
    <s v="GIBAJA GONZALEZ, NORMA ALEIDA"/>
    <x v="279"/>
    <x v="278"/>
    <s v="EJECUTIVO DE SERVICIO"/>
    <x v="47"/>
    <n v="0.3"/>
    <n v="18.898199999999996"/>
  </r>
  <r>
    <s v="AUTOS"/>
    <s v="MAPFRE"/>
    <n v="4012000022684"/>
    <n v="302.55"/>
    <n v="45.3825"/>
    <n v="0.15"/>
    <m/>
    <s v="MENSUAL"/>
    <d v="2022-01-21T00:00:00"/>
    <s v="RENOVACION"/>
    <s v="ACOSTA GIBAJA, SOFIA"/>
    <x v="279"/>
    <x v="278"/>
    <s v="EJECUTIVO DE SERVICIO"/>
    <x v="47"/>
    <n v="0.3"/>
    <n v="13.614749999999999"/>
  </r>
  <r>
    <s v="AUTOS"/>
    <s v="MAPFRE"/>
    <n v="4012000104387"/>
    <n v="511.71"/>
    <n v="76.756499999999988"/>
    <n v="0.15"/>
    <m/>
    <s v="MENSUAL"/>
    <d v="2022-01-20T00:00:00"/>
    <s v="RENOVACION"/>
    <s v="MARTINEZ FLORES, CORDELIA MARIA"/>
    <x v="280"/>
    <x v="279"/>
    <s v="ASESOR"/>
    <x v="47"/>
    <n v="0.3"/>
    <n v="23.026949999999996"/>
  </r>
  <r>
    <s v="AUTOS"/>
    <s v="MAPFRE"/>
    <n v="4012000627155"/>
    <n v="480.1"/>
    <n v="72.015000000000001"/>
    <n v="0.15"/>
    <m/>
    <s v="MENSUAL"/>
    <d v="2022-01-24T00:00:00"/>
    <s v="RENOVACION"/>
    <s v="FLORES TREVINO, KATIA MARLENE"/>
    <x v="280"/>
    <x v="279"/>
    <s v="ASESOR"/>
    <x v="47"/>
    <n v="0.3"/>
    <n v="21.604499999999998"/>
  </r>
  <r>
    <s v="AUTOS"/>
    <s v="MAPFRE"/>
    <n v="4011900435823"/>
    <n v="293.10000000000002"/>
    <n v="43.965000000000003"/>
    <n v="0.15"/>
    <m/>
    <s v="MENSUAL"/>
    <d v="2022-01-06T00:00:00"/>
    <s v="RENOVACION"/>
    <s v="CERON PEREZ, CARLOS"/>
    <x v="281"/>
    <x v="280"/>
    <s v="ASESOR"/>
    <x v="47"/>
    <n v="0.3"/>
    <n v="13.189500000000001"/>
  </r>
  <r>
    <s v="AUTOS"/>
    <s v="MAPFRE"/>
    <n v="4011900316385"/>
    <n v="517.12"/>
    <n v="77.567999999999998"/>
    <n v="0.15"/>
    <m/>
    <s v="MENSUAL"/>
    <d v="2022-01-11T00:00:00"/>
    <s v="RENOVACION"/>
    <s v="TORAL OSORNIO, JUANA LILIA"/>
    <x v="281"/>
    <x v="280"/>
    <s v="ASESOR"/>
    <x v="47"/>
    <n v="0.3"/>
    <n v="23.270399999999999"/>
  </r>
  <r>
    <s v="AUTOS"/>
    <s v="MAPFRE"/>
    <n v="4011900499038"/>
    <n v="1530.96"/>
    <n v="229.64400000000001"/>
    <n v="0.15"/>
    <m/>
    <s v="SEMESTRAL"/>
    <d v="2022-01-13T00:00:00"/>
    <s v="RENOVACION"/>
    <s v="ORDORICA IZAGUIRRE, JON IMANOL"/>
    <x v="281"/>
    <x v="280"/>
    <s v="ASESOR"/>
    <x v="47"/>
    <n v="0.3"/>
    <n v="68.893199999999993"/>
  </r>
  <r>
    <s v="AUTOS"/>
    <s v="MAPFRE"/>
    <n v="4011900396804"/>
    <n v="454.65"/>
    <n v="68.197499999999991"/>
    <n v="0.15"/>
    <m/>
    <s v="MENSUAL"/>
    <d v="2022-01-17T00:00:00"/>
    <s v="RENOVACION"/>
    <s v="TREVINO VARGAS, CARLOS RODRIGO"/>
    <x v="281"/>
    <x v="280"/>
    <s v="ASESOR"/>
    <x v="47"/>
    <n v="0.3"/>
    <n v="20.459249999999997"/>
  </r>
  <r>
    <s v="AUTOS"/>
    <s v="MAPFRE"/>
    <n v="4011900402895"/>
    <n v="477.54"/>
    <n v="71.631"/>
    <n v="0.15"/>
    <m/>
    <s v="MENSUAL"/>
    <d v="2022-01-14T00:00:00"/>
    <s v="RENOVACION"/>
    <s v="ALVAREZ SORIANO, FELIPE"/>
    <x v="282"/>
    <x v="281"/>
    <s v="ASESOR"/>
    <x v="47"/>
    <n v="0.3"/>
    <n v="21.4893"/>
  </r>
  <r>
    <s v="GMM"/>
    <s v="MAPFRE"/>
    <n v="2882000022740"/>
    <n v="783.69"/>
    <n v="133.22999999999999"/>
    <n v="0.17000344523982694"/>
    <m/>
    <s v="MENSUAL SIN RECARGOS"/>
    <d v="2022-01-14T00:00:00"/>
    <s v="RENOVACION"/>
    <s v="SEPULVEDA OYERVIDES, VICTOR MAN"/>
    <x v="283"/>
    <x v="282"/>
    <s v="ASESOR"/>
    <x v="47"/>
    <n v="0.3"/>
    <n v="39.968999999999994"/>
  </r>
  <r>
    <s v="AUTOS"/>
    <s v="MAPFRE"/>
    <n v="4012100045994"/>
    <n v="294.92"/>
    <n v="44.238"/>
    <n v="0.15"/>
    <m/>
    <s v="MENSUAL"/>
    <d v="2022-01-26T00:00:00"/>
    <s v="RENOVACION"/>
    <s v="TREVI¥O GARZA, JOEL ANTONIO"/>
    <x v="283"/>
    <x v="282"/>
    <s v="ASESOR"/>
    <x v="47"/>
    <n v="0.3"/>
    <n v="13.2714"/>
  </r>
  <r>
    <s v="GMM"/>
    <s v="MAPFRE"/>
    <n v="2882000023877"/>
    <n v="1175.52"/>
    <n v="199.84"/>
    <n v="0.17000136109976863"/>
    <m/>
    <s v="MENSUAL SIN RECARGOS"/>
    <d v="2022-01-27T00:00:00"/>
    <s v="RENOVACION"/>
    <s v="GRANADOS CANTU, MIREYA MATILDE"/>
    <x v="283"/>
    <x v="282"/>
    <s v="ASESOR"/>
    <x v="47"/>
    <n v="0.3"/>
    <n v="59.951999999999998"/>
  </r>
  <r>
    <s v="GMM"/>
    <s v="MAPFRE"/>
    <n v="2882000024671"/>
    <n v="880.4"/>
    <n v="149.66999999999999"/>
    <n v="0.17000227169468424"/>
    <m/>
    <s v="MENSUAL SIN RECARGOS"/>
    <d v="2022-01-27T00:00:00"/>
    <s v="RENOVACION"/>
    <s v="GRANADOS CANTU, MIREYA MATILDE"/>
    <x v="283"/>
    <x v="282"/>
    <s v="ASESOR"/>
    <x v="47"/>
    <n v="0.3"/>
    <n v="44.900999999999996"/>
  </r>
  <r>
    <s v="AUTOS"/>
    <s v="MAPFRE"/>
    <n v="4011900435821"/>
    <n v="679.58"/>
    <n v="101.937"/>
    <n v="0.15"/>
    <m/>
    <s v="MENSUAL"/>
    <d v="2022-02-01T00:00:00"/>
    <s v="RENOVACION"/>
    <s v="VILLARREAL RODRIGUEZ, JESUS ANG"/>
    <x v="284"/>
    <x v="283"/>
    <s v="DIRECTOR DE CENTRO FINANCIERO"/>
    <x v="47"/>
    <n v="0.3"/>
    <n v="30.581099999999999"/>
  </r>
  <r>
    <s v="AUTOS"/>
    <s v="MAPFRE"/>
    <n v="4012000035939"/>
    <n v="393.46"/>
    <n v="59.018999999999991"/>
    <n v="0.15"/>
    <m/>
    <s v="MENSUAL"/>
    <d v="2022-01-07T00:00:00"/>
    <s v="RENOVACION"/>
    <s v="MORALES LOZANO, MARIA ELENA"/>
    <x v="285"/>
    <x v="284"/>
    <s v="ASESOR"/>
    <x v="48"/>
    <n v="0.3"/>
    <n v="17.705699999999997"/>
  </r>
  <r>
    <s v="AUTOS"/>
    <s v="MAPFRE"/>
    <n v="4012100064981"/>
    <n v="581.17999999999995"/>
    <n v="87.176999999999992"/>
    <n v="0.15"/>
    <m/>
    <s v="MENSUAL"/>
    <d v="2022-01-07T00:00:00"/>
    <s v="NUEVA"/>
    <s v="ADAME VELARDE, JORGE ALBERTO"/>
    <x v="285"/>
    <x v="284"/>
    <s v="ASESOR"/>
    <x v="48"/>
    <n v="0.3"/>
    <n v="26.153099999999998"/>
  </r>
  <r>
    <s v="AUTOS"/>
    <s v="MAPFRE"/>
    <n v="4011900435686"/>
    <n v="376.11"/>
    <n v="56.416499999999999"/>
    <n v="0.15"/>
    <m/>
    <s v="MENSUAL"/>
    <d v="2022-01-17T00:00:00"/>
    <s v="RENOVACION"/>
    <s v="LUNA HERNANDEZ, MARTHA CECILIA"/>
    <x v="285"/>
    <x v="284"/>
    <s v="ASESOR"/>
    <x v="48"/>
    <n v="0.3"/>
    <n v="16.924949999999999"/>
  </r>
  <r>
    <s v="AUTOS"/>
    <s v="MAPFRE"/>
    <n v="4012000092530"/>
    <n v="1032.8399999999999"/>
    <n v="154.92599999999999"/>
    <n v="0.15"/>
    <m/>
    <s v="MENSUAL"/>
    <d v="2022-02-02T00:00:00"/>
    <s v="RENOVACION"/>
    <s v="HERRERA MORALES, ROCIO DANAE"/>
    <x v="285"/>
    <x v="284"/>
    <s v="ASESOR"/>
    <x v="48"/>
    <n v="0.3"/>
    <n v="46.477799999999995"/>
  </r>
  <r>
    <s v="GMM"/>
    <s v="MAPFRE"/>
    <n v="2882000020966"/>
    <n v="6336.83"/>
    <n v="1181.8399999999999"/>
    <n v="0.18650334631037915"/>
    <m/>
    <s v="MENSUAL SIN RECARGOS"/>
    <d v="2022-01-07T00:00:00"/>
    <s v="RENOVACION"/>
    <s v="HERNANDEZ QUINTERO, MARIA ESMER"/>
    <x v="286"/>
    <x v="285"/>
    <s v="ASESOR"/>
    <x v="48"/>
    <n v="0.3"/>
    <n v="354.55199999999996"/>
  </r>
  <r>
    <s v="AUTOS"/>
    <s v="MAPFRE"/>
    <n v="4012000104637"/>
    <n v="314.64999999999998"/>
    <n v="47.197499999999998"/>
    <n v="0.15"/>
    <m/>
    <s v="MENSUAL"/>
    <d v="2022-01-20T00:00:00"/>
    <s v="RENOVACION"/>
    <s v="DE LA GARZA AYALA, MARCELA CECI"/>
    <x v="286"/>
    <x v="285"/>
    <s v="ASESOR"/>
    <x v="48"/>
    <n v="0.3"/>
    <n v="14.159249999999998"/>
  </r>
  <r>
    <s v="AUTOS"/>
    <s v="MAPFRE"/>
    <n v="4012000104637"/>
    <n v="314.64999999999998"/>
    <n v="47.197499999999998"/>
    <n v="0.15"/>
    <m/>
    <s v="MENSUAL"/>
    <d v="2022-01-20T00:00:00"/>
    <s v="RENOVACION"/>
    <s v="DE LA GARZA AYALA, MARCELA CECI"/>
    <x v="286"/>
    <x v="285"/>
    <s v="ASESOR"/>
    <x v="48"/>
    <n v="0.3"/>
    <n v="14.159249999999998"/>
  </r>
  <r>
    <s v="AUTOS"/>
    <s v="MAPFRE"/>
    <n v="4011900474593"/>
    <n v="493.69"/>
    <n v="74.0535"/>
    <n v="0.15"/>
    <m/>
    <s v="MENSUAL"/>
    <d v="2022-01-10T00:00:00"/>
    <s v="RENOVACION"/>
    <s v="LLORENTE HURTADO, MARIA GUADALU"/>
    <x v="287"/>
    <x v="286"/>
    <s v="ASESOR"/>
    <x v="48"/>
    <n v="0.3"/>
    <n v="22.216049999999999"/>
  </r>
  <r>
    <s v="AUTOS"/>
    <s v="MAPFRE"/>
    <n v="4012000104660"/>
    <n v="567.22"/>
    <n v="85.082999999999998"/>
    <n v="0.15"/>
    <m/>
    <s v="MENSUAL"/>
    <d v="2022-01-14T00:00:00"/>
    <s v="RENOVACION"/>
    <s v="GOMEZ VILLARREAL, MARIA TERESA"/>
    <x v="287"/>
    <x v="286"/>
    <s v="ASESOR"/>
    <x v="48"/>
    <n v="0.3"/>
    <n v="25.524899999999999"/>
  </r>
  <r>
    <s v="AUTOS"/>
    <s v="MAPFRE"/>
    <n v="4012000239043"/>
    <n v="179.39"/>
    <n v="26.908499999999997"/>
    <n v="0.15"/>
    <m/>
    <s v="MENSUAL"/>
    <d v="2022-01-27T00:00:00"/>
    <s v="RENOVACION"/>
    <s v="GARCIA ROCHA, SONIA ARACELI"/>
    <x v="288"/>
    <x v="287"/>
    <s v="DIRECTOR DE PROMOCION"/>
    <x v="48"/>
    <n v="0.3"/>
    <n v="8.0725499999999979"/>
  </r>
  <r>
    <s v="AUTOS"/>
    <s v="MAPFRE"/>
    <n v="4012000033359"/>
    <n v="449.54"/>
    <n v="67.430999999999997"/>
    <n v="0.15"/>
    <m/>
    <s v="MENSUAL"/>
    <d v="2022-01-14T00:00:00"/>
    <s v="RENOVACION"/>
    <s v="MONTOYA CORONADO, ORALIA"/>
    <x v="289"/>
    <x v="288"/>
    <s v="ASESOR"/>
    <x v="48"/>
    <n v="0.3"/>
    <n v="20.229299999999999"/>
  </r>
  <r>
    <s v="AUTOS"/>
    <s v="MAPFRE"/>
    <n v="4012100104219"/>
    <n v="391.85"/>
    <n v="58.777500000000003"/>
    <n v="0.15"/>
    <m/>
    <s v="MENSUAL"/>
    <d v="2022-01-17T00:00:00"/>
    <s v="NUEVA"/>
    <s v="NAHLE VEGA, ZAID"/>
    <x v="289"/>
    <x v="288"/>
    <s v="ASESOR"/>
    <x v="48"/>
    <n v="0.3"/>
    <n v="17.63325"/>
  </r>
  <r>
    <s v="AUTOS"/>
    <s v="MAPFRE"/>
    <n v="4012000092539"/>
    <n v="482.12"/>
    <n v="72.317999999999998"/>
    <n v="0.15"/>
    <m/>
    <s v="MENSUAL"/>
    <d v="2022-01-21T00:00:00"/>
    <s v="RENOVACION"/>
    <s v="LOPEZ TERRONES, MARGARITA"/>
    <x v="289"/>
    <x v="288"/>
    <s v="ASESOR"/>
    <x v="48"/>
    <n v="0.3"/>
    <n v="21.695399999999999"/>
  </r>
  <r>
    <s v="HOGAR"/>
    <s v="MAPFRE"/>
    <n v="3101900004503"/>
    <n v="619.69000000000005"/>
    <n v="80.559700000000007"/>
    <n v="0.13"/>
    <m/>
    <s v="TRIMESTRAL"/>
    <d v="2022-01-28T00:00:00"/>
    <s v="RENOVACION"/>
    <s v="MONTOYA CORONADO, ORALIA"/>
    <x v="289"/>
    <x v="288"/>
    <s v="ASESOR"/>
    <x v="48"/>
    <n v="0.3"/>
    <n v="24.167910000000003"/>
  </r>
  <r>
    <s v="AUTOS"/>
    <s v="MAPFRE"/>
    <n v="4011900474309"/>
    <n v="1699.61"/>
    <n v="254.94149999999996"/>
    <n v="0.15"/>
    <m/>
    <s v="TRIMESTRAL"/>
    <d v="2022-01-26T00:00:00"/>
    <s v="RENOVACION"/>
    <s v="CHARLES DE LEON, ELVA PATRICIA"/>
    <x v="290"/>
    <x v="289"/>
    <s v="OPERADOR TELEFONICO"/>
    <x v="49"/>
    <n v="0.3"/>
    <n v="76.482449999999986"/>
  </r>
  <r>
    <s v="HOGAR"/>
    <s v="MAPFRE"/>
    <n v="3101900016943"/>
    <n v="2944.92"/>
    <n v="382.83960000000002"/>
    <n v="0.13"/>
    <m/>
    <s v="CONTADO"/>
    <d v="2022-01-17T00:00:00"/>
    <s v="RENOVACION"/>
    <s v="CAMACHO CANSECO, ISAAC SAUL"/>
    <x v="291"/>
    <x v="290"/>
    <s v="ASESOR"/>
    <x v="50"/>
    <n v="0.3"/>
    <n v="114.85188000000001"/>
  </r>
  <r>
    <s v="AUTOS"/>
    <s v="MAPFRE"/>
    <n v="4012000153747"/>
    <n v="629.17999999999995"/>
    <n v="94.376999999999995"/>
    <n v="0.15"/>
    <m/>
    <s v="MENSUAL"/>
    <d v="2022-01-07T00:00:00"/>
    <s v="RENOVACION"/>
    <s v="MERCADO VILLARREAL, JAVIER OMAR"/>
    <x v="292"/>
    <x v="291"/>
    <s v="ASESOR SENIOR"/>
    <x v="50"/>
    <n v="0.3"/>
    <n v="28.313099999999999"/>
  </r>
  <r>
    <s v="GMM"/>
    <s v="MAPFRE"/>
    <n v="2882000030694"/>
    <n v="2337.35"/>
    <n v="397.35"/>
    <n v="0.17000021391747067"/>
    <m/>
    <s v="MENSUAL SIN RECARGOS"/>
    <d v="2022-01-28T00:00:00"/>
    <s v="RENOVACION"/>
    <s v="ALVARADO SALAZAR, MARGARITO"/>
    <x v="293"/>
    <x v="292"/>
    <s v="ASESOR SENIOR"/>
    <x v="50"/>
    <n v="0.3"/>
    <n v="119.205"/>
  </r>
  <r>
    <s v="HOGAR"/>
    <s v="MAPFRE"/>
    <n v="3101900016853"/>
    <n v="307.75"/>
    <n v="40.0075"/>
    <n v="0.13"/>
    <m/>
    <s v="MENSUAL"/>
    <d v="2022-01-28T00:00:00"/>
    <s v="RENOVACION"/>
    <s v="MANCERA RODRIGUEZ, MARIA DEL CA"/>
    <x v="293"/>
    <x v="292"/>
    <s v="ASESOR SENIOR"/>
    <x v="50"/>
    <n v="0.3"/>
    <n v="12.00225"/>
  </r>
  <r>
    <s v="HOGAR"/>
    <s v="MAPFRE"/>
    <n v="3101900017100"/>
    <n v="761.57"/>
    <n v="99.004100000000008"/>
    <n v="0.13"/>
    <m/>
    <s v="MENSUAL"/>
    <d v="2022-01-28T00:00:00"/>
    <s v="RENOVACION"/>
    <s v="PEREZ SALINAS CHAVEZ, ALFREDO"/>
    <x v="293"/>
    <x v="292"/>
    <s v="ASESOR SENIOR"/>
    <x v="50"/>
    <n v="0.3"/>
    <n v="29.701230000000002"/>
  </r>
  <r>
    <s v="AUTOS"/>
    <s v="MAPFRE"/>
    <n v="4012000104725"/>
    <n v="412.64"/>
    <n v="61.895999999999994"/>
    <n v="0.15"/>
    <m/>
    <s v="MENSUAL"/>
    <d v="2022-01-28T00:00:00"/>
    <s v="RENOVACION"/>
    <s v="MANCERA RODRIGUEZ, SERGIO TOMAS"/>
    <x v="293"/>
    <x v="292"/>
    <s v="ASESOR SENIOR"/>
    <x v="50"/>
    <n v="0.3"/>
    <n v="18.568799999999996"/>
  </r>
  <r>
    <s v="GMM"/>
    <s v="MAPFRE"/>
    <n v="2882000021459"/>
    <n v="9788.58"/>
    <n v="1859.8302000000001"/>
    <n v="0.19"/>
    <m/>
    <s v="SEMESTRAL"/>
    <d v="2022-02-02T00:00:00"/>
    <s v="RENOVACION"/>
    <s v="SOLAR FUEL ECO ENERGY SA DE CV"/>
    <x v="294"/>
    <x v="293"/>
    <s v="DIRECTOR DE PROMOCION"/>
    <x v="50"/>
    <n v="0.3"/>
    <n v="557.94906000000003"/>
  </r>
  <r>
    <s v="GMM"/>
    <s v="MAPFRE"/>
    <n v="2882000022389"/>
    <n v="10865.47"/>
    <n v="2064.4393"/>
    <n v="0.19"/>
    <m/>
    <s v="SEMESTRAL"/>
    <d v="2022-02-02T00:00:00"/>
    <s v="RENOVACION"/>
    <s v="SOLAR FUEL ECO ENERGY SA DE CV"/>
    <x v="294"/>
    <x v="293"/>
    <s v="DIRECTOR DE PROMOCION"/>
    <x v="50"/>
    <n v="0.3"/>
    <n v="619.33178999999996"/>
  </r>
  <r>
    <s v="HOGAR"/>
    <s v="MAPFRE"/>
    <n v="3101900016852"/>
    <n v="5065.0600000000004"/>
    <n v="658.45780000000002"/>
    <n v="0.13"/>
    <m/>
    <s v="CONTADO"/>
    <d v="2022-01-07T00:00:00"/>
    <s v="RENOVACION"/>
    <s v="SANCHEZ LOPEZ, MARIA ELENA"/>
    <x v="295"/>
    <x v="294"/>
    <s v="DIRECTOR DE PROMOCION"/>
    <x v="50"/>
    <n v="0.3"/>
    <n v="197.53734"/>
  </r>
  <r>
    <s v="AUTOS"/>
    <s v="MAPFRE"/>
    <n v="4022100003948"/>
    <n v="7079.32"/>
    <n v="920.31000000000006"/>
    <n v="0.12999977398959223"/>
    <m/>
    <s v="ANUAL"/>
    <d v="2022-01-27T00:00:00"/>
    <s v="NUEVA"/>
    <s v="COMINCAR SA DE CV"/>
    <x v="295"/>
    <x v="294"/>
    <s v="DIRECTOR DE PROMOCION"/>
    <x v="50"/>
    <n v="0.3"/>
    <n v="276.09300000000002"/>
  </r>
  <r>
    <s v="AUTOS"/>
    <s v="MAPFRE"/>
    <n v="4022100003948"/>
    <n v="349.49"/>
    <n v="45.43"/>
    <n v="0.12998941314486823"/>
    <m/>
    <s v="ANUAL"/>
    <d v="2022-01-27T00:00:00"/>
    <s v="NUEVA"/>
    <s v="COMINCAR SA DE CV"/>
    <x v="295"/>
    <x v="294"/>
    <s v="DIRECTOR DE PROMOCION"/>
    <x v="50"/>
    <n v="0.3"/>
    <n v="13.629"/>
  </r>
  <r>
    <s v="AUTOS"/>
    <s v="MAPFRE"/>
    <n v="4022100003948"/>
    <n v="6883.94"/>
    <n v="894.91"/>
    <n v="0.12999968041557597"/>
    <m/>
    <s v="ANUAL"/>
    <d v="2022-01-27T00:00:00"/>
    <s v="NUEVA"/>
    <s v="COMINCAR SA DE CV"/>
    <x v="295"/>
    <x v="294"/>
    <s v="DIRECTOR DE PROMOCION"/>
    <x v="50"/>
    <n v="0.3"/>
    <n v="268.47299999999996"/>
  </r>
  <r>
    <s v="AUTOS"/>
    <s v="MAPFRE"/>
    <n v="4022100003948"/>
    <n v="6883.94"/>
    <n v="894.91"/>
    <n v="0.12999968041557597"/>
    <m/>
    <s v="ANUAL"/>
    <d v="2022-01-27T00:00:00"/>
    <s v="NUEVA"/>
    <s v="COMINCAR SA DE CV"/>
    <x v="295"/>
    <x v="294"/>
    <s v="DIRECTOR DE PROMOCION"/>
    <x v="50"/>
    <n v="0.3"/>
    <n v="268.47299999999996"/>
  </r>
  <r>
    <s v="AUTOS"/>
    <s v="MAPFRE"/>
    <n v="4022100003948"/>
    <n v="-6883.94"/>
    <n v="-894.91"/>
    <n v="0.12999968041557597"/>
    <m/>
    <s v="ANUAL"/>
    <d v="2022-01-27T00:00:00"/>
    <s v="NUEVA"/>
    <s v="COMINCAR SA DE CV"/>
    <x v="295"/>
    <x v="294"/>
    <s v="DIRECTOR DE PROMOCION"/>
    <x v="50"/>
    <n v="0.3"/>
    <n v="-268.47299999999996"/>
  </r>
  <r>
    <s v="AUTOS"/>
    <s v="MAPFRE"/>
    <n v="4022100003948"/>
    <n v="-349.49"/>
    <n v="-45.43"/>
    <n v="0.12998941314486823"/>
    <m/>
    <s v="ANUAL"/>
    <d v="2022-01-27T00:00:00"/>
    <s v="NUEVA"/>
    <s v="COMINCAR SA DE CV"/>
    <x v="295"/>
    <x v="294"/>
    <s v="DIRECTOR DE PROMOCION"/>
    <x v="50"/>
    <n v="0.3"/>
    <n v="-13.629"/>
  </r>
  <r>
    <s v="AUTOS"/>
    <s v="MAPFRE"/>
    <n v="4022100003948"/>
    <n v="-7079.32"/>
    <n v="-920.31000000000006"/>
    <n v="0.12999977398959223"/>
    <m/>
    <s v="ANUAL"/>
    <d v="2022-01-27T00:00:00"/>
    <s v="NUEVA"/>
    <s v="COMINCAR SA DE CV"/>
    <x v="295"/>
    <x v="294"/>
    <s v="DIRECTOR DE PROMOCION"/>
    <x v="50"/>
    <n v="0.3"/>
    <n v="-276.09300000000002"/>
  </r>
  <r>
    <s v="HOGAR"/>
    <s v="MAPFRE"/>
    <n v="3101900018624"/>
    <n v="6961.44"/>
    <n v="904.98720000000003"/>
    <n v="0.13"/>
    <m/>
    <s v="CONTADO"/>
    <d v="2022-01-11T00:00:00"/>
    <s v="RENOVACION"/>
    <s v="ZEPEDA GALINDO, SONIA MARCELA"/>
    <x v="296"/>
    <x v="295"/>
    <s v="SUBDIRECTOR DE CENTRO FINANCIERO"/>
    <x v="50"/>
    <n v="0.3"/>
    <n v="271.49615999999997"/>
  </r>
  <r>
    <s v="HOGAR"/>
    <s v="MAPFRE"/>
    <n v="3102100009959"/>
    <n v="417.9"/>
    <n v="54.326999999999998"/>
    <n v="0.13"/>
    <m/>
    <s v="MENSUAL"/>
    <d v="2022-01-27T00:00:00"/>
    <s v="NUEVA"/>
    <s v="DE LA DE LA GARZA, JESUS"/>
    <x v="297"/>
    <x v="296"/>
    <s v="ASESOR"/>
    <x v="50"/>
    <n v="0.3"/>
    <n v="16.298099999999998"/>
  </r>
  <r>
    <s v="HOGAR"/>
    <s v="MAPFRE"/>
    <n v="3101900004693"/>
    <n v="324.43"/>
    <n v="42.175900000000006"/>
    <n v="0.13"/>
    <m/>
    <s v="MENSUAL"/>
    <d v="2022-01-26T00:00:00"/>
    <s v="RENOVACION"/>
    <s v="CARRION MARTINEZ, ASENSIO"/>
    <x v="298"/>
    <x v="297"/>
    <s v="ASESOR"/>
    <x v="50"/>
    <n v="0.3"/>
    <n v="12.652770000000002"/>
  </r>
  <r>
    <s v="AUTOS"/>
    <s v="MAPFRE"/>
    <n v="4011900499069"/>
    <n v="8748.1299999999992"/>
    <n v="1312.2194999999999"/>
    <n v="0.15"/>
    <m/>
    <s v="CONTADO"/>
    <d v="2022-01-24T00:00:00"/>
    <s v="RENOVACION"/>
    <s v="TERRA DE SANTIAGO CAPITAL S.A."/>
    <x v="299"/>
    <x v="298"/>
    <s v="ASESOR"/>
    <x v="50"/>
    <n v="0.3"/>
    <n v="393.66584999999998"/>
  </r>
  <r>
    <s v="AUTOS"/>
    <s v="MAPFRE"/>
    <n v="4052000027928"/>
    <n v="10076.280000000001"/>
    <n v="1309.93"/>
    <n v="0.13000134970445443"/>
    <m/>
    <s v="CONTADO"/>
    <d v="2022-01-17T00:00:00"/>
    <s v="RENOVACION"/>
    <s v="HERNANDEZ RODRIGUEZ, EUGENIO"/>
    <x v="300"/>
    <x v="299"/>
    <s v="ASESOR"/>
    <x v="51"/>
    <n v="0.3"/>
    <n v="392.97899999999998"/>
  </r>
  <r>
    <s v="AUTOS"/>
    <s v="MAPFRE"/>
    <n v="4011900435754"/>
    <n v="256.19"/>
    <n v="38.4285"/>
    <n v="0.15"/>
    <m/>
    <s v="MENSUAL"/>
    <d v="2022-01-07T00:00:00"/>
    <s v="RENOVACION"/>
    <s v="RODRIGUEZ HERNANDEZ, JORGE ALBE"/>
    <x v="301"/>
    <x v="300"/>
    <s v="ASESOR"/>
    <x v="51"/>
    <n v="0.3"/>
    <n v="11.528549999999999"/>
  </r>
  <r>
    <s v="AUTOS"/>
    <s v="MAPFRE"/>
    <n v="4012000628726"/>
    <n v="625.4"/>
    <n v="93.809999999999988"/>
    <n v="0.15"/>
    <m/>
    <s v="MENSUAL"/>
    <d v="2022-01-07T00:00:00"/>
    <s v="RENOVACION"/>
    <s v="HERNANDEZ MURILLO, JOSE MANUEL"/>
    <x v="301"/>
    <x v="300"/>
    <s v="ASESOR"/>
    <x v="51"/>
    <n v="0.3"/>
    <n v="28.142999999999997"/>
  </r>
  <r>
    <s v="AUTOS"/>
    <s v="MAPFRE"/>
    <n v="4011900439178"/>
    <n v="1520.77"/>
    <n v="228.1155"/>
    <n v="0.15"/>
    <m/>
    <s v="SEMESTRAL"/>
    <d v="2022-01-10T00:00:00"/>
    <s v="RENOVACION"/>
    <s v="HERNANDEZ RESENDIZ, ANUAR"/>
    <x v="301"/>
    <x v="300"/>
    <s v="ASESOR"/>
    <x v="51"/>
    <n v="0.3"/>
    <n v="68.434649999999991"/>
  </r>
  <r>
    <s v="AUTOS"/>
    <s v="MAPFRE"/>
    <n v="4011900317496"/>
    <n v="407.54"/>
    <n v="61.131"/>
    <n v="0.15"/>
    <m/>
    <s v="MENSUAL"/>
    <d v="2022-01-13T00:00:00"/>
    <s v="RENOVACION"/>
    <s v="LOPEZ OLVERA, MA EVA EDITH"/>
    <x v="301"/>
    <x v="300"/>
    <s v="ASESOR"/>
    <x v="51"/>
    <n v="0.3"/>
    <n v="18.339299999999998"/>
  </r>
  <r>
    <s v="AUTOS"/>
    <s v="MAPFRE"/>
    <n v="4011900402737"/>
    <n v="339.17"/>
    <n v="50.875500000000002"/>
    <n v="0.15"/>
    <m/>
    <s v="MENSUAL"/>
    <d v="2022-01-14T00:00:00"/>
    <s v="RENOVACION"/>
    <s v="RODRIGUEZ HERNANDEZ, BLANCAESTE"/>
    <x v="301"/>
    <x v="300"/>
    <s v="ASESOR"/>
    <x v="51"/>
    <n v="0.3"/>
    <n v="15.262650000000001"/>
  </r>
  <r>
    <s v="AUTOS"/>
    <s v="MAPFRE"/>
    <n v="4011900435946"/>
    <n v="542.66999999999996"/>
    <n v="81.400499999999994"/>
    <n v="0.15"/>
    <m/>
    <s v="MENSUAL"/>
    <d v="2022-01-17T00:00:00"/>
    <s v="RENOVACION"/>
    <s v="ARREGUIN ARELLANO, SAUL"/>
    <x v="301"/>
    <x v="300"/>
    <s v="ASESOR"/>
    <x v="51"/>
    <n v="0.3"/>
    <n v="24.420149999999996"/>
  </r>
  <r>
    <s v="AUTOS"/>
    <s v="MAPFRE"/>
    <n v="4012000229621"/>
    <n v="338.57"/>
    <n v="50.785499999999999"/>
    <n v="0.15"/>
    <m/>
    <s v="MENSUAL"/>
    <d v="2022-01-18T00:00:00"/>
    <s v="RENOVACION"/>
    <s v="ASCENCIO ZAVALA, GABRIELA EUGEN"/>
    <x v="301"/>
    <x v="300"/>
    <s v="ASESOR"/>
    <x v="51"/>
    <n v="0.3"/>
    <n v="15.23565"/>
  </r>
  <r>
    <s v="HOGAR"/>
    <s v="MAPFRE"/>
    <n v="3102100002431"/>
    <n v="677"/>
    <n v="88.01"/>
    <n v="0.13"/>
    <m/>
    <s v="MENSUAL"/>
    <d v="2022-01-19T00:00:00"/>
    <s v="NUEVA"/>
    <s v="JARAMILLO COVARRUBIAS, SILVIA"/>
    <x v="301"/>
    <x v="300"/>
    <s v="ASESOR"/>
    <x v="51"/>
    <n v="0.3"/>
    <n v="26.403000000000002"/>
  </r>
  <r>
    <s v="AUTOS"/>
    <s v="MAPFRE"/>
    <n v="4012000020389"/>
    <n v="3158.14"/>
    <n v="473.72099999999995"/>
    <n v="0.15"/>
    <m/>
    <s v="CONTADO"/>
    <d v="2022-01-24T00:00:00"/>
    <s v="RENOVACION"/>
    <s v="PROBST X, RUTH"/>
    <x v="301"/>
    <x v="300"/>
    <s v="ASESOR"/>
    <x v="51"/>
    <n v="0.3"/>
    <n v="142.11629999999997"/>
  </r>
  <r>
    <s v="AUTOS"/>
    <s v="MAPFRE"/>
    <n v="4012000203676"/>
    <n v="275.44"/>
    <n v="41.315999999999995"/>
    <n v="0.15"/>
    <m/>
    <s v="MENSUAL"/>
    <d v="2022-01-26T00:00:00"/>
    <s v="RENOVACION"/>
    <s v="TENIENTE RAMIREZ, ABELARDO"/>
    <x v="301"/>
    <x v="300"/>
    <s v="ASESOR"/>
    <x v="51"/>
    <n v="0.3"/>
    <n v="12.394799999999998"/>
  </r>
  <r>
    <s v="AUTOS"/>
    <s v="MAPFRE"/>
    <n v="4052000027954"/>
    <n v="864.19"/>
    <n v="112.33999999999999"/>
    <n v="0.12999456138117774"/>
    <m/>
    <s v="TRIMESTRAL"/>
    <d v="2022-01-28T00:00:00"/>
    <s v="RENOVACION"/>
    <s v="RODRIGUEZ RODRIGUEZ, ANA KAREN"/>
    <x v="301"/>
    <x v="300"/>
    <s v="ASESOR"/>
    <x v="51"/>
    <n v="0.3"/>
    <n v="33.701999999999998"/>
  </r>
  <r>
    <s v="AUTOS"/>
    <s v="MAPFRE"/>
    <n v="4011900474678"/>
    <n v="3256.3"/>
    <n v="488.44499999999999"/>
    <n v="0.15"/>
    <m/>
    <s v="CONTADO"/>
    <d v="2022-01-07T00:00:00"/>
    <s v="RENOVACION"/>
    <s v="ESPINOSA PAZ, JUAN JOSE"/>
    <x v="302"/>
    <x v="301"/>
    <s v="EJECUTIVO DE SERVICIO"/>
    <x v="51"/>
    <n v="0.3"/>
    <n v="146.5335"/>
  </r>
  <r>
    <s v="AUTOS"/>
    <s v="MAPFRE"/>
    <n v="4011900474619"/>
    <n v="4635.7"/>
    <n v="695.3549999999999"/>
    <n v="0.15"/>
    <m/>
    <s v="CONTADO"/>
    <d v="2022-01-12T00:00:00"/>
    <s v="RENOVACION"/>
    <s v="ALMAGUER RICO, JOSE ROBERTO"/>
    <x v="303"/>
    <x v="302"/>
    <s v="ASESOR"/>
    <x v="51"/>
    <n v="0.3"/>
    <n v="208.60649999999995"/>
  </r>
  <r>
    <s v="GMM"/>
    <s v="MAPFRE"/>
    <n v="2882000027238"/>
    <n v="1007.23"/>
    <n v="191.37370000000001"/>
    <n v="0.19"/>
    <m/>
    <s v="MENSUAL SIN RECARGOS"/>
    <d v="2022-01-14T00:00:00"/>
    <s v="RENOVACION"/>
    <s v="PEREZ VAZQUEZ, MONICA ALEJANDRA"/>
    <x v="303"/>
    <x v="302"/>
    <s v="ASESOR"/>
    <x v="51"/>
    <n v="0.3"/>
    <n v="57.412110000000006"/>
  </r>
  <r>
    <s v="AUTOS"/>
    <s v="MAPFRE"/>
    <n v="4011900435884"/>
    <n v="410.33"/>
    <n v="61.549499999999995"/>
    <n v="0.15"/>
    <m/>
    <s v="MENSUAL"/>
    <d v="2022-01-14T00:00:00"/>
    <s v="RENOVACION"/>
    <s v="PEREZ VAZQUEZ, MARIA DE LOS ANG"/>
    <x v="303"/>
    <x v="302"/>
    <s v="ASESOR"/>
    <x v="51"/>
    <n v="0.3"/>
    <n v="18.464849999999998"/>
  </r>
  <r>
    <s v="AUTOS"/>
    <s v="MAPFRE"/>
    <n v="4012000005231"/>
    <n v="6066.58"/>
    <n v="909.98699999999997"/>
    <n v="0.15"/>
    <m/>
    <s v="CONTADO"/>
    <d v="2022-01-14T00:00:00"/>
    <s v="RENOVACION"/>
    <s v="CORDOBA LAGUNA, MARIA MARGARITA"/>
    <x v="303"/>
    <x v="302"/>
    <s v="ASESOR"/>
    <x v="51"/>
    <n v="0.3"/>
    <n v="272.99609999999996"/>
  </r>
  <r>
    <s v="AUTOS"/>
    <s v="MAPFRE"/>
    <n v="4012000033480"/>
    <n v="403.52"/>
    <n v="60.527999999999992"/>
    <n v="0.15"/>
    <m/>
    <s v="MENSUAL"/>
    <d v="2022-01-14T00:00:00"/>
    <s v="RENOVACION"/>
    <s v="VAZQUEZ JIMENEZ, MARIA MERCEDES"/>
    <x v="303"/>
    <x v="302"/>
    <s v="ASESOR"/>
    <x v="51"/>
    <n v="0.3"/>
    <n v="18.158399999999997"/>
  </r>
  <r>
    <s v="AUTOS"/>
    <s v="MAPFRE"/>
    <n v="4012000033482"/>
    <n v="332.69"/>
    <n v="49.903500000000001"/>
    <n v="0.15"/>
    <m/>
    <s v="MENSUAL"/>
    <d v="2022-01-14T00:00:00"/>
    <s v="RENOVACION"/>
    <s v="VAZQUEZ JIMENEZ, MARIA MERCEDES"/>
    <x v="303"/>
    <x v="302"/>
    <s v="ASESOR"/>
    <x v="51"/>
    <n v="0.3"/>
    <n v="14.97105"/>
  </r>
  <r>
    <s v="AUTOS"/>
    <s v="MAPFRE"/>
    <n v="4012000033486"/>
    <n v="239.3"/>
    <n v="35.895000000000003"/>
    <n v="0.15"/>
    <m/>
    <s v="MENSUAL"/>
    <d v="2022-01-14T00:00:00"/>
    <s v="RENOVACION"/>
    <s v="RIOS VELAZQUEZ, ROSA MARIA"/>
    <x v="303"/>
    <x v="302"/>
    <s v="ASESOR"/>
    <x v="51"/>
    <n v="0.3"/>
    <n v="10.768500000000001"/>
  </r>
  <r>
    <s v="AUTOS"/>
    <s v="MAPFRE"/>
    <n v="4052000023232"/>
    <n v="11246.74"/>
    <n v="1687.011"/>
    <n v="0.15"/>
    <m/>
    <s v="CONTADO"/>
    <d v="2022-01-19T00:00:00"/>
    <s v="RENOVACION"/>
    <s v="MARTINEZ RUIZ, SANDRA"/>
    <x v="303"/>
    <x v="302"/>
    <s v="ASESOR"/>
    <x v="51"/>
    <n v="0.3"/>
    <n v="506.10329999999999"/>
  </r>
  <r>
    <s v="AUTOS"/>
    <s v="MAPFRE"/>
    <n v="4012000225654"/>
    <n v="465.21"/>
    <n v="69.781499999999994"/>
    <n v="0.15"/>
    <m/>
    <s v="MENSUAL"/>
    <d v="2022-01-20T00:00:00"/>
    <s v="RENOVACION"/>
    <s v="HERNANDEZ BUSTAMANTE, JOAQUIN"/>
    <x v="303"/>
    <x v="302"/>
    <s v="ASESOR"/>
    <x v="51"/>
    <n v="0.3"/>
    <n v="20.934449999999998"/>
  </r>
  <r>
    <s v="GMM"/>
    <s v="MAPFRE"/>
    <n v="2882000029369"/>
    <n v="839.69"/>
    <n v="142.75"/>
    <n v="0.17000321547237671"/>
    <m/>
    <s v="MENSUAL SIN RECARGOS"/>
    <d v="2022-01-21T00:00:00"/>
    <s v="RENOVACION"/>
    <s v="RAMIREZ NAJERA, ROMAN"/>
    <x v="303"/>
    <x v="302"/>
    <s v="ASESOR"/>
    <x v="51"/>
    <n v="0.3"/>
    <n v="42.824999999999996"/>
  </r>
  <r>
    <s v="GMM"/>
    <s v="MAPFRE"/>
    <n v="2882000029919"/>
    <n v="1224.19"/>
    <n v="208.11"/>
    <n v="0.16999812120667543"/>
    <m/>
    <s v="MENSUAL SIN RECARGOS"/>
    <d v="2022-01-28T00:00:00"/>
    <s v="RENOVACION"/>
    <s v="SUAREZ CAZARES, MARIA CECILIA D"/>
    <x v="303"/>
    <x v="302"/>
    <s v="ASESOR"/>
    <x v="51"/>
    <n v="0.3"/>
    <n v="62.433"/>
  </r>
  <r>
    <s v="AUTOS"/>
    <s v="MAPFRE"/>
    <n v="4012100057922"/>
    <n v="5955.73"/>
    <n v="893.35949999999991"/>
    <n v="0.15"/>
    <m/>
    <s v="CONTADO"/>
    <d v="2022-02-02T00:00:00"/>
    <s v="NUEVA"/>
    <s v="QUESADA VIEYRA, AUREA LUZ"/>
    <x v="303"/>
    <x v="302"/>
    <s v="ASESOR"/>
    <x v="51"/>
    <n v="0.3"/>
    <n v="268.00784999999996"/>
  </r>
  <r>
    <s v="GMM"/>
    <s v="MAPFRE"/>
    <n v="2882100032915"/>
    <n v="1369.82"/>
    <n v="260.26580000000001"/>
    <n v="0.19"/>
    <m/>
    <s v="MENSUAL"/>
    <d v="2022-01-06T00:00:00"/>
    <s v="NUEVA"/>
    <s v="OLVERA , VERONICA"/>
    <x v="304"/>
    <x v="303"/>
    <s v="DIRECTOR DE CENTRO FINANCIERO"/>
    <x v="51"/>
    <n v="0.3"/>
    <n v="78.079740000000001"/>
  </r>
  <r>
    <s v="GMM"/>
    <s v="MAPFRE"/>
    <n v="2882100003829"/>
    <n v="32165.72"/>
    <n v="6111.4868000000006"/>
    <n v="0.19"/>
    <m/>
    <s v="CONTADO"/>
    <d v="2022-01-17T00:00:00"/>
    <s v="RENOVACION"/>
    <s v="GUTIERREZ HERNANDEZ, SANDRA ELE"/>
    <x v="304"/>
    <x v="303"/>
    <s v="DIRECTOR DE CENTRO FINANCIERO"/>
    <x v="51"/>
    <n v="0.3"/>
    <n v="1833.44604"/>
  </r>
  <r>
    <s v="AUTOS"/>
    <s v="MAPFRE"/>
    <n v="4011900474149"/>
    <n v="4473.38"/>
    <n v="671.00699999999995"/>
    <n v="0.15"/>
    <m/>
    <s v="CONTADO"/>
    <d v="2022-01-31T00:00:00"/>
    <s v="RENOVACION"/>
    <s v="CASTANEDA REYES, FRANCISCO ALEJ"/>
    <x v="304"/>
    <x v="303"/>
    <s v="DIRECTOR DE CENTRO FINANCIERO"/>
    <x v="51"/>
    <n v="0.3"/>
    <n v="201.30209999999997"/>
  </r>
  <r>
    <s v="AUTOS"/>
    <s v="MAPFRE"/>
    <n v="4012000033548"/>
    <n v="575.71"/>
    <n v="86.356499999999997"/>
    <n v="0.15"/>
    <m/>
    <s v="MENSUAL"/>
    <d v="2022-02-01T00:00:00"/>
    <s v="RENOVACION"/>
    <s v="VAZQUEZ TREJO, UBALDO"/>
    <x v="304"/>
    <x v="303"/>
    <s v="DIRECTOR DE CENTRO FINANCIERO"/>
    <x v="51"/>
    <n v="0.3"/>
    <n v="25.906949999999998"/>
  </r>
  <r>
    <s v="AUTOS"/>
    <s v="MAPFRE"/>
    <n v="4012000530169"/>
    <n v="455.97"/>
    <n v="68.395499999999998"/>
    <n v="0.15"/>
    <m/>
    <s v="MENSUAL"/>
    <d v="2022-02-01T00:00:00"/>
    <s v="RENOVACION"/>
    <s v="VAZQUEZ TREJO, UVALDO"/>
    <x v="304"/>
    <x v="303"/>
    <s v="DIRECTOR DE CENTRO FINANCIERO"/>
    <x v="51"/>
    <n v="0.3"/>
    <n v="20.518649999999997"/>
  </r>
  <r>
    <s v="AUTOS"/>
    <s v="MAPFRE"/>
    <n v="4011900474481"/>
    <n v="2587.61"/>
    <n v="388.14150000000001"/>
    <n v="0.15"/>
    <m/>
    <s v="SEMESTRAL"/>
    <d v="2022-01-20T00:00:00"/>
    <s v="RENOVACION"/>
    <s v="RANGEL ALVARADO, ANTONIO"/>
    <x v="305"/>
    <x v="304"/>
    <s v="EJECUTIVO DE SERVICIO"/>
    <x v="52"/>
    <n v="0.3"/>
    <n v="116.44244999999999"/>
  </r>
  <r>
    <s v="AUTOS"/>
    <s v="MAPFRE"/>
    <n v="4052000027955"/>
    <n v="1747.64"/>
    <n v="227.18"/>
    <n v="0.12999244695703921"/>
    <m/>
    <s v="SEMESTRAL"/>
    <d v="2022-01-20T00:00:00"/>
    <s v="RENOVACION"/>
    <s v="RANGEL ALVARADO, ANTONIO"/>
    <x v="305"/>
    <x v="304"/>
    <s v="EJECUTIVO DE SERVICIO"/>
    <x v="52"/>
    <n v="0.3"/>
    <n v="68.153999999999996"/>
  </r>
  <r>
    <s v="AUTOS"/>
    <s v="MAPFRE"/>
    <n v="4012200014580"/>
    <n v="8553.4699999999993"/>
    <n v="1283.0204999999999"/>
    <n v="0.15"/>
    <m/>
    <s v="CONTADO"/>
    <d v="2022-01-25T00:00:00"/>
    <s v="NUEVA"/>
    <s v="BRIBIESCA HONC, LUIS ENRIQUE"/>
    <x v="305"/>
    <x v="304"/>
    <s v="EJECUTIVO DE SERVICIO"/>
    <x v="52"/>
    <n v="0.3"/>
    <n v="384.90614999999997"/>
  </r>
  <r>
    <s v="AUTOS"/>
    <s v="MAPFRE"/>
    <n v="4012000064084"/>
    <n v="6667.91"/>
    <n v="1000.1864999999999"/>
    <n v="0.15"/>
    <m/>
    <s v="CONTADO"/>
    <d v="2022-01-31T00:00:00"/>
    <s v="RENOVACION"/>
    <s v="HERMOSO DE MENDOZA CANTON, JUAN"/>
    <x v="305"/>
    <x v="304"/>
    <s v="EJECUTIVO DE SERVICIO"/>
    <x v="52"/>
    <n v="0.3"/>
    <n v="300.05594999999994"/>
  </r>
  <r>
    <s v="AUTOS"/>
    <s v="MAPFRE"/>
    <n v="4011900474626"/>
    <n v="4983.7299999999996"/>
    <n v="747.55949999999996"/>
    <n v="0.15"/>
    <m/>
    <s v="CONTADO"/>
    <d v="2022-01-06T00:00:00"/>
    <s v="RENOVACION"/>
    <s v="NAVARRETE PADILLA, ROBERTO"/>
    <x v="301"/>
    <x v="300"/>
    <s v="ASESOR"/>
    <x v="51"/>
    <n v="0.3"/>
    <n v="224.26784999999998"/>
  </r>
  <r>
    <s v="AUTOS"/>
    <s v="MAPFRE"/>
    <n v="4011900474621"/>
    <n v="8510.92"/>
    <n v="1276.6379999999999"/>
    <n v="0.15"/>
    <m/>
    <s v="CONTADO"/>
    <d v="2022-01-14T00:00:00"/>
    <s v="RENOVACION"/>
    <s v="COLANERI , PAUL VINCENT"/>
    <x v="306"/>
    <x v="305"/>
    <s v="DIRECTOR DE CENTRO FINANCIERO"/>
    <x v="52"/>
    <n v="0.3"/>
    <n v="382.99139999999994"/>
  </r>
  <r>
    <s v="GMM"/>
    <s v="MAPFRE"/>
    <n v="2882000040028"/>
    <n v="1012.13"/>
    <n v="172.06"/>
    <n v="0.16999792516771561"/>
    <m/>
    <s v="MENSUAL SIN RECARGOS"/>
    <d v="2022-01-19T00:00:00"/>
    <s v="RENOVACION"/>
    <s v="MARTINEZ BULLE GOYRI, MARTIN MA"/>
    <x v="306"/>
    <x v="305"/>
    <s v="DIRECTOR DE CENTRO FINANCIERO"/>
    <x v="52"/>
    <n v="0.3"/>
    <n v="51.618000000000002"/>
  </r>
  <r>
    <s v="GMM"/>
    <s v="MAPFRE"/>
    <n v="2882000006743"/>
    <n v="972.13"/>
    <n v="181.79"/>
    <n v="0.18700173845061874"/>
    <m/>
    <s v="MENSUAL"/>
    <d v="2022-01-20T00:00:00"/>
    <s v="RENOVACION"/>
    <s v="MARTINEZ BULLE GOYRI, MARTIN MA"/>
    <x v="306"/>
    <x v="305"/>
    <s v="DIRECTOR DE CENTRO FINANCIERO"/>
    <x v="52"/>
    <n v="0.3"/>
    <n v="54.536999999999999"/>
  </r>
  <r>
    <s v="GMM"/>
    <s v="MAPFRE"/>
    <n v="2882000046932"/>
    <n v="1489.3"/>
    <n v="253.18"/>
    <n v="0.16999932854361111"/>
    <m/>
    <s v="MENSUAL SIN RECARGOS"/>
    <d v="2022-01-28T00:00:00"/>
    <s v="RENOVACION"/>
    <s v="VILLALPANDO JASSO, RICARDO"/>
    <x v="306"/>
    <x v="305"/>
    <s v="DIRECTOR DE CENTRO FINANCIERO"/>
    <x v="52"/>
    <n v="0.3"/>
    <n v="75.953999999999994"/>
  </r>
  <r>
    <s v="HOGAR"/>
    <s v="MAPFRE"/>
    <n v="3101900019996"/>
    <n v="3661.14"/>
    <n v="475.94819999999999"/>
    <n v="0.13"/>
    <m/>
    <s v="CONTADO"/>
    <d v="2022-01-19T00:00:00"/>
    <s v="RENOVACION"/>
    <s v="OVANDO GUADARRAMA, VICTOR HUGO"/>
    <x v="307"/>
    <x v="306"/>
    <s v="ASESOR SENIOR"/>
    <x v="52"/>
    <n v="0.3"/>
    <n v="142.78446"/>
  </r>
  <r>
    <s v="AUTOS"/>
    <s v="MAPFRE"/>
    <n v="4011900485097"/>
    <n v="4387.0200000000004"/>
    <n v="658.053"/>
    <n v="0.15"/>
    <m/>
    <s v="CONTADO"/>
    <d v="2022-01-25T00:00:00"/>
    <s v="RENOVACION"/>
    <s v="ZAMARRIPA BARRERA, LIDIA"/>
    <x v="307"/>
    <x v="306"/>
    <s v="ASESOR SENIOR"/>
    <x v="52"/>
    <n v="0.3"/>
    <n v="197.41589999999999"/>
  </r>
  <r>
    <s v="AUTOS"/>
    <s v="MAPFRE"/>
    <n v="4012000618454"/>
    <n v="6200.57"/>
    <n v="930.08549999999991"/>
    <n v="0.15"/>
    <m/>
    <s v="CONTADO"/>
    <d v="2022-01-28T00:00:00"/>
    <s v="RENOVACION"/>
    <s v="REINHART KUTT, THERESE"/>
    <x v="307"/>
    <x v="306"/>
    <s v="ASESOR SENIOR"/>
    <x v="52"/>
    <n v="0.3"/>
    <n v="279.02564999999998"/>
  </r>
  <r>
    <s v="GMM"/>
    <s v="MAPFRE"/>
    <n v="2882000040144"/>
    <n v="21345.26"/>
    <n v="2134.5300000000002"/>
    <n v="0.10000018739523436"/>
    <m/>
    <s v="CONTADO"/>
    <d v="2022-02-02T00:00:00"/>
    <s v="RENOVACION"/>
    <s v="RIDGLEY , MARK ARTHUR"/>
    <x v="307"/>
    <x v="306"/>
    <s v="ASESOR SENIOR"/>
    <x v="52"/>
    <n v="0.3"/>
    <n v="640.35900000000004"/>
  </r>
  <r>
    <s v="AUTOS"/>
    <s v="MAPFRE"/>
    <n v="4011900436011"/>
    <n v="345.89"/>
    <n v="51.883499999999998"/>
    <n v="0.15"/>
    <m/>
    <s v="MENSUAL"/>
    <d v="2022-01-07T00:00:00"/>
    <s v="RENOVACION"/>
    <s v="VELAZQUEZ CASIQUE, JOSE LUIS"/>
    <x v="308"/>
    <x v="307"/>
    <s v="EJECUTIVO DE SERVICIO"/>
    <x v="1"/>
    <n v="0.3"/>
    <n v="15.565049999999999"/>
  </r>
  <r>
    <s v="AUTOS"/>
    <s v="MAPFRE"/>
    <n v="4011900303379"/>
    <n v="532.35"/>
    <n v="79.852500000000006"/>
    <n v="0.15"/>
    <m/>
    <s v="MENSUAL"/>
    <d v="2022-01-11T00:00:00"/>
    <s v="RENOVACION"/>
    <s v="ACOSTA RUIZ, ARMANDO D"/>
    <x v="309"/>
    <x v="308"/>
    <s v="DIRECTOR DE CENTRO FINANCIERO"/>
    <x v="53"/>
    <n v="0.3"/>
    <n v="23.955750000000002"/>
  </r>
  <r>
    <s v="AUTOS"/>
    <s v="MAPFRE"/>
    <n v="4011900474956"/>
    <n v="457.89"/>
    <n v="68.683499999999995"/>
    <n v="0.15"/>
    <m/>
    <s v="MENSUAL"/>
    <d v="2022-02-02T00:00:00"/>
    <s v="RENOVACION"/>
    <s v="GARCIA VICENTTIN, ANA MARIA"/>
    <x v="308"/>
    <x v="307"/>
    <s v="EJECUTIVO DE SERVICIO"/>
    <x v="1"/>
    <n v="0.3"/>
    <n v="20.605049999999999"/>
  </r>
  <r>
    <s v="AUTOS"/>
    <s v="MAPFRE"/>
    <n v="4012000039861"/>
    <n v="479.93"/>
    <n v="71.989499999999992"/>
    <n v="0.15"/>
    <m/>
    <s v="MENSUAL"/>
    <d v="2022-01-10T00:00:00"/>
    <s v="RENOVACION"/>
    <s v="GALICIA FRIAS, MARIA EMMA"/>
    <x v="310"/>
    <x v="309"/>
    <s v="SUBDIRECTOR DE PROMOCION"/>
    <x v="53"/>
    <n v="0.3"/>
    <n v="21.596849999999996"/>
  </r>
  <r>
    <s v="AUTOS"/>
    <s v="MAPFRE"/>
    <n v="4011900449159"/>
    <n v="-10421"/>
    <n v="-1563.1499999999999"/>
    <n v="0.15"/>
    <m/>
    <s v="CONTADO"/>
    <d v="2022-01-12T00:00:00"/>
    <s v="RENOVACION"/>
    <s v="ESCARTIN ORTIZ, MARTHA IVONNE"/>
    <x v="310"/>
    <x v="309"/>
    <s v="SUBDIRECTOR DE PROMOCION"/>
    <x v="53"/>
    <n v="0.3"/>
    <n v="-468.94499999999994"/>
  </r>
  <r>
    <s v="AUTOS"/>
    <s v="MAPFRE"/>
    <n v="4012000103245"/>
    <n v="364.85"/>
    <n v="54.727499999999999"/>
    <n v="0.15"/>
    <m/>
    <s v="MENSUAL"/>
    <d v="2022-01-20T00:00:00"/>
    <s v="RENOVACION"/>
    <s v="MORALES SOSA, MA ELENA"/>
    <x v="310"/>
    <x v="309"/>
    <s v="SUBDIRECTOR DE PROMOCION"/>
    <x v="53"/>
    <n v="0.3"/>
    <n v="16.41825"/>
  </r>
  <r>
    <s v="AUTOS"/>
    <s v="MAPFRE"/>
    <n v="4012000065784"/>
    <n v="355.13"/>
    <n v="53.269500000000001"/>
    <n v="0.15"/>
    <m/>
    <s v="MENSUAL"/>
    <d v="2022-01-28T00:00:00"/>
    <s v="RENOVACION"/>
    <s v="BARRAZA GALICIA, RAFAEL ALBERTO"/>
    <x v="310"/>
    <x v="309"/>
    <s v="SUBDIRECTOR DE PROMOCION"/>
    <x v="53"/>
    <n v="0.3"/>
    <n v="15.98085"/>
  </r>
  <r>
    <s v="AUTOS"/>
    <s v="MAPFRE"/>
    <n v="4011900435552"/>
    <n v="402.62"/>
    <n v="60.393000000000001"/>
    <n v="0.15"/>
    <m/>
    <s v="MENSUAL"/>
    <d v="2022-01-25T00:00:00"/>
    <s v="RENOVACION"/>
    <s v="ALCOCER HERRERA, ANA JULIA"/>
    <x v="309"/>
    <x v="308"/>
    <s v="DIRECTOR DE CENTRO FINANCIERO"/>
    <x v="53"/>
    <n v="0.3"/>
    <n v="18.117899999999999"/>
  </r>
  <r>
    <s v="AUTOS"/>
    <s v="MAPFRE"/>
    <n v="4011900474455"/>
    <n v="6659.13"/>
    <n v="998.86950000000002"/>
    <n v="0.15"/>
    <m/>
    <s v="CONTADO"/>
    <d v="2022-01-28T00:00:00"/>
    <s v="RENOVACION"/>
    <s v="VARGAS AVILES, FEDERICO ALBERTO"/>
    <x v="309"/>
    <x v="308"/>
    <s v="DIRECTOR DE CENTRO FINANCIERO"/>
    <x v="53"/>
    <n v="0.3"/>
    <n v="299.66084999999998"/>
  </r>
  <r>
    <s v="GMM"/>
    <s v="MAPFRE"/>
    <n v="2882100034070"/>
    <n v="2959.46"/>
    <n v="562.29740000000004"/>
    <n v="0.19"/>
    <m/>
    <s v="TRIMESTRAL"/>
    <d v="2022-01-31T00:00:00"/>
    <s v="NUEVA"/>
    <s v="GONZALEZ RODRIGUEZ, ELOISA"/>
    <x v="309"/>
    <x v="308"/>
    <s v="DIRECTOR DE CENTRO FINANCIERO"/>
    <x v="53"/>
    <n v="0.3"/>
    <n v="168.68922000000001"/>
  </r>
  <r>
    <s v="AUTOS"/>
    <s v="MAPFRE"/>
    <n v="4011900474597"/>
    <n v="4838.28"/>
    <n v="725.74199999999996"/>
    <n v="0.15"/>
    <m/>
    <s v="CONTADO"/>
    <d v="2022-02-01T00:00:00"/>
    <s v="RENOVACION"/>
    <s v="SAMANO RAMIREZ, CARLOTA EUGENIA"/>
    <x v="309"/>
    <x v="308"/>
    <s v="DIRECTOR DE CENTRO FINANCIERO"/>
    <x v="53"/>
    <n v="0.3"/>
    <n v="217.72259999999997"/>
  </r>
  <r>
    <s v="AUTOS"/>
    <s v="MAPFRE"/>
    <n v="4011900489188"/>
    <n v="-265.67"/>
    <n v="-39.850500000000004"/>
    <n v="0.15"/>
    <m/>
    <s v="MENSUAL"/>
    <d v="2022-01-19T00:00:00"/>
    <s v="RENOVACION"/>
    <s v="SANDOVAL MORALES, JUAN JOSUE AB"/>
    <x v="311"/>
    <x v="310"/>
    <s v="ASESOR"/>
    <x v="1"/>
    <n v="0.3"/>
    <n v="-11.955150000000001"/>
  </r>
  <r>
    <s v="HOGAR"/>
    <s v="MAPFRE"/>
    <n v="3102000001004"/>
    <n v="9776.56"/>
    <n v="1270.9528"/>
    <n v="0.13"/>
    <m/>
    <s v="CONTADO"/>
    <d v="2022-01-20T00:00:00"/>
    <s v="RENOVACION"/>
    <s v="VALENCIA CANTORAL, MANUELA"/>
    <x v="310"/>
    <x v="309"/>
    <s v="SUBDIRECTOR DE PROMOCION"/>
    <x v="53"/>
    <n v="0.3"/>
    <n v="381.28584000000001"/>
  </r>
  <r>
    <s v="HOGAR"/>
    <s v="MAPFRE"/>
    <n v="3102000008406"/>
    <n v="387.5"/>
    <n v="50.375"/>
    <n v="0.13"/>
    <m/>
    <s v="MENSUAL"/>
    <d v="2022-01-10T00:00:00"/>
    <s v="RENOVACION"/>
    <s v="BOCOS MALDONADO, CLAUDIA ERIKA"/>
    <x v="312"/>
    <x v="311"/>
    <s v="ASESOR"/>
    <x v="54"/>
    <n v="0.3"/>
    <n v="15.112499999999999"/>
  </r>
  <r>
    <s v="AUTOS"/>
    <s v="MAPFRE"/>
    <n v="4011900376854"/>
    <n v="299.25"/>
    <n v="44.887499999999996"/>
    <n v="0.15"/>
    <m/>
    <s v="MENSUAL"/>
    <d v="2022-01-12T00:00:00"/>
    <s v="RENOVACION"/>
    <s v="NIETO JASSO, MARIA"/>
    <x v="313"/>
    <x v="312"/>
    <s v="ASESOR SENIOR"/>
    <x v="1"/>
    <n v="0.3"/>
    <n v="13.466249999999999"/>
  </r>
  <r>
    <s v="AUTOS"/>
    <s v="MAPFRE"/>
    <n v="4012000049924"/>
    <n v="644.35"/>
    <n v="96.652500000000003"/>
    <n v="0.15"/>
    <m/>
    <s v="MENSUAL"/>
    <d v="2022-01-13T00:00:00"/>
    <s v="RENOVACION"/>
    <s v="AGUILAR QUINTANA, RODRIGO EDUAR"/>
    <x v="314"/>
    <x v="313"/>
    <s v="INTERNO"/>
    <x v="54"/>
    <n v="0.3"/>
    <n v="28.995750000000001"/>
  </r>
  <r>
    <s v="HOGAR"/>
    <s v="MAPFRE"/>
    <n v="3101900010550"/>
    <n v="1091.8800000000001"/>
    <n v="141.94440000000003"/>
    <n v="0.13"/>
    <m/>
    <s v="MENSUAL"/>
    <d v="2022-01-17T00:00:00"/>
    <s v="RENOVACION"/>
    <s v="SOLER ANGUIANO, FRANCISCA IRENE"/>
    <x v="312"/>
    <x v="311"/>
    <s v="ASESOR"/>
    <x v="54"/>
    <n v="0.3"/>
    <n v="42.583320000000008"/>
  </r>
  <r>
    <s v="HOGAR"/>
    <s v="MAPFRE"/>
    <n v="3101900012349"/>
    <n v="529.91"/>
    <n v="68.888300000000001"/>
    <n v="0.13"/>
    <m/>
    <s v="MENSUAL"/>
    <d v="2022-01-17T00:00:00"/>
    <s v="RENOVACION"/>
    <s v="VAZQUEZ ESCOBAR, MARIA MARTHA"/>
    <x v="313"/>
    <x v="312"/>
    <s v="ASESOR SENIOR"/>
    <x v="1"/>
    <n v="0.3"/>
    <n v="20.66649"/>
  </r>
  <r>
    <s v="HOGAR"/>
    <s v="MAPFRE"/>
    <n v="3101900012351"/>
    <n v="529.91"/>
    <n v="68.888300000000001"/>
    <n v="0.13"/>
    <m/>
    <s v="MENSUAL"/>
    <d v="2022-01-17T00:00:00"/>
    <s v="RENOVACION"/>
    <s v="VAZQUEZ ESCOBAR, MARIA MARTHA"/>
    <x v="313"/>
    <x v="312"/>
    <s v="ASESOR SENIOR"/>
    <x v="1"/>
    <n v="0.3"/>
    <n v="20.66649"/>
  </r>
  <r>
    <s v="HOGAR"/>
    <s v="MAPFRE"/>
    <n v="3101900004670"/>
    <n v="463.64"/>
    <n v="60.273200000000003"/>
    <n v="0.13"/>
    <m/>
    <s v="MENSUAL"/>
    <d v="2022-01-19T00:00:00"/>
    <s v="RENOVACION"/>
    <s v="CEDERBERG MORA, JUAN ALFREDO"/>
    <x v="313"/>
    <x v="312"/>
    <s v="ASESOR SENIOR"/>
    <x v="1"/>
    <n v="0.3"/>
    <n v="18.081959999999999"/>
  </r>
  <r>
    <s v="AUTOS"/>
    <s v="MAPFRE"/>
    <n v="4011900460480"/>
    <n v="413.21"/>
    <n v="61.981499999999997"/>
    <n v="0.15"/>
    <m/>
    <s v="MENSUAL"/>
    <d v="2022-01-21T00:00:00"/>
    <s v="RENOVACION"/>
    <s v="TREJO ROMERO, LUIS DAVID"/>
    <x v="53"/>
    <x v="53"/>
    <s v="ASESOR SENIOR"/>
    <x v="12"/>
    <n v="0.3"/>
    <n v="18.594449999999998"/>
  </r>
  <r>
    <s v="AUTOS"/>
    <s v="MAPFRE"/>
    <n v="4012000104665"/>
    <n v="702.91"/>
    <n v="105.4365"/>
    <n v="0.15"/>
    <m/>
    <s v="MENSUAL"/>
    <d v="2022-01-26T00:00:00"/>
    <s v="RENOVACION"/>
    <s v="GARCIA GAXIOLA, RAUL ARTURO"/>
    <x v="313"/>
    <x v="312"/>
    <s v="ASESOR SENIOR"/>
    <x v="1"/>
    <n v="0.3"/>
    <n v="31.630949999999999"/>
  </r>
  <r>
    <s v="AUTOS"/>
    <s v="MAPFRE"/>
    <n v="4012000142834"/>
    <n v="827.4"/>
    <n v="124.10999999999999"/>
    <n v="0.15"/>
    <m/>
    <s v="MENSUAL"/>
    <d v="2022-01-28T00:00:00"/>
    <s v="RENOVACION"/>
    <s v="MARTINEZ GARCIA ROJAS, VICTOR M"/>
    <x v="313"/>
    <x v="312"/>
    <s v="ASESOR SENIOR"/>
    <x v="1"/>
    <n v="0.3"/>
    <n v="37.232999999999997"/>
  </r>
  <r>
    <s v="AUTOS"/>
    <s v="MAPFRE"/>
    <n v="4012000145167"/>
    <n v="426.69"/>
    <n v="64.003500000000003"/>
    <n v="0.15"/>
    <m/>
    <s v="MENSUAL"/>
    <d v="2022-01-28T00:00:00"/>
    <s v="RENOVACION"/>
    <s v="TREJO ROMERO, DIANA"/>
    <x v="313"/>
    <x v="312"/>
    <s v="ASESOR SENIOR"/>
    <x v="1"/>
    <n v="0.3"/>
    <n v="19.201049999999999"/>
  </r>
  <r>
    <s v="AUTOS"/>
    <s v="MAPFRE"/>
    <n v="4012000063425"/>
    <n v="364.24"/>
    <n v="54.636000000000003"/>
    <n v="0.15"/>
    <m/>
    <s v="MENSUAL"/>
    <d v="2022-02-01T00:00:00"/>
    <s v="RENOVACION"/>
    <s v="NAVARRETE VALENCIA, MARTHA MONS"/>
    <x v="313"/>
    <x v="312"/>
    <s v="ASESOR SENIOR"/>
    <x v="1"/>
    <n v="0.3"/>
    <n v="16.390799999999999"/>
  </r>
  <r>
    <s v="AUTOS"/>
    <s v="MAPFRE"/>
    <n v="4012000016841"/>
    <n v="5793"/>
    <n v="868.94999999999993"/>
    <n v="0.15"/>
    <m/>
    <s v="CONTADO"/>
    <d v="2022-01-19T00:00:00"/>
    <s v="RENOVACION"/>
    <s v="LENTHALL AA, MICHAEL GODFREY"/>
    <x v="315"/>
    <x v="314"/>
    <s v="ASESOR SENIOR"/>
    <x v="54"/>
    <n v="0.3"/>
    <n v="260.68499999999995"/>
  </r>
  <r>
    <s v="HOGAR"/>
    <s v="MAPFRE"/>
    <n v="3202000009954"/>
    <n v="142.76"/>
    <n v="18.558799999999998"/>
    <n v="0.13"/>
    <m/>
    <s v="MENSUAL"/>
    <d v="2022-01-12T00:00:00"/>
    <s v="RENOVACION"/>
    <s v="VILLAGOMEZ ESCOBAR, NAYHELI"/>
    <x v="316"/>
    <x v="315"/>
    <s v="ASESOR"/>
    <x v="54"/>
    <n v="0.3"/>
    <n v="5.567639999999999"/>
  </r>
  <r>
    <s v="HOGAR"/>
    <s v="MAPFRE"/>
    <n v="3101900016893"/>
    <n v="428.38"/>
    <n v="55.689399999999999"/>
    <n v="0.13"/>
    <m/>
    <s v="MENSUAL"/>
    <d v="2022-01-19T00:00:00"/>
    <s v="RENOVACION"/>
    <s v="RUIZ CALDERON, CARLOS ALBERTO"/>
    <x v="316"/>
    <x v="315"/>
    <s v="ASESOR"/>
    <x v="54"/>
    <n v="0.3"/>
    <n v="16.70682"/>
  </r>
  <r>
    <s v="AUTOS"/>
    <s v="MAPFRE"/>
    <n v="4012000063295"/>
    <n v="581.26"/>
    <n v="87.188999999999993"/>
    <n v="0.15"/>
    <m/>
    <s v="MENSUAL"/>
    <d v="2022-01-21T00:00:00"/>
    <s v="RENOVACION"/>
    <s v="VILLAGOMEZ ESCOBAR, NAYHELI"/>
    <x v="316"/>
    <x v="315"/>
    <s v="ASESOR"/>
    <x v="54"/>
    <n v="0.3"/>
    <n v="26.156699999999997"/>
  </r>
  <r>
    <s v="HOGAR"/>
    <s v="MAPFRE"/>
    <n v="3102100015829"/>
    <n v="308.08"/>
    <n v="40.050399999999996"/>
    <n v="0.13"/>
    <m/>
    <s v="MENSUAL"/>
    <d v="2022-01-28T00:00:00"/>
    <s v="NUEVA"/>
    <s v="VALADEZ LUGO, ADRIANA"/>
    <x v="316"/>
    <x v="315"/>
    <s v="ASESOR"/>
    <x v="54"/>
    <n v="0.3"/>
    <n v="12.015119999999998"/>
  </r>
  <r>
    <s v="AUTOS"/>
    <s v="MAPFRE"/>
    <n v="4012100114230"/>
    <n v="274.54000000000002"/>
    <n v="41.181000000000004"/>
    <n v="0.15"/>
    <m/>
    <s v="MENSUAL"/>
    <d v="2022-01-28T00:00:00"/>
    <s v="NUEVA"/>
    <s v="LOPEZ TENORIO, SILVIA LETICIA"/>
    <x v="316"/>
    <x v="315"/>
    <s v="ASESOR"/>
    <x v="54"/>
    <n v="0.3"/>
    <n v="12.3543"/>
  </r>
  <r>
    <s v="AUTOS"/>
    <s v="MAPFRE"/>
    <n v="4012000546452"/>
    <n v="-10072.31"/>
    <n v="-1510.8464999999999"/>
    <n v="0.15"/>
    <m/>
    <s v="CONTADO"/>
    <d v="2022-01-19T00:00:00"/>
    <s v="RENOVACION"/>
    <s v="ORTIZ FLORENCIA, MONTSERRAT"/>
    <x v="317"/>
    <x v="316"/>
    <s v="ASESOR SENIOR"/>
    <x v="54"/>
    <n v="0.3"/>
    <n v="-453.25394999999997"/>
  </r>
  <r>
    <s v="AUTOS"/>
    <s v="MAPFRE"/>
    <n v="4012000211083"/>
    <n v="1501.83"/>
    <n v="225.27449999999999"/>
    <n v="0.15"/>
    <m/>
    <s v="MENSUAL"/>
    <d v="2022-01-28T00:00:00"/>
    <s v="RENOVACION"/>
    <s v="IBARRA SANCHEZ, ROBERTO IGNACIO"/>
    <x v="317"/>
    <x v="316"/>
    <s v="ASESOR SENIOR"/>
    <x v="54"/>
    <n v="0.3"/>
    <n v="67.582349999999991"/>
  </r>
  <r>
    <s v="AUTOS"/>
    <s v="MAPFRE"/>
    <n v="4011900313031"/>
    <n v="315.19"/>
    <n v="47.278500000000001"/>
    <n v="0.15"/>
    <m/>
    <s v="MENSUAL"/>
    <d v="2022-01-07T00:00:00"/>
    <s v="RENOVACION"/>
    <s v="MARTINEZ HERNANDEZ, MARIA EUFRA"/>
    <x v="318"/>
    <x v="317"/>
    <s v="DIRECTOR DE CENTRO FINANCIERO"/>
    <x v="54"/>
    <n v="0.3"/>
    <n v="14.18355"/>
  </r>
  <r>
    <s v="AUTOS"/>
    <s v="MAPFRE"/>
    <n v="4012100318404"/>
    <n v="491.72"/>
    <n v="73.757999999999996"/>
    <n v="0.15"/>
    <m/>
    <s v="MENSUAL"/>
    <d v="2022-01-07T00:00:00"/>
    <s v="RENOVACION"/>
    <s v="HERNANDEZ VALENCIA, DANIEL"/>
    <x v="318"/>
    <x v="317"/>
    <s v="DIRECTOR DE CENTRO FINANCIERO"/>
    <x v="54"/>
    <n v="0.3"/>
    <n v="22.127399999999998"/>
  </r>
  <r>
    <s v="AUTOS"/>
    <s v="MAPFRE"/>
    <n v="4011900399789"/>
    <n v="407.73"/>
    <n v="61.159500000000001"/>
    <n v="0.15"/>
    <m/>
    <s v="MENSUAL"/>
    <d v="2022-01-12T00:00:00"/>
    <s v="RENOVACION"/>
    <s v="SANTANDER FRANCO, SANDRA JUDITH"/>
    <x v="318"/>
    <x v="317"/>
    <s v="DIRECTOR DE CENTRO FINANCIERO"/>
    <x v="54"/>
    <n v="0.3"/>
    <n v="18.347850000000001"/>
  </r>
  <r>
    <s v="AUTOS"/>
    <s v="MAPFRE"/>
    <n v="4011900402685"/>
    <n v="497.11"/>
    <n v="74.566500000000005"/>
    <n v="0.15"/>
    <m/>
    <s v="MENSUAL"/>
    <d v="2022-01-21T00:00:00"/>
    <s v="RENOVACION"/>
    <s v="YONG FONSECA, MANUEL"/>
    <x v="318"/>
    <x v="317"/>
    <s v="DIRECTOR DE CENTRO FINANCIERO"/>
    <x v="54"/>
    <n v="0.3"/>
    <n v="22.369949999999999"/>
  </r>
  <r>
    <s v="AUTOS"/>
    <s v="MAPFRE"/>
    <n v="4011900435772"/>
    <n v="464.66"/>
    <n v="69.698999999999998"/>
    <n v="0.15"/>
    <m/>
    <s v="MENSUAL"/>
    <d v="2022-01-26T00:00:00"/>
    <s v="RENOVACION"/>
    <s v="FRANCO JIMENEZ, MARIA CONSUELO"/>
    <x v="318"/>
    <x v="317"/>
    <s v="DIRECTOR DE CENTRO FINANCIERO"/>
    <x v="54"/>
    <n v="0.3"/>
    <n v="20.909699999999997"/>
  </r>
  <r>
    <s v="HOGAR"/>
    <s v="MAPFRE"/>
    <n v="3101900013262"/>
    <n v="406.5"/>
    <n v="52.844999999999999"/>
    <n v="0.13"/>
    <m/>
    <s v="MENSUAL"/>
    <d v="2022-01-28T00:00:00"/>
    <s v="RENOVACION"/>
    <s v="RIVERA PACHECO, CINTHYA ZUJEY"/>
    <x v="318"/>
    <x v="317"/>
    <s v="DIRECTOR DE CENTRO FINANCIERO"/>
    <x v="54"/>
    <n v="0.3"/>
    <n v="15.853499999999999"/>
  </r>
  <r>
    <s v="HOGAR"/>
    <s v="MAPFRE"/>
    <n v="3101900009055"/>
    <n v="446.98"/>
    <n v="58.107400000000005"/>
    <n v="0.13"/>
    <m/>
    <s v="MENSUAL"/>
    <d v="2022-02-01T00:00:00"/>
    <s v="RENOVACION"/>
    <s v="FRANCO JIMENEZ, MARIA CONSUELO"/>
    <x v="318"/>
    <x v="317"/>
    <s v="DIRECTOR DE CENTRO FINANCIERO"/>
    <x v="54"/>
    <n v="0.3"/>
    <n v="17.432220000000001"/>
  </r>
  <r>
    <s v="AUTOS"/>
    <s v="MAPFRE"/>
    <n v="4012000092690"/>
    <n v="494.57"/>
    <n v="74.18549999999999"/>
    <n v="0.15"/>
    <m/>
    <s v="MENSUAL"/>
    <d v="2022-02-01T00:00:00"/>
    <s v="RENOVACION"/>
    <s v="RIVERA PACHECO, CINTHYA ZUJEY"/>
    <x v="318"/>
    <x v="317"/>
    <s v="DIRECTOR DE CENTRO FINANCIERO"/>
    <x v="54"/>
    <n v="0.3"/>
    <n v="22.255649999999996"/>
  </r>
  <r>
    <s v="GMM"/>
    <s v="MAPFRE"/>
    <n v="2882000017439"/>
    <n v="14628.35"/>
    <n v="2611.16"/>
    <n v="0.17849996752880534"/>
    <m/>
    <s v="SEMESTRAL"/>
    <d v="2022-02-02T00:00:00"/>
    <s v="RENOVACION"/>
    <s v="VALLE FONSECA, LORENZO"/>
    <x v="319"/>
    <x v="318"/>
    <s v="DIRECTOR DE ASESORIA"/>
    <x v="54"/>
    <n v="0.3"/>
    <n v="783.34799999999996"/>
  </r>
  <r>
    <s v="GMM"/>
    <s v="MAPFRE"/>
    <n v="2882000017439"/>
    <n v="29256.7"/>
    <n v="4973.6400000000003"/>
    <n v="0.17000003418020487"/>
    <m/>
    <s v="SEMESTRAL"/>
    <d v="2022-02-02T00:00:00"/>
    <s v="RENOVACION"/>
    <s v="VALLE FONSECA, LORENZO"/>
    <x v="319"/>
    <x v="318"/>
    <s v="DIRECTOR DE ASESORIA"/>
    <x v="54"/>
    <n v="0.3"/>
    <n v="1492.0920000000001"/>
  </r>
  <r>
    <s v="GMM"/>
    <s v="MAPFRE"/>
    <n v="2882000017439"/>
    <n v="-14628.35"/>
    <n v="-2611.16"/>
    <n v="0.17849996752880534"/>
    <m/>
    <s v="SEMESTRAL"/>
    <d v="2022-02-02T00:00:00"/>
    <s v="RENOVACION"/>
    <s v="VALLE FONSECA, LORENZO"/>
    <x v="319"/>
    <x v="318"/>
    <s v="DIRECTOR DE ASESORIA"/>
    <x v="54"/>
    <n v="0.3"/>
    <n v="-783.34799999999996"/>
  </r>
  <r>
    <s v="AUTOS"/>
    <s v="MAPFRE"/>
    <n v="4011900300089"/>
    <n v="467.55"/>
    <n v="60.78"/>
    <n v="0.12999679178697465"/>
    <m/>
    <s v="MENSUAL"/>
    <d v="2022-01-07T00:00:00"/>
    <s v="RENOVACION"/>
    <s v="FABREGAS JANEIRO, ANA MARIA"/>
    <x v="320"/>
    <x v="319"/>
    <s v="ASESOR"/>
    <x v="55"/>
    <n v="0.3"/>
    <n v="18.233999999999998"/>
  </r>
  <r>
    <s v="AUTOS"/>
    <s v="MAPFRE"/>
    <n v="4011900474201"/>
    <n v="4912.5"/>
    <n v="736.875"/>
    <n v="0.15"/>
    <m/>
    <s v="CONTADO"/>
    <d v="2022-01-10T00:00:00"/>
    <s v="RENOVACION"/>
    <s v="RUIZ GALINDO, PATRICIA"/>
    <x v="320"/>
    <x v="319"/>
    <s v="ASESOR"/>
    <x v="55"/>
    <n v="0.3"/>
    <n v="221.0625"/>
  </r>
  <r>
    <s v="AUTOS"/>
    <s v="MAPFRE"/>
    <n v="4011900436095"/>
    <n v="228.81"/>
    <n v="34.3215"/>
    <n v="0.15"/>
    <m/>
    <s v="MENSUAL"/>
    <d v="2022-01-11T00:00:00"/>
    <s v="RENOVACION"/>
    <s v="HERNANDEZ MALDONADO, ABRAHAM"/>
    <x v="320"/>
    <x v="319"/>
    <s v="ASESOR"/>
    <x v="55"/>
    <n v="0.3"/>
    <n v="10.29645"/>
  </r>
  <r>
    <s v="AUTOS"/>
    <s v="MAPFRE"/>
    <n v="4011900474284"/>
    <n v="3926.21"/>
    <n v="588.93150000000003"/>
    <n v="0.15"/>
    <m/>
    <s v="CONTADO"/>
    <d v="2022-01-11T00:00:00"/>
    <s v="RENOVACION"/>
    <s v="TORRES BELTRAN, CARLA MARIAN"/>
    <x v="320"/>
    <x v="319"/>
    <s v="ASESOR"/>
    <x v="55"/>
    <n v="0.3"/>
    <n v="176.67945"/>
  </r>
  <r>
    <s v="HOGAR"/>
    <s v="MAPFRE"/>
    <n v="3101900005716"/>
    <n v="856.49"/>
    <n v="111.3437"/>
    <n v="0.13"/>
    <m/>
    <s v="MENSUAL"/>
    <d v="2022-01-14T00:00:00"/>
    <s v="RENOVACION"/>
    <s v="PACHECO CANO, MARIA GUADALUPE"/>
    <x v="103"/>
    <x v="103"/>
    <s v="DIRECTOR DE PROMOCION"/>
    <x v="18"/>
    <n v="0.3"/>
    <n v="33.403109999999998"/>
  </r>
  <r>
    <s v="AUTOS"/>
    <s v="MAPFRE"/>
    <n v="4011900435767"/>
    <n v="1561.52"/>
    <n v="234.22799999999998"/>
    <n v="0.15"/>
    <m/>
    <s v="SEMESTRAL"/>
    <d v="2022-01-18T00:00:00"/>
    <s v="RENOVACION"/>
    <s v="GONZALEZ MEJIA, MARIA ELIZABETH"/>
    <x v="320"/>
    <x v="319"/>
    <s v="ASESOR"/>
    <x v="55"/>
    <n v="0.3"/>
    <n v="70.268399999999986"/>
  </r>
  <r>
    <s v="GMM"/>
    <s v="MAPFRE"/>
    <n v="2882200000654"/>
    <n v="29100.59"/>
    <n v="5529.1121000000003"/>
    <n v="0.19"/>
    <m/>
    <s v="CONTADO"/>
    <d v="2022-01-19T00:00:00"/>
    <s v="NUEVA"/>
    <s v="ELEJALDE VIGNOLO, MONICA MARIA"/>
    <x v="320"/>
    <x v="319"/>
    <s v="ASESOR"/>
    <x v="55"/>
    <n v="0.3"/>
    <n v="1658.7336299999999"/>
  </r>
  <r>
    <s v="AUTOS"/>
    <s v="MAPFRE"/>
    <n v="4012000104382"/>
    <n v="524.53"/>
    <n v="78.67949999999999"/>
    <n v="0.15"/>
    <m/>
    <s v="MENSUAL"/>
    <d v="2022-01-19T00:00:00"/>
    <s v="RENOVACION"/>
    <s v="ACEVES CASTELLANOS, ERIKA ALICI"/>
    <x v="320"/>
    <x v="319"/>
    <s v="ASESOR"/>
    <x v="55"/>
    <n v="0.3"/>
    <n v="23.603849999999998"/>
  </r>
  <r>
    <s v="AUTOS"/>
    <s v="MAPFRE"/>
    <n v="4012000104382"/>
    <n v="524.53"/>
    <n v="78.67949999999999"/>
    <n v="0.15"/>
    <m/>
    <s v="MENSUAL"/>
    <d v="2022-01-19T00:00:00"/>
    <s v="RENOVACION"/>
    <s v="ACEVES CASTELLANOS, ERIKA ALICI"/>
    <x v="320"/>
    <x v="319"/>
    <s v="ASESOR"/>
    <x v="55"/>
    <n v="0.3"/>
    <n v="23.603849999999998"/>
  </r>
  <r>
    <s v="HOGAR"/>
    <s v="MAPFRE"/>
    <n v="3102000000168"/>
    <n v="151.25"/>
    <n v="19.662500000000001"/>
    <n v="0.13"/>
    <m/>
    <s v="MENSUAL"/>
    <d v="2022-01-11T00:00:00"/>
    <s v="RENOVACION"/>
    <s v="LOPEZ TARIN, GUSTAVO ADOLFO"/>
    <x v="320"/>
    <x v="319"/>
    <s v="ASESOR"/>
    <x v="55"/>
    <n v="0.3"/>
    <n v="5.8987500000000006"/>
  </r>
  <r>
    <s v="AUTOS"/>
    <s v="MAPFRE"/>
    <n v="4011900501809"/>
    <n v="6658.58"/>
    <n v="998.78699999999992"/>
    <n v="0.15"/>
    <m/>
    <s v="CONTADO"/>
    <d v="2022-01-14T00:00:00"/>
    <s v="RENOVACION"/>
    <s v="DOWLAND , JASON ARTHUR"/>
    <x v="320"/>
    <x v="319"/>
    <s v="ASESOR"/>
    <x v="55"/>
    <n v="0.3"/>
    <n v="299.63609999999994"/>
  </r>
  <r>
    <s v="AUTOS"/>
    <s v="MAPFRE"/>
    <n v="4011900474172"/>
    <n v="3939.05"/>
    <n v="590.85749999999996"/>
    <n v="0.15"/>
    <m/>
    <s v="CONTADO"/>
    <d v="2022-01-12T00:00:00"/>
    <s v="RENOVACION"/>
    <s v="NEVAREZ CERVANTES, JULIANA ALIC"/>
    <x v="321"/>
    <x v="320"/>
    <s v="EJECUTIVO DE SERVICIO"/>
    <x v="56"/>
    <n v="0.3"/>
    <n v="177.25724999999997"/>
  </r>
  <r>
    <s v="GMM"/>
    <s v="MAPFRE"/>
    <n v="2882000023557"/>
    <n v="1531.62"/>
    <n v="260.38"/>
    <n v="0.1700030033559238"/>
    <m/>
    <s v="MENSUAL SIN RECARGOS"/>
    <d v="2022-01-20T00:00:00"/>
    <s v="RENOVACION"/>
    <s v="BERNAL DOMINGUEZ, DEYANIRA"/>
    <x v="322"/>
    <x v="321"/>
    <s v="DIRECTOR DE CENTRO FINANCIERO"/>
    <x v="56"/>
    <n v="0.3"/>
    <n v="78.11399999999999"/>
  </r>
  <r>
    <s v="AUTOS"/>
    <s v="MAPFRE"/>
    <n v="4012000025113"/>
    <n v="5583.14"/>
    <n v="837.471"/>
    <n v="0.15"/>
    <m/>
    <s v="CONTADO"/>
    <d v="2022-01-27T00:00:00"/>
    <s v="RENOVACION"/>
    <s v="RUIZ FERNANDEZ, OSIRIS"/>
    <x v="321"/>
    <x v="320"/>
    <s v="EJECUTIVO DE SERVICIO"/>
    <x v="56"/>
    <n v="0.3"/>
    <n v="251.2413"/>
  </r>
  <r>
    <s v="AUTOS"/>
    <s v="MAPFRE"/>
    <n v="4012000063296"/>
    <n v="554.62"/>
    <n v="83.192999999999998"/>
    <n v="0.15"/>
    <m/>
    <s v="MENSUAL"/>
    <d v="2022-01-27T00:00:00"/>
    <s v="RENOVACION"/>
    <s v="HERAS LOZANO, MARISOL"/>
    <x v="321"/>
    <x v="320"/>
    <s v="EJECUTIVO DE SERVICIO"/>
    <x v="56"/>
    <n v="0.3"/>
    <n v="24.957899999999999"/>
  </r>
  <r>
    <s v="AUTOS"/>
    <s v="MAPFRE"/>
    <n v="4012000064585"/>
    <n v="250.12"/>
    <n v="37.518000000000001"/>
    <n v="0.15"/>
    <m/>
    <s v="MENSUAL"/>
    <d v="2022-01-28T00:00:00"/>
    <s v="RENOVACION"/>
    <s v="ELENES AVILEZ, BRENDA YOANA"/>
    <x v="321"/>
    <x v="320"/>
    <s v="EJECUTIVO DE SERVICIO"/>
    <x v="56"/>
    <n v="0.3"/>
    <n v="11.2554"/>
  </r>
  <r>
    <s v="AUTOS"/>
    <s v="MAPFRE"/>
    <n v="4012100311069"/>
    <n v="528.09"/>
    <n v="79.213499999999996"/>
    <n v="0.15"/>
    <m/>
    <s v="MENSUAL"/>
    <d v="2022-01-05T00:00:00"/>
    <s v="NUEVA"/>
    <s v="FAVELA BARRAZA, FERNANDO"/>
    <x v="323"/>
    <x v="322"/>
    <s v="ASESOR"/>
    <x v="56"/>
    <n v="0.3"/>
    <n v="23.764049999999997"/>
  </r>
  <r>
    <s v="AUTOS"/>
    <s v="MAPFRE"/>
    <n v="4011900301299"/>
    <n v="338.44"/>
    <n v="43.999999999999993"/>
    <n v="0.1300082732537525"/>
    <m/>
    <s v="MENSUAL"/>
    <d v="2022-01-06T00:00:00"/>
    <s v="RENOVACION"/>
    <s v="BARRAZA GUARDADO, SILVIA"/>
    <x v="323"/>
    <x v="322"/>
    <s v="ASESOR"/>
    <x v="56"/>
    <n v="0.3"/>
    <n v="13.199999999999998"/>
  </r>
  <r>
    <s v="AUTOS"/>
    <s v="MAPFRE"/>
    <n v="4011900477148"/>
    <n v="6469.67"/>
    <n v="970.45049999999992"/>
    <n v="0.15"/>
    <m/>
    <s v="CONTADO"/>
    <d v="2022-01-07T00:00:00"/>
    <s v="RENOVACION"/>
    <s v="IBARRA TORRES, GUSTAVO ALONSO"/>
    <x v="324"/>
    <x v="323"/>
    <s v="EJECUTIVO DE SERVICIO"/>
    <x v="56"/>
    <n v="0.3"/>
    <n v="291.13514999999995"/>
  </r>
  <r>
    <s v="AUTOS"/>
    <s v="MAPFRE"/>
    <n v="4011900375840"/>
    <n v="385.41"/>
    <n v="57.811500000000002"/>
    <n v="0.15"/>
    <m/>
    <s v="MENSUAL"/>
    <d v="2022-01-10T00:00:00"/>
    <s v="RENOVACION"/>
    <s v="IBARRA TORRES, GUSTAVO ALONSO"/>
    <x v="324"/>
    <x v="323"/>
    <s v="EJECUTIVO DE SERVICIO"/>
    <x v="56"/>
    <n v="0.3"/>
    <n v="17.343450000000001"/>
  </r>
  <r>
    <s v="AUTOS"/>
    <s v="MAPFRE"/>
    <n v="4012100035489"/>
    <n v="-341.52"/>
    <n v="-51.227999999999994"/>
    <n v="0.15"/>
    <m/>
    <s v="MENSUAL"/>
    <d v="2022-01-12T00:00:00"/>
    <s v="RENOVACION"/>
    <s v="IBARRA TORRES, GUSTAVO ALONSO"/>
    <x v="324"/>
    <x v="323"/>
    <s v="EJECUTIVO DE SERVICIO"/>
    <x v="56"/>
    <n v="0.3"/>
    <n v="-15.368399999999998"/>
  </r>
  <r>
    <s v="AUTOS"/>
    <s v="MAPFRE"/>
    <n v="4012100035489"/>
    <n v="341.56"/>
    <n v="51.234000000000002"/>
    <n v="0.15"/>
    <m/>
    <s v="MENSUAL"/>
    <d v="2022-01-14T00:00:00"/>
    <s v="RENOVACION"/>
    <s v="IBARRA TORRES, GUSTAVO ALONSO"/>
    <x v="324"/>
    <x v="323"/>
    <s v="EJECUTIVO DE SERVICIO"/>
    <x v="56"/>
    <n v="0.3"/>
    <n v="15.370200000000001"/>
  </r>
  <r>
    <s v="AUTOS"/>
    <s v="MAPFRE"/>
    <n v="4012100035489"/>
    <n v="341.52"/>
    <n v="51.227999999999994"/>
    <n v="0.15"/>
    <m/>
    <s v="MENSUAL"/>
    <d v="2022-01-14T00:00:00"/>
    <s v="RENOVACION"/>
    <s v="IBARRA TORRES, GUSTAVO ALONSO"/>
    <x v="324"/>
    <x v="323"/>
    <s v="EJECUTIVO DE SERVICIO"/>
    <x v="56"/>
    <n v="0.3"/>
    <n v="15.368399999999998"/>
  </r>
  <r>
    <s v="AUTOS"/>
    <s v="MAPFRE"/>
    <n v="4012100212184"/>
    <n v="176.85"/>
    <n v="26.5275"/>
    <n v="0.15"/>
    <m/>
    <s v="MENSUAL"/>
    <d v="2022-01-14T00:00:00"/>
    <s v="NUEVA"/>
    <s v="IBARRA TORRES, GUSTAVO ALONSO"/>
    <x v="324"/>
    <x v="323"/>
    <s v="EJECUTIVO DE SERVICIO"/>
    <x v="56"/>
    <n v="0.3"/>
    <n v="7.9582499999999996"/>
  </r>
  <r>
    <s v="AUTOS"/>
    <s v="MAPFRE"/>
    <n v="4011900439113"/>
    <n v="573.98"/>
    <n v="86.096999999999994"/>
    <n v="0.15"/>
    <m/>
    <s v="MENSUAL"/>
    <d v="2022-01-14T00:00:00"/>
    <s v="RENOVACION"/>
    <s v="MAGALLANES CASILLAS, MARGARITA"/>
    <x v="325"/>
    <x v="324"/>
    <s v="ASESOR"/>
    <x v="1"/>
    <n v="0.3"/>
    <n v="25.829099999999997"/>
  </r>
  <r>
    <s v="AUTOS"/>
    <s v="MAPFRE"/>
    <n v="4012100038402"/>
    <n v="7463.04"/>
    <n v="1119.4559999999999"/>
    <n v="0.15"/>
    <m/>
    <s v="CONTADO"/>
    <d v="2022-01-17T00:00:00"/>
    <s v="RENOVACION"/>
    <s v="AYALA ARAUJO, CARLOS IVAN"/>
    <x v="326"/>
    <x v="325"/>
    <s v="ASESOR"/>
    <x v="57"/>
    <n v="0.3"/>
    <n v="335.83679999999998"/>
  </r>
  <r>
    <s v="GMM"/>
    <s v="MAPFRE"/>
    <n v="2882000048324"/>
    <n v="32468.95"/>
    <n v="6169.1005000000005"/>
    <n v="0.19"/>
    <m/>
    <s v="CONTADO"/>
    <d v="2022-01-07T00:00:00"/>
    <s v="RENOVACION"/>
    <s v="HOEKSTRA , MAAIKE"/>
    <x v="327"/>
    <x v="326"/>
    <s v="DIRECTOR DE CENTRO FINANCIERO"/>
    <x v="1"/>
    <n v="0.3"/>
    <n v="1850.7301500000001"/>
  </r>
  <r>
    <s v="AUTOS"/>
    <s v="MAPFRE"/>
    <n v="4012000618737"/>
    <n v="9900.5"/>
    <n v="1485.075"/>
    <n v="0.15"/>
    <m/>
    <s v="CONTADO"/>
    <d v="2022-01-07T00:00:00"/>
    <s v="RENOVACION"/>
    <s v="ALMAZAN RUEDA, PABLO"/>
    <x v="327"/>
    <x v="326"/>
    <s v="DIRECTOR DE CENTRO FINANCIERO"/>
    <x v="1"/>
    <n v="0.3"/>
    <n v="445.52249999999998"/>
  </r>
  <r>
    <s v="GMM"/>
    <s v="MAPFRE"/>
    <n v="2882100002768"/>
    <n v="29431.23"/>
    <n v="5003.3100000000004"/>
    <n v="0.17000003057976171"/>
    <m/>
    <s v="CONTADO"/>
    <d v="2022-01-17T00:00:00"/>
    <s v="RENOVACION"/>
    <s v="ALMAZAN RUEDA, PABLO"/>
    <x v="327"/>
    <x v="326"/>
    <s v="DIRECTOR DE CENTRO FINANCIERO"/>
    <x v="1"/>
    <n v="0.3"/>
    <n v="1500.9930000000002"/>
  </r>
  <r>
    <s v="GMM"/>
    <s v="MAPFRE"/>
    <n v="2882000005971"/>
    <n v="649.64"/>
    <n v="123.4316"/>
    <n v="0.19"/>
    <m/>
    <s v="MENSUAL"/>
    <d v="2022-01-21T00:00:00"/>
    <s v="RENOVACION"/>
    <s v="BECERRA GONZALEZ, MANUEL"/>
    <x v="327"/>
    <x v="326"/>
    <s v="DIRECTOR DE CENTRO FINANCIERO"/>
    <x v="1"/>
    <n v="0.3"/>
    <n v="37.02948"/>
  </r>
  <r>
    <s v="GMM"/>
    <s v="MAPFRE"/>
    <n v="2882000021465"/>
    <n v="665.14"/>
    <n v="113.07"/>
    <n v="0.16999428691704002"/>
    <m/>
    <s v="MENSUAL SIN RECARGOS"/>
    <d v="2022-01-06T00:00:00"/>
    <s v="RENOVACION"/>
    <s v="GARCIA QUIROS, ADRIANA"/>
    <x v="328"/>
    <x v="327"/>
    <s v="ASESOR"/>
    <x v="58"/>
    <n v="0.3"/>
    <n v="33.920999999999999"/>
  </r>
  <r>
    <s v="GMM"/>
    <s v="MAPFRE"/>
    <n v="2882000021595"/>
    <n v="1486.76"/>
    <n v="252.75000000000003"/>
    <n v="0.17000053808281096"/>
    <m/>
    <s v="MENSUAL SIN RECARGOS"/>
    <d v="2022-01-20T00:00:00"/>
    <s v="RENOVACION"/>
    <s v="RENDON CISNEROS, SERGIO HORACIO"/>
    <x v="329"/>
    <x v="328"/>
    <s v="EJECUTIVO ASOCIADO"/>
    <x v="1"/>
    <n v="0.3"/>
    <n v="75.825000000000003"/>
  </r>
  <r>
    <s v="GMM"/>
    <s v="MAPFRE"/>
    <n v="2882000020043"/>
    <n v="190.49"/>
    <n v="36.193100000000001"/>
    <n v="0.19"/>
    <m/>
    <s v="MENSUAL SIN RECARGOS"/>
    <d v="2022-01-21T00:00:00"/>
    <s v="RENOVACION"/>
    <s v="RENDON GARZA, SERGIO HORACIO"/>
    <x v="329"/>
    <x v="328"/>
    <s v="EJECUTIVO ASOCIADO"/>
    <x v="1"/>
    <n v="0.3"/>
    <n v="10.85793"/>
  </r>
  <r>
    <s v="GMM"/>
    <s v="MAPFRE"/>
    <n v="2882000029879"/>
    <n v="515.11"/>
    <n v="97.870900000000006"/>
    <n v="0.19"/>
    <m/>
    <s v="MENSUAL SIN RECARGOS"/>
    <d v="2022-01-18T00:00:00"/>
    <s v="RENOVACION"/>
    <s v="CASTRO CARRILLO, JUAN RAMON"/>
    <x v="330"/>
    <x v="329"/>
    <s v="SUBDIRECTOR DE PROMOCION"/>
    <x v="58"/>
    <n v="0.3"/>
    <n v="29.361270000000001"/>
  </r>
  <r>
    <s v="AUTOS"/>
    <s v="MAPFRE"/>
    <n v="4012000005124"/>
    <n v="3111.83"/>
    <n v="466.77449999999999"/>
    <n v="0.15"/>
    <m/>
    <s v="CONTADO"/>
    <d v="2022-01-19T00:00:00"/>
    <s v="RENOVACION"/>
    <s v="QUINONEZ LIZARRAGA, SIMON ALFON"/>
    <x v="330"/>
    <x v="329"/>
    <s v="SUBDIRECTOR DE PROMOCION"/>
    <x v="58"/>
    <n v="0.3"/>
    <n v="140.03234999999998"/>
  </r>
  <r>
    <s v="AUTOS"/>
    <s v="MAPFRE"/>
    <n v="4011900474307"/>
    <n v="10475.879999999999"/>
    <n v="1571.3819999999998"/>
    <n v="0.15"/>
    <m/>
    <s v="CONTADO"/>
    <d v="2022-01-19T00:00:00"/>
    <s v="RENOVACION"/>
    <s v="RODRIGUEZ LOUREIRO, JOSE"/>
    <x v="331"/>
    <x v="330"/>
    <s v="ASESOR"/>
    <x v="58"/>
    <n v="0.3"/>
    <n v="471.41459999999995"/>
  </r>
  <r>
    <s v="AUTOS"/>
    <s v="MAPFRE"/>
    <n v="4011900300031"/>
    <n v="465.64"/>
    <n v="46.56"/>
    <n v="9.9991409672708531E-2"/>
    <m/>
    <s v="MENSUAL"/>
    <d v="2022-01-25T00:00:00"/>
    <s v="RENOVACION"/>
    <s v="GOMEZ SANCHEZ, MARIA ISABEL"/>
    <x v="331"/>
    <x v="330"/>
    <s v="ASESOR"/>
    <x v="58"/>
    <n v="0.3"/>
    <n v="13.968"/>
  </r>
  <r>
    <s v="GMM"/>
    <s v="MAPFRE"/>
    <n v="2882000044397"/>
    <n v="1390.59"/>
    <n v="264.21209999999996"/>
    <n v="0.19"/>
    <m/>
    <s v="MENSUAL"/>
    <d v="2022-01-11T00:00:00"/>
    <s v="RENOVACION"/>
    <s v="LUNA FLORES, MARIO LUIS"/>
    <x v="332"/>
    <x v="331"/>
    <s v="ASESOR"/>
    <x v="26"/>
    <n v="0.3"/>
    <n v="79.263629999999992"/>
  </r>
  <r>
    <s v="AUTOS"/>
    <s v="MAPFRE"/>
    <n v="4011900439118"/>
    <n v="247.44"/>
    <n v="37.116"/>
    <n v="0.15"/>
    <m/>
    <s v="MENSUAL"/>
    <d v="2022-01-21T00:00:00"/>
    <s v="RENOVACION"/>
    <s v="PEREZ AVILA, MARCO ANTONIO"/>
    <x v="332"/>
    <x v="331"/>
    <s v="ASESOR"/>
    <x v="26"/>
    <n v="0.3"/>
    <n v="11.1348"/>
  </r>
  <r>
    <s v="AUTOS"/>
    <s v="MAPFRE"/>
    <n v="4011900402712"/>
    <n v="350.78"/>
    <n v="52.616999999999997"/>
    <n v="0.15"/>
    <m/>
    <s v="MENSUAL"/>
    <d v="2022-01-25T00:00:00"/>
    <s v="RENOVACION"/>
    <s v="RUIZ MATUS, JOSELUIS"/>
    <x v="332"/>
    <x v="331"/>
    <s v="ASESOR"/>
    <x v="26"/>
    <n v="0.3"/>
    <n v="15.785099999999998"/>
  </r>
  <r>
    <s v="AUTOS"/>
    <s v="MAPFRE"/>
    <n v="4012200002133"/>
    <n v="6877.46"/>
    <n v="1031.6189999999999"/>
    <n v="0.15"/>
    <m/>
    <s v="CONTADO"/>
    <d v="2022-01-07T00:00:00"/>
    <s v="NUEVA"/>
    <s v="GONZALEZ TORICES, MARIO VICENTE"/>
    <x v="333"/>
    <x v="332"/>
    <s v="SUBDIRECTOR DE CENTRO FINANCIERO"/>
    <x v="26"/>
    <n v="0.3"/>
    <n v="309.48569999999995"/>
  </r>
  <r>
    <s v="AUTOS"/>
    <s v="MAPFRE"/>
    <n v="4011900414769"/>
    <n v="333.75"/>
    <n v="50.0625"/>
    <n v="0.15"/>
    <m/>
    <s v="MENSUAL"/>
    <d v="2022-01-14T00:00:00"/>
    <s v="RENOVACION"/>
    <s v="SANCHEZ JASSO, LAURA ELENA"/>
    <x v="333"/>
    <x v="332"/>
    <s v="SUBDIRECTOR DE CENTRO FINANCIERO"/>
    <x v="26"/>
    <n v="0.3"/>
    <n v="15.018749999999999"/>
  </r>
  <r>
    <s v="GMM"/>
    <s v="MAPFRE"/>
    <n v="2882000030247"/>
    <n v="391.26"/>
    <n v="74.339399999999998"/>
    <n v="0.19"/>
    <m/>
    <s v="MENSUAL SIN RECARGOS"/>
    <d v="2022-01-27T00:00:00"/>
    <s v="RENOVACION"/>
    <s v="GONZALEZ GALVAN, ROCIO DEL CARM"/>
    <x v="333"/>
    <x v="332"/>
    <s v="SUBDIRECTOR DE CENTRO FINANCIERO"/>
    <x v="26"/>
    <n v="0.3"/>
    <n v="22.301819999999999"/>
  </r>
  <r>
    <s v="GMM"/>
    <s v="MAPFRE"/>
    <n v="2882000030307"/>
    <n v="3094.38"/>
    <n v="526.04"/>
    <n v="0.16999851343403199"/>
    <m/>
    <s v="MENSUAL SIN RECARGOS"/>
    <d v="2022-01-27T00:00:00"/>
    <s v="RENOVACION"/>
    <s v="GONZALEZ GALVAN, ROCIO DEL CARM"/>
    <x v="333"/>
    <x v="332"/>
    <s v="SUBDIRECTOR DE CENTRO FINANCIERO"/>
    <x v="26"/>
    <n v="0.3"/>
    <n v="157.81199999999998"/>
  </r>
  <r>
    <s v="AUTOS"/>
    <s v="MAPFRE"/>
    <n v="4012000092442"/>
    <n v="457.62"/>
    <n v="68.643000000000001"/>
    <n v="0.15"/>
    <m/>
    <s v="MENSUAL"/>
    <d v="2022-01-28T00:00:00"/>
    <s v="RENOVACION"/>
    <s v="CHAVEZ URIBE, LETICIA"/>
    <x v="333"/>
    <x v="332"/>
    <s v="SUBDIRECTOR DE CENTRO FINANCIERO"/>
    <x v="26"/>
    <n v="0.3"/>
    <n v="20.5929"/>
  </r>
  <r>
    <s v="AUTOS"/>
    <s v="MAPFRE"/>
    <n v="4012000221266"/>
    <n v="267.91000000000003"/>
    <n v="40.186500000000002"/>
    <n v="0.15"/>
    <m/>
    <s v="MENSUAL"/>
    <d v="2022-01-10T00:00:00"/>
    <s v="RENOVACION"/>
    <s v="SERNA DE SANTIAGO, EDGAR JOEL"/>
    <x v="161"/>
    <x v="161"/>
    <s v="ASESOR"/>
    <x v="26"/>
    <n v="0.3"/>
    <n v="12.055950000000001"/>
  </r>
  <r>
    <s v="AUTOS"/>
    <s v="MAPFRE"/>
    <n v="4012000221297"/>
    <n v="250.06"/>
    <n v="37.509"/>
    <n v="0.15"/>
    <m/>
    <s v="MENSUAL"/>
    <d v="2022-01-10T00:00:00"/>
    <s v="RENOVACION"/>
    <s v="VAZQUEZ MANRIQUEZ, LAURA GISELA"/>
    <x v="161"/>
    <x v="161"/>
    <s v="ASESOR"/>
    <x v="26"/>
    <n v="0.3"/>
    <n v="11.252699999999999"/>
  </r>
  <r>
    <s v="GMM"/>
    <s v="MAPFRE"/>
    <n v="2882000035220"/>
    <n v="-18256.23"/>
    <n v="-3103.56"/>
    <n v="0.17000004929823956"/>
    <m/>
    <s v="CONTADO"/>
    <d v="2022-01-12T00:00:00"/>
    <s v="RENOVACION"/>
    <s v="DURON BADILLO, JORGE ENRIQUE"/>
    <x v="161"/>
    <x v="161"/>
    <s v="ASESOR"/>
    <x v="26"/>
    <n v="0.3"/>
    <n v="-931.06799999999998"/>
  </r>
  <r>
    <s v="AUTOS"/>
    <s v="MAPFRE"/>
    <n v="4012000092712"/>
    <n v="534.70000000000005"/>
    <n v="80.204999999999998"/>
    <n v="0.15"/>
    <m/>
    <s v="MENSUAL"/>
    <d v="2022-01-14T00:00:00"/>
    <s v="RENOVACION"/>
    <s v="LANDEROS GALLEGOS, MARIA DEL CA"/>
    <x v="161"/>
    <x v="161"/>
    <s v="ASESOR"/>
    <x v="26"/>
    <n v="0.3"/>
    <n v="24.061499999999999"/>
  </r>
  <r>
    <s v="HOGAR"/>
    <s v="MAPFRE"/>
    <n v="3102100005127"/>
    <n v="509.66"/>
    <n v="66.255800000000008"/>
    <n v="0.13"/>
    <m/>
    <s v="MENSUAL"/>
    <d v="2022-01-17T00:00:00"/>
    <s v="NUEVA"/>
    <s v="JIMENEZ RAMIREZ, JOSE"/>
    <x v="161"/>
    <x v="161"/>
    <s v="ASESOR"/>
    <x v="26"/>
    <n v="0.3"/>
    <n v="19.876740000000002"/>
  </r>
  <r>
    <s v="AUTOS"/>
    <s v="MAPFRE"/>
    <n v="4052000026657"/>
    <n v="249.51"/>
    <n v="37.426499999999997"/>
    <n v="0.15"/>
    <m/>
    <s v="MENSUAL"/>
    <d v="2022-01-19T00:00:00"/>
    <s v="RENOVACION"/>
    <s v="CARRILLO ACOSTA, RUBEN"/>
    <x v="161"/>
    <x v="161"/>
    <s v="ASESOR"/>
    <x v="26"/>
    <n v="0.3"/>
    <n v="11.227949999999998"/>
  </r>
  <r>
    <s v="GMM"/>
    <s v="MAPFRE"/>
    <n v="2882000042217"/>
    <n v="2958.07"/>
    <n v="562.03330000000005"/>
    <n v="0.19"/>
    <m/>
    <s v="MENSUAL"/>
    <d v="2022-01-20T00:00:00"/>
    <s v="RENOVACION"/>
    <s v="JASSO PEREA, KATIA"/>
    <x v="161"/>
    <x v="161"/>
    <s v="ASESOR"/>
    <x v="26"/>
    <n v="0.3"/>
    <n v="168.60999000000001"/>
  </r>
  <r>
    <s v="AUTOS"/>
    <s v="MAPFRE"/>
    <n v="4012100034408"/>
    <n v="328.36"/>
    <n v="49.253999999999998"/>
    <n v="0.15"/>
    <m/>
    <s v="MENSUAL"/>
    <d v="2022-01-20T00:00:00"/>
    <s v="RENOVACION"/>
    <s v="SOSA PEREZ, FERNANDO"/>
    <x v="161"/>
    <x v="161"/>
    <s v="ASESOR"/>
    <x v="26"/>
    <n v="0.3"/>
    <n v="14.776199999999999"/>
  </r>
  <r>
    <s v="GMM"/>
    <s v="MAPFRE"/>
    <n v="2882100024278"/>
    <n v="1795.47"/>
    <n v="341.13929999999999"/>
    <n v="0.19"/>
    <m/>
    <s v="MENSUAL"/>
    <d v="2022-01-24T00:00:00"/>
    <s v="NUEVA"/>
    <s v="COMPONENTES Y SISTEMAS DE POTEN"/>
    <x v="161"/>
    <x v="161"/>
    <s v="ASESOR"/>
    <x v="26"/>
    <n v="0.3"/>
    <n v="102.34178999999999"/>
  </r>
  <r>
    <s v="GMM"/>
    <s v="MAPFRE"/>
    <n v="2882100005233"/>
    <n v="5504.5"/>
    <n v="1045.855"/>
    <n v="0.19"/>
    <m/>
    <s v="CONTADO"/>
    <d v="2022-01-25T00:00:00"/>
    <s v="RENOVACION"/>
    <s v="LLAMAS RABAGO, OSCAR GABRIEL"/>
    <x v="161"/>
    <x v="161"/>
    <s v="ASESOR"/>
    <x v="26"/>
    <n v="0.3"/>
    <n v="313.75650000000002"/>
  </r>
  <r>
    <s v="AUTOS"/>
    <s v="MAPFRE"/>
    <n v="4012000063260"/>
    <n v="205.31"/>
    <n v="30.796499999999998"/>
    <n v="0.15"/>
    <m/>
    <s v="MENSUAL"/>
    <d v="2022-01-25T00:00:00"/>
    <s v="RENOVACION"/>
    <s v="CARRILLO ACOSTA, RUBEN"/>
    <x v="161"/>
    <x v="161"/>
    <s v="ASESOR"/>
    <x v="26"/>
    <n v="0.3"/>
    <n v="9.2389499999999991"/>
  </r>
  <r>
    <s v="GMM"/>
    <s v="MAPFRE"/>
    <n v="2882000002006"/>
    <n v="14414.75"/>
    <n v="2738.8025000000002"/>
    <n v="0.19"/>
    <m/>
    <s v="CONTADO"/>
    <d v="2022-01-28T00:00:00"/>
    <s v="RENOVACION"/>
    <s v="DAVILA DIAZ DE LEON, LAURA ELEN"/>
    <x v="161"/>
    <x v="161"/>
    <s v="ASESOR"/>
    <x v="26"/>
    <n v="0.3"/>
    <n v="821.64075000000003"/>
  </r>
  <r>
    <s v="GMM"/>
    <s v="MAPFRE"/>
    <n v="2882000002120"/>
    <n v="20296.810000000001"/>
    <n v="3044.5199999999995"/>
    <n v="0.14999992609676099"/>
    <m/>
    <s v="CONTADO"/>
    <d v="2022-01-28T00:00:00"/>
    <s v="RENOVACION"/>
    <s v="DAVILA DIAZ DE LEON, LAURA ELEN"/>
    <x v="161"/>
    <x v="161"/>
    <s v="ASESOR"/>
    <x v="26"/>
    <n v="0.3"/>
    <n v="913.35599999999988"/>
  </r>
  <r>
    <s v="AUTOS"/>
    <s v="MAPFRE"/>
    <n v="4011900499115"/>
    <n v="4645.38"/>
    <n v="696.80700000000002"/>
    <n v="0.15"/>
    <m/>
    <s v="CONTADO"/>
    <d v="2022-01-31T00:00:00"/>
    <s v="RENOVACION"/>
    <s v="MEDINA LOPEZ, JOSE EDUARDO"/>
    <x v="161"/>
    <x v="161"/>
    <s v="ASESOR"/>
    <x v="26"/>
    <n v="0.3"/>
    <n v="209.0421"/>
  </r>
  <r>
    <s v="AUTOS"/>
    <s v="MAPFRE"/>
    <n v="4012100251464"/>
    <n v="262.61"/>
    <n v="39.391500000000001"/>
    <n v="0.15"/>
    <m/>
    <s v="MENSUAL"/>
    <d v="2022-01-05T00:00:00"/>
    <s v="NUEVA"/>
    <s v="ZAPATA MARQUEZ, FRANCISCO CARLO"/>
    <x v="334"/>
    <x v="333"/>
    <s v="ASESOR"/>
    <x v="26"/>
    <n v="0.3"/>
    <n v="11.817449999999999"/>
  </r>
  <r>
    <s v="AUTOS"/>
    <s v="MAPFRE"/>
    <n v="4012100251479"/>
    <n v="261.57"/>
    <n v="39.235499999999995"/>
    <n v="0.15"/>
    <m/>
    <s v="MENSUAL"/>
    <d v="2022-01-05T00:00:00"/>
    <s v="NUEVA"/>
    <s v="ZAPATA MARQUEZ, FRANCISCO CARLO"/>
    <x v="334"/>
    <x v="333"/>
    <s v="ASESOR"/>
    <x v="26"/>
    <n v="0.3"/>
    <n v="11.770649999999998"/>
  </r>
  <r>
    <s v="AUTOS"/>
    <s v="MAPFRE"/>
    <n v="4011900417502"/>
    <n v="240.05"/>
    <n v="36.0075"/>
    <n v="0.15"/>
    <m/>
    <s v="MENSUAL"/>
    <d v="2022-01-07T00:00:00"/>
    <s v="RENOVACION"/>
    <s v="VELAZQUEZ GOMEZ, JIMENA"/>
    <x v="334"/>
    <x v="333"/>
    <s v="ASESOR"/>
    <x v="26"/>
    <n v="0.3"/>
    <n v="10.802249999999999"/>
  </r>
  <r>
    <s v="AUTOS"/>
    <s v="MAPFRE"/>
    <n v="4011900420156"/>
    <n v="234.23"/>
    <n v="35.134499999999996"/>
    <n v="0.15"/>
    <m/>
    <s v="MENSUAL"/>
    <d v="2022-01-11T00:00:00"/>
    <s v="RENOVACION"/>
    <s v="VELAZQUEZ GOMEZ, LUZ FERNANDA"/>
    <x v="334"/>
    <x v="333"/>
    <s v="ASESOR"/>
    <x v="26"/>
    <n v="0.3"/>
    <n v="10.540349999999998"/>
  </r>
  <r>
    <s v="AUTOS"/>
    <s v="MAPFRE"/>
    <n v="4011900474308"/>
    <n v="1482.84"/>
    <n v="222.42599999999999"/>
    <n v="0.15"/>
    <m/>
    <s v="SEMESTRAL"/>
    <d v="2022-01-12T00:00:00"/>
    <s v="RENOVACION"/>
    <s v="GALLEGOS LOPEZ, ABEL"/>
    <x v="334"/>
    <x v="333"/>
    <s v="ASESOR"/>
    <x v="26"/>
    <n v="0.3"/>
    <n v="66.727799999999988"/>
  </r>
  <r>
    <s v="AUTOS"/>
    <s v="MAPFRE"/>
    <n v="4011900474338"/>
    <n v="-253.61"/>
    <n v="-38.041499999999999"/>
    <n v="0.15"/>
    <m/>
    <s v="MENSUAL"/>
    <d v="2022-01-12T00:00:00"/>
    <s v="RENOVACION"/>
    <s v="ORTIZ CRUZ, RAFAEL"/>
    <x v="334"/>
    <x v="333"/>
    <s v="ASESOR"/>
    <x v="26"/>
    <n v="0.3"/>
    <n v="-11.41245"/>
  </r>
  <r>
    <s v="AUTOS"/>
    <s v="MAPFRE"/>
    <n v="4012100128965"/>
    <n v="310.62"/>
    <n v="46.592999999999996"/>
    <n v="0.15"/>
    <m/>
    <s v="MENSUAL"/>
    <d v="2022-01-12T00:00:00"/>
    <s v="NUEVA"/>
    <s v="LUEVANO PERALTA, MA DE JESUS"/>
    <x v="28"/>
    <x v="28"/>
    <s v="ASESOR"/>
    <x v="7"/>
    <n v="0.3"/>
    <n v="13.977899999999998"/>
  </r>
  <r>
    <s v="AUTOS"/>
    <s v="MAPFRE"/>
    <n v="4011900474338"/>
    <n v="253.65"/>
    <n v="38.047499999999999"/>
    <n v="0.15"/>
    <m/>
    <s v="MENSUAL"/>
    <d v="2022-01-14T00:00:00"/>
    <s v="RENOVACION"/>
    <s v="ORTIZ CRUZ, RAFAEL"/>
    <x v="334"/>
    <x v="333"/>
    <s v="ASESOR"/>
    <x v="26"/>
    <n v="0.3"/>
    <n v="11.414249999999999"/>
  </r>
  <r>
    <s v="AUTOS"/>
    <s v="MAPFRE"/>
    <n v="4011900474338"/>
    <n v="253.61"/>
    <n v="38.041499999999999"/>
    <n v="0.15"/>
    <m/>
    <s v="MENSUAL"/>
    <d v="2022-01-14T00:00:00"/>
    <s v="RENOVACION"/>
    <s v="ORTIZ CRUZ, RAFAEL"/>
    <x v="334"/>
    <x v="333"/>
    <s v="ASESOR"/>
    <x v="26"/>
    <n v="0.3"/>
    <n v="11.41245"/>
  </r>
  <r>
    <s v="AUTOS"/>
    <s v="MAPFRE"/>
    <n v="4011900499754"/>
    <n v="379.57"/>
    <n v="56.935499999999998"/>
    <n v="0.15"/>
    <m/>
    <s v="MENSUAL"/>
    <d v="2022-01-14T00:00:00"/>
    <s v="RENOVACION"/>
    <s v="GOMEZ MARQUEZ, SUSANA"/>
    <x v="334"/>
    <x v="333"/>
    <s v="ASESOR"/>
    <x v="26"/>
    <n v="0.3"/>
    <n v="17.080649999999999"/>
  </r>
  <r>
    <s v="AUTOS"/>
    <s v="MAPFRE"/>
    <n v="4012000016849"/>
    <n v="222.03"/>
    <n v="33.304499999999997"/>
    <n v="0.15"/>
    <m/>
    <s v="MENSUAL"/>
    <d v="2022-01-17T00:00:00"/>
    <s v="RENOVACION"/>
    <s v="SOSA SERNA, GERARDO"/>
    <x v="334"/>
    <x v="333"/>
    <s v="ASESOR"/>
    <x v="26"/>
    <n v="0.3"/>
    <n v="9.9913499999999988"/>
  </r>
  <r>
    <s v="AUTOS"/>
    <s v="MAPFRE"/>
    <n v="4012000084235"/>
    <n v="492.11"/>
    <n v="73.816500000000005"/>
    <n v="0.15"/>
    <m/>
    <s v="MENSUAL"/>
    <d v="2022-01-19T00:00:00"/>
    <s v="RENOVACION"/>
    <s v="LOPEZ QUEZADA, ARNOLDO"/>
    <x v="334"/>
    <x v="333"/>
    <s v="ASESOR"/>
    <x v="26"/>
    <n v="0.3"/>
    <n v="22.144950000000001"/>
  </r>
  <r>
    <s v="AUTOS"/>
    <s v="MAPFRE"/>
    <n v="4012000021317"/>
    <n v="258.52999999999997"/>
    <n v="38.779499999999992"/>
    <n v="0.15"/>
    <m/>
    <s v="MENSUAL"/>
    <d v="2022-01-21T00:00:00"/>
    <s v="RENOVACION"/>
    <s v="ESQUEDA MARTINEZ, LUIS ALEJANDR"/>
    <x v="334"/>
    <x v="333"/>
    <s v="ASESOR"/>
    <x v="26"/>
    <n v="0.3"/>
    <n v="11.633849999999997"/>
  </r>
  <r>
    <s v="AUTOS"/>
    <s v="MAPFRE"/>
    <n v="4012100356784"/>
    <n v="309.35000000000002"/>
    <n v="46.402500000000003"/>
    <n v="0.15"/>
    <m/>
    <s v="MENSUAL"/>
    <d v="2022-01-26T00:00:00"/>
    <s v="NUEVA"/>
    <s v="COLUNGA ORTIZ, LORENA"/>
    <x v="334"/>
    <x v="333"/>
    <s v="ASESOR"/>
    <x v="26"/>
    <n v="0.3"/>
    <n v="13.92075"/>
  </r>
  <r>
    <s v="VIDA INVERSION"/>
    <s v="MAPFRE"/>
    <n v="1002200000530"/>
    <n v="5000"/>
    <n v="1300"/>
    <n v="0.26"/>
    <m/>
    <s v="CONTADO"/>
    <d v="2022-01-28T00:00:00"/>
    <s v="NUEVA"/>
    <s v="SANCHEZ CASTELLANOS, ADRIANA"/>
    <x v="334"/>
    <x v="333"/>
    <s v="ASESOR"/>
    <x v="26"/>
    <n v="0.3"/>
    <n v="390"/>
  </r>
  <r>
    <s v="GMM"/>
    <s v="MAPFRE"/>
    <n v="2882000027824"/>
    <n v="704.41"/>
    <n v="131.72"/>
    <n v="0.1869933703382973"/>
    <m/>
    <s v="MENSUAL"/>
    <d v="2022-01-18T00:00:00"/>
    <s v="RENOVACION"/>
    <s v="FLORES RODRIGUEZ, VERONICA"/>
    <x v="335"/>
    <x v="334"/>
    <s v="ASESOR"/>
    <x v="26"/>
    <n v="0.3"/>
    <n v="39.515999999999998"/>
  </r>
  <r>
    <s v="GMM"/>
    <s v="MAPFRE"/>
    <n v="2882000029529"/>
    <n v="327.27"/>
    <n v="62.1813"/>
    <n v="0.19"/>
    <m/>
    <s v="MENSUAL SIN RECARGOS"/>
    <d v="2022-01-19T00:00:00"/>
    <s v="RENOVACION"/>
    <s v="SALAZAR FLORES, VERONICA SOFIA"/>
    <x v="335"/>
    <x v="334"/>
    <s v="ASESOR"/>
    <x v="26"/>
    <n v="0.3"/>
    <n v="18.654389999999999"/>
  </r>
  <r>
    <s v="AUTOS"/>
    <s v="MAPFRE"/>
    <n v="4011900417808"/>
    <n v="294.57"/>
    <n v="44.185499999999998"/>
    <n v="0.15"/>
    <m/>
    <s v="MENSUAL"/>
    <d v="2022-01-07T00:00:00"/>
    <s v="RENOVACION"/>
    <s v="GUEVARA YANEZ, DANIEL ALEJANDRO"/>
    <x v="336"/>
    <x v="335"/>
    <s v="ASESOR SENIOR"/>
    <x v="26"/>
    <n v="0.3"/>
    <n v="13.255649999999999"/>
  </r>
  <r>
    <s v="AUTOS"/>
    <s v="MAPFRE"/>
    <n v="4012000063458"/>
    <n v="349.6"/>
    <n v="52.440000000000005"/>
    <n v="0.15"/>
    <m/>
    <s v="MENSUAL"/>
    <d v="2022-01-14T00:00:00"/>
    <s v="RENOVACION"/>
    <s v="SERNA PEREZCHICA, RAUDEL"/>
    <x v="336"/>
    <x v="335"/>
    <s v="ASESOR SENIOR"/>
    <x v="26"/>
    <n v="0.3"/>
    <n v="15.732000000000001"/>
  </r>
  <r>
    <s v="AUTOS"/>
    <s v="MAPFRE"/>
    <n v="4011900435807"/>
    <n v="314.49"/>
    <n v="47.173499999999997"/>
    <n v="0.15"/>
    <m/>
    <s v="MENSUAL"/>
    <d v="2022-01-28T00:00:00"/>
    <s v="RENOVACION"/>
    <s v="FLORES ESQUIVEL, LUIS JAVIER"/>
    <x v="336"/>
    <x v="335"/>
    <s v="ASESOR SENIOR"/>
    <x v="26"/>
    <n v="0.3"/>
    <n v="14.152049999999999"/>
  </r>
  <r>
    <s v="AUTOS"/>
    <s v="MAPFRE"/>
    <n v="4011900501751"/>
    <n v="3957.04"/>
    <n v="593.55599999999993"/>
    <n v="0.15"/>
    <m/>
    <s v="CONTADO"/>
    <d v="2022-01-31T00:00:00"/>
    <s v="RENOVACION"/>
    <s v="LICON DAVILA, SILVIA"/>
    <x v="336"/>
    <x v="335"/>
    <s v="ASESOR SENIOR"/>
    <x v="26"/>
    <n v="0.3"/>
    <n v="178.06679999999997"/>
  </r>
  <r>
    <s v="AUTOS"/>
    <s v="MAPFRE"/>
    <n v="4012000092400"/>
    <n v="299.27"/>
    <n v="44.890499999999996"/>
    <n v="0.15"/>
    <m/>
    <s v="MENSUAL"/>
    <d v="2022-02-01T00:00:00"/>
    <s v="RENOVACION"/>
    <s v="LUEVANO MACIAS V ROBLEDOSC , LU"/>
    <x v="336"/>
    <x v="335"/>
    <s v="ASESOR SENIOR"/>
    <x v="26"/>
    <n v="0.3"/>
    <n v="13.467149999999998"/>
  </r>
  <r>
    <s v="AUTOS"/>
    <s v="MAPFRE"/>
    <n v="4012000033577"/>
    <n v="-923.16"/>
    <n v="-138.47399999999999"/>
    <n v="0.15"/>
    <m/>
    <s v="CONTADO"/>
    <d v="2022-02-02T00:00:00"/>
    <s v="RENOVACION"/>
    <s v="FRAUSTRO VELHAGEN, ILSE LETICIA"/>
    <x v="337"/>
    <x v="336"/>
    <s v="DIRECTOR DE ASESORIA"/>
    <x v="26"/>
    <n v="0.3"/>
    <n v="-41.542199999999994"/>
  </r>
  <r>
    <s v="GMM"/>
    <s v="MAPFRE"/>
    <n v="2882000029978"/>
    <n v="622.14"/>
    <n v="105.76"/>
    <n v="0.16999389205002091"/>
    <m/>
    <s v="MENSUAL SIN RECARGOS"/>
    <d v="2022-01-26T00:00:00"/>
    <s v="RENOVACION"/>
    <s v="AYALA MARTINEZ, EDGAR"/>
    <x v="338"/>
    <x v="337"/>
    <s v="ASESOR SENIOR"/>
    <x v="26"/>
    <n v="0.3"/>
    <n v="31.728000000000002"/>
  </r>
  <r>
    <s v="AUTOS"/>
    <s v="MAPFRE"/>
    <n v="4011900474460"/>
    <n v="3922.51"/>
    <n v="588.37649999999996"/>
    <n v="0.15"/>
    <m/>
    <s v="CONTADO"/>
    <d v="2022-01-26T00:00:00"/>
    <s v="RENOVACION"/>
    <s v="DIAZ MENDOZA, MARIA DE JESUS"/>
    <x v="338"/>
    <x v="337"/>
    <s v="ASESOR SENIOR"/>
    <x v="26"/>
    <n v="0.3"/>
    <n v="176.51294999999999"/>
  </r>
  <r>
    <s v="HOGAR"/>
    <s v="MAPFRE"/>
    <n v="3101900008525"/>
    <n v="292.08999999999997"/>
    <n v="37.971699999999998"/>
    <n v="0.13"/>
    <m/>
    <s v="MENSUAL"/>
    <d v="2022-01-28T00:00:00"/>
    <s v="RENOVACION"/>
    <s v="CARVAJAL GONZALEZ, JUANA CELIA"/>
    <x v="338"/>
    <x v="337"/>
    <s v="ASESOR SENIOR"/>
    <x v="26"/>
    <n v="0.3"/>
    <n v="11.391509999999998"/>
  </r>
  <r>
    <s v="AUTOS"/>
    <s v="MAPFRE"/>
    <n v="4012100248528"/>
    <n v="419.16"/>
    <n v="62.874000000000002"/>
    <n v="0.15"/>
    <m/>
    <s v="MENSUAL"/>
    <d v="2022-01-28T00:00:00"/>
    <s v="NUEVA"/>
    <s v="MARIN GUERRERO, ALICIA"/>
    <x v="338"/>
    <x v="337"/>
    <s v="ASESOR SENIOR"/>
    <x v="26"/>
    <n v="0.3"/>
    <n v="18.862200000000001"/>
  </r>
  <r>
    <s v="GMM"/>
    <s v="MAPFRE"/>
    <n v="2882100005318"/>
    <n v="25028.27"/>
    <n v="4755.3712999999998"/>
    <n v="0.19"/>
    <m/>
    <s v="CONTADO"/>
    <d v="2022-01-31T00:00:00"/>
    <s v="RENOVACION"/>
    <s v="MARTINEZ PARADA, SERGIO ALFONSO"/>
    <x v="161"/>
    <x v="161"/>
    <s v="ASESOR"/>
    <x v="26"/>
    <n v="0.3"/>
    <n v="1426.6113899999998"/>
  </r>
  <r>
    <s v="AUTOS"/>
    <s v="MAPFRE"/>
    <n v="4011900300200"/>
    <n v="321.27999999999997"/>
    <n v="41.77"/>
    <n v="0.13001120517928288"/>
    <m/>
    <s v="MENSUAL"/>
    <d v="2022-01-07T00:00:00"/>
    <s v="RENOVACION"/>
    <s v="LEVY MARTINEZ, ANA PATRICIA"/>
    <x v="339"/>
    <x v="338"/>
    <s v="ASESOR"/>
    <x v="59"/>
    <n v="0.3"/>
    <n v="12.531000000000001"/>
  </r>
  <r>
    <s v="AUTOS"/>
    <s v="MAPFRE"/>
    <n v="4012100127231"/>
    <n v="846.93"/>
    <n v="127.03949999999999"/>
    <n v="0.15"/>
    <m/>
    <s v="MENSUAL"/>
    <d v="2022-01-10T00:00:00"/>
    <s v="NUEVA"/>
    <s v="GARCIA SANCHEZ, CAROLINA"/>
    <x v="339"/>
    <x v="338"/>
    <s v="ASESOR"/>
    <x v="59"/>
    <n v="0.3"/>
    <n v="38.111849999999997"/>
  </r>
  <r>
    <s v="AUTOS"/>
    <s v="MAPFRE"/>
    <n v="4012100343318"/>
    <n v="321.14"/>
    <n v="48.170999999999999"/>
    <n v="0.15"/>
    <m/>
    <s v="MENSUAL"/>
    <d v="2022-01-10T00:00:00"/>
    <s v="NUEVA"/>
    <s v="MARTINEZ TRUJILLO, GRISELDA PAT"/>
    <x v="339"/>
    <x v="338"/>
    <s v="ASESOR"/>
    <x v="59"/>
    <n v="0.3"/>
    <n v="14.4513"/>
  </r>
  <r>
    <s v="AUTOS"/>
    <s v="MAPFRE"/>
    <n v="4012100035155"/>
    <n v="6023.09"/>
    <n v="903.46349999999995"/>
    <n v="0.15"/>
    <m/>
    <s v="CONTADO"/>
    <d v="2022-01-17T00:00:00"/>
    <s v="RENOVACION"/>
    <s v="NIEVES VILLASE¥OR, ALFREDO"/>
    <x v="339"/>
    <x v="338"/>
    <s v="ASESOR"/>
    <x v="59"/>
    <n v="0.3"/>
    <n v="271.03904999999997"/>
  </r>
  <r>
    <s v="AUTOS"/>
    <s v="MAPFRE"/>
    <n v="4012200035710"/>
    <n v="4342.67"/>
    <n v="651.40049999999997"/>
    <n v="0.15"/>
    <m/>
    <s v="CONTADO"/>
    <d v="2022-02-02T00:00:00"/>
    <s v="RENOVACION"/>
    <s v="ORTIZ VALDEZ, PRESBINDA"/>
    <x v="339"/>
    <x v="338"/>
    <s v="ASESOR"/>
    <x v="59"/>
    <n v="0.3"/>
    <n v="195.42014999999998"/>
  </r>
  <r>
    <s v="AUTOS"/>
    <s v="MAPFRE"/>
    <n v="4012000037297"/>
    <n v="493.08"/>
    <n v="73.961999999999989"/>
    <n v="0.15"/>
    <m/>
    <s v="MENSUAL"/>
    <d v="2022-01-10T00:00:00"/>
    <s v="RENOVACION"/>
    <s v="BUCIO VALENCIA, RICARDO JAVIER"/>
    <x v="340"/>
    <x v="339"/>
    <s v="ASESOR"/>
    <x v="59"/>
    <n v="0.3"/>
    <n v="22.188599999999997"/>
  </r>
  <r>
    <s v="AUTOS"/>
    <s v="MAPFRE"/>
    <n v="4012100197371"/>
    <n v="291.88"/>
    <n v="43.781999999999996"/>
    <n v="0.15"/>
    <m/>
    <s v="MENSUAL"/>
    <d v="2022-01-14T00:00:00"/>
    <s v="NUEVA"/>
    <s v="AREVALO RAMIREZ, ROSA SILVIA"/>
    <x v="340"/>
    <x v="339"/>
    <s v="ASESOR"/>
    <x v="59"/>
    <n v="0.3"/>
    <n v="13.134599999999999"/>
  </r>
  <r>
    <s v="AUTOS"/>
    <s v="MAPFRE"/>
    <n v="4011900458061"/>
    <n v="334.46"/>
    <n v="50.168999999999997"/>
    <n v="0.15"/>
    <m/>
    <s v="MENSUAL"/>
    <d v="2022-01-28T00:00:00"/>
    <s v="RENOVACION"/>
    <s v="PONCE DE LEON AGUILAR, MONICA A"/>
    <x v="340"/>
    <x v="339"/>
    <s v="ASESOR"/>
    <x v="59"/>
    <n v="0.3"/>
    <n v="15.050699999999999"/>
  </r>
  <r>
    <s v="AUTOS"/>
    <s v="MAPFRE"/>
    <n v="4011900474931"/>
    <n v="340.36"/>
    <n v="51.054000000000002"/>
    <n v="0.15"/>
    <m/>
    <s v="MENSUAL"/>
    <d v="2022-01-12T00:00:00"/>
    <s v="RENOVACION"/>
    <s v="GALLI BELTRAMI, MAURA MILENA"/>
    <x v="341"/>
    <x v="340"/>
    <s v="ASESOR"/>
    <x v="59"/>
    <n v="0.3"/>
    <n v="15.3162"/>
  </r>
  <r>
    <s v="AUTOS"/>
    <s v="MAPFRE"/>
    <n v="4012000102362"/>
    <n v="460.55"/>
    <n v="69.082499999999996"/>
    <n v="0.15"/>
    <m/>
    <s v="MENSUAL"/>
    <d v="2022-01-14T00:00:00"/>
    <s v="RENOVACION"/>
    <s v="ARELLANO AYALA, ROCIO"/>
    <x v="341"/>
    <x v="340"/>
    <s v="ASESOR"/>
    <x v="59"/>
    <n v="0.3"/>
    <n v="20.724749999999997"/>
  </r>
  <r>
    <s v="AUTOS"/>
    <s v="MAPFRE"/>
    <n v="4012000229151"/>
    <n v="417.54"/>
    <n v="62.631"/>
    <n v="0.15"/>
    <m/>
    <s v="MENSUAL"/>
    <d v="2022-01-18T00:00:00"/>
    <s v="RENOVACION"/>
    <s v="DESARROLLOS BIOCHEM SA DE CV"/>
    <x v="341"/>
    <x v="340"/>
    <s v="ASESOR"/>
    <x v="59"/>
    <n v="0.3"/>
    <n v="18.789300000000001"/>
  </r>
  <r>
    <s v="AUTOS"/>
    <s v="MAPFRE"/>
    <n v="4052100027552"/>
    <n v="477.92"/>
    <n v="71.688000000000002"/>
    <n v="0.15"/>
    <m/>
    <s v="MENSUAL"/>
    <d v="2022-01-18T00:00:00"/>
    <s v="NUEVA"/>
    <s v="HERNANDEZ LOPEZ, EMILIO"/>
    <x v="341"/>
    <x v="340"/>
    <s v="ASESOR"/>
    <x v="59"/>
    <n v="0.3"/>
    <n v="21.506399999999999"/>
  </r>
  <r>
    <s v="AUTOS"/>
    <s v="MAPFRE"/>
    <n v="4052100027552"/>
    <n v="477.92"/>
    <n v="71.688000000000002"/>
    <n v="0.15"/>
    <m/>
    <s v="MENSUAL"/>
    <d v="2022-01-18T00:00:00"/>
    <s v="NUEVA"/>
    <s v="HERNANDEZ LOPEZ, EMILIO"/>
    <x v="341"/>
    <x v="340"/>
    <s v="ASESOR"/>
    <x v="59"/>
    <n v="0.3"/>
    <n v="21.506399999999999"/>
  </r>
  <r>
    <s v="AUTOS"/>
    <s v="MAPFRE"/>
    <n v="4012100039309"/>
    <n v="474.78"/>
    <n v="71.216999999999999"/>
    <n v="0.15"/>
    <m/>
    <s v="MENSUAL"/>
    <d v="2022-01-21T00:00:00"/>
    <s v="RENOVACION"/>
    <s v="AVILA ALVAREZ, MARIA NOEMI"/>
    <x v="341"/>
    <x v="340"/>
    <s v="ASESOR"/>
    <x v="59"/>
    <n v="0.3"/>
    <n v="21.365099999999998"/>
  </r>
  <r>
    <s v="AUTOS"/>
    <s v="MAPFRE"/>
    <n v="4012200016099"/>
    <n v="3286.84"/>
    <n v="493.02600000000001"/>
    <n v="0.15"/>
    <m/>
    <s v="CONTADO"/>
    <d v="2022-01-25T00:00:00"/>
    <s v="NUEVA"/>
    <s v="MAGA¥A PEREZ, FRANCISCO"/>
    <x v="341"/>
    <x v="340"/>
    <s v="ASESOR"/>
    <x v="59"/>
    <n v="0.3"/>
    <n v="147.90780000000001"/>
  </r>
  <r>
    <s v="AUTOS"/>
    <s v="MAPFRE"/>
    <n v="4011900436053"/>
    <n v="5373.88"/>
    <n v="806.08199999999999"/>
    <n v="0.15"/>
    <m/>
    <s v="SEMESTRAL"/>
    <d v="2022-01-10T00:00:00"/>
    <s v="RENOVACION"/>
    <s v="ARRIAGA ABRAHAM, MYRNA"/>
    <x v="342"/>
    <x v="341"/>
    <s v="ASESOR"/>
    <x v="59"/>
    <n v="0.3"/>
    <n v="241.82459999999998"/>
  </r>
  <r>
    <s v="AUTOS"/>
    <s v="MAPFRE"/>
    <n v="4012000213849"/>
    <n v="341.4"/>
    <n v="51.209999999999994"/>
    <n v="0.15"/>
    <m/>
    <s v="MENSUAL"/>
    <d v="2022-01-28T00:00:00"/>
    <s v="RENOVACION"/>
    <s v="VEGA GONZALEZ, MARIA ELIZABETH"/>
    <x v="343"/>
    <x v="342"/>
    <s v="ASESOR"/>
    <x v="1"/>
    <n v="0.3"/>
    <n v="15.362999999999998"/>
  </r>
  <r>
    <s v="AUTOS"/>
    <s v="MAPFRE"/>
    <n v="4012200031884"/>
    <n v="5925.62"/>
    <n v="888.84299999999996"/>
    <n v="0.15"/>
    <m/>
    <s v="CONTADO"/>
    <d v="2022-01-31T00:00:00"/>
    <s v="NUEVA"/>
    <s v="AYALA CORTES, VICTORIANO"/>
    <x v="344"/>
    <x v="343"/>
    <s v="ASESOR SENIOR"/>
    <x v="59"/>
    <n v="0.3"/>
    <n v="266.65289999999999"/>
  </r>
  <r>
    <s v="AUTOS"/>
    <s v="MAPFRE"/>
    <n v="4012000063738"/>
    <n v="364.45"/>
    <n v="54.667499999999997"/>
    <n v="0.15"/>
    <m/>
    <s v="MENSUAL"/>
    <d v="2022-01-26T00:00:00"/>
    <s v="RENOVACION"/>
    <s v="VACA LARA, MIGUEL ANGEL"/>
    <x v="345"/>
    <x v="344"/>
    <s v="ASESOR"/>
    <x v="1"/>
    <n v="0.3"/>
    <n v="16.40025"/>
  </r>
  <r>
    <s v="AUTOS"/>
    <s v="MAPFRE"/>
    <n v="4012000102772"/>
    <n v="712.14"/>
    <n v="106.821"/>
    <n v="0.15"/>
    <m/>
    <s v="MENSUAL"/>
    <d v="2022-01-17T00:00:00"/>
    <s v="RENOVACION"/>
    <s v="FERNANDEZ OLIVARES, ALEJANDRO"/>
    <x v="346"/>
    <x v="345"/>
    <s v="ASESOR"/>
    <x v="1"/>
    <n v="0.3"/>
    <n v="32.046299999999995"/>
  </r>
  <r>
    <s v="AUTOS"/>
    <s v="MAPFRE"/>
    <n v="4011900339563"/>
    <n v="393.68"/>
    <n v="51.179999999999993"/>
    <n v="0.13000406421459051"/>
    <m/>
    <s v="MENSUAL"/>
    <d v="2022-01-05T00:00:00"/>
    <s v="RENOVACION"/>
    <s v="ARAIZA CAMPOS, LUZ MARIA"/>
    <x v="347"/>
    <x v="346"/>
    <s v="ASESOR"/>
    <x v="60"/>
    <n v="0.3"/>
    <n v="15.353999999999997"/>
  </r>
  <r>
    <s v="GMM"/>
    <s v="MAPFRE"/>
    <n v="2882000001072"/>
    <n v="7105.04"/>
    <n v="1349.9576"/>
    <n v="0.19"/>
    <m/>
    <s v="CONTADO"/>
    <d v="2022-01-07T00:00:00"/>
    <s v="RENOVACION"/>
    <s v="DE LA MAZA GONZALEZ, FERNANDO D"/>
    <x v="347"/>
    <x v="346"/>
    <s v="ASESOR"/>
    <x v="60"/>
    <n v="0.3"/>
    <n v="404.98728"/>
  </r>
  <r>
    <s v="AUTOS"/>
    <s v="MAPFRE"/>
    <n v="4011900474374"/>
    <n v="3824.1"/>
    <n v="573.61500000000001"/>
    <n v="0.15"/>
    <m/>
    <s v="CONTADO"/>
    <d v="2022-01-07T00:00:00"/>
    <s v="RENOVACION"/>
    <s v="MORAN LOPEZ, JOSE LUIS"/>
    <x v="347"/>
    <x v="346"/>
    <s v="ASESOR"/>
    <x v="60"/>
    <n v="0.3"/>
    <n v="172.08449999999999"/>
  </r>
  <r>
    <s v="VIDA INVERSION"/>
    <s v="MAPFRE"/>
    <n v="1002100008619"/>
    <n v="-15000"/>
    <n v="-3900"/>
    <n v="0.26"/>
    <m/>
    <s v="CONTADO"/>
    <d v="2022-01-12T00:00:00"/>
    <s v="NUEVA"/>
    <s v="MARTINEZ VASQUEZ, EDUARDO"/>
    <x v="347"/>
    <x v="346"/>
    <s v="ASESOR"/>
    <x v="60"/>
    <n v="0.3"/>
    <n v="-1170"/>
  </r>
  <r>
    <s v="AUTOS"/>
    <s v="MAPFRE"/>
    <n v="4011900474499"/>
    <n v="4255.55"/>
    <n v="638.33249999999998"/>
    <n v="0.15"/>
    <m/>
    <s v="CONTADO"/>
    <d v="2022-01-28T00:00:00"/>
    <s v="RENOVACION"/>
    <s v="MIRABAL GARCIA, ANGELICA"/>
    <x v="347"/>
    <x v="346"/>
    <s v="ASESOR"/>
    <x v="60"/>
    <n v="0.3"/>
    <n v="191.49974999999998"/>
  </r>
  <r>
    <s v="AUTOS"/>
    <s v="MAPFRE"/>
    <n v="4011900499442"/>
    <n v="240.24"/>
    <n v="36.036000000000001"/>
    <n v="0.15"/>
    <m/>
    <s v="MENSUAL"/>
    <d v="2022-01-28T00:00:00"/>
    <s v="RENOVACION"/>
    <s v="GOMEZ ALVAREZ, LAURA CECILIA"/>
    <x v="348"/>
    <x v="347"/>
    <s v="EJECUTIVO DE SERVICIO"/>
    <x v="1"/>
    <n v="0.3"/>
    <n v="10.8108"/>
  </r>
  <r>
    <s v="AUTOS"/>
    <s v="MAPFRE"/>
    <n v="4012200029162"/>
    <n v="5876.84"/>
    <n v="881.52599999999995"/>
    <n v="0.15"/>
    <m/>
    <s v="CONTADO"/>
    <d v="2022-01-31T00:00:00"/>
    <s v="NUEVA"/>
    <s v="MEJIA RUIZ, ALEJANDRO"/>
    <x v="347"/>
    <x v="346"/>
    <s v="ASESOR"/>
    <x v="60"/>
    <n v="0.3"/>
    <n v="264.45779999999996"/>
  </r>
  <r>
    <s v="AUTOS"/>
    <s v="MAPFRE"/>
    <n v="4012100054095"/>
    <n v="1703.99"/>
    <n v="255.5985"/>
    <n v="0.15"/>
    <m/>
    <s v="SEMESTRAL"/>
    <d v="2022-02-01T00:00:00"/>
    <s v="RENOVACION"/>
    <s v="HERNANDEZ CORDOVA, MA DEL REFUG"/>
    <x v="347"/>
    <x v="346"/>
    <s v="ASESOR"/>
    <x v="60"/>
    <n v="0.3"/>
    <n v="76.679549999999992"/>
  </r>
  <r>
    <s v="AUTOS"/>
    <s v="MAPFRE"/>
    <n v="4012000088390"/>
    <n v="440.02"/>
    <n v="66.003"/>
    <n v="0.15"/>
    <m/>
    <s v="MENSUAL"/>
    <d v="2022-01-14T00:00:00"/>
    <s v="RENOVACION"/>
    <s v="ALONSO LOPEZ, MARIA DEL SOCORRO"/>
    <x v="349"/>
    <x v="348"/>
    <s v="ASESOR SENIOR"/>
    <x v="1"/>
    <n v="0.3"/>
    <n v="19.800899999999999"/>
  </r>
  <r>
    <s v="HOGAR"/>
    <s v="MAPFRE"/>
    <n v="3101900004608"/>
    <n v="439.82"/>
    <n v="57.176600000000001"/>
    <n v="0.13"/>
    <m/>
    <s v="MENSUAL"/>
    <d v="2022-01-26T00:00:00"/>
    <s v="RENOVACION"/>
    <s v="HERNANDEZ MARTINEZ, JUAN MANUEL"/>
    <x v="349"/>
    <x v="348"/>
    <s v="ASESOR SENIOR"/>
    <x v="1"/>
    <n v="0.3"/>
    <n v="17.152979999999999"/>
  </r>
  <r>
    <s v="AUTOS"/>
    <s v="MAPFRE"/>
    <n v="4012000243734"/>
    <n v="999.17"/>
    <n v="149.87549999999999"/>
    <n v="0.15"/>
    <m/>
    <s v="MENSUAL"/>
    <d v="2022-02-01T00:00:00"/>
    <s v="RENOVACION"/>
    <s v="FABELA D ARBEL, SARA LISSETE"/>
    <x v="349"/>
    <x v="348"/>
    <s v="ASESOR SENIOR"/>
    <x v="1"/>
    <n v="0.3"/>
    <n v="44.962649999999996"/>
  </r>
  <r>
    <s v="AUTOS"/>
    <s v="MAPFRE"/>
    <n v="4012000005036"/>
    <n v="497.49"/>
    <n v="74.623499999999993"/>
    <n v="0.15"/>
    <m/>
    <s v="MENSUAL"/>
    <d v="2022-01-07T00:00:00"/>
    <s v="RENOVACION"/>
    <s v="CHAVEZ DIAZ, OMAR"/>
    <x v="350"/>
    <x v="349"/>
    <s v="ASESOR"/>
    <x v="1"/>
    <n v="0.3"/>
    <n v="22.387049999999999"/>
  </r>
  <r>
    <s v="HOGAR"/>
    <s v="MAPFRE"/>
    <n v="3102000004072"/>
    <n v="218.11"/>
    <n v="28.354300000000002"/>
    <n v="0.13"/>
    <m/>
    <s v="MENSUAL"/>
    <d v="2022-01-14T00:00:00"/>
    <s v="RENOVACION"/>
    <s v="TORANZO DIAZ DE LEON, GABRIELA"/>
    <x v="351"/>
    <x v="350"/>
    <s v="DIRECTOR DE CENTRO FINANCIERO"/>
    <x v="60"/>
    <n v="0.3"/>
    <n v="8.5062899999999999"/>
  </r>
  <r>
    <s v="AUTOS"/>
    <s v="MAPFRE"/>
    <n v="4011900491360"/>
    <n v="206.34"/>
    <n v="30.951000000000001"/>
    <n v="0.15"/>
    <m/>
    <s v="MENSUAL"/>
    <d v="2022-01-20T00:00:00"/>
    <s v="RENOVACION"/>
    <s v="DELGADO MARTINEZ, MARIA DOLORES"/>
    <x v="350"/>
    <x v="349"/>
    <s v="ASESOR"/>
    <x v="1"/>
    <n v="0.3"/>
    <n v="9.2852999999999994"/>
  </r>
  <r>
    <s v="HOGAR"/>
    <s v="MAPFRE"/>
    <n v="3101900015165"/>
    <n v="405.89"/>
    <n v="52.765700000000002"/>
    <n v="0.13"/>
    <m/>
    <s v="MENSUAL"/>
    <d v="2022-02-02T00:00:00"/>
    <s v="RENOVACION"/>
    <s v="DELGADO MARTINEZ, MAURO"/>
    <x v="350"/>
    <x v="349"/>
    <s v="ASESOR"/>
    <x v="1"/>
    <n v="0.3"/>
    <n v="15.82971"/>
  </r>
  <r>
    <s v="HOGAR"/>
    <s v="MAPFRE"/>
    <n v="3101900012991"/>
    <n v="599.05999999999995"/>
    <n v="77.877799999999993"/>
    <n v="0.13"/>
    <m/>
    <s v="MENSUAL"/>
    <d v="2022-01-27T00:00:00"/>
    <s v="RENOVACION"/>
    <s v="DIAZ INFANTE IBARRA, LUZ DE LOU"/>
    <x v="347"/>
    <x v="346"/>
    <s v="ASESOR"/>
    <x v="60"/>
    <n v="0.3"/>
    <n v="23.363339999999997"/>
  </r>
  <r>
    <s v="AUTOS"/>
    <s v="MAPFRE"/>
    <n v="4022100010770"/>
    <n v="8085.94"/>
    <n v="1212.8909999999998"/>
    <n v="0.15"/>
    <m/>
    <s v="CONTADO"/>
    <d v="2022-01-14T00:00:00"/>
    <s v="RENOVACION"/>
    <s v="QUIMEXIN S DE RL DE CV"/>
    <x v="352"/>
    <x v="351"/>
    <s v="SUBDIRECTOR DE GESTION"/>
    <x v="60"/>
    <n v="0.3"/>
    <n v="363.86729999999994"/>
  </r>
  <r>
    <s v="AUTOS"/>
    <s v="MAPFRE"/>
    <n v="4012000057107"/>
    <n v="217.07"/>
    <n v="32.560499999999998"/>
    <n v="0.15"/>
    <m/>
    <s v="MENSUAL"/>
    <d v="2022-01-19T00:00:00"/>
    <s v="RENOVACION"/>
    <s v="GUERRERO SOTOMAYOR, LUIS GUSTAV"/>
    <x v="353"/>
    <x v="352"/>
    <s v="ASESOR"/>
    <x v="1"/>
    <n v="0.3"/>
    <n v="9.7681499999999986"/>
  </r>
  <r>
    <s v="AUTOS"/>
    <s v="MAPFRE"/>
    <n v="4012100290273"/>
    <n v="275.56"/>
    <n v="41.333999999999996"/>
    <n v="0.15"/>
    <m/>
    <s v="MENSUAL"/>
    <d v="2022-01-18T00:00:00"/>
    <s v="NUEVA"/>
    <s v="LEIJA GUTIERREZ, JOSE LUIS RAUL"/>
    <x v="354"/>
    <x v="353"/>
    <s v="ASESOR SENIOR"/>
    <x v="60"/>
    <n v="0.3"/>
    <n v="12.400199999999998"/>
  </r>
  <r>
    <s v="AUTOS"/>
    <s v="MAPFRE"/>
    <n v="4012100197819"/>
    <n v="334.06"/>
    <n v="50.109000000000002"/>
    <n v="0.15"/>
    <m/>
    <s v="MENSUAL"/>
    <d v="2022-01-24T00:00:00"/>
    <s v="NUEVA"/>
    <s v="LEIJA GUTIERREZ, JOSE LUIS RAUL"/>
    <x v="354"/>
    <x v="353"/>
    <s v="ASESOR SENIOR"/>
    <x v="60"/>
    <n v="0.3"/>
    <n v="15.0327"/>
  </r>
  <r>
    <s v="AUTOS"/>
    <s v="MAPFRE"/>
    <n v="4012100198161"/>
    <n v="217.52"/>
    <n v="32.628"/>
    <n v="0.15"/>
    <m/>
    <s v="MENSUAL"/>
    <d v="2022-01-24T00:00:00"/>
    <s v="NUEVA"/>
    <s v="LEIJA GUTIERREZ, JUAN ALBERTO"/>
    <x v="354"/>
    <x v="353"/>
    <s v="ASESOR SENIOR"/>
    <x v="60"/>
    <n v="0.3"/>
    <n v="9.7883999999999993"/>
  </r>
  <r>
    <s v="VIDA INVERSION"/>
    <s v="MAPFRE"/>
    <n v="1002000000541"/>
    <n v="2500"/>
    <n v="650"/>
    <n v="0.26"/>
    <m/>
    <s v="CONTADO"/>
    <d v="2022-01-21T00:00:00"/>
    <s v="RENOVACION"/>
    <s v="MANZUR SANDOVAL, MARTHA CECILIA"/>
    <x v="355"/>
    <x v="354"/>
    <s v="ASESOR"/>
    <x v="1"/>
    <n v="0.3"/>
    <n v="195"/>
  </r>
  <r>
    <s v="HOGAR"/>
    <s v="MAPFRE"/>
    <n v="3101900011394"/>
    <n v="399.75"/>
    <n v="51.967500000000001"/>
    <n v="0.13"/>
    <m/>
    <s v="MENSUAL"/>
    <d v="2022-01-28T00:00:00"/>
    <s v="RENOVACION"/>
    <s v="CORNEJO DE LA ROSA, LUIS EDUARD"/>
    <x v="356"/>
    <x v="355"/>
    <s v="SUBDIRECTOR DE PROMOCION"/>
    <x v="1"/>
    <n v="0.3"/>
    <n v="15.590249999999999"/>
  </r>
  <r>
    <s v="AUTOS"/>
    <s v="MAPFRE"/>
    <n v="4011900439171"/>
    <n v="2820.88"/>
    <n v="423.13200000000001"/>
    <n v="0.15"/>
    <m/>
    <s v="CONTADO"/>
    <d v="2022-01-13T00:00:00"/>
    <s v="RENOVACION"/>
    <s v="MARTINEZ ZARATE, LUCIO"/>
    <x v="357"/>
    <x v="356"/>
    <s v="ASESOR BANCA ESPECIALIZADA"/>
    <x v="5"/>
    <n v="0.3"/>
    <n v="126.9396"/>
  </r>
  <r>
    <s v="AUTOS"/>
    <s v="MAPFRE"/>
    <n v="4011900336421"/>
    <n v="333.03"/>
    <n v="49.954499999999996"/>
    <n v="0.15"/>
    <m/>
    <s v="MENSUAL"/>
    <d v="2022-01-28T00:00:00"/>
    <s v="RENOVACION"/>
    <s v="REYES DEL CAMPILLO LONA, MARIA"/>
    <x v="357"/>
    <x v="356"/>
    <s v="ASESOR BANCA ESPECIALIZADA"/>
    <x v="5"/>
    <n v="0.3"/>
    <n v="14.986349999999998"/>
  </r>
  <r>
    <s v="HOGAR"/>
    <s v="MAPFRE"/>
    <n v="3101800014632"/>
    <n v="1244.48"/>
    <n v="125.02"/>
    <n v="0.100459629724865"/>
    <m/>
    <s v="MENSUAL"/>
    <d v="2022-01-05T00:00:00"/>
    <s v="RENOVACION"/>
    <s v="PULLIAM ABURTO, RICARDO ALEJAND"/>
    <x v="358"/>
    <x v="357"/>
    <s v="ASESOR BANCA ESPECIALIZADA"/>
    <x v="5"/>
    <n v="0.3"/>
    <n v="37.506"/>
  </r>
  <r>
    <s v="HOGAR"/>
    <s v="MAPFRE"/>
    <n v="3102200000223"/>
    <n v="4213.08"/>
    <n v="547.70040000000006"/>
    <n v="0.13"/>
    <m/>
    <s v="CONTADO"/>
    <d v="2022-01-12T00:00:00"/>
    <s v="NUEVA"/>
    <s v="LOPEZ GARCIA, LETICIA"/>
    <x v="358"/>
    <x v="357"/>
    <s v="ASESOR BANCA ESPECIALIZADA"/>
    <x v="5"/>
    <n v="0.3"/>
    <n v="164.31012000000001"/>
  </r>
  <r>
    <s v="HOGAR"/>
    <s v="MAPFRE"/>
    <n v="3101900004542"/>
    <n v="305.8"/>
    <n v="39.754000000000005"/>
    <n v="0.13"/>
    <m/>
    <s v="MENSUAL"/>
    <d v="2022-01-14T00:00:00"/>
    <s v="RENOVACION"/>
    <s v="SASTRIAS Y BORDES, MARIA MARGAR"/>
    <x v="358"/>
    <x v="357"/>
    <s v="ASESOR BANCA ESPECIALIZADA"/>
    <x v="5"/>
    <n v="0.3"/>
    <n v="11.926200000000001"/>
  </r>
  <r>
    <s v="HOGAR"/>
    <s v="MAPFRE"/>
    <n v="3101900019384"/>
    <n v="3613.37"/>
    <n v="469.73809999999997"/>
    <n v="0.13"/>
    <m/>
    <s v="CONTADO"/>
    <d v="2022-01-14T00:00:00"/>
    <s v="RENOVACION"/>
    <s v="CASTILLO BARRERA, SILVIA"/>
    <x v="358"/>
    <x v="357"/>
    <s v="ASESOR BANCA ESPECIALIZADA"/>
    <x v="5"/>
    <n v="0.3"/>
    <n v="140.92142999999999"/>
  </r>
  <r>
    <s v="HOGAR"/>
    <s v="MAPFRE"/>
    <n v="3101900019864"/>
    <n v="4893.97"/>
    <n v="636.2161000000001"/>
    <n v="0.13"/>
    <m/>
    <s v="CONTADO"/>
    <d v="2022-01-20T00:00:00"/>
    <s v="RENOVACION"/>
    <s v="CASTILLO BARRERA, LAZARO EDUARD"/>
    <x v="359"/>
    <x v="358"/>
    <s v="ASESOR DE SERVICIO"/>
    <x v="8"/>
    <n v="0.3"/>
    <n v="190.86483000000001"/>
  </r>
  <r>
    <s v="AUTOS"/>
    <s v="MAPFRE"/>
    <n v="4011900499724"/>
    <n v="506.91"/>
    <n v="76.036500000000004"/>
    <n v="0.15"/>
    <m/>
    <s v="MENSUAL"/>
    <d v="2022-01-21T00:00:00"/>
    <s v="RENOVACION"/>
    <s v="AVILES MARINO, SAIDE ELIZABETH"/>
    <x v="358"/>
    <x v="357"/>
    <s v="ASESOR BANCA ESPECIALIZADA"/>
    <x v="5"/>
    <n v="0.3"/>
    <n v="22.810950000000002"/>
  </r>
  <r>
    <s v="AUTOS"/>
    <s v="MAPFRE"/>
    <n v="4011900461959"/>
    <n v="251.69"/>
    <n v="37.753499999999995"/>
    <n v="0.15"/>
    <m/>
    <s v="MENSUAL"/>
    <d v="2022-01-21T00:00:00"/>
    <s v="RENOVACION"/>
    <s v="CUELLAR HERNANDEZ, HUGO ERNESTO"/>
    <x v="360"/>
    <x v="359"/>
    <s v="ASESOR BANCA ESPECIALIZADA"/>
    <x v="5"/>
    <n v="0.3"/>
    <n v="11.326049999999999"/>
  </r>
  <r>
    <s v="HOGAR"/>
    <s v="MAPFRE"/>
    <n v="3102000000034"/>
    <n v="5174.95"/>
    <n v="672.74350000000004"/>
    <n v="0.13"/>
    <m/>
    <s v="CONTADO"/>
    <d v="2022-01-18T00:00:00"/>
    <s v="RENOVACION"/>
    <s v="GARCIA SANCHEZ, MA ISABEL"/>
    <x v="361"/>
    <x v="360"/>
    <s v="ASESOR BANCA ESPECIALIZADA"/>
    <x v="5"/>
    <n v="0.3"/>
    <n v="201.82304999999999"/>
  </r>
  <r>
    <s v="AUTOS"/>
    <s v="MAPFRE"/>
    <n v="4012100155200"/>
    <n v="335.15"/>
    <n v="50.272499999999994"/>
    <n v="0.15"/>
    <m/>
    <s v="MENSUAL"/>
    <d v="2022-01-27T00:00:00"/>
    <s v="NUEVA"/>
    <s v="LEDESMA COS, LAURA SILVIA"/>
    <x v="362"/>
    <x v="361"/>
    <s v="ASESOR BANCA ESPECIALIZADA"/>
    <x v="5"/>
    <n v="0.3"/>
    <n v="15.081749999999998"/>
  </r>
  <r>
    <s v="AUTOS"/>
    <s v="MAPFRE"/>
    <n v="4011900411578"/>
    <n v="502.8"/>
    <n v="75.42"/>
    <n v="0.15"/>
    <m/>
    <s v="MENSUAL"/>
    <d v="2022-01-21T00:00:00"/>
    <s v="RENOVACION"/>
    <s v="ORTIZ PACHECO, PATRICIA"/>
    <x v="59"/>
    <x v="59"/>
    <s v="SUBDIRECTOR DE PROMOCION"/>
    <x v="13"/>
    <n v="0.3"/>
    <n v="22.626000000000001"/>
  </r>
  <r>
    <s v="AUTOS"/>
    <s v="MAPFRE"/>
    <n v="4012000020603"/>
    <n v="454.13"/>
    <n v="68.119500000000002"/>
    <n v="0.15"/>
    <m/>
    <s v="MENSUAL"/>
    <d v="2022-01-21T00:00:00"/>
    <s v="RENOVACION"/>
    <s v="SANCHEZ CHAVEZ, VICTOR HUGO"/>
    <x v="363"/>
    <x v="362"/>
    <s v="ASESOR BANCA ESPECIALIZADA"/>
    <x v="5"/>
    <n v="0.3"/>
    <n v="20.435849999999999"/>
  </r>
  <r>
    <s v="VIDA INVERSION"/>
    <s v="MAPFRE"/>
    <n v="1002100011875"/>
    <n v="7500"/>
    <n v="1950"/>
    <n v="0.26"/>
    <m/>
    <s v="CONTADO"/>
    <d v="2022-01-07T00:00:00"/>
    <s v="NUEVA"/>
    <s v="HUERTA RODRIGUEZ, ALMA DELIA"/>
    <x v="364"/>
    <x v="363"/>
    <s v="ASESOR BANCA ESPECIALIZADA"/>
    <x v="5"/>
    <n v="0.3"/>
    <n v="585"/>
  </r>
  <r>
    <s v="AUTOS"/>
    <s v="MAPFRE"/>
    <n v="4012200015552"/>
    <n v="2719.12"/>
    <n v="407.86799999999999"/>
    <n v="0.15"/>
    <m/>
    <s v="SEMESTRAL"/>
    <d v="2022-02-01T00:00:00"/>
    <s v="NUEVA"/>
    <s v="GUTIERREZ FONSECA, CHRISTIAN AD"/>
    <x v="364"/>
    <x v="363"/>
    <s v="ASESOR BANCA ESPECIALIZADA"/>
    <x v="5"/>
    <n v="0.3"/>
    <n v="122.3604"/>
  </r>
  <r>
    <s v="AUTOS"/>
    <s v="MAPFRE"/>
    <n v="4011900411632"/>
    <n v="526.59"/>
    <n v="78.988500000000002"/>
    <n v="0.15"/>
    <m/>
    <s v="MENSUAL"/>
    <d v="2022-01-06T00:00:00"/>
    <s v="RENOVACION"/>
    <s v="GIORGANA CONTRERAS SALGADO SC"/>
    <x v="365"/>
    <x v="364"/>
    <s v="ASESOR BANCA ESPECIALIZADA"/>
    <x v="5"/>
    <n v="0.3"/>
    <n v="23.696549999999998"/>
  </r>
  <r>
    <s v="AUTOS"/>
    <s v="MAPFRE"/>
    <n v="4012000099045"/>
    <n v="817.81"/>
    <n v="122.67149999999998"/>
    <n v="0.15"/>
    <m/>
    <s v="TRIMESTRAL"/>
    <d v="2022-01-06T00:00:00"/>
    <s v="RENOVACION"/>
    <s v="OSORIO AVALOS, RAFAEL JAIME"/>
    <x v="365"/>
    <x v="364"/>
    <s v="ASESOR BANCA ESPECIALIZADA"/>
    <x v="5"/>
    <n v="0.3"/>
    <n v="36.801449999999996"/>
  </r>
  <r>
    <s v="AUTOS"/>
    <s v="MAPFRE"/>
    <n v="4012000005109"/>
    <n v="476.89"/>
    <n v="71.533499999999989"/>
    <n v="0.15"/>
    <m/>
    <s v="MENSUAL"/>
    <d v="2022-01-07T00:00:00"/>
    <s v="RENOVACION"/>
    <s v="AGUILAR MEJIA, MYRNA"/>
    <x v="365"/>
    <x v="364"/>
    <s v="ASESOR BANCA ESPECIALIZADA"/>
    <x v="5"/>
    <n v="0.3"/>
    <n v="21.460049999999995"/>
  </r>
  <r>
    <s v="AUTOS"/>
    <s v="MAPFRE"/>
    <n v="4011900429948"/>
    <n v="527.20000000000005"/>
    <n v="79.08"/>
    <n v="0.15"/>
    <m/>
    <s v="MENSUAL"/>
    <d v="2022-01-18T00:00:00"/>
    <s v="RENOVACION"/>
    <s v="NAVEDA FAURE, BLANCA MARIA DEL"/>
    <x v="365"/>
    <x v="364"/>
    <s v="ASESOR BANCA ESPECIALIZADA"/>
    <x v="5"/>
    <n v="0.3"/>
    <n v="23.724"/>
  </r>
  <r>
    <s v="AUTOS"/>
    <s v="MAPFRE"/>
    <n v="4011900474151"/>
    <n v="522.49"/>
    <n v="78.373499999999993"/>
    <n v="0.15"/>
    <m/>
    <s v="MENSUAL"/>
    <d v="2022-01-21T00:00:00"/>
    <s v="RENOVACION"/>
    <s v="GIORGANA CONTRERAS SALGADO SC"/>
    <x v="365"/>
    <x v="364"/>
    <s v="ASESOR BANCA ESPECIALIZADA"/>
    <x v="5"/>
    <n v="0.3"/>
    <n v="23.512049999999999"/>
  </r>
  <r>
    <s v="AUTOS"/>
    <s v="MAPFRE"/>
    <n v="4011900474150"/>
    <n v="388.4"/>
    <n v="58.259999999999991"/>
    <n v="0.15"/>
    <m/>
    <s v="MENSUAL"/>
    <d v="2022-01-24T00:00:00"/>
    <s v="RENOVACION"/>
    <s v="GIORGANA CONTRERAS SALGADO SC"/>
    <x v="365"/>
    <x v="364"/>
    <s v="ASESOR BANCA ESPECIALIZADA"/>
    <x v="5"/>
    <n v="0.3"/>
    <n v="17.477999999999998"/>
  </r>
  <r>
    <s v="GMM"/>
    <s v="MAPFRE"/>
    <n v="2882100021301"/>
    <n v="1765.31"/>
    <n v="335.40890000000002"/>
    <n v="0.19"/>
    <m/>
    <s v="MENSUAL"/>
    <d v="2022-01-26T00:00:00"/>
    <s v="NUEVA"/>
    <s v="KICK CERVANTES, MONICA PATRICIA"/>
    <x v="365"/>
    <x v="364"/>
    <s v="ASESOR BANCA ESPECIALIZADA"/>
    <x v="5"/>
    <n v="0.3"/>
    <n v="100.62267"/>
  </r>
  <r>
    <s v="AUTOS"/>
    <s v="MAPFRE"/>
    <n v="4011900501603"/>
    <n v="456.19"/>
    <n v="68.4285"/>
    <n v="0.15"/>
    <m/>
    <s v="MENSUAL"/>
    <d v="2022-01-28T00:00:00"/>
    <s v="RENOVACION"/>
    <s v="VISION COMERCIAL TAP SA DE CV"/>
    <x v="365"/>
    <x v="364"/>
    <s v="ASESOR BANCA ESPECIALIZADA"/>
    <x v="5"/>
    <n v="0.3"/>
    <n v="20.528549999999999"/>
  </r>
  <r>
    <s v="AUTOS"/>
    <s v="MAPFRE"/>
    <n v="4012000100499"/>
    <n v="280.20999999999998"/>
    <n v="42.031499999999994"/>
    <n v="0.15"/>
    <m/>
    <s v="MENSUAL"/>
    <d v="2022-01-07T00:00:00"/>
    <s v="RENOVACION"/>
    <s v="CONTRERAS MARTINEZ, VICTOR MANU"/>
    <x v="366"/>
    <x v="365"/>
    <s v="ASESOR BANCA ESPECIALIZADA"/>
    <x v="5"/>
    <n v="0.3"/>
    <n v="12.609449999999997"/>
  </r>
  <r>
    <s v="AUTOS"/>
    <s v="MAPFRE"/>
    <n v="4012100312958"/>
    <n v="388.39"/>
    <n v="58.258499999999998"/>
    <n v="0.15"/>
    <m/>
    <s v="MENSUAL"/>
    <d v="2022-01-07T00:00:00"/>
    <s v="NUEVA"/>
    <s v="VARGAS GONZALEZ, REYNA"/>
    <x v="366"/>
    <x v="365"/>
    <s v="ASESOR BANCA ESPECIALIZADA"/>
    <x v="5"/>
    <n v="0.3"/>
    <n v="17.477549999999997"/>
  </r>
  <r>
    <s v="AUTOS"/>
    <s v="MAPFRE"/>
    <n v="4012000008211"/>
    <n v="5022.93"/>
    <n v="753.43950000000007"/>
    <n v="0.15"/>
    <m/>
    <s v="CONTADO"/>
    <d v="2022-01-14T00:00:00"/>
    <s v="RENOVACION"/>
    <s v="RODRIGUEZ FELIX, ABRAHAM"/>
    <x v="367"/>
    <x v="366"/>
    <s v="ASESOR BANCA ESPECIALIZADA"/>
    <x v="1"/>
    <n v="0.3"/>
    <n v="226.03185000000002"/>
  </r>
  <r>
    <s v="AUTOS"/>
    <s v="MAPFRE"/>
    <n v="4012000164347"/>
    <n v="701.46"/>
    <n v="105.21900000000001"/>
    <n v="0.15"/>
    <m/>
    <s v="MENSUAL"/>
    <d v="2022-01-19T00:00:00"/>
    <s v="RENOVACION"/>
    <s v="CARRANCO SANCHEZ, VICTOR MANUEL"/>
    <x v="367"/>
    <x v="366"/>
    <s v="ASESOR BANCA ESPECIALIZADA"/>
    <x v="1"/>
    <n v="0.3"/>
    <n v="31.5657"/>
  </r>
  <r>
    <s v="AUTOS"/>
    <s v="MAPFRE"/>
    <n v="4012000639962"/>
    <n v="4357.87"/>
    <n v="653.68049999999994"/>
    <n v="0.15"/>
    <m/>
    <s v="CONTADO"/>
    <d v="2022-01-25T00:00:00"/>
    <s v="RENOVACION"/>
    <s v="MORALES GARCIA, CYNTHIA"/>
    <x v="367"/>
    <x v="366"/>
    <s v="ASESOR BANCA ESPECIALIZADA"/>
    <x v="1"/>
    <n v="0.3"/>
    <n v="196.10414999999998"/>
  </r>
  <r>
    <s v="HOGAR"/>
    <s v="MAPFRE"/>
    <n v="3101900010648"/>
    <n v="612.33000000000004"/>
    <n v="79.602900000000005"/>
    <n v="0.13"/>
    <m/>
    <s v="TRIMESTRAL"/>
    <d v="2022-02-01T00:00:00"/>
    <s v="RENOVACION"/>
    <s v="VILLA ZEVALLOS RODRIGUEZ, RODOL"/>
    <x v="367"/>
    <x v="366"/>
    <s v="ASESOR BANCA ESPECIALIZADA"/>
    <x v="1"/>
    <n v="0.3"/>
    <n v="23.880870000000002"/>
  </r>
  <r>
    <s v="HOGAR"/>
    <s v="MAPFRE"/>
    <n v="3101900019888"/>
    <n v="284.3"/>
    <n v="36.959000000000003"/>
    <n v="0.13"/>
    <m/>
    <s v="MENSUAL"/>
    <d v="2022-01-10T00:00:00"/>
    <s v="RENOVACION"/>
    <s v="MATEOS GONZALEZ, ALEJANDRO"/>
    <x v="368"/>
    <x v="367"/>
    <s v="DIRECTOR"/>
    <x v="1"/>
    <n v="0.3"/>
    <n v="11.0877"/>
  </r>
  <r>
    <s v="AUTOS"/>
    <s v="MAPFRE"/>
    <n v="4052000027946"/>
    <n v="13410.41"/>
    <n v="1743.36"/>
    <n v="0.13000049961186869"/>
    <m/>
    <s v="CONTADO"/>
    <d v="2022-01-07T00:00:00"/>
    <s v="RENOVACION"/>
    <s v="CASTILLO RODRIGUEZ, OSVALDO GUA"/>
    <x v="369"/>
    <x v="368"/>
    <s v="ASESOR"/>
    <x v="61"/>
    <n v="0.3"/>
    <n v="523.00799999999992"/>
  </r>
  <r>
    <s v="AUTOS"/>
    <s v="MAPFRE"/>
    <n v="4011900499536"/>
    <n v="405.43"/>
    <n v="60.814499999999995"/>
    <n v="0.15"/>
    <m/>
    <s v="MENSUAL"/>
    <d v="2022-01-19T00:00:00"/>
    <s v="RENOVACION"/>
    <s v="ARMENTA SOSA, MARIA DE LA LUZ L"/>
    <x v="369"/>
    <x v="368"/>
    <s v="ASESOR"/>
    <x v="61"/>
    <n v="0.3"/>
    <n v="18.244349999999997"/>
  </r>
  <r>
    <s v="AUTOS"/>
    <s v="MAPFRE"/>
    <n v="4011900473723"/>
    <n v="5106.93"/>
    <n v="766.03949999999998"/>
    <n v="0.15"/>
    <m/>
    <s v="CONTADO"/>
    <d v="2022-01-12T00:00:00"/>
    <s v="RENOVACION"/>
    <s v="PALOMINO BUCH, MARIA LAURA"/>
    <x v="370"/>
    <x v="369"/>
    <s v="DIRECTOR"/>
    <x v="61"/>
    <n v="0.3"/>
    <n v="229.81184999999999"/>
  </r>
  <r>
    <s v="GMM"/>
    <s v="MAPFRE"/>
    <n v="2882000000427"/>
    <n v="91226.2"/>
    <n v="13683.929999999998"/>
    <n v="0.15"/>
    <m/>
    <s v="CONTADO"/>
    <d v="2022-01-05T00:00:00"/>
    <s v="RENOVACION"/>
    <s v="LAFON LAUNAY COSMETICS, SA DE C"/>
    <x v="371"/>
    <x v="370"/>
    <s v="ASESOR ESPECIALIZADO"/>
    <x v="62"/>
    <n v="0.3"/>
    <n v="4105.1789999999992"/>
  </r>
  <r>
    <s v="HOGAR"/>
    <s v="MAPFRE"/>
    <n v="3101900008822"/>
    <n v="372.04"/>
    <n v="48.365200000000002"/>
    <n v="0.13"/>
    <m/>
    <s v="MENSUAL"/>
    <d v="2022-01-07T00:00:00"/>
    <s v="RENOVACION"/>
    <s v="OGAZ VIRAMONTES, SALVADOR"/>
    <x v="372"/>
    <x v="371"/>
    <s v="ASESOR ESPECIALIZADO"/>
    <x v="61"/>
    <n v="0.3"/>
    <n v="14.50956"/>
  </r>
  <r>
    <s v="HOGAR"/>
    <s v="MAPFRE"/>
    <n v="3101900012844"/>
    <n v="285.81"/>
    <n v="37.155300000000004"/>
    <n v="0.13"/>
    <m/>
    <s v="MENSUAL"/>
    <d v="2022-01-12T00:00:00"/>
    <s v="RENOVACION"/>
    <s v="RODRIGUEZ NOLASCO, ELIZABETH CY"/>
    <x v="372"/>
    <x v="371"/>
    <s v="ASESOR ESPECIALIZADO"/>
    <x v="61"/>
    <n v="0.3"/>
    <n v="11.146590000000002"/>
  </r>
  <r>
    <s v="AUTOS"/>
    <s v="MAPFRE"/>
    <n v="4012100237734"/>
    <n v="373.79"/>
    <n v="56.0685"/>
    <n v="0.15"/>
    <m/>
    <s v="MENSUAL"/>
    <d v="2022-01-26T00:00:00"/>
    <s v="NUEVA"/>
    <s v="RODRIGUEZ DE LA VEGA FAMILIAR,"/>
    <x v="373"/>
    <x v="372"/>
    <s v="ASESOR SENIOR"/>
    <x v="63"/>
    <n v="0.3"/>
    <n v="16.820550000000001"/>
  </r>
  <r>
    <s v="AUTOS"/>
    <s v="MAPFRE"/>
    <n v="4012100182226"/>
    <n v="508.62"/>
    <n v="58.96"/>
    <n v="0.11592151311391609"/>
    <m/>
    <s v="MENSUAL"/>
    <d v="2022-02-01T00:00:00"/>
    <s v="NUEVA"/>
    <s v="RODRIGUEZ DE LA VEGA FAMILIAR,"/>
    <x v="373"/>
    <x v="372"/>
    <s v="ASESOR SENIOR"/>
    <x v="63"/>
    <n v="0.3"/>
    <n v="17.687999999999999"/>
  </r>
  <r>
    <s v="AUTOS"/>
    <s v="MAPFRE"/>
    <n v="4012000006646"/>
    <n v="9500.2000000000007"/>
    <n v="1425.03"/>
    <n v="0.15"/>
    <m/>
    <s v="CONTADO"/>
    <d v="2022-01-07T00:00:00"/>
    <s v="RENOVACION"/>
    <s v="GONZALEZ DE LA VEGA MU¥OZ, PEDR"/>
    <x v="374"/>
    <x v="373"/>
    <s v="ASESOR ESPECIALIZADO"/>
    <x v="61"/>
    <n v="0.3"/>
    <n v="427.50899999999996"/>
  </r>
  <r>
    <s v="GMM"/>
    <s v="MAPFRE"/>
    <n v="2882000037527"/>
    <n v="714.49"/>
    <n v="135.75309999999999"/>
    <n v="0.19"/>
    <m/>
    <s v="MENSUAL SIN RECARGOS"/>
    <d v="2022-01-05T00:00:00"/>
    <s v="RENOVACION"/>
    <s v="GUTIERREZ GONZALEZ, EMMANUELL"/>
    <x v="375"/>
    <x v="374"/>
    <s v="ASESOR"/>
    <x v="0"/>
    <n v="0.3"/>
    <n v="40.725929999999998"/>
  </r>
  <r>
    <s v="GMM"/>
    <s v="MAPFRE"/>
    <n v="2882000037995"/>
    <n v="893.38"/>
    <n v="151.87"/>
    <n v="0.16999485101524547"/>
    <m/>
    <s v="MENSUAL SIN RECARGOS"/>
    <d v="2022-01-05T00:00:00"/>
    <s v="RENOVACION"/>
    <s v="GUTIERREZ GONZALEZ, MARYSOL"/>
    <x v="375"/>
    <x v="374"/>
    <s v="ASESOR"/>
    <x v="0"/>
    <n v="0.3"/>
    <n v="45.561"/>
  </r>
  <r>
    <s v="GMM"/>
    <s v="MAPFRE"/>
    <n v="2882000017454"/>
    <n v="471.54"/>
    <n v="89.592600000000004"/>
    <n v="0.19"/>
    <m/>
    <s v="MENSUAL SIN RECARGOS"/>
    <d v="2022-01-07T00:00:00"/>
    <s v="RENOVACION"/>
    <s v="BA¥UELOS BARRERA, SERGIO ALBERT"/>
    <x v="375"/>
    <x v="374"/>
    <s v="ASESOR"/>
    <x v="0"/>
    <n v="0.3"/>
    <n v="26.877780000000001"/>
  </r>
  <r>
    <s v="AUTOS"/>
    <s v="MAPFRE"/>
    <n v="4012100375829"/>
    <n v="195.3"/>
    <n v="29.295000000000002"/>
    <n v="0.15"/>
    <m/>
    <s v="MENSUAL"/>
    <d v="2022-01-07T00:00:00"/>
    <s v="NUEVA"/>
    <s v="ORTEGA SANCHEZ, AGUSTIN ALBERTO"/>
    <x v="375"/>
    <x v="374"/>
    <s v="ASESOR"/>
    <x v="0"/>
    <n v="0.3"/>
    <n v="8.7885000000000009"/>
  </r>
  <r>
    <s v="AUTOS"/>
    <s v="MAPFRE"/>
    <n v="4011900401517"/>
    <n v="242.01"/>
    <n v="36.301499999999997"/>
    <n v="0.15"/>
    <m/>
    <s v="MENSUAL"/>
    <d v="2022-01-14T00:00:00"/>
    <s v="RENOVACION"/>
    <s v="LOPEZ PELCASTRE, JUAN"/>
    <x v="375"/>
    <x v="374"/>
    <s v="ASESOR"/>
    <x v="0"/>
    <n v="0.3"/>
    <n v="10.89045"/>
  </r>
  <r>
    <s v="HOGAR"/>
    <s v="MAPFRE"/>
    <n v="3102100005144"/>
    <n v="289.92"/>
    <n v="37.689600000000006"/>
    <n v="0.13"/>
    <m/>
    <s v="MENSUAL"/>
    <d v="2022-01-17T00:00:00"/>
    <s v="NUEVA"/>
    <s v="BA¥UELOS BARRERA, LLUVIA AMPARO"/>
    <x v="375"/>
    <x v="374"/>
    <s v="ASESOR"/>
    <x v="0"/>
    <n v="0.3"/>
    <n v="11.306880000000001"/>
  </r>
  <r>
    <s v="AUTOS"/>
    <s v="MAPFRE"/>
    <n v="4012000016247"/>
    <n v="455.11"/>
    <n v="68.266499999999994"/>
    <n v="0.15"/>
    <m/>
    <s v="MENSUAL"/>
    <d v="2022-01-17T00:00:00"/>
    <s v="RENOVACION"/>
    <s v="CRUZ HERNANDEZ, SILVIA"/>
    <x v="375"/>
    <x v="374"/>
    <s v="ASESOR"/>
    <x v="0"/>
    <n v="0.3"/>
    <n v="20.479949999999999"/>
  </r>
  <r>
    <s v="AUTOS"/>
    <s v="MAPFRE"/>
    <n v="4012100256289"/>
    <n v="339.05"/>
    <n v="50.857500000000002"/>
    <n v="0.15"/>
    <m/>
    <s v="MENSUAL"/>
    <d v="2022-01-18T00:00:00"/>
    <s v="NUEVA"/>
    <s v="PONCE BARRERA, SUSANA VANESSA"/>
    <x v="375"/>
    <x v="374"/>
    <s v="ASESOR"/>
    <x v="0"/>
    <n v="0.3"/>
    <n v="15.257249999999999"/>
  </r>
  <r>
    <s v="HOGAR"/>
    <s v="MAPFRE"/>
    <n v="3101900019836"/>
    <n v="224.82"/>
    <n v="29.226600000000001"/>
    <n v="0.13"/>
    <m/>
    <s v="MENSUAL"/>
    <d v="2022-01-19T00:00:00"/>
    <s v="RENOVACION"/>
    <s v="BARRERA DE LA MORA PAZ, GUILLER"/>
    <x v="375"/>
    <x v="374"/>
    <s v="ASESOR"/>
    <x v="0"/>
    <n v="0.3"/>
    <n v="8.7679799999999997"/>
  </r>
  <r>
    <s v="HOGAR"/>
    <s v="MAPFRE"/>
    <n v="3102100013150"/>
    <n v="233.36"/>
    <n v="30.336800000000004"/>
    <n v="0.13"/>
    <m/>
    <s v="MENSUAL"/>
    <d v="2022-01-21T00:00:00"/>
    <s v="NUEVA"/>
    <s v="ORENCIO AJELLO, KRISTELL"/>
    <x v="375"/>
    <x v="374"/>
    <s v="ASESOR"/>
    <x v="0"/>
    <n v="0.3"/>
    <n v="9.1010400000000011"/>
  </r>
  <r>
    <s v="AUTOS"/>
    <s v="MAPFRE"/>
    <n v="4011900474252"/>
    <n v="761.62"/>
    <n v="114.24299999999999"/>
    <n v="0.15"/>
    <m/>
    <s v="MENSUAL"/>
    <d v="2022-01-21T00:00:00"/>
    <s v="RENOVACION"/>
    <s v="CONTRERAS BARRERA, SILVIA JOSEF"/>
    <x v="375"/>
    <x v="374"/>
    <s v="ASESOR"/>
    <x v="0"/>
    <n v="0.3"/>
    <n v="34.2729"/>
  </r>
  <r>
    <s v="AUTOS"/>
    <s v="MAPFRE"/>
    <n v="4011900433400"/>
    <n v="285.77999999999997"/>
    <n v="42.866999999999997"/>
    <n v="0.15"/>
    <m/>
    <s v="MENSUAL"/>
    <d v="2022-01-24T00:00:00"/>
    <s v="RENOVACION"/>
    <s v="BARRERA DE LA MORA, PAZ GUILLER"/>
    <x v="375"/>
    <x v="374"/>
    <s v="ASESOR"/>
    <x v="0"/>
    <n v="0.3"/>
    <n v="12.860099999999999"/>
  </r>
  <r>
    <s v="AUTOS"/>
    <s v="MAPFRE"/>
    <n v="4012100305786"/>
    <n v="577.24"/>
    <n v="86.585999999999999"/>
    <n v="0.15"/>
    <m/>
    <s v="MENSUAL"/>
    <d v="2022-01-28T00:00:00"/>
    <s v="NUEVA"/>
    <s v="GUERRERO MATA, PATRICIA"/>
    <x v="375"/>
    <x v="374"/>
    <s v="ASESOR"/>
    <x v="0"/>
    <n v="0.3"/>
    <n v="25.9758"/>
  </r>
  <r>
    <s v="AUTOS"/>
    <s v="MAPFRE"/>
    <n v="4012100305847"/>
    <n v="362.8"/>
    <n v="54.42"/>
    <n v="0.15"/>
    <m/>
    <s v="MENSUAL"/>
    <d v="2022-01-28T00:00:00"/>
    <s v="NUEVA"/>
    <s v="GUERRERO MATA, PATRICIA"/>
    <x v="375"/>
    <x v="374"/>
    <s v="ASESOR"/>
    <x v="0"/>
    <n v="0.3"/>
    <n v="16.326000000000001"/>
  </r>
  <r>
    <s v="GMM"/>
    <s v="MAPFRE"/>
    <n v="2882000022076"/>
    <n v="1021.27"/>
    <n v="194.04130000000001"/>
    <n v="0.19"/>
    <m/>
    <s v="MENSUAL SIN RECARGOS"/>
    <d v="2022-02-01T00:00:00"/>
    <s v="RENOVACION"/>
    <s v="PONCE BARRERA, SUSANA VANESSA"/>
    <x v="375"/>
    <x v="374"/>
    <s v="ASESOR"/>
    <x v="0"/>
    <n v="0.3"/>
    <n v="58.212389999999999"/>
  </r>
  <r>
    <s v="HOGAR"/>
    <s v="MAPFRE"/>
    <n v="3102000014967"/>
    <n v="245.52"/>
    <n v="31.917600000000004"/>
    <n v="0.13"/>
    <m/>
    <s v="MENSUAL"/>
    <d v="2022-02-02T00:00:00"/>
    <s v="RENOVACION"/>
    <s v="CONTRERAS BARRERA, JOSE GABRIEL"/>
    <x v="375"/>
    <x v="374"/>
    <s v="ASESOR"/>
    <x v="0"/>
    <n v="0.3"/>
    <n v="9.5752800000000011"/>
  </r>
  <r>
    <s v="AUTOS"/>
    <s v="MAPFRE"/>
    <n v="4011900472453"/>
    <n v="341.48"/>
    <n v="51.222000000000001"/>
    <n v="0.15"/>
    <m/>
    <s v="MENSUAL"/>
    <d v="2022-02-02T00:00:00"/>
    <s v="RENOVACION"/>
    <s v="OROPEZA CASTILLO, EMMA"/>
    <x v="375"/>
    <x v="374"/>
    <s v="ASESOR"/>
    <x v="0"/>
    <n v="0.3"/>
    <n v="15.3666"/>
  </r>
  <r>
    <s v="HOGAR"/>
    <s v="MAPFRE"/>
    <n v="3101900012854"/>
    <n v="539.23"/>
    <n v="70.099900000000005"/>
    <n v="0.13"/>
    <m/>
    <s v="MENSUAL"/>
    <d v="2022-01-28T00:00:00"/>
    <s v="RENOVACION"/>
    <s v="REYES AIRE, MAURICIO"/>
    <x v="376"/>
    <x v="375"/>
    <s v="ASESOR SENIOR"/>
    <x v="12"/>
    <n v="0.3"/>
    <n v="21.029970000000002"/>
  </r>
  <r>
    <s v="AUTOS"/>
    <s v="MAPFRE"/>
    <n v="4011900474231"/>
    <n v="806.34"/>
    <n v="120.95099999999999"/>
    <n v="0.15"/>
    <m/>
    <s v="MENSUAL"/>
    <d v="2022-01-06T00:00:00"/>
    <s v="RENOVACION"/>
    <s v="ORDANANA AGUILAR, JOSE ANTONIO"/>
    <x v="377"/>
    <x v="376"/>
    <s v="DIRECTOR DE CENTRO FINANCIERO"/>
    <x v="13"/>
    <n v="0.3"/>
    <n v="36.285299999999999"/>
  </r>
  <r>
    <s v="AUTOS"/>
    <s v="MAPFRE"/>
    <n v="4011900474267"/>
    <n v="475.96"/>
    <n v="71.393999999999991"/>
    <n v="0.15"/>
    <m/>
    <s v="MENSUAL"/>
    <d v="2022-01-20T00:00:00"/>
    <s v="RENOVACION"/>
    <s v="PINA GARDUNO, JUAN CARLOS"/>
    <x v="378"/>
    <x v="377"/>
    <s v="ASESOR"/>
    <x v="14"/>
    <n v="0.3"/>
    <n v="21.418199999999995"/>
  </r>
  <r>
    <s v="AUTOS"/>
    <s v="MAPFRE"/>
    <n v="4012000064732"/>
    <n v="349.6"/>
    <n v="52.440000000000005"/>
    <n v="0.15"/>
    <m/>
    <s v="MENSUAL"/>
    <d v="2022-01-21T00:00:00"/>
    <s v="RENOVACION"/>
    <s v="PINO RAMIREZ, ROLANDO DEL"/>
    <x v="378"/>
    <x v="377"/>
    <s v="ASESOR"/>
    <x v="14"/>
    <n v="0.3"/>
    <n v="15.732000000000001"/>
  </r>
  <r>
    <s v="AUTOS"/>
    <s v="MAPFRE"/>
    <n v="4012000064733"/>
    <n v="518.49"/>
    <n v="77.773499999999999"/>
    <n v="0.15"/>
    <m/>
    <s v="MENSUAL"/>
    <d v="2022-01-21T00:00:00"/>
    <s v="RENOVACION"/>
    <s v="PINO RAMIREZ, ROLANDO DEL"/>
    <x v="378"/>
    <x v="377"/>
    <s v="ASESOR"/>
    <x v="14"/>
    <n v="0.3"/>
    <n v="23.332049999999999"/>
  </r>
  <r>
    <s v="AUTOS"/>
    <s v="MAPFRE"/>
    <n v="4012100311961"/>
    <n v="283.83"/>
    <n v="42.574499999999993"/>
    <n v="0.15"/>
    <m/>
    <s v="MENSUAL"/>
    <d v="2022-01-21T00:00:00"/>
    <s v="NUEVA"/>
    <s v="RANGEL GOMEZ, ROBERTO"/>
    <x v="378"/>
    <x v="377"/>
    <s v="ASESOR"/>
    <x v="14"/>
    <n v="0.3"/>
    <n v="12.772349999999998"/>
  </r>
  <r>
    <s v="AUTOS"/>
    <s v="MAPFRE"/>
    <n v="4012200028038"/>
    <n v="296.07"/>
    <n v="44.410499999999999"/>
    <n v="0.15"/>
    <m/>
    <s v="MENSUAL"/>
    <d v="2022-01-27T00:00:00"/>
    <s v="NUEVA"/>
    <s v="MARTINEZ MATA, JOSE ANTONIO"/>
    <x v="378"/>
    <x v="377"/>
    <s v="ASESOR"/>
    <x v="14"/>
    <n v="0.3"/>
    <n v="13.32315"/>
  </r>
  <r>
    <s v="AUTOS"/>
    <s v="MAPFRE"/>
    <n v="4011900474318"/>
    <n v="249.86"/>
    <n v="37.478999999999999"/>
    <n v="0.15"/>
    <m/>
    <s v="MENSUAL"/>
    <d v="2022-01-28T00:00:00"/>
    <s v="RENOVACION"/>
    <s v="ARRIAGA CASTANEDA, ALICIA"/>
    <x v="378"/>
    <x v="377"/>
    <s v="ASESOR"/>
    <x v="14"/>
    <n v="0.3"/>
    <n v="11.243699999999999"/>
  </r>
  <r>
    <s v="AUTOS"/>
    <s v="MAPFRE"/>
    <n v="4011900402761"/>
    <n v="328.33"/>
    <n v="49.249499999999998"/>
    <n v="0.15"/>
    <m/>
    <s v="MENSUAL"/>
    <d v="2022-02-01T00:00:00"/>
    <s v="RENOVACION"/>
    <s v="MARTINEZ GARCIA, MARITZAELAINE"/>
    <x v="378"/>
    <x v="377"/>
    <s v="ASESOR"/>
    <x v="14"/>
    <n v="0.3"/>
    <n v="14.774849999999999"/>
  </r>
  <r>
    <s v="AUTOS"/>
    <s v="MAPFRE"/>
    <n v="4012200034139"/>
    <n v="403.01"/>
    <n v="60.451499999999996"/>
    <n v="0.15"/>
    <m/>
    <s v="MENSUAL"/>
    <d v="2022-02-01T00:00:00"/>
    <s v="NUEVA"/>
    <s v="DEL PINO RAMIREZ, ROLANDO"/>
    <x v="378"/>
    <x v="377"/>
    <s v="ASESOR"/>
    <x v="14"/>
    <n v="0.3"/>
    <n v="18.135449999999999"/>
  </r>
  <r>
    <s v="GMM"/>
    <s v="MAPFRE"/>
    <n v="2881900021738"/>
    <n v="28586"/>
    <n v="4287.8999999999996"/>
    <n v="0.15"/>
    <m/>
    <s v="CONTADO"/>
    <d v="2022-01-07T00:00:00"/>
    <s v="RENOVACION"/>
    <s v="SANCHEZ ROJAS, MARIA GUADALUPE"/>
    <x v="75"/>
    <x v="75"/>
    <s v="DIRECTOR DE CENTRO FINANCIERO"/>
    <x v="4"/>
    <n v="0.3"/>
    <n v="1286.3699999999999"/>
  </r>
  <r>
    <s v="AUTOS"/>
    <s v="MAPFRE"/>
    <n v="4012000088260"/>
    <n v="1036.72"/>
    <n v="155.50800000000001"/>
    <n v="0.15"/>
    <m/>
    <s v="MENSUAL"/>
    <d v="2022-02-02T00:00:00"/>
    <s v="RENOVACION"/>
    <s v="REYES MONZALVO, IRMA GRACIELA"/>
    <x v="75"/>
    <x v="75"/>
    <s v="DIRECTOR DE CENTRO FINANCIERO"/>
    <x v="4"/>
    <n v="0.3"/>
    <n v="46.6524"/>
  </r>
  <r>
    <s v="VIDA INVERSION"/>
    <s v="MAPFRE"/>
    <n v="1002000013128"/>
    <n v="5000"/>
    <n v="1300"/>
    <n v="0.26"/>
    <m/>
    <s v="CONTADO"/>
    <d v="2022-01-07T00:00:00"/>
    <s v="RENOVACION"/>
    <s v="FIGUEROA DAZA, MARIA ELENA"/>
    <x v="379"/>
    <x v="378"/>
    <s v="ASESOR SENIOR"/>
    <x v="18"/>
    <n v="0.3"/>
    <n v="390"/>
  </r>
  <r>
    <s v="VIDA INVERSION"/>
    <s v="MAPFRE"/>
    <n v="1002000013137"/>
    <n v="7500"/>
    <n v="1950"/>
    <n v="0.26"/>
    <m/>
    <s v="CONTADO"/>
    <d v="2022-01-07T00:00:00"/>
    <s v="RENOVACION"/>
    <s v="LUNA LUGO, LUCERO"/>
    <x v="379"/>
    <x v="378"/>
    <s v="ASESOR SENIOR"/>
    <x v="18"/>
    <n v="0.3"/>
    <n v="585"/>
  </r>
  <r>
    <s v="HOGAR"/>
    <s v="MAPFRE"/>
    <n v="3101900018804"/>
    <n v="4217.46"/>
    <n v="548.26980000000003"/>
    <n v="0.13"/>
    <m/>
    <s v="CONTADO"/>
    <d v="2022-01-14T00:00:00"/>
    <s v="RENOVACION"/>
    <s v="VALLE RODRIGUEZ, KIMBERLY"/>
    <x v="380"/>
    <x v="379"/>
    <s v="ASESOR"/>
    <x v="23"/>
    <n v="0.3"/>
    <n v="164.48094"/>
  </r>
  <r>
    <s v="HOGAR"/>
    <s v="MAPFRE"/>
    <n v="3101900006366"/>
    <n v="324.47000000000003"/>
    <n v="42.181100000000008"/>
    <n v="0.13"/>
    <m/>
    <s v="MENSUAL"/>
    <d v="2022-01-07T00:00:00"/>
    <s v="RENOVACION"/>
    <s v="ELIZALDE MENDOZA, MARIO ANDRE"/>
    <x v="381"/>
    <x v="380"/>
    <s v="ASESOR"/>
    <x v="20"/>
    <n v="0.3"/>
    <n v="12.654330000000002"/>
  </r>
  <r>
    <s v="AUTOS"/>
    <s v="MAPFRE"/>
    <n v="4012000005188"/>
    <n v="5045.33"/>
    <n v="756.79949999999997"/>
    <n v="0.15"/>
    <m/>
    <s v="CONTADO"/>
    <d v="2022-01-10T00:00:00"/>
    <s v="RENOVACION"/>
    <s v="MORENO PEREZ, ANA ROSA"/>
    <x v="381"/>
    <x v="380"/>
    <s v="ASESOR"/>
    <x v="20"/>
    <n v="0.3"/>
    <n v="227.03984999999997"/>
  </r>
  <r>
    <s v="AUTOS"/>
    <s v="MAPFRE"/>
    <n v="4012000005560"/>
    <n v="2257.84"/>
    <n v="338.67599999999999"/>
    <n v="0.15"/>
    <m/>
    <s v="CONTADO"/>
    <d v="2022-01-12T00:00:00"/>
    <s v="RENOVACION"/>
    <s v="MENDOZA SEGURA, LOURDES YANIRA"/>
    <x v="381"/>
    <x v="380"/>
    <s v="ASESOR"/>
    <x v="20"/>
    <n v="0.3"/>
    <n v="101.60279999999999"/>
  </r>
  <r>
    <s v="AUTOS"/>
    <s v="MAPFRE"/>
    <n v="4012200009516"/>
    <n v="12321.86"/>
    <n v="1848.279"/>
    <n v="0.15"/>
    <m/>
    <s v="CONTADO"/>
    <d v="2022-01-17T00:00:00"/>
    <s v="NUEVA"/>
    <s v="TORIZ GARCIA, DANIELA"/>
    <x v="381"/>
    <x v="380"/>
    <s v="ASESOR"/>
    <x v="20"/>
    <n v="0.3"/>
    <n v="554.4837"/>
  </r>
  <r>
    <s v="GMM"/>
    <s v="MAPFRE"/>
    <n v="2882000034433"/>
    <n v="850.87"/>
    <n v="161.6653"/>
    <n v="0.19"/>
    <m/>
    <s v="MENSUAL SIN RECARGOS"/>
    <d v="2022-01-21T00:00:00"/>
    <s v="RENOVACION"/>
    <s v="CONTRERAS MALAGON, ERIKA FABIOL"/>
    <x v="382"/>
    <x v="381"/>
    <s v="ASESOR"/>
    <x v="1"/>
    <n v="0.3"/>
    <n v="48.499589999999998"/>
  </r>
  <r>
    <s v="GMM"/>
    <s v="MAPFRE"/>
    <n v="2882000021041"/>
    <n v="1218.0999999999999"/>
    <n v="231.43899999999999"/>
    <n v="0.19"/>
    <m/>
    <s v="MENSUAL"/>
    <d v="2022-01-24T00:00:00"/>
    <s v="RENOVACION"/>
    <s v="OSTOS RUIZ, ALEJANDRA"/>
    <x v="383"/>
    <x v="382"/>
    <s v="DIRECTOR DE CENTRO FINANCIERO"/>
    <x v="29"/>
    <n v="0.3"/>
    <n v="69.431699999999992"/>
  </r>
  <r>
    <s v="AUTOS"/>
    <s v="MAPFRE"/>
    <n v="4011900436025"/>
    <n v="568.96"/>
    <n v="85.344000000000008"/>
    <n v="0.15"/>
    <m/>
    <s v="MENSUAL"/>
    <d v="2022-01-18T00:00:00"/>
    <s v="RENOVACION"/>
    <s v="PINA RAYGOZA, VICTOR MANUEL"/>
    <x v="219"/>
    <x v="219"/>
    <s v="DIRECTOR DE CENTRO FINANCIERO"/>
    <x v="34"/>
    <n v="0.3"/>
    <n v="25.603200000000001"/>
  </r>
  <r>
    <s v="AUTOS"/>
    <s v="MAPFRE"/>
    <n v="4012000104589"/>
    <n v="402.14"/>
    <n v="60.320999999999998"/>
    <n v="0.15"/>
    <m/>
    <s v="MENSUAL"/>
    <d v="2022-01-25T00:00:00"/>
    <s v="RENOVACION"/>
    <s v="GONZALEZ MARTINEZ, LUIS FERNAND"/>
    <x v="219"/>
    <x v="219"/>
    <s v="DIRECTOR DE CENTRO FINANCIERO"/>
    <x v="34"/>
    <n v="0.3"/>
    <n v="18.096299999999999"/>
  </r>
  <r>
    <s v="GMM"/>
    <s v="MAPFRE"/>
    <n v="2882000037787"/>
    <n v="754.87"/>
    <n v="143.42529999999999"/>
    <n v="0.19"/>
    <m/>
    <s v="MENSUAL SIN RECARGOS"/>
    <d v="2022-01-05T00:00:00"/>
    <s v="RENOVACION"/>
    <s v="ARAMBURUZABALA SOSA, JOSE IGNAC"/>
    <x v="384"/>
    <x v="383"/>
    <s v="ASESOR SENIOR"/>
    <x v="35"/>
    <n v="0.3"/>
    <n v="43.027589999999996"/>
  </r>
  <r>
    <s v="AUTOS"/>
    <s v="MAPFRE"/>
    <n v="4011900439035"/>
    <n v="5780.15"/>
    <n v="867.02249999999992"/>
    <n v="0.15"/>
    <m/>
    <s v="CONTADO"/>
    <d v="2022-01-07T00:00:00"/>
    <s v="RENOVACION"/>
    <s v="GUZMANY PALACIOS, IGNACIO ALBER"/>
    <x v="384"/>
    <x v="383"/>
    <s v="ASESOR SENIOR"/>
    <x v="35"/>
    <n v="0.3"/>
    <n v="260.10674999999998"/>
  </r>
  <r>
    <s v="AUTOS"/>
    <s v="MAPFRE"/>
    <n v="4011900474233"/>
    <n v="4575.68"/>
    <n v="686.35199999999998"/>
    <n v="0.15"/>
    <m/>
    <s v="CONTADO"/>
    <d v="2022-01-28T00:00:00"/>
    <s v="RENOVACION"/>
    <s v="HERVER GUZMAN, BRIAN"/>
    <x v="384"/>
    <x v="383"/>
    <s v="ASESOR SENIOR"/>
    <x v="35"/>
    <n v="0.3"/>
    <n v="205.90559999999999"/>
  </r>
  <r>
    <s v="AUTOS"/>
    <s v="MAPFRE"/>
    <n v="4012100052297"/>
    <n v="4021.79"/>
    <n v="603.26850000000002"/>
    <n v="0.15"/>
    <m/>
    <s v="CONTADO"/>
    <d v="2022-01-31T00:00:00"/>
    <s v="RENOVACION"/>
    <s v="REYNOSO ROJAS, GUSTAVO ADOLFO"/>
    <x v="384"/>
    <x v="383"/>
    <s v="ASESOR SENIOR"/>
    <x v="35"/>
    <n v="0.3"/>
    <n v="180.98054999999999"/>
  </r>
  <r>
    <s v="AUTOS"/>
    <s v="MAPFRE"/>
    <n v="4011900474289"/>
    <n v="450.88"/>
    <n v="67.631999999999991"/>
    <n v="0.15"/>
    <m/>
    <s v="MENSUAL"/>
    <d v="2022-01-14T00:00:00"/>
    <s v="RENOVACION"/>
    <s v="CASTILLO MARQUEZ, JUSTO JOEL"/>
    <x v="385"/>
    <x v="384"/>
    <s v="ASESOR"/>
    <x v="1"/>
    <n v="0.3"/>
    <n v="20.289599999999997"/>
  </r>
  <r>
    <s v="AUTOS"/>
    <s v="MAPFRE"/>
    <n v="4011900433535"/>
    <n v="1289.79"/>
    <n v="193.46849999999998"/>
    <n v="0.15"/>
    <m/>
    <s v="MENSUAL"/>
    <d v="2022-01-25T00:00:00"/>
    <s v="RENOVACION"/>
    <s v="LOPEZ CAMPOS, RAUL GUILLERMO"/>
    <x v="385"/>
    <x v="384"/>
    <s v="ASESOR"/>
    <x v="1"/>
    <n v="0.3"/>
    <n v="58.040549999999989"/>
  </r>
  <r>
    <s v="AUTOS"/>
    <s v="MAPFRE"/>
    <n v="4012000035950"/>
    <n v="403.12"/>
    <n v="60.467999999999996"/>
    <n v="0.15"/>
    <m/>
    <s v="MENSUAL"/>
    <d v="2022-01-14T00:00:00"/>
    <s v="RENOVACION"/>
    <s v="LOPEZ MORALES, MIRIAM ADELINA"/>
    <x v="271"/>
    <x v="270"/>
    <s v="ASESOR SENIOR"/>
    <x v="45"/>
    <n v="0.3"/>
    <n v="18.1404"/>
  </r>
  <r>
    <s v="AUTOS"/>
    <s v="MAPFRE"/>
    <n v="4012000017574"/>
    <n v="2247.9299999999998"/>
    <n v="337.18949999999995"/>
    <n v="0.15"/>
    <m/>
    <s v="CONTADO"/>
    <d v="2022-01-17T00:00:00"/>
    <s v="RENOVACION"/>
    <s v="CARRILLO LOPEZ, MARIA DE LOURDE"/>
    <x v="272"/>
    <x v="271"/>
    <s v="ASESOR"/>
    <x v="45"/>
    <n v="0.3"/>
    <n v="101.15684999999998"/>
  </r>
  <r>
    <s v="AUTOS"/>
    <s v="MAPFRE"/>
    <n v="4011900432471"/>
    <n v="1749.45"/>
    <n v="262.41750000000002"/>
    <n v="0.15"/>
    <m/>
    <s v="TRIMESTRAL"/>
    <d v="2022-01-21T00:00:00"/>
    <s v="RENOVACION"/>
    <s v="MONTA¥EZ RIVERA, BRENDA ELIZABE"/>
    <x v="271"/>
    <x v="270"/>
    <s v="ASESOR SENIOR"/>
    <x v="45"/>
    <n v="0.3"/>
    <n v="78.725250000000003"/>
  </r>
  <r>
    <s v="GMM"/>
    <s v="MAPFRE"/>
    <n v="2882000017651"/>
    <n v="2132.2399999999998"/>
    <n v="405.12559999999996"/>
    <n v="0.19"/>
    <m/>
    <s v="MENSUAL SIN RECARGOS"/>
    <d v="2022-01-28T00:00:00"/>
    <s v="RENOVACION"/>
    <s v="CARRILLO MARTINEZ, OSCAR MARIO"/>
    <x v="386"/>
    <x v="385"/>
    <s v="DIRECTOR DE CENTRO FINANCIERO"/>
    <x v="48"/>
    <n v="0.3"/>
    <n v="121.53767999999998"/>
  </r>
  <r>
    <s v="GMM"/>
    <s v="MAPFRE"/>
    <n v="2882000017664"/>
    <n v="1145.21"/>
    <n v="217.5899"/>
    <n v="0.19"/>
    <m/>
    <s v="MENSUAL SIN RECARGOS"/>
    <d v="2022-01-28T00:00:00"/>
    <s v="RENOVACION"/>
    <s v="CARRILLO MARTINEZ, OSCAR MARIO"/>
    <x v="386"/>
    <x v="385"/>
    <s v="DIRECTOR DE CENTRO FINANCIERO"/>
    <x v="48"/>
    <n v="0.3"/>
    <n v="65.276969999999992"/>
  </r>
  <r>
    <s v="GMM"/>
    <s v="MAPFRE"/>
    <n v="2882000018103"/>
    <n v="1105.02"/>
    <n v="209.9538"/>
    <n v="0.19"/>
    <m/>
    <s v="MENSUAL SIN RECARGOS"/>
    <d v="2022-01-28T00:00:00"/>
    <s v="RENOVACION"/>
    <s v="CARRILLO MARTINEZ, OSCAR MARIO"/>
    <x v="386"/>
    <x v="385"/>
    <s v="DIRECTOR DE CENTRO FINANCIERO"/>
    <x v="48"/>
    <n v="0.3"/>
    <n v="62.986139999999999"/>
  </r>
  <r>
    <s v="AUTOS"/>
    <s v="MAPFRE"/>
    <n v="4012000033515"/>
    <n v="428.09"/>
    <n v="64.213499999999996"/>
    <n v="0.15"/>
    <m/>
    <s v="MENSUAL"/>
    <d v="2022-01-07T00:00:00"/>
    <s v="RENOVACION"/>
    <s v="GARCIA QUINTANA, MARIA CRISTINA"/>
    <x v="312"/>
    <x v="311"/>
    <s v="ASESOR"/>
    <x v="54"/>
    <n v="0.3"/>
    <n v="19.264049999999997"/>
  </r>
  <r>
    <s v="GMM"/>
    <s v="MAPFRE"/>
    <n v="2882000029080"/>
    <n v="2658.5"/>
    <n v="451.95"/>
    <n v="0.17000188075982697"/>
    <m/>
    <s v="MENSUAL SIN RECARGOS"/>
    <d v="2022-01-18T00:00:00"/>
    <s v="RENOVACION"/>
    <s v="GASTELUM CAMACHO, HECTOR BERNAR"/>
    <x v="312"/>
    <x v="311"/>
    <s v="ASESOR"/>
    <x v="54"/>
    <n v="0.3"/>
    <n v="135.58499999999998"/>
  </r>
  <r>
    <s v="AUTOS"/>
    <s v="MAPFRE"/>
    <n v="4012000204676"/>
    <n v="392.88"/>
    <n v="58.931999999999995"/>
    <n v="0.15"/>
    <m/>
    <s v="MENSUAL"/>
    <d v="2022-01-24T00:00:00"/>
    <s v="RENOVACION"/>
    <s v="BAENA GAMAS, MARIA DE LOS ANGEL"/>
    <x v="312"/>
    <x v="311"/>
    <s v="ASESOR"/>
    <x v="54"/>
    <n v="0.3"/>
    <n v="17.679599999999997"/>
  </r>
  <r>
    <s v="AUTOS"/>
    <s v="MAPFRE"/>
    <n v="4012000063263"/>
    <n v="614.74"/>
    <n v="92.210999999999999"/>
    <n v="0.15"/>
    <m/>
    <s v="MENSUAL"/>
    <d v="2022-01-25T00:00:00"/>
    <s v="RENOVACION"/>
    <s v="GARCIA URQUIZA, MARINES"/>
    <x v="312"/>
    <x v="311"/>
    <s v="ASESOR"/>
    <x v="54"/>
    <n v="0.3"/>
    <n v="27.6633"/>
  </r>
  <r>
    <s v="AUTOS"/>
    <s v="MAPFRE"/>
    <n v="4012000063443"/>
    <n v="413.96"/>
    <n v="62.093999999999994"/>
    <n v="0.15"/>
    <m/>
    <s v="MENSUAL"/>
    <d v="2022-01-12T00:00:00"/>
    <s v="RENOVACION"/>
    <s v="OLAETA ELIZALDE, GEORGINA"/>
    <x v="387"/>
    <x v="386"/>
    <s v="ASESOR"/>
    <x v="8"/>
    <n v="0.3"/>
    <n v="18.628199999999996"/>
  </r>
  <r>
    <s v="AUTOS"/>
    <s v="MAPFRE"/>
    <n v="4011900474239"/>
    <n v="3952.64"/>
    <n v="592.89599999999996"/>
    <n v="0.15"/>
    <m/>
    <s v="CONTADO"/>
    <d v="2022-01-26T00:00:00"/>
    <s v="RENOVACION"/>
    <s v="PEREZTEJADA JHOMBECK, JOSE LUIS"/>
    <x v="387"/>
    <x v="386"/>
    <s v="ASESOR"/>
    <x v="8"/>
    <n v="0.3"/>
    <n v="177.86879999999999"/>
  </r>
  <r>
    <s v="AUTOS"/>
    <s v="MAPFRE"/>
    <n v="4011900499457"/>
    <n v="478.5"/>
    <n v="71.774999999999991"/>
    <n v="0.15"/>
    <m/>
    <s v="MENSUAL"/>
    <d v="2022-01-28T00:00:00"/>
    <s v="RENOVACION"/>
    <s v="DODERO Y OLAETA, GEORGINA"/>
    <x v="387"/>
    <x v="386"/>
    <s v="ASESOR"/>
    <x v="8"/>
    <n v="0.3"/>
    <n v="21.532499999999995"/>
  </r>
  <r>
    <s v="AUTOS"/>
    <s v="MAPFRE"/>
    <n v="4011900499624"/>
    <n v="464.29"/>
    <n v="69.643500000000003"/>
    <n v="0.15"/>
    <m/>
    <s v="MENSUAL"/>
    <d v="2022-01-28T00:00:00"/>
    <s v="RENOVACION"/>
    <s v="NORIEGA FERNANDEZ, FRANCISCO"/>
    <x v="387"/>
    <x v="386"/>
    <s v="ASESOR"/>
    <x v="8"/>
    <n v="0.3"/>
    <n v="20.893049999999999"/>
  </r>
  <r>
    <s v="HOGAR"/>
    <s v="MAPFRE"/>
    <n v="3101900007259"/>
    <n v="378.24"/>
    <n v="49.171200000000006"/>
    <n v="0.13"/>
    <m/>
    <s v="MENSUAL"/>
    <d v="2022-01-19T00:00:00"/>
    <s v="RENOVACION"/>
    <s v="VILLEGAS BORBOLLA, SERGIO RAMIR"/>
    <x v="38"/>
    <x v="38"/>
    <s v="DIRECTOR DE CENTRO FINANCIERO"/>
    <x v="10"/>
    <n v="0.3"/>
    <n v="14.751360000000002"/>
  </r>
  <r>
    <s v="HOGAR"/>
    <s v="MAPFRE"/>
    <n v="3101900018691"/>
    <n v="491.27"/>
    <n v="63.865099999999998"/>
    <n v="0.13"/>
    <m/>
    <s v="MENSUAL"/>
    <d v="2022-01-06T00:00:00"/>
    <s v="RENOVACION"/>
    <s v="NESME MARTINEZ, FERNANDO"/>
    <x v="388"/>
    <x v="387"/>
    <s v="ASESOR SENIOR"/>
    <x v="12"/>
    <n v="0.3"/>
    <n v="19.15953"/>
  </r>
  <r>
    <s v="GMM"/>
    <s v="MAPFRE"/>
    <n v="2882000019922"/>
    <n v="1533.74"/>
    <n v="260.74"/>
    <n v="0.17000273840416238"/>
    <m/>
    <s v="MENSUAL SIN RECARGOS"/>
    <d v="2022-01-07T00:00:00"/>
    <s v="RENOVACION"/>
    <s v="OBANDO VAZQUEZ, SONIA"/>
    <x v="389"/>
    <x v="388"/>
    <s v="SUBDIRECTOR DE PROMOCION"/>
    <x v="2"/>
    <n v="0.3"/>
    <n v="78.221999999999994"/>
  </r>
  <r>
    <s v="AUTOS"/>
    <s v="MAPFRE"/>
    <n v="4012000063452"/>
    <n v="393.96"/>
    <n v="59.093999999999994"/>
    <n v="0.15"/>
    <m/>
    <s v="MENSUAL"/>
    <d v="2022-01-10T00:00:00"/>
    <s v="RENOVACION"/>
    <s v="MACIAS FRIAS, KARLA ANABEL"/>
    <x v="388"/>
    <x v="387"/>
    <s v="ASESOR SENIOR"/>
    <x v="12"/>
    <n v="0.3"/>
    <n v="17.728199999999998"/>
  </r>
  <r>
    <s v="AUTOS"/>
    <s v="MAPFRE"/>
    <n v="4012100343070"/>
    <n v="472.42"/>
    <n v="70.863"/>
    <n v="0.15"/>
    <m/>
    <s v="MENSUAL"/>
    <d v="2022-01-10T00:00:00"/>
    <s v="NUEVA"/>
    <s v="GARCIA DE LOS SANTOS, YADIRA LI"/>
    <x v="388"/>
    <x v="387"/>
    <s v="ASESOR SENIOR"/>
    <x v="12"/>
    <n v="0.3"/>
    <n v="21.258900000000001"/>
  </r>
  <r>
    <s v="AUTOS"/>
    <s v="MAPFRE"/>
    <n v="4012100343888"/>
    <n v="358.79"/>
    <n v="53.8185"/>
    <n v="0.15"/>
    <m/>
    <s v="MENSUAL"/>
    <d v="2022-01-11T00:00:00"/>
    <s v="NUEVA"/>
    <s v="GARCIA DE LOS SANTOS, MIREYA"/>
    <x v="388"/>
    <x v="387"/>
    <s v="ASESOR SENIOR"/>
    <x v="12"/>
    <n v="0.3"/>
    <n v="16.14555"/>
  </r>
  <r>
    <s v="HOGAR"/>
    <s v="MAPFRE"/>
    <n v="3101900009118"/>
    <n v="288.76"/>
    <n v="37.538800000000002"/>
    <n v="0.13"/>
    <m/>
    <s v="MENSUAL"/>
    <d v="2022-01-14T00:00:00"/>
    <s v="RENOVACION"/>
    <s v="MACIAS FRIAS, KARLA ANABEL"/>
    <x v="388"/>
    <x v="387"/>
    <s v="ASESOR SENIOR"/>
    <x v="12"/>
    <n v="0.3"/>
    <n v="11.26164"/>
  </r>
  <r>
    <s v="AUTOS"/>
    <s v="MAPFRE"/>
    <n v="4011900499565"/>
    <n v="755.72"/>
    <n v="113.358"/>
    <n v="0.15"/>
    <m/>
    <s v="MENSUAL"/>
    <d v="2022-01-14T00:00:00"/>
    <s v="RENOVACION"/>
    <s v="CASTILLO ZAMBRANO, LETICIA"/>
    <x v="388"/>
    <x v="387"/>
    <s v="ASESOR SENIOR"/>
    <x v="12"/>
    <n v="0.3"/>
    <n v="34.007399999999997"/>
  </r>
  <r>
    <s v="AUTOS"/>
    <s v="MAPFRE"/>
    <n v="4012000541249"/>
    <n v="174.29"/>
    <n v="26.1435"/>
    <n v="0.15"/>
    <m/>
    <s v="MENSUAL"/>
    <d v="2022-01-14T00:00:00"/>
    <s v="RENOVACION"/>
    <s v="VALLARINO SANCHEZ, BRUNO IVAN"/>
    <x v="388"/>
    <x v="387"/>
    <s v="ASESOR SENIOR"/>
    <x v="12"/>
    <n v="0.3"/>
    <n v="7.8430499999999999"/>
  </r>
  <r>
    <s v="HOGAR"/>
    <s v="MAPFRE"/>
    <n v="3101900018691"/>
    <n v="491.23"/>
    <n v="63.859900000000003"/>
    <n v="0.13"/>
    <m/>
    <s v="MENSUAL"/>
    <d v="2022-01-18T00:00:00"/>
    <s v="RENOVACION"/>
    <s v="NESME MARTINEZ, FERNANDO"/>
    <x v="388"/>
    <x v="387"/>
    <s v="ASESOR SENIOR"/>
    <x v="12"/>
    <n v="0.3"/>
    <n v="19.157969999999999"/>
  </r>
  <r>
    <s v="HOGAR"/>
    <s v="MAPFRE"/>
    <n v="3101900006404"/>
    <n v="518.04"/>
    <n v="67.345199999999991"/>
    <n v="0.13"/>
    <m/>
    <s v="MENSUAL"/>
    <d v="2022-01-21T00:00:00"/>
    <s v="RENOVACION"/>
    <s v="FRIAS SILVA, ESTHER"/>
    <x v="388"/>
    <x v="387"/>
    <s v="ASESOR SENIOR"/>
    <x v="12"/>
    <n v="0.3"/>
    <n v="20.203559999999996"/>
  </r>
  <r>
    <s v="AUTOS"/>
    <s v="MAPFRE"/>
    <n v="4012000206234"/>
    <n v="379.51"/>
    <n v="56.926499999999997"/>
    <n v="0.15"/>
    <m/>
    <s v="MENSUAL"/>
    <d v="2022-01-24T00:00:00"/>
    <s v="RENOVACION"/>
    <s v="SANCHEZ GALVAN, SANDRA IVONNE"/>
    <x v="388"/>
    <x v="387"/>
    <s v="ASESOR SENIOR"/>
    <x v="12"/>
    <n v="0.3"/>
    <n v="17.077949999999998"/>
  </r>
  <r>
    <s v="AUTOS"/>
    <s v="MAPFRE"/>
    <n v="4012000063456"/>
    <n v="364.58"/>
    <n v="54.686999999999998"/>
    <n v="0.15"/>
    <m/>
    <s v="MENSUAL"/>
    <d v="2022-01-25T00:00:00"/>
    <s v="RENOVACION"/>
    <s v="MACIAS FRIAS, KARLA ANABEL"/>
    <x v="388"/>
    <x v="387"/>
    <s v="ASESOR SENIOR"/>
    <x v="12"/>
    <n v="0.3"/>
    <n v="16.406099999999999"/>
  </r>
  <r>
    <s v="AUTOS"/>
    <s v="MAPFRE"/>
    <n v="4011900414830"/>
    <n v="326.27999999999997"/>
    <n v="48.941999999999993"/>
    <n v="0.15"/>
    <m/>
    <s v="MENSUAL"/>
    <d v="2022-01-28T00:00:00"/>
    <s v="RENOVACION"/>
    <s v="MACIAS REYES, JOSE LUIS"/>
    <x v="388"/>
    <x v="387"/>
    <s v="ASESOR SENIOR"/>
    <x v="12"/>
    <n v="0.3"/>
    <n v="14.682599999999997"/>
  </r>
  <r>
    <s v="AUTOS"/>
    <s v="MAPFRE"/>
    <n v="4012100335808"/>
    <n v="591.03"/>
    <n v="88.654499999999999"/>
    <n v="0.15"/>
    <m/>
    <s v="MENSUAL"/>
    <d v="2022-01-28T00:00:00"/>
    <s v="NUEVA"/>
    <s v="MARTINEZ GONZALEZ, LAURA"/>
    <x v="388"/>
    <x v="387"/>
    <s v="ASESOR SENIOR"/>
    <x v="12"/>
    <n v="0.3"/>
    <n v="26.596349999999997"/>
  </r>
  <r>
    <s v="AUTOS"/>
    <s v="MAPFRE"/>
    <n v="4011900499828"/>
    <n v="5647.67"/>
    <n v="847.15049999999997"/>
    <n v="0.15"/>
    <m/>
    <s v="CONTADO"/>
    <d v="2022-01-21T00:00:00"/>
    <s v="RENOVACION"/>
    <s v="ANAYA MORENO, ENRIQUE EMMANUELE"/>
    <x v="390"/>
    <x v="389"/>
    <s v="ASESOR"/>
    <x v="14"/>
    <n v="0.3"/>
    <n v="254.14514999999997"/>
  </r>
  <r>
    <s v="AUTOS"/>
    <s v="MAPFRE"/>
    <n v="4012000010176"/>
    <n v="477.4"/>
    <n v="71.61"/>
    <n v="0.15"/>
    <m/>
    <s v="MENSUAL"/>
    <d v="2022-01-10T00:00:00"/>
    <s v="RENOVACION"/>
    <s v="LEDESMA LUGO, LEONARDO"/>
    <x v="391"/>
    <x v="390"/>
    <s v="ASESOR SENIOR"/>
    <x v="18"/>
    <n v="0.3"/>
    <n v="21.483000000000001"/>
  </r>
  <r>
    <s v="AUTOS"/>
    <s v="MAPFRE"/>
    <n v="4011900435700"/>
    <n v="430.58"/>
    <n v="64.586999999999989"/>
    <n v="0.15"/>
    <m/>
    <s v="MENSUAL"/>
    <d v="2022-01-14T00:00:00"/>
    <s v="RENOVACION"/>
    <s v="AGUIRRE PABLO, KARLA GUADALUPE"/>
    <x v="391"/>
    <x v="390"/>
    <s v="ASESOR SENIOR"/>
    <x v="18"/>
    <n v="0.3"/>
    <n v="19.376099999999997"/>
  </r>
  <r>
    <s v="AUTOS"/>
    <s v="MAPFRE"/>
    <n v="4011900435707"/>
    <n v="254.19"/>
    <n v="38.128499999999995"/>
    <n v="0.15"/>
    <m/>
    <s v="MENSUAL"/>
    <d v="2022-01-14T00:00:00"/>
    <s v="RENOVACION"/>
    <s v="AGUIRRE PABLO, ANDRES ALEJANDRO"/>
    <x v="391"/>
    <x v="390"/>
    <s v="ASESOR SENIOR"/>
    <x v="18"/>
    <n v="0.3"/>
    <n v="11.438549999999998"/>
  </r>
  <r>
    <s v="AUTOS"/>
    <s v="MAPFRE"/>
    <n v="4011900435740"/>
    <n v="735.86"/>
    <n v="110.379"/>
    <n v="0.15"/>
    <m/>
    <s v="MENSUAL"/>
    <d v="2022-02-01T00:00:00"/>
    <s v="RENOVACION"/>
    <s v="PABLO CARBAJAL, HORTENSIA"/>
    <x v="391"/>
    <x v="390"/>
    <s v="ASESOR SENIOR"/>
    <x v="18"/>
    <n v="0.3"/>
    <n v="33.113700000000001"/>
  </r>
  <r>
    <s v="AUTOS"/>
    <s v="MAPFRE"/>
    <n v="4012200002565"/>
    <n v="11075.81"/>
    <n v="1661.3715"/>
    <n v="0.15"/>
    <m/>
    <s v="CONTADO"/>
    <d v="2022-01-05T00:00:00"/>
    <s v="NUEVA"/>
    <s v="MU¥OZ BA¥UELOS, DIEGO ALONSO"/>
    <x v="392"/>
    <x v="391"/>
    <s v="ASESOR SENIOR"/>
    <x v="25"/>
    <n v="0.3"/>
    <n v="498.41144999999995"/>
  </r>
  <r>
    <s v="AUTOS"/>
    <s v="MAPFRE"/>
    <n v="4011900436084"/>
    <n v="1756.48"/>
    <n v="263.47199999999998"/>
    <n v="0.15"/>
    <m/>
    <s v="SEMESTRAL"/>
    <d v="2022-01-06T00:00:00"/>
    <s v="RENOVACION"/>
    <s v="MEZA CHAVEZ, FRANCISCO MANUEL"/>
    <x v="392"/>
    <x v="391"/>
    <s v="ASESOR SENIOR"/>
    <x v="25"/>
    <n v="0.3"/>
    <n v="79.041599999999988"/>
  </r>
  <r>
    <s v="AUTOS"/>
    <s v="MAPFRE"/>
    <n v="4012100402442"/>
    <n v="5027.32"/>
    <n v="754.09799999999996"/>
    <n v="0.15"/>
    <m/>
    <s v="CONTADO"/>
    <d v="2022-01-10T00:00:00"/>
    <s v="NUEVA"/>
    <s v="I¥IGUEZ REYNAGA, MOISES"/>
    <x v="392"/>
    <x v="391"/>
    <s v="ASESOR SENIOR"/>
    <x v="25"/>
    <n v="0.3"/>
    <n v="226.22939999999997"/>
  </r>
  <r>
    <s v="AUTOS"/>
    <s v="MAPFRE"/>
    <n v="4011900474463"/>
    <n v="5024.96"/>
    <n v="753.74400000000003"/>
    <n v="0.15"/>
    <m/>
    <s v="CONTADO"/>
    <d v="2022-01-11T00:00:00"/>
    <s v="RENOVACION"/>
    <s v="LASTRA GONZALEZ, VERONICA"/>
    <x v="392"/>
    <x v="391"/>
    <s v="ASESOR SENIOR"/>
    <x v="25"/>
    <n v="0.3"/>
    <n v="226.1232"/>
  </r>
  <r>
    <s v="AUTOS"/>
    <s v="MAPFRE"/>
    <n v="4012100216690"/>
    <n v="1802.15"/>
    <n v="270.32249999999999"/>
    <n v="0.15"/>
    <m/>
    <s v="SEMESTRAL"/>
    <d v="2022-01-31T00:00:00"/>
    <s v="NUEVA"/>
    <s v="BARRAGAN BERNAL, ARMANDO"/>
    <x v="271"/>
    <x v="270"/>
    <s v="ASESOR SENIOR"/>
    <x v="45"/>
    <n v="0.3"/>
    <n v="81.09675"/>
  </r>
  <r>
    <s v="AUTOS"/>
    <s v="MAPFRE"/>
    <n v="4012200033790"/>
    <n v="5077.51"/>
    <n v="761.62649999999996"/>
    <n v="0.15"/>
    <m/>
    <s v="CONTADO"/>
    <d v="2022-01-31T00:00:00"/>
    <s v="NUEVA"/>
    <s v="GUTIERREZ ACEVES, LAURA BERENIC"/>
    <x v="392"/>
    <x v="391"/>
    <s v="ASESOR SENIOR"/>
    <x v="25"/>
    <n v="0.3"/>
    <n v="228.48794999999998"/>
  </r>
  <r>
    <s v="AUTOS"/>
    <s v="MAPFRE"/>
    <n v="4052000017110"/>
    <n v="798.61"/>
    <n v="119.7915"/>
    <n v="0.15"/>
    <m/>
    <s v="MENSUAL"/>
    <d v="2022-02-02T00:00:00"/>
    <s v="RENOVACION"/>
    <s v="HERNANDEZ ARROYO, ARTURO"/>
    <x v="392"/>
    <x v="391"/>
    <s v="ASESOR SENIOR"/>
    <x v="25"/>
    <n v="0.3"/>
    <n v="35.937449999999998"/>
  </r>
  <r>
    <s v="AUTOS"/>
    <s v="MAPFRE"/>
    <n v="4011900402688"/>
    <n v="306.52"/>
    <n v="45.977999999999994"/>
    <n v="0.15"/>
    <m/>
    <s v="MENSUAL"/>
    <d v="2022-01-21T00:00:00"/>
    <s v="RENOVACION"/>
    <s v="RODRIGUEZ GUERRA, LETICIA"/>
    <x v="393"/>
    <x v="392"/>
    <s v="ASESOR"/>
    <x v="47"/>
    <n v="0.3"/>
    <n v="13.793399999999998"/>
  </r>
  <r>
    <s v="AUTOS"/>
    <s v="MAPFRE"/>
    <n v="4052000027944"/>
    <n v="5577.38"/>
    <n v="725.06000000000006"/>
    <n v="0.13000010757739297"/>
    <m/>
    <s v="CONTADO"/>
    <d v="2022-01-26T00:00:00"/>
    <s v="RENOVACION"/>
    <s v="TAPIA CANSECO, NICOLAS SAN MART"/>
    <x v="393"/>
    <x v="392"/>
    <s v="ASESOR"/>
    <x v="47"/>
    <n v="0.3"/>
    <n v="217.518"/>
  </r>
  <r>
    <s v="HOGAR"/>
    <s v="MAPFRE"/>
    <n v="3101900007210"/>
    <n v="264.36"/>
    <n v="34.366800000000005"/>
    <n v="0.13"/>
    <m/>
    <s v="MENSUAL"/>
    <d v="2022-01-28T00:00:00"/>
    <s v="RENOVACION"/>
    <s v="VILLARREAL RODRIGUEZ, JESUS ANG"/>
    <x v="393"/>
    <x v="392"/>
    <s v="ASESOR"/>
    <x v="47"/>
    <n v="0.3"/>
    <n v="10.310040000000001"/>
  </r>
  <r>
    <s v="AUTOS"/>
    <s v="MAPFRE"/>
    <n v="4012000203185"/>
    <n v="258.13"/>
    <n v="38.719499999999996"/>
    <n v="0.15"/>
    <m/>
    <s v="MENSUAL"/>
    <d v="2022-01-06T00:00:00"/>
    <s v="RENOVACION"/>
    <s v="VARGAS GOMEZ, ALMA ROSA"/>
    <x v="394"/>
    <x v="393"/>
    <s v="ASESOR SENIOR"/>
    <x v="54"/>
    <n v="0.3"/>
    <n v="11.615849999999998"/>
  </r>
  <r>
    <s v="AUTOS"/>
    <s v="MAPFRE"/>
    <n v="4012000203185"/>
    <n v="258.13"/>
    <n v="38.719499999999996"/>
    <n v="0.15"/>
    <m/>
    <s v="MENSUAL"/>
    <d v="2022-01-06T00:00:00"/>
    <s v="RENOVACION"/>
    <s v="VARGAS GOMEZ, ALMA ROSA"/>
    <x v="394"/>
    <x v="393"/>
    <s v="ASESOR SENIOR"/>
    <x v="54"/>
    <n v="0.3"/>
    <n v="11.615849999999998"/>
  </r>
  <r>
    <s v="AUTOS"/>
    <s v="MAPFRE"/>
    <n v="4012000203195"/>
    <n v="217.65"/>
    <n v="32.647500000000001"/>
    <n v="0.15"/>
    <m/>
    <s v="MENSUAL"/>
    <d v="2022-01-06T00:00:00"/>
    <s v="RENOVACION"/>
    <s v="VARGAS GOMEZ, ALMA ROSA"/>
    <x v="394"/>
    <x v="393"/>
    <s v="ASESOR SENIOR"/>
    <x v="54"/>
    <n v="0.3"/>
    <n v="9.7942499999999999"/>
  </r>
  <r>
    <s v="AUTOS"/>
    <s v="MAPFRE"/>
    <n v="4011900411746"/>
    <n v="401.69"/>
    <n v="60.253499999999995"/>
    <n v="0.15"/>
    <m/>
    <s v="MENSUAL"/>
    <d v="2022-01-11T00:00:00"/>
    <s v="RENOVACION"/>
    <s v="DE PEDRO , ROSA MARÖA DE LOS AN"/>
    <x v="394"/>
    <x v="393"/>
    <s v="ASESOR SENIOR"/>
    <x v="54"/>
    <n v="0.3"/>
    <n v="18.076049999999999"/>
  </r>
  <r>
    <s v="AUTOS"/>
    <s v="MAPFRE"/>
    <n v="4011900474617"/>
    <n v="10465.57"/>
    <n v="1569.8354999999999"/>
    <n v="0.15"/>
    <m/>
    <s v="CONTADO"/>
    <d v="2022-01-12T00:00:00"/>
    <s v="RENOVACION"/>
    <s v="GALICIA SAMANO, THELMA PATRICIA"/>
    <x v="394"/>
    <x v="393"/>
    <s v="ASESOR SENIOR"/>
    <x v="54"/>
    <n v="0.3"/>
    <n v="470.95064999999994"/>
  </r>
  <r>
    <s v="AUTOS"/>
    <s v="MAPFRE"/>
    <n v="4012000015725"/>
    <n v="587.23"/>
    <n v="88.084500000000006"/>
    <n v="0.15"/>
    <m/>
    <s v="MENSUAL"/>
    <d v="2022-01-14T00:00:00"/>
    <s v="RENOVACION"/>
    <s v="VARGAS GUERRERO, ARANTZA"/>
    <x v="394"/>
    <x v="393"/>
    <s v="ASESOR SENIOR"/>
    <x v="54"/>
    <n v="0.3"/>
    <n v="26.425350000000002"/>
  </r>
  <r>
    <s v="AUTOS"/>
    <s v="MAPFRE"/>
    <n v="4011900474591"/>
    <n v="5488.43"/>
    <n v="823.2645"/>
    <n v="0.15"/>
    <m/>
    <s v="CONTADO"/>
    <d v="2022-01-17T00:00:00"/>
    <s v="RENOVACION"/>
    <s v="ESPINOSA DOSAL, ANA MARIA"/>
    <x v="394"/>
    <x v="393"/>
    <s v="ASESOR SENIOR"/>
    <x v="54"/>
    <n v="0.3"/>
    <n v="246.97934999999998"/>
  </r>
  <r>
    <s v="AUTOS"/>
    <s v="MAPFRE"/>
    <n v="4012200011190"/>
    <n v="278.13"/>
    <n v="41.719499999999996"/>
    <n v="0.15"/>
    <m/>
    <s v="MENSUAL"/>
    <d v="2022-01-17T00:00:00"/>
    <s v="NUEVA"/>
    <s v="AGUIRRE ALUCEMA, ANMARY"/>
    <x v="394"/>
    <x v="393"/>
    <s v="ASESOR SENIOR"/>
    <x v="54"/>
    <n v="0.3"/>
    <n v="12.515849999999999"/>
  </r>
  <r>
    <s v="AUTOS"/>
    <s v="MAPFRE"/>
    <n v="4012100106834"/>
    <n v="319.64999999999998"/>
    <n v="47.947499999999998"/>
    <n v="0.15"/>
    <m/>
    <s v="MENSUAL"/>
    <d v="2022-01-19T00:00:00"/>
    <s v="NUEVA"/>
    <s v="BARBOSA PIZA, GLORIA ARIADNA"/>
    <x v="394"/>
    <x v="393"/>
    <s v="ASESOR SENIOR"/>
    <x v="54"/>
    <n v="0.3"/>
    <n v="14.38425"/>
  </r>
  <r>
    <s v="AUTOS"/>
    <s v="MAPFRE"/>
    <n v="4012100288937"/>
    <n v="211.03"/>
    <n v="31.654499999999999"/>
    <n v="0.15"/>
    <m/>
    <s v="MENSUAL"/>
    <d v="2022-01-19T00:00:00"/>
    <s v="NUEVA"/>
    <s v="BASALDUA GOMEZ, GUILLERMO"/>
    <x v="394"/>
    <x v="393"/>
    <s v="ASESOR SENIOR"/>
    <x v="54"/>
    <n v="0.3"/>
    <n v="9.4963499999999996"/>
  </r>
  <r>
    <s v="AUTOS"/>
    <s v="MAPFRE"/>
    <n v="4012000163942"/>
    <n v="294.92"/>
    <n v="44.238"/>
    <n v="0.15"/>
    <m/>
    <s v="MENSUAL"/>
    <d v="2022-01-20T00:00:00"/>
    <s v="RENOVACION"/>
    <s v="REYES ENTRALA, JACQUELINE"/>
    <x v="394"/>
    <x v="393"/>
    <s v="ASESOR SENIOR"/>
    <x v="54"/>
    <n v="0.3"/>
    <n v="13.2714"/>
  </r>
  <r>
    <s v="AUTOS"/>
    <s v="MAPFRE"/>
    <n v="4012200015960"/>
    <n v="712.16"/>
    <n v="106.824"/>
    <n v="0.15"/>
    <m/>
    <s v="MENSUAL"/>
    <d v="2022-01-20T00:00:00"/>
    <s v="NUEVA"/>
    <s v="ARAIZA ANGUIANO, CONSUELO"/>
    <x v="394"/>
    <x v="393"/>
    <s v="ASESOR SENIOR"/>
    <x v="54"/>
    <n v="0.3"/>
    <n v="32.047199999999997"/>
  </r>
  <r>
    <s v="AUTOS"/>
    <s v="MAPFRE"/>
    <n v="4011900402794"/>
    <n v="304.68"/>
    <n v="45.701999999999998"/>
    <n v="0.15"/>
    <m/>
    <s v="MENSUAL"/>
    <d v="2022-01-21T00:00:00"/>
    <s v="RENOVACION"/>
    <s v="CALIXTO SANCHEZ, JOSE"/>
    <x v="394"/>
    <x v="393"/>
    <s v="ASESOR SENIOR"/>
    <x v="54"/>
    <n v="0.3"/>
    <n v="13.710599999999999"/>
  </r>
  <r>
    <s v="AUTOS"/>
    <s v="MAPFRE"/>
    <n v="4012000203195"/>
    <n v="217.65"/>
    <n v="32.647500000000001"/>
    <n v="0.15"/>
    <m/>
    <s v="MENSUAL"/>
    <d v="2022-01-24T00:00:00"/>
    <s v="RENOVACION"/>
    <s v="VARGAS GOMEZ, ALMA ROSA"/>
    <x v="394"/>
    <x v="393"/>
    <s v="ASESOR SENIOR"/>
    <x v="54"/>
    <n v="0.3"/>
    <n v="9.7942499999999999"/>
  </r>
  <r>
    <s v="GMM"/>
    <s v="MAPFRE"/>
    <n v="2882000027777"/>
    <n v="2510"/>
    <n v="426.7"/>
    <n v="0.16999999999999998"/>
    <m/>
    <s v="MENSUAL SIN RECARGOS"/>
    <d v="2022-01-28T00:00:00"/>
    <s v="RENOVACION"/>
    <s v="GONZALEZ HERNANDEZ, JOAQUIN MAR"/>
    <x v="394"/>
    <x v="393"/>
    <s v="ASESOR SENIOR"/>
    <x v="54"/>
    <n v="0.3"/>
    <n v="128.01"/>
  </r>
  <r>
    <s v="HOGAR"/>
    <s v="MAPFRE"/>
    <n v="3101900013109"/>
    <n v="387.92"/>
    <n v="50.429600000000001"/>
    <n v="0.13"/>
    <m/>
    <s v="MENSUAL"/>
    <d v="2022-01-28T00:00:00"/>
    <s v="RENOVACION"/>
    <s v="ROBLES GIL Y BELINA, CARLOS CES"/>
    <x v="394"/>
    <x v="393"/>
    <s v="ASESOR SENIOR"/>
    <x v="54"/>
    <n v="0.3"/>
    <n v="15.128879999999999"/>
  </r>
  <r>
    <s v="AUTOS"/>
    <s v="MAPFRE"/>
    <n v="4011900432306"/>
    <n v="938.12"/>
    <n v="140.71799999999999"/>
    <n v="0.15"/>
    <m/>
    <s v="MENSUAL"/>
    <d v="2022-02-01T00:00:00"/>
    <s v="RENOVACION"/>
    <s v="ALDRETT MARINES, MONICA PATRICI"/>
    <x v="394"/>
    <x v="393"/>
    <s v="ASESOR SENIOR"/>
    <x v="54"/>
    <n v="0.3"/>
    <n v="42.215399999999995"/>
  </r>
  <r>
    <s v="AUTOS"/>
    <s v="MAPFRE"/>
    <n v="4012000033580"/>
    <n v="695.69"/>
    <n v="104.35350000000001"/>
    <n v="0.15"/>
    <m/>
    <s v="MENSUAL"/>
    <d v="2022-02-01T00:00:00"/>
    <s v="RENOVACION"/>
    <s v="ALDRETT MARINES, MONICA PATRICI"/>
    <x v="394"/>
    <x v="393"/>
    <s v="ASESOR SENIOR"/>
    <x v="54"/>
    <n v="0.3"/>
    <n v="31.306050000000003"/>
  </r>
  <r>
    <s v="GMM"/>
    <s v="MAPFRE"/>
    <n v="2882000013246"/>
    <n v="1060.98"/>
    <n v="201.58620000000002"/>
    <n v="0.19"/>
    <m/>
    <s v="MENSUAL"/>
    <d v="2022-01-13T00:00:00"/>
    <s v="RENOVACION"/>
    <s v="AGUIRRE SEGURA, CUAUHTEMOC ROGE"/>
    <x v="262"/>
    <x v="261"/>
    <s v="ASESOR"/>
    <x v="31"/>
    <n v="0.3"/>
    <n v="60.475860000000004"/>
  </r>
  <r>
    <s v="EMPRESARIAL"/>
    <s v="MAPFRE"/>
    <n v="3922100003730"/>
    <n v="262882.13040000002"/>
    <n v="20509.939999999999"/>
    <n v="7.8019529013981223E-2"/>
    <m/>
    <s v="TRIMESTRAL SIN RECARGOS"/>
    <d v="2022-01-31T00:00:00"/>
    <s v="NUEVA"/>
    <s v="CABI COMERCIAL CUERNAVACA SAPI"/>
    <x v="395"/>
    <x v="394"/>
    <s v="SEGUROS"/>
    <x v="64"/>
    <n v="0.3"/>
    <n v="6152.9819999999991"/>
  </r>
  <r>
    <s v="VIDA INVERSION"/>
    <s v="MAPFRE"/>
    <n v="1001600014508"/>
    <n v="5000"/>
    <n v="1300"/>
    <n v="0.26"/>
    <m/>
    <s v="CONTADO"/>
    <d v="2022-01-03T00:00:00"/>
    <s v="RENOVACION"/>
    <s v="GODINEZ MORALES, ALMA GRACIA"/>
    <x v="396"/>
    <x v="395"/>
    <s v="ASESOR PATRIMONIAL ASOCIADO"/>
    <x v="51"/>
    <n v="0.3"/>
    <n v="390"/>
  </r>
  <r>
    <s v="VIDA INVERSION"/>
    <s v="MAPFRE"/>
    <n v="1001600014591"/>
    <n v="5000"/>
    <n v="1300"/>
    <n v="0.26"/>
    <m/>
    <s v="CONTADO"/>
    <d v="2022-01-03T00:00:00"/>
    <s v="RENOVACION"/>
    <s v="GODINEZ MORALES, DULCE MARIA"/>
    <x v="396"/>
    <x v="395"/>
    <s v="ASESOR PATRIMONIAL ASOCIADO"/>
    <x v="51"/>
    <n v="0.3"/>
    <n v="390"/>
  </r>
  <r>
    <s v="VIDA INVERSION"/>
    <s v="MAPFRE"/>
    <n v="1001500022210"/>
    <n v="5000"/>
    <n v="1300"/>
    <n v="0.26"/>
    <m/>
    <s v="CONTADO"/>
    <d v="2022-01-04T00:00:00"/>
    <s v="RENOVACION"/>
    <s v="MENDOZA MEJIA, EDUARDO"/>
    <x v="146"/>
    <x v="146"/>
    <s v="ASESOR SENIOR"/>
    <x v="19"/>
    <n v="0.3"/>
    <n v="390"/>
  </r>
  <r>
    <s v="VIDA INVERSION"/>
    <s v="MAPFRE"/>
    <n v="1001900009501"/>
    <n v="5000"/>
    <n v="1300"/>
    <n v="0.26"/>
    <m/>
    <s v="CONTADO"/>
    <d v="2022-01-04T00:00:00"/>
    <s v="RENOVACION"/>
    <s v="ROMERO GUTIERREZ, MARIA ANTONIE"/>
    <x v="176"/>
    <x v="176"/>
    <s v="ASESOR SENIOR"/>
    <x v="20"/>
    <n v="0.3"/>
    <n v="390"/>
  </r>
  <r>
    <s v="VIDA INVERSION"/>
    <s v="MAPFRE"/>
    <n v="1001600000005"/>
    <n v="5000"/>
    <n v="1300"/>
    <n v="0.26"/>
    <m/>
    <s v="CONTADO"/>
    <d v="2022-01-05T00:00:00"/>
    <s v="RENOVACION"/>
    <s v="HERNANDEZ MARTIN, CLAUDIA"/>
    <x v="165"/>
    <x v="165"/>
    <s v="ASESOR SENIOR"/>
    <x v="25"/>
    <n v="0.3"/>
    <n v="390"/>
  </r>
  <r>
    <s v="VIDA INVERSION"/>
    <s v="MAPFRE"/>
    <n v="1001600000008"/>
    <n v="5000"/>
    <n v="1300"/>
    <n v="0.26"/>
    <m/>
    <s v="CONTADO"/>
    <d v="2022-01-05T00:00:00"/>
    <s v="RENOVACION"/>
    <s v="CERROS MADRIGAL, ULISES JULIO C"/>
    <x v="165"/>
    <x v="165"/>
    <s v="ASESOR SENIOR"/>
    <x v="25"/>
    <n v="0.3"/>
    <n v="390"/>
  </r>
  <r>
    <s v="VIDA INVERSION"/>
    <s v="MAPFRE"/>
    <n v="1001600014358"/>
    <n v="5000"/>
    <n v="1300"/>
    <n v="0.26"/>
    <m/>
    <s v="CONTADO"/>
    <d v="2022-01-05T00:00:00"/>
    <s v="RENOVACION"/>
    <s v="GARCIA PUGA, JOSE LUIS"/>
    <x v="185"/>
    <x v="185"/>
    <s v="ASESOR"/>
    <x v="20"/>
    <n v="0.3"/>
    <n v="390"/>
  </r>
  <r>
    <s v="VIDA INVERSION"/>
    <s v="MAPFRE"/>
    <n v="1001700000029"/>
    <n v="5000"/>
    <n v="1300"/>
    <n v="0.26"/>
    <m/>
    <s v="CONTADO"/>
    <d v="2022-01-05T00:00:00"/>
    <s v="RENOVACION"/>
    <s v="CABRERO BERNAL, AMELIA SUSANA"/>
    <x v="129"/>
    <x v="129"/>
    <s v="ASESOR"/>
    <x v="21"/>
    <n v="0.3"/>
    <n v="390"/>
  </r>
  <r>
    <s v="VIDA INVERSION"/>
    <s v="MAPFRE"/>
    <n v="1001700000098"/>
    <n v="5000"/>
    <n v="1300"/>
    <n v="0.26"/>
    <m/>
    <s v="CONTADO"/>
    <d v="2022-01-06T00:00:00"/>
    <s v="RENOVACION"/>
    <s v="GUZMAN ORTIZ, EDGAR"/>
    <x v="397"/>
    <x v="396"/>
    <s v="ASESOR"/>
    <x v="1"/>
    <n v="0.3"/>
    <n v="390"/>
  </r>
  <r>
    <s v="VIDA INVERSION"/>
    <s v="MAPFRE"/>
    <n v="1001600014629"/>
    <n v="5000"/>
    <n v="1300"/>
    <n v="0.26"/>
    <m/>
    <s v="CONTADO"/>
    <d v="2022-01-07T00:00:00"/>
    <s v="RENOVACION"/>
    <s v="GUERRERO MATA, MARTHA PATRICIA"/>
    <x v="292"/>
    <x v="291"/>
    <s v="ASESOR SENIOR"/>
    <x v="50"/>
    <n v="0.3"/>
    <n v="390"/>
  </r>
  <r>
    <s v="VIDA INVERSION"/>
    <s v="MAPFRE"/>
    <n v="1001700000003"/>
    <n v="2500"/>
    <n v="650"/>
    <n v="0.26"/>
    <m/>
    <s v="CONTADO"/>
    <d v="2022-01-07T00:00:00"/>
    <s v="RENOVACION"/>
    <s v="DE LA MORA SANCHEZ, MARIO ALEJA"/>
    <x v="160"/>
    <x v="160"/>
    <s v="ASESOR SENIOR"/>
    <x v="25"/>
    <n v="0.3"/>
    <n v="195"/>
  </r>
  <r>
    <s v="VIDA INVERSION"/>
    <s v="MAPFRE"/>
    <n v="1001700000077"/>
    <n v="5000"/>
    <n v="1300"/>
    <n v="0.26"/>
    <m/>
    <s v="CONTADO"/>
    <d v="2022-01-07T00:00:00"/>
    <s v="RENOVACION"/>
    <s v="CANDIA PRIETO, ADRIANA"/>
    <x v="384"/>
    <x v="383"/>
    <s v="ASESOR SENIOR"/>
    <x v="35"/>
    <n v="0.3"/>
    <n v="390"/>
  </r>
  <r>
    <s v="VIDA INVERSION"/>
    <s v="MAPFRE"/>
    <n v="1001700000087"/>
    <n v="5000"/>
    <n v="1300"/>
    <n v="0.26"/>
    <m/>
    <s v="CONTADO"/>
    <d v="2022-01-07T00:00:00"/>
    <s v="RENOVACION"/>
    <s v="GUARNERO VARGAS, BERNARDO"/>
    <x v="384"/>
    <x v="383"/>
    <s v="ASESOR SENIOR"/>
    <x v="35"/>
    <n v="0.3"/>
    <n v="390"/>
  </r>
  <r>
    <s v="VIDA INVERSION"/>
    <s v="MAPFRE"/>
    <n v="1001700000143"/>
    <n v="5000"/>
    <n v="1300"/>
    <n v="0.26"/>
    <m/>
    <s v="CONTADO"/>
    <d v="2022-01-07T00:00:00"/>
    <s v="RENOVACION"/>
    <s v="BERNARDINO MARISCAL, EMMA"/>
    <x v="145"/>
    <x v="145"/>
    <s v="ASESOR"/>
    <x v="19"/>
    <n v="0.3"/>
    <n v="390"/>
  </r>
  <r>
    <s v="VIDA INVERSION"/>
    <s v="MAPFRE"/>
    <n v="1001700000177"/>
    <n v="5000"/>
    <n v="1300"/>
    <n v="0.26"/>
    <m/>
    <s v="CONTADO"/>
    <d v="2022-01-07T00:00:00"/>
    <s v="RENOVACION"/>
    <s v="RIVERA MADRID, RENATA LOURDES B"/>
    <x v="254"/>
    <x v="254"/>
    <s v="ASESOR"/>
    <x v="41"/>
    <n v="0.3"/>
    <n v="390"/>
  </r>
  <r>
    <s v="VIDA INVERSION"/>
    <s v="MAPFRE"/>
    <n v="1001700000197"/>
    <n v="5000"/>
    <n v="1300"/>
    <n v="0.26"/>
    <m/>
    <s v="CONTADO"/>
    <d v="2022-01-07T00:00:00"/>
    <s v="RENOVACION"/>
    <s v="ARIAS GONZALEZ, JESUS ERNESTO"/>
    <x v="254"/>
    <x v="254"/>
    <s v="ASESOR"/>
    <x v="41"/>
    <n v="0.3"/>
    <n v="390"/>
  </r>
  <r>
    <s v="VIDA INVERSION"/>
    <s v="MAPFRE"/>
    <n v="1001700000199"/>
    <n v="2500"/>
    <n v="650"/>
    <n v="0.26"/>
    <m/>
    <s v="CONTADO"/>
    <d v="2022-01-07T00:00:00"/>
    <s v="RENOVACION"/>
    <s v="PERALES DIAZ, ADRIANA"/>
    <x v="155"/>
    <x v="155"/>
    <s v="ASESOR SENIOR"/>
    <x v="24"/>
    <n v="0.3"/>
    <n v="195"/>
  </r>
  <r>
    <s v="VIDA INVERSION"/>
    <s v="MAPFRE"/>
    <n v="1001800000536"/>
    <n v="5000"/>
    <n v="1300"/>
    <n v="0.26"/>
    <m/>
    <s v="CONTADO"/>
    <d v="2022-01-07T00:00:00"/>
    <s v="RENOVACION"/>
    <s v="COHEN LEBOIS, LYNDA SUZANNE SIM"/>
    <x v="398"/>
    <x v="397"/>
    <s v="SUBDIRECTOR DE PROMOCION"/>
    <x v="1"/>
    <n v="0.3"/>
    <n v="390"/>
  </r>
  <r>
    <s v="VIDA INVERSION"/>
    <s v="MAPFRE"/>
    <n v="1001800010328"/>
    <n v="2500"/>
    <n v="650"/>
    <n v="0.26"/>
    <m/>
    <s v="CONTADO"/>
    <d v="2022-01-07T00:00:00"/>
    <s v="RENOVACION"/>
    <s v="CORONA VERGARA, CLAUDIA"/>
    <x v="174"/>
    <x v="174"/>
    <s v="ASESOR SENIOR"/>
    <x v="20"/>
    <n v="0.3"/>
    <n v="195"/>
  </r>
  <r>
    <s v="VIDA INVERSION"/>
    <s v="MAPFRE"/>
    <n v="1001800010331"/>
    <n v="2500"/>
    <n v="650"/>
    <n v="0.26"/>
    <m/>
    <s v="CONTADO"/>
    <d v="2022-01-07T00:00:00"/>
    <s v="RENOVACION"/>
    <s v="IBARRA RUBIO, ROSA IMELDA"/>
    <x v="221"/>
    <x v="221"/>
    <s v="SUBDIRECTOR DE CENTRO FINANCIERO"/>
    <x v="34"/>
    <n v="0.3"/>
    <n v="195"/>
  </r>
  <r>
    <s v="VIDA INVERSION"/>
    <s v="MAPFRE"/>
    <n v="1001800010332"/>
    <n v="2500"/>
    <n v="650"/>
    <n v="0.26"/>
    <m/>
    <s v="CONTADO"/>
    <d v="2022-01-07T00:00:00"/>
    <s v="RENOVACION"/>
    <s v="IBARA RUBIO, LUIS ALBERTO"/>
    <x v="221"/>
    <x v="221"/>
    <s v="SUBDIRECTOR DE CENTRO FINANCIERO"/>
    <x v="34"/>
    <n v="0.3"/>
    <n v="195"/>
  </r>
  <r>
    <s v="VIDA INVERSION"/>
    <s v="MAPFRE"/>
    <n v="1001600013519"/>
    <n v="10000"/>
    <n v="2600"/>
    <n v="0.26"/>
    <m/>
    <s v="CONTADO"/>
    <d v="2022-01-10T00:00:00"/>
    <s v="RENOVACION"/>
    <s v="ORTIZ TREVI令, RAMIRO"/>
    <x v="399"/>
    <x v="398"/>
    <s v="ASESOR"/>
    <x v="54"/>
    <n v="0.3"/>
    <n v="780"/>
  </r>
  <r>
    <s v="VIDA INVERSION"/>
    <s v="MAPFRE"/>
    <n v="1001600000064"/>
    <n v="5000"/>
    <n v="1300"/>
    <n v="0.26"/>
    <m/>
    <s v="CONTADO"/>
    <d v="2022-01-11T00:00:00"/>
    <s v="RENOVACION"/>
    <s v="FREGOSO FREGOSO, RIGOBERTO"/>
    <x v="173"/>
    <x v="173"/>
    <s v="ASESOR SENIOR"/>
    <x v="20"/>
    <n v="0.3"/>
    <n v="390"/>
  </r>
  <r>
    <s v="VIDA INVERSION"/>
    <s v="MAPFRE"/>
    <n v="1001600000191"/>
    <n v="5000"/>
    <n v="1300"/>
    <n v="0.26"/>
    <m/>
    <s v="CONTADO"/>
    <d v="2022-01-11T00:00:00"/>
    <s v="RENOVACION"/>
    <s v="FREGOSO FREGOSO, ANDREA"/>
    <x v="173"/>
    <x v="173"/>
    <s v="ASESOR SENIOR"/>
    <x v="20"/>
    <n v="0.3"/>
    <n v="390"/>
  </r>
  <r>
    <s v="VIDA INVERSION"/>
    <s v="MAPFRE"/>
    <n v="1001700000586"/>
    <n v="2500"/>
    <n v="650"/>
    <n v="0.26"/>
    <m/>
    <s v="CONTADO"/>
    <d v="2022-01-11T00:00:00"/>
    <s v="RENOVACION"/>
    <s v="OCAMPO PI丕N, BERTHA"/>
    <x v="310"/>
    <x v="309"/>
    <s v="SUBDIRECTOR DE PROMOCION"/>
    <x v="53"/>
    <n v="0.3"/>
    <n v="195"/>
  </r>
  <r>
    <s v="VIDA INVERSION"/>
    <s v="MAPFRE"/>
    <n v="1001800000889"/>
    <n v="5000"/>
    <n v="1300"/>
    <n v="0.26"/>
    <m/>
    <s v="CONTADO"/>
    <d v="2022-01-11T00:00:00"/>
    <s v="RENOVACION"/>
    <s v="VERTIZ CAMACHO, JUAN FERNANDO"/>
    <x v="19"/>
    <x v="19"/>
    <s v="ASESOR SENIOR"/>
    <x v="3"/>
    <n v="0.3"/>
    <n v="390"/>
  </r>
  <r>
    <s v="VIDA INVERSION"/>
    <s v="MAPFRE"/>
    <n v="1001600000215"/>
    <n v="5000"/>
    <n v="1300"/>
    <n v="0.26"/>
    <m/>
    <s v="CONTADO"/>
    <d v="2022-01-12T00:00:00"/>
    <s v="RENOVACION"/>
    <s v="ARMAS GARDU令, JOSE"/>
    <x v="146"/>
    <x v="146"/>
    <s v="ASESOR SENIOR"/>
    <x v="19"/>
    <n v="0.3"/>
    <n v="390"/>
  </r>
  <r>
    <s v="VIDA INVERSION"/>
    <s v="MAPFRE"/>
    <n v="1001600009343"/>
    <n v="-2500"/>
    <n v="-650"/>
    <n v="0.26"/>
    <m/>
    <s v="CONTADO"/>
    <d v="2022-01-12T00:00:00"/>
    <s v="RENOVACION"/>
    <s v="RUIZ TORRES, MIGUEL"/>
    <x v="400"/>
    <x v="399"/>
    <s v="SUBDIRECTOR DE CENTRO FINANCIERO"/>
    <x v="1"/>
    <n v="0.3"/>
    <n v="-195"/>
  </r>
  <r>
    <s v="VIDA INVERSION"/>
    <s v="MAPFRE"/>
    <n v="1001800000322"/>
    <n v="5000"/>
    <n v="1300"/>
    <n v="0.26"/>
    <m/>
    <s v="CONTADO"/>
    <d v="2022-01-12T00:00:00"/>
    <s v="RENOVACION"/>
    <s v="BAROCIO SADA, MIGUEL ANGEL"/>
    <x v="275"/>
    <x v="274"/>
    <s v="ASESOR"/>
    <x v="45"/>
    <n v="0.3"/>
    <n v="390"/>
  </r>
  <r>
    <s v="VIDA INVERSION"/>
    <s v="MAPFRE"/>
    <n v="1001800007884"/>
    <n v="-2500"/>
    <n v="-650"/>
    <n v="0.26"/>
    <m/>
    <s v="CONTADO"/>
    <d v="2022-01-12T00:00:00"/>
    <s v="RENOVACION"/>
    <s v="GUAKIL TARRAB, MOISES"/>
    <x v="401"/>
    <x v="400"/>
    <s v="INTERNO"/>
    <x v="1"/>
    <n v="0.3"/>
    <n v="-195"/>
  </r>
  <r>
    <s v="VIDA INVERSION"/>
    <s v="MAPFRE"/>
    <n v="1001900008595"/>
    <n v="-5000"/>
    <n v="-1300"/>
    <n v="0.26"/>
    <m/>
    <s v="CONTADO"/>
    <d v="2022-01-12T00:00:00"/>
    <s v="RENOVACION"/>
    <s v="PORRAS KIRSCHNER, YOLANDA ALEJA"/>
    <x v="202"/>
    <x v="202"/>
    <s v="DIRECTOR DE CENTRO FINANCIERO"/>
    <x v="1"/>
    <n v="0.3"/>
    <n v="-390"/>
  </r>
  <r>
    <s v="VIDA INVERSION"/>
    <s v="MAPFRE"/>
    <n v="1001700000380"/>
    <n v="2500"/>
    <n v="650"/>
    <n v="0.26"/>
    <m/>
    <s v="CONTADO"/>
    <d v="2022-01-13T00:00:00"/>
    <s v="RENOVACION"/>
    <s v="ARRIETA LOPEZ, LUCERO AIDEE"/>
    <x v="357"/>
    <x v="356"/>
    <s v="ASESOR BANCA ESPECIALIZADA"/>
    <x v="5"/>
    <n v="0.3"/>
    <n v="195"/>
  </r>
  <r>
    <s v="VIDA INVERSION"/>
    <s v="MAPFRE"/>
    <n v="1001700000979"/>
    <n v="2500"/>
    <n v="650"/>
    <n v="0.26"/>
    <m/>
    <s v="CONTADO"/>
    <d v="2022-01-13T00:00:00"/>
    <s v="RENOVACION"/>
    <s v="OLMEDO CUEVAS, COLUMBA"/>
    <x v="182"/>
    <x v="182"/>
    <s v="ASESOR SENIOR"/>
    <x v="20"/>
    <n v="0.3"/>
    <n v="195"/>
  </r>
  <r>
    <s v="VIDA INVERSION"/>
    <s v="MAPFRE"/>
    <n v="1001600014116"/>
    <n v="5000"/>
    <n v="1300"/>
    <n v="0.26"/>
    <m/>
    <s v="CONTADO"/>
    <d v="2022-01-14T00:00:00"/>
    <s v="RENOVACION"/>
    <s v="BENAVIDES BENAVIDES, DARIA GLOR"/>
    <x v="295"/>
    <x v="294"/>
    <s v="DIRECTOR DE PROMOCION"/>
    <x v="50"/>
    <n v="0.3"/>
    <n v="390"/>
  </r>
  <r>
    <s v="VIDA INVERSION"/>
    <s v="MAPFRE"/>
    <n v="1001600014282"/>
    <n v="15000"/>
    <n v="3900"/>
    <n v="0.26"/>
    <m/>
    <s v="CONTADO"/>
    <d v="2022-01-14T00:00:00"/>
    <s v="RENOVACION"/>
    <s v="RUGERIO SPECIA, MARIA DEL CARME"/>
    <x v="1"/>
    <x v="1"/>
    <s v="ASESOR"/>
    <x v="0"/>
    <n v="0.3"/>
    <n v="1170"/>
  </r>
  <r>
    <s v="VIDA INVERSION"/>
    <s v="MAPFRE"/>
    <n v="1001700000124"/>
    <n v="5000"/>
    <n v="1300"/>
    <n v="0.26"/>
    <m/>
    <s v="CONTADO"/>
    <d v="2022-01-14T00:00:00"/>
    <s v="RENOVACION"/>
    <s v="TERA PONCE, SUSANA"/>
    <x v="402"/>
    <x v="401"/>
    <s v="SUBDIRECTOR DE PROMOCION"/>
    <x v="18"/>
    <n v="0.3"/>
    <n v="390"/>
  </r>
  <r>
    <s v="VIDA INVERSION"/>
    <s v="MAPFRE"/>
    <n v="1001700000279"/>
    <n v="5000"/>
    <n v="1300"/>
    <n v="0.26"/>
    <m/>
    <s v="CONTADO"/>
    <d v="2022-01-14T00:00:00"/>
    <s v="RENOVACION"/>
    <s v="MEESER GARCIA PADILLA, HILDA LO"/>
    <x v="315"/>
    <x v="314"/>
    <s v="ASESOR SENIOR"/>
    <x v="54"/>
    <n v="0.3"/>
    <n v="390"/>
  </r>
  <r>
    <s v="VIDA INVERSION"/>
    <s v="MAPFRE"/>
    <n v="1001700000378"/>
    <n v="5000"/>
    <n v="1300"/>
    <n v="0.26"/>
    <m/>
    <s v="CONTADO"/>
    <d v="2022-01-14T00:00:00"/>
    <s v="RENOVACION"/>
    <s v="GUERRERO MORALES, RICARDO GERAR"/>
    <x v="103"/>
    <x v="103"/>
    <s v="DIRECTOR DE PROMOCION"/>
    <x v="18"/>
    <n v="0.3"/>
    <n v="390"/>
  </r>
  <r>
    <s v="VIDA INVERSION"/>
    <s v="MAPFRE"/>
    <n v="1001800000189"/>
    <n v="2500"/>
    <n v="650"/>
    <n v="0.26"/>
    <m/>
    <s v="CONTADO"/>
    <d v="2022-01-14T00:00:00"/>
    <s v="RENOVACION"/>
    <s v="RODRIGUEZ FIGUEROA, MARTHA MAGD"/>
    <x v="137"/>
    <x v="137"/>
    <s v="EJECUTIVO DE SERVICIO"/>
    <x v="22"/>
    <n v="0.3"/>
    <n v="195"/>
  </r>
  <r>
    <s v="VIDA INVERSION"/>
    <s v="MAPFRE"/>
    <n v="1001800009774"/>
    <n v="5000"/>
    <n v="1300"/>
    <n v="0.26"/>
    <m/>
    <s v="CONTADO"/>
    <d v="2022-01-14T00:00:00"/>
    <s v="RENOVACION"/>
    <s v="ORTIZ RODRIGUEZ, MARIA DE LA PA"/>
    <x v="333"/>
    <x v="332"/>
    <s v="SUBDIRECTOR DE CENTRO FINANCIERO"/>
    <x v="26"/>
    <n v="0.3"/>
    <n v="390"/>
  </r>
  <r>
    <s v="VIDA INVERSION"/>
    <s v="MAPFRE"/>
    <n v="1001900000165"/>
    <n v="5000"/>
    <n v="1300"/>
    <n v="0.26"/>
    <m/>
    <s v="CONTADO"/>
    <d v="2022-01-14T00:00:00"/>
    <s v="RENOVACION"/>
    <s v="REYES LANDEROS, CLAUDIA MARGARI"/>
    <x v="337"/>
    <x v="336"/>
    <s v="DIRECTOR DE ASESORIA"/>
    <x v="26"/>
    <n v="0.3"/>
    <n v="390"/>
  </r>
  <r>
    <s v="VIDA INVERSION"/>
    <s v="MAPFRE"/>
    <n v="1001600000189"/>
    <n v="5000"/>
    <n v="1300"/>
    <n v="0.26"/>
    <m/>
    <s v="CONTADO"/>
    <d v="2022-01-17T00:00:00"/>
    <s v="RENOVACION"/>
    <s v="FREGOSO FREGOSO, SOCORRO"/>
    <x v="173"/>
    <x v="173"/>
    <s v="ASESOR SENIOR"/>
    <x v="20"/>
    <n v="0.3"/>
    <n v="390"/>
  </r>
  <r>
    <s v="VIDA INVERSION"/>
    <s v="MAPFRE"/>
    <n v="1001700000357"/>
    <n v="5000"/>
    <n v="1300"/>
    <n v="0.26"/>
    <m/>
    <s v="CONTADO"/>
    <d v="2022-01-17T00:00:00"/>
    <s v="RENOVACION"/>
    <s v="CAJIGAS MORALES, CARLOS JAIME"/>
    <x v="300"/>
    <x v="299"/>
    <s v="ASESOR"/>
    <x v="51"/>
    <n v="0.3"/>
    <n v="390"/>
  </r>
  <r>
    <s v="VIDA INVERSION"/>
    <s v="MAPFRE"/>
    <n v="1001700000373"/>
    <n v="2500"/>
    <n v="650"/>
    <n v="0.26"/>
    <m/>
    <s v="CONTADO"/>
    <d v="2022-01-17T00:00:00"/>
    <s v="RENOVACION"/>
    <s v="COELLO ALBORES, RODOLFO ISABEL"/>
    <x v="403"/>
    <x v="402"/>
    <s v="DIRECTOR DE CENTRO FINANCIERO"/>
    <x v="1"/>
    <n v="0.3"/>
    <n v="195"/>
  </r>
  <r>
    <s v="VIDA INVERSION"/>
    <s v="MAPFRE"/>
    <n v="1001700000376"/>
    <n v="5000"/>
    <n v="1300"/>
    <n v="0.26"/>
    <m/>
    <s v="CONTADO"/>
    <d v="2022-01-17T00:00:00"/>
    <s v="RENOVACION"/>
    <s v="GIL RENDON, JOSE DE JESUS"/>
    <x v="337"/>
    <x v="336"/>
    <s v="DIRECTOR DE ASESORIA"/>
    <x v="26"/>
    <n v="0.3"/>
    <n v="390"/>
  </r>
  <r>
    <s v="VIDA INVERSION"/>
    <s v="MAPFRE"/>
    <n v="1001700000397"/>
    <n v="2500"/>
    <n v="650"/>
    <n v="0.26"/>
    <m/>
    <s v="CONTADO"/>
    <d v="2022-01-17T00:00:00"/>
    <s v="RENOVACION"/>
    <s v="ESTEVEZ LOPEZ, MARIA EVA"/>
    <x v="404"/>
    <x v="403"/>
    <s v="ASESOR SENIOR"/>
    <x v="9"/>
    <n v="0.3"/>
    <n v="195"/>
  </r>
  <r>
    <s v="VIDA INVERSION"/>
    <s v="MAPFRE"/>
    <n v="1001700000511"/>
    <n v="5000"/>
    <n v="1300"/>
    <n v="0.26"/>
    <m/>
    <s v="CONTADO"/>
    <d v="2022-01-17T00:00:00"/>
    <s v="RENOVACION"/>
    <s v="REYES VALDEZ, ARTURO"/>
    <x v="282"/>
    <x v="281"/>
    <s v="ASESOR"/>
    <x v="47"/>
    <n v="0.3"/>
    <n v="390"/>
  </r>
  <r>
    <s v="VIDA INVERSION"/>
    <s v="MAPFRE"/>
    <n v="1001800000053"/>
    <n v="2500"/>
    <n v="650"/>
    <n v="0.26"/>
    <m/>
    <s v="CONTADO"/>
    <d v="2022-01-17T00:00:00"/>
    <s v="RENOVACION"/>
    <s v="FUENTES ANGEL, HERMINIA"/>
    <x v="134"/>
    <x v="134"/>
    <s v="EJECUTIVO DE SERVICIO"/>
    <x v="22"/>
    <n v="0.3"/>
    <n v="195"/>
  </r>
  <r>
    <s v="VIDA INVERSION"/>
    <s v="MAPFRE"/>
    <n v="1001600000090"/>
    <n v="5000"/>
    <n v="1300"/>
    <n v="0.26"/>
    <m/>
    <s v="CONTADO"/>
    <d v="2022-01-19T00:00:00"/>
    <s v="RENOVACION"/>
    <s v="CEBREROS MARTINEZ, RAQUEL MAGAL"/>
    <x v="143"/>
    <x v="143"/>
    <s v="ASESOR SENIOR"/>
    <x v="19"/>
    <n v="0.3"/>
    <n v="390"/>
  </r>
  <r>
    <s v="VIDA INVERSION"/>
    <s v="MAPFRE"/>
    <n v="1001700000509"/>
    <n v="5000"/>
    <n v="1300"/>
    <n v="0.26"/>
    <m/>
    <s v="CONTADO"/>
    <d v="2022-01-19T00:00:00"/>
    <s v="RENOVACION"/>
    <s v="ALATORRE GORDILLO, OFELIA"/>
    <x v="405"/>
    <x v="404"/>
    <s v="EJECUTIVO DE SERVICIO"/>
    <x v="1"/>
    <n v="0.3"/>
    <n v="390"/>
  </r>
  <r>
    <s v="VIDA INVERSION"/>
    <s v="MAPFRE"/>
    <n v="1001900000352"/>
    <n v="2500"/>
    <n v="650"/>
    <n v="0.26"/>
    <m/>
    <s v="CONTADO"/>
    <d v="2022-01-19T00:00:00"/>
    <s v="RENOVACION"/>
    <s v="AGUILAR VIDAURRI, BERTHA ALICIA"/>
    <x v="134"/>
    <x v="134"/>
    <s v="EJECUTIVO DE SERVICIO"/>
    <x v="22"/>
    <n v="0.3"/>
    <n v="195"/>
  </r>
  <r>
    <s v="VIDA INVERSION"/>
    <s v="MAPFRE"/>
    <n v="1001600000044"/>
    <n v="5000"/>
    <n v="1300"/>
    <n v="0.26"/>
    <m/>
    <s v="CONTADO"/>
    <d v="2022-01-20T00:00:00"/>
    <s v="RENOVACION"/>
    <s v="JIMENEZ SALINAS, GENOLA"/>
    <x v="89"/>
    <x v="89"/>
    <s v="ASESOR"/>
    <x v="19"/>
    <n v="0.3"/>
    <n v="390"/>
  </r>
  <r>
    <s v="VIDA INVERSION"/>
    <s v="MAPFRE"/>
    <n v="1001700000659"/>
    <n v="10000"/>
    <n v="2600"/>
    <n v="0.26"/>
    <m/>
    <s v="CONTADO"/>
    <d v="2022-01-20T00:00:00"/>
    <s v="RENOVACION"/>
    <s v="ROMO RANGEL, CECILIA"/>
    <x v="336"/>
    <x v="335"/>
    <s v="ASESOR SENIOR"/>
    <x v="26"/>
    <n v="0.3"/>
    <n v="780"/>
  </r>
  <r>
    <s v="VIDA INVERSION"/>
    <s v="MAPFRE"/>
    <n v="1001500022106"/>
    <n v="5000"/>
    <n v="1300"/>
    <n v="0.26"/>
    <m/>
    <s v="CONTADO"/>
    <d v="2022-01-21T00:00:00"/>
    <s v="RENOVACION"/>
    <s v="MARTINEZ SANDOVAL, J JESUS EFRA"/>
    <x v="169"/>
    <x v="169"/>
    <s v="ASESOR SENIOR"/>
    <x v="25"/>
    <n v="0.3"/>
    <n v="390"/>
  </r>
  <r>
    <s v="VIDA INVERSION"/>
    <s v="MAPFRE"/>
    <n v="1001600000477"/>
    <n v="5000"/>
    <n v="1300"/>
    <n v="0.26"/>
    <m/>
    <s v="CONTADO"/>
    <d v="2022-01-25T00:00:00"/>
    <s v="RENOVACION"/>
    <s v="MARTINEZ CASTILLO, BLANCA MARGA"/>
    <x v="174"/>
    <x v="174"/>
    <s v="ASESOR SENIOR"/>
    <x v="20"/>
    <n v="0.3"/>
    <n v="390"/>
  </r>
  <r>
    <s v="VIDA INVERSION"/>
    <s v="MAPFRE"/>
    <n v="1001600014586"/>
    <n v="15000"/>
    <n v="3900"/>
    <n v="0.26"/>
    <m/>
    <s v="CONTADO"/>
    <d v="2022-01-25T00:00:00"/>
    <s v="RENOVACION"/>
    <s v="RAMOS SEPULVEDA, MARTHA ELENA"/>
    <x v="283"/>
    <x v="282"/>
    <s v="ASESOR"/>
    <x v="47"/>
    <n v="0.3"/>
    <n v="1170"/>
  </r>
  <r>
    <s v="VIDA INVERSION"/>
    <s v="MAPFRE"/>
    <n v="1001700000658"/>
    <n v="2500"/>
    <n v="650"/>
    <n v="0.26"/>
    <m/>
    <s v="CONTADO"/>
    <d v="2022-01-25T00:00:00"/>
    <s v="RENOVACION"/>
    <s v="RODRIGUEZ REYES, SAMUEL ENRIQUE"/>
    <x v="62"/>
    <x v="62"/>
    <s v="ASESOR"/>
    <x v="14"/>
    <n v="0.3"/>
    <n v="195"/>
  </r>
  <r>
    <s v="VIDA INVERSION"/>
    <s v="MAPFRE"/>
    <n v="1001700000741"/>
    <n v="2500"/>
    <n v="650"/>
    <n v="0.26"/>
    <m/>
    <s v="CONTADO"/>
    <d v="2022-01-25T00:00:00"/>
    <s v="RENOVACION"/>
    <s v="ARAMBURU PI丕N, BARBARA PATRICI"/>
    <x v="171"/>
    <x v="171"/>
    <s v="EJECUTIVO DE SERVICIO"/>
    <x v="25"/>
    <n v="0.3"/>
    <n v="195"/>
  </r>
  <r>
    <s v="VIDA INVERSION"/>
    <s v="MAPFRE"/>
    <n v="1001900000415"/>
    <n v="5000"/>
    <n v="1300"/>
    <n v="0.26"/>
    <m/>
    <s v="CONTADO"/>
    <d v="2022-01-25T00:00:00"/>
    <s v="RENOVACION"/>
    <s v="BARAJAS COBIAN, JORGE ROBERTO"/>
    <x v="148"/>
    <x v="148"/>
    <s v="ASESOR"/>
    <x v="23"/>
    <n v="0.3"/>
    <n v="390"/>
  </r>
  <r>
    <s v="VIDA INVERSION"/>
    <s v="MAPFRE"/>
    <n v="1001900000417"/>
    <n v="5000"/>
    <n v="1300"/>
    <n v="0.26"/>
    <m/>
    <s v="CONTADO"/>
    <d v="2022-01-25T00:00:00"/>
    <s v="RENOVACION"/>
    <s v="BARAJAS COBIAN, JORGE ROBERTO"/>
    <x v="148"/>
    <x v="148"/>
    <s v="ASESOR"/>
    <x v="23"/>
    <n v="0.3"/>
    <n v="390"/>
  </r>
  <r>
    <s v="VIDA INVERSION"/>
    <s v="MAPFRE"/>
    <n v="1001600000732"/>
    <n v="7500"/>
    <n v="1950"/>
    <n v="0.26"/>
    <m/>
    <s v="CONTADO"/>
    <d v="2022-01-26T00:00:00"/>
    <s v="RENOVACION"/>
    <s v="MIRANDA NAVA, JOSE ARTURO"/>
    <x v="81"/>
    <x v="81"/>
    <s v="ASESOR"/>
    <x v="16"/>
    <n v="0.3"/>
    <n v="585"/>
  </r>
  <r>
    <s v="VIDA INVERSION"/>
    <s v="MAPFRE"/>
    <n v="1001700000801"/>
    <n v="12500"/>
    <n v="3250"/>
    <n v="0.26"/>
    <m/>
    <s v="CONTADO"/>
    <d v="2022-01-26T00:00:00"/>
    <s v="RENOVACION"/>
    <s v="ARAIZA ROCHA, OSCAR"/>
    <x v="353"/>
    <x v="352"/>
    <s v="ASESOR"/>
    <x v="1"/>
    <n v="0.3"/>
    <n v="975"/>
  </r>
  <r>
    <s v="VIDA INVERSION"/>
    <s v="MAPFRE"/>
    <n v="1001800000139"/>
    <n v="10000"/>
    <n v="2600"/>
    <n v="0.26"/>
    <m/>
    <s v="CONTADO"/>
    <d v="2022-01-26T00:00:00"/>
    <s v="RENOVACION"/>
    <s v="MORALES PRIETO, ELISEO JAVIER"/>
    <x v="146"/>
    <x v="146"/>
    <s v="ASESOR SENIOR"/>
    <x v="19"/>
    <n v="0.3"/>
    <n v="780"/>
  </r>
  <r>
    <s v="VIDA INVERSION"/>
    <s v="MAPFRE"/>
    <n v="1001600000119"/>
    <n v="12500"/>
    <n v="3250"/>
    <n v="0.26"/>
    <m/>
    <s v="CONTADO"/>
    <d v="2022-01-27T00:00:00"/>
    <s v="RENOVACION"/>
    <s v="NU乍Z ZAMORA, RAUL"/>
    <x v="353"/>
    <x v="352"/>
    <s v="ASESOR"/>
    <x v="1"/>
    <n v="0.3"/>
    <n v="975"/>
  </r>
  <r>
    <s v="VIDA INVERSION"/>
    <s v="MAPFRE"/>
    <n v="1001600000803"/>
    <n v="5000"/>
    <n v="1300"/>
    <n v="0.26"/>
    <m/>
    <s v="CONTADO"/>
    <d v="2022-01-27T00:00:00"/>
    <s v="RENOVACION"/>
    <s v="PASQUEL ALVAREZ MORPHY, JORGE"/>
    <x v="406"/>
    <x v="236"/>
    <s v="BAJA"/>
    <x v="1"/>
    <n v="0.3"/>
    <n v="390"/>
  </r>
  <r>
    <s v="VIDA INVERSION"/>
    <s v="MAPFRE"/>
    <n v="1001700000837"/>
    <n v="5000"/>
    <n v="1300"/>
    <n v="0.26"/>
    <m/>
    <s v="CONTADO"/>
    <d v="2022-01-27T00:00:00"/>
    <s v="RENOVACION"/>
    <s v="ARRIAGA SIERRA, ANDRES ULISES"/>
    <x v="347"/>
    <x v="346"/>
    <s v="ASESOR"/>
    <x v="60"/>
    <n v="0.3"/>
    <n v="390"/>
  </r>
  <r>
    <s v="VIDA INVERSION"/>
    <s v="MAPFRE"/>
    <n v="1001600000887"/>
    <n v="2500"/>
    <n v="650"/>
    <n v="0.26"/>
    <m/>
    <s v="CONTADO"/>
    <d v="2022-01-28T00:00:00"/>
    <s v="RENOVACION"/>
    <s v="ORTIZ HERNANDEZ, ELOISA ARLETTE"/>
    <x v="75"/>
    <x v="75"/>
    <s v="DIRECTOR DE CENTRO FINANCIERO"/>
    <x v="4"/>
    <n v="0.3"/>
    <n v="195"/>
  </r>
  <r>
    <s v="VIDA INVERSION"/>
    <s v="MAPFRE"/>
    <n v="1001600000894"/>
    <n v="5000"/>
    <n v="1300"/>
    <n v="0.26"/>
    <m/>
    <s v="CONTADO"/>
    <d v="2022-01-28T00:00:00"/>
    <s v="RENOVACION"/>
    <s v="CONTRERAS ORTIZ, RODOLFO JOSE"/>
    <x v="28"/>
    <x v="28"/>
    <s v="ASESOR"/>
    <x v="7"/>
    <n v="0.3"/>
    <n v="390"/>
  </r>
  <r>
    <s v="VIDA INVERSION"/>
    <s v="MAPFRE"/>
    <n v="1001700000748"/>
    <n v="5000"/>
    <n v="1300"/>
    <n v="0.26"/>
    <m/>
    <s v="CONTADO"/>
    <d v="2022-01-28T00:00:00"/>
    <s v="RENOVACION"/>
    <s v="TEJEDA RODRIGUEZ, SALVADOR"/>
    <x v="93"/>
    <x v="93"/>
    <s v="ASESOR"/>
    <x v="18"/>
    <n v="0.3"/>
    <n v="390"/>
  </r>
  <r>
    <s v="VIDA INVERSION"/>
    <s v="MAPFRE"/>
    <n v="1001700000792"/>
    <n v="5000"/>
    <n v="1300"/>
    <n v="0.26"/>
    <m/>
    <s v="CONTADO"/>
    <d v="2022-01-28T00:00:00"/>
    <s v="RENOVACION"/>
    <s v="CALDERON JIMENEZ, LILIAN"/>
    <x v="23"/>
    <x v="23"/>
    <s v="ASESOR SENIOR"/>
    <x v="6"/>
    <n v="0.3"/>
    <n v="390"/>
  </r>
  <r>
    <s v="VIDA INVERSION"/>
    <s v="MAPFRE"/>
    <n v="1001700000794"/>
    <n v="5000"/>
    <n v="1300"/>
    <n v="0.26"/>
    <m/>
    <s v="CONTADO"/>
    <d v="2022-01-28T00:00:00"/>
    <s v="RENOVACION"/>
    <s v="CALDERON JIMENEZ, IRMA YOLANDA"/>
    <x v="23"/>
    <x v="23"/>
    <s v="ASESOR SENIOR"/>
    <x v="6"/>
    <n v="0.3"/>
    <n v="390"/>
  </r>
  <r>
    <s v="VIDA INVERSION"/>
    <s v="MAPFRE"/>
    <n v="1001700000800"/>
    <n v="2500"/>
    <n v="650"/>
    <n v="0.26"/>
    <m/>
    <s v="CONTADO"/>
    <d v="2022-01-28T00:00:00"/>
    <s v="RENOVACION"/>
    <s v="BURGOS REAL, AURORA"/>
    <x v="354"/>
    <x v="353"/>
    <s v="ASESOR SENIOR"/>
    <x v="60"/>
    <n v="0.3"/>
    <n v="195"/>
  </r>
  <r>
    <s v="VIDA INVERSION"/>
    <s v="MAPFRE"/>
    <n v="1001700000981"/>
    <n v="5000"/>
    <n v="1300"/>
    <n v="0.26"/>
    <m/>
    <s v="CONTADO"/>
    <d v="2022-01-28T00:00:00"/>
    <s v="RENOVACION"/>
    <s v="MARTINEZ ELIZONDO, AZARETH GLEN"/>
    <x v="286"/>
    <x v="285"/>
    <s v="ASESOR"/>
    <x v="48"/>
    <n v="0.3"/>
    <n v="390"/>
  </r>
  <r>
    <s v="VIDA INVERSION"/>
    <s v="MAPFRE"/>
    <n v="1001700000989"/>
    <n v="5000"/>
    <n v="1300"/>
    <n v="0.26"/>
    <m/>
    <s v="CONTADO"/>
    <d v="2022-01-28T00:00:00"/>
    <s v="RENOVACION"/>
    <s v="MADRIGAL MARTINEZ, SALUD"/>
    <x v="165"/>
    <x v="165"/>
    <s v="ASESOR SENIOR"/>
    <x v="25"/>
    <n v="0.3"/>
    <n v="390"/>
  </r>
  <r>
    <s v="VIDA INVERSION"/>
    <s v="MAPFRE"/>
    <n v="1001700001079"/>
    <n v="12500"/>
    <n v="3250"/>
    <n v="0.26"/>
    <m/>
    <s v="CONTADO"/>
    <d v="2022-01-28T00:00:00"/>
    <s v="RENOVACION"/>
    <s v="VILLAFANA BECERRA, JOSE EUGENIO"/>
    <x v="231"/>
    <x v="231"/>
    <s v="ASESOR"/>
    <x v="36"/>
    <n v="0.3"/>
    <n v="975"/>
  </r>
  <r>
    <s v="VIDA INVERSION"/>
    <s v="MAPFRE"/>
    <n v="1001800000137"/>
    <n v="15000"/>
    <n v="3900"/>
    <n v="0.26"/>
    <m/>
    <s v="CONTADO"/>
    <d v="2022-01-28T00:00:00"/>
    <s v="RENOVACION"/>
    <s v="MORALES PRIETO, ELISEO JAVIER"/>
    <x v="146"/>
    <x v="146"/>
    <s v="ASESOR SENIOR"/>
    <x v="19"/>
    <n v="0.3"/>
    <n v="1170"/>
  </r>
  <r>
    <s v="VIDA INVERSION"/>
    <s v="MAPFRE"/>
    <n v="1001600000128"/>
    <n v="5000"/>
    <n v="1300"/>
    <n v="0.26"/>
    <m/>
    <s v="CONTADO"/>
    <d v="2022-01-31T00:00:00"/>
    <s v="RENOVACION"/>
    <s v="HERNANDEZ PADILLA, PASCUAL"/>
    <x v="143"/>
    <x v="143"/>
    <s v="ASESOR SENIOR"/>
    <x v="19"/>
    <n v="0.3"/>
    <n v="390"/>
  </r>
  <r>
    <s v="VIDA INVERSION"/>
    <s v="MAPFRE"/>
    <n v="1001700001054"/>
    <n v="7500"/>
    <n v="1950"/>
    <n v="0.26"/>
    <m/>
    <s v="CONTADO"/>
    <d v="2022-01-31T00:00:00"/>
    <s v="RENOVACION"/>
    <s v="CASTA乍DA CORTES, RUBEN"/>
    <x v="89"/>
    <x v="89"/>
    <s v="ASESOR"/>
    <x v="19"/>
    <n v="0.3"/>
    <n v="585"/>
  </r>
  <r>
    <s v="EMPRESARIAL"/>
    <s v="MAPFRE"/>
    <n v="1102100000667"/>
    <n v="9322.9699999999993"/>
    <n v="1211.9860999999999"/>
    <n v="0.13"/>
    <m/>
    <s v="CONTADO"/>
    <d v="2022-01-04T00:00:00"/>
    <s v="NUEVA"/>
    <s v="ACTINVER CASA DE BOLSA, S.A. DE"/>
    <x v="395"/>
    <x v="394"/>
    <s v="SEGUROS"/>
    <x v="64"/>
    <n v="0.3"/>
    <n v="363.59582999999992"/>
  </r>
  <r>
    <s v="EMPRESARIAL"/>
    <s v="MAPFRE"/>
    <n v="1612100000111"/>
    <n v="1874.49"/>
    <n v="243.68370000000002"/>
    <n v="0.13"/>
    <m/>
    <s v="MENSUAL SIN RECARGOS"/>
    <d v="2022-01-18T00:00:00"/>
    <s v="NUEVA"/>
    <s v="ARRENDADORA ACTINVER, S.A. DE C"/>
    <x v="407"/>
    <x v="405"/>
    <s v="ARRENDADORA"/>
    <x v="65"/>
    <n v="0.3"/>
    <n v="73.105109999999996"/>
  </r>
  <r>
    <s v="EMPRESARIAL"/>
    <s v="MAPFRE"/>
    <n v="1102200000067"/>
    <n v="4800.3500000000004"/>
    <n v="624.04550000000006"/>
    <n v="0.13"/>
    <m/>
    <s v="CONTADO"/>
    <d v="2022-01-26T00:00:00"/>
    <s v="NUEVA"/>
    <s v="ACTINVER CASA DE BOLSA, S.A. DE"/>
    <x v="395"/>
    <x v="394"/>
    <s v="SEGUROS"/>
    <x v="64"/>
    <n v="0.3"/>
    <n v="187.21365"/>
  </r>
  <r>
    <s v="EMPRESARIAL"/>
    <s v="MAPFRE"/>
    <n v="3302000000129"/>
    <n v="1834.58"/>
    <n v="238.49539999999999"/>
    <n v="0.13"/>
    <m/>
    <s v="MENSUAL"/>
    <d v="2022-01-11T00:00:00"/>
    <s v="RENOVACION"/>
    <s v="LIMON ALVAREZ, CARLOS ARTURO"/>
    <x v="83"/>
    <x v="83"/>
    <s v="ASESOR"/>
    <x v="17"/>
    <n v="0.3"/>
    <n v="71.54862"/>
  </r>
  <r>
    <s v="EMPRESARIAL"/>
    <s v="MAPFRE"/>
    <n v="3922200000070"/>
    <n v="4605.51"/>
    <n v="598.71630000000005"/>
    <n v="0.13"/>
    <m/>
    <s v="CONTADO"/>
    <d v="2022-01-12T00:00:00"/>
    <s v="RENOVACION"/>
    <s v="CARDENAS GARZA, GLORIA AZUCENA"/>
    <x v="278"/>
    <x v="277"/>
    <s v="EJECUTIVO ASOCIADO"/>
    <x v="46"/>
    <n v="0.3"/>
    <n v="179.61489"/>
  </r>
  <r>
    <s v="EMPRESARIAL"/>
    <s v="MAPFRE"/>
    <n v="3532000000015"/>
    <n v="90178.298460000005"/>
    <n v="11723.178799800002"/>
    <n v="0.13"/>
    <m/>
    <s v="CONTADO"/>
    <d v="2022-01-14T00:00:00"/>
    <s v="RENOVACION"/>
    <s v="ARRENDADORA ACTINVER, S.A. DE C"/>
    <x v="407"/>
    <x v="405"/>
    <s v="ARRENDADORA"/>
    <x v="65"/>
    <n v="0.3"/>
    <n v="3516.9536399400004"/>
  </r>
  <r>
    <s v="EMPRESARIAL"/>
    <s v="MAPFRE"/>
    <n v="3551900000394"/>
    <n v="60226.77"/>
    <n v="7829.4800999999998"/>
    <n v="0.13"/>
    <m/>
    <s v="CONTADO"/>
    <d v="2022-01-14T00:00:00"/>
    <s v="RENOVACION"/>
    <s v="ARRENDADORA ACTINVER, S.A. DE C"/>
    <x v="407"/>
    <x v="405"/>
    <s v="ARRENDADORA"/>
    <x v="65"/>
    <n v="0.3"/>
    <n v="2348.8440299999997"/>
  </r>
  <r>
    <s v="EMPRESARIAL"/>
    <s v="MAPFRE"/>
    <n v="3552100000004"/>
    <n v="125526.92400000001"/>
    <n v="16318.500120000002"/>
    <n v="0.13"/>
    <m/>
    <s v="CONTADO"/>
    <d v="2022-01-14T00:00:00"/>
    <s v="NUEVA"/>
    <s v="ARRENDADORA ACTINVER, S.A. DE C"/>
    <x v="407"/>
    <x v="405"/>
    <s v="ARRENDADORA"/>
    <x v="65"/>
    <n v="0.3"/>
    <n v="4895.5500360000005"/>
  </r>
  <r>
    <s v="EMPRESARIAL"/>
    <s v="MAPFRE"/>
    <n v="3922100000576"/>
    <n v="13489.75"/>
    <n v="1753.6675"/>
    <n v="0.13"/>
    <m/>
    <s v="MENSUAL"/>
    <d v="2022-01-14T00:00:00"/>
    <s v="NUEVA"/>
    <s v="MIRAVAL III AC"/>
    <x v="11"/>
    <x v="11"/>
    <s v="SUBDIRECTOR DE PROMOCION"/>
    <x v="2"/>
    <n v="0.3"/>
    <n v="526.10024999999996"/>
  </r>
  <r>
    <s v="EMPRESARIAL"/>
    <s v="MAPFRE"/>
    <n v="3922000000946"/>
    <n v="9096.81"/>
    <n v="1182.5853"/>
    <n v="0.13"/>
    <m/>
    <s v="MENSUAL"/>
    <d v="2022-01-17T00:00:00"/>
    <s v="RENOVACION"/>
    <s v="MIRAVAL RESIDENCIAL AC"/>
    <x v="11"/>
    <x v="11"/>
    <s v="SUBDIRECTOR DE PROMOCION"/>
    <x v="2"/>
    <n v="0.3"/>
    <n v="354.77558999999997"/>
  </r>
  <r>
    <s v="EMPRESARIAL"/>
    <s v="MAPFRE"/>
    <n v="3922200000125"/>
    <n v="30210.3"/>
    <n v="3927.3389999999999"/>
    <n v="0.13"/>
    <m/>
    <s v="CONTADO"/>
    <d v="2022-01-19T00:00:00"/>
    <s v="RENOVACION"/>
    <s v="CISNEROS BELLO, MARGARITO"/>
    <x v="147"/>
    <x v="147"/>
    <s v="ASESOR"/>
    <x v="19"/>
    <n v="0.3"/>
    <n v="1178.2016999999998"/>
  </r>
  <r>
    <s v="EMPRESARIAL"/>
    <s v="MAPFRE"/>
    <n v="3922100004044"/>
    <n v="3629.35"/>
    <n v="471.81549999999999"/>
    <n v="0.13"/>
    <m/>
    <s v="CONTADO"/>
    <d v="2022-01-20T00:00:00"/>
    <s v="NUEVA"/>
    <s v="RIVERO FRANYUTTI, MARIA ISABEL"/>
    <x v="395"/>
    <x v="394"/>
    <s v="SEGUROS"/>
    <x v="64"/>
    <n v="0.3"/>
    <n v="141.54464999999999"/>
  </r>
  <r>
    <s v="EMPRESARIAL"/>
    <s v="MAPFRE"/>
    <n v="3932200000034"/>
    <n v="3559.87"/>
    <n v="445.31"/>
    <n v="0.12509164660507266"/>
    <m/>
    <s v="CONTADO"/>
    <d v="2022-01-20T00:00:00"/>
    <s v="NUEVA"/>
    <s v="TECNICA INFORMATICA INTEGRAL, S"/>
    <x v="408"/>
    <x v="406"/>
    <s v="DIRECTOR DE CENTRO FINANCIERO"/>
    <x v="15"/>
    <n v="0.3"/>
    <n v="133.59299999999999"/>
  </r>
  <r>
    <s v="EMPRESARIAL"/>
    <s v="MAPFRE"/>
    <n v="3552200000015"/>
    <n v="50942.242226000002"/>
    <n v="6112.77"/>
    <n v="0.11999412929021316"/>
    <m/>
    <s v="CONTADO"/>
    <d v="2022-01-21T00:00:00"/>
    <s v="NUEVA"/>
    <s v="ARRENDADORA ACTINVER, S.A. DE C"/>
    <x v="407"/>
    <x v="405"/>
    <s v="ARRENDADORA"/>
    <x v="65"/>
    <n v="0.3"/>
    <n v="1833.8310000000001"/>
  </r>
  <r>
    <s v="EMPRESARIAL"/>
    <s v="MAPFRE"/>
    <n v="3922000000060"/>
    <n v="59186"/>
    <n v="7694.18"/>
    <n v="0.13"/>
    <m/>
    <s v="CONTADO"/>
    <d v="2022-01-21T00:00:00"/>
    <s v="RENOVACION"/>
    <s v="ARRENDADORA ACTINVER, S.A. DE C"/>
    <x v="407"/>
    <x v="405"/>
    <s v="ARRENDADORA"/>
    <x v="65"/>
    <n v="0.3"/>
    <n v="2308.2539999999999"/>
  </r>
  <r>
    <s v="EMPRESARIAL"/>
    <s v="MAPFRE"/>
    <n v="3922100004353"/>
    <n v="10055.6"/>
    <n v="1307.2280000000001"/>
    <n v="0.13"/>
    <m/>
    <s v="CONTADO"/>
    <d v="2022-01-21T00:00:00"/>
    <s v="NUEVA"/>
    <s v="CHACON MONTERO, MARIA ILDA"/>
    <x v="270"/>
    <x v="269"/>
    <s v="ASESOR"/>
    <x v="45"/>
    <n v="0.3"/>
    <n v="392.16840000000002"/>
  </r>
  <r>
    <s v="EMPRESARIAL"/>
    <s v="MAPFRE"/>
    <n v="3922100004389"/>
    <n v="21951.52"/>
    <n v="2853.6976"/>
    <n v="0.13"/>
    <m/>
    <s v="CONTADO"/>
    <d v="2022-01-21T00:00:00"/>
    <s v="NUEVA"/>
    <s v="ARRENDADORA ACTINVER, S.A. DE C"/>
    <x v="407"/>
    <x v="405"/>
    <s v="ARRENDADORA"/>
    <x v="65"/>
    <n v="0.3"/>
    <n v="856.10928000000001"/>
  </r>
  <r>
    <s v="EMPRESARIAL"/>
    <s v="MAPFRE"/>
    <n v="3922200000113"/>
    <n v="5165.08"/>
    <n v="671.46040000000005"/>
    <n v="0.13"/>
    <m/>
    <s v="CONTADO"/>
    <d v="2022-01-24T00:00:00"/>
    <s v="RENOVACION"/>
    <s v="LEVY FERRE, ISAAC"/>
    <x v="328"/>
    <x v="327"/>
    <s v="ASESOR"/>
    <x v="58"/>
    <n v="0.3"/>
    <n v="201.43812"/>
  </r>
  <r>
    <s v="EMPRESARIAL"/>
    <s v="MAPFRE"/>
    <n v="3532200000066"/>
    <n v="144949.88336000001"/>
    <n v="18843.484836800002"/>
    <n v="0.13"/>
    <m/>
    <s v="CONTADO"/>
    <d v="2022-01-28T00:00:00"/>
    <s v="NUEVA"/>
    <s v="ARRENDADORA ACTINVER, S.A. DE C"/>
    <x v="407"/>
    <x v="405"/>
    <s v="ARRENDADORA"/>
    <x v="65"/>
    <n v="0.3"/>
    <n v="5653.0454510400004"/>
  </r>
  <r>
    <s v="EMPRESARIAL"/>
    <s v="MAPFRE"/>
    <n v="3552200000016"/>
    <n v="7011.988155"/>
    <n v="911.55846015000009"/>
    <n v="0.13"/>
    <m/>
    <s v="CONTADO"/>
    <d v="2022-01-28T00:00:00"/>
    <s v="NUEVA"/>
    <s v="ARRENDADORA ACTINVER, S.A. DE C"/>
    <x v="407"/>
    <x v="405"/>
    <s v="ARRENDADORA"/>
    <x v="65"/>
    <n v="0.3"/>
    <n v="273.46753804500003"/>
  </r>
  <r>
    <s v="EMPRESARIAL"/>
    <s v="MAPFRE"/>
    <n v="3552200000021"/>
    <n v="24560.720000000001"/>
    <n v="3192.8936000000003"/>
    <n v="0.13"/>
    <m/>
    <s v="CONTADO"/>
    <d v="2022-01-28T00:00:00"/>
    <s v="NUEVA"/>
    <s v="ARRENDADORA ACTINVER, S.A. DE C"/>
    <x v="407"/>
    <x v="405"/>
    <s v="ARRENDADORA"/>
    <x v="65"/>
    <n v="0.3"/>
    <n v="957.86808000000008"/>
  </r>
  <r>
    <s v="EMPRESARIAL"/>
    <s v="MAPFRE"/>
    <n v="3921900000286"/>
    <n v="15931.32"/>
    <n v="2071.0716000000002"/>
    <n v="0.13"/>
    <m/>
    <s v="CONTADO"/>
    <d v="2022-01-28T00:00:00"/>
    <s v="RENOVACION"/>
    <s v="ARRENDADORA ACTINVER, S.A. DE C"/>
    <x v="407"/>
    <x v="405"/>
    <s v="ARRENDADORA"/>
    <x v="65"/>
    <n v="0.3"/>
    <n v="621.32148000000007"/>
  </r>
  <r>
    <s v="EMPRESARIAL"/>
    <s v="MAPFRE"/>
    <n v="3921900000451"/>
    <n v="10403.64"/>
    <n v="1352.4731999999999"/>
    <n v="0.13"/>
    <m/>
    <s v="CONTADO"/>
    <d v="2022-01-28T00:00:00"/>
    <s v="RENOVACION"/>
    <s v="ARRENDADORA ACTINVER, S.A. DE C"/>
    <x v="407"/>
    <x v="405"/>
    <s v="ARRENDADORA"/>
    <x v="65"/>
    <n v="0.3"/>
    <n v="405.74195999999995"/>
  </r>
  <r>
    <s v="EMPRESARIAL"/>
    <s v="MAPFRE"/>
    <n v="3922100001802"/>
    <n v="30158.799999999999"/>
    <n v="3920.6440000000002"/>
    <n v="0.13"/>
    <m/>
    <s v="MENSUAL SIN RECARGOS"/>
    <d v="2022-01-28T00:00:00"/>
    <s v="NUEVA"/>
    <s v="ADMINISTRADORA CENTRO COMERCIAL"/>
    <x v="409"/>
    <x v="407"/>
    <s v="GERENTE DE PROMOCION"/>
    <x v="1"/>
    <n v="0.3"/>
    <n v="1176.1931999999999"/>
  </r>
  <r>
    <s v="HOGAR"/>
    <s v="MAPFRE"/>
    <n v="3101800015739"/>
    <n v="353.31"/>
    <n v="45.930300000000003"/>
    <n v="0.13"/>
    <m/>
    <s v="MENSUAL"/>
    <d v="2022-01-19T00:00:00"/>
    <s v="RENOVACION"/>
    <s v="MENDOZA MALDONADO, BEATRIZ OFEL"/>
    <x v="115"/>
    <x v="115"/>
    <s v="SUBDIRECTOR DE PROMOCION"/>
    <x v="18"/>
    <n v="0.3"/>
    <n v="13.77909"/>
  </r>
  <r>
    <s v="PREVICANCER"/>
    <s v="MAPFRE"/>
    <n v="2392000000024"/>
    <n v="636.73"/>
    <n v="191.01900000000001"/>
    <n v="0.3"/>
    <m/>
    <s v="MENSUAL"/>
    <d v="2022-01-07T00:00:00"/>
    <s v="RENOVACION"/>
    <s v="FLORES LEZAMA, RUBEN"/>
    <x v="252"/>
    <x v="252"/>
    <s v="EJECUTIVO DE SERVICIO"/>
    <x v="41"/>
    <n v="0.3"/>
    <n v="57.305700000000002"/>
  </r>
  <r>
    <s v="PREVICANCER"/>
    <s v="MAPFRE"/>
    <n v="2391800000004"/>
    <n v="7640.72"/>
    <n v="2292.2199999999998"/>
    <n v="0.30000052351087331"/>
    <m/>
    <s v="CONTADO"/>
    <d v="2022-01-19T00:00:00"/>
    <s v="RENOVACION"/>
    <s v="MONARRES PEREZ, ANA ANGELICA"/>
    <x v="410"/>
    <x v="408"/>
    <s v="DIRECTOR DE PROMOCION"/>
    <x v="56"/>
    <n v="0.3"/>
    <n v="687.66599999999994"/>
  </r>
  <r>
    <s v="PREVICANCER"/>
    <s v="MAPFRE"/>
    <n v="2391700000008"/>
    <n v="7640.72"/>
    <n v="2292.2199999999998"/>
    <n v="0.30000052351087331"/>
    <m/>
    <s v="CONTADO"/>
    <d v="2022-01-25T00:00:00"/>
    <s v="RENOVACION"/>
    <s v="MACIAS FRIAS, KARLA ANABEL"/>
    <x v="388"/>
    <x v="387"/>
    <s v="ASESOR SENIOR"/>
    <x v="12"/>
    <n v="0.3"/>
    <n v="687.66599999999994"/>
  </r>
  <r>
    <s v="PREVICANCER"/>
    <s v="MAPFRE"/>
    <n v="2391800000015"/>
    <n v="7640.72"/>
    <n v="2292.2199999999998"/>
    <n v="0.30000052351087331"/>
    <m/>
    <s v="CONTADO"/>
    <d v="2022-01-27T00:00:00"/>
    <s v="RENOVACION"/>
    <s v="NU乍Z RAMIREZ, MARGARITA ALEJAN"/>
    <x v="9"/>
    <x v="9"/>
    <s v="ASESOR SENIOR"/>
    <x v="2"/>
    <n v="0.3"/>
    <n v="687.66599999999994"/>
  </r>
  <r>
    <s v="PREVICANCER"/>
    <s v="MAPFRE"/>
    <n v="2392200000008"/>
    <n v="6385.52"/>
    <n v="1915.6599999999999"/>
    <n v="0.30000062641726905"/>
    <m/>
    <s v="CONTADO"/>
    <d v="2022-01-27T00:00:00"/>
    <s v="NUEVA"/>
    <s v="BECERRA GONZALEZ, MANUEL"/>
    <x v="330"/>
    <x v="329"/>
    <s v="SUBDIRECTOR DE PROMOCION"/>
    <x v="58"/>
    <n v="0.3"/>
    <n v="574.69799999999998"/>
  </r>
  <r>
    <s v="PREVICANCER"/>
    <s v="MAPFRE"/>
    <n v="2391700000018"/>
    <n v="7640.72"/>
    <n v="2292.2199999999998"/>
    <n v="0.30000052351087331"/>
    <m/>
    <s v="CONTADO"/>
    <d v="2022-01-28T00:00:00"/>
    <s v="RENOVACION"/>
    <s v="HERNANDEZ MONTES DE OCA, ANTONI"/>
    <x v="18"/>
    <x v="18"/>
    <s v="DIRECTOR DE CENTRO FINANCIERO"/>
    <x v="3"/>
    <n v="0.3"/>
    <n v="687.66599999999994"/>
  </r>
  <r>
    <s v="PREVICANCER"/>
    <s v="MAPFRE"/>
    <n v="2391800000008"/>
    <n v="7640.72"/>
    <n v="2292.2199999999998"/>
    <n v="0.30000052351087331"/>
    <m/>
    <s v="CONTADO"/>
    <d v="2022-01-28T00:00:00"/>
    <s v="RENOVACION"/>
    <s v="CHAVEZ FLOR, OSCAR CUAUHTEMOC"/>
    <x v="394"/>
    <x v="393"/>
    <s v="ASESOR SENIOR"/>
    <x v="54"/>
    <n v="0.3"/>
    <n v="687.66599999999994"/>
  </r>
  <r>
    <s v="PREVICANCER"/>
    <s v="MAPFRE"/>
    <n v="2391900000359"/>
    <n v="7640.72"/>
    <n v="2292.2199999999998"/>
    <n v="0.30000052351087331"/>
    <m/>
    <s v="CONTADO"/>
    <d v="2022-01-28T00:00:00"/>
    <s v="RENOVACION"/>
    <s v="NOGUEZ MORALES, MONICA"/>
    <x v="48"/>
    <x v="48"/>
    <s v="SUBDIRECTOR DE PROMOCION"/>
    <x v="12"/>
    <n v="0.3"/>
    <n v="687.66599999999994"/>
  </r>
  <r>
    <s v="EMPRESARIAL"/>
    <s v="MAPFRE"/>
    <n v="1612100000507"/>
    <n v="117037.8"/>
    <n v="15214.914000000001"/>
    <n v="0.13"/>
    <m/>
    <s v="MENSUAL SIN RECARGOS"/>
    <d v="2022-01-14T00:00:00"/>
    <s v="NUEVA"/>
    <s v="BANCO ACTINVER SA INSTITUCION D"/>
    <x v="395"/>
    <x v="394"/>
    <s v="SEGUROS"/>
    <x v="64"/>
    <n v="0.3"/>
    <n v="4564.4741999999997"/>
  </r>
  <r>
    <s v="EMPRESARIAL"/>
    <s v="MAPFRE"/>
    <n v="1612100000070"/>
    <n v="1607659.94"/>
    <n v="208995.7922"/>
    <n v="0.13"/>
    <m/>
    <s v="MENSUAL SIN RECARGOS"/>
    <d v="2022-01-24T00:00:00"/>
    <s v="NUEVA"/>
    <s v="ACTINVER INSURANCE SERVICES AGE"/>
    <x v="395"/>
    <x v="394"/>
    <s v="SEGUROS"/>
    <x v="64"/>
    <n v="0.3"/>
    <n v="62698.737659999999"/>
  </r>
  <r>
    <s v="AUTOS"/>
    <s v="MAPFRE"/>
    <n v="4011800267128"/>
    <n v="1404.82"/>
    <n v="150.59"/>
    <n v="0.10719522785837332"/>
    <m/>
    <s v="TRIMESTRAL"/>
    <d v="2022-01-07T00:00:00"/>
    <s v="RENOVACION"/>
    <s v="VELASCO CAMACHO, JOSE GABRIEL R"/>
    <x v="411"/>
    <x v="409"/>
    <s v="ASESOR SENIOR"/>
    <x v="33"/>
    <n v="0.3"/>
    <n v="45.177"/>
  </r>
  <r>
    <s v="EMPRESARIAL"/>
    <s v="MAPFRE"/>
    <n v="1612100000074"/>
    <n v="715637.68"/>
    <n v="93032.898400000005"/>
    <n v="0.13"/>
    <m/>
    <s v="MENSUAL SIN RECARGOS"/>
    <d v="2022-01-24T00:00:00"/>
    <s v="NUEVA"/>
    <s v="ACTINVER INSURANCE SERVICES AGE"/>
    <x v="395"/>
    <x v="394"/>
    <s v="SEGUROS"/>
    <x v="64"/>
    <n v="0.3"/>
    <n v="27909.86952"/>
  </r>
  <r>
    <s v="EMPRESARIAL"/>
    <s v="MAPFRE"/>
    <n v="2612100000407"/>
    <n v="-446719.71"/>
    <n v="-58073.562300000005"/>
    <n v="0.13"/>
    <m/>
    <s v="TRIMESTRAL"/>
    <d v="2022-01-03T00:00:00"/>
    <s v="NUEVA"/>
    <s v="BANCO ACTINVER, S.A., INSTITUCI"/>
    <x v="395"/>
    <x v="394"/>
    <s v="SEGUROS"/>
    <x v="64"/>
    <n v="0.3"/>
    <n v="-17422.06869"/>
  </r>
  <r>
    <s v="GMM"/>
    <s v="MAPFRE"/>
    <n v="2882000016187"/>
    <n v="636.12"/>
    <n v="108.14000000000001"/>
    <n v="0.16999937118782621"/>
    <m/>
    <s v="MENSUAL SIN RECARGOS"/>
    <d v="2022-01-03T00:00:00"/>
    <s v="RENOVACION"/>
    <s v="ZAVALA QUINTERO, MARCO FAVIO"/>
    <x v="412"/>
    <x v="410"/>
    <s v="EJECUTIVO DE SERVICIO"/>
    <x v="35"/>
    <n v="0.3"/>
    <n v="32.442"/>
  </r>
  <r>
    <s v="GMM"/>
    <s v="MAPFRE"/>
    <n v="2882000018654"/>
    <n v="2040.1"/>
    <n v="387.61899999999997"/>
    <n v="0.19"/>
    <m/>
    <s v="MENSUAL"/>
    <d v="2022-01-03T00:00:00"/>
    <s v="RENOVACION"/>
    <s v="CABALLERO CALDERON, PATRICIA"/>
    <x v="413"/>
    <x v="411"/>
    <s v="ASESOR"/>
    <x v="15"/>
    <n v="0.3"/>
    <n v="116.28569999999999"/>
  </r>
  <r>
    <s v="GMM"/>
    <s v="MAPFRE"/>
    <n v="2882000031006"/>
    <n v="1810.45"/>
    <n v="334.03"/>
    <n v="0.18450109088900549"/>
    <m/>
    <s v="MENSUAL SIN RECARGOS"/>
    <d v="2022-01-03T00:00:00"/>
    <s v="RENOVACION"/>
    <s v="MARTINEZ GALLEGOS, JOSE MANUEL"/>
    <x v="272"/>
    <x v="271"/>
    <s v="ASESOR"/>
    <x v="45"/>
    <n v="0.3"/>
    <n v="100.20899999999999"/>
  </r>
  <r>
    <s v="GMM"/>
    <s v="MAPFRE"/>
    <n v="2882100053741"/>
    <n v="-18342.560000000001"/>
    <n v="-3485.0864000000001"/>
    <n v="0.19"/>
    <m/>
    <s v="CONTADO"/>
    <d v="2022-01-03T00:00:00"/>
    <s v="NUEVA"/>
    <s v="DELGADO RODRIGUEZ, PAMELA MARIA"/>
    <x v="396"/>
    <x v="395"/>
    <s v="ASESOR PATRIMONIAL ASOCIADO"/>
    <x v="51"/>
    <n v="0.3"/>
    <n v="-1045.52592"/>
  </r>
  <r>
    <s v="HOGAR"/>
    <s v="MAPFRE"/>
    <n v="3102100003029"/>
    <n v="302.52"/>
    <n v="39.327599999999997"/>
    <n v="0.13"/>
    <m/>
    <s v="MENSUAL"/>
    <d v="2022-01-03T00:00:00"/>
    <s v="NUEVA"/>
    <s v="JUAREZ ORTIZ, MARIA ELENA"/>
    <x v="66"/>
    <x v="66"/>
    <s v="DIRECTOR DE CENTRO FINANCIERO"/>
    <x v="14"/>
    <n v="0.3"/>
    <n v="11.798279999999998"/>
  </r>
  <r>
    <s v="HOGAR"/>
    <s v="MAPFRE"/>
    <n v="3102100013728"/>
    <n v="403.29"/>
    <n v="52.427700000000002"/>
    <n v="0.13"/>
    <m/>
    <s v="MENSUAL"/>
    <d v="2022-01-03T00:00:00"/>
    <s v="NUEVA"/>
    <s v="HACES ALVAREZ, ALICIA MARIA GUA"/>
    <x v="35"/>
    <x v="35"/>
    <s v="ASESOR"/>
    <x v="9"/>
    <n v="0.3"/>
    <n v="15.72831"/>
  </r>
  <r>
    <s v="HOGAR"/>
    <s v="MAPFRE"/>
    <n v="3102100013787"/>
    <n v="939.25"/>
    <n v="122.10250000000001"/>
    <n v="0.13"/>
    <m/>
    <s v="TRIMESTRAL"/>
    <d v="2022-01-03T00:00:00"/>
    <s v="NUEVA"/>
    <s v="DEL CUETO MEDINA, JAVIER"/>
    <x v="414"/>
    <x v="394"/>
    <s v="SEGUROS"/>
    <x v="64"/>
    <n v="0.3"/>
    <n v="36.630749999999999"/>
  </r>
  <r>
    <s v="AUTOS"/>
    <s v="MAPFRE"/>
    <n v="4011900204898"/>
    <n v="633.77"/>
    <n v="95.0655"/>
    <n v="0.15"/>
    <m/>
    <s v="MENSUAL"/>
    <d v="2022-01-03T00:00:00"/>
    <s v="RENOVACION"/>
    <s v="ORTIZ HERNANDEZ, ELOISA ARLETTE"/>
    <x v="75"/>
    <x v="75"/>
    <s v="DIRECTOR DE CENTRO FINANCIERO"/>
    <x v="4"/>
    <n v="0.3"/>
    <n v="28.519649999999999"/>
  </r>
  <r>
    <s v="AUTOS"/>
    <s v="MAPFRE"/>
    <n v="4011900205140"/>
    <n v="314.3"/>
    <n v="47.145000000000003"/>
    <n v="0.15"/>
    <m/>
    <s v="MENSUAL"/>
    <d v="2022-01-03T00:00:00"/>
    <s v="RENOVACION"/>
    <s v="PRECIADO RUELAS, CARLOS"/>
    <x v="214"/>
    <x v="214"/>
    <s v="ASESOR"/>
    <x v="34"/>
    <n v="0.3"/>
    <n v="14.143500000000001"/>
  </r>
  <r>
    <s v="AUTOS"/>
    <s v="MAPFRE"/>
    <n v="4011900211166"/>
    <n v="540.94000000000005"/>
    <n v="81.141000000000005"/>
    <n v="0.15"/>
    <m/>
    <s v="MENSUAL"/>
    <d v="2022-01-03T00:00:00"/>
    <s v="RENOVACION"/>
    <s v="LEAL TENORIO, YOLANDA"/>
    <x v="316"/>
    <x v="315"/>
    <s v="ASESOR"/>
    <x v="54"/>
    <n v="0.3"/>
    <n v="24.342300000000002"/>
  </r>
  <r>
    <s v="AUTOS"/>
    <s v="MAPFRE"/>
    <n v="4011900236529"/>
    <n v="444.2"/>
    <n v="66.63"/>
    <n v="0.15"/>
    <m/>
    <s v="MENSUAL"/>
    <d v="2022-01-03T00:00:00"/>
    <s v="RENOVACION"/>
    <s v="MEZA ROMERO, JOSE LUIS"/>
    <x v="415"/>
    <x v="394"/>
    <s v="SEGUROS"/>
    <x v="64"/>
    <n v="0.3"/>
    <n v="19.988999999999997"/>
  </r>
  <r>
    <s v="AUTOS"/>
    <s v="MAPFRE"/>
    <n v="4011900236737"/>
    <n v="944.26"/>
    <n v="141.63899999999998"/>
    <n v="0.15"/>
    <m/>
    <s v="MENSUAL"/>
    <d v="2022-01-03T00:00:00"/>
    <s v="RENOVACION"/>
    <s v="BANUELOS BARRERA, LLUVIA AMPARO"/>
    <x v="375"/>
    <x v="374"/>
    <s v="ASESOR"/>
    <x v="0"/>
    <n v="0.3"/>
    <n v="42.491699999999994"/>
  </r>
  <r>
    <s v="AUTOS"/>
    <s v="MAPFRE"/>
    <n v="4011900237247"/>
    <n v="711.79"/>
    <n v="106.76849999999999"/>
    <n v="0.15"/>
    <m/>
    <s v="MENSUAL"/>
    <d v="2022-01-03T00:00:00"/>
    <s v="RENOVACION"/>
    <s v="ALVAREZ SORIANO, FELIPE"/>
    <x v="282"/>
    <x v="281"/>
    <s v="ASESOR"/>
    <x v="47"/>
    <n v="0.3"/>
    <n v="32.030549999999998"/>
  </r>
  <r>
    <s v="AUTOS"/>
    <s v="MAPFRE"/>
    <n v="4011900238889"/>
    <n v="414.39"/>
    <n v="62.158499999999997"/>
    <n v="0.15"/>
    <m/>
    <s v="MENSUAL"/>
    <d v="2022-01-03T00:00:00"/>
    <s v="RENOVACION"/>
    <s v="MONTES DE OCA LE HENRY, JORGE G"/>
    <x v="374"/>
    <x v="373"/>
    <s v="ASESOR ESPECIALIZADO"/>
    <x v="61"/>
    <n v="0.3"/>
    <n v="18.647549999999999"/>
  </r>
  <r>
    <s v="AUTOS"/>
    <s v="MAPFRE"/>
    <n v="4011900272492"/>
    <n v="3179.46"/>
    <n v="476.91899999999998"/>
    <n v="0.15"/>
    <m/>
    <s v="SEMESTRAL"/>
    <d v="2022-01-03T00:00:00"/>
    <s v="RENOVACION"/>
    <s v="IBARRA ZARAGOZA, MARIANA ALEJAN"/>
    <x v="416"/>
    <x v="412"/>
    <s v="SUBGERENTE ADMINISTRATIVO"/>
    <x v="54"/>
    <n v="0.3"/>
    <n v="143.07569999999998"/>
  </r>
  <r>
    <s v="AUTOS"/>
    <s v="MAPFRE"/>
    <n v="4011900274018"/>
    <n v="535.4"/>
    <n v="80.309999999999988"/>
    <n v="0.15"/>
    <m/>
    <s v="MENSUAL"/>
    <d v="2022-01-03T00:00:00"/>
    <s v="RENOVACION"/>
    <s v="CORTES LOPEZ, SILVIA"/>
    <x v="285"/>
    <x v="284"/>
    <s v="ASESOR"/>
    <x v="48"/>
    <n v="0.3"/>
    <n v="24.092999999999996"/>
  </r>
  <r>
    <s v="AUTOS"/>
    <s v="MAPFRE"/>
    <n v="4011900274338"/>
    <n v="2627.37"/>
    <n v="394.10549999999995"/>
    <n v="0.15"/>
    <m/>
    <s v="SEMESTRAL"/>
    <d v="2022-01-03T00:00:00"/>
    <s v="RENOVACION"/>
    <s v="CASTA乍DA VIESCA, LUIS ROMAN"/>
    <x v="271"/>
    <x v="270"/>
    <s v="ASESOR SENIOR"/>
    <x v="45"/>
    <n v="0.3"/>
    <n v="118.23164999999997"/>
  </r>
  <r>
    <s v="AUTOS"/>
    <s v="MAPFRE"/>
    <n v="4011900443293"/>
    <n v="412.18"/>
    <n v="61.826999999999998"/>
    <n v="0.15"/>
    <m/>
    <s v="MENSUAL"/>
    <d v="2022-01-03T00:00:00"/>
    <s v="RENOVACION"/>
    <s v="MEZA ROMERO, JOSE LUIS"/>
    <x v="417"/>
    <x v="413"/>
    <s v="ASESOR SENIOR"/>
    <x v="18"/>
    <n v="0.3"/>
    <n v="18.548099999999998"/>
  </r>
  <r>
    <s v="AUTOS"/>
    <s v="MAPFRE"/>
    <n v="4011900502977"/>
    <n v="4498.33"/>
    <n v="674.74950000000001"/>
    <n v="0.15"/>
    <m/>
    <s v="CONTADO"/>
    <d v="2022-01-03T00:00:00"/>
    <s v="RENOVACION"/>
    <s v="CHAVEZ REYES, ANA PATRICIA"/>
    <x v="272"/>
    <x v="271"/>
    <s v="ASESOR"/>
    <x v="45"/>
    <n v="0.3"/>
    <n v="202.42484999999999"/>
  </r>
  <r>
    <s v="AUTOS"/>
    <s v="MAPFRE"/>
    <n v="4012000095256"/>
    <n v="815.14"/>
    <n v="122.27099999999999"/>
    <n v="0.15"/>
    <m/>
    <s v="MENSUAL"/>
    <d v="2022-01-03T00:00:00"/>
    <s v="RENOVACION"/>
    <s v="CALDERON SANCHEZ, MIGUEL ANGEL"/>
    <x v="345"/>
    <x v="344"/>
    <s v="ASESOR"/>
    <x v="1"/>
    <n v="0.3"/>
    <n v="36.681299999999993"/>
  </r>
  <r>
    <s v="AUTOS"/>
    <s v="MAPFRE"/>
    <n v="4012000095354"/>
    <n v="407.32"/>
    <n v="61.097999999999999"/>
    <n v="0.15"/>
    <m/>
    <s v="MENSUAL"/>
    <d v="2022-01-03T00:00:00"/>
    <s v="RENOVACION"/>
    <s v="SUAREZ PEREZ, HUMBERTO"/>
    <x v="395"/>
    <x v="394"/>
    <s v="SEGUROS"/>
    <x v="64"/>
    <n v="0.3"/>
    <n v="18.3294"/>
  </r>
  <r>
    <s v="AUTOS"/>
    <s v="MAPFRE"/>
    <n v="4012000216275"/>
    <n v="673.33"/>
    <n v="100.9995"/>
    <n v="0.15"/>
    <m/>
    <s v="MENSUAL"/>
    <d v="2022-01-03T00:00:00"/>
    <s v="RENOVACION"/>
    <s v="ESPINOZA MEDINA, MEDINA"/>
    <x v="395"/>
    <x v="394"/>
    <s v="SEGUROS"/>
    <x v="64"/>
    <n v="0.3"/>
    <n v="30.299849999999999"/>
  </r>
  <r>
    <s v="AUTOS"/>
    <s v="MAPFRE"/>
    <n v="4012000245776"/>
    <n v="290.85000000000002"/>
    <n v="43.627500000000005"/>
    <n v="0.15"/>
    <m/>
    <s v="MENSUAL"/>
    <d v="2022-01-03T00:00:00"/>
    <s v="RENOVACION"/>
    <s v="GONZALEZ GARCIA, DAVID ANTONIO"/>
    <x v="395"/>
    <x v="394"/>
    <s v="SEGUROS"/>
    <x v="64"/>
    <n v="0.3"/>
    <n v="13.08825"/>
  </r>
  <r>
    <s v="AUTOS"/>
    <s v="MAPFRE"/>
    <n v="4012100218342"/>
    <n v="1087.9100000000001"/>
    <n v="163.1865"/>
    <n v="0.15"/>
    <m/>
    <s v="TRIMESTRAL"/>
    <d v="2022-01-03T00:00:00"/>
    <s v="NUEVA"/>
    <s v="PASOL CONTRERAS, KARLA"/>
    <x v="418"/>
    <x v="394"/>
    <s v="SEGUROS"/>
    <x v="64"/>
    <n v="0.3"/>
    <n v="48.955949999999994"/>
  </r>
  <r>
    <s v="AUTOS"/>
    <s v="MAPFRE"/>
    <n v="4012100334795"/>
    <n v="356.93"/>
    <n v="53.539499999999997"/>
    <n v="0.15"/>
    <m/>
    <s v="MENSUAL"/>
    <d v="2022-01-03T00:00:00"/>
    <s v="RENOVACION"/>
    <s v="ROBLES GARNICA, OSCAR"/>
    <x v="306"/>
    <x v="305"/>
    <s v="DIRECTOR DE CENTRO FINANCIERO"/>
    <x v="52"/>
    <n v="0.3"/>
    <n v="16.06185"/>
  </r>
  <r>
    <s v="AUTOS"/>
    <s v="MAPFRE"/>
    <n v="4012100366269"/>
    <n v="316.42"/>
    <n v="47.463000000000001"/>
    <n v="0.15"/>
    <m/>
    <s v="MENSUAL"/>
    <d v="2022-01-03T00:00:00"/>
    <s v="NUEVA"/>
    <s v="HINOJOSA FREGOSO, CRISTINA"/>
    <x v="166"/>
    <x v="166"/>
    <s v="ASESOR"/>
    <x v="25"/>
    <n v="0.3"/>
    <n v="14.238899999999999"/>
  </r>
  <r>
    <s v="AUTOS"/>
    <s v="MAPFRE"/>
    <n v="4012100368857"/>
    <n v="319.66000000000003"/>
    <n v="47.949000000000005"/>
    <n v="0.15"/>
    <m/>
    <s v="MENSUAL"/>
    <d v="2022-01-03T00:00:00"/>
    <s v="NUEVA"/>
    <s v="GALVEZ CRUZ, PAULINA"/>
    <x v="419"/>
    <x v="394"/>
    <s v="SEGUROS"/>
    <x v="64"/>
    <n v="0.3"/>
    <n v="14.3847"/>
  </r>
  <r>
    <s v="AUTOS"/>
    <s v="MAPFRE"/>
    <n v="4012100369286"/>
    <n v="524.04999999999995"/>
    <n v="78.607499999999987"/>
    <n v="0.15"/>
    <m/>
    <s v="MENSUAL"/>
    <d v="2022-01-03T00:00:00"/>
    <s v="NUEVA"/>
    <s v="ORTIZ CARREGHA, PABLO"/>
    <x v="420"/>
    <x v="414"/>
    <s v="ASESOR SENIOR"/>
    <x v="61"/>
    <n v="0.3"/>
    <n v="23.582249999999995"/>
  </r>
  <r>
    <s v="AUTOS"/>
    <s v="MAPFRE"/>
    <n v="4012100369315"/>
    <n v="648.98"/>
    <n v="97.346999999999994"/>
    <n v="0.15"/>
    <m/>
    <s v="MENSUAL"/>
    <d v="2022-01-03T00:00:00"/>
    <s v="NUEVA"/>
    <s v="ORTIZ MARTINEZ, JAIME GUILLERMO"/>
    <x v="420"/>
    <x v="414"/>
    <s v="ASESOR SENIOR"/>
    <x v="61"/>
    <n v="0.3"/>
    <n v="29.204099999999997"/>
  </r>
  <r>
    <s v="AUTOS"/>
    <s v="MAPFRE"/>
    <n v="4012100370096"/>
    <n v="997.41"/>
    <n v="149.61149999999998"/>
    <n v="0.15"/>
    <m/>
    <s v="MENSUAL"/>
    <d v="2022-01-03T00:00:00"/>
    <s v="NUEVA"/>
    <s v="ORTIZ MARTINEZ, JAIME GUILLERMO"/>
    <x v="420"/>
    <x v="414"/>
    <s v="ASESOR SENIOR"/>
    <x v="61"/>
    <n v="0.3"/>
    <n v="44.883449999999989"/>
  </r>
  <r>
    <s v="AUTOS"/>
    <s v="MAPFRE"/>
    <n v="4012100374736"/>
    <n v="-4023.79"/>
    <n v="-603.56849999999997"/>
    <n v="0.15"/>
    <m/>
    <s v="CONTADO"/>
    <d v="2022-01-03T00:00:00"/>
    <s v="NUEVA"/>
    <s v="PRADO VELAZQUEZ, SALVADOR"/>
    <x v="54"/>
    <x v="54"/>
    <s v="ASESOR"/>
    <x v="12"/>
    <n v="0.3"/>
    <n v="-181.07055"/>
  </r>
  <r>
    <s v="AUTOS"/>
    <s v="MAPFRE"/>
    <n v="4012100401097"/>
    <n v="3881.65"/>
    <n v="582.24749999999995"/>
    <n v="0.15"/>
    <m/>
    <s v="CONTADO"/>
    <d v="2022-01-03T00:00:00"/>
    <s v="NUEVA"/>
    <s v="PRADO VELAZQUEZ, SALVADOR"/>
    <x v="54"/>
    <x v="54"/>
    <s v="ASESOR"/>
    <x v="12"/>
    <n v="0.3"/>
    <n v="174.67424999999997"/>
  </r>
  <r>
    <s v="AUTOS"/>
    <s v="MAPFRE"/>
    <n v="4012100405361"/>
    <n v="11268.62"/>
    <n v="1690.2930000000001"/>
    <n v="0.15"/>
    <m/>
    <s v="CONTADO"/>
    <d v="2022-01-03T00:00:00"/>
    <s v="NUEVA"/>
    <s v="RUIZ CARDENAS, MARIA DE LOURDES"/>
    <x v="421"/>
    <x v="415"/>
    <s v="ASESOR PATRIMONIAL"/>
    <x v="59"/>
    <n v="0.3"/>
    <n v="507.08789999999999"/>
  </r>
  <r>
    <s v="VIDA INVERSION"/>
    <s v="MAPFRE"/>
    <n v="1002000000050"/>
    <n v="5000"/>
    <n v="1300"/>
    <n v="0.26"/>
    <m/>
    <s v="CONTADO"/>
    <d v="2022-01-04T00:00:00"/>
    <s v="RENOVACION"/>
    <s v="SANCHEZ GALVAN, GERARDO ISRAEL"/>
    <x v="388"/>
    <x v="387"/>
    <s v="ASESOR SENIOR"/>
    <x v="12"/>
    <n v="0.3"/>
    <n v="390"/>
  </r>
  <r>
    <s v="EMPRESARIAL"/>
    <s v="MAPFRE"/>
    <n v="1602100006011"/>
    <n v="24213.14"/>
    <n v="3147.7082"/>
    <n v="0.13"/>
    <m/>
    <s v="CONTADO"/>
    <d v="2022-01-04T00:00:00"/>
    <s v="RENOVACION"/>
    <s v="FONDO DE ASEGURAMIENTO AGRICOLA"/>
    <x v="255"/>
    <x v="255"/>
    <s v="ASESOR"/>
    <x v="42"/>
    <n v="0.3"/>
    <n v="944.31245999999999"/>
  </r>
  <r>
    <s v="GMM"/>
    <s v="MAPFRE"/>
    <n v="2882000024841"/>
    <n v="963.93"/>
    <n v="163.87"/>
    <n v="0.17000197109748635"/>
    <m/>
    <s v="MENSUAL SIN RECARGOS"/>
    <d v="2022-01-04T00:00:00"/>
    <s v="RENOVACION"/>
    <s v="CASAS EAST, LAURA MARGARITA"/>
    <x v="211"/>
    <x v="211"/>
    <s v="EJECUTIVO DE SERVICIO"/>
    <x v="33"/>
    <n v="0.3"/>
    <n v="49.161000000000001"/>
  </r>
  <r>
    <s v="HOGAR"/>
    <s v="MAPFRE"/>
    <n v="3101900009927"/>
    <n v="259.35000000000002"/>
    <n v="33.715500000000006"/>
    <n v="0.13"/>
    <m/>
    <s v="MENSUAL"/>
    <d v="2022-01-04T00:00:00"/>
    <s v="RENOVACION"/>
    <s v="BA冊ELOS BARRERA, SERGIO ALBERT"/>
    <x v="375"/>
    <x v="374"/>
    <s v="ASESOR"/>
    <x v="0"/>
    <n v="0.3"/>
    <n v="10.114650000000001"/>
  </r>
  <r>
    <s v="HOGAR"/>
    <s v="MAPFRE"/>
    <n v="3102100018447"/>
    <n v="14619.55"/>
    <n v="1900.5415"/>
    <n v="0.13"/>
    <m/>
    <s v="CONTADO"/>
    <d v="2022-01-04T00:00:00"/>
    <s v="NUEVA"/>
    <s v="TREJO DE URIARTE, CARLOS GERARD"/>
    <x v="412"/>
    <x v="410"/>
    <s v="EJECUTIVO DE SERVICIO"/>
    <x v="35"/>
    <n v="0.3"/>
    <n v="570.16245000000004"/>
  </r>
  <r>
    <s v="AUTOS"/>
    <s v="MAPFRE"/>
    <n v="4011900204954"/>
    <n v="655.9"/>
    <n v="98.384999999999991"/>
    <n v="0.15"/>
    <m/>
    <s v="MENSUAL"/>
    <d v="2022-01-04T00:00:00"/>
    <s v="RENOVACION"/>
    <s v="CASTILLO POLANCO, NORMA EUGENIA"/>
    <x v="83"/>
    <x v="83"/>
    <s v="ASESOR"/>
    <x v="17"/>
    <n v="0.3"/>
    <n v="29.515499999999996"/>
  </r>
  <r>
    <s v="AUTOS"/>
    <s v="MAPFRE"/>
    <n v="4011900205004"/>
    <n v="398"/>
    <n v="59.699999999999996"/>
    <n v="0.15"/>
    <m/>
    <s v="MENSUAL"/>
    <d v="2022-01-04T00:00:00"/>
    <s v="RENOVACION"/>
    <s v="ACERO REYES, LAURA CECILIA"/>
    <x v="144"/>
    <x v="144"/>
    <s v="ASESOR"/>
    <x v="19"/>
    <n v="0.3"/>
    <n v="17.909999999999997"/>
  </r>
  <r>
    <s v="AUTOS"/>
    <s v="MAPFRE"/>
    <n v="4011900205089"/>
    <n v="737.23"/>
    <n v="110.58450000000001"/>
    <n v="0.15"/>
    <m/>
    <s v="MENSUAL"/>
    <d v="2022-01-04T00:00:00"/>
    <s v="RENOVACION"/>
    <s v="VILLARREAL CAVAZOS, JORGE ARTUR"/>
    <x v="422"/>
    <x v="416"/>
    <s v="DIRECTOR DE ASESORIA"/>
    <x v="50"/>
    <n v="0.3"/>
    <n v="33.175350000000002"/>
  </r>
  <r>
    <s v="AUTOS"/>
    <s v="MAPFRE"/>
    <n v="4011900275908"/>
    <n v="412.38"/>
    <n v="61.856999999999999"/>
    <n v="0.15"/>
    <m/>
    <s v="MENSUAL"/>
    <d v="2022-01-04T00:00:00"/>
    <s v="RENOVACION"/>
    <s v="AGUILAR MORALES, ALEJANDRO"/>
    <x v="290"/>
    <x v="289"/>
    <s v="OPERADOR TELEFONICO"/>
    <x v="49"/>
    <n v="0.15"/>
    <n v="9.2785499999999992"/>
  </r>
  <r>
    <s v="AUTOS"/>
    <s v="MAPFRE"/>
    <n v="4011900307204"/>
    <n v="328.98"/>
    <n v="49.347000000000001"/>
    <n v="0.15"/>
    <m/>
    <s v="MENSUAL"/>
    <d v="2022-01-04T00:00:00"/>
    <s v="RENOVACION"/>
    <s v="NOLASCO FERNANDEZ, MARIA ANTONI"/>
    <x v="154"/>
    <x v="154"/>
    <s v="INTERNO"/>
    <x v="24"/>
    <n v="0.3"/>
    <n v="14.8041"/>
  </r>
  <r>
    <s v="AUTOS"/>
    <s v="MAPFRE"/>
    <n v="4011900309107"/>
    <n v="493.23"/>
    <n v="73.984499999999997"/>
    <n v="0.15"/>
    <m/>
    <s v="MENSUAL"/>
    <d v="2022-01-04T00:00:00"/>
    <s v="RENOVACION"/>
    <s v="ALVITER VILLA, VICTOR"/>
    <x v="154"/>
    <x v="154"/>
    <s v="INTERNO"/>
    <x v="24"/>
    <n v="0.3"/>
    <n v="22.195349999999998"/>
  </r>
  <r>
    <s v="AUTOS"/>
    <s v="MAPFRE"/>
    <n v="4012000147818"/>
    <n v="259.42"/>
    <n v="38.913000000000004"/>
    <n v="0.15"/>
    <m/>
    <s v="MENSUAL"/>
    <d v="2022-01-04T00:00:00"/>
    <s v="RENOVACION"/>
    <s v="LAGOS MENDOZA, SERGIO"/>
    <x v="423"/>
    <x v="417"/>
    <s v="ASESOR"/>
    <x v="66"/>
    <n v="0.3"/>
    <n v="11.673900000000001"/>
  </r>
  <r>
    <s v="AUTOS"/>
    <s v="MAPFRE"/>
    <n v="4012000150568"/>
    <n v="313.02999999999997"/>
    <n v="46.954499999999996"/>
    <n v="0.15"/>
    <m/>
    <s v="MENSUAL"/>
    <d v="2022-01-04T00:00:00"/>
    <s v="RENOVACION"/>
    <s v="ATZIN FUENTES, JOSE LUIS"/>
    <x v="69"/>
    <x v="69"/>
    <s v="ASESOR"/>
    <x v="15"/>
    <n v="0.3"/>
    <n v="14.086349999999998"/>
  </r>
  <r>
    <s v="AUTOS"/>
    <s v="MAPFRE"/>
    <n v="4012000539287"/>
    <n v="334"/>
    <n v="50.1"/>
    <n v="0.15"/>
    <m/>
    <s v="MENSUAL"/>
    <d v="2022-01-04T00:00:00"/>
    <s v="RENOVACION"/>
    <s v="PARDINAS GALVAN, MARIA GUADALUP"/>
    <x v="424"/>
    <x v="418"/>
    <s v="SUBDIRECTOR DE PROMOCION"/>
    <x v="0"/>
    <n v="0.3"/>
    <n v="15.03"/>
  </r>
  <r>
    <s v="AUTOS"/>
    <s v="MAPFRE"/>
    <n v="4012000567175"/>
    <n v="566.39"/>
    <n v="84.958500000000001"/>
    <n v="0.15"/>
    <m/>
    <s v="MENSUAL"/>
    <d v="2022-01-04T00:00:00"/>
    <s v="RENOVACION"/>
    <s v="MORA FUSTER, LAURO JOAQUIN"/>
    <x v="425"/>
    <x v="419"/>
    <s v="ASESOR"/>
    <x v="26"/>
    <n v="0.3"/>
    <n v="25.487549999999999"/>
  </r>
  <r>
    <s v="AUTOS"/>
    <s v="MAPFRE"/>
    <n v="4012000583686"/>
    <n v="6697.84"/>
    <n v="1004.6759999999999"/>
    <n v="0.15"/>
    <m/>
    <s v="CONTADO"/>
    <d v="2022-01-04T00:00:00"/>
    <s v="RENOVACION"/>
    <s v="MOLINA NAVA, MARIA DE LOURDES"/>
    <x v="29"/>
    <x v="29"/>
    <s v="ASESOR SENIOR"/>
    <x v="8"/>
    <n v="0.3"/>
    <n v="301.40279999999996"/>
  </r>
  <r>
    <s v="AUTOS"/>
    <s v="MAPFRE"/>
    <n v="4012000603311"/>
    <n v="10214.56"/>
    <n v="1532.184"/>
    <n v="0.15"/>
    <m/>
    <s v="CONTADO"/>
    <d v="2022-01-04T00:00:00"/>
    <s v="RENOVACION"/>
    <s v="VARELA LLAMAS, ERIKA"/>
    <x v="426"/>
    <x v="420"/>
    <s v="DIRECTOR DE PROMOCION"/>
    <x v="43"/>
    <n v="0.3"/>
    <n v="459.65519999999998"/>
  </r>
  <r>
    <s v="AUTOS"/>
    <s v="MAPFRE"/>
    <n v="4012000629777"/>
    <n v="14984.36"/>
    <n v="2247.654"/>
    <n v="0.15"/>
    <m/>
    <s v="CONTADO"/>
    <d v="2022-01-04T00:00:00"/>
    <s v="RENOVACION"/>
    <s v="BA冊ELOS NAVARRETE, RICARDO"/>
    <x v="149"/>
    <x v="149"/>
    <s v="ASESOR SENIOR"/>
    <x v="23"/>
    <n v="0.3"/>
    <n v="674.2962"/>
  </r>
  <r>
    <s v="AUTOS"/>
    <s v="MAPFRE"/>
    <n v="4012100185817"/>
    <n v="151.28"/>
    <n v="22.692"/>
    <n v="0.15"/>
    <m/>
    <s v="MENSUAL"/>
    <d v="2022-01-04T00:00:00"/>
    <s v="NUEVA"/>
    <s v="SANTILLAN VASQUEZ, SAUL"/>
    <x v="427"/>
    <x v="421"/>
    <s v="ASESOR BANCA ESPECIALIZADA"/>
    <x v="5"/>
    <n v="0.3"/>
    <n v="6.8075999999999999"/>
  </r>
  <r>
    <s v="AUTOS"/>
    <s v="MAPFRE"/>
    <n v="4012100193884"/>
    <n v="415.67"/>
    <n v="62.350499999999997"/>
    <n v="0.15"/>
    <m/>
    <s v="MENSUAL"/>
    <d v="2022-01-04T00:00:00"/>
    <s v="RENOVACION"/>
    <s v="CALDERON HERNANDEZ, ERIK"/>
    <x v="6"/>
    <x v="6"/>
    <s v="ASESOR"/>
    <x v="2"/>
    <n v="0.3"/>
    <n v="18.70515"/>
  </r>
  <r>
    <s v="AUTOS"/>
    <s v="MAPFRE"/>
    <n v="4012100218050"/>
    <n v="159.88999999999999"/>
    <n v="23.983499999999996"/>
    <n v="0.15"/>
    <m/>
    <s v="MENSUAL"/>
    <d v="2022-01-04T00:00:00"/>
    <s v="NUEVA"/>
    <s v="RAMOS RUIZVELASCO, LAURA PATRIC"/>
    <x v="428"/>
    <x v="394"/>
    <s v="SEGUROS"/>
    <x v="64"/>
    <n v="0.3"/>
    <n v="7.1950499999999984"/>
  </r>
  <r>
    <s v="AUTOS"/>
    <s v="MAPFRE"/>
    <n v="4012100247205"/>
    <n v="410.1"/>
    <n v="61.515000000000001"/>
    <n v="0.15"/>
    <m/>
    <s v="MENSUAL"/>
    <d v="2022-01-04T00:00:00"/>
    <s v="NUEVA"/>
    <s v="FAZLI ., NAZIEH"/>
    <x v="81"/>
    <x v="81"/>
    <s v="ASESOR"/>
    <x v="16"/>
    <n v="0.3"/>
    <n v="18.454499999999999"/>
  </r>
  <r>
    <s v="AUTOS"/>
    <s v="MAPFRE"/>
    <n v="4012100337981"/>
    <n v="584.86"/>
    <n v="87.728999999999999"/>
    <n v="0.15"/>
    <m/>
    <s v="MENSUAL"/>
    <d v="2022-01-04T00:00:00"/>
    <s v="NUEVA"/>
    <s v="GUADARRAMA GUADARRAMA, ANA KARE"/>
    <x v="429"/>
    <x v="422"/>
    <s v="OPERADOR TELEFONICO"/>
    <x v="49"/>
    <n v="0.15"/>
    <n v="113.15935"/>
  </r>
  <r>
    <s v="AUTOS"/>
    <s v="MAPFRE"/>
    <n v="4012100350950"/>
    <n v="395.32"/>
    <n v="59.297999999999995"/>
    <n v="0.15"/>
    <m/>
    <s v="MENSUAL"/>
    <d v="2022-01-04T00:00:00"/>
    <s v="NUEVA"/>
    <s v="POLANCO ARAUJO, ELIZABETH"/>
    <x v="430"/>
    <x v="423"/>
    <s v="ASPIRANTE A ASESOR"/>
    <x v="29"/>
    <n v="0.3"/>
    <n v="17.789399999999997"/>
  </r>
  <r>
    <s v="AUTOS"/>
    <s v="MAPFRE"/>
    <n v="4012100371037"/>
    <n v="323.31"/>
    <n v="48.496499999999997"/>
    <n v="0.15"/>
    <m/>
    <s v="MENSUAL"/>
    <d v="2022-01-04T00:00:00"/>
    <s v="NUEVA"/>
    <s v="RANGEL SEVILLA, JORGE ARTURO"/>
    <x v="281"/>
    <x v="280"/>
    <s v="ASESOR"/>
    <x v="47"/>
    <n v="0.3"/>
    <n v="14.548949999999998"/>
  </r>
  <r>
    <s v="AUTOS"/>
    <s v="MAPFRE"/>
    <n v="4012100382040"/>
    <n v="4988.76"/>
    <n v="748.31399999999996"/>
    <n v="0.15"/>
    <m/>
    <s v="CONTADO"/>
    <d v="2022-01-04T00:00:00"/>
    <s v="NUEVA"/>
    <s v="MIRELES RODRIGUEZ, FIDEL"/>
    <x v="413"/>
    <x v="411"/>
    <s v="ASESOR"/>
    <x v="15"/>
    <n v="0.3"/>
    <n v="224.49419999999998"/>
  </r>
  <r>
    <s v="AUTOS"/>
    <s v="MAPFRE"/>
    <n v="4012100400244"/>
    <n v="7781.45"/>
    <n v="1167.2175"/>
    <n v="0.15"/>
    <m/>
    <s v="CONTADO"/>
    <d v="2022-01-04T00:00:00"/>
    <s v="NUEVA"/>
    <s v="NAJAR SANCHEZ, HORACIO"/>
    <x v="428"/>
    <x v="394"/>
    <s v="SEGUROS"/>
    <x v="64"/>
    <n v="0.3"/>
    <n v="350.16524999999996"/>
  </r>
  <r>
    <s v="AUTOS"/>
    <s v="MAPFRE"/>
    <n v="4012100400244"/>
    <n v="-155.19"/>
    <n v="-23.278499999999998"/>
    <n v="0.15"/>
    <m/>
    <s v="CONTADO"/>
    <d v="2022-01-04T00:00:00"/>
    <s v="NUEVA"/>
    <s v="NAJAR SANCHEZ, HORACIO"/>
    <x v="428"/>
    <x v="394"/>
    <s v="SEGUROS"/>
    <x v="64"/>
    <n v="0.3"/>
    <n v="-6.9835499999999993"/>
  </r>
  <r>
    <s v="AUTOS"/>
    <s v="MAPFRE"/>
    <n v="4012100400244"/>
    <n v="155.19"/>
    <n v="23.278499999999998"/>
    <n v="0.15"/>
    <m/>
    <s v="CONTADO"/>
    <d v="2022-01-04T00:00:00"/>
    <s v="NUEVA"/>
    <s v="NAJAR SANCHEZ, HORACIO"/>
    <x v="428"/>
    <x v="394"/>
    <s v="SEGUROS"/>
    <x v="64"/>
    <n v="0.3"/>
    <n v="6.9835499999999993"/>
  </r>
  <r>
    <s v="AUTOS"/>
    <s v="MAPFRE"/>
    <n v="4012100404371"/>
    <n v="5204.6400000000003"/>
    <n v="780.69600000000003"/>
    <n v="0.15"/>
    <m/>
    <s v="CONTADO"/>
    <d v="2022-01-04T00:00:00"/>
    <s v="NUEVA"/>
    <s v="SANCHEZ DINORIN, ALEJANDRA"/>
    <x v="20"/>
    <x v="20"/>
    <s v="ASESOR SENIOR"/>
    <x v="3"/>
    <n v="0.3"/>
    <n v="234.2088"/>
  </r>
  <r>
    <s v="AUTOS"/>
    <s v="MAPFRE"/>
    <n v="4012100405252"/>
    <n v="4975.08"/>
    <n v="746.26199999999994"/>
    <n v="0.15"/>
    <m/>
    <s v="CONTADO"/>
    <d v="2022-01-04T00:00:00"/>
    <s v="NUEVA"/>
    <s v="DINORIN SALAZAR, GUILLERMINA"/>
    <x v="20"/>
    <x v="20"/>
    <s v="ASESOR SENIOR"/>
    <x v="3"/>
    <n v="0.3"/>
    <n v="223.87859999999998"/>
  </r>
  <r>
    <s v="AUTOS"/>
    <s v="MAPFRE"/>
    <n v="4012100405492"/>
    <n v="124.17"/>
    <n v="18.625499999999999"/>
    <n v="0.15"/>
    <m/>
    <s v="MENSUAL"/>
    <d v="2022-01-04T00:00:00"/>
    <s v="NUEVA"/>
    <s v="SANCHEZ SAUCEDA, ALEJANDRO"/>
    <x v="414"/>
    <x v="394"/>
    <s v="SEGUROS"/>
    <x v="64"/>
    <n v="0.3"/>
    <n v="5.5876499999999991"/>
  </r>
  <r>
    <s v="AUTOS"/>
    <s v="MAPFRE"/>
    <n v="4012200000196"/>
    <n v="3791.28"/>
    <n v="568.69200000000001"/>
    <n v="0.15"/>
    <m/>
    <s v="CONTADO"/>
    <d v="2022-01-04T00:00:00"/>
    <s v="NUEVA"/>
    <s v="RICO ALONSO, JOSE"/>
    <x v="7"/>
    <x v="7"/>
    <s v="ASESOR SENIOR"/>
    <x v="2"/>
    <n v="0.3"/>
    <n v="170.60759999999999"/>
  </r>
  <r>
    <s v="AUTOS"/>
    <s v="MAPFRE"/>
    <n v="4052200000037"/>
    <n v="8207.7999999999993"/>
    <n v="1231.1699999999998"/>
    <n v="0.15"/>
    <m/>
    <s v="CONTADO"/>
    <d v="2022-01-04T00:00:00"/>
    <s v="NUEVA"/>
    <s v="ASENCIO ALONSO, JOSE DE JESUS I"/>
    <x v="163"/>
    <x v="163"/>
    <s v="EJECUTIVO DE SERVICIO"/>
    <x v="25"/>
    <n v="0.3"/>
    <n v="369.35099999999994"/>
  </r>
  <r>
    <s v="VIDA INVERSION"/>
    <s v="MAPFRE"/>
    <n v="1002000012921"/>
    <n v="25000"/>
    <n v="6500"/>
    <n v="0.26"/>
    <m/>
    <s v="CONTADO"/>
    <d v="2022-01-05T00:00:00"/>
    <s v="RENOVACION"/>
    <s v="MORFIN MACIEL, RAFAEL"/>
    <x v="377"/>
    <x v="376"/>
    <s v="DIRECTOR DE CENTRO FINANCIERO"/>
    <x v="13"/>
    <n v="0.3"/>
    <n v="1950"/>
  </r>
  <r>
    <s v="VIDA INVERSION"/>
    <s v="MAPFRE"/>
    <n v="1002200000019"/>
    <n v="5000"/>
    <n v="1300"/>
    <n v="0.26"/>
    <m/>
    <s v="CONTADO"/>
    <d v="2022-01-05T00:00:00"/>
    <s v="NUEVA"/>
    <s v="TREVI令 MARROQUIN, BARBARA"/>
    <x v="274"/>
    <x v="273"/>
    <s v="ASESOR SENIOR"/>
    <x v="45"/>
    <n v="0.3"/>
    <n v="390"/>
  </r>
  <r>
    <s v="GMM"/>
    <s v="MAPFRE"/>
    <n v="2882000024424"/>
    <n v="2528.0100000000002"/>
    <n v="379.2"/>
    <n v="0.14999940664791672"/>
    <m/>
    <s v="CONTADO"/>
    <d v="2022-01-05T00:00:00"/>
    <s v="RENOVACION"/>
    <s v="HERNANDEZ TALAMANTES, JOAQUIN A"/>
    <x v="425"/>
    <x v="419"/>
    <s v="ASESOR"/>
    <x v="26"/>
    <n v="0.3"/>
    <n v="113.75999999999999"/>
  </r>
  <r>
    <s v="AUTOS"/>
    <s v="MAPFRE"/>
    <n v="4011900236382"/>
    <n v="253.07"/>
    <n v="37.960499999999996"/>
    <n v="0.15"/>
    <m/>
    <s v="MENSUAL"/>
    <d v="2022-01-05T00:00:00"/>
    <s v="RENOVACION"/>
    <s v="CORTES HERNANDEZ, ALBERTO"/>
    <x v="340"/>
    <x v="339"/>
    <s v="ASESOR"/>
    <x v="59"/>
    <n v="0.3"/>
    <n v="11.388149999999998"/>
  </r>
  <r>
    <s v="AUTOS"/>
    <s v="MAPFRE"/>
    <n v="4011900236774"/>
    <n v="424.3"/>
    <n v="63.644999999999996"/>
    <n v="0.15"/>
    <m/>
    <s v="MENSUAL"/>
    <d v="2022-01-05T00:00:00"/>
    <s v="RENOVACION"/>
    <s v="ROMERO AGUADO, DAVID CARLOS"/>
    <x v="232"/>
    <x v="232"/>
    <s v="ASESOR"/>
    <x v="36"/>
    <n v="0.3"/>
    <n v="19.093499999999999"/>
  </r>
  <r>
    <s v="AUTOS"/>
    <s v="MAPFRE"/>
    <n v="4011900238885"/>
    <n v="396.56"/>
    <n v="59.483999999999995"/>
    <n v="0.15"/>
    <m/>
    <s v="MENSUAL"/>
    <d v="2022-01-05T00:00:00"/>
    <s v="RENOVACION"/>
    <s v="GARZA MARIN, SAN JUANA DE JESUS"/>
    <x v="285"/>
    <x v="284"/>
    <s v="ASESOR"/>
    <x v="48"/>
    <n v="0.3"/>
    <n v="17.845199999999998"/>
  </r>
  <r>
    <s v="AUTOS"/>
    <s v="MAPFRE"/>
    <n v="4011900278008"/>
    <n v="901.6"/>
    <n v="135.24"/>
    <n v="0.15"/>
    <m/>
    <s v="TRIMESTRAL"/>
    <d v="2022-01-05T00:00:00"/>
    <s v="RENOVACION"/>
    <s v="CRUZ CRUZ, ARTURO"/>
    <x v="290"/>
    <x v="289"/>
    <s v="OPERADOR TELEFONICO"/>
    <x v="49"/>
    <n v="0.3"/>
    <n v="40.572000000000003"/>
  </r>
  <r>
    <s v="AUTOS"/>
    <s v="MAPFRE"/>
    <n v="4011900278380"/>
    <n v="358.13"/>
    <n v="53.719499999999996"/>
    <n v="0.15"/>
    <m/>
    <s v="MENSUAL"/>
    <d v="2022-01-05T00:00:00"/>
    <s v="RENOVACION"/>
    <s v="OROZCO GOMEZ, ADRIANA MAGALLY"/>
    <x v="137"/>
    <x v="137"/>
    <s v="EJECUTIVO DE SERVICIO"/>
    <x v="22"/>
    <n v="0.3"/>
    <n v="16.115849999999998"/>
  </r>
  <r>
    <s v="AUTOS"/>
    <s v="MAPFRE"/>
    <n v="4011900333484"/>
    <n v="402.58"/>
    <n v="35.43"/>
    <n v="8.8007352575885545E-2"/>
    <m/>
    <s v="MENSUAL"/>
    <d v="2022-01-05T00:00:00"/>
    <s v="RENOVACION"/>
    <s v="REYES FLORES, EMMA ISABEL"/>
    <x v="4"/>
    <x v="4"/>
    <s v="ASESOR"/>
    <x v="0"/>
    <n v="0.3"/>
    <n v="10.629"/>
  </r>
  <r>
    <s v="AUTOS"/>
    <s v="MAPFRE"/>
    <n v="4011900370282"/>
    <n v="793.73"/>
    <n v="87.31"/>
    <n v="0.10999962203772064"/>
    <m/>
    <s v="MENSUAL"/>
    <d v="2022-01-05T00:00:00"/>
    <s v="RENOVACION"/>
    <s v="RODRIGUEZ GUERRERO, ROCIO PETRA"/>
    <x v="108"/>
    <x v="108"/>
    <s v="SUBDIRECTOR DE PROMOCION"/>
    <x v="18"/>
    <n v="0.3"/>
    <n v="26.193000000000001"/>
  </r>
  <r>
    <s v="AUTOS"/>
    <s v="MAPFRE"/>
    <n v="4011900501389"/>
    <n v="6679.95"/>
    <n v="1001.9924999999999"/>
    <n v="0.15"/>
    <m/>
    <s v="CONTADO"/>
    <d v="2022-01-05T00:00:00"/>
    <s v="RENOVACION"/>
    <s v="NUNEZ TRIGOS, PAMELA"/>
    <x v="229"/>
    <x v="229"/>
    <s v="ASESOR SENIOR"/>
    <x v="36"/>
    <n v="0.3"/>
    <n v="300.59774999999996"/>
  </r>
  <r>
    <s v="AUTOS"/>
    <s v="MAPFRE"/>
    <n v="4011900502047"/>
    <n v="3057.87"/>
    <n v="458.68049999999999"/>
    <n v="0.15"/>
    <m/>
    <s v="CONTADO"/>
    <d v="2022-01-05T00:00:00"/>
    <s v="RENOVACION"/>
    <s v="ROJAS TORRES, ERIC"/>
    <x v="359"/>
    <x v="358"/>
    <s v="ASESOR DE SERVICIO"/>
    <x v="8"/>
    <n v="0.3"/>
    <n v="137.60415"/>
  </r>
  <r>
    <s v="AUTOS"/>
    <s v="MAPFRE"/>
    <n v="4012000075120"/>
    <n v="279.39999999999998"/>
    <n v="41.91"/>
    <n v="0.15"/>
    <m/>
    <s v="MENSUAL"/>
    <d v="2022-01-05T00:00:00"/>
    <s v="RENOVACION"/>
    <s v="CADILHE , NATALIA"/>
    <x v="395"/>
    <x v="394"/>
    <s v="SEGUROS"/>
    <x v="64"/>
    <n v="0.3"/>
    <n v="12.572999999999999"/>
  </r>
  <r>
    <s v="AUTOS"/>
    <s v="MAPFRE"/>
    <n v="4012000075180"/>
    <n v="314.56"/>
    <n v="47.183999999999997"/>
    <n v="0.15"/>
    <m/>
    <s v="MENSUAL"/>
    <d v="2022-01-05T00:00:00"/>
    <s v="RENOVACION"/>
    <s v="GAMEZ AVALOS, FRANCISCO"/>
    <x v="431"/>
    <x v="424"/>
    <s v="EJECUTIVO DE SERVICIO"/>
    <x v="34"/>
    <n v="0.3"/>
    <n v="14.155199999999999"/>
  </r>
  <r>
    <s v="AUTOS"/>
    <s v="MAPFRE"/>
    <n v="4012100062851"/>
    <n v="807.64"/>
    <n v="121.14599999999999"/>
    <n v="0.15"/>
    <m/>
    <s v="MENSUAL"/>
    <d v="2022-01-05T00:00:00"/>
    <s v="NUEVA"/>
    <s v="GARC淲 CHIANG, BRISEIDA"/>
    <x v="432"/>
    <x v="425"/>
    <s v="SIN ESQUEMA DE COMPENSACIÓN"/>
    <x v="67"/>
    <n v="0.3"/>
    <n v="36.343799999999995"/>
  </r>
  <r>
    <s v="AUTOS"/>
    <s v="MAPFRE"/>
    <n v="4012100311617"/>
    <n v="181.12"/>
    <n v="27.167999999999999"/>
    <n v="0.15"/>
    <m/>
    <s v="MENSUAL"/>
    <d v="2022-01-05T00:00:00"/>
    <s v="NUEVA"/>
    <s v="MIRANDA SEGURA, FRANCISCO JAVIE"/>
    <x v="428"/>
    <x v="394"/>
    <s v="SEGUROS"/>
    <x v="64"/>
    <n v="0.3"/>
    <n v="8.1503999999999994"/>
  </r>
  <r>
    <s v="AUTOS"/>
    <s v="MAPFRE"/>
    <n v="4012100368946"/>
    <n v="4633.75"/>
    <n v="695.0625"/>
    <n v="0.15"/>
    <m/>
    <s v="CONTADO"/>
    <d v="2022-01-05T00:00:00"/>
    <s v="NUEVA"/>
    <s v="GIL LOZANO, DANIELA"/>
    <x v="61"/>
    <x v="61"/>
    <s v="INTERNO"/>
    <x v="12"/>
    <n v="0.3"/>
    <n v="208.51874999999998"/>
  </r>
  <r>
    <s v="AUTOS"/>
    <s v="MAPFRE"/>
    <n v="4012100373796"/>
    <n v="1111.79"/>
    <n v="127.85999999999999"/>
    <n v="0.1150037327193085"/>
    <m/>
    <s v="TRIMESTRAL"/>
    <d v="2022-01-05T00:00:00"/>
    <s v="NUEVA"/>
    <s v="GONZ無EZ QUINTERO, JULIO MAURIC"/>
    <x v="433"/>
    <x v="394"/>
    <s v="SEGUROS"/>
    <x v="64"/>
    <n v="0.3"/>
    <n v="38.357999999999997"/>
  </r>
  <r>
    <s v="AUTOS"/>
    <s v="MAPFRE"/>
    <n v="4012100383625"/>
    <n v="255.63"/>
    <n v="38.344499999999996"/>
    <n v="0.15"/>
    <m/>
    <s v="MENSUAL"/>
    <d v="2022-01-05T00:00:00"/>
    <s v="NUEVA"/>
    <s v="GARCIA DAVILA, LUIS ISAAC"/>
    <x v="413"/>
    <x v="411"/>
    <s v="ASESOR"/>
    <x v="15"/>
    <n v="0.3"/>
    <n v="11.503349999999999"/>
  </r>
  <r>
    <s v="AUTOS"/>
    <s v="MAPFRE"/>
    <n v="4012100383629"/>
    <n v="270.05"/>
    <n v="40.5075"/>
    <n v="0.15"/>
    <m/>
    <s v="MENSUAL"/>
    <d v="2022-01-05T00:00:00"/>
    <s v="NUEVA"/>
    <s v="GARCIA DAVILA, LUIS ISAAC"/>
    <x v="413"/>
    <x v="411"/>
    <s v="ASESOR"/>
    <x v="15"/>
    <n v="0.3"/>
    <n v="12.15225"/>
  </r>
  <r>
    <s v="AUTOS"/>
    <s v="MAPFRE"/>
    <n v="4012100387696"/>
    <n v="4364.42"/>
    <n v="654.66300000000001"/>
    <n v="0.15"/>
    <m/>
    <s v="CONTADO"/>
    <d v="2022-01-05T00:00:00"/>
    <s v="RENOVACION"/>
    <s v="DE LA TORRE LOPEZ, MA DEL CARME"/>
    <x v="434"/>
    <x v="426"/>
    <s v="ASISTENTE EJECUTIVA"/>
    <x v="1"/>
    <n v="0.3"/>
    <n v="196.3989"/>
  </r>
  <r>
    <s v="AUTOS"/>
    <s v="MAPFRE"/>
    <n v="4012100403153"/>
    <n v="4071.67"/>
    <n v="610.75049999999999"/>
    <n v="0.15"/>
    <m/>
    <s v="CONTADO"/>
    <d v="2022-01-05T00:00:00"/>
    <s v="NUEVA"/>
    <s v="GONZALEZ MIRANDA, RUTH VANESSA"/>
    <x v="435"/>
    <x v="394"/>
    <s v="SEGUROS"/>
    <x v="64"/>
    <n v="0.3"/>
    <n v="183.22514999999999"/>
  </r>
  <r>
    <s v="AUTOS"/>
    <s v="MAPFRE"/>
    <n v="4012200002368"/>
    <n v="4530.32"/>
    <n v="679.54799999999989"/>
    <n v="0.15"/>
    <m/>
    <s v="CONTADO"/>
    <d v="2022-01-05T00:00:00"/>
    <s v="NUEVA"/>
    <s v="CONSTRUCCIONES Y SUMINISTROS TE"/>
    <x v="424"/>
    <x v="418"/>
    <s v="SUBDIRECTOR DE PROMOCION"/>
    <x v="0"/>
    <n v="0.3"/>
    <n v="203.86439999999996"/>
  </r>
  <r>
    <s v="AUTOS"/>
    <s v="MAPFRE"/>
    <n v="4012200002737"/>
    <n v="291.48"/>
    <n v="43.722000000000001"/>
    <n v="0.15"/>
    <m/>
    <s v="MENSUAL"/>
    <d v="2022-01-05T00:00:00"/>
    <s v="NUEVA"/>
    <s v="ESPARZA REYES, JOSE DE JESUS"/>
    <x v="425"/>
    <x v="419"/>
    <s v="ASESOR"/>
    <x v="26"/>
    <n v="0.3"/>
    <n v="13.1166"/>
  </r>
  <r>
    <s v="AUTOS"/>
    <s v="MAPFRE"/>
    <n v="4012200002800"/>
    <n v="1093.4000000000001"/>
    <n v="164.01000000000002"/>
    <n v="0.15"/>
    <m/>
    <s v="MENSUAL"/>
    <d v="2022-01-05T00:00:00"/>
    <s v="NUEVA"/>
    <s v="REYES SANCHEZ, SERVANDO"/>
    <x v="436"/>
    <x v="427"/>
    <s v="INTERNO"/>
    <x v="24"/>
    <n v="0.3"/>
    <n v="49.203000000000003"/>
  </r>
  <r>
    <s v="DOTAL"/>
    <s v="MAPFRE"/>
    <n v="1032100000360"/>
    <n v="14821.173071999998"/>
    <n v="2964.2346143999998"/>
    <n v="0.2"/>
    <m/>
    <s v="MENSUAL"/>
    <d v="2022-01-06T00:00:00"/>
    <s v="NUEVA"/>
    <s v="SANCHEZ CORNEJO, SAUL ANTONIO"/>
    <x v="437"/>
    <x v="428"/>
    <s v="ASESOR PATRIMONIAL ASOCIADO"/>
    <x v="15"/>
    <n v="1"/>
    <s v="YA SE PAGÓ EN ENERO"/>
  </r>
  <r>
    <s v="HOGAR"/>
    <s v="MAPFRE"/>
    <n v="3101900009999"/>
    <n v="556.85"/>
    <n v="72.390500000000003"/>
    <n v="0.13"/>
    <m/>
    <s v="MENSUAL"/>
    <d v="2022-01-06T00:00:00"/>
    <s v="RENOVACION"/>
    <s v="MENDIOLA MARIN, JEANNETTE"/>
    <x v="9"/>
    <x v="9"/>
    <s v="ASESOR SENIOR"/>
    <x v="2"/>
    <n v="0.3"/>
    <n v="21.71715"/>
  </r>
  <r>
    <s v="HOGAR"/>
    <s v="MAPFRE"/>
    <n v="3102200000050"/>
    <n v="2044.29"/>
    <n v="265.7577"/>
    <n v="0.13"/>
    <m/>
    <s v="CONTADO"/>
    <d v="2022-01-06T00:00:00"/>
    <s v="NUEVA"/>
    <s v="ARIAS RAMOS, RODOLFO"/>
    <x v="174"/>
    <x v="174"/>
    <s v="ASESOR SENIOR"/>
    <x v="20"/>
    <n v="0.3"/>
    <n v="79.727310000000003"/>
  </r>
  <r>
    <s v="HOGAR"/>
    <s v="MAPFRE"/>
    <n v="3102200000078"/>
    <n v="2103.7600000000002"/>
    <n v="273.48880000000003"/>
    <n v="0.13"/>
    <m/>
    <s v="CONTADO"/>
    <d v="2022-01-06T00:00:00"/>
    <s v="NUEVA"/>
    <s v="ARIAS RAMOS, RODOLFO"/>
    <x v="174"/>
    <x v="174"/>
    <s v="ASESOR SENIOR"/>
    <x v="20"/>
    <n v="0.3"/>
    <n v="82.046640000000011"/>
  </r>
  <r>
    <s v="AUTOS"/>
    <s v="MAPFRE"/>
    <n v="4011900204700"/>
    <n v="282.64"/>
    <n v="42.395999999999994"/>
    <n v="0.15"/>
    <m/>
    <s v="MENSUAL"/>
    <d v="2022-01-06T00:00:00"/>
    <s v="RENOVACION"/>
    <s v="RODRIGUEZ ICEDO, GABRIELA"/>
    <x v="237"/>
    <x v="237"/>
    <s v="ASESOR"/>
    <x v="38"/>
    <n v="0.3"/>
    <n v="12.718799999999998"/>
  </r>
  <r>
    <s v="AUTOS"/>
    <s v="MAPFRE"/>
    <n v="4011900236725"/>
    <n v="492.25"/>
    <n v="73.837499999999991"/>
    <n v="0.15"/>
    <m/>
    <s v="MENSUAL"/>
    <d v="2022-01-06T00:00:00"/>
    <s v="RENOVACION"/>
    <s v="VARGAS CORREA, PATRICIA PILAR D"/>
    <x v="254"/>
    <x v="254"/>
    <s v="ASESOR"/>
    <x v="41"/>
    <n v="0.3"/>
    <n v="22.151249999999997"/>
  </r>
  <r>
    <s v="AUTOS"/>
    <s v="MAPFRE"/>
    <n v="4011900442974"/>
    <n v="337.07"/>
    <n v="50.560499999999998"/>
    <n v="0.15"/>
    <m/>
    <s v="MENSUAL"/>
    <d v="2022-01-06T00:00:00"/>
    <s v="RENOVACION"/>
    <s v="CERVANTES OJEDA, LUZ DEL CARMEN"/>
    <x v="438"/>
    <x v="236"/>
    <s v="BAJA"/>
    <x v="1"/>
    <n v="0.3"/>
    <n v="15.168149999999999"/>
  </r>
  <r>
    <s v="AUTOS"/>
    <s v="MAPFRE"/>
    <n v="4012000076964"/>
    <n v="478.24"/>
    <n v="71.736000000000004"/>
    <n v="0.15"/>
    <m/>
    <s v="MENSUAL"/>
    <d v="2022-01-06T00:00:00"/>
    <s v="RENOVACION"/>
    <s v="QUINTANILLA GALICIA, KARLA DANI"/>
    <x v="310"/>
    <x v="309"/>
    <s v="SUBDIRECTOR DE PROMOCION"/>
    <x v="53"/>
    <n v="0.3"/>
    <n v="21.520800000000001"/>
  </r>
  <r>
    <s v="AUTOS"/>
    <s v="MAPFRE"/>
    <n v="4012000153129"/>
    <n v="373.55"/>
    <n v="56.032499999999999"/>
    <n v="0.15"/>
    <m/>
    <s v="MENSUAL"/>
    <d v="2022-01-06T00:00:00"/>
    <s v="RENOVACION"/>
    <s v="LEIJA GUTIERREZ, JUAN ALBERTO"/>
    <x v="354"/>
    <x v="353"/>
    <s v="ASESOR SENIOR"/>
    <x v="60"/>
    <n v="0.3"/>
    <n v="16.809749999999998"/>
  </r>
  <r>
    <s v="AUTOS"/>
    <s v="MAPFRE"/>
    <n v="4012000220187"/>
    <n v="904.33"/>
    <n v="135.64949999999999"/>
    <n v="0.15"/>
    <m/>
    <s v="CONTADO"/>
    <d v="2022-01-06T00:00:00"/>
    <s v="RENOVACION"/>
    <s v="SALAS MOGROVEJO, SARAH CONSUELO"/>
    <x v="105"/>
    <x v="105"/>
    <s v="DIRECTOR DE PROMOCION"/>
    <x v="18"/>
    <n v="0.3"/>
    <n v="40.694849999999995"/>
  </r>
  <r>
    <s v="AUTOS"/>
    <s v="MAPFRE"/>
    <n v="4012000238801"/>
    <n v="710.68"/>
    <n v="106.60199999999999"/>
    <n v="0.15"/>
    <m/>
    <s v="MENSUAL"/>
    <d v="2022-01-06T00:00:00"/>
    <s v="RENOVACION"/>
    <s v="FLORES GARCIA, LUIS MIGUEL"/>
    <x v="413"/>
    <x v="411"/>
    <s v="ASESOR"/>
    <x v="15"/>
    <n v="0.3"/>
    <n v="31.980599999999995"/>
  </r>
  <r>
    <s v="AUTOS"/>
    <s v="MAPFRE"/>
    <n v="4012000619475"/>
    <n v="369.36"/>
    <n v="55.404000000000003"/>
    <n v="0.15"/>
    <m/>
    <s v="MENSUAL"/>
    <d v="2022-01-06T00:00:00"/>
    <s v="RENOVACION"/>
    <s v="HERNANDEZ VILLARREAL, ERNESTO J"/>
    <x v="395"/>
    <x v="394"/>
    <s v="SEGUROS"/>
    <x v="64"/>
    <n v="0.3"/>
    <n v="16.621200000000002"/>
  </r>
  <r>
    <s v="AUTOS"/>
    <s v="MAPFRE"/>
    <n v="4012100026487"/>
    <n v="6384.71"/>
    <n v="957.70650000000001"/>
    <n v="0.15"/>
    <m/>
    <s v="CONTADO"/>
    <d v="2022-01-06T00:00:00"/>
    <s v="RENOVACION"/>
    <s v="AVI丕 FERNANDEZ, MARTIN NAPOLEO"/>
    <x v="439"/>
    <x v="429"/>
    <s v="CREDITO"/>
    <x v="68"/>
    <n v="0.3"/>
    <n v="287.31194999999997"/>
  </r>
  <r>
    <s v="AUTOS"/>
    <s v="MAPFRE"/>
    <n v="4012100062900"/>
    <n v="719.13"/>
    <n v="107.8695"/>
    <n v="0.15"/>
    <m/>
    <s v="MENSUAL"/>
    <d v="2022-01-06T00:00:00"/>
    <s v="NUEVA"/>
    <s v="HUSSEY JUAREZ, JUAN ENRIQUE RUF"/>
    <x v="305"/>
    <x v="304"/>
    <s v="EJECUTIVO DE SERVICIO"/>
    <x v="52"/>
    <n v="0.3"/>
    <n v="32.360849999999999"/>
  </r>
  <r>
    <s v="AUTOS"/>
    <s v="MAPFRE"/>
    <n v="4012100201427"/>
    <n v="427.62"/>
    <n v="64.143000000000001"/>
    <n v="0.15"/>
    <m/>
    <s v="MENSUAL"/>
    <d v="2022-01-06T00:00:00"/>
    <s v="NUEVA"/>
    <s v="SOKEY CABALLERO, RAFAEL MARTIN"/>
    <x v="440"/>
    <x v="394"/>
    <s v="SEGUROS"/>
    <x v="64"/>
    <n v="0.3"/>
    <n v="19.242899999999999"/>
  </r>
  <r>
    <s v="AUTOS"/>
    <s v="MAPFRE"/>
    <n v="4012100303346"/>
    <n v="2523.54"/>
    <n v="378.53100000000001"/>
    <n v="0.15"/>
    <m/>
    <s v="TRIMESTRAL"/>
    <d v="2022-01-06T00:00:00"/>
    <s v="RENOVACION"/>
    <s v="CERON NAVARRETE, PEDRO"/>
    <x v="441"/>
    <x v="430"/>
    <s v="EJECUTIVO DE SERVICIO"/>
    <x v="35"/>
    <n v="0.3"/>
    <n v="113.55929999999999"/>
  </r>
  <r>
    <s v="AUTOS"/>
    <s v="MAPFRE"/>
    <n v="4012100311087"/>
    <n v="294.48"/>
    <n v="44.172000000000004"/>
    <n v="0.15"/>
    <m/>
    <s v="MENSUAL"/>
    <d v="2022-01-06T00:00:00"/>
    <s v="NUEVA"/>
    <s v="MORENO DELGADO, RODRIGO MIGUEL"/>
    <x v="442"/>
    <x v="431"/>
    <s v="INTERNO"/>
    <x v="1"/>
    <n v="0.3"/>
    <n v="13.251600000000002"/>
  </r>
  <r>
    <s v="AUTOS"/>
    <s v="MAPFRE"/>
    <n v="4012100388863"/>
    <n v="8042.01"/>
    <n v="1206.3015"/>
    <n v="0.15"/>
    <m/>
    <s v="CONTADO"/>
    <d v="2022-01-06T00:00:00"/>
    <s v="NUEVA"/>
    <s v="DELGADO GARZA, JESUS ALONSO"/>
    <x v="415"/>
    <x v="394"/>
    <s v="SEGUROS"/>
    <x v="64"/>
    <n v="0.3"/>
    <n v="361.89044999999999"/>
  </r>
  <r>
    <s v="AUTOS"/>
    <s v="MAPFRE"/>
    <n v="4012200002286"/>
    <n v="5744.75"/>
    <n v="861.71249999999998"/>
    <n v="0.15"/>
    <m/>
    <s v="CONTADO"/>
    <d v="2022-01-06T00:00:00"/>
    <s v="NUEVA"/>
    <s v="ANGELES GUTIERREZ, EDITH"/>
    <x v="83"/>
    <x v="83"/>
    <s v="ASESOR"/>
    <x v="17"/>
    <n v="0.3"/>
    <n v="258.51374999999996"/>
  </r>
  <r>
    <s v="AUTOS"/>
    <s v="MAPFRE"/>
    <n v="4012200003505"/>
    <n v="4967.22"/>
    <n v="745.08299999999997"/>
    <n v="0.15"/>
    <m/>
    <s v="CONTADO"/>
    <d v="2022-01-06T00:00:00"/>
    <s v="NUEVA"/>
    <s v="BUSTOS LEPE, JUAN PABLO"/>
    <x v="443"/>
    <x v="432"/>
    <s v="ASPIRANTE A ASESOR"/>
    <x v="54"/>
    <n v="0.3"/>
    <n v="223.52489999999997"/>
  </r>
  <r>
    <s v="AUTOS"/>
    <s v="MAPFRE"/>
    <n v="4052100018305"/>
    <n v="753.59"/>
    <n v="113.0385"/>
    <n v="0.15"/>
    <m/>
    <s v="MENSUAL"/>
    <d v="2022-01-06T00:00:00"/>
    <s v="NUEVA"/>
    <s v="ARROYO ONTIVEROS, MAURO"/>
    <x v="444"/>
    <x v="433"/>
    <s v="ASESOR BANCA SOLUCIONES"/>
    <x v="1"/>
    <n v="0.3"/>
    <n v="33.911549999999998"/>
  </r>
  <r>
    <s v="VIDA INVERSION"/>
    <s v="MAPFRE"/>
    <n v="1001900012080"/>
    <n v="5000"/>
    <n v="1300"/>
    <n v="0.26"/>
    <m/>
    <s v="CONTADO"/>
    <d v="2022-01-07T00:00:00"/>
    <s v="RENOVACION"/>
    <s v="CONTRERAS DIAZ, GEORGELINA"/>
    <x v="385"/>
    <x v="384"/>
    <s v="ASESOR"/>
    <x v="1"/>
    <n v="0.3"/>
    <n v="390"/>
  </r>
  <r>
    <s v="VIDA INVERSION"/>
    <s v="MAPFRE"/>
    <n v="1001900012108"/>
    <n v="5000"/>
    <n v="1300"/>
    <n v="0.26"/>
    <m/>
    <s v="CONTADO"/>
    <d v="2022-01-07T00:00:00"/>
    <s v="RENOVACION"/>
    <s v="ORTIZ CASTILLO, RICARDO"/>
    <x v="317"/>
    <x v="316"/>
    <s v="ASESOR SENIOR"/>
    <x v="54"/>
    <n v="0.3"/>
    <n v="390"/>
  </r>
  <r>
    <s v="VIDA INVERSION"/>
    <s v="MAPFRE"/>
    <n v="1002000000004"/>
    <n v="10000"/>
    <n v="2600"/>
    <n v="0.26"/>
    <m/>
    <s v="CONTADO"/>
    <d v="2022-01-07T00:00:00"/>
    <s v="RENOVACION"/>
    <s v="HERNANDEZ HINOJOSA, RICARDO"/>
    <x v="258"/>
    <x v="257"/>
    <s v="SUBDIRECTOR DE CENTRO FINANCIERO"/>
    <x v="42"/>
    <n v="0.3"/>
    <n v="780"/>
  </r>
  <r>
    <s v="VIDA INVERSION"/>
    <s v="MAPFRE"/>
    <n v="1002000012785"/>
    <n v="5000"/>
    <n v="1300"/>
    <n v="0.26"/>
    <m/>
    <s v="CONTADO"/>
    <d v="2022-01-07T00:00:00"/>
    <s v="RENOVACION"/>
    <s v="MILLER PINCHUK, BENJAMIN"/>
    <x v="21"/>
    <x v="21"/>
    <s v="ASESOR"/>
    <x v="5"/>
    <n v="0.3"/>
    <n v="390"/>
  </r>
  <r>
    <s v="VIDA INVERSION"/>
    <s v="MAPFRE"/>
    <n v="1002000013035"/>
    <n v="25000"/>
    <n v="6500"/>
    <n v="0.26"/>
    <m/>
    <s v="CONTADO"/>
    <d v="2022-01-07T00:00:00"/>
    <s v="RENOVACION"/>
    <s v="SOLORZANO HURTADO, LETICIA"/>
    <x v="258"/>
    <x v="257"/>
    <s v="SUBDIRECTOR DE CENTRO FINANCIERO"/>
    <x v="42"/>
    <n v="0.3"/>
    <n v="1950"/>
  </r>
  <r>
    <s v="VIDA INVERSION"/>
    <s v="MAPFRE"/>
    <n v="1002000013104"/>
    <n v="2500"/>
    <n v="650"/>
    <n v="0.26"/>
    <m/>
    <s v="CONTADO"/>
    <d v="2022-01-07T00:00:00"/>
    <s v="RENOVACION"/>
    <s v="MEDINA TELLEZ, ALICIA"/>
    <x v="358"/>
    <x v="357"/>
    <s v="ASESOR BANCA ESPECIALIZADA"/>
    <x v="5"/>
    <n v="0.3"/>
    <n v="195"/>
  </r>
  <r>
    <s v="VIDA INVERSION"/>
    <s v="MAPFRE"/>
    <n v="1002100000056"/>
    <n v="5000"/>
    <n v="1300"/>
    <n v="0.26"/>
    <m/>
    <s v="CONTADO"/>
    <d v="2022-01-07T00:00:00"/>
    <s v="RENOVACION"/>
    <s v="RUBIO ACOSTA, MARIA AGRIPINA"/>
    <x v="165"/>
    <x v="165"/>
    <s v="ASESOR SENIOR"/>
    <x v="25"/>
    <n v="0.3"/>
    <n v="390"/>
  </r>
  <r>
    <s v="VIDA INVERSION"/>
    <s v="MAPFRE"/>
    <n v="1002100012078"/>
    <n v="47800"/>
    <n v="8604"/>
    <n v="0.18"/>
    <m/>
    <s v="CONTADO"/>
    <d v="2022-01-07T00:00:00"/>
    <s v="NUEVA"/>
    <s v="TREJO DE URIARTE, CARLOS GERARD"/>
    <x v="412"/>
    <x v="410"/>
    <s v="EJECUTIVO DE SERVICIO"/>
    <x v="35"/>
    <n v="0.3"/>
    <n v="2581.1999999999998"/>
  </r>
  <r>
    <s v="DOTAL"/>
    <s v="MAPFRE"/>
    <n v="1032100000268"/>
    <n v="6199.5428105399997"/>
    <n v="1239.9085621080001"/>
    <n v="0.2"/>
    <m/>
    <s v="MENSUAL"/>
    <d v="2022-01-07T00:00:00"/>
    <s v="NUEVA"/>
    <s v="GARCIA SANTA ANA, RICARDO"/>
    <x v="445"/>
    <x v="434"/>
    <s v="INTERNO"/>
    <x v="18"/>
    <n v="1"/>
    <s v="YA SE PAGÓ EN OCTUBRE"/>
  </r>
  <r>
    <s v="GMM"/>
    <s v="MAPFRE"/>
    <n v="2882000021621"/>
    <n v="498.83"/>
    <n v="84.8"/>
    <n v="0.16999779483992541"/>
    <m/>
    <s v="MENSUAL SIN RECARGOS"/>
    <d v="2022-01-07T00:00:00"/>
    <s v="RENOVACION"/>
    <s v="UDABE CERVANTES, LUCAS ALEJANDR"/>
    <x v="446"/>
    <x v="435"/>
    <s v="ASESOR"/>
    <x v="18"/>
    <n v="0.3"/>
    <n v="25.439999999999998"/>
  </r>
  <r>
    <s v="GMM"/>
    <s v="MAPFRE"/>
    <n v="2882000022350"/>
    <n v="641.21"/>
    <n v="121.82990000000001"/>
    <n v="0.19"/>
    <m/>
    <s v="MENSUAL SIN RECARGOS"/>
    <d v="2022-01-07T00:00:00"/>
    <s v="RENOVACION"/>
    <s v="BAREI CERVANTES, ADRIANO"/>
    <x v="446"/>
    <x v="435"/>
    <s v="ASESOR"/>
    <x v="18"/>
    <n v="0.3"/>
    <n v="36.548970000000004"/>
  </r>
  <r>
    <s v="GMM"/>
    <s v="MAPFRE"/>
    <n v="2882000027327"/>
    <n v="2093.0700000000002"/>
    <n v="355.82"/>
    <n v="0.16999909224249546"/>
    <m/>
    <s v="MENSUAL SIN RECARGOS"/>
    <d v="2022-01-07T00:00:00"/>
    <s v="RENOVACION"/>
    <s v="MARTINEZ MOYA, LUZ MARIA"/>
    <x v="46"/>
    <x v="46"/>
    <s v="ASESOR"/>
    <x v="12"/>
    <n v="0.3"/>
    <n v="106.746"/>
  </r>
  <r>
    <s v="GMM"/>
    <s v="MAPFRE"/>
    <n v="2882100002265"/>
    <n v="1838.17"/>
    <n v="343.74"/>
    <n v="0.18700120228270509"/>
    <m/>
    <s v="MENSUAL"/>
    <d v="2022-01-07T00:00:00"/>
    <s v="RENOVACION"/>
    <s v="JUAREZ CEDILLO, TERESA"/>
    <x v="14"/>
    <x v="14"/>
    <s v="ASESOR DE SERVICIO"/>
    <x v="3"/>
    <n v="0.3"/>
    <n v="103.122"/>
  </r>
  <r>
    <s v="HOGAR"/>
    <s v="MAPFRE"/>
    <n v="3102100009175"/>
    <n v="560.79999999999995"/>
    <n v="72.903999999999996"/>
    <n v="0.13"/>
    <m/>
    <s v="TRIMESTRAL"/>
    <d v="2022-01-07T00:00:00"/>
    <s v="NUEVA"/>
    <s v="LUNA HERNANDEZ, MARTHA CECILIA"/>
    <x v="285"/>
    <x v="284"/>
    <s v="ASESOR"/>
    <x v="48"/>
    <n v="0.3"/>
    <n v="21.871199999999998"/>
  </r>
  <r>
    <s v="AUTOS"/>
    <s v="MAPFRE"/>
    <n v="4011900204832"/>
    <n v="437.02"/>
    <n v="65.552999999999997"/>
    <n v="0.15"/>
    <m/>
    <s v="MENSUAL"/>
    <d v="2022-01-07T00:00:00"/>
    <s v="RENOVACION"/>
    <s v="ARCE , GUILLERMO GENARO"/>
    <x v="447"/>
    <x v="436"/>
    <s v="ASESOR"/>
    <x v="57"/>
    <n v="0.3"/>
    <n v="19.665899999999997"/>
  </r>
  <r>
    <s v="AUTOS"/>
    <s v="MAPFRE"/>
    <n v="4011900236342"/>
    <n v="688.39"/>
    <n v="103.2585"/>
    <n v="0.15"/>
    <m/>
    <s v="MENSUAL"/>
    <d v="2022-01-07T00:00:00"/>
    <s v="RENOVACION"/>
    <s v="AGUILERA MORENO, SANDRA JESSICA"/>
    <x v="394"/>
    <x v="393"/>
    <s v="ASESOR SENIOR"/>
    <x v="54"/>
    <n v="0.3"/>
    <n v="30.977549999999997"/>
  </r>
  <r>
    <s v="AUTOS"/>
    <s v="MAPFRE"/>
    <n v="4011900236363"/>
    <n v="356.7"/>
    <n v="53.504999999999995"/>
    <n v="0.15"/>
    <m/>
    <s v="MENSUAL"/>
    <d v="2022-01-07T00:00:00"/>
    <s v="RENOVACION"/>
    <s v="AGUILAR FLORES, ADRIANA"/>
    <x v="62"/>
    <x v="62"/>
    <s v="ASESOR"/>
    <x v="14"/>
    <n v="0.3"/>
    <n v="16.051499999999997"/>
  </r>
  <r>
    <s v="AUTOS"/>
    <s v="MAPFRE"/>
    <n v="4011900236539"/>
    <n v="413.91"/>
    <n v="62.086500000000001"/>
    <n v="0.15"/>
    <m/>
    <s v="MENSUAL"/>
    <d v="2022-01-07T00:00:00"/>
    <s v="RENOVACION"/>
    <s v="DELGADO SANCHEZ, NOE"/>
    <x v="320"/>
    <x v="319"/>
    <s v="ASESOR"/>
    <x v="55"/>
    <n v="0.3"/>
    <n v="18.62595"/>
  </r>
  <r>
    <s v="AUTOS"/>
    <s v="MAPFRE"/>
    <n v="4011900236704"/>
    <n v="208.08"/>
    <n v="31.212"/>
    <n v="0.15"/>
    <m/>
    <s v="MENSUAL"/>
    <d v="2022-01-07T00:00:00"/>
    <s v="RENOVACION"/>
    <s v="MARTINEZ FIGUEROA, SUSANA"/>
    <x v="129"/>
    <x v="129"/>
    <s v="ASESOR"/>
    <x v="21"/>
    <n v="0.3"/>
    <n v="9.3635999999999999"/>
  </r>
  <r>
    <s v="AUTOS"/>
    <s v="MAPFRE"/>
    <n v="4011900236828"/>
    <n v="820.48"/>
    <n v="123.072"/>
    <n v="0.15"/>
    <m/>
    <s v="MENSUAL"/>
    <d v="2022-01-07T00:00:00"/>
    <s v="RENOVACION"/>
    <s v="GUERRERO BACA, MANUEL"/>
    <x v="72"/>
    <x v="72"/>
    <s v="ASESOR"/>
    <x v="15"/>
    <n v="0.3"/>
    <n v="36.921599999999998"/>
  </r>
  <r>
    <s v="AUTOS"/>
    <s v="MAPFRE"/>
    <n v="4011900237234"/>
    <n v="785.91"/>
    <n v="117.88649999999998"/>
    <n v="0.15"/>
    <m/>
    <s v="MENSUAL"/>
    <d v="2022-01-07T00:00:00"/>
    <s v="RENOVACION"/>
    <s v="VERA ORTIZ, MARIANA"/>
    <x v="310"/>
    <x v="309"/>
    <s v="SUBDIRECTOR DE PROMOCION"/>
    <x v="53"/>
    <n v="0.3"/>
    <n v="35.365949999999991"/>
  </r>
  <r>
    <s v="AUTOS"/>
    <s v="MAPFRE"/>
    <n v="4011900237244"/>
    <n v="478.33"/>
    <n v="71.749499999999998"/>
    <n v="0.15"/>
    <m/>
    <s v="MENSUAL"/>
    <d v="2022-01-07T00:00:00"/>
    <s v="RENOVACION"/>
    <s v="ALVAREZ SORIANO, FELIPE"/>
    <x v="282"/>
    <x v="281"/>
    <s v="ASESOR"/>
    <x v="47"/>
    <n v="0.3"/>
    <n v="21.524849999999997"/>
  </r>
  <r>
    <s v="AUTOS"/>
    <s v="MAPFRE"/>
    <n v="4011900243641"/>
    <n v="883.27"/>
    <n v="132.4905"/>
    <n v="0.15"/>
    <m/>
    <s v="MENSUAL"/>
    <d v="2022-01-07T00:00:00"/>
    <s v="RENOVACION"/>
    <s v="SALAS RODEA, CLAUDIA GABRIELA"/>
    <x v="83"/>
    <x v="83"/>
    <s v="ASESOR"/>
    <x v="17"/>
    <n v="0.3"/>
    <n v="39.747149999999998"/>
  </r>
  <r>
    <s v="AUTOS"/>
    <s v="MAPFRE"/>
    <n v="4011900300036"/>
    <n v="394.86"/>
    <n v="39.49"/>
    <n v="0.10001013017271945"/>
    <m/>
    <s v="MENSUAL"/>
    <d v="2022-01-07T00:00:00"/>
    <s v="RENOVACION"/>
    <s v="STRASSBURGER MADRIGAL, MARIBEL"/>
    <x v="448"/>
    <x v="437"/>
    <s v="DIRECTOR"/>
    <x v="62"/>
    <n v="0.3"/>
    <n v="11.847"/>
  </r>
  <r>
    <s v="AUTOS"/>
    <s v="MAPFRE"/>
    <n v="4011900300779"/>
    <n v="383.2"/>
    <n v="57.48"/>
    <n v="0.15"/>
    <m/>
    <s v="MENSUAL"/>
    <d v="2022-01-07T00:00:00"/>
    <s v="RENOVACION"/>
    <s v="LEON SANCHEZ, ARTURO"/>
    <x v="395"/>
    <x v="394"/>
    <s v="SEGUROS"/>
    <x v="64"/>
    <n v="0.3"/>
    <n v="17.244"/>
  </r>
  <r>
    <s v="AUTOS"/>
    <s v="MAPFRE"/>
    <n v="4011900312437"/>
    <n v="342.02"/>
    <n v="30.1"/>
    <n v="8.8006549324600905E-2"/>
    <m/>
    <s v="MENSUAL"/>
    <d v="2022-01-07T00:00:00"/>
    <s v="RENOVACION"/>
    <s v="MULGADO ANDA, BEATRIZ LIZBETH"/>
    <x v="438"/>
    <x v="236"/>
    <s v="BAJA"/>
    <x v="1"/>
    <n v="0.3"/>
    <n v="9.0299999999999994"/>
  </r>
  <r>
    <s v="AUTOS"/>
    <s v="MAPFRE"/>
    <n v="4011900470371"/>
    <n v="4241.8100000000004"/>
    <n v="636.27150000000006"/>
    <n v="0.15"/>
    <m/>
    <s v="CONTADO"/>
    <d v="2022-01-07T00:00:00"/>
    <s v="RENOVACION"/>
    <s v="NU乍Z LOZANO, EDUARDO"/>
    <x v="170"/>
    <x v="170"/>
    <s v="ASESOR SENIOR"/>
    <x v="25"/>
    <n v="0.3"/>
    <n v="190.88145"/>
  </r>
  <r>
    <s v="AUTOS"/>
    <s v="MAPFRE"/>
    <n v="4011900479965"/>
    <n v="157.74"/>
    <n v="23.661000000000001"/>
    <n v="0.15"/>
    <m/>
    <s v="MENSUAL"/>
    <d v="2022-01-07T00:00:00"/>
    <s v="RENOVACION"/>
    <s v="RODRIGUEZ HERNANDEZ, EDUARDO"/>
    <x v="269"/>
    <x v="268"/>
    <s v="ASESOR SENIOR"/>
    <x v="44"/>
    <n v="0.3"/>
    <n v="7.0983000000000001"/>
  </r>
  <r>
    <s v="AUTOS"/>
    <s v="MAPFRE"/>
    <n v="4011900487340"/>
    <n v="6862.09"/>
    <n v="1029.3135"/>
    <n v="0.15"/>
    <m/>
    <s v="SEMESTRAL"/>
    <d v="2022-01-07T00:00:00"/>
    <s v="RENOVACION"/>
    <s v="ARRIAGA ABRAHAM, MYRNA"/>
    <x v="342"/>
    <x v="341"/>
    <s v="ASESOR"/>
    <x v="59"/>
    <n v="0.3"/>
    <n v="308.79404999999997"/>
  </r>
  <r>
    <s v="AUTOS"/>
    <s v="MAPFRE"/>
    <n v="4011900502057"/>
    <n v="5629.38"/>
    <n v="844.40700000000004"/>
    <n v="0.15"/>
    <m/>
    <s v="CONTADO"/>
    <d v="2022-01-07T00:00:00"/>
    <s v="RENOVACION"/>
    <s v="GRIJALVA PERALTA, ELVIA ALICIA"/>
    <x v="235"/>
    <x v="235"/>
    <s v="ASESOR"/>
    <x v="38"/>
    <n v="0.3"/>
    <n v="253.32210000000001"/>
  </r>
  <r>
    <s v="AUTOS"/>
    <s v="MAPFRE"/>
    <n v="4012000006197"/>
    <n v="185.32"/>
    <n v="27.797999999999998"/>
    <n v="0.15"/>
    <m/>
    <s v="MENSUAL"/>
    <d v="2022-01-07T00:00:00"/>
    <s v="RENOVACION"/>
    <s v="ROSAS RUIZ, FELIPE"/>
    <x v="75"/>
    <x v="75"/>
    <s v="DIRECTOR DE CENTRO FINANCIERO"/>
    <x v="4"/>
    <n v="0.3"/>
    <n v="8.3393999999999995"/>
  </r>
  <r>
    <s v="AUTOS"/>
    <s v="MAPFRE"/>
    <n v="4012000036202"/>
    <n v="649.19000000000005"/>
    <n v="97.378500000000003"/>
    <n v="0.15"/>
    <m/>
    <s v="MENSUAL"/>
    <d v="2022-01-07T00:00:00"/>
    <s v="RENOVACION"/>
    <s v="RODRIGUEZ MARIACA, ROBERTO"/>
    <x v="449"/>
    <x v="438"/>
    <s v="SUBDIRECTOR"/>
    <x v="61"/>
    <n v="0.3"/>
    <n v="29.213549999999998"/>
  </r>
  <r>
    <s v="AUTOS"/>
    <s v="MAPFRE"/>
    <n v="4012000039404"/>
    <n v="356.77"/>
    <n v="53.515499999999996"/>
    <n v="0.15"/>
    <m/>
    <s v="MENSUAL"/>
    <d v="2022-01-07T00:00:00"/>
    <s v="RENOVACION"/>
    <s v="NORIEGA MIJARES, FRANCISCO FERN"/>
    <x v="387"/>
    <x v="386"/>
    <s v="ASESOR"/>
    <x v="8"/>
    <n v="0.3"/>
    <n v="16.054649999999999"/>
  </r>
  <r>
    <s v="AUTOS"/>
    <s v="MAPFRE"/>
    <n v="4012000074728"/>
    <n v="268.76"/>
    <n v="40.314"/>
    <n v="0.15"/>
    <m/>
    <s v="MENSUAL"/>
    <d v="2022-01-07T00:00:00"/>
    <s v="RENOVACION"/>
    <s v="CABRERA LEAL, JOSE LUIS"/>
    <x v="290"/>
    <x v="289"/>
    <s v="OPERADOR TELEFONICO"/>
    <x v="49"/>
    <n v="0.15"/>
    <n v="6.0470999999999995"/>
  </r>
  <r>
    <s v="AUTOS"/>
    <s v="MAPFRE"/>
    <n v="4012100030364"/>
    <n v="3758.8"/>
    <n v="563.82000000000005"/>
    <n v="0.15"/>
    <m/>
    <s v="CONTADO"/>
    <d v="2022-01-07T00:00:00"/>
    <s v="RENOVACION"/>
    <s v="GARIBALDI PACHECO, FAVIO ANTONI"/>
    <x v="431"/>
    <x v="424"/>
    <s v="EJECUTIVO DE SERVICIO"/>
    <x v="34"/>
    <n v="0.3"/>
    <n v="169.14600000000002"/>
  </r>
  <r>
    <s v="AUTOS"/>
    <s v="MAPFRE"/>
    <n v="4012100037234"/>
    <n v="2708.67"/>
    <n v="406.3005"/>
    <n v="0.15"/>
    <m/>
    <s v="CONTADO"/>
    <d v="2022-01-07T00:00:00"/>
    <s v="RENOVACION"/>
    <s v="LOPEZ GUEL, NORA AIDA"/>
    <x v="431"/>
    <x v="424"/>
    <s v="EJECUTIVO DE SERVICIO"/>
    <x v="34"/>
    <n v="0.3"/>
    <n v="121.89014999999999"/>
  </r>
  <r>
    <s v="AUTOS"/>
    <s v="MAPFRE"/>
    <n v="4012100045504"/>
    <n v="9460.58"/>
    <n v="1419.087"/>
    <n v="0.15"/>
    <m/>
    <s v="CONTADO"/>
    <d v="2022-01-07T00:00:00"/>
    <s v="RENOVACION"/>
    <s v="LOSIM COMERCIALIZADORA SA DE CV"/>
    <x v="143"/>
    <x v="143"/>
    <s v="ASESOR SENIOR"/>
    <x v="19"/>
    <n v="0.3"/>
    <n v="425.72609999999997"/>
  </r>
  <r>
    <s v="AUTOS"/>
    <s v="MAPFRE"/>
    <n v="4012100158162"/>
    <n v="352.47"/>
    <n v="52.8705"/>
    <n v="0.15"/>
    <m/>
    <s v="MENSUAL"/>
    <d v="2022-01-07T00:00:00"/>
    <s v="NUEVA"/>
    <s v="ZANABRIA RAYAS, HUGO ALONSO"/>
    <x v="450"/>
    <x v="439"/>
    <s v="ASESOR"/>
    <x v="5"/>
    <n v="0.3"/>
    <n v="15.861149999999999"/>
  </r>
  <r>
    <s v="AUTOS"/>
    <s v="MAPFRE"/>
    <n v="4012100191235"/>
    <n v="382.23"/>
    <n v="54.660000000000004"/>
    <n v="0.1430029040106742"/>
    <m/>
    <s v="MENSUAL"/>
    <d v="2022-01-07T00:00:00"/>
    <s v="NUEVA"/>
    <s v="ELIZONDO SANMIGUEL, OLGA ADRIAN"/>
    <x v="276"/>
    <x v="275"/>
    <s v="ASESOR SENIOR"/>
    <x v="46"/>
    <n v="0.3"/>
    <n v="16.398"/>
  </r>
  <r>
    <s v="AUTOS"/>
    <s v="MAPFRE"/>
    <n v="4012100191451"/>
    <n v="284.07"/>
    <n v="40.619999999999997"/>
    <n v="0.14299292427922694"/>
    <m/>
    <s v="MENSUAL"/>
    <d v="2022-01-07T00:00:00"/>
    <s v="NUEVA"/>
    <s v="ELIZONDO SANMIGUEL, OLGA ADRIAN"/>
    <x v="276"/>
    <x v="275"/>
    <s v="ASESOR SENIOR"/>
    <x v="46"/>
    <n v="0.3"/>
    <n v="12.185999999999998"/>
  </r>
  <r>
    <s v="AUTOS"/>
    <s v="MAPFRE"/>
    <n v="4012100191455"/>
    <n v="512.71"/>
    <n v="73.31"/>
    <n v="0.14298531333502368"/>
    <m/>
    <s v="MENSUAL"/>
    <d v="2022-01-07T00:00:00"/>
    <s v="NUEVA"/>
    <s v="ELIZONDO SANMIGUEL, OLGA ADRIAN"/>
    <x v="276"/>
    <x v="275"/>
    <s v="ASESOR SENIOR"/>
    <x v="46"/>
    <n v="0.3"/>
    <n v="21.992999999999999"/>
  </r>
  <r>
    <s v="AUTOS"/>
    <s v="MAPFRE"/>
    <n v="4012100191465"/>
    <n v="846.4"/>
    <n v="121.03000000000002"/>
    <n v="0.14299385633270323"/>
    <m/>
    <s v="MENSUAL"/>
    <d v="2022-01-07T00:00:00"/>
    <s v="NUEVA"/>
    <s v="ELIZONDO SANMIGUEL, OLGA ADRIAN"/>
    <x v="276"/>
    <x v="275"/>
    <s v="ASESOR SENIOR"/>
    <x v="46"/>
    <n v="0.3"/>
    <n v="36.309000000000005"/>
  </r>
  <r>
    <s v="AUTOS"/>
    <s v="MAPFRE"/>
    <n v="4012100191468"/>
    <n v="615.63"/>
    <n v="88.03"/>
    <n v="0.14299173204684631"/>
    <m/>
    <s v="MENSUAL"/>
    <d v="2022-01-07T00:00:00"/>
    <s v="NUEVA"/>
    <s v="ELIZONDO SANMIGUEL, OLGA ADRIAN"/>
    <x v="276"/>
    <x v="275"/>
    <s v="ASESOR SENIOR"/>
    <x v="46"/>
    <n v="0.3"/>
    <n v="26.408999999999999"/>
  </r>
  <r>
    <s v="AUTOS"/>
    <s v="MAPFRE"/>
    <n v="4012100191469"/>
    <n v="772.38"/>
    <n v="110.45"/>
    <n v="0.14299955980216991"/>
    <m/>
    <s v="MENSUAL"/>
    <d v="2022-01-07T00:00:00"/>
    <s v="NUEVA"/>
    <s v="ELIZONDO SANMIGUEL, OLGA ADRIAN"/>
    <x v="276"/>
    <x v="275"/>
    <s v="ASESOR SENIOR"/>
    <x v="46"/>
    <n v="0.3"/>
    <n v="33.134999999999998"/>
  </r>
  <r>
    <s v="AUTOS"/>
    <s v="MAPFRE"/>
    <n v="4012100191474"/>
    <n v="524.79"/>
    <n v="75.040000000000006"/>
    <n v="0.14299052954515143"/>
    <m/>
    <s v="MENSUAL"/>
    <d v="2022-01-07T00:00:00"/>
    <s v="NUEVA"/>
    <s v="ELIZONDO SANMIGUEL, OLGA ADRIAN"/>
    <x v="276"/>
    <x v="275"/>
    <s v="ASESOR SENIOR"/>
    <x v="46"/>
    <n v="0.3"/>
    <n v="22.512"/>
  </r>
  <r>
    <s v="AUTOS"/>
    <s v="MAPFRE"/>
    <n v="4012100191484"/>
    <n v="662.91"/>
    <n v="94.8"/>
    <n v="0.14300583789654706"/>
    <m/>
    <s v="MENSUAL"/>
    <d v="2022-01-07T00:00:00"/>
    <s v="NUEVA"/>
    <s v="ELIZONDO SANMIGUEL, OLGA ADRIAN"/>
    <x v="276"/>
    <x v="275"/>
    <s v="ASESOR SENIOR"/>
    <x v="46"/>
    <n v="0.3"/>
    <n v="28.439999999999998"/>
  </r>
  <r>
    <s v="AUTOS"/>
    <s v="MAPFRE"/>
    <n v="4012100222357"/>
    <n v="330.5"/>
    <n v="49.574999999999996"/>
    <n v="0.15"/>
    <m/>
    <s v="MENSUAL"/>
    <d v="2022-01-07T00:00:00"/>
    <s v="NUEVA"/>
    <s v="DE SILVA ALOR, ALEJANDRO"/>
    <x v="77"/>
    <x v="77"/>
    <s v="DIRECTOR DE CENTRO FINANCIERO"/>
    <x v="16"/>
    <n v="0.3"/>
    <n v="14.872499999999999"/>
  </r>
  <r>
    <s v="AUTOS"/>
    <s v="MAPFRE"/>
    <n v="4012100281801"/>
    <n v="756.82"/>
    <n v="113.52300000000001"/>
    <n v="0.15"/>
    <m/>
    <s v="MENSUAL"/>
    <d v="2022-01-07T00:00:00"/>
    <s v="RENOVACION"/>
    <s v="GUERRERO SANCHEZ, ETNA LAURA"/>
    <x v="103"/>
    <x v="103"/>
    <s v="DIRECTOR DE PROMOCION"/>
    <x v="18"/>
    <n v="0.3"/>
    <n v="34.056899999999999"/>
  </r>
  <r>
    <s v="AUTOS"/>
    <s v="MAPFRE"/>
    <n v="4012100312551"/>
    <n v="171.22"/>
    <n v="25.683"/>
    <n v="0.15"/>
    <m/>
    <s v="MENSUAL"/>
    <d v="2022-01-07T00:00:00"/>
    <s v="NUEVA"/>
    <s v="HERRERA RAMIREZ, JUAN MANUEL"/>
    <x v="451"/>
    <x v="394"/>
    <s v="SEGUROS"/>
    <x v="64"/>
    <n v="0.3"/>
    <n v="7.7048999999999994"/>
  </r>
  <r>
    <s v="AUTOS"/>
    <s v="MAPFRE"/>
    <n v="4012100374985"/>
    <n v="140.66"/>
    <n v="15.4"/>
    <n v="0.10948386179439784"/>
    <m/>
    <s v="MENSUAL"/>
    <d v="2022-01-07T00:00:00"/>
    <s v="NUEVA"/>
    <s v="MELENDEZ ARZOLA, ALBERTO DAVID"/>
    <x v="452"/>
    <x v="394"/>
    <s v="SEGUROS"/>
    <x v="64"/>
    <n v="0.3"/>
    <n v="4.62"/>
  </r>
  <r>
    <s v="AUTOS"/>
    <s v="MAPFRE"/>
    <n v="4012100384762"/>
    <n v="6942.95"/>
    <n v="1041.4424999999999"/>
    <n v="0.15"/>
    <m/>
    <s v="CONTADO"/>
    <d v="2022-01-07T00:00:00"/>
    <s v="NUEVA"/>
    <s v="GARCIA SANDOVAL, EFREN SEGUNDO"/>
    <x v="137"/>
    <x v="137"/>
    <s v="EJECUTIVO DE SERVICIO"/>
    <x v="22"/>
    <n v="0.3"/>
    <n v="312.43274999999994"/>
  </r>
  <r>
    <s v="AUTOS"/>
    <s v="MAPFRE"/>
    <n v="4012100386752"/>
    <n v="36610.449999999997"/>
    <n v="5491.5674999999992"/>
    <n v="0.15"/>
    <m/>
    <s v="CONTADO"/>
    <d v="2022-01-07T00:00:00"/>
    <s v="NUEVA"/>
    <s v="QUEZADA URBAN, JORGE HUMBERTO"/>
    <x v="361"/>
    <x v="360"/>
    <s v="ASESOR BANCA ESPECIALIZADA"/>
    <x v="5"/>
    <n v="0.3"/>
    <n v="1647.4702499999996"/>
  </r>
  <r>
    <s v="AUTOS"/>
    <s v="MAPFRE"/>
    <n v="4012100388526"/>
    <n v="10598.55"/>
    <n v="1589.7824999999998"/>
    <n v="0.15"/>
    <m/>
    <s v="CONTADO"/>
    <d v="2022-01-07T00:00:00"/>
    <s v="NUEVA"/>
    <s v="ARRENDADORA ACTINVER, S.A. DE C"/>
    <x v="407"/>
    <x v="405"/>
    <s v="ARRENDADORA"/>
    <x v="65"/>
    <n v="0.3"/>
    <n v="476.93474999999989"/>
  </r>
  <r>
    <s v="AUTOS"/>
    <s v="MAPFRE"/>
    <n v="4012100398097"/>
    <n v="9994.42"/>
    <n v="1499.163"/>
    <n v="0.15"/>
    <m/>
    <s v="CONTADO"/>
    <d v="2022-01-07T00:00:00"/>
    <s v="NUEVA"/>
    <s v="SMART OPTIMIZATION SA DE CV"/>
    <x v="83"/>
    <x v="83"/>
    <s v="ASESOR"/>
    <x v="17"/>
    <n v="0.3"/>
    <n v="449.74889999999999"/>
  </r>
  <r>
    <s v="AUTOS"/>
    <s v="MAPFRE"/>
    <n v="4012100399146"/>
    <n v="7174.81"/>
    <n v="1076.2215000000001"/>
    <n v="0.15"/>
    <m/>
    <s v="CONTADO"/>
    <d v="2022-01-07T00:00:00"/>
    <s v="NUEVA"/>
    <s v="GARCIA ARRAMBIDE, HERLINDA"/>
    <x v="453"/>
    <x v="440"/>
    <s v="ASESOR"/>
    <x v="15"/>
    <n v="0.3"/>
    <n v="322.86645000000004"/>
  </r>
  <r>
    <s v="AUTOS"/>
    <s v="MAPFRE"/>
    <n v="4012100401711"/>
    <n v="9941.4"/>
    <n v="1491.2099999999998"/>
    <n v="0.15"/>
    <m/>
    <s v="CONTADO"/>
    <d v="2022-01-07T00:00:00"/>
    <s v="NUEVA"/>
    <s v="NOGUERA PEREZ, JORGE ALBERTO"/>
    <x v="60"/>
    <x v="60"/>
    <s v="ASESOR"/>
    <x v="13"/>
    <n v="0.3"/>
    <n v="447.36299999999994"/>
  </r>
  <r>
    <s v="AUTOS"/>
    <s v="MAPFRE"/>
    <n v="4012100403140"/>
    <n v="5283.46"/>
    <n v="792.51900000000001"/>
    <n v="0.15"/>
    <m/>
    <s v="CONTADO"/>
    <d v="2022-01-07T00:00:00"/>
    <s v="NUEVA"/>
    <s v="SANCHEZ VELEZ, HECTOR"/>
    <x v="454"/>
    <x v="394"/>
    <s v="SEGUROS"/>
    <x v="64"/>
    <n v="0.3"/>
    <n v="237.75569999999999"/>
  </r>
  <r>
    <s v="AUTOS"/>
    <s v="MAPFRE"/>
    <n v="4012100403336"/>
    <n v="8152.04"/>
    <n v="1222.806"/>
    <n v="0.15"/>
    <m/>
    <s v="CONTADO"/>
    <d v="2022-01-07T00:00:00"/>
    <s v="NUEVA"/>
    <s v="ESCOBAR ROBLEDO, NANCY YASMIN"/>
    <x v="439"/>
    <x v="429"/>
    <s v="CREDITO"/>
    <x v="68"/>
    <n v="0.3"/>
    <n v="366.84179999999998"/>
  </r>
  <r>
    <s v="AUTOS"/>
    <s v="MAPFRE"/>
    <n v="4012100404297"/>
    <n v="3439.54"/>
    <n v="515.93099999999993"/>
    <n v="0.15"/>
    <m/>
    <s v="CONTADO"/>
    <d v="2022-01-07T00:00:00"/>
    <s v="NUEVA"/>
    <s v="GOMEZ LOPEZ, JOSE ANTONIO"/>
    <x v="455"/>
    <x v="441"/>
    <s v="ASESOR PATRIMONIAL"/>
    <x v="32"/>
    <n v="0.3"/>
    <n v="154.77929999999998"/>
  </r>
  <r>
    <s v="AUTOS"/>
    <s v="MAPFRE"/>
    <n v="4012200000373"/>
    <n v="1792.27"/>
    <n v="268.84049999999996"/>
    <n v="0.15"/>
    <m/>
    <s v="CONTADO"/>
    <d v="2022-01-07T00:00:00"/>
    <s v="RENOVACION"/>
    <s v="SZABO ., MATTHEW ANDREW"/>
    <x v="232"/>
    <x v="232"/>
    <s v="ASESOR"/>
    <x v="36"/>
    <n v="0.3"/>
    <n v="80.652149999999992"/>
  </r>
  <r>
    <s v="AUTOS"/>
    <s v="MAPFRE"/>
    <n v="4012200000542"/>
    <n v="1847.45"/>
    <n v="277.11750000000001"/>
    <n v="0.15"/>
    <m/>
    <s v="CONTADO"/>
    <d v="2022-01-07T00:00:00"/>
    <s v="NUEVA"/>
    <s v="VILLANUEVA VALENZUELA, MARCO AU"/>
    <x v="260"/>
    <x v="259"/>
    <s v="EJECUTIVO DE SERVICIO"/>
    <x v="31"/>
    <n v="0.3"/>
    <n v="83.135249999999999"/>
  </r>
  <r>
    <s v="AUTOS"/>
    <s v="MAPFRE"/>
    <n v="4012200001944"/>
    <n v="9480.1"/>
    <n v="1422.0150000000001"/>
    <n v="0.15"/>
    <m/>
    <s v="CONTADO"/>
    <d v="2022-01-07T00:00:00"/>
    <s v="NUEVA"/>
    <s v="SENDRA ARIAS, JORDI"/>
    <x v="456"/>
    <x v="442"/>
    <s v="BANQUERO PRIVADO SENIOR"/>
    <x v="18"/>
    <n v="0.3"/>
    <n v="426.60450000000003"/>
  </r>
  <r>
    <s v="AUTOS"/>
    <s v="MAPFRE"/>
    <n v="4012200001947"/>
    <n v="6727.57"/>
    <n v="1009.1354999999999"/>
    <n v="0.15"/>
    <m/>
    <s v="CONTADO"/>
    <d v="2022-01-07T00:00:00"/>
    <s v="NUEVA"/>
    <s v="SENDRA ARIAS, JORDI"/>
    <x v="456"/>
    <x v="442"/>
    <s v="BANQUERO PRIVADO SENIOR"/>
    <x v="18"/>
    <n v="0.3"/>
    <n v="302.74064999999996"/>
  </r>
  <r>
    <s v="AUTOS"/>
    <s v="MAPFRE"/>
    <n v="4012200003656"/>
    <n v="397.35"/>
    <n v="59.602499999999999"/>
    <n v="0.15"/>
    <m/>
    <s v="MENSUAL"/>
    <d v="2022-01-07T00:00:00"/>
    <s v="NUEVA"/>
    <s v="BRITO PEDROZA, PATRICIA ELIZABE"/>
    <x v="417"/>
    <x v="413"/>
    <s v="ASESOR SENIOR"/>
    <x v="18"/>
    <n v="0.3"/>
    <n v="17.880749999999999"/>
  </r>
  <r>
    <s v="AUTOS"/>
    <s v="MAPFRE"/>
    <n v="4012200004756"/>
    <n v="7237.89"/>
    <n v="1085.6835000000001"/>
    <n v="0.15"/>
    <m/>
    <s v="CONTADO"/>
    <d v="2022-01-07T00:00:00"/>
    <s v="NUEVA"/>
    <s v="ARANDA MARTINEZ, ALMA DELIA"/>
    <x v="78"/>
    <x v="78"/>
    <s v="INTERNO"/>
    <x v="16"/>
    <n v="0.3"/>
    <n v="325.70505000000003"/>
  </r>
  <r>
    <s v="EMPRESARIAL"/>
    <s v="MAPFRE"/>
    <n v="4022200000072"/>
    <n v="6514.7"/>
    <n v="846.91100000000006"/>
    <n v="0.13"/>
    <m/>
    <s v="CONTADO"/>
    <d v="2022-01-07T00:00:00"/>
    <s v="RENOVACION"/>
    <s v="PANIFICADORA Y ALIMENTOS DE MOR"/>
    <x v="83"/>
    <x v="83"/>
    <s v="ASESOR"/>
    <x v="17"/>
    <n v="0.3"/>
    <n v="254.07330000000002"/>
  </r>
  <r>
    <s v="AUTOS"/>
    <s v="MAPFRE"/>
    <n v="4052000009044"/>
    <n v="737.54"/>
    <n v="110.63099999999999"/>
    <n v="0.15"/>
    <m/>
    <s v="MENSUAL"/>
    <d v="2022-01-07T00:00:00"/>
    <s v="RENOVACION"/>
    <s v="FUAD COMERCIALIZADORA Y SERVICI"/>
    <x v="457"/>
    <x v="394"/>
    <s v="SEGUROS"/>
    <x v="64"/>
    <n v="0.3"/>
    <n v="33.189299999999996"/>
  </r>
  <r>
    <s v="AUTOS"/>
    <s v="MAPFRE"/>
    <n v="4052100009580"/>
    <n v="251.88"/>
    <n v="37.781999999999996"/>
    <n v="0.15"/>
    <m/>
    <s v="CONTADO"/>
    <d v="2022-01-07T00:00:00"/>
    <s v="NUEVA"/>
    <s v="ARRENDADORA ACTINVER,"/>
    <x v="407"/>
    <x v="405"/>
    <s v="ARRENDADORA"/>
    <x v="65"/>
    <n v="0.3"/>
    <n v="11.334599999999998"/>
  </r>
  <r>
    <s v="AUTOS"/>
    <s v="MAPFRE"/>
    <n v="4052100026955"/>
    <n v="1729.94"/>
    <n v="259.49099999999999"/>
    <n v="0.15"/>
    <m/>
    <s v="MENSUAL"/>
    <d v="2022-01-07T00:00:00"/>
    <s v="NUEVA"/>
    <s v="SCHIEVENINI ANAYA, ALDO JAVIER"/>
    <x v="42"/>
    <x v="42"/>
    <s v="ASESOR SENIOR"/>
    <x v="11"/>
    <n v="0.3"/>
    <n v="77.84729999999999"/>
  </r>
  <r>
    <s v="AUTOS"/>
    <s v="MAPFRE"/>
    <n v="4052200000061"/>
    <n v="41473.94"/>
    <n v="5391.6200000000008"/>
    <n v="0.13000018806990607"/>
    <m/>
    <s v="CONTADO"/>
    <d v="2022-01-07T00:00:00"/>
    <s v="RENOVACION"/>
    <s v="PANIFICADORA Y ALIMENTOS DE MOR"/>
    <x v="83"/>
    <x v="83"/>
    <s v="ASESOR"/>
    <x v="17"/>
    <n v="0.3"/>
    <n v="1617.4860000000001"/>
  </r>
  <r>
    <s v="GMM"/>
    <s v="MAPFRE"/>
    <n v="2882000022502"/>
    <n v="3398.38"/>
    <n v="577.72"/>
    <n v="0.16999864641387955"/>
    <m/>
    <s v="MENSUAL SIN RECARGOS"/>
    <d v="2022-01-10T00:00:00"/>
    <s v="RENOVACION"/>
    <s v="TREVI令 SILVA, JESUS CARLOS"/>
    <x v="458"/>
    <x v="443"/>
    <s v="ASESOR"/>
    <x v="1"/>
    <n v="0.3"/>
    <n v="173.316"/>
  </r>
  <r>
    <s v="AUTOS"/>
    <s v="MAPFRE"/>
    <n v="4011900204698"/>
    <n v="577.08000000000004"/>
    <n v="86.561999999999998"/>
    <n v="0.15"/>
    <m/>
    <s v="MENSUAL"/>
    <d v="2022-01-10T00:00:00"/>
    <s v="RENOVACION"/>
    <s v="VAZQUEZ GIL, DAVID"/>
    <x v="183"/>
    <x v="183"/>
    <s v="ASESOR SENIOR"/>
    <x v="20"/>
    <n v="0.3"/>
    <n v="25.968599999999999"/>
  </r>
  <r>
    <s v="AUTOS"/>
    <s v="MAPFRE"/>
    <n v="4011900211173"/>
    <n v="485.91"/>
    <n v="72.886499999999998"/>
    <n v="0.15"/>
    <m/>
    <s v="MENSUAL"/>
    <d v="2022-01-10T00:00:00"/>
    <s v="RENOVACION"/>
    <s v="JARILLO MARTINEZ, ROGELIO"/>
    <x v="333"/>
    <x v="332"/>
    <s v="SUBDIRECTOR DE CENTRO FINANCIERO"/>
    <x v="26"/>
    <n v="0.3"/>
    <n v="21.865949999999998"/>
  </r>
  <r>
    <s v="AUTOS"/>
    <s v="MAPFRE"/>
    <n v="4011900236540"/>
    <n v="287.93"/>
    <n v="43.189500000000002"/>
    <n v="0.15"/>
    <m/>
    <s v="MENSUAL"/>
    <d v="2022-01-10T00:00:00"/>
    <s v="RENOVACION"/>
    <s v="DELGADO SANCHEZ, NOE"/>
    <x v="320"/>
    <x v="319"/>
    <s v="ASESOR"/>
    <x v="55"/>
    <n v="0.3"/>
    <n v="12.956850000000001"/>
  </r>
  <r>
    <s v="AUTOS"/>
    <s v="MAPFRE"/>
    <n v="4011900316455"/>
    <n v="859.88"/>
    <n v="75.67"/>
    <n v="8.8000651253663298E-2"/>
    <m/>
    <s v="MENSUAL"/>
    <d v="2022-01-10T00:00:00"/>
    <s v="RENOVACION"/>
    <s v="ZERMENO TORRES, MARIA DE LOURDE"/>
    <x v="141"/>
    <x v="141"/>
    <s v="ASESOR"/>
    <x v="19"/>
    <n v="0.3"/>
    <n v="22.701000000000001"/>
  </r>
  <r>
    <s v="AUTOS"/>
    <s v="MAPFRE"/>
    <n v="4011900502149"/>
    <n v="442.94"/>
    <n v="66.441000000000003"/>
    <n v="0.15"/>
    <m/>
    <s v="MENSUAL"/>
    <d v="2022-01-10T00:00:00"/>
    <s v="RENOVACION"/>
    <s v="MARTINEZ HERRERA, JAVIER OSWALD"/>
    <x v="45"/>
    <x v="45"/>
    <s v="ASESOR SENIOR"/>
    <x v="12"/>
    <n v="0.3"/>
    <n v="19.932300000000001"/>
  </r>
  <r>
    <s v="AUTOS"/>
    <s v="MAPFRE"/>
    <n v="4012000005406"/>
    <n v="8393.82"/>
    <n v="1259.0729999999999"/>
    <n v="0.15"/>
    <m/>
    <s v="CONTADO"/>
    <d v="2022-01-10T00:00:00"/>
    <s v="RENOVACION"/>
    <s v="OROZCO RODRIGUEZ, DIEGO GUIBALD"/>
    <x v="439"/>
    <x v="429"/>
    <s v="CREDITO"/>
    <x v="68"/>
    <n v="0.3"/>
    <n v="377.72189999999995"/>
  </r>
  <r>
    <s v="AUTOS"/>
    <s v="MAPFRE"/>
    <n v="4012000153697"/>
    <n v="330.51"/>
    <n v="49.576499999999996"/>
    <n v="0.15"/>
    <m/>
    <s v="MENSUAL"/>
    <d v="2022-01-10T00:00:00"/>
    <s v="RENOVACION"/>
    <s v="LEIJA GUTIERREZ, JUAN ALBERTO"/>
    <x v="354"/>
    <x v="353"/>
    <s v="ASESOR SENIOR"/>
    <x v="60"/>
    <n v="0.3"/>
    <n v="14.872949999999998"/>
  </r>
  <r>
    <s v="AUTOS"/>
    <s v="MAPFRE"/>
    <n v="4012000505155"/>
    <n v="412.22"/>
    <n v="61.832999999999998"/>
    <n v="0.15"/>
    <m/>
    <s v="MENSUAL"/>
    <d v="2022-01-10T00:00:00"/>
    <s v="RENOVACION"/>
    <s v="SOCIEDAD INTERNACIONAL DE CAPAC"/>
    <x v="163"/>
    <x v="163"/>
    <s v="EJECUTIVO DE SERVICIO"/>
    <x v="25"/>
    <n v="0.3"/>
    <n v="18.549899999999997"/>
  </r>
  <r>
    <s v="AUTOS"/>
    <s v="MAPFRE"/>
    <n v="4012000539334"/>
    <n v="452.85"/>
    <n v="67.927499999999995"/>
    <n v="0.15"/>
    <m/>
    <s v="MENSUAL"/>
    <d v="2022-01-10T00:00:00"/>
    <s v="RENOVACION"/>
    <s v="VILLAFA丕 VILLAFA丕, JOSE MATEO"/>
    <x v="290"/>
    <x v="289"/>
    <s v="OPERADOR TELEFONICO"/>
    <x v="49"/>
    <n v="0.3"/>
    <n v="20.378249999999998"/>
  </r>
  <r>
    <s v="AUTOS"/>
    <s v="MAPFRE"/>
    <n v="4012100047885"/>
    <n v="7053.15"/>
    <n v="1057.9724999999999"/>
    <n v="0.15"/>
    <m/>
    <s v="CONTADO"/>
    <d v="2022-01-10T00:00:00"/>
    <s v="RENOVACION"/>
    <s v="JUNGBUNZLAUER MEXICO SA DE CV"/>
    <x v="60"/>
    <x v="60"/>
    <s v="ASESOR"/>
    <x v="13"/>
    <n v="0.3"/>
    <n v="317.39174999999994"/>
  </r>
  <r>
    <s v="AUTOS"/>
    <s v="MAPFRE"/>
    <n v="4012100190000"/>
    <n v="550.78"/>
    <n v="82.61699999999999"/>
    <n v="0.15"/>
    <m/>
    <s v="MENSUAL"/>
    <d v="2022-01-10T00:00:00"/>
    <s v="NUEVA"/>
    <s v="JUAREZ RODRIGUEZ, ROSA CECILIA"/>
    <x v="336"/>
    <x v="335"/>
    <s v="ASESOR SENIOR"/>
    <x v="26"/>
    <n v="0.3"/>
    <n v="24.785099999999996"/>
  </r>
  <r>
    <s v="AUTOS"/>
    <s v="MAPFRE"/>
    <n v="4012100220273"/>
    <n v="409.72"/>
    <n v="61.457999999999998"/>
    <n v="0.15"/>
    <m/>
    <s v="MENSUAL"/>
    <d v="2022-01-10T00:00:00"/>
    <s v="NUEVA"/>
    <s v="ALVAREZ AUDELO, MONICA LETICIA"/>
    <x v="320"/>
    <x v="319"/>
    <s v="ASESOR"/>
    <x v="55"/>
    <n v="0.3"/>
    <n v="18.4374"/>
  </r>
  <r>
    <s v="AUTOS"/>
    <s v="MAPFRE"/>
    <n v="4012100223959"/>
    <n v="376.55"/>
    <n v="56.482500000000002"/>
    <n v="0.15"/>
    <m/>
    <s v="MENSUAL"/>
    <d v="2022-01-10T00:00:00"/>
    <s v="NUEVA"/>
    <s v="HERNANDEZ GUERRERO, MUCIO ISRAE"/>
    <x v="459"/>
    <x v="444"/>
    <s v="DIRECTOR DE CENTRO FINANCIERO"/>
    <x v="1"/>
    <n v="0.3"/>
    <n v="16.944749999999999"/>
  </r>
  <r>
    <s v="AUTOS"/>
    <s v="MAPFRE"/>
    <n v="4012100345561"/>
    <n v="405.3"/>
    <n v="60.795000000000002"/>
    <n v="0.15"/>
    <m/>
    <s v="MENSUAL"/>
    <d v="2022-01-10T00:00:00"/>
    <s v="NUEVA"/>
    <s v="MARTINEZ RUIZ, JORGE"/>
    <x v="206"/>
    <x v="206"/>
    <s v="ASESOR"/>
    <x v="32"/>
    <n v="0.3"/>
    <n v="18.238499999999998"/>
  </r>
  <r>
    <s v="AUTOS"/>
    <s v="MAPFRE"/>
    <n v="4012100355917"/>
    <n v="112.15"/>
    <n v="16.822500000000002"/>
    <n v="0.15"/>
    <m/>
    <s v="MENSUAL"/>
    <d v="2022-01-10T00:00:00"/>
    <s v="NUEVA"/>
    <s v="VALERIANO MONTIEL, JOSE RAYMUND"/>
    <x v="414"/>
    <x v="394"/>
    <s v="SEGUROS"/>
    <x v="64"/>
    <n v="0.3"/>
    <n v="5.0467500000000003"/>
  </r>
  <r>
    <s v="AUTOS"/>
    <s v="MAPFRE"/>
    <n v="4012100404106"/>
    <n v="1121.8800000000001"/>
    <n v="168.28200000000001"/>
    <n v="0.15"/>
    <m/>
    <s v="TRIMESTRAL"/>
    <d v="2022-01-10T00:00:00"/>
    <s v="NUEVA"/>
    <s v="FLORES MU令Z, ERIC"/>
    <x v="460"/>
    <x v="394"/>
    <s v="SEGUROS"/>
    <x v="64"/>
    <n v="0.3"/>
    <n v="50.4846"/>
  </r>
  <r>
    <s v="AUTOS"/>
    <s v="MAPFRE"/>
    <n v="4012100405109"/>
    <n v="440.14"/>
    <n v="66.021000000000001"/>
    <n v="0.15"/>
    <m/>
    <s v="MENSUAL"/>
    <d v="2022-01-10T00:00:00"/>
    <s v="NUEVA"/>
    <s v="REYES ALFARO, SUSANA ERIKA"/>
    <x v="314"/>
    <x v="313"/>
    <s v="INTERNO"/>
    <x v="54"/>
    <n v="0.3"/>
    <n v="19.8063"/>
  </r>
  <r>
    <s v="AUTOS"/>
    <s v="MAPFRE"/>
    <n v="4012200003764"/>
    <n v="3371.67"/>
    <n v="505.75049999999999"/>
    <n v="0.15"/>
    <m/>
    <s v="CONTADO"/>
    <d v="2022-01-10T00:00:00"/>
    <s v="RENOVACION"/>
    <s v="MENDEZ SALCEDO, JORGE ALBERTO"/>
    <x v="176"/>
    <x v="176"/>
    <s v="ASESOR SENIOR"/>
    <x v="20"/>
    <n v="0.3"/>
    <n v="151.72514999999999"/>
  </r>
  <r>
    <s v="AUTOS"/>
    <s v="MAPFRE"/>
    <n v="4012200004863"/>
    <n v="7117.06"/>
    <n v="1067.559"/>
    <n v="0.15"/>
    <m/>
    <s v="CONTADO"/>
    <d v="2022-01-10T00:00:00"/>
    <s v="NUEVA"/>
    <s v="PE冊ELAS MARTINEZ, LORENA"/>
    <x v="384"/>
    <x v="383"/>
    <s v="ASESOR SENIOR"/>
    <x v="35"/>
    <n v="0.3"/>
    <n v="320.26769999999999"/>
  </r>
  <r>
    <s v="VIDA INVERSION"/>
    <s v="MAPFRE"/>
    <n v="1002000012919"/>
    <n v="25000"/>
    <n v="6500"/>
    <n v="0.26"/>
    <m/>
    <s v="CONTADO"/>
    <d v="2022-01-11T00:00:00"/>
    <s v="RENOVACION"/>
    <s v="JEAN MENESES, DENISE"/>
    <x v="377"/>
    <x v="376"/>
    <s v="DIRECTOR DE CENTRO FINANCIERO"/>
    <x v="13"/>
    <n v="0.3"/>
    <n v="1950"/>
  </r>
  <r>
    <s v="VIDA INVERSION"/>
    <s v="MAPFRE"/>
    <n v="1002000013037"/>
    <n v="2500"/>
    <n v="650"/>
    <n v="0.26"/>
    <m/>
    <s v="CONTADO"/>
    <d v="2022-01-11T00:00:00"/>
    <s v="RENOVACION"/>
    <s v="GUZMAN GONZALEZ, MARIA ELIZABET"/>
    <x v="19"/>
    <x v="19"/>
    <s v="ASESOR SENIOR"/>
    <x v="3"/>
    <n v="0.3"/>
    <n v="195"/>
  </r>
  <r>
    <s v="EMPRESARIAL"/>
    <s v="MAPFRE"/>
    <n v="1612100000127"/>
    <n v="172.75"/>
    <n v="22.4575"/>
    <n v="0.13"/>
    <m/>
    <s v="MENSUAL SIN RECARGOS"/>
    <d v="2022-01-11T00:00:00"/>
    <s v="NUEVA"/>
    <s v="INSTITUTO MUNICIPAL DE VIVIENDA"/>
    <x v="304"/>
    <x v="303"/>
    <s v="DIRECTOR DE CENTRO FINANCIERO"/>
    <x v="51"/>
    <n v="0.3"/>
    <n v="6.7372499999999995"/>
  </r>
  <r>
    <s v="GMM"/>
    <s v="MAPFRE"/>
    <n v="2882000027001"/>
    <n v="484.38"/>
    <n v="92.032200000000003"/>
    <n v="0.19"/>
    <m/>
    <s v="MENSUAL SIN RECARGOS"/>
    <d v="2022-01-11T00:00:00"/>
    <s v="RENOVACION"/>
    <s v="LAGOS MENDOZA, SERGIO"/>
    <x v="423"/>
    <x v="417"/>
    <s v="ASESOR"/>
    <x v="66"/>
    <n v="0.3"/>
    <n v="27.609660000000002"/>
  </r>
  <r>
    <s v="GMM"/>
    <s v="MAPFRE"/>
    <n v="2882000028042"/>
    <n v="446.22"/>
    <n v="75.86"/>
    <n v="0.17000582672224462"/>
    <m/>
    <s v="MENSUAL SIN RECARGOS"/>
    <d v="2022-01-11T00:00:00"/>
    <s v="RENOVACION"/>
    <s v="LAGOS MENDOZA, SERGIO"/>
    <x v="423"/>
    <x v="417"/>
    <s v="ASESOR"/>
    <x v="66"/>
    <n v="0.3"/>
    <n v="22.757999999999999"/>
  </r>
  <r>
    <s v="GMM"/>
    <s v="MAPFRE"/>
    <n v="2882000028240"/>
    <n v="708"/>
    <n v="120.36000000000001"/>
    <n v="0.17"/>
    <m/>
    <s v="MENSUAL SIN RECARGOS"/>
    <d v="2022-01-11T00:00:00"/>
    <s v="RENOVACION"/>
    <s v="LAGOS MENDOZA, SERGIO"/>
    <x v="423"/>
    <x v="417"/>
    <s v="ASESOR"/>
    <x v="66"/>
    <n v="0.3"/>
    <n v="36.108000000000004"/>
  </r>
  <r>
    <s v="AUTOS"/>
    <s v="MAPFRE"/>
    <n v="4011900203016"/>
    <n v="2366.71"/>
    <n v="355.00650000000002"/>
    <n v="0.15"/>
    <m/>
    <s v="SEMESTRAL"/>
    <d v="2022-01-11T00:00:00"/>
    <s v="RENOVACION"/>
    <s v="ALCANTARA SANCHEZ, RODRIGO"/>
    <x v="461"/>
    <x v="236"/>
    <s v="BAJA"/>
    <x v="1"/>
    <n v="0.3"/>
    <n v="106.50195000000001"/>
  </r>
  <r>
    <s v="AUTOS"/>
    <s v="MAPFRE"/>
    <n v="4011900204935"/>
    <n v="382.77"/>
    <n v="57.415499999999994"/>
    <n v="0.15"/>
    <m/>
    <s v="MENSUAL"/>
    <d v="2022-01-11T00:00:00"/>
    <s v="RENOVACION"/>
    <s v="MONROY DE LEON, EFREN"/>
    <x v="394"/>
    <x v="393"/>
    <s v="ASESOR SENIOR"/>
    <x v="54"/>
    <n v="0.3"/>
    <n v="17.224649999999997"/>
  </r>
  <r>
    <s v="AUTOS"/>
    <s v="MAPFRE"/>
    <n v="4011900236795"/>
    <n v="813.29"/>
    <n v="121.99349999999998"/>
    <n v="0.15"/>
    <m/>
    <s v="MENSUAL"/>
    <d v="2022-01-11T00:00:00"/>
    <s v="RENOVACION"/>
    <s v="MALDONADO DAVILA, GUILLERMO"/>
    <x v="229"/>
    <x v="229"/>
    <s v="ASESOR SENIOR"/>
    <x v="36"/>
    <n v="0.3"/>
    <n v="36.598049999999994"/>
  </r>
  <r>
    <s v="AUTOS"/>
    <s v="MAPFRE"/>
    <n v="4011900502174"/>
    <n v="5347.28"/>
    <n v="802.09199999999998"/>
    <n v="0.15"/>
    <m/>
    <s v="CONTADO"/>
    <d v="2022-01-11T00:00:00"/>
    <s v="RENOVACION"/>
    <s v="MARTINEZ BENITEZ, JOSE"/>
    <x v="177"/>
    <x v="177"/>
    <s v="ASESOR"/>
    <x v="20"/>
    <n v="0.3"/>
    <n v="240.62759999999997"/>
  </r>
  <r>
    <s v="AUTOS"/>
    <s v="MAPFRE"/>
    <n v="4012000157393"/>
    <n v="807.29"/>
    <n v="121.09349999999999"/>
    <n v="0.15"/>
    <m/>
    <s v="MENSUAL"/>
    <d v="2022-01-11T00:00:00"/>
    <s v="RENOVACION"/>
    <s v="MIRANDA BISHOP, KAREN"/>
    <x v="438"/>
    <x v="236"/>
    <s v="BAJA"/>
    <x v="1"/>
    <n v="0.3"/>
    <n v="36.328049999999998"/>
  </r>
  <r>
    <s v="AUTOS"/>
    <s v="MAPFRE"/>
    <n v="4012000506632"/>
    <n v="476.72"/>
    <n v="71.507999999999996"/>
    <n v="0.15"/>
    <m/>
    <s v="MENSUAL"/>
    <d v="2022-01-11T00:00:00"/>
    <s v="RENOVACION"/>
    <s v="YA乍Z GUADARRAMA, RENATA ANDREA"/>
    <x v="395"/>
    <x v="394"/>
    <s v="SEGUROS"/>
    <x v="64"/>
    <n v="0.3"/>
    <n v="21.452399999999997"/>
  </r>
  <r>
    <s v="AUTOS"/>
    <s v="MAPFRE"/>
    <n v="4012100096928"/>
    <n v="307.45999999999998"/>
    <n v="39.97"/>
    <n v="0.13000065049112081"/>
    <m/>
    <s v="MENSUAL"/>
    <d v="2022-01-11T00:00:00"/>
    <s v="RENOVACION"/>
    <s v="BANCO ACTINVER SA INSTITUCION D"/>
    <x v="395"/>
    <x v="394"/>
    <s v="SEGUROS"/>
    <x v="64"/>
    <n v="0.3"/>
    <n v="11.991"/>
  </r>
  <r>
    <s v="AUTOS"/>
    <s v="MAPFRE"/>
    <n v="4012100190925"/>
    <n v="466.65"/>
    <n v="69.997499999999988"/>
    <n v="0.15"/>
    <m/>
    <s v="MENSUAL"/>
    <d v="2022-01-11T00:00:00"/>
    <s v="NUEVA"/>
    <s v="ABRAHAM TALAVERA, CARMEN EMILIA"/>
    <x v="77"/>
    <x v="77"/>
    <s v="DIRECTOR DE CENTRO FINANCIERO"/>
    <x v="16"/>
    <n v="0.3"/>
    <n v="20.999249999999996"/>
  </r>
  <r>
    <s v="AUTOS"/>
    <s v="MAPFRE"/>
    <n v="4012100224104"/>
    <n v="1816.48"/>
    <n v="272.47199999999998"/>
    <n v="0.15"/>
    <m/>
    <s v="SEMESTRAL"/>
    <d v="2022-01-11T00:00:00"/>
    <s v="NUEVA"/>
    <s v="ACEVEDO MIRANDA, ARMANDO ALVARO"/>
    <x v="170"/>
    <x v="170"/>
    <s v="ASESOR SENIOR"/>
    <x v="25"/>
    <n v="0.3"/>
    <n v="81.741599999999991"/>
  </r>
  <r>
    <s v="AUTOS"/>
    <s v="MAPFRE"/>
    <n v="4012100285459"/>
    <n v="834.17"/>
    <n v="125.12549999999999"/>
    <n v="0.15"/>
    <m/>
    <s v="MENSUAL"/>
    <d v="2022-01-11T00:00:00"/>
    <s v="NUEVA"/>
    <s v="ALDANA ., EDGAR HUMBERTO"/>
    <x v="440"/>
    <x v="394"/>
    <s v="SEGUROS"/>
    <x v="64"/>
    <n v="0.3"/>
    <n v="37.537649999999992"/>
  </r>
  <r>
    <s v="AUTOS"/>
    <s v="MAPFRE"/>
    <n v="4012100343675"/>
    <n v="300.37"/>
    <n v="45.055500000000002"/>
    <n v="0.15"/>
    <m/>
    <s v="MENSUAL"/>
    <d v="2022-01-11T00:00:00"/>
    <s v="NUEVA"/>
    <s v="CHAVEZ DIAZ, HUGO ALBERTO"/>
    <x v="339"/>
    <x v="338"/>
    <s v="ASESOR"/>
    <x v="59"/>
    <n v="0.3"/>
    <n v="13.51665"/>
  </r>
  <r>
    <s v="AUTOS"/>
    <s v="MAPFRE"/>
    <n v="4012100375206"/>
    <n v="410.34"/>
    <n v="61.550999999999995"/>
    <n v="0.15"/>
    <m/>
    <s v="MENSUAL"/>
    <d v="2022-01-11T00:00:00"/>
    <s v="NUEVA"/>
    <s v="REYES VALDES, HERMILO GUMESINDO"/>
    <x v="419"/>
    <x v="394"/>
    <s v="SEGUROS"/>
    <x v="64"/>
    <n v="0.3"/>
    <n v="18.465299999999999"/>
  </r>
  <r>
    <s v="AUTOS"/>
    <s v="MAPFRE"/>
    <n v="4012100404127"/>
    <n v="4799.1099999999997"/>
    <n v="719.86649999999997"/>
    <n v="0.15"/>
    <m/>
    <s v="CONTADO"/>
    <d v="2022-01-11T00:00:00"/>
    <s v="NUEVA"/>
    <s v="RUIZ TORRES, IRMA ANTONIETA"/>
    <x v="446"/>
    <x v="435"/>
    <s v="ASESOR"/>
    <x v="18"/>
    <n v="0.3"/>
    <n v="215.95994999999999"/>
  </r>
  <r>
    <s v="AUTOS"/>
    <s v="MAPFRE"/>
    <n v="4012200005899"/>
    <n v="2776.38"/>
    <n v="416.45699999999999"/>
    <n v="0.15"/>
    <m/>
    <s v="CONTADO"/>
    <d v="2022-01-11T00:00:00"/>
    <s v="NUEVA"/>
    <s v="MENDEZ LIPRANDI, JUAN JOSE"/>
    <x v="44"/>
    <x v="44"/>
    <s v="ASESOR SENIOR"/>
    <x v="12"/>
    <n v="0.3"/>
    <n v="124.93709999999999"/>
  </r>
  <r>
    <s v="AUTOS"/>
    <s v="MAPFRE"/>
    <n v="4012200007798"/>
    <n v="7492.29"/>
    <n v="1123.8434999999999"/>
    <n v="0.15"/>
    <m/>
    <s v="CONTADO"/>
    <d v="2022-01-11T00:00:00"/>
    <s v="NUEVA"/>
    <s v="ORDO乍Z HORCASITAS, HECTOR"/>
    <x v="6"/>
    <x v="6"/>
    <s v="ASESOR"/>
    <x v="2"/>
    <n v="0.3"/>
    <n v="337.15304999999995"/>
  </r>
  <r>
    <s v="VIDA INVERSION"/>
    <s v="MAPFRE"/>
    <n v="1002100000286"/>
    <n v="2500"/>
    <n v="650"/>
    <n v="0.26"/>
    <m/>
    <s v="CONTADO"/>
    <d v="2022-01-12T00:00:00"/>
    <s v="RENOVACION"/>
    <s v="NAVARRO GOMEZCA丕, HECTOR ARTUR"/>
    <x v="19"/>
    <x v="19"/>
    <s v="ASESOR SENIOR"/>
    <x v="3"/>
    <n v="0.3"/>
    <n v="195"/>
  </r>
  <r>
    <s v="VIDA INVERSION"/>
    <s v="MAPFRE"/>
    <n v="1002100010711"/>
    <n v="-2500"/>
    <n v="-650"/>
    <n v="0.26"/>
    <m/>
    <s v="CONTADO"/>
    <d v="2022-01-12T00:00:00"/>
    <s v="NUEVA"/>
    <s v="FONSECA MELENDEZ, GABRIEL DE JE"/>
    <x v="462"/>
    <x v="445"/>
    <s v="ASESOR"/>
    <x v="2"/>
    <n v="0.3"/>
    <n v="-195"/>
  </r>
  <r>
    <s v="VIDA INVERSION"/>
    <s v="MAPFRE"/>
    <n v="1002200000305"/>
    <n v="5000"/>
    <n v="1300"/>
    <n v="0.26"/>
    <m/>
    <s v="CONTADO"/>
    <d v="2022-01-12T00:00:00"/>
    <s v="NUEVA"/>
    <s v="CRUZ CRUZ, NATALIO"/>
    <x v="40"/>
    <x v="40"/>
    <s v="INTERNO"/>
    <x v="11"/>
    <n v="0.3"/>
    <n v="390"/>
  </r>
  <r>
    <s v="VIDA INVERSION"/>
    <s v="MAPFRE"/>
    <n v="1002200000310"/>
    <n v="5000"/>
    <n v="1300"/>
    <n v="0.26"/>
    <m/>
    <s v="CONTADO"/>
    <d v="2022-01-12T00:00:00"/>
    <s v="NUEVA"/>
    <s v="RAMIREZ MARTINEZ, CECILIA SOFIA"/>
    <x v="147"/>
    <x v="147"/>
    <s v="ASESOR"/>
    <x v="19"/>
    <n v="0.3"/>
    <n v="390"/>
  </r>
  <r>
    <s v="GMM"/>
    <s v="MAPFRE"/>
    <n v="2882000017671"/>
    <n v="998.68"/>
    <n v="189.7492"/>
    <n v="0.19"/>
    <m/>
    <s v="MENSUAL SIN RECARGOS"/>
    <d v="2022-01-12T00:00:00"/>
    <s v="RENOVACION"/>
    <s v="MORALES ALMANZA, DANIEL AXAYAKA"/>
    <x v="425"/>
    <x v="419"/>
    <s v="ASESOR"/>
    <x v="26"/>
    <n v="0.3"/>
    <n v="56.924759999999999"/>
  </r>
  <r>
    <s v="GMM"/>
    <s v="MAPFRE"/>
    <n v="2882100002769"/>
    <n v="11759.09"/>
    <n v="1999.05"/>
    <n v="0.17000039969079239"/>
    <m/>
    <s v="CONTADO"/>
    <d v="2022-01-12T00:00:00"/>
    <s v="RENOVACION"/>
    <s v="CORDERO VAZQUEZ, CLAUDIA BEATRI"/>
    <x v="463"/>
    <x v="425"/>
    <s v="SIN ESQUEMA DE COMPENSACIÓN"/>
    <x v="67"/>
    <n v="0.3"/>
    <n v="599.71499999999992"/>
  </r>
  <r>
    <s v="AUTOS"/>
    <s v="MAPFRE"/>
    <n v="4011900204835"/>
    <n v="381.59"/>
    <n v="57.238499999999995"/>
    <n v="0.15"/>
    <m/>
    <s v="MENSUAL"/>
    <d v="2022-01-12T00:00:00"/>
    <s v="RENOVACION"/>
    <s v="OSORIO PASTRANA, MARIO"/>
    <x v="187"/>
    <x v="187"/>
    <s v="EJECUTIVO DE SERVICIO"/>
    <x v="1"/>
    <n v="0.3"/>
    <n v="17.171549999999996"/>
  </r>
  <r>
    <s v="AUTOS"/>
    <s v="MAPFRE"/>
    <n v="4011900331746"/>
    <n v="775.75"/>
    <n v="116.3625"/>
    <n v="0.15"/>
    <m/>
    <s v="MENSUAL"/>
    <d v="2022-01-12T00:00:00"/>
    <s v="RENOVACION"/>
    <s v="ZUNIGA RAMIREZ, JOSE REFUGIO"/>
    <x v="305"/>
    <x v="304"/>
    <s v="EJECUTIVO DE SERVICIO"/>
    <x v="52"/>
    <n v="0.3"/>
    <n v="34.908749999999998"/>
  </r>
  <r>
    <s v="AUTOS"/>
    <s v="MAPFRE"/>
    <n v="4012000011174"/>
    <n v="3693.69"/>
    <n v="554.05349999999999"/>
    <n v="0.15"/>
    <m/>
    <s v="SEMESTRAL"/>
    <d v="2022-01-12T00:00:00"/>
    <s v="RENOVACION"/>
    <s v="SANCHEZ ESCANDON, DOLORES ELVIR"/>
    <x v="464"/>
    <x v="446"/>
    <s v="ASESOR"/>
    <x v="0"/>
    <n v="0.3"/>
    <n v="166.21605"/>
  </r>
  <r>
    <s v="AUTOS"/>
    <s v="MAPFRE"/>
    <n v="4012000016356"/>
    <n v="-772.12"/>
    <n v="-115.818"/>
    <n v="0.15"/>
    <m/>
    <s v="CONTADO"/>
    <d v="2022-01-12T00:00:00"/>
    <s v="RENOVACION"/>
    <s v="MEDINA ESTRADA, CARMEN GABRIELA"/>
    <x v="465"/>
    <x v="394"/>
    <s v="SEGUROS"/>
    <x v="64"/>
    <n v="0.3"/>
    <n v="-34.745399999999997"/>
  </r>
  <r>
    <s v="AUTOS"/>
    <s v="MAPFRE"/>
    <n v="4012000077912"/>
    <n v="272.07"/>
    <n v="40.810499999999998"/>
    <n v="0.15"/>
    <m/>
    <s v="MENSUAL"/>
    <d v="2022-01-12T00:00:00"/>
    <s v="RENOVACION"/>
    <s v="GARCIA VERGARA, JOSE ANTONIO"/>
    <x v="26"/>
    <x v="26"/>
    <s v="DIRECTOR DE CENTRO FINANCIERO"/>
    <x v="6"/>
    <n v="0.3"/>
    <n v="12.243149999999998"/>
  </r>
  <r>
    <s v="AUTOS"/>
    <s v="MAPFRE"/>
    <n v="4012000125296"/>
    <n v="677.53"/>
    <n v="101.62949999999999"/>
    <n v="0.15"/>
    <m/>
    <s v="MENSUAL"/>
    <d v="2022-01-12T00:00:00"/>
    <s v="RENOVACION"/>
    <s v="MORALES GONZALEZ, BRAYAN ULISES"/>
    <x v="423"/>
    <x v="417"/>
    <s v="ASESOR"/>
    <x v="66"/>
    <n v="0.3"/>
    <n v="30.488849999999996"/>
  </r>
  <r>
    <s v="AUTOS"/>
    <s v="MAPFRE"/>
    <n v="4012000224848"/>
    <n v="288.02999999999997"/>
    <n v="43.204499999999996"/>
    <n v="0.15"/>
    <m/>
    <s v="MENSUAL"/>
    <d v="2022-01-12T00:00:00"/>
    <s v="RENOVACION"/>
    <s v="DE LA MORA ALEJANDRE, YOLANDA P"/>
    <x v="375"/>
    <x v="374"/>
    <s v="ASESOR"/>
    <x v="0"/>
    <n v="0.3"/>
    <n v="12.961349999999998"/>
  </r>
  <r>
    <s v="AUTOS"/>
    <s v="MAPFRE"/>
    <n v="4012100184812"/>
    <n v="361.07"/>
    <n v="54.160499999999999"/>
    <n v="0.15"/>
    <m/>
    <s v="MENSUAL"/>
    <d v="2022-01-12T00:00:00"/>
    <s v="NUEVA"/>
    <s v="CHAVEZ ACEDO, ISMAEL ALEJANDRO"/>
    <x v="290"/>
    <x v="289"/>
    <s v="OPERADOR TELEFONICO"/>
    <x v="49"/>
    <n v="0.15"/>
    <n v="8.1240749999999995"/>
  </r>
  <r>
    <s v="AUTOS"/>
    <s v="MAPFRE"/>
    <n v="4012100191665"/>
    <n v="297.44"/>
    <n v="44.616"/>
    <n v="0.15"/>
    <m/>
    <s v="MENSUAL"/>
    <d v="2022-01-12T00:00:00"/>
    <s v="NUEVA"/>
    <s v="ABRAHAM TALAVERA, CARMEN EMILIA"/>
    <x v="77"/>
    <x v="77"/>
    <s v="DIRECTOR DE CENTRO FINANCIERO"/>
    <x v="16"/>
    <n v="0.3"/>
    <n v="13.3848"/>
  </r>
  <r>
    <s v="AUTOS"/>
    <s v="MAPFRE"/>
    <n v="4012100217547"/>
    <n v="1757.41"/>
    <n v="263.61149999999998"/>
    <n v="0.15"/>
    <m/>
    <s v="SEMESTRAL"/>
    <d v="2022-01-12T00:00:00"/>
    <s v="NUEVA"/>
    <s v="URBINA RODRIGUEZ, ASHLEY"/>
    <x v="466"/>
    <x v="447"/>
    <s v="ASESOR BANCA SOLUCIONES"/>
    <x v="45"/>
    <n v="0.3"/>
    <n v="79.083449999999985"/>
  </r>
  <r>
    <s v="AUTOS"/>
    <s v="MAPFRE"/>
    <n v="4012100256091"/>
    <n v="198.51"/>
    <n v="29.776499999999999"/>
    <n v="0.15"/>
    <m/>
    <s v="MENSUAL"/>
    <d v="2022-01-12T00:00:00"/>
    <s v="NUEVA"/>
    <s v="TEON PANTOJA, ELIU"/>
    <x v="467"/>
    <x v="448"/>
    <s v="ASESOR"/>
    <x v="69"/>
    <n v="0.3"/>
    <n v="8.9329499999999999"/>
  </r>
  <r>
    <s v="AUTOS"/>
    <s v="MAPFRE"/>
    <n v="4012100257676"/>
    <n v="804.43"/>
    <n v="120.66449999999999"/>
    <n v="0.15"/>
    <m/>
    <s v="MENSUAL"/>
    <d v="2022-01-12T00:00:00"/>
    <s v="NUEVA"/>
    <s v="GASPAR GRANDE, EDUARDO"/>
    <x v="468"/>
    <x v="449"/>
    <s v="INTERNO"/>
    <x v="70"/>
    <n v="0.3"/>
    <n v="36.199349999999995"/>
  </r>
  <r>
    <s v="AUTOS"/>
    <s v="MAPFRE"/>
    <n v="4012100298772"/>
    <n v="-3959.16"/>
    <n v="-593.87399999999991"/>
    <n v="0.15"/>
    <m/>
    <s v="CONTADO"/>
    <d v="2022-01-12T00:00:00"/>
    <s v="RENOVACION"/>
    <s v="HERNANDEZ CORDERO, JORGE EDUARD"/>
    <x v="11"/>
    <x v="11"/>
    <s v="SUBDIRECTOR DE PROMOCION"/>
    <x v="2"/>
    <n v="0.3"/>
    <n v="-178.16219999999996"/>
  </r>
  <r>
    <s v="AUTOS"/>
    <s v="MAPFRE"/>
    <n v="4012100350219"/>
    <n v="226.33"/>
    <n v="33.9495"/>
    <n v="0.15"/>
    <m/>
    <s v="MENSUAL"/>
    <d v="2022-01-12T00:00:00"/>
    <s v="NUEVA"/>
    <s v="GARCILAZO CASILLAS, ESTEBAN OSB"/>
    <x v="414"/>
    <x v="394"/>
    <s v="SEGUROS"/>
    <x v="64"/>
    <n v="0.3"/>
    <n v="10.184849999999999"/>
  </r>
  <r>
    <s v="AUTOS"/>
    <s v="MAPFRE"/>
    <n v="4012100353720"/>
    <n v="188.25"/>
    <n v="28.237500000000001"/>
    <n v="0.15"/>
    <m/>
    <s v="MENSUAL"/>
    <d v="2022-01-12T00:00:00"/>
    <s v="NUEVA"/>
    <s v="ARMENTA QUINTANILLA, JOSE ANTON"/>
    <x v="469"/>
    <x v="450"/>
    <s v="OPERADOR TELEFONICO"/>
    <x v="49"/>
    <n v="0.15"/>
    <n v="104.235625"/>
  </r>
  <r>
    <s v="AUTOS"/>
    <s v="MAPFRE"/>
    <n v="4012100379496"/>
    <n v="4238.8999999999996"/>
    <n v="635.83499999999992"/>
    <n v="0.15"/>
    <m/>
    <s v="CONTADO"/>
    <d v="2022-01-12T00:00:00"/>
    <s v="NUEVA"/>
    <s v="MEDINA ESTRADA, CARMEN GABRIELA"/>
    <x v="414"/>
    <x v="394"/>
    <s v="SEGUROS"/>
    <x v="64"/>
    <n v="0.3"/>
    <n v="190.75049999999996"/>
  </r>
  <r>
    <s v="AUTOS"/>
    <s v="MAPFRE"/>
    <n v="4012100390884"/>
    <n v="6295.92"/>
    <n v="944.38799999999992"/>
    <n v="0.15"/>
    <m/>
    <s v="CONTADO"/>
    <d v="2022-01-12T00:00:00"/>
    <s v="NUEVA"/>
    <s v="ARROYO PINEDA, SERAPIO ALVARO"/>
    <x v="415"/>
    <x v="394"/>
    <s v="SEGUROS"/>
    <x v="64"/>
    <n v="0.3"/>
    <n v="283.31639999999999"/>
  </r>
  <r>
    <s v="AUTOS"/>
    <s v="MAPFRE"/>
    <n v="4012200003929"/>
    <n v="6933.83"/>
    <n v="1040.0744999999999"/>
    <n v="0.15"/>
    <m/>
    <s v="CONTADO"/>
    <d v="2022-01-12T00:00:00"/>
    <s v="NUEVA"/>
    <s v="GOMEZ ALVAREZ, MIGUEL"/>
    <x v="160"/>
    <x v="160"/>
    <s v="ASESOR SENIOR"/>
    <x v="25"/>
    <n v="0.3"/>
    <n v="312.02234999999996"/>
  </r>
  <r>
    <s v="AUTOS"/>
    <s v="MAPFRE"/>
    <n v="4012200006238"/>
    <n v="5235.91"/>
    <n v="785.38649999999996"/>
    <n v="0.15"/>
    <m/>
    <s v="CONTADO"/>
    <d v="2022-01-12T00:00:00"/>
    <s v="RENOVACION"/>
    <s v="AUGUSTO MANTILLA, LOISELL"/>
    <x v="243"/>
    <x v="243"/>
    <s v="ASESOR"/>
    <x v="40"/>
    <n v="0.3"/>
    <n v="235.61594999999997"/>
  </r>
  <r>
    <s v="AUTOS"/>
    <s v="MAPFRE"/>
    <n v="4012200008061"/>
    <n v="1608.47"/>
    <n v="241.2705"/>
    <n v="0.15"/>
    <m/>
    <s v="CONTADO"/>
    <d v="2022-01-12T00:00:00"/>
    <s v="NUEVA"/>
    <s v="POSADAS DEL RIO, PATRIA MORENA"/>
    <x v="332"/>
    <x v="331"/>
    <s v="ASESOR"/>
    <x v="26"/>
    <n v="0.3"/>
    <n v="72.381149999999991"/>
  </r>
  <r>
    <s v="AUTOS"/>
    <s v="MAPFRE"/>
    <n v="4012200008320"/>
    <n v="6790.96"/>
    <n v="1018.644"/>
    <n v="0.15"/>
    <m/>
    <s v="CONTADO"/>
    <d v="2022-01-12T00:00:00"/>
    <s v="NUEVA"/>
    <s v="RIZO RODRIGUEZ, JORGE JAVIER"/>
    <x v="83"/>
    <x v="83"/>
    <s v="ASESOR"/>
    <x v="17"/>
    <n v="0.3"/>
    <n v="305.59319999999997"/>
  </r>
  <r>
    <s v="AUTOS"/>
    <s v="MAPFRE"/>
    <n v="4012200008369"/>
    <n v="5393.09"/>
    <n v="808.96349999999995"/>
    <n v="0.15"/>
    <m/>
    <s v="CONTADO"/>
    <d v="2022-01-12T00:00:00"/>
    <s v="NUEVA"/>
    <s v="SERVICIO DE HOSPEDAJE Y ALIMENT"/>
    <x v="305"/>
    <x v="304"/>
    <s v="EJECUTIVO DE SERVICIO"/>
    <x v="52"/>
    <n v="0.3"/>
    <n v="242.68904999999998"/>
  </r>
  <r>
    <s v="AUTOS"/>
    <s v="MAPFRE"/>
    <n v="4012200009196"/>
    <n v="7197.28"/>
    <n v="1079.5919999999999"/>
    <n v="0.15"/>
    <m/>
    <s v="CONTADO"/>
    <d v="2022-01-12T00:00:00"/>
    <s v="RENOVACION"/>
    <s v="TORRES MARTINEZ, MARIA ANGELICA"/>
    <x v="435"/>
    <x v="394"/>
    <s v="SEGUROS"/>
    <x v="64"/>
    <n v="0.3"/>
    <n v="323.87759999999997"/>
  </r>
  <r>
    <s v="VIDA INVERSION"/>
    <s v="MAPFRE"/>
    <n v="1002100000369"/>
    <n v="10000"/>
    <n v="2600"/>
    <n v="0.26"/>
    <m/>
    <s v="CONTADO"/>
    <d v="2022-01-13T00:00:00"/>
    <s v="RENOVACION"/>
    <s v="AZUELA BOHIGAS, MARIA DEL CONSU"/>
    <x v="424"/>
    <x v="418"/>
    <s v="SUBDIRECTOR DE PROMOCION"/>
    <x v="0"/>
    <n v="0.3"/>
    <n v="780"/>
  </r>
  <r>
    <s v="VIDA INVERSION"/>
    <s v="MAPFRE"/>
    <n v="1002100011621"/>
    <n v="2500"/>
    <n v="650"/>
    <n v="0.26"/>
    <m/>
    <s v="CONTADO"/>
    <d v="2022-01-13T00:00:00"/>
    <s v="NUEVA"/>
    <s v="ANGULO GERARDO, ANA YANCI"/>
    <x v="322"/>
    <x v="321"/>
    <s v="DIRECTOR DE CENTRO FINANCIERO"/>
    <x v="56"/>
    <n v="0.3"/>
    <n v="195"/>
  </r>
  <r>
    <s v="VIDA INVERSION"/>
    <s v="MAPFRE"/>
    <n v="1002100011622"/>
    <n v="2500"/>
    <n v="650"/>
    <n v="0.26"/>
    <m/>
    <s v="CONTADO"/>
    <d v="2022-01-13T00:00:00"/>
    <s v="NUEVA"/>
    <s v="ANGULO GERARDO, ANA YANCI"/>
    <x v="322"/>
    <x v="321"/>
    <s v="DIRECTOR DE CENTRO FINANCIERO"/>
    <x v="56"/>
    <n v="0.3"/>
    <n v="195"/>
  </r>
  <r>
    <s v="VIDA INVERSION"/>
    <s v="MAPFRE"/>
    <n v="1002100011623"/>
    <n v="2500"/>
    <n v="650"/>
    <n v="0.26"/>
    <m/>
    <s v="CONTADO"/>
    <d v="2022-01-13T00:00:00"/>
    <s v="NUEVA"/>
    <s v="ANGULO GERARDO, ANA YANCI"/>
    <x v="322"/>
    <x v="321"/>
    <s v="DIRECTOR DE CENTRO FINANCIERO"/>
    <x v="56"/>
    <n v="0.3"/>
    <n v="195"/>
  </r>
  <r>
    <s v="VIDA INVERSION"/>
    <s v="MAPFRE"/>
    <n v="1002100011628"/>
    <n v="2500"/>
    <n v="650"/>
    <n v="0.26"/>
    <m/>
    <s v="CONTADO"/>
    <d v="2022-01-13T00:00:00"/>
    <s v="NUEVA"/>
    <s v="ANGULO GERARDO, ANA YANCI"/>
    <x v="322"/>
    <x v="321"/>
    <s v="DIRECTOR DE CENTRO FINANCIERO"/>
    <x v="56"/>
    <n v="0.3"/>
    <n v="195"/>
  </r>
  <r>
    <s v="VIDA INVERSION"/>
    <s v="MAPFRE"/>
    <n v="1002100011630"/>
    <n v="2500"/>
    <n v="650"/>
    <n v="0.26"/>
    <m/>
    <s v="CONTADO"/>
    <d v="2022-01-13T00:00:00"/>
    <s v="NUEVA"/>
    <s v="ANGULO GERARDO, ANA YANCI"/>
    <x v="322"/>
    <x v="321"/>
    <s v="DIRECTOR DE CENTRO FINANCIERO"/>
    <x v="56"/>
    <n v="0.3"/>
    <n v="195"/>
  </r>
  <r>
    <s v="VIDA INVERSION"/>
    <s v="MAPFRE"/>
    <n v="1002100011634"/>
    <n v="2500"/>
    <n v="650"/>
    <n v="0.26"/>
    <m/>
    <s v="CONTADO"/>
    <d v="2022-01-13T00:00:00"/>
    <s v="NUEVA"/>
    <s v="ANGULO GERARDO, ANA YANCI"/>
    <x v="322"/>
    <x v="321"/>
    <s v="DIRECTOR DE CENTRO FINANCIERO"/>
    <x v="56"/>
    <n v="0.3"/>
    <n v="195"/>
  </r>
  <r>
    <s v="VIDA INVERSION"/>
    <s v="MAPFRE"/>
    <n v="1002100011912"/>
    <n v="2500"/>
    <n v="650"/>
    <n v="0.26"/>
    <m/>
    <s v="CONTADO"/>
    <d v="2022-01-13T00:00:00"/>
    <s v="NUEVA"/>
    <s v="VILAMED SA DE CV"/>
    <x v="322"/>
    <x v="321"/>
    <s v="DIRECTOR DE CENTRO FINANCIERO"/>
    <x v="56"/>
    <n v="0.3"/>
    <n v="195"/>
  </r>
  <r>
    <s v="VIDA INVERSION"/>
    <s v="MAPFRE"/>
    <n v="1002100011925"/>
    <n v="2500"/>
    <n v="650"/>
    <n v="0.26"/>
    <m/>
    <s v="CONTADO"/>
    <d v="2022-01-13T00:00:00"/>
    <s v="NUEVA"/>
    <s v="VILAMED SA DE CV"/>
    <x v="322"/>
    <x v="321"/>
    <s v="DIRECTOR DE CENTRO FINANCIERO"/>
    <x v="56"/>
    <n v="0.3"/>
    <n v="195"/>
  </r>
  <r>
    <s v="VIDA INVERSION"/>
    <s v="MAPFRE"/>
    <n v="1002100011926"/>
    <n v="2500"/>
    <n v="650"/>
    <n v="0.26"/>
    <m/>
    <s v="CONTADO"/>
    <d v="2022-01-13T00:00:00"/>
    <s v="NUEVA"/>
    <s v="VILAMED SA DE CV"/>
    <x v="322"/>
    <x v="321"/>
    <s v="DIRECTOR DE CENTRO FINANCIERO"/>
    <x v="56"/>
    <n v="0.3"/>
    <n v="195"/>
  </r>
  <r>
    <s v="VIDA INVERSION"/>
    <s v="MAPFRE"/>
    <n v="1002100011928"/>
    <n v="2500"/>
    <n v="650"/>
    <n v="0.26"/>
    <m/>
    <s v="CONTADO"/>
    <d v="2022-01-13T00:00:00"/>
    <s v="NUEVA"/>
    <s v="VILAMED SA DE CV"/>
    <x v="322"/>
    <x v="321"/>
    <s v="DIRECTOR DE CENTRO FINANCIERO"/>
    <x v="56"/>
    <n v="0.3"/>
    <n v="195"/>
  </r>
  <r>
    <s v="VIDA INVERSION"/>
    <s v="MAPFRE"/>
    <n v="1002100011929"/>
    <n v="2500"/>
    <n v="650"/>
    <n v="0.26"/>
    <m/>
    <s v="CONTADO"/>
    <d v="2022-01-13T00:00:00"/>
    <s v="NUEVA"/>
    <s v="VILAMED SA DE CV"/>
    <x v="322"/>
    <x v="321"/>
    <s v="DIRECTOR DE CENTRO FINANCIERO"/>
    <x v="56"/>
    <n v="0.3"/>
    <n v="195"/>
  </r>
  <r>
    <s v="VIDA INVERSION"/>
    <s v="MAPFRE"/>
    <n v="1002100011932"/>
    <n v="2500"/>
    <n v="650"/>
    <n v="0.26"/>
    <m/>
    <s v="CONTADO"/>
    <d v="2022-01-13T00:00:00"/>
    <s v="NUEVA"/>
    <s v="VILAMED SA DE CV"/>
    <x v="322"/>
    <x v="321"/>
    <s v="DIRECTOR DE CENTRO FINANCIERO"/>
    <x v="56"/>
    <n v="0.3"/>
    <n v="195"/>
  </r>
  <r>
    <s v="VIDA INVERSION"/>
    <s v="MAPFRE"/>
    <n v="1002100011933"/>
    <n v="2500"/>
    <n v="650"/>
    <n v="0.26"/>
    <m/>
    <s v="CONTADO"/>
    <d v="2022-01-13T00:00:00"/>
    <s v="NUEVA"/>
    <s v="VILAMED SA DE CV"/>
    <x v="322"/>
    <x v="321"/>
    <s v="DIRECTOR DE CENTRO FINANCIERO"/>
    <x v="56"/>
    <n v="0.3"/>
    <n v="195"/>
  </r>
  <r>
    <s v="VIDA INVERSION"/>
    <s v="MAPFRE"/>
    <n v="1002100011934"/>
    <n v="2500"/>
    <n v="650"/>
    <n v="0.26"/>
    <m/>
    <s v="CONTADO"/>
    <d v="2022-01-13T00:00:00"/>
    <s v="NUEVA"/>
    <s v="VILAMED SA DE CV"/>
    <x v="322"/>
    <x v="321"/>
    <s v="DIRECTOR DE CENTRO FINANCIERO"/>
    <x v="56"/>
    <n v="0.3"/>
    <n v="195"/>
  </r>
  <r>
    <s v="VIDA INVERSION"/>
    <s v="MAPFRE"/>
    <n v="1002100011935"/>
    <n v="2500"/>
    <n v="650"/>
    <n v="0.26"/>
    <m/>
    <s v="CONTADO"/>
    <d v="2022-01-13T00:00:00"/>
    <s v="NUEVA"/>
    <s v="VILAMED SA DE CV"/>
    <x v="322"/>
    <x v="321"/>
    <s v="DIRECTOR DE CENTRO FINANCIERO"/>
    <x v="56"/>
    <n v="0.3"/>
    <n v="195"/>
  </r>
  <r>
    <s v="VIDA INVERSION"/>
    <s v="MAPFRE"/>
    <n v="1002100011954"/>
    <n v="2500"/>
    <n v="650"/>
    <n v="0.26"/>
    <m/>
    <s v="CONTADO"/>
    <d v="2022-01-13T00:00:00"/>
    <s v="NUEVA"/>
    <s v="VILAMED SA DE CV"/>
    <x v="322"/>
    <x v="321"/>
    <s v="DIRECTOR DE CENTRO FINANCIERO"/>
    <x v="56"/>
    <n v="0.3"/>
    <n v="195"/>
  </r>
  <r>
    <s v="VIDA INVERSION"/>
    <s v="MAPFRE"/>
    <n v="1002100011993"/>
    <n v="2500"/>
    <n v="650"/>
    <n v="0.26"/>
    <m/>
    <s v="CONTADO"/>
    <d v="2022-01-13T00:00:00"/>
    <s v="NUEVA"/>
    <s v="VILAMED SA DE CV"/>
    <x v="322"/>
    <x v="321"/>
    <s v="DIRECTOR DE CENTRO FINANCIERO"/>
    <x v="56"/>
    <n v="0.3"/>
    <n v="195"/>
  </r>
  <r>
    <s v="VIDA INVERSION"/>
    <s v="MAPFRE"/>
    <n v="1002100012044"/>
    <n v="2500"/>
    <n v="650"/>
    <n v="0.26"/>
    <m/>
    <s v="CONTADO"/>
    <d v="2022-01-13T00:00:00"/>
    <s v="NUEVA"/>
    <s v="VILAMED SA DE CV"/>
    <x v="322"/>
    <x v="321"/>
    <s v="DIRECTOR DE CENTRO FINANCIERO"/>
    <x v="56"/>
    <n v="0.3"/>
    <n v="195"/>
  </r>
  <r>
    <s v="VIDA INVERSION"/>
    <s v="MAPFRE"/>
    <n v="1002100012045"/>
    <n v="2500"/>
    <n v="650"/>
    <n v="0.26"/>
    <m/>
    <s v="CONTADO"/>
    <d v="2022-01-13T00:00:00"/>
    <s v="NUEVA"/>
    <s v="VILAMED SA DE CV"/>
    <x v="322"/>
    <x v="321"/>
    <s v="DIRECTOR DE CENTRO FINANCIERO"/>
    <x v="56"/>
    <n v="0.3"/>
    <n v="195"/>
  </r>
  <r>
    <s v="VIDA INVERSION"/>
    <s v="MAPFRE"/>
    <n v="1002200000338"/>
    <n v="2500"/>
    <n v="650"/>
    <n v="0.26"/>
    <m/>
    <s v="CONTADO"/>
    <d v="2022-01-13T00:00:00"/>
    <s v="NUEVA"/>
    <s v="MARTINEZ MAYORGA, JOS� ALEJANDR"/>
    <x v="425"/>
    <x v="419"/>
    <s v="ASESOR"/>
    <x v="26"/>
    <n v="0.3"/>
    <n v="195"/>
  </r>
  <r>
    <s v="VIDA INVERSION"/>
    <s v="MAPFRE"/>
    <n v="1002200000344"/>
    <n v="10000"/>
    <n v="2600"/>
    <n v="0.26"/>
    <m/>
    <s v="CONTADO"/>
    <d v="2022-01-13T00:00:00"/>
    <s v="NUEVA"/>
    <s v="MARTINEZ MAYORGA, ALFREDO IVAN"/>
    <x v="425"/>
    <x v="419"/>
    <s v="ASESOR"/>
    <x v="26"/>
    <n v="0.3"/>
    <n v="780"/>
  </r>
  <r>
    <s v="GMM"/>
    <s v="MAPFRE"/>
    <n v="2882100008930"/>
    <n v="900.7"/>
    <n v="171.13300000000001"/>
    <n v="0.19"/>
    <m/>
    <s v="MENSUAL"/>
    <d v="2022-01-13T00:00:00"/>
    <s v="NUEVA"/>
    <s v="NAJERA MEJIA, EFRAIN"/>
    <x v="470"/>
    <x v="425"/>
    <s v="SIN ESQUEMA DE COMPENSACIÓN"/>
    <x v="67"/>
    <n v="0.3"/>
    <n v="51.3399"/>
  </r>
  <r>
    <s v="HOGAR"/>
    <s v="MAPFRE"/>
    <n v="3102100000486"/>
    <n v="9861.92"/>
    <n v="1282.0496000000001"/>
    <n v="0.13"/>
    <m/>
    <s v="CONTADO"/>
    <d v="2022-01-13T00:00:00"/>
    <s v="RENOVACION"/>
    <s v="CASTRO RAMIREZ, EDUARDO"/>
    <x v="471"/>
    <x v="451"/>
    <s v="ASESOR"/>
    <x v="28"/>
    <n v="0.3"/>
    <n v="384.61488000000003"/>
  </r>
  <r>
    <s v="HOGAR"/>
    <s v="MAPFRE"/>
    <n v="3102100000489"/>
    <n v="2445.06"/>
    <n v="317.8578"/>
    <n v="0.13"/>
    <m/>
    <s v="CONTADO"/>
    <d v="2022-01-13T00:00:00"/>
    <s v="RENOVACION"/>
    <s v="CASTRO VALDES, TANIA JOCELYN"/>
    <x v="471"/>
    <x v="451"/>
    <s v="ASESOR"/>
    <x v="28"/>
    <n v="0.3"/>
    <n v="95.357339999999994"/>
  </r>
  <r>
    <s v="HOGAR"/>
    <s v="MAPFRE"/>
    <n v="3102100000497"/>
    <n v="276.42"/>
    <n v="35.934600000000003"/>
    <n v="0.13"/>
    <m/>
    <s v="MENSUAL"/>
    <d v="2022-01-13T00:00:00"/>
    <s v="RENOVACION"/>
    <s v="RIVERA MARTINEZ, DANIEL"/>
    <x v="413"/>
    <x v="411"/>
    <s v="ASESOR"/>
    <x v="15"/>
    <n v="0.3"/>
    <n v="10.780380000000001"/>
  </r>
  <r>
    <s v="AUTOS"/>
    <s v="MAPFRE"/>
    <n v="4011900204994"/>
    <n v="3115.72"/>
    <n v="467.35799999999995"/>
    <n v="0.15"/>
    <m/>
    <s v="SEMESTRAL"/>
    <d v="2022-01-13T00:00:00"/>
    <s v="RENOVACION"/>
    <s v="HERNANDEZ GONZALEZ, VICTOR HUGO"/>
    <x v="232"/>
    <x v="232"/>
    <s v="ASESOR"/>
    <x v="36"/>
    <n v="0.3"/>
    <n v="140.20739999999998"/>
  </r>
  <r>
    <s v="AUTOS"/>
    <s v="MAPFRE"/>
    <n v="4011900205298"/>
    <n v="2062.58"/>
    <n v="309.387"/>
    <n v="0.15"/>
    <m/>
    <s v="TRIMESTRAL"/>
    <d v="2022-01-13T00:00:00"/>
    <s v="RENOVACION"/>
    <s v="DESSENS HERNANDEZ, CESAR"/>
    <x v="238"/>
    <x v="238"/>
    <s v="ASESOR SENIOR"/>
    <x v="38"/>
    <n v="0.3"/>
    <n v="92.816099999999992"/>
  </r>
  <r>
    <s v="AUTOS"/>
    <s v="MAPFRE"/>
    <n v="4011900205299"/>
    <n v="572.42999999999995"/>
    <n v="85.864499999999992"/>
    <n v="0.15"/>
    <m/>
    <s v="MENSUAL"/>
    <d v="2022-01-13T00:00:00"/>
    <s v="RENOVACION"/>
    <s v="OSORIO VILLA, MARIANA"/>
    <x v="187"/>
    <x v="187"/>
    <s v="EJECUTIVO DE SERVICIO"/>
    <x v="1"/>
    <n v="0.3"/>
    <n v="25.759349999999998"/>
  </r>
  <r>
    <s v="AUTOS"/>
    <s v="MAPFRE"/>
    <n v="4011900236609"/>
    <n v="411.54"/>
    <n v="61.731000000000002"/>
    <n v="0.15"/>
    <m/>
    <s v="MENSUAL"/>
    <d v="2022-01-13T00:00:00"/>
    <s v="RENOVACION"/>
    <s v="GARCIA ROCHA, SONIA ARECELI"/>
    <x v="288"/>
    <x v="287"/>
    <s v="DIRECTOR DE PROMOCION"/>
    <x v="48"/>
    <n v="0.3"/>
    <n v="18.519300000000001"/>
  </r>
  <r>
    <s v="AUTOS"/>
    <s v="MAPFRE"/>
    <n v="4011900243438"/>
    <n v="397.67"/>
    <n v="59.650500000000001"/>
    <n v="0.15"/>
    <m/>
    <s v="MENSUAL"/>
    <d v="2022-01-13T00:00:00"/>
    <s v="RENOVACION"/>
    <s v="PEON MEDINA, CARLOS EMILIO"/>
    <x v="232"/>
    <x v="232"/>
    <s v="ASESOR"/>
    <x v="36"/>
    <n v="0.3"/>
    <n v="17.895150000000001"/>
  </r>
  <r>
    <s v="AUTOS"/>
    <s v="MAPFRE"/>
    <n v="4011900284978"/>
    <n v="4414.6000000000004"/>
    <n v="662.19"/>
    <n v="0.15"/>
    <m/>
    <s v="SEMESTRAL"/>
    <d v="2022-01-13T00:00:00"/>
    <s v="RENOVACION"/>
    <s v="RICO ROSS, VIRGINIA MARGARITA"/>
    <x v="285"/>
    <x v="284"/>
    <s v="ASESOR"/>
    <x v="48"/>
    <n v="0.3"/>
    <n v="198.65700000000001"/>
  </r>
  <r>
    <s v="AUTOS"/>
    <s v="MAPFRE"/>
    <n v="4011900296434"/>
    <n v="3709.85"/>
    <n v="556.47749999999996"/>
    <n v="0.15"/>
    <m/>
    <s v="SEMESTRAL"/>
    <d v="2022-01-13T00:00:00"/>
    <s v="RENOVACION"/>
    <s v="BORREGO BENAVIDES, ARELI"/>
    <x v="272"/>
    <x v="271"/>
    <s v="ASESOR"/>
    <x v="45"/>
    <n v="0.3"/>
    <n v="166.94324999999998"/>
  </r>
  <r>
    <s v="AUTOS"/>
    <s v="MAPFRE"/>
    <n v="4011900386054"/>
    <n v="342.02"/>
    <n v="51.302999999999997"/>
    <n v="0.15"/>
    <m/>
    <s v="MENSUAL"/>
    <d v="2022-01-13T00:00:00"/>
    <s v="RENOVACION"/>
    <s v="LOPEZ CASTELLANOS, FELIPE DE JE"/>
    <x v="395"/>
    <x v="394"/>
    <s v="SEGUROS"/>
    <x v="64"/>
    <n v="0.3"/>
    <n v="15.390899999999998"/>
  </r>
  <r>
    <s v="AUTOS"/>
    <s v="MAPFRE"/>
    <n v="4012000016197"/>
    <n v="4749.1899999999996"/>
    <n v="712.37849999999992"/>
    <n v="0.15"/>
    <m/>
    <s v="CONTADO"/>
    <d v="2022-01-13T00:00:00"/>
    <s v="RENOVACION"/>
    <s v="ZERTUCHE SEGROVE, MARIA DE LOUR"/>
    <x v="169"/>
    <x v="169"/>
    <s v="ASESOR SENIOR"/>
    <x v="25"/>
    <n v="0.3"/>
    <n v="213.71354999999997"/>
  </r>
  <r>
    <s v="AUTOS"/>
    <s v="MAPFRE"/>
    <n v="4012000126067"/>
    <n v="657.61"/>
    <n v="98.641499999999994"/>
    <n v="0.15"/>
    <m/>
    <s v="MENSUAL"/>
    <d v="2022-01-13T00:00:00"/>
    <s v="RENOVACION"/>
    <s v="DAUMAS GARCIA, ANDRES"/>
    <x v="394"/>
    <x v="393"/>
    <s v="ASESOR SENIOR"/>
    <x v="54"/>
    <n v="0.3"/>
    <n v="29.592449999999996"/>
  </r>
  <r>
    <s v="AUTOS"/>
    <s v="MAPFRE"/>
    <n v="4012000225880"/>
    <n v="519.30999999999995"/>
    <n v="77.896499999999989"/>
    <n v="0.15"/>
    <m/>
    <s v="MENSUAL"/>
    <d v="2022-01-13T00:00:00"/>
    <s v="RENOVACION"/>
    <s v="ROBLES MARIN, ERICK"/>
    <x v="66"/>
    <x v="66"/>
    <s v="DIRECTOR DE CENTRO FINANCIERO"/>
    <x v="14"/>
    <n v="0.3"/>
    <n v="23.368949999999995"/>
  </r>
  <r>
    <s v="AUTOS"/>
    <s v="MAPFRE"/>
    <n v="4012100027002"/>
    <n v="4364.84"/>
    <n v="654.726"/>
    <n v="0.15"/>
    <m/>
    <s v="CONTADO"/>
    <d v="2022-01-13T00:00:00"/>
    <s v="RENOVACION"/>
    <s v="MORALES MORALES, ALEJANDRO"/>
    <x v="431"/>
    <x v="424"/>
    <s v="EJECUTIVO DE SERVICIO"/>
    <x v="34"/>
    <n v="0.3"/>
    <n v="196.4178"/>
  </r>
  <r>
    <s v="AUTOS"/>
    <s v="MAPFRE"/>
    <n v="4012100160468"/>
    <n v="267.67"/>
    <n v="40.150500000000001"/>
    <n v="0.15"/>
    <m/>
    <s v="MENSUAL"/>
    <d v="2022-01-13T00:00:00"/>
    <s v="NUEVA"/>
    <s v="COMERCIALIZADORA DE REFACCIONES"/>
    <x v="48"/>
    <x v="48"/>
    <s v="SUBDIRECTOR DE PROMOCION"/>
    <x v="12"/>
    <n v="0.3"/>
    <n v="12.04515"/>
  </r>
  <r>
    <s v="AUTOS"/>
    <s v="MAPFRE"/>
    <n v="4012100227171"/>
    <n v="468.79"/>
    <n v="54.24"/>
    <n v="0.11570212675185051"/>
    <m/>
    <s v="MENSUAL"/>
    <d v="2022-01-13T00:00:00"/>
    <s v="NUEVA"/>
    <s v="GONZALEZ CORNEJO, OMAR"/>
    <x v="472"/>
    <x v="394"/>
    <s v="SEGUROS"/>
    <x v="64"/>
    <n v="0.3"/>
    <n v="16.271999999999998"/>
  </r>
  <r>
    <s v="AUTOS"/>
    <s v="MAPFRE"/>
    <n v="4012100266742"/>
    <n v="447.9"/>
    <n v="51.77"/>
    <n v="0.11558383567760662"/>
    <m/>
    <s v="MENSUAL"/>
    <d v="2022-01-13T00:00:00"/>
    <s v="NUEVA"/>
    <s v="ZARRABAL ROMAN, MAYTHE PENELOPE"/>
    <x v="452"/>
    <x v="394"/>
    <s v="SEGUROS"/>
    <x v="64"/>
    <n v="0.3"/>
    <n v="15.531000000000001"/>
  </r>
  <r>
    <s v="AUTOS"/>
    <s v="MAPFRE"/>
    <n v="4012100316273"/>
    <n v="544.19000000000005"/>
    <n v="81.628500000000003"/>
    <n v="0.15"/>
    <m/>
    <s v="MENSUAL"/>
    <d v="2022-01-13T00:00:00"/>
    <s v="NUEVA"/>
    <s v="LUNA Y PARRA G詵EZ URQUIZA, JOS"/>
    <x v="418"/>
    <x v="394"/>
    <s v="SEGUROS"/>
    <x v="64"/>
    <n v="0.3"/>
    <n v="24.48855"/>
  </r>
  <r>
    <s v="AUTOS"/>
    <s v="MAPFRE"/>
    <n v="4012100317284"/>
    <n v="510.38"/>
    <n v="76.557000000000002"/>
    <n v="0.15"/>
    <m/>
    <s v="MENSUAL"/>
    <d v="2022-01-13T00:00:00"/>
    <s v="NUEVA"/>
    <s v="UMANZOR RODRIGUEZ, RENE JULIO"/>
    <x v="73"/>
    <x v="73"/>
    <s v="ASESOR SENIOR"/>
    <x v="15"/>
    <n v="0.3"/>
    <n v="22.967099999999999"/>
  </r>
  <r>
    <s v="AUTOS"/>
    <s v="MAPFRE"/>
    <n v="4012100375892"/>
    <n v="304.18"/>
    <n v="45.627000000000002"/>
    <n v="0.15"/>
    <m/>
    <s v="MENSUAL"/>
    <d v="2022-01-13T00:00:00"/>
    <s v="NUEVA"/>
    <s v="GARZA SALINAS, ADRIAN"/>
    <x v="419"/>
    <x v="394"/>
    <s v="SEGUROS"/>
    <x v="64"/>
    <n v="0.3"/>
    <n v="13.6881"/>
  </r>
  <r>
    <s v="AUTOS"/>
    <s v="MAPFRE"/>
    <n v="4012100382413"/>
    <n v="6040.53"/>
    <n v="906.07949999999994"/>
    <n v="0.15"/>
    <m/>
    <s v="CONTADO"/>
    <d v="2022-01-13T00:00:00"/>
    <s v="NUEVA"/>
    <s v="ENIX S.C."/>
    <x v="473"/>
    <x v="394"/>
    <s v="SEGUROS"/>
    <x v="64"/>
    <n v="0.3"/>
    <n v="271.82384999999999"/>
  </r>
  <r>
    <s v="AUTOS"/>
    <s v="MAPFRE"/>
    <n v="4012100397413"/>
    <n v="3311.91"/>
    <n v="496.78649999999993"/>
    <n v="0.15"/>
    <m/>
    <s v="CONTADO"/>
    <d v="2022-01-13T00:00:00"/>
    <s v="NUEVA"/>
    <s v="RASCON VAZQUEZ, ANDRES GILBERTO"/>
    <x v="460"/>
    <x v="394"/>
    <s v="SEGUROS"/>
    <x v="64"/>
    <n v="0.3"/>
    <n v="149.03594999999999"/>
  </r>
  <r>
    <s v="AUTOS"/>
    <s v="MAPFRE"/>
    <n v="4012200002569"/>
    <n v="15392.98"/>
    <n v="2308.9469999999997"/>
    <n v="0.15"/>
    <m/>
    <s v="CONTADO"/>
    <d v="2022-01-13T00:00:00"/>
    <s v="NUEVA"/>
    <s v="GARCIA VILLEGAS, GUSTAVO ANTONI"/>
    <x v="474"/>
    <x v="452"/>
    <s v="ASESOR PATRIMONIAL ASOCIADO"/>
    <x v="3"/>
    <n v="0.3"/>
    <n v="692.68409999999983"/>
  </r>
  <r>
    <s v="AUTOS"/>
    <s v="MAPFRE"/>
    <n v="4012200007985"/>
    <n v="2806.12"/>
    <n v="420.91799999999995"/>
    <n v="0.15"/>
    <m/>
    <s v="CONTADO"/>
    <d v="2022-01-13T00:00:00"/>
    <s v="NUEVA"/>
    <s v="BUSTAMANTE ALCANTAR, HORTENCIA"/>
    <x v="210"/>
    <x v="210"/>
    <s v="EJECUTIVO DE SERVICIO"/>
    <x v="33"/>
    <n v="0.3"/>
    <n v="126.27539999999998"/>
  </r>
  <r>
    <s v="AUTOS"/>
    <s v="MAPFRE"/>
    <n v="4012200008324"/>
    <n v="660.3"/>
    <n v="99.044999999999987"/>
    <n v="0.15"/>
    <m/>
    <s v="MENSUAL"/>
    <d v="2022-01-13T00:00:00"/>
    <s v="NUEVA"/>
    <s v="GRUPO SPORTS WORLD S.A.B. DE C."/>
    <x v="395"/>
    <x v="394"/>
    <s v="SEGUROS"/>
    <x v="64"/>
    <n v="0.3"/>
    <n v="29.713499999999996"/>
  </r>
  <r>
    <s v="AUTOS"/>
    <s v="MAPFRE"/>
    <n v="4012200009584"/>
    <n v="8154.7"/>
    <n v="1223.2049999999999"/>
    <n v="0.15"/>
    <m/>
    <s v="CONTADO"/>
    <d v="2022-01-13T00:00:00"/>
    <s v="NUEVA"/>
    <s v="GARCIA ALISEDA, ANA MARIA"/>
    <x v="11"/>
    <x v="11"/>
    <s v="SUBDIRECTOR DE PROMOCION"/>
    <x v="2"/>
    <n v="0.3"/>
    <n v="366.96149999999994"/>
  </r>
  <r>
    <s v="AUTOS"/>
    <s v="MAPFRE"/>
    <n v="4012200009970"/>
    <n v="4104.07"/>
    <n v="615.61049999999989"/>
    <n v="0.15"/>
    <m/>
    <s v="CONTADO"/>
    <d v="2022-01-13T00:00:00"/>
    <s v="NUEVA"/>
    <s v="DURAN GAMA, DAVID"/>
    <x v="245"/>
    <x v="245"/>
    <s v="ASESOR"/>
    <x v="40"/>
    <n v="0.3"/>
    <n v="184.68314999999996"/>
  </r>
  <r>
    <s v="EMPRESARIAL"/>
    <s v="MAPFRE"/>
    <n v="4022200000163"/>
    <n v="672.81"/>
    <n v="87.465299999999999"/>
    <n v="0.13"/>
    <m/>
    <s v="MENSUAL"/>
    <d v="2022-01-13T00:00:00"/>
    <s v="NUEVA"/>
    <s v="OPERADORA Y ADMINISTRADORA SW,"/>
    <x v="395"/>
    <x v="394"/>
    <s v="SEGUROS"/>
    <x v="64"/>
    <n v="0.3"/>
    <n v="26.23959"/>
  </r>
  <r>
    <s v="AUTOS"/>
    <s v="MAPFRE"/>
    <n v="4052200000521"/>
    <n v="4672.1099999999997"/>
    <n v="700.81649999999991"/>
    <n v="0.15"/>
    <m/>
    <s v="CONTADO"/>
    <d v="2022-01-13T00:00:00"/>
    <s v="NUEVA"/>
    <s v="TRANSPORTADORA LAGUNERA SA DE C"/>
    <x v="275"/>
    <x v="274"/>
    <s v="ASESOR"/>
    <x v="45"/>
    <n v="0.3"/>
    <n v="210.24494999999996"/>
  </r>
  <r>
    <s v="VIDA INVERSION"/>
    <s v="MAPFRE"/>
    <n v="1002000011913"/>
    <n v="5000"/>
    <n v="1300"/>
    <n v="0.26"/>
    <m/>
    <s v="CONTADO"/>
    <d v="2022-01-14T00:00:00"/>
    <s v="RENOVACION"/>
    <s v="SANDOVAL DOM烰GUEZ, LUIS ENRIQU"/>
    <x v="70"/>
    <x v="70"/>
    <s v="SUBDIRECTOR DE CENTRO FINANCIERO"/>
    <x v="15"/>
    <n v="0.3"/>
    <n v="390"/>
  </r>
  <r>
    <s v="VIDA INVERSION"/>
    <s v="MAPFRE"/>
    <n v="1002000011914"/>
    <n v="5000"/>
    <n v="1300"/>
    <n v="0.26"/>
    <m/>
    <s v="CONTADO"/>
    <d v="2022-01-14T00:00:00"/>
    <s v="RENOVACION"/>
    <s v="SANDOVAL DOM烰GUEZ, LUIS ENRIQU"/>
    <x v="70"/>
    <x v="70"/>
    <s v="SUBDIRECTOR DE CENTRO FINANCIERO"/>
    <x v="15"/>
    <n v="0.3"/>
    <n v="390"/>
  </r>
  <r>
    <s v="VIDA INVERSION"/>
    <s v="MAPFRE"/>
    <n v="1002000011915"/>
    <n v="5000"/>
    <n v="1300"/>
    <n v="0.26"/>
    <m/>
    <s v="CONTADO"/>
    <d v="2022-01-14T00:00:00"/>
    <s v="RENOVACION"/>
    <s v="SANDOVAL DOM烰GUEZ, LUIS ENRIQU"/>
    <x v="70"/>
    <x v="70"/>
    <s v="SUBDIRECTOR DE CENTRO FINANCIERO"/>
    <x v="15"/>
    <n v="0.3"/>
    <n v="390"/>
  </r>
  <r>
    <s v="VIDA INVERSION"/>
    <s v="MAPFRE"/>
    <n v="1002000011916"/>
    <n v="5000"/>
    <n v="1300"/>
    <n v="0.26"/>
    <m/>
    <s v="CONTADO"/>
    <d v="2022-01-14T00:00:00"/>
    <s v="RENOVACION"/>
    <s v="SANDOVAL DOMINGUEZ, LUIS ENRIQU"/>
    <x v="70"/>
    <x v="70"/>
    <s v="SUBDIRECTOR DE CENTRO FINANCIERO"/>
    <x v="15"/>
    <n v="0.3"/>
    <n v="390"/>
  </r>
  <r>
    <s v="VIDA INVERSION"/>
    <s v="MAPFRE"/>
    <n v="1002200000222"/>
    <n v="5000"/>
    <n v="1300"/>
    <n v="0.26"/>
    <m/>
    <s v="CONTADO"/>
    <d v="2022-01-14T00:00:00"/>
    <s v="NUEVA"/>
    <s v="RAMIREZ HERNANDEZ, MARIA TERESA"/>
    <x v="133"/>
    <x v="133"/>
    <s v="ASESOR SENIOR"/>
    <x v="22"/>
    <n v="0.3"/>
    <n v="390"/>
  </r>
  <r>
    <s v="DOTAL"/>
    <s v="MAPFRE"/>
    <n v="1052100000358"/>
    <n v="5677.9605720000009"/>
    <n v="1135.5921144000001"/>
    <n v="0.2"/>
    <m/>
    <s v="MENSUAL"/>
    <d v="2022-01-14T00:00:00"/>
    <s v="NUEVA"/>
    <s v="CORREA PEREZ, JOSE LUIS"/>
    <x v="437"/>
    <x v="428"/>
    <s v="ASESOR PATRIMONIAL ASOCIADO"/>
    <x v="15"/>
    <n v="1"/>
    <s v="YA SE PAGÓ EN DICIEMBRE"/>
  </r>
  <r>
    <s v="GMM"/>
    <s v="MAPFRE"/>
    <n v="2662100000006"/>
    <n v="5040.49"/>
    <n v="776.24"/>
    <n v="0.15400090070608216"/>
    <m/>
    <s v="MENSUAL"/>
    <d v="2022-01-14T00:00:00"/>
    <s v="RENOVACION"/>
    <s v="SANDOVAL SAQUI, SERGIO"/>
    <x v="395"/>
    <x v="394"/>
    <s v="SEGUROS"/>
    <x v="64"/>
    <n v="0.3"/>
    <n v="232.87199999999999"/>
  </r>
  <r>
    <s v="GMM"/>
    <s v="MAPFRE"/>
    <n v="2881900019341"/>
    <n v="5053.25"/>
    <n v="833.79"/>
    <n v="0.16500074209667046"/>
    <m/>
    <s v="MENSUAL"/>
    <d v="2022-01-14T00:00:00"/>
    <s v="RENOVACION"/>
    <s v="ALVAREZ JIMENEZ, CHRISTIAN GERA"/>
    <x v="475"/>
    <x v="453"/>
    <s v="ASESOR SENIOR"/>
    <x v="17"/>
    <n v="0.3"/>
    <n v="250.13699999999997"/>
  </r>
  <r>
    <s v="GMM"/>
    <s v="MAPFRE"/>
    <n v="2882000020598"/>
    <n v="540.91999999999996"/>
    <n v="102.7748"/>
    <n v="0.19"/>
    <m/>
    <s v="MENSUAL"/>
    <d v="2022-01-14T00:00:00"/>
    <s v="RENOVACION"/>
    <s v="HERNANDEZ VALDES, MIGUEL ANGEL"/>
    <x v="476"/>
    <x v="454"/>
    <s v="ASESOR"/>
    <x v="5"/>
    <n v="0.3"/>
    <n v="30.832439999999998"/>
  </r>
  <r>
    <s v="GMM"/>
    <s v="MAPFRE"/>
    <n v="2882000036990"/>
    <n v="34878.32"/>
    <n v="6626.8807999999999"/>
    <n v="0.19"/>
    <m/>
    <s v="CONTADO"/>
    <d v="2022-01-14T00:00:00"/>
    <s v="RENOVACION"/>
    <s v="GALLEGOS ESTRADA, NIMBE"/>
    <x v="65"/>
    <x v="65"/>
    <s v="ASESOR"/>
    <x v="14"/>
    <n v="0.3"/>
    <n v="1988.0642399999999"/>
  </r>
  <r>
    <s v="GMM"/>
    <s v="MAPFRE"/>
    <n v="2882000036990"/>
    <n v="31729.21"/>
    <n v="6028.5499"/>
    <n v="0.19"/>
    <m/>
    <s v="CONTADO"/>
    <d v="2022-01-14T00:00:00"/>
    <s v="RENOVACION"/>
    <s v="GALLEGOS ESTRADA, NIMBE"/>
    <x v="65"/>
    <x v="65"/>
    <s v="ASESOR"/>
    <x v="14"/>
    <n v="0.3"/>
    <n v="1808.5649699999999"/>
  </r>
  <r>
    <s v="GMM"/>
    <s v="MAPFRE"/>
    <n v="2882000036990"/>
    <n v="-34878.32"/>
    <n v="-6626.8807999999999"/>
    <n v="0.19"/>
    <m/>
    <s v="CONTADO"/>
    <d v="2022-01-14T00:00:00"/>
    <s v="RENOVACION"/>
    <s v="GALLEGOS ESTRADA, NIMBE"/>
    <x v="65"/>
    <x v="65"/>
    <s v="ASESOR"/>
    <x v="14"/>
    <n v="0.3"/>
    <n v="-1988.0642399999999"/>
  </r>
  <r>
    <s v="GMM"/>
    <s v="MAPFRE"/>
    <n v="2882000044443"/>
    <n v="1596.1"/>
    <n v="298.47000000000003"/>
    <n v="0.18699956143098806"/>
    <m/>
    <s v="MENSUAL"/>
    <d v="2022-01-14T00:00:00"/>
    <s v="RENOVACION"/>
    <s v="GONZALEZ GOMEZ, GUSTAVO"/>
    <x v="477"/>
    <x v="455"/>
    <s v="ASESOR"/>
    <x v="26"/>
    <n v="0.3"/>
    <n v="89.541000000000011"/>
  </r>
  <r>
    <s v="GMM"/>
    <s v="MAPFRE"/>
    <n v="2882100056414"/>
    <n v="10327.43"/>
    <n v="1962.2117000000001"/>
    <n v="0.19"/>
    <m/>
    <s v="CONTADO"/>
    <d v="2022-01-14T00:00:00"/>
    <s v="NUEVA"/>
    <s v="LOPEZ ACOSTA, JOSE LUIS"/>
    <x v="395"/>
    <x v="394"/>
    <s v="SEGUROS"/>
    <x v="64"/>
    <n v="0.3"/>
    <n v="588.66350999999997"/>
  </r>
  <r>
    <s v="AUTOS"/>
    <s v="MAPFRE"/>
    <n v="4011900205188"/>
    <n v="352.08"/>
    <n v="52.811999999999998"/>
    <n v="0.15"/>
    <m/>
    <s v="MENSUAL"/>
    <d v="2022-01-14T00:00:00"/>
    <s v="RENOVACION"/>
    <s v="SOLIS ROSALES, DAVID"/>
    <x v="129"/>
    <x v="129"/>
    <s v="ASESOR"/>
    <x v="21"/>
    <n v="0.3"/>
    <n v="15.843599999999999"/>
  </r>
  <r>
    <s v="AUTOS"/>
    <s v="MAPFRE"/>
    <n v="4011900205190"/>
    <n v="716.02"/>
    <n v="107.40299999999999"/>
    <n v="0.15"/>
    <m/>
    <s v="MENSUAL"/>
    <d v="2022-01-14T00:00:00"/>
    <s v="RENOVACION"/>
    <s v="ESPARZA CONTRERAS, LAURA"/>
    <x v="155"/>
    <x v="155"/>
    <s v="ASESOR SENIOR"/>
    <x v="24"/>
    <n v="0.3"/>
    <n v="32.220899999999993"/>
  </r>
  <r>
    <s v="AUTOS"/>
    <s v="MAPFRE"/>
    <n v="4011900205230"/>
    <n v="2251.36"/>
    <n v="337.70400000000001"/>
    <n v="0.15"/>
    <m/>
    <s v="SEMESTRAL"/>
    <d v="2022-01-14T00:00:00"/>
    <s v="RENOVACION"/>
    <s v="MOJICA MEDINA, FIDEL"/>
    <x v="181"/>
    <x v="181"/>
    <s v="EJECUTIVO DE SERVICIO"/>
    <x v="20"/>
    <n v="0.3"/>
    <n v="101.3112"/>
  </r>
  <r>
    <s v="AUTOS"/>
    <s v="MAPFRE"/>
    <n v="4011900236483"/>
    <n v="804.66"/>
    <n v="120.69899999999998"/>
    <n v="0.15"/>
    <m/>
    <s v="MENSUAL"/>
    <d v="2022-01-14T00:00:00"/>
    <s v="RENOVACION"/>
    <s v="SANCHEZ GONZALEZ, MANUEL"/>
    <x v="283"/>
    <x v="282"/>
    <s v="ASESOR"/>
    <x v="47"/>
    <n v="0.3"/>
    <n v="36.209699999999991"/>
  </r>
  <r>
    <s v="AUTOS"/>
    <s v="MAPFRE"/>
    <n v="4011900236484"/>
    <n v="559.19000000000005"/>
    <n v="83.878500000000003"/>
    <n v="0.15"/>
    <m/>
    <s v="MENSUAL"/>
    <d v="2022-01-14T00:00:00"/>
    <s v="RENOVACION"/>
    <s v="SOLIS FIGUEROA, JOSE ANTONIO"/>
    <x v="129"/>
    <x v="129"/>
    <s v="ASESOR"/>
    <x v="21"/>
    <n v="0.3"/>
    <n v="25.163550000000001"/>
  </r>
  <r>
    <s v="AUTOS"/>
    <s v="MAPFRE"/>
    <n v="4011900236502"/>
    <n v="433.78"/>
    <n v="65.066999999999993"/>
    <n v="0.15"/>
    <m/>
    <s v="MENSUAL"/>
    <d v="2022-01-14T00:00:00"/>
    <s v="RENOVACION"/>
    <s v="JIMENEZ CANTON, ELBA MARGARITA"/>
    <x v="228"/>
    <x v="228"/>
    <s v="ASESOR SENIOR"/>
    <x v="35"/>
    <n v="0.3"/>
    <n v="19.520099999999996"/>
  </r>
  <r>
    <s v="AUTOS"/>
    <s v="MAPFRE"/>
    <n v="4011900236657"/>
    <n v="474.14"/>
    <n v="71.120999999999995"/>
    <n v="0.15"/>
    <m/>
    <s v="MENSUAL"/>
    <d v="2022-01-14T00:00:00"/>
    <s v="RENOVACION"/>
    <s v="GONZALEZ GARCIA, ESPERANZA"/>
    <x v="392"/>
    <x v="391"/>
    <s v="ASESOR SENIOR"/>
    <x v="25"/>
    <n v="0.3"/>
    <n v="21.336299999999998"/>
  </r>
  <r>
    <s v="AUTOS"/>
    <s v="MAPFRE"/>
    <n v="4011900239967"/>
    <n v="562.89"/>
    <n v="84.433499999999995"/>
    <n v="0.15"/>
    <m/>
    <s v="MENSUAL"/>
    <d v="2022-01-14T00:00:00"/>
    <s v="RENOVACION"/>
    <s v="TRUEBA CARRE令, JOSE LUIS"/>
    <x v="0"/>
    <x v="0"/>
    <s v="ASESOR"/>
    <x v="0"/>
    <n v="0.3"/>
    <n v="25.330049999999996"/>
  </r>
  <r>
    <s v="AUTOS"/>
    <s v="MAPFRE"/>
    <n v="4011900243444"/>
    <n v="433.86"/>
    <n v="65.078999999999994"/>
    <n v="0.15"/>
    <m/>
    <s v="MENSUAL"/>
    <d v="2022-01-14T00:00:00"/>
    <s v="RENOVACION"/>
    <s v="LOPEZ MANCILLA, VICTOR MAURICIO"/>
    <x v="38"/>
    <x v="38"/>
    <s v="DIRECTOR DE CENTRO FINANCIERO"/>
    <x v="10"/>
    <n v="0.3"/>
    <n v="19.523699999999998"/>
  </r>
  <r>
    <s v="AUTOS"/>
    <s v="MAPFRE"/>
    <n v="4011900243459"/>
    <n v="609.21"/>
    <n v="91.381500000000003"/>
    <n v="0.15"/>
    <m/>
    <s v="MENSUAL"/>
    <d v="2022-01-14T00:00:00"/>
    <s v="RENOVACION"/>
    <s v="ORTEGA VAZQUEZ, CARLOS ENRIQUE"/>
    <x v="1"/>
    <x v="1"/>
    <s v="ASESOR"/>
    <x v="0"/>
    <n v="0.3"/>
    <n v="27.414449999999999"/>
  </r>
  <r>
    <s v="AUTOS"/>
    <s v="MAPFRE"/>
    <n v="4011900243459"/>
    <n v="609.21"/>
    <n v="91.381500000000003"/>
    <n v="0.15"/>
    <m/>
    <s v="MENSUAL"/>
    <d v="2022-01-14T00:00:00"/>
    <s v="RENOVACION"/>
    <s v="ORTEGA VAZQUEZ, CARLOS ENRIQUE"/>
    <x v="1"/>
    <x v="1"/>
    <s v="ASESOR"/>
    <x v="0"/>
    <n v="0.3"/>
    <n v="27.414449999999999"/>
  </r>
  <r>
    <s v="AUTOS"/>
    <s v="MAPFRE"/>
    <n v="4011900285005"/>
    <n v="848.15"/>
    <n v="127.2225"/>
    <n v="0.15"/>
    <m/>
    <s v="TRIMESTRAL"/>
    <d v="2022-01-14T00:00:00"/>
    <s v="RENOVACION"/>
    <s v="PINEDA JIMENEZ, MIGUEL ANGEL"/>
    <x v="284"/>
    <x v="283"/>
    <s v="DIRECTOR DE CENTRO FINANCIERO"/>
    <x v="47"/>
    <n v="0.3"/>
    <n v="38.16675"/>
  </r>
  <r>
    <s v="AUTOS"/>
    <s v="MAPFRE"/>
    <n v="4011900285021"/>
    <n v="295.49"/>
    <n v="44.323500000000003"/>
    <n v="0.15"/>
    <m/>
    <s v="MENSUAL"/>
    <d v="2022-01-14T00:00:00"/>
    <s v="RENOVACION"/>
    <s v="PE丕 FERREIRA, JESSICA LORENA"/>
    <x v="162"/>
    <x v="162"/>
    <s v="ASESOR"/>
    <x v="25"/>
    <n v="0.3"/>
    <n v="13.29705"/>
  </r>
  <r>
    <s v="AUTOS"/>
    <s v="MAPFRE"/>
    <n v="4011900285038"/>
    <n v="337.82"/>
    <n v="50.672999999999995"/>
    <n v="0.15"/>
    <m/>
    <s v="MENSUAL"/>
    <d v="2022-01-14T00:00:00"/>
    <s v="RENOVACION"/>
    <s v="TORRES SIGALA, ADRIAN"/>
    <x v="354"/>
    <x v="353"/>
    <s v="ASESOR SENIOR"/>
    <x v="60"/>
    <n v="0.3"/>
    <n v="15.201899999999998"/>
  </r>
  <r>
    <s v="AUTOS"/>
    <s v="MAPFRE"/>
    <n v="4011900291059"/>
    <n v="1501.12"/>
    <n v="225.16799999999998"/>
    <n v="0.15"/>
    <m/>
    <s v="SEMESTRAL"/>
    <d v="2022-01-14T00:00:00"/>
    <s v="RENOVACION"/>
    <s v="D ARBEL CHAVEZ, SARA"/>
    <x v="349"/>
    <x v="348"/>
    <s v="ASESOR SENIOR"/>
    <x v="1"/>
    <n v="0.3"/>
    <n v="67.550399999999996"/>
  </r>
  <r>
    <s v="AUTOS"/>
    <s v="MAPFRE"/>
    <n v="4011900317933"/>
    <n v="805.02"/>
    <n v="88.55"/>
    <n v="0.10999726714864227"/>
    <m/>
    <s v="MENSUAL"/>
    <d v="2022-01-14T00:00:00"/>
    <s v="RENOVACION"/>
    <s v="GIRON TELLEZ, CESAR GERARDO"/>
    <x v="193"/>
    <x v="193"/>
    <s v="ASESOR"/>
    <x v="29"/>
    <n v="0.3"/>
    <n v="26.564999999999998"/>
  </r>
  <r>
    <s v="AUTOS"/>
    <s v="MAPFRE"/>
    <n v="4011900417118"/>
    <n v="316.66000000000003"/>
    <n v="47.499000000000002"/>
    <n v="0.15"/>
    <m/>
    <s v="MENSUAL"/>
    <d v="2022-01-14T00:00:00"/>
    <s v="RENOVACION"/>
    <s v="MARTINEZ VIDAL, FELIPE ALEJANDR"/>
    <x v="129"/>
    <x v="129"/>
    <s v="ASESOR"/>
    <x v="21"/>
    <n v="0.3"/>
    <n v="14.249700000000001"/>
  </r>
  <r>
    <s v="AUTOS"/>
    <s v="MAPFRE"/>
    <n v="4011900491752"/>
    <n v="7130.43"/>
    <n v="1069.5645"/>
    <n v="0.15"/>
    <m/>
    <s v="CONTADO"/>
    <d v="2022-01-14T00:00:00"/>
    <s v="RENOVACION"/>
    <s v="ARRENDADORA ACTINVER SA DE CV"/>
    <x v="407"/>
    <x v="405"/>
    <s v="ARRENDADORA"/>
    <x v="65"/>
    <n v="0.3"/>
    <n v="320.86935"/>
  </r>
  <r>
    <s v="AUTOS"/>
    <s v="MAPFRE"/>
    <n v="4011900494552"/>
    <n v="6331.73"/>
    <n v="949.75949999999989"/>
    <n v="0.15"/>
    <m/>
    <s v="CONTADO"/>
    <d v="2022-01-14T00:00:00"/>
    <s v="RENOVACION"/>
    <s v="ARRENDADORA ACTINVER SA DE CV"/>
    <x v="407"/>
    <x v="405"/>
    <s v="ARRENDADORA"/>
    <x v="65"/>
    <n v="0.3"/>
    <n v="284.92784999999998"/>
  </r>
  <r>
    <s v="AUTOS"/>
    <s v="MAPFRE"/>
    <n v="4011900494710"/>
    <n v="34560.839999999997"/>
    <n v="5184.1259999999993"/>
    <n v="0.15"/>
    <m/>
    <s v="CONTADO"/>
    <d v="2022-01-14T00:00:00"/>
    <s v="RENOVACION"/>
    <s v="ARRENDADORA ACTINVER SA DE CV"/>
    <x v="407"/>
    <x v="405"/>
    <s v="ARRENDADORA"/>
    <x v="65"/>
    <n v="0.3"/>
    <n v="1555.2377999999997"/>
  </r>
  <r>
    <s v="AUTOS"/>
    <s v="MAPFRE"/>
    <n v="4011900498716"/>
    <n v="16807.45"/>
    <n v="2521.1174999999998"/>
    <n v="0.15"/>
    <m/>
    <s v="CONTADO"/>
    <d v="2022-01-14T00:00:00"/>
    <s v="RENOVACION"/>
    <s v="ARRENDADORA ACTINVER SA DE CV"/>
    <x v="322"/>
    <x v="321"/>
    <s v="DIRECTOR DE CENTRO FINANCIERO"/>
    <x v="56"/>
    <n v="0.3"/>
    <n v="756.33524999999997"/>
  </r>
  <r>
    <s v="AUTOS"/>
    <s v="MAPFRE"/>
    <n v="4012000000303"/>
    <n v="5684.49"/>
    <n v="852.67349999999999"/>
    <n v="0.15"/>
    <m/>
    <s v="CONTADO"/>
    <d v="2022-01-14T00:00:00"/>
    <s v="RENOVACION"/>
    <s v="ARRENDADORA ACTINVER SA DE CV"/>
    <x v="407"/>
    <x v="405"/>
    <s v="ARRENDADORA"/>
    <x v="65"/>
    <n v="0.3"/>
    <n v="255.80204999999998"/>
  </r>
  <r>
    <s v="AUTOS"/>
    <s v="MAPFRE"/>
    <n v="4012000001433"/>
    <n v="133.82"/>
    <n v="20.072999999999997"/>
    <n v="0.15"/>
    <m/>
    <s v="MENSUAL"/>
    <d v="2022-01-14T00:00:00"/>
    <s v="RENOVACION"/>
    <s v="ALONSO LOPEZ, MARIA DEL SOCORRO"/>
    <x v="349"/>
    <x v="348"/>
    <s v="ASESOR SENIOR"/>
    <x v="1"/>
    <n v="0.3"/>
    <n v="6.0218999999999987"/>
  </r>
  <r>
    <s v="AUTOS"/>
    <s v="MAPFRE"/>
    <n v="4012000004403"/>
    <n v="14604.55"/>
    <n v="2190.6824999999999"/>
    <n v="0.15"/>
    <m/>
    <s v="CONTADO"/>
    <d v="2022-01-14T00:00:00"/>
    <s v="RENOVACION"/>
    <s v="ARRENDADORA ACTINVER SA DE CV"/>
    <x v="407"/>
    <x v="405"/>
    <s v="ARRENDADORA"/>
    <x v="65"/>
    <n v="0.3"/>
    <n v="657.20474999999999"/>
  </r>
  <r>
    <s v="AUTOS"/>
    <s v="MAPFRE"/>
    <n v="4012000008075"/>
    <n v="10018.549999999999"/>
    <n v="1502.7824999999998"/>
    <n v="0.15"/>
    <m/>
    <s v="CONTADO"/>
    <d v="2022-01-14T00:00:00"/>
    <s v="RENOVACION"/>
    <s v="DIAZ VILLALOBOS, MARIA PIEDAD"/>
    <x v="222"/>
    <x v="222"/>
    <s v="EJECUTIVO ASOCIADO"/>
    <x v="34"/>
    <n v="0.3"/>
    <n v="450.83474999999993"/>
  </r>
  <r>
    <s v="AUTOS"/>
    <s v="MAPFRE"/>
    <n v="4012000012873"/>
    <n v="6241.98"/>
    <n v="936.29699999999991"/>
    <n v="0.15"/>
    <m/>
    <s v="CONTADO"/>
    <d v="2022-01-14T00:00:00"/>
    <s v="RENOVACION"/>
    <s v="ASCENCIO BRAVO, ESPERANZA"/>
    <x v="478"/>
    <x v="456"/>
    <s v="EJECUTIVO DE SERVICIO"/>
    <x v="20"/>
    <n v="0.3"/>
    <n v="280.88909999999998"/>
  </r>
  <r>
    <s v="AUTOS"/>
    <s v="MAPFRE"/>
    <n v="4012000039909"/>
    <n v="507.07"/>
    <n v="76.06049999999999"/>
    <n v="0.15"/>
    <m/>
    <s v="MENSUAL"/>
    <d v="2022-01-14T00:00:00"/>
    <s v="RENOVACION"/>
    <s v="LOPEZ PEREZ, JOSE CARLOS"/>
    <x v="395"/>
    <x v="394"/>
    <s v="SEGUROS"/>
    <x v="64"/>
    <n v="0.3"/>
    <n v="22.818149999999996"/>
  </r>
  <r>
    <s v="AUTOS"/>
    <s v="MAPFRE"/>
    <n v="4012000046434"/>
    <n v="729.44"/>
    <n v="109.41600000000001"/>
    <n v="0.15"/>
    <m/>
    <s v="MENSUAL"/>
    <d v="2022-01-14T00:00:00"/>
    <s v="RENOVACION"/>
    <s v="PE丕 GARIBAY, ROBERTO ADRIANNO"/>
    <x v="479"/>
    <x v="457"/>
    <s v="DIRECTOR DE CENTRO FINANCIERO"/>
    <x v="15"/>
    <n v="0.3"/>
    <n v="32.824800000000003"/>
  </r>
  <r>
    <s v="AUTOS"/>
    <s v="MAPFRE"/>
    <n v="4012000079746"/>
    <n v="671.76"/>
    <n v="100.764"/>
    <n v="0.15"/>
    <m/>
    <s v="MENSUAL"/>
    <d v="2022-01-14T00:00:00"/>
    <s v="RENOVACION"/>
    <s v="GARCIA NIETO, RODOLFO GALDINO"/>
    <x v="6"/>
    <x v="6"/>
    <s v="ASESOR"/>
    <x v="2"/>
    <n v="0.3"/>
    <n v="30.229199999999999"/>
  </r>
  <r>
    <s v="AUTOS"/>
    <s v="MAPFRE"/>
    <n v="4012000101441"/>
    <n v="716.16"/>
    <n v="107.42399999999999"/>
    <n v="0.15"/>
    <m/>
    <s v="MENSUAL"/>
    <d v="2022-01-14T00:00:00"/>
    <s v="RENOVACION"/>
    <s v="AMADOR ROMO, HECTOR"/>
    <x v="361"/>
    <x v="360"/>
    <s v="ASESOR BANCA ESPECIALIZADA"/>
    <x v="5"/>
    <n v="0.3"/>
    <n v="32.227199999999996"/>
  </r>
  <r>
    <s v="AUTOS"/>
    <s v="MAPFRE"/>
    <n v="4012000196227"/>
    <n v="341.91"/>
    <n v="51.286500000000004"/>
    <n v="0.15"/>
    <m/>
    <s v="MENSUAL"/>
    <d v="2022-01-14T00:00:00"/>
    <s v="RENOVACION"/>
    <s v="PE丕FLOR ZULAICA, CARLOS ALBERT"/>
    <x v="480"/>
    <x v="458"/>
    <s v="ASESOR"/>
    <x v="1"/>
    <n v="0.3"/>
    <n v="15.385950000000001"/>
  </r>
  <r>
    <s v="AUTOS"/>
    <s v="MAPFRE"/>
    <n v="4012000196478"/>
    <n v="489.41"/>
    <n v="73.411500000000004"/>
    <n v="0.15"/>
    <m/>
    <s v="MENSUAL"/>
    <d v="2022-01-14T00:00:00"/>
    <s v="RENOVACION"/>
    <s v="TORRES FERNANDEZ, LILIA GRACIEL"/>
    <x v="481"/>
    <x v="459"/>
    <s v="ASESOR"/>
    <x v="35"/>
    <n v="0.3"/>
    <n v="22.02345"/>
  </r>
  <r>
    <s v="AUTOS"/>
    <s v="MAPFRE"/>
    <n v="4012000509504"/>
    <n v="309.57"/>
    <n v="46.435499999999998"/>
    <n v="0.15"/>
    <m/>
    <s v="MENSUAL"/>
    <d v="2022-01-14T00:00:00"/>
    <s v="RENOVACION"/>
    <s v="BERNAL CUEVAS, GERARDO"/>
    <x v="467"/>
    <x v="448"/>
    <s v="ASESOR"/>
    <x v="69"/>
    <n v="0.3"/>
    <n v="13.930649999999998"/>
  </r>
  <r>
    <s v="AUTOS"/>
    <s v="MAPFRE"/>
    <n v="4012000626276"/>
    <n v="15009.38"/>
    <n v="2251.4069999999997"/>
    <n v="0.15"/>
    <m/>
    <s v="CONTADO"/>
    <d v="2022-01-14T00:00:00"/>
    <s v="RENOVACION"/>
    <s v="ARRENDADORA ACTINVER SA DE CV"/>
    <x v="407"/>
    <x v="405"/>
    <s v="ARRENDADORA"/>
    <x v="65"/>
    <n v="0.3"/>
    <n v="675.42209999999989"/>
  </r>
  <r>
    <s v="AUTOS"/>
    <s v="MAPFRE"/>
    <n v="4012100023687"/>
    <n v="10707.68"/>
    <n v="1606.152"/>
    <n v="0.15"/>
    <m/>
    <s v="CONTADO"/>
    <d v="2022-01-14T00:00:00"/>
    <s v="RENOVACION"/>
    <s v="ARRENDADORA ACTINVER SA DE CV"/>
    <x v="407"/>
    <x v="405"/>
    <s v="ARRENDADORA"/>
    <x v="65"/>
    <n v="0.3"/>
    <n v="481.84559999999999"/>
  </r>
  <r>
    <s v="AUTOS"/>
    <s v="MAPFRE"/>
    <n v="4012100217210"/>
    <n v="234.46"/>
    <n v="35.168999999999997"/>
    <n v="0.15"/>
    <m/>
    <s v="REFERENCIADO"/>
    <d v="2022-01-14T00:00:00"/>
    <s v="NUEVA"/>
    <s v="LANDA RACHED, MARIA"/>
    <x v="452"/>
    <x v="394"/>
    <s v="SEGUROS"/>
    <x v="64"/>
    <n v="0.3"/>
    <n v="10.550699999999999"/>
  </r>
  <r>
    <s v="AUTOS"/>
    <s v="MAPFRE"/>
    <n v="4012100255588"/>
    <n v="201.28"/>
    <n v="30.192"/>
    <n v="0.15"/>
    <m/>
    <s v="MENSUAL"/>
    <d v="2022-01-14T00:00:00"/>
    <s v="NUEVA"/>
    <s v="LOPEZ PELCASTRE, JUAN"/>
    <x v="395"/>
    <x v="394"/>
    <s v="SEGUROS"/>
    <x v="64"/>
    <n v="0.3"/>
    <n v="9.057599999999999"/>
  </r>
  <r>
    <s v="AUTOS"/>
    <s v="MAPFRE"/>
    <n v="4012100258995"/>
    <n v="496.45"/>
    <n v="74.467500000000001"/>
    <n v="0.15"/>
    <m/>
    <s v="MENSUAL"/>
    <d v="2022-01-14T00:00:00"/>
    <s v="NUEVA"/>
    <s v="AVILA JUAREZ, ROSA LETICIA"/>
    <x v="391"/>
    <x v="390"/>
    <s v="ASESOR SENIOR"/>
    <x v="18"/>
    <n v="0.3"/>
    <n v="22.340250000000001"/>
  </r>
  <r>
    <s v="AUTOS"/>
    <s v="MAPFRE"/>
    <n v="4012100288578"/>
    <n v="174.79"/>
    <n v="26.218499999999999"/>
    <n v="0.15"/>
    <m/>
    <s v="MENSUAL"/>
    <d v="2022-01-14T00:00:00"/>
    <s v="NUEVA"/>
    <s v="SCHRAIDT MEXIA, JUAN ADOLFO"/>
    <x v="234"/>
    <x v="234"/>
    <s v="EJECUTIVO DE SERVICIO"/>
    <x v="37"/>
    <n v="0.3"/>
    <n v="7.8655499999999989"/>
  </r>
  <r>
    <s v="AUTOS"/>
    <s v="MAPFRE"/>
    <n v="4012100290387"/>
    <n v="513.59"/>
    <n v="77.038499999999999"/>
    <n v="0.15"/>
    <m/>
    <s v="MENSUAL"/>
    <d v="2022-01-14T00:00:00"/>
    <s v="NUEVA"/>
    <s v="ALVITER VILLA, OSCAR"/>
    <x v="154"/>
    <x v="154"/>
    <s v="INTERNO"/>
    <x v="24"/>
    <n v="0.3"/>
    <n v="23.111549999999998"/>
  </r>
  <r>
    <s v="AUTOS"/>
    <s v="MAPFRE"/>
    <n v="4012100317482"/>
    <n v="535.85"/>
    <n v="80.377499999999998"/>
    <n v="0.15"/>
    <m/>
    <s v="MENSUAL"/>
    <d v="2022-01-14T00:00:00"/>
    <s v="NUEVA"/>
    <s v="SOTO GONZALEZ, KARLA"/>
    <x v="455"/>
    <x v="441"/>
    <s v="ASESOR PATRIMONIAL"/>
    <x v="32"/>
    <n v="0.3"/>
    <n v="24.113249999999997"/>
  </r>
  <r>
    <s v="AUTOS"/>
    <s v="MAPFRE"/>
    <n v="4012100386150"/>
    <n v="29286.43"/>
    <n v="4392.9645"/>
    <n v="0.15"/>
    <m/>
    <s v="CONTADO"/>
    <d v="2022-01-14T00:00:00"/>
    <s v="NUEVA"/>
    <s v="ARRENDADORA ACTINVER S.A. DE C."/>
    <x v="407"/>
    <x v="405"/>
    <s v="ARRENDADORA"/>
    <x v="65"/>
    <n v="0.3"/>
    <n v="1317.8893499999999"/>
  </r>
  <r>
    <s v="AUTOS"/>
    <s v="MAPFRE"/>
    <n v="4012100399043"/>
    <n v="8437.92"/>
    <n v="1265.6879999999999"/>
    <n v="0.15"/>
    <m/>
    <s v="CONTADO"/>
    <d v="2022-01-14T00:00:00"/>
    <s v="NUEVA"/>
    <s v="VERDIN MASCORRO, MARIO"/>
    <x v="177"/>
    <x v="177"/>
    <s v="ASESOR"/>
    <x v="20"/>
    <n v="0.3"/>
    <n v="379.70639999999997"/>
  </r>
  <r>
    <s v="AUTOS"/>
    <s v="MAPFRE"/>
    <n v="4012100399051"/>
    <n v="5612.06"/>
    <n v="841.80900000000008"/>
    <n v="0.15"/>
    <m/>
    <s v="CONTADO"/>
    <d v="2022-01-14T00:00:00"/>
    <s v="NUEVA"/>
    <s v="VERDIN PADILLA, GABRIELA"/>
    <x v="177"/>
    <x v="177"/>
    <s v="ASESOR"/>
    <x v="20"/>
    <n v="0.3"/>
    <n v="252.54270000000002"/>
  </r>
  <r>
    <s v="AUTOS"/>
    <s v="MAPFRE"/>
    <n v="4012100401233"/>
    <n v="2624.54"/>
    <n v="393.68099999999998"/>
    <n v="0.15"/>
    <m/>
    <s v="SEMESTRAL"/>
    <d v="2022-01-14T00:00:00"/>
    <s v="NUEVA"/>
    <s v="VALDES MENDEZ, LUIS ALBERTO"/>
    <x v="482"/>
    <x v="460"/>
    <s v="ASESOR"/>
    <x v="15"/>
    <n v="0.3"/>
    <n v="118.10429999999999"/>
  </r>
  <r>
    <s v="AUTOS"/>
    <s v="MAPFRE"/>
    <n v="4012100403761"/>
    <n v="620.24"/>
    <n v="93.036000000000001"/>
    <n v="0.15"/>
    <m/>
    <s v="MENSUAL"/>
    <d v="2022-01-14T00:00:00"/>
    <s v="NUEVA"/>
    <s v="MUCI令 VELASCO, OLGA MARIA"/>
    <x v="50"/>
    <x v="50"/>
    <s v="ASESOR"/>
    <x v="12"/>
    <n v="0.3"/>
    <n v="27.910799999999998"/>
  </r>
  <r>
    <s v="AUTOS"/>
    <s v="MAPFRE"/>
    <n v="4012200002671"/>
    <n v="6600.79"/>
    <n v="990.11849999999993"/>
    <n v="0.15"/>
    <m/>
    <s v="SEMESTRAL"/>
    <d v="2022-01-14T00:00:00"/>
    <s v="RENOVACION"/>
    <s v="MEDINA ESTRADA, FELIPE ARTURO"/>
    <x v="465"/>
    <x v="394"/>
    <s v="SEGUROS"/>
    <x v="64"/>
    <n v="0.3"/>
    <n v="297.03554999999994"/>
  </r>
  <r>
    <s v="AUTOS"/>
    <s v="MAPFRE"/>
    <n v="4012200010998"/>
    <n v="4762.6000000000004"/>
    <n v="714.39"/>
    <n v="0.15"/>
    <m/>
    <s v="CONTADO"/>
    <d v="2022-01-14T00:00:00"/>
    <s v="NUEVA"/>
    <s v="GALVAN MEJIA, LAURA"/>
    <x v="435"/>
    <x v="394"/>
    <s v="SEGUROS"/>
    <x v="64"/>
    <n v="0.3"/>
    <n v="214.31699999999998"/>
  </r>
  <r>
    <s v="AUTOS"/>
    <s v="MAPFRE"/>
    <n v="4052100029127"/>
    <n v="799.83"/>
    <n v="119.97450000000001"/>
    <n v="0.15"/>
    <m/>
    <s v="MENSUAL"/>
    <d v="2022-01-14T00:00:00"/>
    <s v="NUEVA"/>
    <s v="ORTEGA CARBAJAL, BENJAMIN"/>
    <x v="196"/>
    <x v="196"/>
    <s v="SUBDIRECTOR DE PROMOCION"/>
    <x v="29"/>
    <n v="0.3"/>
    <n v="35.992350000000002"/>
  </r>
  <r>
    <s v="VIDA INVERSION"/>
    <s v="MAPFRE"/>
    <n v="1001900011597"/>
    <n v="10000"/>
    <n v="2600"/>
    <n v="0.26"/>
    <m/>
    <s v="CONTADO"/>
    <d v="2022-01-17T00:00:00"/>
    <s v="RENOVACION"/>
    <s v="GARCIA RODRIGUEZ, MARIA ISABEL"/>
    <x v="483"/>
    <x v="461"/>
    <s v="DIRECTOR DE CENTRO FINANCIERO"/>
    <x v="22"/>
    <n v="0.3"/>
    <n v="780"/>
  </r>
  <r>
    <s v="VIDA INVERSION"/>
    <s v="MAPFRE"/>
    <n v="1002000001413"/>
    <n v="5000"/>
    <n v="1300"/>
    <n v="0.26"/>
    <m/>
    <s v="CONTADO"/>
    <d v="2022-01-17T00:00:00"/>
    <s v="RENOVACION"/>
    <s v="EICHELMANN ALEXANDRE, GERMAN"/>
    <x v="423"/>
    <x v="417"/>
    <s v="ASESOR"/>
    <x v="66"/>
    <n v="0.3"/>
    <n v="390"/>
  </r>
  <r>
    <s v="VIDA INVERSION"/>
    <s v="MAPFRE"/>
    <n v="1002000012822"/>
    <n v="5000"/>
    <n v="1300"/>
    <n v="0.26"/>
    <m/>
    <s v="CONTADO"/>
    <d v="2022-01-17T00:00:00"/>
    <s v="RENOVACION"/>
    <s v="RIESTRA GARCIA, MARIO ERNESTO"/>
    <x v="10"/>
    <x v="10"/>
    <s v="ASESOR"/>
    <x v="2"/>
    <n v="0.3"/>
    <n v="390"/>
  </r>
  <r>
    <s v="VIDA INVERSION"/>
    <s v="MAPFRE"/>
    <n v="1002000012914"/>
    <n v="5000"/>
    <n v="1300"/>
    <n v="0.26"/>
    <m/>
    <s v="CONTADO"/>
    <d v="2022-01-17T00:00:00"/>
    <s v="RENOVACION"/>
    <s v="VAZQUEZ MORENO, MARIO ALBERTO"/>
    <x v="207"/>
    <x v="207"/>
    <s v="ASESOR"/>
    <x v="32"/>
    <n v="0.3"/>
    <n v="390"/>
  </r>
  <r>
    <s v="VIDA INVERSION"/>
    <s v="MAPFRE"/>
    <n v="1002100000409"/>
    <n v="25000"/>
    <n v="6500"/>
    <n v="0.26"/>
    <m/>
    <s v="CONTADO"/>
    <d v="2022-01-17T00:00:00"/>
    <s v="RENOVACION"/>
    <s v="LARA GARZA, ROSARIO"/>
    <x v="316"/>
    <x v="315"/>
    <s v="ASESOR"/>
    <x v="54"/>
    <n v="0.3"/>
    <n v="1950"/>
  </r>
  <r>
    <s v="VIDA INVERSION"/>
    <s v="MAPFRE"/>
    <n v="1002100011474"/>
    <n v="5000"/>
    <n v="1300"/>
    <n v="0.26"/>
    <m/>
    <s v="CONTADO"/>
    <d v="2022-01-17T00:00:00"/>
    <s v="NUEVA"/>
    <s v="BARRIOS GOMEZ LOPEZ, JUAN CARLO"/>
    <x v="105"/>
    <x v="105"/>
    <s v="DIRECTOR DE PROMOCION"/>
    <x v="18"/>
    <n v="0.3"/>
    <n v="390"/>
  </r>
  <r>
    <s v="VIDA INVERSION"/>
    <s v="MAPFRE"/>
    <n v="1002200000309"/>
    <n v="5000"/>
    <n v="1300"/>
    <n v="0.26"/>
    <m/>
    <s v="CONTADO"/>
    <d v="2022-01-17T00:00:00"/>
    <s v="NUEVA"/>
    <s v="RAMIREZ MARTINEZ, CECILIA SOFIA"/>
    <x v="147"/>
    <x v="147"/>
    <s v="ASESOR"/>
    <x v="19"/>
    <n v="0.3"/>
    <n v="390"/>
  </r>
  <r>
    <s v="VIDA INVERSION"/>
    <s v="MAPFRE"/>
    <n v="1002200000382"/>
    <n v="10000"/>
    <n v="2600"/>
    <n v="0.26"/>
    <m/>
    <s v="CONTADO"/>
    <d v="2022-01-17T00:00:00"/>
    <s v="NUEVA"/>
    <s v="IBARRA ORDO乍Z, ROCIO"/>
    <x v="395"/>
    <x v="394"/>
    <s v="SEGUROS"/>
    <x v="64"/>
    <n v="0.3"/>
    <n v="780"/>
  </r>
  <r>
    <s v="GMM"/>
    <s v="MAPFRE"/>
    <n v="2882000022842"/>
    <n v="1506.41"/>
    <n v="256.08999999999997"/>
    <n v="0.17000019914897005"/>
    <m/>
    <s v="MENSUAL SIN RECARGOS"/>
    <d v="2022-01-17T00:00:00"/>
    <s v="RENOVACION"/>
    <s v="GUADARRAMA BERNAL, ROSA ELENA"/>
    <x v="65"/>
    <x v="65"/>
    <s v="ASESOR"/>
    <x v="14"/>
    <n v="0.3"/>
    <n v="76.826999999999984"/>
  </r>
  <r>
    <s v="GMM"/>
    <s v="MAPFRE"/>
    <n v="2882100002149"/>
    <n v="11581.29"/>
    <n v="1968.82"/>
    <n v="0.17000006044231686"/>
    <m/>
    <s v="CONTADO"/>
    <d v="2022-01-17T00:00:00"/>
    <s v="RENOVACION"/>
    <s v="PLASCENCIA PERALTA, JESABEL"/>
    <x v="471"/>
    <x v="451"/>
    <s v="ASESOR"/>
    <x v="28"/>
    <n v="0.3"/>
    <n v="590.64599999999996"/>
  </r>
  <r>
    <s v="GMM"/>
    <s v="MAPFRE"/>
    <n v="2882100002149"/>
    <n v="-3387.94"/>
    <n v="-575.95000000000005"/>
    <n v="0.17000005903292267"/>
    <m/>
    <s v="CONTADO"/>
    <d v="2022-01-17T00:00:00"/>
    <s v="RENOVACION"/>
    <s v="PLASCENCIA PERALTA, JESABEL"/>
    <x v="471"/>
    <x v="451"/>
    <s v="ASESOR"/>
    <x v="28"/>
    <n v="0.3"/>
    <n v="-172.785"/>
  </r>
  <r>
    <s v="GMM"/>
    <s v="MAPFRE"/>
    <n v="2882100010180"/>
    <n v="1374.42"/>
    <n v="261.13980000000004"/>
    <n v="0.19"/>
    <m/>
    <s v="MENSUAL"/>
    <d v="2022-01-17T00:00:00"/>
    <s v="NUEVA"/>
    <s v="DEL VALLE CARDOSO, JAVIER"/>
    <x v="484"/>
    <x v="462"/>
    <s v="OPERADOR TELEFONICO"/>
    <x v="1"/>
    <n v="0.3"/>
    <n v="78.341940000000008"/>
  </r>
  <r>
    <s v="HOGAR"/>
    <s v="MAPFRE"/>
    <n v="3102100018186"/>
    <n v="70911.37"/>
    <n v="9218.4781000000003"/>
    <n v="0.13"/>
    <m/>
    <s v="CONTADO"/>
    <d v="2022-01-17T00:00:00"/>
    <s v="NUEVA"/>
    <s v="VALDES ACRA, ROBERTO"/>
    <x v="485"/>
    <x v="425"/>
    <s v="SIN ESQUEMA DE COMPENSACIÓN"/>
    <x v="67"/>
    <n v="0.3"/>
    <n v="2765.5434300000002"/>
  </r>
  <r>
    <s v="HOGAR"/>
    <s v="MAPFRE"/>
    <n v="3102200000162"/>
    <n v="10966.04"/>
    <n v="1425.5852000000002"/>
    <n v="0.13"/>
    <m/>
    <s v="CONTADO"/>
    <d v="2022-01-17T00:00:00"/>
    <s v="NUEVA"/>
    <s v="LEROY WORSTMAN, CLINTON"/>
    <x v="300"/>
    <x v="299"/>
    <s v="ASESOR"/>
    <x v="51"/>
    <n v="0.3"/>
    <n v="427.67556000000008"/>
  </r>
  <r>
    <s v="AUTOS"/>
    <s v="MAPFRE"/>
    <n v="4011900204845"/>
    <n v="1279.8499999999999"/>
    <n v="191.97749999999999"/>
    <n v="0.15"/>
    <m/>
    <s v="MENSUAL"/>
    <d v="2022-01-17T00:00:00"/>
    <s v="RENOVACION"/>
    <s v="PEREZ MENDEZ, FRANCISCO JAVIER"/>
    <x v="486"/>
    <x v="425"/>
    <s v="SIN ESQUEMA DE COMPENSACIÓN"/>
    <x v="67"/>
    <n v="0.3"/>
    <n v="57.593249999999998"/>
  </r>
  <r>
    <s v="AUTOS"/>
    <s v="MAPFRE"/>
    <n v="4011900211194"/>
    <n v="419.61"/>
    <n v="62.941499999999998"/>
    <n v="0.15"/>
    <m/>
    <s v="MENSUAL"/>
    <d v="2022-01-17T00:00:00"/>
    <s v="RENOVACION"/>
    <s v="GUEVARA DIEZ MARINA, RODOLFO SA"/>
    <x v="316"/>
    <x v="315"/>
    <s v="ASESOR"/>
    <x v="54"/>
    <n v="0.3"/>
    <n v="18.882449999999999"/>
  </r>
  <r>
    <s v="AUTOS"/>
    <s v="MAPFRE"/>
    <n v="4011900236566"/>
    <n v="484.79"/>
    <n v="72.718500000000006"/>
    <n v="0.15"/>
    <m/>
    <s v="MENSUAL"/>
    <d v="2022-01-17T00:00:00"/>
    <s v="RENOVACION"/>
    <s v="MATA GALVEZ, ESPERANZA"/>
    <x v="176"/>
    <x v="176"/>
    <s v="ASESOR SENIOR"/>
    <x v="20"/>
    <n v="0.3"/>
    <n v="21.815550000000002"/>
  </r>
  <r>
    <s v="AUTOS"/>
    <s v="MAPFRE"/>
    <n v="4011900236796"/>
    <n v="251.26"/>
    <n v="37.689"/>
    <n v="0.15"/>
    <m/>
    <s v="MENSUAL"/>
    <d v="2022-01-17T00:00:00"/>
    <s v="RENOVACION"/>
    <s v="VAZQUEZ JIMENEZ, EUSEBIO JOSE"/>
    <x v="303"/>
    <x v="302"/>
    <s v="ASESOR"/>
    <x v="51"/>
    <n v="0.3"/>
    <n v="11.306699999999999"/>
  </r>
  <r>
    <s v="AUTOS"/>
    <s v="MAPFRE"/>
    <n v="4011900291609"/>
    <n v="780.95"/>
    <n v="117.1425"/>
    <n v="0.15"/>
    <m/>
    <s v="MENSUAL"/>
    <d v="2022-01-17T00:00:00"/>
    <s v="RENOVACION"/>
    <s v="LESTRADE SANTOYO, LUIS RAMON AN"/>
    <x v="37"/>
    <x v="37"/>
    <s v="ASESOR"/>
    <x v="1"/>
    <n v="0.3"/>
    <n v="35.142749999999999"/>
  </r>
  <r>
    <s v="AUTOS"/>
    <s v="MAPFRE"/>
    <n v="4011900292187"/>
    <n v="326.33"/>
    <n v="48.949499999999993"/>
    <n v="0.15"/>
    <m/>
    <s v="MENSUAL"/>
    <d v="2022-01-17T00:00:00"/>
    <s v="RENOVACION"/>
    <s v="LOPEZ NU令, GEORGY DOBROVOLSKY"/>
    <x v="214"/>
    <x v="214"/>
    <s v="ASESOR"/>
    <x v="34"/>
    <n v="0.3"/>
    <n v="14.684849999999997"/>
  </r>
  <r>
    <s v="AUTOS"/>
    <s v="MAPFRE"/>
    <n v="4011900292352"/>
    <n v="388.62"/>
    <n v="58.292999999999999"/>
    <n v="0.15"/>
    <m/>
    <s v="MENSUAL"/>
    <d v="2022-01-17T00:00:00"/>
    <s v="RENOVACION"/>
    <s v="ROSALES TELLO, DORA ELIZABETH"/>
    <x v="395"/>
    <x v="394"/>
    <s v="SEGUROS"/>
    <x v="64"/>
    <n v="0.3"/>
    <n v="17.4879"/>
  </r>
  <r>
    <s v="AUTOS"/>
    <s v="MAPFRE"/>
    <n v="4011900498754"/>
    <n v="6599.84"/>
    <n v="989.976"/>
    <n v="0.15"/>
    <m/>
    <s v="CONTADO"/>
    <d v="2022-01-17T00:00:00"/>
    <s v="RENOVACION"/>
    <s v="ROSALES RODRIGUEZ, ANTONIO"/>
    <x v="395"/>
    <x v="394"/>
    <s v="SEGUROS"/>
    <x v="64"/>
    <n v="0.3"/>
    <n v="296.99279999999999"/>
  </r>
  <r>
    <s v="AUTOS"/>
    <s v="MAPFRE"/>
    <n v="4012000006368"/>
    <n v="4126.87"/>
    <n v="619.03049999999996"/>
    <n v="0.15"/>
    <m/>
    <s v="CONTADO"/>
    <d v="2022-01-17T00:00:00"/>
    <s v="RENOVACION"/>
    <s v="ALVIZO MORENO, MARIANA"/>
    <x v="63"/>
    <x v="63"/>
    <s v="ASESOR"/>
    <x v="14"/>
    <n v="0.3"/>
    <n v="185.70914999999999"/>
  </r>
  <r>
    <s v="AUTOS"/>
    <s v="MAPFRE"/>
    <n v="4012000011547"/>
    <n v="5859.21"/>
    <n v="878.88149999999996"/>
    <n v="0.15"/>
    <m/>
    <s v="CONTADO"/>
    <d v="2022-01-17T00:00:00"/>
    <s v="RENOVACION"/>
    <s v="GALLEGOS LOERA, MARCELINO"/>
    <x v="193"/>
    <x v="193"/>
    <s v="ASESOR"/>
    <x v="29"/>
    <n v="0.3"/>
    <n v="263.66444999999999"/>
  </r>
  <r>
    <s v="AUTOS"/>
    <s v="MAPFRE"/>
    <n v="4012000199379"/>
    <n v="8534.61"/>
    <n v="1280.1915000000001"/>
    <n v="0.15"/>
    <m/>
    <s v="SEMESTRAL"/>
    <d v="2022-01-17T00:00:00"/>
    <s v="RENOVACION"/>
    <s v="LEMUS BURGUETE, LUIS GERARDO"/>
    <x v="487"/>
    <x v="463"/>
    <s v="ASESOR"/>
    <x v="18"/>
    <n v="0.3"/>
    <n v="384.05745000000002"/>
  </r>
  <r>
    <s v="AUTOS"/>
    <s v="MAPFRE"/>
    <n v="4012000220187"/>
    <n v="-783.7"/>
    <n v="-117.55500000000001"/>
    <n v="0.15"/>
    <m/>
    <s v="CONTADO"/>
    <d v="2022-01-17T00:00:00"/>
    <s v="RENOVACION"/>
    <s v="SALAS MOGROVEJO, SARAH CONSUELO"/>
    <x v="105"/>
    <x v="105"/>
    <s v="DIRECTOR DE PROMOCION"/>
    <x v="18"/>
    <n v="0.3"/>
    <n v="-35.266500000000001"/>
  </r>
  <r>
    <s v="AUTOS"/>
    <s v="MAPFRE"/>
    <n v="4012000231635"/>
    <n v="-526.16999999999996"/>
    <n v="-78.925499999999985"/>
    <n v="0.15"/>
    <m/>
    <s v="SEMESTRAL"/>
    <d v="2022-01-17T00:00:00"/>
    <s v="RENOVACION"/>
    <s v="SUAREZ PEREZ, JOSE EMMANUEL"/>
    <x v="488"/>
    <x v="464"/>
    <s v="GERENTE"/>
    <x v="1"/>
    <n v="0.3"/>
    <n v="-23.677649999999996"/>
  </r>
  <r>
    <s v="AUTOS"/>
    <s v="MAPFRE"/>
    <n v="4012000541922"/>
    <n v="1132.18"/>
    <n v="169.827"/>
    <n v="0.15"/>
    <m/>
    <s v="TRIMESTRAL"/>
    <d v="2022-01-17T00:00:00"/>
    <s v="RENOVACION"/>
    <s v="TRUJILLO MARTINEZ, ALVARO OMAR"/>
    <x v="489"/>
    <x v="465"/>
    <s v="ASESOR"/>
    <x v="0"/>
    <n v="0.3"/>
    <n v="50.948099999999997"/>
  </r>
  <r>
    <s v="AUTOS"/>
    <s v="MAPFRE"/>
    <n v="4012100024819"/>
    <n v="5273.79"/>
    <n v="791.06849999999997"/>
    <n v="0.15"/>
    <m/>
    <s v="CONTADO"/>
    <d v="2022-01-17T00:00:00"/>
    <s v="RENOVACION"/>
    <s v="JIMENEZ AROCHE, JULIO CESAR"/>
    <x v="295"/>
    <x v="294"/>
    <s v="DIRECTOR DE PROMOCION"/>
    <x v="50"/>
    <n v="0.3"/>
    <n v="237.32054999999997"/>
  </r>
  <r>
    <s v="AUTOS"/>
    <s v="MAPFRE"/>
    <n v="4012100035125"/>
    <n v="12697.35"/>
    <n v="1904.6025"/>
    <n v="0.15"/>
    <m/>
    <s v="CONTADO"/>
    <d v="2022-01-17T00:00:00"/>
    <s v="RENOVACION"/>
    <s v="PATLAN ZAMARRON, MARCO ANTONIO"/>
    <x v="490"/>
    <x v="466"/>
    <s v="ASESOR"/>
    <x v="60"/>
    <n v="0.3"/>
    <n v="571.38074999999992"/>
  </r>
  <r>
    <s v="AUTOS"/>
    <s v="MAPFRE"/>
    <n v="4012100195925"/>
    <n v="761.17"/>
    <n v="114.17549999999999"/>
    <n v="0.15"/>
    <m/>
    <s v="MENSUAL"/>
    <d v="2022-01-17T00:00:00"/>
    <s v="NUEVA"/>
    <s v="ESTRADA VILLAFRANCA, JOSE MANUE"/>
    <x v="491"/>
    <x v="467"/>
    <s v="ASESOR PATRIMONIAL ASOCIADO"/>
    <x v="1"/>
    <n v="0.3"/>
    <n v="34.252649999999996"/>
  </r>
  <r>
    <s v="AUTOS"/>
    <s v="MAPFRE"/>
    <n v="4012100318531"/>
    <n v="367.81"/>
    <n v="55.171500000000002"/>
    <n v="0.15"/>
    <m/>
    <s v="MENSUAL"/>
    <d v="2022-01-17T00:00:00"/>
    <s v="NUEVA"/>
    <s v="JURADO ESCOTO, MARIANA"/>
    <x v="492"/>
    <x v="394"/>
    <s v="SEGUROS"/>
    <x v="64"/>
    <n v="0.3"/>
    <n v="16.551449999999999"/>
  </r>
  <r>
    <s v="AUTOS"/>
    <s v="MAPFRE"/>
    <n v="4012100345813"/>
    <n v="316.98"/>
    <n v="36.270000000000003"/>
    <n v="0.11442362294151051"/>
    <m/>
    <s v="MENSUAL"/>
    <d v="2022-01-17T00:00:00"/>
    <s v="NUEVA"/>
    <s v="SANDOVAL GARCIA, HECTOR ALONSO"/>
    <x v="414"/>
    <x v="394"/>
    <s v="SEGUROS"/>
    <x v="64"/>
    <n v="0.3"/>
    <n v="10.881"/>
  </r>
  <r>
    <s v="AUTOS"/>
    <s v="MAPFRE"/>
    <n v="4012100354263"/>
    <n v="394.37"/>
    <n v="59.155499999999996"/>
    <n v="0.15"/>
    <m/>
    <s v="MENSUAL"/>
    <d v="2022-01-17T00:00:00"/>
    <s v="NUEVA"/>
    <s v="GARCIA HERRERA, JANETH LILIANA"/>
    <x v="418"/>
    <x v="394"/>
    <s v="SEGUROS"/>
    <x v="64"/>
    <n v="0.3"/>
    <n v="17.746649999999999"/>
  </r>
  <r>
    <s v="AUTOS"/>
    <s v="MAPFRE"/>
    <n v="4012100387671"/>
    <n v="11337.66"/>
    <n v="1700.6489999999999"/>
    <n v="0.15"/>
    <m/>
    <s v="CONTADO"/>
    <d v="2022-01-17T00:00:00"/>
    <s v="RENOVACION"/>
    <s v="BEYER SANCHEZ, MARC ALEXANDER"/>
    <x v="493"/>
    <x v="236"/>
    <s v="BAJA"/>
    <x v="1"/>
    <n v="0.3"/>
    <n v="510.19469999999995"/>
  </r>
  <r>
    <s v="AUTOS"/>
    <s v="MAPFRE"/>
    <n v="4012100387709"/>
    <n v="5337.36"/>
    <n v="800.60399999999993"/>
    <n v="0.15"/>
    <m/>
    <s v="CONTADO"/>
    <d v="2022-01-17T00:00:00"/>
    <s v="NUEVA"/>
    <s v="NAJERA VILLEGAS, ALAN JOSEPH"/>
    <x v="12"/>
    <x v="12"/>
    <s v="ASESOR SENIOR"/>
    <x v="3"/>
    <n v="0.3"/>
    <n v="240.18119999999996"/>
  </r>
  <r>
    <s v="AUTOS"/>
    <s v="MAPFRE"/>
    <n v="4012100400789"/>
    <n v="12452.42"/>
    <n v="1867.8629999999998"/>
    <n v="0.15"/>
    <m/>
    <s v="CONTADO"/>
    <d v="2022-01-17T00:00:00"/>
    <s v="NUEVA"/>
    <s v="HERNANDEZ CORDERO, JORGE EDUARD"/>
    <x v="11"/>
    <x v="11"/>
    <s v="SUBDIRECTOR DE PROMOCION"/>
    <x v="2"/>
    <n v="0.3"/>
    <n v="560.35889999999995"/>
  </r>
  <r>
    <s v="AUTOS"/>
    <s v="MAPFRE"/>
    <n v="4012200006421"/>
    <n v="7027.85"/>
    <n v="1054.1775"/>
    <n v="0.15"/>
    <m/>
    <s v="CONTADO"/>
    <d v="2022-01-17T00:00:00"/>
    <s v="NUEVA"/>
    <s v="ACOSTA BELTRAN, MA ESTHER"/>
    <x v="437"/>
    <x v="428"/>
    <s v="ASESOR PATRIMONIAL ASOCIADO"/>
    <x v="15"/>
    <n v="0.3"/>
    <n v="316.25324999999998"/>
  </r>
  <r>
    <s v="AUTOS"/>
    <s v="MAPFRE"/>
    <n v="4012200007982"/>
    <n v="4421.3"/>
    <n v="663.19500000000005"/>
    <n v="0.15"/>
    <m/>
    <s v="CONTADO"/>
    <d v="2022-01-17T00:00:00"/>
    <s v="NUEVA"/>
    <s v="SOSA SERNA, GUSTAVO ADOLFO"/>
    <x v="395"/>
    <x v="394"/>
    <s v="SEGUROS"/>
    <x v="64"/>
    <n v="0.3"/>
    <n v="198.95850000000002"/>
  </r>
  <r>
    <s v="AUTOS"/>
    <s v="MAPFRE"/>
    <n v="4012200012432"/>
    <n v="5031.29"/>
    <n v="754.69349999999997"/>
    <n v="0.15"/>
    <m/>
    <s v="CONTADO"/>
    <d v="2022-01-17T00:00:00"/>
    <s v="NUEVA"/>
    <s v="HERNANDEZ ZAVALA, JORGE"/>
    <x v="453"/>
    <x v="440"/>
    <s v="ASESOR"/>
    <x v="15"/>
    <n v="0.3"/>
    <n v="226.40804999999997"/>
  </r>
  <r>
    <s v="AUTOS"/>
    <s v="MAPFRE"/>
    <n v="4012200012730"/>
    <n v="1033.8800000000001"/>
    <n v="155.08200000000002"/>
    <n v="0.15"/>
    <m/>
    <s v="TRIMESTRAL"/>
    <d v="2022-01-17T00:00:00"/>
    <s v="NUEVA"/>
    <s v="MELLADO CEDE令, ANA CARMEN"/>
    <x v="435"/>
    <x v="394"/>
    <s v="SEGUROS"/>
    <x v="64"/>
    <n v="0.3"/>
    <n v="46.524600000000007"/>
  </r>
  <r>
    <s v="AUTOS"/>
    <s v="MAPFRE"/>
    <n v="4052200000424"/>
    <n v="4726.49"/>
    <n v="708.97349999999994"/>
    <n v="0.15"/>
    <m/>
    <s v="CONTADO"/>
    <d v="2022-01-17T00:00:00"/>
    <s v="NUEVA"/>
    <s v="BARRON CABRERA, SONIA YOLANDA"/>
    <x v="276"/>
    <x v="275"/>
    <s v="ASESOR SENIOR"/>
    <x v="46"/>
    <n v="0.3"/>
    <n v="212.69204999999997"/>
  </r>
  <r>
    <s v="VIDA INVERSION"/>
    <s v="MAPFRE"/>
    <n v="1002100001963"/>
    <n v="10000"/>
    <n v="2600"/>
    <n v="0.26"/>
    <m/>
    <s v="CONTADO"/>
    <d v="2022-01-18T00:00:00"/>
    <s v="RENOVACION"/>
    <s v="MICHEL GUERRERO, EDUARDO"/>
    <x v="136"/>
    <x v="136"/>
    <s v="ASESOR"/>
    <x v="22"/>
    <n v="0.3"/>
    <n v="780"/>
  </r>
  <r>
    <s v="VIDA INVERSION"/>
    <s v="MAPFRE"/>
    <n v="1002100012032"/>
    <n v="2500"/>
    <n v="650"/>
    <n v="0.26"/>
    <m/>
    <s v="CONTADO"/>
    <d v="2022-01-18T00:00:00"/>
    <s v="NUEVA"/>
    <s v="FELIX OJEDA, TERESA"/>
    <x v="494"/>
    <x v="468"/>
    <s v="BANQUERO DE APOYO"/>
    <x v="56"/>
    <n v="0.3"/>
    <n v="195"/>
  </r>
  <r>
    <s v="GMM"/>
    <s v="MAPFRE"/>
    <n v="2882000032801"/>
    <n v="1712.46"/>
    <n v="291.12"/>
    <n v="0.17000105111944219"/>
    <m/>
    <s v="MENSUAL SIN RECARGOS"/>
    <d v="2022-01-18T00:00:00"/>
    <s v="RENOVACION"/>
    <s v="CABALLERO GASTELUM, MARGARITA A"/>
    <x v="65"/>
    <x v="65"/>
    <s v="ASESOR"/>
    <x v="14"/>
    <n v="0.3"/>
    <n v="87.335999999999999"/>
  </r>
  <r>
    <s v="GMM"/>
    <s v="MAPFRE"/>
    <n v="2882200002263"/>
    <n v="3339.86"/>
    <n v="634.57339999999999"/>
    <n v="0.19"/>
    <m/>
    <s v="CONTADO"/>
    <d v="2022-01-18T00:00:00"/>
    <s v="NUEVA"/>
    <s v="RENTERIA OLIVARES, MARTHA CITLA"/>
    <x v="474"/>
    <x v="452"/>
    <s v="ASESOR PATRIMONIAL ASOCIADO"/>
    <x v="3"/>
    <n v="0.3"/>
    <n v="190.37201999999999"/>
  </r>
  <r>
    <s v="AUTOS"/>
    <s v="MAPFRE"/>
    <n v="4011900205108"/>
    <n v="1459.29"/>
    <n v="218.89349999999999"/>
    <n v="0.15"/>
    <m/>
    <s v="SEMESTRAL"/>
    <d v="2022-01-18T00:00:00"/>
    <s v="RENOVACION"/>
    <s v="BARROETA HERNANDEZ, MARTHA ZULI"/>
    <x v="438"/>
    <x v="236"/>
    <s v="BAJA"/>
    <x v="1"/>
    <n v="0.3"/>
    <n v="65.668049999999994"/>
  </r>
  <r>
    <s v="AUTOS"/>
    <s v="MAPFRE"/>
    <n v="4011900205148"/>
    <n v="279.77"/>
    <n v="41.965499999999999"/>
    <n v="0.15"/>
    <m/>
    <s v="MENSUAL"/>
    <d v="2022-01-18T00:00:00"/>
    <s v="RENOVACION"/>
    <s v="ZAPATA MARQUEZ, FRANCISCO CARLO"/>
    <x v="334"/>
    <x v="333"/>
    <s v="ASESOR"/>
    <x v="26"/>
    <n v="0.3"/>
    <n v="12.589649999999999"/>
  </r>
  <r>
    <s v="AUTOS"/>
    <s v="MAPFRE"/>
    <n v="4011900205149"/>
    <n v="535.08000000000004"/>
    <n v="80.262"/>
    <n v="0.15"/>
    <m/>
    <s v="MENSUAL"/>
    <d v="2022-01-18T00:00:00"/>
    <s v="RENOVACION"/>
    <s v="PACHECO CANO, MARIA TRINIDAD"/>
    <x v="103"/>
    <x v="103"/>
    <s v="DIRECTOR DE PROMOCION"/>
    <x v="18"/>
    <n v="0.3"/>
    <n v="24.078599999999998"/>
  </r>
  <r>
    <s v="AUTOS"/>
    <s v="MAPFRE"/>
    <n v="4011900236346"/>
    <n v="373"/>
    <n v="55.949999999999996"/>
    <n v="0.15"/>
    <m/>
    <s v="MENSUAL"/>
    <d v="2022-01-18T00:00:00"/>
    <s v="RENOVACION"/>
    <s v="LEYVA ROBLES, MANUEL GUILLERMO"/>
    <x v="326"/>
    <x v="325"/>
    <s v="ASESOR"/>
    <x v="57"/>
    <n v="0.3"/>
    <n v="16.784999999999997"/>
  </r>
  <r>
    <s v="AUTOS"/>
    <s v="MAPFRE"/>
    <n v="4011900236575"/>
    <n v="477.61"/>
    <n v="71.641499999999994"/>
    <n v="0.15"/>
    <m/>
    <s v="MENSUAL"/>
    <d v="2022-01-18T00:00:00"/>
    <s v="RENOVACION"/>
    <s v="HERRERA LASSO JIMENEZ, PABLO"/>
    <x v="249"/>
    <x v="249"/>
    <s v="DIRECTOR DE PROMOCION"/>
    <x v="41"/>
    <n v="0.3"/>
    <n v="21.492449999999998"/>
  </r>
  <r>
    <s v="AUTOS"/>
    <s v="MAPFRE"/>
    <n v="4011900236698"/>
    <n v="839.26"/>
    <n v="125.889"/>
    <n v="0.15"/>
    <m/>
    <s v="MENSUAL"/>
    <d v="2022-01-18T00:00:00"/>
    <s v="RENOVACION"/>
    <s v="MENA ALVA, RODRIGO"/>
    <x v="114"/>
    <x v="114"/>
    <s v="SUBDIRECTOR DE PROMOCION"/>
    <x v="1"/>
    <n v="0.3"/>
    <n v="37.7667"/>
  </r>
  <r>
    <s v="AUTOS"/>
    <s v="MAPFRE"/>
    <n v="4011900285099"/>
    <n v="3109.26"/>
    <n v="466.38900000000001"/>
    <n v="0.15"/>
    <m/>
    <s v="SEMESTRAL"/>
    <d v="2022-01-18T00:00:00"/>
    <s v="RENOVACION"/>
    <s v="GARCIA MARTINEZ, JOSE JESUS"/>
    <x v="301"/>
    <x v="300"/>
    <s v="ASESOR"/>
    <x v="51"/>
    <n v="0.3"/>
    <n v="139.91669999999999"/>
  </r>
  <r>
    <s v="AUTOS"/>
    <s v="MAPFRE"/>
    <n v="4011900291859"/>
    <n v="272.07"/>
    <n v="40.810499999999998"/>
    <n v="0.15"/>
    <m/>
    <s v="MENSUAL"/>
    <d v="2022-01-18T00:00:00"/>
    <s v="RENOVACION"/>
    <s v="SAMANO GUARNEROS, LUIS ALBERTO"/>
    <x v="267"/>
    <x v="266"/>
    <s v="ASESOR"/>
    <x v="44"/>
    <n v="0.3"/>
    <n v="12.243149999999998"/>
  </r>
  <r>
    <s v="AUTOS"/>
    <s v="MAPFRE"/>
    <n v="4011900292180"/>
    <n v="712.61"/>
    <n v="106.89149999999999"/>
    <n v="0.15"/>
    <m/>
    <s v="MENSUAL"/>
    <d v="2022-01-18T00:00:00"/>
    <s v="RENOVACION"/>
    <s v="RIVERO BORRELL ESCOBEDO, LORENA"/>
    <x v="59"/>
    <x v="59"/>
    <s v="SUBDIRECTOR DE PROMOCION"/>
    <x v="13"/>
    <n v="0.3"/>
    <n v="32.067449999999994"/>
  </r>
  <r>
    <s v="AUTOS"/>
    <s v="MAPFRE"/>
    <n v="4011900292246"/>
    <n v="688.95"/>
    <n v="103.3425"/>
    <n v="0.15"/>
    <m/>
    <s v="MENSUAL"/>
    <d v="2022-01-18T00:00:00"/>
    <s v="RENOVACION"/>
    <s v="LUENGAS ESCUDERO, MARTHA ELENA"/>
    <x v="495"/>
    <x v="469"/>
    <s v="ASESOR SENIOR"/>
    <x v="18"/>
    <n v="0.3"/>
    <n v="31.002749999999999"/>
  </r>
  <r>
    <s v="AUTOS"/>
    <s v="MAPFRE"/>
    <n v="4011900502175"/>
    <n v="4370.72"/>
    <n v="655.60800000000006"/>
    <n v="0.15"/>
    <m/>
    <s v="CONTADO"/>
    <d v="2022-01-18T00:00:00"/>
    <s v="RENOVACION"/>
    <s v="ANAYA GALINDO, MARIA EUGENIA"/>
    <x v="275"/>
    <x v="274"/>
    <s v="ASESOR"/>
    <x v="45"/>
    <n v="0.3"/>
    <n v="196.6824"/>
  </r>
  <r>
    <s v="AUTOS"/>
    <s v="MAPFRE"/>
    <n v="4012000006836"/>
    <n v="5365.48"/>
    <n v="804.82199999999989"/>
    <n v="0.15"/>
    <m/>
    <s v="CONTADO"/>
    <d v="2022-01-18T00:00:00"/>
    <s v="RENOVACION"/>
    <s v="CORDOVA HERNANDEZ, SONIA DOLORE"/>
    <x v="404"/>
    <x v="403"/>
    <s v="ASESOR SENIOR"/>
    <x v="9"/>
    <n v="0.3"/>
    <n v="241.44659999999996"/>
  </r>
  <r>
    <s v="AUTOS"/>
    <s v="MAPFRE"/>
    <n v="4012000082461"/>
    <n v="1117.93"/>
    <n v="167.68950000000001"/>
    <n v="0.15"/>
    <m/>
    <s v="MENSUAL"/>
    <d v="2022-01-18T00:00:00"/>
    <s v="RENOVACION"/>
    <s v="PEREA GOMEZ ARZAPALO, JUAN CARL"/>
    <x v="395"/>
    <x v="394"/>
    <s v="SEGUROS"/>
    <x v="64"/>
    <n v="0.3"/>
    <n v="50.306850000000004"/>
  </r>
  <r>
    <s v="AUTOS"/>
    <s v="MAPFRE"/>
    <n v="4012100043843"/>
    <n v="6216.5"/>
    <n v="932.47499999999991"/>
    <n v="0.15"/>
    <m/>
    <s v="CONTADO"/>
    <d v="2022-01-18T00:00:00"/>
    <s v="RENOVACION"/>
    <s v="RAMOS MENENDEZ, ANA MARIA DE FA"/>
    <x v="0"/>
    <x v="0"/>
    <s v="ASESOR"/>
    <x v="0"/>
    <n v="0.3"/>
    <n v="279.74249999999995"/>
  </r>
  <r>
    <s v="AUTOS"/>
    <s v="MAPFRE"/>
    <n v="4012100383625"/>
    <n v="255.59"/>
    <n v="38.338499999999996"/>
    <n v="0.15"/>
    <m/>
    <s v="MENSUAL"/>
    <d v="2022-01-18T00:00:00"/>
    <s v="NUEVA"/>
    <s v="GARCIA DAVILA, LUIS ISAAC"/>
    <x v="413"/>
    <x v="411"/>
    <s v="ASESOR"/>
    <x v="15"/>
    <n v="0.3"/>
    <n v="11.501549999999998"/>
  </r>
  <r>
    <s v="AUTOS"/>
    <s v="MAPFRE"/>
    <n v="4012200011292"/>
    <n v="6159.24"/>
    <n v="923.88599999999997"/>
    <n v="0.15"/>
    <m/>
    <s v="CONTADO"/>
    <d v="2022-01-18T00:00:00"/>
    <s v="NUEVA"/>
    <s v="GONZALEZ GARCIA, FRANCISCO ADRI"/>
    <x v="42"/>
    <x v="42"/>
    <s v="ASESOR SENIOR"/>
    <x v="11"/>
    <n v="0.3"/>
    <n v="277.16579999999999"/>
  </r>
  <r>
    <s v="AUTOS"/>
    <s v="MAPFRE"/>
    <n v="4012200013501"/>
    <n v="10878.89"/>
    <n v="1631.8335"/>
    <n v="0.15"/>
    <m/>
    <s v="CONTADO"/>
    <d v="2022-01-18T00:00:00"/>
    <s v="RENOVACION"/>
    <s v="POZOS CASTRO, ANGEL"/>
    <x v="91"/>
    <x v="91"/>
    <s v="ASESOR"/>
    <x v="20"/>
    <n v="0.3"/>
    <n v="489.55004999999994"/>
  </r>
  <r>
    <s v="VIDA INVERSION"/>
    <s v="MAPFRE"/>
    <n v="1001900011814"/>
    <n v="5000"/>
    <n v="1300"/>
    <n v="0.26"/>
    <m/>
    <s v="CONTADO"/>
    <d v="2022-01-19T00:00:00"/>
    <s v="RENOVACION"/>
    <s v="GARCIA AGUILAR, FRANCISCO ILDEF"/>
    <x v="135"/>
    <x v="135"/>
    <s v="ASESOR"/>
    <x v="22"/>
    <n v="0.3"/>
    <n v="390"/>
  </r>
  <r>
    <s v="VIDA INVERSION"/>
    <s v="MAPFRE"/>
    <n v="1002000000009"/>
    <n v="5000"/>
    <n v="1300"/>
    <n v="0.26"/>
    <m/>
    <s v="CONTADO"/>
    <d v="2022-01-19T00:00:00"/>
    <s v="RENOVACION"/>
    <s v="OJEDA CALZADA, LUIS FELIPE RAUL"/>
    <x v="61"/>
    <x v="61"/>
    <s v="INTERNO"/>
    <x v="12"/>
    <n v="0.3"/>
    <n v="390"/>
  </r>
  <r>
    <s v="VIDA INVERSION"/>
    <s v="MAPFRE"/>
    <n v="1002000000123"/>
    <n v="5000"/>
    <n v="1300"/>
    <n v="0.26"/>
    <m/>
    <s v="CONTADO"/>
    <d v="2022-01-19T00:00:00"/>
    <s v="RENOVACION"/>
    <s v="LOPEZ FRANCO, JUANA ISELA"/>
    <x v="61"/>
    <x v="61"/>
    <s v="INTERNO"/>
    <x v="12"/>
    <n v="0.3"/>
    <n v="390"/>
  </r>
  <r>
    <s v="VIDA INVERSION"/>
    <s v="MAPFRE"/>
    <n v="1002000000331"/>
    <n v="5000"/>
    <n v="1300"/>
    <n v="0.26"/>
    <m/>
    <s v="CONTADO"/>
    <d v="2022-01-19T00:00:00"/>
    <s v="RENOVACION"/>
    <s v="TOLEDO HERNANDEZ, VICTOR HUGO"/>
    <x v="81"/>
    <x v="81"/>
    <s v="ASESOR"/>
    <x v="16"/>
    <n v="0.3"/>
    <n v="390"/>
  </r>
  <r>
    <s v="VIDA INVERSION"/>
    <s v="MAPFRE"/>
    <n v="1002000000337"/>
    <n v="2500"/>
    <n v="650"/>
    <n v="0.26"/>
    <m/>
    <s v="CONTADO"/>
    <d v="2022-01-19T00:00:00"/>
    <s v="RENOVACION"/>
    <s v="VILLALOBOS JIMENEZ, GABRIELA"/>
    <x v="137"/>
    <x v="137"/>
    <s v="EJECUTIVO DE SERVICIO"/>
    <x v="22"/>
    <n v="0.3"/>
    <n v="195"/>
  </r>
  <r>
    <s v="VIDA INVERSION"/>
    <s v="MAPFRE"/>
    <n v="1002000000487"/>
    <n v="5000"/>
    <n v="1300"/>
    <n v="0.26"/>
    <m/>
    <s v="CONTADO"/>
    <d v="2022-01-19T00:00:00"/>
    <s v="RENOVACION"/>
    <s v="CASAS SANCHEZ, RUTH"/>
    <x v="315"/>
    <x v="314"/>
    <s v="ASESOR SENIOR"/>
    <x v="54"/>
    <n v="0.3"/>
    <n v="390"/>
  </r>
  <r>
    <s v="VIDA INVERSION"/>
    <s v="MAPFRE"/>
    <n v="1002000000652"/>
    <n v="5000"/>
    <n v="1300"/>
    <n v="0.26"/>
    <m/>
    <s v="CONTADO"/>
    <d v="2022-01-19T00:00:00"/>
    <s v="RENOVACION"/>
    <s v="JIMENEZ GARCIA, ALEJANDRO"/>
    <x v="146"/>
    <x v="146"/>
    <s v="ASESOR SENIOR"/>
    <x v="19"/>
    <n v="0.3"/>
    <n v="390"/>
  </r>
  <r>
    <s v="VIDA INVERSION"/>
    <s v="MAPFRE"/>
    <n v="1002000001539"/>
    <n v="23465.5"/>
    <n v="2346.5500000000002"/>
    <n v="0.1"/>
    <m/>
    <s v="CONTADO"/>
    <d v="2022-01-19T00:00:00"/>
    <s v="RENOVACION"/>
    <s v="JTC PROVEEDOR MEDICO SA DE CV"/>
    <x v="28"/>
    <x v="28"/>
    <s v="ASESOR"/>
    <x v="7"/>
    <n v="0.3"/>
    <n v="703.96500000000003"/>
  </r>
  <r>
    <s v="VIDA INVERSION"/>
    <s v="MAPFRE"/>
    <n v="1002100000372"/>
    <n v="5000"/>
    <n v="1300"/>
    <n v="0.26"/>
    <m/>
    <s v="CONTADO"/>
    <d v="2022-01-19T00:00:00"/>
    <s v="RENOVACION"/>
    <s v="DURON BADILLO, JORGE ENRIQUE"/>
    <x v="161"/>
    <x v="161"/>
    <s v="ASESOR"/>
    <x v="26"/>
    <n v="0.3"/>
    <n v="390"/>
  </r>
  <r>
    <s v="VIDA INVERSION"/>
    <s v="MAPFRE"/>
    <n v="1002100000513"/>
    <n v="12500"/>
    <n v="3250"/>
    <n v="0.26"/>
    <m/>
    <s v="CONTADO"/>
    <d v="2022-01-19T00:00:00"/>
    <s v="RENOVACION"/>
    <s v="PHILIBERT PETIT, ERNESTO"/>
    <x v="312"/>
    <x v="311"/>
    <s v="ASESOR"/>
    <x v="54"/>
    <n v="0.3"/>
    <n v="975"/>
  </r>
  <r>
    <s v="VIDA INVERSION"/>
    <s v="MAPFRE"/>
    <n v="1002100000515"/>
    <n v="12500"/>
    <n v="3250"/>
    <n v="0.26"/>
    <m/>
    <s v="CONTADO"/>
    <d v="2022-01-19T00:00:00"/>
    <s v="RENOVACION"/>
    <s v="AGUILAR IRIGOYEN, MARIA DE BELE"/>
    <x v="312"/>
    <x v="311"/>
    <s v="ASESOR"/>
    <x v="54"/>
    <n v="0.3"/>
    <n v="975"/>
  </r>
  <r>
    <s v="VIDA INVERSION"/>
    <s v="MAPFRE"/>
    <n v="1002100000586"/>
    <n v="5000"/>
    <n v="1300"/>
    <n v="0.26"/>
    <m/>
    <s v="CONTADO"/>
    <d v="2022-01-19T00:00:00"/>
    <s v="RENOVACION"/>
    <s v="VARELA SAAVEDRA, MARIO RICARDO"/>
    <x v="180"/>
    <x v="180"/>
    <s v="ASESOR SENIOR"/>
    <x v="20"/>
    <n v="0.3"/>
    <n v="390"/>
  </r>
  <r>
    <s v="VIDA INVERSION"/>
    <s v="MAPFRE"/>
    <n v="1002200000394"/>
    <n v="5000"/>
    <n v="1300"/>
    <n v="0.26"/>
    <m/>
    <s v="CONTADO"/>
    <d v="2022-01-19T00:00:00"/>
    <s v="NUEVA"/>
    <s v="BAROCIO SADA, MIGUEL ANGEL"/>
    <x v="275"/>
    <x v="274"/>
    <s v="ASESOR"/>
    <x v="45"/>
    <n v="0.3"/>
    <n v="390"/>
  </r>
  <r>
    <s v="VIDA INVERSION"/>
    <s v="MAPFRE"/>
    <n v="1002200000501"/>
    <n v="5000"/>
    <n v="1300"/>
    <n v="0.26"/>
    <m/>
    <s v="CONTADO"/>
    <d v="2022-01-19T00:00:00"/>
    <s v="NUEVA"/>
    <s v="GARCIA GARRIDO, ALFONSO"/>
    <x v="496"/>
    <x v="470"/>
    <s v="ASESOR PATRIMONIAL ASOCIADO"/>
    <x v="55"/>
    <n v="0.3"/>
    <n v="390"/>
  </r>
  <r>
    <s v="VIDA INVERSION"/>
    <s v="MAPFRE"/>
    <n v="1002200000529"/>
    <n v="5000"/>
    <n v="1300"/>
    <n v="0.26"/>
    <m/>
    <s v="CONTADO"/>
    <d v="2022-01-19T00:00:00"/>
    <s v="NUEVA"/>
    <s v="LEAL OCAMPO, RAFAEL DE JESUS"/>
    <x v="497"/>
    <x v="471"/>
    <s v="DIRECTOR DE PROMOCION"/>
    <x v="50"/>
    <n v="0.3"/>
    <n v="390"/>
  </r>
  <r>
    <s v="HOGAR"/>
    <s v="MAPFRE"/>
    <n v="3102200000079"/>
    <n v="2753.9"/>
    <n v="358.00700000000001"/>
    <n v="0.13"/>
    <m/>
    <s v="CONTADO"/>
    <d v="2022-01-19T00:00:00"/>
    <s v="NUEVA"/>
    <s v="GUTIERREZ TORRES, JORGE OCTAVIO"/>
    <x v="174"/>
    <x v="174"/>
    <s v="ASESOR SENIOR"/>
    <x v="20"/>
    <n v="0.3"/>
    <n v="107.4021"/>
  </r>
  <r>
    <s v="AUTOS"/>
    <s v="MAPFRE"/>
    <n v="4011900204843"/>
    <n v="302.13"/>
    <n v="45.319499999999998"/>
    <n v="0.15"/>
    <m/>
    <s v="MENSUAL"/>
    <d v="2022-01-19T00:00:00"/>
    <s v="RENOVACION"/>
    <s v="RAMIREZ RUELAS, MARIA ESTHELA"/>
    <x v="221"/>
    <x v="221"/>
    <s v="SUBDIRECTOR DE CENTRO FINANCIERO"/>
    <x v="34"/>
    <n v="0.3"/>
    <n v="13.595849999999999"/>
  </r>
  <r>
    <s v="AUTOS"/>
    <s v="MAPFRE"/>
    <n v="4011900205020"/>
    <n v="552.14"/>
    <n v="82.820999999999998"/>
    <n v="0.15"/>
    <m/>
    <s v="MENSUAL"/>
    <d v="2022-01-19T00:00:00"/>
    <s v="RENOVACION"/>
    <s v="CORONA CUELLAR, RODOLFO"/>
    <x v="128"/>
    <x v="128"/>
    <s v="ASESOR SENIOR"/>
    <x v="21"/>
    <n v="0.3"/>
    <n v="24.846299999999999"/>
  </r>
  <r>
    <s v="AUTOS"/>
    <s v="MAPFRE"/>
    <n v="4011900205178"/>
    <n v="368.86"/>
    <n v="55.329000000000001"/>
    <n v="0.15"/>
    <m/>
    <s v="MENSUAL"/>
    <d v="2022-01-19T00:00:00"/>
    <s v="RENOVACION"/>
    <s v="VERDUGO BARRAZA, FAUSTO ARMANDO"/>
    <x v="323"/>
    <x v="322"/>
    <s v="ASESOR"/>
    <x v="56"/>
    <n v="0.3"/>
    <n v="16.598700000000001"/>
  </r>
  <r>
    <s v="AUTOS"/>
    <s v="MAPFRE"/>
    <n v="4011900260135"/>
    <n v="466.66"/>
    <n v="69.998999999999995"/>
    <n v="0.15"/>
    <m/>
    <s v="MENSUAL"/>
    <d v="2022-01-19T00:00:00"/>
    <s v="RENOVACION"/>
    <s v="DE LA TORRE DURAN, HERMELINDA"/>
    <x v="187"/>
    <x v="187"/>
    <s v="EJECUTIVO DE SERVICIO"/>
    <x v="1"/>
    <n v="0.3"/>
    <n v="20.999699999999997"/>
  </r>
  <r>
    <s v="AUTOS"/>
    <s v="MAPFRE"/>
    <n v="4011900280617"/>
    <n v="1394.46"/>
    <n v="209.16900000000001"/>
    <n v="0.15"/>
    <m/>
    <s v="SEMESTRAL"/>
    <d v="2022-01-19T00:00:00"/>
    <s v="RENOVACION"/>
    <s v="PASTOR PEREZ, MIGUEL"/>
    <x v="5"/>
    <x v="5"/>
    <s v="DIRECTOR DE CENTRO FINANCIERO"/>
    <x v="2"/>
    <n v="0.3"/>
    <n v="62.750700000000002"/>
  </r>
  <r>
    <s v="AUTOS"/>
    <s v="MAPFRE"/>
    <n v="4011900293312"/>
    <n v="4302.2700000000004"/>
    <n v="645.34050000000002"/>
    <n v="0.15"/>
    <m/>
    <s v="SEMESTRAL"/>
    <d v="2022-01-19T00:00:00"/>
    <s v="RENOVACION"/>
    <s v="RODRIGUEZ DIAZ, BERTHA FELIX"/>
    <x v="145"/>
    <x v="145"/>
    <s v="ASESOR"/>
    <x v="19"/>
    <n v="0.3"/>
    <n v="193.60214999999999"/>
  </r>
  <r>
    <s v="AUTOS"/>
    <s v="MAPFRE"/>
    <n v="4011900469227"/>
    <n v="5007.13"/>
    <n v="751.06949999999995"/>
    <n v="0.15"/>
    <m/>
    <s v="CONTADO"/>
    <d v="2022-01-19T00:00:00"/>
    <s v="RENOVACION"/>
    <s v="PANTOJA MONROY, MARTIN"/>
    <x v="188"/>
    <x v="188"/>
    <s v="SUBDIRECTOR DE PROMOCION"/>
    <x v="28"/>
    <n v="0.3"/>
    <n v="225.32084999999998"/>
  </r>
  <r>
    <s v="AUTOS"/>
    <s v="MAPFRE"/>
    <n v="4012000011622"/>
    <n v="6777.3"/>
    <n v="1016.595"/>
    <n v="0.15"/>
    <m/>
    <s v="CONTADO"/>
    <d v="2022-01-19T00:00:00"/>
    <s v="RENOVACION"/>
    <s v="VARGAS SALDA丕, FABIOLA"/>
    <x v="258"/>
    <x v="257"/>
    <s v="SUBDIRECTOR DE CENTRO FINANCIERO"/>
    <x v="42"/>
    <n v="0.3"/>
    <n v="304.9785"/>
  </r>
  <r>
    <s v="AUTOS"/>
    <s v="MAPFRE"/>
    <n v="4012000012426"/>
    <n v="8795.43"/>
    <n v="1319.3145"/>
    <n v="0.15"/>
    <m/>
    <s v="CONTADO"/>
    <d v="2022-01-19T00:00:00"/>
    <s v="RENOVACION"/>
    <s v="DE LA ROSA FLORES, JOSE RAMON"/>
    <x v="439"/>
    <x v="429"/>
    <s v="CREDITO"/>
    <x v="68"/>
    <n v="0.3"/>
    <n v="395.79434999999995"/>
  </r>
  <r>
    <s v="AUTOS"/>
    <s v="MAPFRE"/>
    <n v="4012000019035"/>
    <n v="5103.2"/>
    <n v="765.4799999999999"/>
    <n v="0.15"/>
    <m/>
    <s v="CONTADO"/>
    <d v="2022-01-19T00:00:00"/>
    <s v="RENOVACION"/>
    <s v="RAMOS LOPEZ, MARIA CRISTINA"/>
    <x v="132"/>
    <x v="132"/>
    <s v="ASESOR"/>
    <x v="21"/>
    <n v="0.3"/>
    <n v="229.64399999999998"/>
  </r>
  <r>
    <s v="AUTOS"/>
    <s v="MAPFRE"/>
    <n v="4012000561954"/>
    <n v="1254.76"/>
    <n v="188.214"/>
    <n v="0.15"/>
    <m/>
    <s v="TRIMESTRAL"/>
    <d v="2022-01-19T00:00:00"/>
    <s v="RENOVACION"/>
    <s v="GOMEZ BUCIO, ILDA"/>
    <x v="498"/>
    <x v="472"/>
    <s v="ASESOR"/>
    <x v="1"/>
    <n v="0.3"/>
    <n v="56.464199999999998"/>
  </r>
  <r>
    <s v="AUTOS"/>
    <s v="MAPFRE"/>
    <n v="4012100036649"/>
    <n v="2349.92"/>
    <n v="352.488"/>
    <n v="0.15"/>
    <m/>
    <s v="SEMESTRAL"/>
    <d v="2022-01-19T00:00:00"/>
    <s v="RENOVACION"/>
    <s v="GUTIERREZ VARGAS, MANUEL"/>
    <x v="301"/>
    <x v="300"/>
    <s v="ASESOR"/>
    <x v="51"/>
    <n v="0.3"/>
    <n v="105.74639999999999"/>
  </r>
  <r>
    <s v="AUTOS"/>
    <s v="MAPFRE"/>
    <n v="4012100147150"/>
    <n v="440.02"/>
    <n v="57.199999999999996"/>
    <n v="0.12999409117767374"/>
    <m/>
    <s v="MENSUAL"/>
    <d v="2022-01-19T00:00:00"/>
    <s v="RENOVACION"/>
    <s v="BANCO ACTINVER SA INSTITUCION D"/>
    <x v="395"/>
    <x v="394"/>
    <s v="SEGUROS"/>
    <x v="64"/>
    <n v="0.3"/>
    <n v="17.159999999999997"/>
  </r>
  <r>
    <s v="AUTOS"/>
    <s v="MAPFRE"/>
    <n v="4012100318000"/>
    <n v="3758.13"/>
    <n v="488.55"/>
    <n v="0.1299981639804903"/>
    <m/>
    <s v="CONTADO"/>
    <d v="2022-01-19T00:00:00"/>
    <s v="NUEVA"/>
    <s v="TAMAYO RODRIGUEZ, CESAR"/>
    <x v="410"/>
    <x v="408"/>
    <s v="DIRECTOR DE PROMOCION"/>
    <x v="56"/>
    <n v="0.3"/>
    <n v="146.565"/>
  </r>
  <r>
    <s v="AUTOS"/>
    <s v="MAPFRE"/>
    <n v="4012100321610"/>
    <n v="-2614.08"/>
    <n v="-392.11199999999997"/>
    <n v="0.15"/>
    <m/>
    <s v="CONTADO"/>
    <d v="2022-01-19T00:00:00"/>
    <s v="NUEVA"/>
    <s v="NORIEGA NAVA, J CRUZ"/>
    <x v="139"/>
    <x v="139"/>
    <s v="ASESOR"/>
    <x v="19"/>
    <n v="0.3"/>
    <n v="-117.63359999999999"/>
  </r>
  <r>
    <s v="AUTOS"/>
    <s v="MAPFRE"/>
    <n v="4012100351033"/>
    <n v="343.74"/>
    <n v="51.561"/>
    <n v="0.15"/>
    <m/>
    <s v="MENSUAL"/>
    <d v="2022-01-19T00:00:00"/>
    <s v="NUEVA"/>
    <s v="GROSSHAUSER ., FRANK"/>
    <x v="431"/>
    <x v="424"/>
    <s v="EJECUTIVO DE SERVICIO"/>
    <x v="34"/>
    <n v="0.3"/>
    <n v="15.468299999999999"/>
  </r>
  <r>
    <s v="AUTOS"/>
    <s v="MAPFRE"/>
    <n v="4012200001837"/>
    <n v="8895.4599999999991"/>
    <n v="1334.3189999999997"/>
    <n v="0.15"/>
    <m/>
    <s v="CONTADO"/>
    <d v="2022-01-19T00:00:00"/>
    <s v="NUEVA"/>
    <s v="PERALTA BATTENBERG, MARIANA"/>
    <x v="499"/>
    <x v="473"/>
    <s v="ASESOR BANCA SOLUCIONES"/>
    <x v="60"/>
    <n v="0.3"/>
    <n v="400.2956999999999"/>
  </r>
  <r>
    <s v="AUTOS"/>
    <s v="MAPFRE"/>
    <n v="4012200004449"/>
    <n v="312.27"/>
    <n v="46.840499999999999"/>
    <n v="0.15"/>
    <m/>
    <s v="MENSUAL"/>
    <d v="2022-01-19T00:00:00"/>
    <s v="NUEVA"/>
    <s v="ORDO乍Z HORCASITAS, HECTOR"/>
    <x v="6"/>
    <x v="6"/>
    <s v="ASESOR"/>
    <x v="2"/>
    <n v="0.3"/>
    <n v="14.052149999999999"/>
  </r>
  <r>
    <s v="AUTOS"/>
    <s v="MAPFRE"/>
    <n v="4012200004557"/>
    <n v="484.21"/>
    <n v="72.631499999999988"/>
    <n v="0.15"/>
    <m/>
    <s v="MENSUAL"/>
    <d v="2022-01-19T00:00:00"/>
    <s v="NUEVA"/>
    <s v="ORDO乍Z HORCASITAS, HECTOR"/>
    <x v="6"/>
    <x v="6"/>
    <s v="ASESOR"/>
    <x v="2"/>
    <n v="0.3"/>
    <n v="21.789449999999995"/>
  </r>
  <r>
    <s v="AUTOS"/>
    <s v="MAPFRE"/>
    <n v="4012200005138"/>
    <n v="4962.8999999999996"/>
    <n v="744.43499999999995"/>
    <n v="0.15"/>
    <m/>
    <s v="CONTADO"/>
    <d v="2022-01-19T00:00:00"/>
    <s v="NUEVA"/>
    <s v="PALPACELLI ., MARIA ROSA"/>
    <x v="395"/>
    <x v="394"/>
    <s v="SEGUROS"/>
    <x v="64"/>
    <n v="0.3"/>
    <n v="223.33049999999997"/>
  </r>
  <r>
    <s v="AUTOS"/>
    <s v="MAPFRE"/>
    <n v="4012200005601"/>
    <n v="3031.66"/>
    <n v="454.74899999999997"/>
    <n v="0.15"/>
    <m/>
    <s v="SEMESTRAL"/>
    <d v="2022-01-19T00:00:00"/>
    <s v="NUEVA"/>
    <s v="ESQUIVEL DUE丕S, ENRIQUE"/>
    <x v="500"/>
    <x v="474"/>
    <s v="ASESOR BANCA SOLUCIONES"/>
    <x v="25"/>
    <n v="0.3"/>
    <n v="136.42469999999997"/>
  </r>
  <r>
    <s v="AUTOS"/>
    <s v="MAPFRE"/>
    <n v="4012200005601"/>
    <n v="3031.66"/>
    <n v="454.74899999999997"/>
    <n v="0.15"/>
    <m/>
    <s v="SEMESTRAL"/>
    <d v="2022-01-19T00:00:00"/>
    <s v="NUEVA"/>
    <s v="ESQUIVEL DUE丕S, ENRIQUE"/>
    <x v="500"/>
    <x v="474"/>
    <s v="ASESOR BANCA SOLUCIONES"/>
    <x v="25"/>
    <n v="0.3"/>
    <n v="136.42469999999997"/>
  </r>
  <r>
    <s v="AUTOS"/>
    <s v="MAPFRE"/>
    <n v="4012200005783"/>
    <n v="4786.43"/>
    <n v="717.96450000000004"/>
    <n v="0.15"/>
    <m/>
    <s v="CONTADO"/>
    <d v="2022-01-19T00:00:00"/>
    <s v="NUEVA"/>
    <s v="SANCHEZ MARTINEZ, NELLY"/>
    <x v="455"/>
    <x v="441"/>
    <s v="ASESOR PATRIMONIAL"/>
    <x v="32"/>
    <n v="0.3"/>
    <n v="215.38935000000001"/>
  </r>
  <r>
    <s v="AUTOS"/>
    <s v="MAPFRE"/>
    <n v="4012200006562"/>
    <n v="4907.92"/>
    <n v="736.18799999999999"/>
    <n v="0.15"/>
    <m/>
    <s v="CONTADO"/>
    <d v="2022-01-19T00:00:00"/>
    <s v="RENOVACION"/>
    <s v="BAUTISTA SOTO, ARTURO"/>
    <x v="122"/>
    <x v="122"/>
    <s v="SUBDIRECTOR DE PROMOCION"/>
    <x v="18"/>
    <n v="0.3"/>
    <n v="220.85639999999998"/>
  </r>
  <r>
    <s v="AUTOS"/>
    <s v="MAPFRE"/>
    <n v="4012200010443"/>
    <n v="3934.55"/>
    <n v="590.1825"/>
    <n v="0.15"/>
    <m/>
    <s v="CONTADO"/>
    <d v="2022-01-19T00:00:00"/>
    <s v="RENOVACION"/>
    <s v="GRANADOS GARCIA, ROCIO DEL CARM"/>
    <x v="155"/>
    <x v="155"/>
    <s v="ASESOR SENIOR"/>
    <x v="24"/>
    <n v="0.3"/>
    <n v="177.05474999999998"/>
  </r>
  <r>
    <s v="AUTOS"/>
    <s v="MAPFRE"/>
    <n v="4012200011234"/>
    <n v="9659.0300000000007"/>
    <n v="1448.8545000000001"/>
    <n v="0.15"/>
    <m/>
    <s v="CONTADO"/>
    <d v="2022-01-19T00:00:00"/>
    <s v="NUEVA"/>
    <s v="QUIROZ MORALES, ADOLFO"/>
    <x v="122"/>
    <x v="122"/>
    <s v="SUBDIRECTOR DE PROMOCION"/>
    <x v="18"/>
    <n v="0.3"/>
    <n v="434.65635000000003"/>
  </r>
  <r>
    <s v="AUTOS"/>
    <s v="MAPFRE"/>
    <n v="4012200013704"/>
    <n v="7726.62"/>
    <n v="1158.9929999999999"/>
    <n v="0.15"/>
    <m/>
    <s v="CONTADO"/>
    <d v="2022-01-19T00:00:00"/>
    <s v="NUEVA"/>
    <s v="GUERRERO MARTINEZ, GUADALUPE AL"/>
    <x v="439"/>
    <x v="429"/>
    <s v="CREDITO"/>
    <x v="68"/>
    <n v="0.3"/>
    <n v="347.69789999999995"/>
  </r>
  <r>
    <s v="AUTOS"/>
    <s v="MAPFRE"/>
    <n v="4012200013901"/>
    <n v="4831.37"/>
    <n v="724.70549999999992"/>
    <n v="0.15"/>
    <m/>
    <s v="CONTADO"/>
    <d v="2022-01-19T00:00:00"/>
    <s v="NUEVA"/>
    <s v="LOPEZ LOPEZ, ALBA BEATRIZ"/>
    <x v="501"/>
    <x v="475"/>
    <s v="ASESOR BANCA ESPECIALIZADA"/>
    <x v="5"/>
    <n v="0.3"/>
    <n v="217.41164999999998"/>
  </r>
  <r>
    <s v="VIDA INVERSION"/>
    <s v="MAPFRE"/>
    <n v="1002200000560"/>
    <n v="5000"/>
    <n v="1300"/>
    <n v="0.26"/>
    <m/>
    <s v="CONTADO"/>
    <d v="2022-01-20T00:00:00"/>
    <s v="NUEVA"/>
    <s v="BOLA令S CACHO MARTINEZ, GILBERT"/>
    <x v="395"/>
    <x v="394"/>
    <s v="SEGUROS"/>
    <x v="64"/>
    <n v="0.3"/>
    <n v="390"/>
  </r>
  <r>
    <s v="GMM"/>
    <s v="MAPFRE"/>
    <n v="2882000028676"/>
    <n v="1361.54"/>
    <n v="231.46"/>
    <n v="0.16999867796759552"/>
    <m/>
    <s v="MENSUAL SIN RECARGOS"/>
    <d v="2022-01-20T00:00:00"/>
    <s v="RENOVACION"/>
    <s v="VERA CERVANTES, MARIA ANTONIETA"/>
    <x v="14"/>
    <x v="14"/>
    <s v="ASESOR DE SERVICIO"/>
    <x v="3"/>
    <n v="0.3"/>
    <n v="69.438000000000002"/>
  </r>
  <r>
    <s v="HOGAR"/>
    <s v="MAPFRE"/>
    <n v="3102100018350"/>
    <n v="6259.71"/>
    <n v="813.76229999999998"/>
    <n v="0.13"/>
    <m/>
    <s v="CONTADO"/>
    <d v="2022-01-20T00:00:00"/>
    <s v="NUEVA"/>
    <s v="GUTIERREZ VIRUETA, CECILIA GUAD"/>
    <x v="179"/>
    <x v="179"/>
    <s v="ASESOR"/>
    <x v="20"/>
    <n v="0.3"/>
    <n v="244.12868999999998"/>
  </r>
  <r>
    <s v="AUTOS"/>
    <s v="MAPFRE"/>
    <n v="4011900204961"/>
    <n v="338.72"/>
    <n v="50.808"/>
    <n v="0.15"/>
    <m/>
    <s v="MENSUAL"/>
    <d v="2022-01-20T00:00:00"/>
    <s v="RENOVACION"/>
    <s v="ZARDENETA GUERRA, ROSALINDA"/>
    <x v="502"/>
    <x v="476"/>
    <s v="ASESOR"/>
    <x v="47"/>
    <n v="0.3"/>
    <n v="15.2424"/>
  </r>
  <r>
    <s v="AUTOS"/>
    <s v="MAPFRE"/>
    <n v="4011900204962"/>
    <n v="358.62"/>
    <n v="53.792999999999999"/>
    <n v="0.15"/>
    <m/>
    <s v="MENSUAL"/>
    <d v="2022-01-20T00:00:00"/>
    <s v="RENOVACION"/>
    <s v="BURGOS LARA, EUCARIO RAFAEL"/>
    <x v="252"/>
    <x v="252"/>
    <s v="EJECUTIVO DE SERVICIO"/>
    <x v="41"/>
    <n v="0.3"/>
    <n v="16.137899999999998"/>
  </r>
  <r>
    <s v="AUTOS"/>
    <s v="MAPFRE"/>
    <n v="4011900236715"/>
    <n v="687.33"/>
    <n v="103.09950000000001"/>
    <n v="0.15"/>
    <m/>
    <s v="MENSUAL"/>
    <d v="2022-01-20T00:00:00"/>
    <s v="RENOVACION"/>
    <s v="MARTINEZ BERNAL, RODRIGO"/>
    <x v="83"/>
    <x v="83"/>
    <s v="ASESOR"/>
    <x v="17"/>
    <n v="0.3"/>
    <n v="30.929850000000002"/>
  </r>
  <r>
    <s v="AUTOS"/>
    <s v="MAPFRE"/>
    <n v="4011900279427"/>
    <n v="436.07"/>
    <n v="65.410499999999999"/>
    <n v="0.15"/>
    <m/>
    <s v="MENSUAL"/>
    <d v="2022-01-20T00:00:00"/>
    <s v="RENOVACION"/>
    <s v="MERCENARIO GALICIA, REBECA"/>
    <x v="264"/>
    <x v="263"/>
    <s v="DIRECTOR DE PROMOCION"/>
    <x v="43"/>
    <n v="0.3"/>
    <n v="19.623149999999999"/>
  </r>
  <r>
    <s v="AUTOS"/>
    <s v="MAPFRE"/>
    <n v="4011900282612"/>
    <n v="3463.44"/>
    <n v="519.51599999999996"/>
    <n v="0.15"/>
    <m/>
    <s v="SEMESTRAL"/>
    <d v="2022-01-20T00:00:00"/>
    <s v="RENOVACION"/>
    <s v="CASTRO VALENZUELA, OMAR SERGIO"/>
    <x v="183"/>
    <x v="183"/>
    <s v="ASESOR SENIOR"/>
    <x v="20"/>
    <n v="0.3"/>
    <n v="155.85479999999998"/>
  </r>
  <r>
    <s v="AUTOS"/>
    <s v="MAPFRE"/>
    <n v="4011900469224"/>
    <n v="520.82000000000005"/>
    <n v="78.123000000000005"/>
    <n v="0.15"/>
    <m/>
    <s v="MENSUAL"/>
    <d v="2022-01-20T00:00:00"/>
    <s v="RENOVACION"/>
    <s v="GOMEZ CORTEZ, YOLANDA"/>
    <x v="261"/>
    <x v="260"/>
    <s v="ASESOR"/>
    <x v="31"/>
    <n v="0.3"/>
    <n v="23.436900000000001"/>
  </r>
  <r>
    <s v="AUTOS"/>
    <s v="MAPFRE"/>
    <n v="4012000567263"/>
    <n v="201.42"/>
    <n v="30.212999999999997"/>
    <n v="0.15"/>
    <m/>
    <s v="MENSUAL"/>
    <d v="2022-01-20T00:00:00"/>
    <s v="RENOVACION"/>
    <s v="MORA FUSTER, LAURO JOAQUIN"/>
    <x v="425"/>
    <x v="419"/>
    <s v="ASESOR"/>
    <x v="26"/>
    <n v="0.3"/>
    <n v="9.0638999999999985"/>
  </r>
  <r>
    <s v="AUTOS"/>
    <s v="MAPFRE"/>
    <n v="4012100263132"/>
    <n v="708.96"/>
    <n v="106.34400000000001"/>
    <n v="0.15"/>
    <m/>
    <s v="MENSUAL"/>
    <d v="2022-01-20T00:00:00"/>
    <s v="NUEVA"/>
    <s v="HERNANDEZ HERNANDEZ, JOSE GERAR"/>
    <x v="164"/>
    <x v="164"/>
    <s v="ASESOR SENIOR"/>
    <x v="25"/>
    <n v="0.3"/>
    <n v="31.903200000000002"/>
  </r>
  <r>
    <s v="AUTOS"/>
    <s v="MAPFRE"/>
    <n v="4012200002527"/>
    <n v="6425.74"/>
    <n v="918.83000000000015"/>
    <n v="0.1429920911832723"/>
    <m/>
    <s v="MENSUAL"/>
    <d v="2022-01-20T00:00:00"/>
    <s v="NUEVA"/>
    <s v="OPERADORA Y ADMINISTRADORA SW,"/>
    <x v="395"/>
    <x v="394"/>
    <s v="SEGUROS"/>
    <x v="64"/>
    <n v="0.3"/>
    <n v="275.64900000000006"/>
  </r>
  <r>
    <s v="AUTOS"/>
    <s v="MAPFRE"/>
    <n v="4012200002527"/>
    <n v="-660.3"/>
    <n v="-94.52"/>
    <n v="0.14314705436922612"/>
    <m/>
    <s v="MENSUAL"/>
    <d v="2022-01-20T00:00:00"/>
    <s v="NUEVA"/>
    <s v="OPERADORA Y ADMINISTRADORA SW,"/>
    <x v="395"/>
    <x v="394"/>
    <s v="SEGUROS"/>
    <x v="64"/>
    <n v="0.3"/>
    <n v="-28.355999999999998"/>
  </r>
  <r>
    <s v="AUTOS"/>
    <s v="MAPFRE"/>
    <n v="4012200009045"/>
    <n v="3629.19"/>
    <n v="544.37850000000003"/>
    <n v="0.15"/>
    <m/>
    <s v="CONTADO"/>
    <d v="2022-01-20T00:00:00"/>
    <s v="RENOVACION"/>
    <s v="ANDRADE GUTIERREZ, JUAN MANUEL"/>
    <x v="258"/>
    <x v="257"/>
    <s v="SUBDIRECTOR DE CENTRO FINANCIERO"/>
    <x v="42"/>
    <n v="0.3"/>
    <n v="163.31354999999999"/>
  </r>
  <r>
    <s v="AUTOS"/>
    <s v="MAPFRE"/>
    <n v="4012200014950"/>
    <n v="6116.41"/>
    <n v="917.4615"/>
    <n v="0.15"/>
    <m/>
    <s v="CONTADO"/>
    <d v="2022-01-20T00:00:00"/>
    <s v="NUEVA"/>
    <s v="SANDOVAL CRUZ, HECTOR"/>
    <x v="435"/>
    <x v="394"/>
    <s v="SEGUROS"/>
    <x v="64"/>
    <n v="0.3"/>
    <n v="275.23845"/>
  </r>
  <r>
    <s v="AUTOS"/>
    <s v="MAPFRE"/>
    <n v="4012200015096"/>
    <n v="5646.86"/>
    <n v="847.02899999999988"/>
    <n v="0.15"/>
    <m/>
    <s v="CONTADO"/>
    <d v="2022-01-20T00:00:00"/>
    <s v="NUEVA"/>
    <s v="ZURITA GUTIERREZ, SAMUEL"/>
    <x v="503"/>
    <x v="477"/>
    <s v="ASESOR PATRIMONIAL ASOCIADO"/>
    <x v="15"/>
    <n v="0.3"/>
    <n v="254.10869999999994"/>
  </r>
  <r>
    <s v="AUTOS"/>
    <s v="MAPFRE"/>
    <n v="4012200016670"/>
    <n v="4546.5"/>
    <n v="681.97500000000002"/>
    <n v="0.15"/>
    <m/>
    <s v="CONTADO"/>
    <d v="2022-01-20T00:00:00"/>
    <s v="NUEVA"/>
    <s v="OROZCO TERRAZAS, MARIA ANTONIET"/>
    <x v="414"/>
    <x v="394"/>
    <s v="SEGUROS"/>
    <x v="64"/>
    <n v="0.3"/>
    <n v="204.5925"/>
  </r>
  <r>
    <s v="AUTOS"/>
    <s v="MAPFRE"/>
    <n v="4032100004292"/>
    <n v="5653.79"/>
    <n v="734.99"/>
    <n v="0.12999952244423651"/>
    <m/>
    <s v="CONTADO"/>
    <d v="2022-01-20T00:00:00"/>
    <s v="RENOVACION"/>
    <s v="CARRAL ZENDEJAS, ERIK"/>
    <x v="358"/>
    <x v="357"/>
    <s v="ASESOR BANCA ESPECIALIZADA"/>
    <x v="5"/>
    <n v="0.3"/>
    <n v="220.49699999999999"/>
  </r>
  <r>
    <s v="VIDA INVERSION"/>
    <s v="MAPFRE"/>
    <n v="1002100000793"/>
    <n v="5000"/>
    <n v="1300"/>
    <n v="0.26"/>
    <m/>
    <s v="CONTADO"/>
    <d v="2022-01-21T00:00:00"/>
    <s v="RENOVACION"/>
    <s v="CARBAJAL ORTIZ, DEYANIRA JANET"/>
    <x v="394"/>
    <x v="393"/>
    <s v="ASESOR SENIOR"/>
    <x v="54"/>
    <n v="0.3"/>
    <n v="390"/>
  </r>
  <r>
    <s v="VIDA INVERSION"/>
    <s v="MAPFRE"/>
    <n v="1012100000006"/>
    <n v="2626.37"/>
    <n v="315.16000000000003"/>
    <n v="0.11999832468387929"/>
    <m/>
    <s v="CONTADO"/>
    <d v="2022-01-21T00:00:00"/>
    <s v="RENOVACION"/>
    <s v="AZUELA BOHIGAS, MARIA DEL CONSU"/>
    <x v="424"/>
    <x v="418"/>
    <s v="SUBDIRECTOR DE PROMOCION"/>
    <x v="0"/>
    <n v="0.3"/>
    <n v="94.548000000000002"/>
  </r>
  <r>
    <s v="EMPRESARIAL"/>
    <s v="MAPFRE"/>
    <n v="1602100006393"/>
    <n v="42235.9"/>
    <n v="5490.6670000000004"/>
    <n v="0.13"/>
    <m/>
    <s v="CONTADO"/>
    <d v="2022-01-21T00:00:00"/>
    <s v="NUEVA"/>
    <s v="CLUB DEPORTIVO BERIMBAU, A.C."/>
    <x v="11"/>
    <x v="11"/>
    <s v="SUBDIRECTOR DE PROMOCION"/>
    <x v="2"/>
    <n v="0.3"/>
    <n v="1647.2001"/>
  </r>
  <r>
    <s v="GMM"/>
    <s v="MAPFRE"/>
    <n v="2882000024214"/>
    <n v="359.97"/>
    <n v="68.394300000000001"/>
    <n v="0.19"/>
    <m/>
    <s v="MENSUAL SIN RECARGOS"/>
    <d v="2022-01-21T00:00:00"/>
    <s v="RENOVACION"/>
    <s v="FUENTES SANTIAGO, ZOSIM DANIEL"/>
    <x v="14"/>
    <x v="14"/>
    <s v="ASESOR DE SERVICIO"/>
    <x v="3"/>
    <n v="0.3"/>
    <n v="20.51829"/>
  </r>
  <r>
    <s v="GMM"/>
    <s v="MAPFRE"/>
    <n v="2882000029905"/>
    <n v="1370.01"/>
    <n v="232.9"/>
    <n v="0.16999875913314502"/>
    <m/>
    <s v="MENSUAL SIN RECARGOS"/>
    <d v="2022-01-21T00:00:00"/>
    <s v="RENOVACION"/>
    <s v="LOPEZ GARCIA, MARCO ANTONIO"/>
    <x v="462"/>
    <x v="445"/>
    <s v="ASESOR"/>
    <x v="2"/>
    <n v="0.3"/>
    <n v="69.87"/>
  </r>
  <r>
    <s v="GMM"/>
    <s v="MAPFRE"/>
    <n v="2882100019982"/>
    <n v="649.84"/>
    <n v="123.46960000000001"/>
    <n v="0.19"/>
    <m/>
    <s v="MENSUAL"/>
    <d v="2022-01-21T00:00:00"/>
    <s v="NUEVA"/>
    <s v="D ANS BRANIFF, EUGENIA"/>
    <x v="101"/>
    <x v="101"/>
    <s v="DIRECTOR DE ASESORIA"/>
    <x v="1"/>
    <n v="0.3"/>
    <n v="37.040880000000001"/>
  </r>
  <r>
    <s v="HOGAR"/>
    <s v="MAPFRE"/>
    <n v="3102100013060"/>
    <n v="161.04"/>
    <n v="20.935199999999998"/>
    <n v="0.13"/>
    <m/>
    <s v="MENSUAL"/>
    <d v="2022-01-21T00:00:00"/>
    <s v="NUEVA"/>
    <s v="CERVANTES SALAS, MARCO"/>
    <x v="446"/>
    <x v="435"/>
    <s v="ASESOR"/>
    <x v="18"/>
    <n v="0.3"/>
    <n v="6.2805599999999995"/>
  </r>
  <r>
    <s v="HOGAR"/>
    <s v="MAPFRE"/>
    <n v="3102100014969"/>
    <n v="145.41999999999999"/>
    <n v="18.904599999999999"/>
    <n v="0.13"/>
    <m/>
    <s v="MENSUAL"/>
    <d v="2022-01-21T00:00:00"/>
    <s v="NUEVA"/>
    <s v="ORTEGA VELAZQUEZ, CIRENIA ELENA"/>
    <x v="65"/>
    <x v="65"/>
    <s v="ASESOR"/>
    <x v="14"/>
    <n v="0.3"/>
    <n v="5.6713799999999992"/>
  </r>
  <r>
    <s v="AUTOS"/>
    <s v="MAPFRE"/>
    <n v="4011900203004"/>
    <n v="439.39"/>
    <n v="65.908499999999989"/>
    <n v="0.15"/>
    <m/>
    <s v="MENSUAL"/>
    <d v="2022-01-21T00:00:00"/>
    <s v="RENOVACION"/>
    <s v="SANCHEZ MENDEZ, LUCILA"/>
    <x v="27"/>
    <x v="27"/>
    <s v="ASESOR"/>
    <x v="7"/>
    <n v="0.3"/>
    <n v="19.772549999999995"/>
  </r>
  <r>
    <s v="AUTOS"/>
    <s v="MAPFRE"/>
    <n v="4011900205080"/>
    <n v="634.95000000000005"/>
    <n v="95.242500000000007"/>
    <n v="0.15"/>
    <m/>
    <s v="MENSUAL"/>
    <d v="2022-01-21T00:00:00"/>
    <s v="RENOVACION"/>
    <s v="MARTINEZ REYES, MARISOL"/>
    <x v="378"/>
    <x v="377"/>
    <s v="ASESOR"/>
    <x v="14"/>
    <n v="0.3"/>
    <n v="28.572750000000003"/>
  </r>
  <r>
    <s v="AUTOS"/>
    <s v="MAPFRE"/>
    <n v="4011900205289"/>
    <n v="1683.56"/>
    <n v="252.53399999999999"/>
    <n v="0.15"/>
    <m/>
    <s v="TRIMESTRAL"/>
    <d v="2022-01-21T00:00:00"/>
    <s v="RENOVACION"/>
    <s v="MANCERA RODRIGUEZ, SERGIO TOMAS"/>
    <x v="293"/>
    <x v="292"/>
    <s v="ASESOR SENIOR"/>
    <x v="50"/>
    <n v="0.3"/>
    <n v="75.760199999999998"/>
  </r>
  <r>
    <s v="AUTOS"/>
    <s v="MAPFRE"/>
    <n v="4011900205326"/>
    <n v="241.5"/>
    <n v="36.225000000000001"/>
    <n v="0.15"/>
    <m/>
    <s v="MENSUAL"/>
    <d v="2022-01-21T00:00:00"/>
    <s v="RENOVACION"/>
    <s v="SOLIS MOYA, SILVIA"/>
    <x v="170"/>
    <x v="170"/>
    <s v="ASESOR SENIOR"/>
    <x v="25"/>
    <n v="0.3"/>
    <n v="10.8675"/>
  </r>
  <r>
    <s v="AUTOS"/>
    <s v="MAPFRE"/>
    <n v="4011900236431"/>
    <n v="223.5"/>
    <n v="33.524999999999999"/>
    <n v="0.15"/>
    <m/>
    <s v="MENSUAL"/>
    <d v="2022-01-21T00:00:00"/>
    <s v="RENOVACION"/>
    <s v="MAZATAN DE LA PARRA, ANTONIO"/>
    <x v="309"/>
    <x v="308"/>
    <s v="DIRECTOR DE CENTRO FINANCIERO"/>
    <x v="53"/>
    <n v="0.3"/>
    <n v="10.057499999999999"/>
  </r>
  <r>
    <s v="AUTOS"/>
    <s v="MAPFRE"/>
    <n v="4011900236457"/>
    <n v="798.99"/>
    <n v="119.8485"/>
    <n v="0.15"/>
    <m/>
    <s v="MENSUAL"/>
    <d v="2022-01-21T00:00:00"/>
    <s v="RENOVACION"/>
    <s v="MAYAGOITIA GONZALEZ, SUSANA"/>
    <x v="153"/>
    <x v="153"/>
    <s v="ASESOR"/>
    <x v="24"/>
    <n v="0.3"/>
    <n v="35.954549999999998"/>
  </r>
  <r>
    <s v="AUTOS"/>
    <s v="MAPFRE"/>
    <n v="4011900236590"/>
    <n v="563.12"/>
    <n v="84.468000000000004"/>
    <n v="0.15"/>
    <m/>
    <s v="MENSUAL"/>
    <d v="2022-01-21T00:00:00"/>
    <s v="RENOVACION"/>
    <s v="AVILA GAONA, MARIA ELENA"/>
    <x v="340"/>
    <x v="339"/>
    <s v="ASESOR"/>
    <x v="59"/>
    <n v="0.3"/>
    <n v="25.340399999999999"/>
  </r>
  <r>
    <s v="AUTOS"/>
    <s v="MAPFRE"/>
    <n v="4011900238855"/>
    <n v="654.52"/>
    <n v="98.177999999999997"/>
    <n v="0.15"/>
    <m/>
    <s v="MENSUAL"/>
    <d v="2022-01-21T00:00:00"/>
    <s v="RENOVACION"/>
    <s v="LIMON GARCIA, ALEJANDRO"/>
    <x v="145"/>
    <x v="145"/>
    <s v="ASESOR"/>
    <x v="19"/>
    <n v="0.3"/>
    <n v="29.453399999999998"/>
  </r>
  <r>
    <s v="AUTOS"/>
    <s v="MAPFRE"/>
    <n v="4011900238857"/>
    <n v="422.78"/>
    <n v="63.416999999999994"/>
    <n v="0.15"/>
    <m/>
    <s v="MENSUAL"/>
    <d v="2022-01-21T00:00:00"/>
    <s v="RENOVACION"/>
    <s v="DESENTIS TREJO, GUADALUPE"/>
    <x v="228"/>
    <x v="228"/>
    <s v="ASESOR SENIOR"/>
    <x v="35"/>
    <n v="0.3"/>
    <n v="19.025099999999998"/>
  </r>
  <r>
    <s v="AUTOS"/>
    <s v="MAPFRE"/>
    <n v="4011900238874"/>
    <n v="2162.5700000000002"/>
    <n v="324.38550000000004"/>
    <n v="0.15"/>
    <m/>
    <s v="MENSUAL"/>
    <d v="2022-01-21T00:00:00"/>
    <s v="RENOVACION"/>
    <s v="ESCUDERO DERAT, ROBERTO"/>
    <x v="122"/>
    <x v="122"/>
    <s v="SUBDIRECTOR DE PROMOCION"/>
    <x v="18"/>
    <n v="0.3"/>
    <n v="97.315650000000005"/>
  </r>
  <r>
    <s v="AUTOS"/>
    <s v="MAPFRE"/>
    <n v="4011900297326"/>
    <n v="992.41"/>
    <n v="148.86149999999998"/>
    <n v="0.15"/>
    <m/>
    <s v="MENSUAL"/>
    <d v="2022-01-21T00:00:00"/>
    <s v="RENOVACION"/>
    <s v="VAZQUEZ VALADEZ, LUIS ABRAHAM"/>
    <x v="196"/>
    <x v="196"/>
    <s v="SUBDIRECTOR DE PROMOCION"/>
    <x v="29"/>
    <n v="0.3"/>
    <n v="44.658449999999995"/>
  </r>
  <r>
    <s v="AUTOS"/>
    <s v="MAPFRE"/>
    <n v="4011900396205"/>
    <n v="659.04"/>
    <n v="98.855999999999995"/>
    <n v="0.15"/>
    <m/>
    <s v="MENSUAL"/>
    <d v="2022-01-21T00:00:00"/>
    <s v="RENOVACION"/>
    <s v="TORRES BRAVO, MARIA TERESA"/>
    <x v="204"/>
    <x v="204"/>
    <s v="ASESOR"/>
    <x v="31"/>
    <n v="0.3"/>
    <n v="29.656799999999997"/>
  </r>
  <r>
    <s v="AUTOS"/>
    <s v="MAPFRE"/>
    <n v="4011900417126"/>
    <n v="466.96"/>
    <n v="70.043999999999997"/>
    <n v="0.15"/>
    <m/>
    <s v="MENSUAL"/>
    <d v="2022-01-21T00:00:00"/>
    <s v="RENOVACION"/>
    <s v="ISUNZA BURCIAGA, ROSA MARIA"/>
    <x v="103"/>
    <x v="103"/>
    <s v="DIRECTOR DE PROMOCION"/>
    <x v="18"/>
    <n v="0.3"/>
    <n v="21.013199999999998"/>
  </r>
  <r>
    <s v="AUTOS"/>
    <s v="MAPFRE"/>
    <n v="4011900460507"/>
    <n v="424.55"/>
    <n v="63.682499999999997"/>
    <n v="0.15"/>
    <m/>
    <s v="MENSUAL"/>
    <d v="2022-01-21T00:00:00"/>
    <s v="RENOVACION"/>
    <s v="SANTOYO GARCIA, JUAN ENRIQUE"/>
    <x v="169"/>
    <x v="169"/>
    <s v="ASESOR SENIOR"/>
    <x v="25"/>
    <n v="0.3"/>
    <n v="19.104749999999999"/>
  </r>
  <r>
    <s v="AUTOS"/>
    <s v="MAPFRE"/>
    <n v="4012000008351"/>
    <n v="6410.15"/>
    <n v="961.52249999999992"/>
    <n v="0.15"/>
    <m/>
    <s v="CONTADO"/>
    <d v="2022-01-21T00:00:00"/>
    <s v="RENOVACION"/>
    <s v="ARRENDADORA ACTINVER SA DE CV"/>
    <x v="407"/>
    <x v="405"/>
    <s v="ARRENDADORA"/>
    <x v="65"/>
    <n v="0.3"/>
    <n v="288.45674999999994"/>
  </r>
  <r>
    <s v="AUTOS"/>
    <s v="MAPFRE"/>
    <n v="4012000016336"/>
    <n v="492.94"/>
    <n v="73.941000000000003"/>
    <n v="0.15"/>
    <m/>
    <s v="MENSUAL"/>
    <d v="2022-01-21T00:00:00"/>
    <s v="RENOVACION"/>
    <s v="SOLANO RAMIREZ, SERGIO GABRIEL"/>
    <x v="366"/>
    <x v="365"/>
    <s v="ASESOR BANCA ESPECIALIZADA"/>
    <x v="5"/>
    <n v="0.3"/>
    <n v="22.182300000000001"/>
  </r>
  <r>
    <s v="AUTOS"/>
    <s v="MAPFRE"/>
    <n v="4012000016636"/>
    <n v="18275.82"/>
    <n v="2741.373"/>
    <n v="0.15"/>
    <m/>
    <s v="CONTADO"/>
    <d v="2022-01-21T00:00:00"/>
    <s v="RENOVACION"/>
    <s v="ARRENDADORA ACTINVER SA DE CV"/>
    <x v="407"/>
    <x v="405"/>
    <s v="ARRENDADORA"/>
    <x v="65"/>
    <n v="0.3"/>
    <n v="822.41189999999995"/>
  </r>
  <r>
    <s v="AUTOS"/>
    <s v="MAPFRE"/>
    <n v="4012000016676"/>
    <n v="18275.82"/>
    <n v="2741.373"/>
    <n v="0.15"/>
    <m/>
    <s v="CONTADO"/>
    <d v="2022-01-21T00:00:00"/>
    <s v="RENOVACION"/>
    <s v="ARRENDADORA ACTINVER SA DE CV"/>
    <x v="407"/>
    <x v="405"/>
    <s v="ARRENDADORA"/>
    <x v="65"/>
    <n v="0.3"/>
    <n v="822.41189999999995"/>
  </r>
  <r>
    <s v="AUTOS"/>
    <s v="MAPFRE"/>
    <n v="4012000059640"/>
    <n v="1678.5"/>
    <n v="251.77499999999998"/>
    <n v="0.15"/>
    <m/>
    <s v="MENSUAL"/>
    <d v="2022-01-21T00:00:00"/>
    <s v="RENOVACION"/>
    <s v="FEREGRINO LI, ESTEBAN TONG LAY"/>
    <x v="438"/>
    <x v="236"/>
    <s v="BAJA"/>
    <x v="1"/>
    <n v="0.3"/>
    <n v="75.532499999999985"/>
  </r>
  <r>
    <s v="AUTOS"/>
    <s v="MAPFRE"/>
    <n v="4012000084885"/>
    <n v="485.79"/>
    <n v="72.868499999999997"/>
    <n v="0.15"/>
    <m/>
    <s v="MENSUAL"/>
    <d v="2022-01-21T00:00:00"/>
    <s v="RENOVACION"/>
    <s v="GOMEZ HERNANDEZ, ERENDIRA"/>
    <x v="177"/>
    <x v="177"/>
    <s v="ASESOR"/>
    <x v="20"/>
    <n v="0.3"/>
    <n v="21.86055"/>
  </r>
  <r>
    <s v="AUTOS"/>
    <s v="MAPFRE"/>
    <n v="4012000105906"/>
    <n v="358.23"/>
    <n v="53.734500000000004"/>
    <n v="0.15"/>
    <m/>
    <s v="MENSUAL"/>
    <d v="2022-01-21T00:00:00"/>
    <s v="RENOVACION"/>
    <s v="LUQUE BLANCO, CESAR AUGUSTO"/>
    <x v="19"/>
    <x v="19"/>
    <s v="ASESOR SENIOR"/>
    <x v="3"/>
    <n v="0.3"/>
    <n v="16.120350000000002"/>
  </r>
  <r>
    <s v="AUTOS"/>
    <s v="MAPFRE"/>
    <n v="4012000132486"/>
    <n v="872.82"/>
    <n v="130.923"/>
    <n v="0.15"/>
    <m/>
    <s v="MENSUAL"/>
    <d v="2022-01-21T00:00:00"/>
    <s v="RENOVACION"/>
    <s v="DIAZ GARCIA, CLAUDIA"/>
    <x v="453"/>
    <x v="440"/>
    <s v="ASESOR"/>
    <x v="15"/>
    <n v="0.3"/>
    <n v="39.276899999999998"/>
  </r>
  <r>
    <s v="AUTOS"/>
    <s v="MAPFRE"/>
    <n v="4012000547016"/>
    <n v="899.8"/>
    <n v="134.97"/>
    <n v="0.15"/>
    <m/>
    <s v="MENSUAL"/>
    <d v="2022-01-21T00:00:00"/>
    <s v="RENOVACION"/>
    <s v="PEREZ URIBE, ALICIA"/>
    <x v="103"/>
    <x v="103"/>
    <s v="DIRECTOR DE PROMOCION"/>
    <x v="18"/>
    <n v="0.3"/>
    <n v="40.491"/>
  </r>
  <r>
    <s v="AUTOS"/>
    <s v="MAPFRE"/>
    <n v="4012000547033"/>
    <n v="2027.08"/>
    <n v="304.06199999999995"/>
    <n v="0.15"/>
    <m/>
    <s v="TRIMESTRAL"/>
    <d v="2022-01-21T00:00:00"/>
    <s v="RENOVACION"/>
    <s v="HERNANDEZ RIOS, JAVIER OMAR"/>
    <x v="267"/>
    <x v="266"/>
    <s v="ASESOR"/>
    <x v="44"/>
    <n v="0.3"/>
    <n v="91.218599999999981"/>
  </r>
  <r>
    <s v="AUTOS"/>
    <s v="MAPFRE"/>
    <n v="4012100045477"/>
    <n v="276.79000000000002"/>
    <n v="41.518500000000003"/>
    <n v="0.15"/>
    <m/>
    <s v="MENSUAL"/>
    <d v="2022-01-21T00:00:00"/>
    <s v="RENOVACION"/>
    <s v="FLORES MORALES, GILBERTO"/>
    <x v="260"/>
    <x v="259"/>
    <s v="EJECUTIVO DE SERVICIO"/>
    <x v="31"/>
    <n v="0.3"/>
    <n v="12.455550000000001"/>
  </r>
  <r>
    <s v="AUTOS"/>
    <s v="MAPFRE"/>
    <n v="4012100092384"/>
    <n v="5705.11"/>
    <n v="855.76649999999995"/>
    <n v="0.15"/>
    <m/>
    <s v="CONTADO"/>
    <d v="2022-01-21T00:00:00"/>
    <s v="RENOVACION"/>
    <s v="PEREZ RUIZ, HUMBERTO ALONSO"/>
    <x v="191"/>
    <x v="191"/>
    <s v="DIRECTOR DE CENTRO FINANCIERO"/>
    <x v="28"/>
    <n v="0.3"/>
    <n v="256.72994999999997"/>
  </r>
  <r>
    <s v="AUTOS"/>
    <s v="MAPFRE"/>
    <n v="4012100103941"/>
    <n v="708.16"/>
    <n v="106.22399999999999"/>
    <n v="0.15"/>
    <m/>
    <s v="MENSUAL"/>
    <d v="2022-01-21T00:00:00"/>
    <s v="RENOVACION"/>
    <s v="SERVIFRONT MENSAJERIA CD DE MEX"/>
    <x v="83"/>
    <x v="83"/>
    <s v="ASESOR"/>
    <x v="17"/>
    <n v="0.3"/>
    <n v="31.867199999999997"/>
  </r>
  <r>
    <s v="AUTOS"/>
    <s v="MAPFRE"/>
    <n v="4012100198661"/>
    <n v="377.51"/>
    <n v="56.6265"/>
    <n v="0.15"/>
    <m/>
    <s v="MENSUAL"/>
    <d v="2022-01-21T00:00:00"/>
    <s v="NUEVA"/>
    <s v="CHIQUITO RODRIGUEZ, ELIDA DEL R"/>
    <x v="310"/>
    <x v="309"/>
    <s v="SUBDIRECTOR DE PROMOCION"/>
    <x v="53"/>
    <n v="0.3"/>
    <n v="16.987949999999998"/>
  </r>
  <r>
    <s v="AUTOS"/>
    <s v="MAPFRE"/>
    <n v="4012100233485"/>
    <n v="420.24"/>
    <n v="63.036000000000001"/>
    <n v="0.15"/>
    <m/>
    <s v="MENSUAL"/>
    <d v="2022-01-21T00:00:00"/>
    <s v="NUEVA"/>
    <s v="ARCEO HERNANDEZ, EDMUNDO"/>
    <x v="504"/>
    <x v="478"/>
    <s v="OPERADOR TELEFONICO"/>
    <x v="49"/>
    <n v="0.15"/>
    <n v="9.4553999999999991"/>
  </r>
  <r>
    <s v="AUTOS"/>
    <s v="MAPFRE"/>
    <n v="4012100264535"/>
    <n v="1726.48"/>
    <n v="258.97199999999998"/>
    <n v="0.15"/>
    <m/>
    <s v="MENSUAL"/>
    <d v="2022-01-21T00:00:00"/>
    <s v="RENOVACION"/>
    <s v="GRANADOS MONROY, JORGE ALBERTO"/>
    <x v="95"/>
    <x v="95"/>
    <s v="SUBDIRECTOR DE CENTRO FINANCIERO"/>
    <x v="18"/>
    <n v="0.3"/>
    <n v="77.691599999999994"/>
  </r>
  <r>
    <s v="AUTOS"/>
    <s v="MAPFRE"/>
    <n v="4012100297814"/>
    <n v="418.66"/>
    <n v="62.798999999999999"/>
    <n v="0.15"/>
    <m/>
    <s v="MENSUAL"/>
    <d v="2022-01-21T00:00:00"/>
    <s v="NUEVA"/>
    <s v="GOMEZ GOMEZ, ELIZABETH"/>
    <x v="198"/>
    <x v="198"/>
    <s v="ASESOR"/>
    <x v="30"/>
    <n v="0.3"/>
    <n v="18.839700000000001"/>
  </r>
  <r>
    <s v="AUTOS"/>
    <s v="MAPFRE"/>
    <n v="4012100325472"/>
    <n v="307.11"/>
    <n v="46.066499999999998"/>
    <n v="0.15"/>
    <m/>
    <s v="MENSUAL"/>
    <d v="2022-01-21T00:00:00"/>
    <s v="NUEVA"/>
    <s v="DIAZ VAZQUEZ, VICTOR HUGO"/>
    <x v="495"/>
    <x v="469"/>
    <s v="ASESOR SENIOR"/>
    <x v="18"/>
    <n v="0.3"/>
    <n v="13.819949999999999"/>
  </r>
  <r>
    <s v="AUTOS"/>
    <s v="MAPFRE"/>
    <n v="4012100325481"/>
    <n v="714.35"/>
    <n v="107.1525"/>
    <n v="0.15"/>
    <m/>
    <s v="MENSUAL"/>
    <d v="2022-01-21T00:00:00"/>
    <s v="NUEVA"/>
    <s v="ASCENCION SOTO, MARIA EUGENIA"/>
    <x v="495"/>
    <x v="469"/>
    <s v="ASESOR SENIOR"/>
    <x v="18"/>
    <n v="0.3"/>
    <n v="32.14575"/>
  </r>
  <r>
    <s v="AUTOS"/>
    <s v="MAPFRE"/>
    <n v="4012100352243"/>
    <n v="452.72"/>
    <n v="67.908000000000001"/>
    <n v="0.15"/>
    <m/>
    <s v="MENSUAL"/>
    <d v="2022-01-21T00:00:00"/>
    <s v="NUEVA"/>
    <s v="BORREGO DE LA TORRE, MARIA LIZB"/>
    <x v="310"/>
    <x v="309"/>
    <s v="SUBDIRECTOR DE PROMOCION"/>
    <x v="53"/>
    <n v="0.3"/>
    <n v="20.372399999999999"/>
  </r>
  <r>
    <s v="AUTOS"/>
    <s v="MAPFRE"/>
    <n v="4012200003882"/>
    <n v="10120.280000000001"/>
    <n v="1518.0420000000001"/>
    <n v="0.15"/>
    <m/>
    <s v="CONTADO"/>
    <d v="2022-01-21T00:00:00"/>
    <s v="NUEVA"/>
    <s v="RODRIGUEZ DE LA VEGA FAMILIAR,"/>
    <x v="373"/>
    <x v="372"/>
    <s v="ASESOR SENIOR"/>
    <x v="63"/>
    <n v="0.3"/>
    <n v="455.41260000000005"/>
  </r>
  <r>
    <s v="AUTOS"/>
    <s v="MAPFRE"/>
    <n v="4012200010345"/>
    <n v="6604.33"/>
    <n v="990.64949999999999"/>
    <n v="0.15"/>
    <m/>
    <s v="CONTADO"/>
    <d v="2022-01-21T00:00:00"/>
    <s v="NUEVA"/>
    <s v="ARRENDADORA ACTINVER, S.A. DE C"/>
    <x v="407"/>
    <x v="405"/>
    <s v="ARRENDADORA"/>
    <x v="65"/>
    <n v="0.3"/>
    <n v="297.19484999999997"/>
  </r>
  <r>
    <s v="AUTOS"/>
    <s v="MAPFRE"/>
    <n v="4012200011051"/>
    <n v="5765.53"/>
    <n v="864.82949999999994"/>
    <n v="0.15"/>
    <m/>
    <s v="CONTADO"/>
    <d v="2022-01-21T00:00:00"/>
    <s v="NUEVA"/>
    <s v="VAZQUEZ MANJARREZ, ANA MARIA"/>
    <x v="505"/>
    <x v="479"/>
    <s v="INTERNO"/>
    <x v="19"/>
    <n v="0.3"/>
    <n v="259.44884999999999"/>
  </r>
  <r>
    <s v="AUTOS"/>
    <s v="MAPFRE"/>
    <n v="4012200017924"/>
    <n v="219.48"/>
    <n v="32.921999999999997"/>
    <n v="0.15"/>
    <m/>
    <s v="MENSUAL"/>
    <d v="2022-01-21T00:00:00"/>
    <s v="RENOVACION"/>
    <s v="MANZO REYES, GRETCHEN MARIANA"/>
    <x v="71"/>
    <x v="71"/>
    <s v="ASESOR"/>
    <x v="15"/>
    <n v="0.3"/>
    <n v="9.876599999999998"/>
  </r>
  <r>
    <s v="EMPRESARIAL"/>
    <s v="MAPFRE"/>
    <n v="4022200000214"/>
    <n v="27535.82"/>
    <n v="3579.6566000000003"/>
    <n v="0.13"/>
    <m/>
    <s v="CONTADO"/>
    <d v="2022-01-21T00:00:00"/>
    <s v="NUEVA"/>
    <s v="CRUZ PEREZ, MARIANA"/>
    <x v="83"/>
    <x v="83"/>
    <s v="ASESOR"/>
    <x v="17"/>
    <n v="0.3"/>
    <n v="1073.89698"/>
  </r>
  <r>
    <s v="EMPRESARIAL"/>
    <s v="MAPFRE"/>
    <n v="4022200000316"/>
    <n v="55667.3"/>
    <n v="7236.7490000000007"/>
    <n v="0.13"/>
    <m/>
    <s v="CONTADO"/>
    <d v="2022-01-21T00:00:00"/>
    <s v="NUEVA"/>
    <s v="ARRENDADORA ACTINVER, S.A. DE C"/>
    <x v="407"/>
    <x v="405"/>
    <s v="ARRENDADORA"/>
    <x v="65"/>
    <n v="0.3"/>
    <n v="2171.0246999999999"/>
  </r>
  <r>
    <s v="EMPRESARIAL"/>
    <s v="MAPFRE"/>
    <n v="4022200000336"/>
    <n v="5579.05"/>
    <n v="725.27650000000006"/>
    <n v="0.13"/>
    <m/>
    <s v="CONTADO"/>
    <d v="2022-01-21T00:00:00"/>
    <s v="NUEVA"/>
    <s v="ARRENDADORA ACTINVER, S.A. DE C"/>
    <x v="407"/>
    <x v="405"/>
    <s v="ARRENDADORA"/>
    <x v="65"/>
    <n v="0.3"/>
    <n v="217.58295000000001"/>
  </r>
  <r>
    <s v="AUTOS"/>
    <s v="MAPFRE"/>
    <n v="4052200000297"/>
    <n v="17635.650000000001"/>
    <n v="2645.3475000000003"/>
    <n v="0.15"/>
    <m/>
    <s v="CONTADO"/>
    <d v="2022-01-21T00:00:00"/>
    <s v="NUEVA"/>
    <s v="ARRENDADORA ACTINVER, S.A. DE C"/>
    <x v="407"/>
    <x v="405"/>
    <s v="ARRENDADORA"/>
    <x v="65"/>
    <n v="0.3"/>
    <n v="793.60425000000009"/>
  </r>
  <r>
    <s v="VIDA INVERSION"/>
    <s v="MAPFRE"/>
    <n v="1002100000802"/>
    <n v="5000"/>
    <n v="1300"/>
    <n v="0.26"/>
    <m/>
    <s v="CONTADO"/>
    <d v="2022-01-24T00:00:00"/>
    <s v="RENOVACION"/>
    <s v="NU令 ARANA, MARIA MERCEDES"/>
    <x v="506"/>
    <x v="480"/>
    <s v="ASESOR"/>
    <x v="22"/>
    <n v="0.3"/>
    <n v="390"/>
  </r>
  <r>
    <s v="GMM"/>
    <s v="MAPFRE"/>
    <n v="2882000005737"/>
    <n v="16547.23"/>
    <n v="3143.9737"/>
    <n v="0.19"/>
    <m/>
    <s v="CONTADO"/>
    <d v="2022-01-24T00:00:00"/>
    <s v="RENOVACION"/>
    <s v="CASTREJON NIKEL, JAIME ANTONIO"/>
    <x v="371"/>
    <x v="370"/>
    <s v="ASESOR ESPECIALIZADO"/>
    <x v="62"/>
    <n v="0.3"/>
    <n v="943.19210999999996"/>
  </r>
  <r>
    <s v="GMM"/>
    <s v="MAPFRE"/>
    <n v="2882000005743"/>
    <n v="60440.83"/>
    <n v="9066.1200000000008"/>
    <n v="0.14999992554701846"/>
    <m/>
    <s v="CONTADO"/>
    <d v="2022-01-24T00:00:00"/>
    <s v="RENOVACION"/>
    <s v="CASTREJON NIKEL, JAIME ANTONIO"/>
    <x v="371"/>
    <x v="370"/>
    <s v="ASESOR ESPECIALIZADO"/>
    <x v="62"/>
    <n v="0.3"/>
    <n v="2719.8360000000002"/>
  </r>
  <r>
    <s v="HOGAR"/>
    <s v="MAPFRE"/>
    <n v="3102100018363"/>
    <n v="1584.74"/>
    <n v="206.0162"/>
    <n v="0.13"/>
    <m/>
    <s v="SEMESTRAL"/>
    <d v="2022-01-24T00:00:00"/>
    <s v="NUEVA"/>
    <s v="ALVAREZ MARTINEZ, DIEGO"/>
    <x v="418"/>
    <x v="394"/>
    <s v="SEGUROS"/>
    <x v="64"/>
    <n v="0.3"/>
    <n v="61.804859999999998"/>
  </r>
  <r>
    <s v="HOGAR"/>
    <s v="MAPFRE"/>
    <n v="3102200000780"/>
    <n v="5954.43"/>
    <n v="774.07590000000005"/>
    <n v="0.13"/>
    <m/>
    <s v="CONTADO"/>
    <d v="2022-01-24T00:00:00"/>
    <s v="NUEVA"/>
    <s v="POUS JIMENO, LUCIA"/>
    <x v="503"/>
    <x v="477"/>
    <s v="ASESOR PATRIMONIAL ASOCIADO"/>
    <x v="15"/>
    <n v="0.3"/>
    <n v="232.22277"/>
  </r>
  <r>
    <s v="AUTOS"/>
    <s v="MAPFRE"/>
    <n v="4011900204899"/>
    <n v="486.94"/>
    <n v="73.040999999999997"/>
    <n v="0.15"/>
    <m/>
    <s v="MENSUAL"/>
    <d v="2022-01-24T00:00:00"/>
    <s v="RENOVACION"/>
    <s v="VELAZQUEZ VELASCO, MARIO"/>
    <x v="103"/>
    <x v="103"/>
    <s v="DIRECTOR DE PROMOCION"/>
    <x v="18"/>
    <n v="0.3"/>
    <n v="21.912299999999998"/>
  </r>
  <r>
    <s v="AUTOS"/>
    <s v="MAPFRE"/>
    <n v="4011900236395"/>
    <n v="813.88"/>
    <n v="122.08199999999999"/>
    <n v="0.15"/>
    <m/>
    <s v="MENSUAL"/>
    <d v="2022-01-24T00:00:00"/>
    <s v="RENOVACION"/>
    <s v="OROPEZA CASTILLO, EMMA"/>
    <x v="375"/>
    <x v="374"/>
    <s v="ASESOR"/>
    <x v="0"/>
    <n v="0.3"/>
    <n v="36.624599999999994"/>
  </r>
  <r>
    <s v="AUTOS"/>
    <s v="MAPFRE"/>
    <n v="4011900236511"/>
    <n v="512.75"/>
    <n v="76.912499999999994"/>
    <n v="0.15"/>
    <m/>
    <s v="MENSUAL"/>
    <d v="2022-01-24T00:00:00"/>
    <s v="RENOVACION"/>
    <s v="PI丕 SORIANO, JOCELING VANESSA"/>
    <x v="507"/>
    <x v="481"/>
    <s v="ASPIRANTE A ASESOR"/>
    <x v="61"/>
    <n v="0.3"/>
    <n v="23.073749999999997"/>
  </r>
  <r>
    <s v="AUTOS"/>
    <s v="MAPFRE"/>
    <n v="4011900236538"/>
    <n v="390.91"/>
    <n v="58.636499999999998"/>
    <n v="0.15"/>
    <m/>
    <s v="MENSUAL"/>
    <d v="2022-01-24T00:00:00"/>
    <s v="RENOVACION"/>
    <s v="ALARCON RODRIGUEZ, ANA PATRICIA"/>
    <x v="347"/>
    <x v="346"/>
    <s v="ASESOR"/>
    <x v="60"/>
    <n v="0.3"/>
    <n v="17.590949999999999"/>
  </r>
  <r>
    <s v="AUTOS"/>
    <s v="MAPFRE"/>
    <n v="4011900236620"/>
    <n v="361.35"/>
    <n v="54.202500000000001"/>
    <n v="0.15"/>
    <m/>
    <s v="MENSUAL"/>
    <d v="2022-01-24T00:00:00"/>
    <s v="RENOVACION"/>
    <s v="DUARTE VALENZUELA, GLENDA GUADA"/>
    <x v="508"/>
    <x v="482"/>
    <s v="ASESOR"/>
    <x v="37"/>
    <n v="0.3"/>
    <n v="16.260749999999998"/>
  </r>
  <r>
    <s v="AUTOS"/>
    <s v="MAPFRE"/>
    <n v="4011900236713"/>
    <n v="1261.8499999999999"/>
    <n v="189.27749999999997"/>
    <n v="0.15"/>
    <m/>
    <s v="MENSUAL"/>
    <d v="2022-01-24T00:00:00"/>
    <s v="RENOVACION"/>
    <s v="ALDRETT MARINES, MONICAPATRICIA"/>
    <x v="394"/>
    <x v="393"/>
    <s v="ASESOR SENIOR"/>
    <x v="54"/>
    <n v="0.3"/>
    <n v="56.783249999999988"/>
  </r>
  <r>
    <s v="AUTOS"/>
    <s v="MAPFRE"/>
    <n v="4011900296552"/>
    <n v="308.12"/>
    <n v="46.217999999999996"/>
    <n v="0.15"/>
    <m/>
    <s v="MENSUAL"/>
    <d v="2022-01-24T00:00:00"/>
    <s v="RENOVACION"/>
    <s v="MEDINA OVALLE, SANDRA LUZ"/>
    <x v="279"/>
    <x v="278"/>
    <s v="EJECUTIVO DE SERVICIO"/>
    <x v="47"/>
    <n v="0.3"/>
    <n v="13.865399999999999"/>
  </r>
  <r>
    <s v="AUTOS"/>
    <s v="MAPFRE"/>
    <n v="4011900318527"/>
    <n v="528.94000000000005"/>
    <n v="46.55"/>
    <n v="8.8006201081408081E-2"/>
    <m/>
    <s v="MENSUAL"/>
    <d v="2022-01-24T00:00:00"/>
    <s v="RENOVACION"/>
    <s v="GARCIA ROCHA, ROSA LAURA"/>
    <x v="89"/>
    <x v="89"/>
    <s v="ASESOR"/>
    <x v="19"/>
    <n v="0.3"/>
    <n v="13.964999999999998"/>
  </r>
  <r>
    <s v="AUTOS"/>
    <s v="MAPFRE"/>
    <n v="4011900370898"/>
    <n v="415.94"/>
    <n v="62.390999999999998"/>
    <n v="0.15"/>
    <m/>
    <s v="MENSUAL"/>
    <d v="2022-01-24T00:00:00"/>
    <s v="RENOVACION"/>
    <s v="MERCENARIO OTERO, JAIME EDUARDO"/>
    <x v="264"/>
    <x v="263"/>
    <s v="DIRECTOR DE PROMOCION"/>
    <x v="43"/>
    <n v="0.3"/>
    <n v="18.717299999999998"/>
  </r>
  <r>
    <s v="AUTOS"/>
    <s v="MAPFRE"/>
    <n v="4011900431426"/>
    <n v="216.57"/>
    <n v="32.485499999999995"/>
    <n v="0.15"/>
    <m/>
    <s v="MENSUAL"/>
    <d v="2022-01-24T00:00:00"/>
    <s v="RENOVACION"/>
    <s v="BASALDUA GOMEZ, GUILLERMO"/>
    <x v="394"/>
    <x v="393"/>
    <s v="ASESOR SENIOR"/>
    <x v="54"/>
    <n v="0.3"/>
    <n v="9.7456499999999977"/>
  </r>
  <r>
    <s v="AUTOS"/>
    <s v="MAPFRE"/>
    <n v="4011900433533"/>
    <n v="507.84"/>
    <n v="76.175999999999988"/>
    <n v="0.15"/>
    <m/>
    <s v="MENSUAL"/>
    <d v="2022-01-24T00:00:00"/>
    <s v="RENOVACION"/>
    <s v="SERVICIOS EMPRESARIALES RIM S D"/>
    <x v="509"/>
    <x v="483"/>
    <s v="INTERNO"/>
    <x v="54"/>
    <n v="0.3"/>
    <n v="22.852799999999995"/>
  </r>
  <r>
    <s v="AUTOS"/>
    <s v="MAPFRE"/>
    <n v="4011900494100"/>
    <n v="562.25"/>
    <n v="84.337499999999991"/>
    <n v="0.15"/>
    <m/>
    <s v="MENSUAL"/>
    <d v="2022-01-24T00:00:00"/>
    <s v="RENOVACION"/>
    <s v="SANCHEZ GUERRERO, ARMANDO"/>
    <x v="101"/>
    <x v="101"/>
    <s v="DIRECTOR DE ASESORIA"/>
    <x v="1"/>
    <n v="0.3"/>
    <n v="25.301249999999996"/>
  </r>
  <r>
    <s v="AUTOS"/>
    <s v="MAPFRE"/>
    <n v="4011900502199"/>
    <n v="8924.24"/>
    <n v="1338.636"/>
    <n v="0.15"/>
    <m/>
    <s v="CONTADO"/>
    <d v="2022-01-24T00:00:00"/>
    <s v="RENOVACION"/>
    <s v="COVARRUBIAS LOMELI, ELOY ALBERT"/>
    <x v="164"/>
    <x v="164"/>
    <s v="ASESOR SENIOR"/>
    <x v="25"/>
    <n v="0.3"/>
    <n v="401.5908"/>
  </r>
  <r>
    <s v="AUTOS"/>
    <s v="MAPFRE"/>
    <n v="4012000020981"/>
    <n v="4741.1499999999996"/>
    <n v="711.1724999999999"/>
    <n v="0.15"/>
    <m/>
    <s v="CONTADO"/>
    <d v="2022-01-24T00:00:00"/>
    <s v="RENOVACION"/>
    <s v="LLANTAS Y REPARACIONES AUTOMOTR"/>
    <x v="378"/>
    <x v="377"/>
    <s v="ASESOR"/>
    <x v="14"/>
    <n v="0.3"/>
    <n v="213.35174999999995"/>
  </r>
  <r>
    <s v="AUTOS"/>
    <s v="MAPFRE"/>
    <n v="4012000133218"/>
    <n v="443.83"/>
    <n v="66.5745"/>
    <n v="0.15"/>
    <m/>
    <s v="MENSUAL"/>
    <d v="2022-01-24T00:00:00"/>
    <s v="RENOVACION"/>
    <s v="DIAZ GARCIA, CLAUDIA"/>
    <x v="453"/>
    <x v="440"/>
    <s v="ASESOR"/>
    <x v="15"/>
    <n v="0.3"/>
    <n v="19.972349999999999"/>
  </r>
  <r>
    <s v="AUTOS"/>
    <s v="MAPFRE"/>
    <n v="4012000546092"/>
    <n v="834.96"/>
    <n v="125.244"/>
    <n v="0.15"/>
    <m/>
    <s v="MENSUAL"/>
    <d v="2022-01-24T00:00:00"/>
    <s v="RENOVACION"/>
    <s v="GRUPO CONTABLE EMPRESARIAL SC"/>
    <x v="510"/>
    <x v="484"/>
    <s v="ASESOR SENIOR"/>
    <x v="7"/>
    <n v="0.3"/>
    <n v="37.5732"/>
  </r>
  <r>
    <s v="AUTOS"/>
    <s v="MAPFRE"/>
    <n v="4012100057374"/>
    <n v="1590.05"/>
    <n v="238.50749999999999"/>
    <n v="0.15"/>
    <m/>
    <s v="SEMESTRAL"/>
    <d v="2022-01-24T00:00:00"/>
    <s v="RENOVACION"/>
    <s v="RIVERA CARRILLO, FRANCISCO JAVI"/>
    <x v="511"/>
    <x v="405"/>
    <s v="ARRENDADORA"/>
    <x v="65"/>
    <n v="0.3"/>
    <n v="71.552250000000001"/>
  </r>
  <r>
    <s v="AUTOS"/>
    <s v="MAPFRE"/>
    <n v="4012100149716"/>
    <n v="164.52"/>
    <n v="21.39"/>
    <n v="0.13001458789204959"/>
    <m/>
    <s v="MENSUAL"/>
    <d v="2022-01-24T00:00:00"/>
    <s v="RENOVACION"/>
    <s v="BANCO ACTINVER SA INSTITUCION D"/>
    <x v="395"/>
    <x v="394"/>
    <s v="SEGUROS"/>
    <x v="64"/>
    <n v="0.3"/>
    <n v="6.4169999999999998"/>
  </r>
  <r>
    <s v="AUTOS"/>
    <s v="MAPFRE"/>
    <n v="4012100149729"/>
    <n v="170.66"/>
    <n v="22.19"/>
    <n v="0.13002461033634127"/>
    <m/>
    <s v="MENSUAL"/>
    <d v="2022-01-24T00:00:00"/>
    <s v="RENOVACION"/>
    <s v="BANCO ACTINVER SA INSTITUCION D"/>
    <x v="395"/>
    <x v="394"/>
    <s v="SEGUROS"/>
    <x v="64"/>
    <n v="0.3"/>
    <n v="6.657"/>
  </r>
  <r>
    <s v="AUTOS"/>
    <s v="MAPFRE"/>
    <n v="4012100149734"/>
    <n v="375.14"/>
    <n v="48.77"/>
    <n v="0.13000479820866878"/>
    <m/>
    <s v="MENSUAL"/>
    <d v="2022-01-24T00:00:00"/>
    <s v="RENOVACION"/>
    <s v="BANCO ACTINVER SA INSTITUCION D"/>
    <x v="395"/>
    <x v="394"/>
    <s v="SEGUROS"/>
    <x v="64"/>
    <n v="0.3"/>
    <n v="14.631"/>
  </r>
  <r>
    <s v="AUTOS"/>
    <s v="MAPFRE"/>
    <n v="4012100212794"/>
    <n v="264.37"/>
    <n v="39.655499999999996"/>
    <n v="0.15"/>
    <m/>
    <s v="MENSUAL"/>
    <d v="2022-01-24T00:00:00"/>
    <s v="NUEVA"/>
    <s v="MARQUEZ GARCIA, DAVID ABRAHAM"/>
    <x v="512"/>
    <x v="394"/>
    <s v="SEGUROS"/>
    <x v="64"/>
    <n v="0.3"/>
    <n v="11.896649999999999"/>
  </r>
  <r>
    <s v="AUTOS"/>
    <s v="MAPFRE"/>
    <n v="4012100263816"/>
    <n v="420.67"/>
    <n v="63.100499999999997"/>
    <n v="0.15"/>
    <m/>
    <s v="MENSUAL"/>
    <d v="2022-01-24T00:00:00"/>
    <s v="NUEVA"/>
    <s v="IBARRA SEVILLA, LAURA LETICIA"/>
    <x v="505"/>
    <x v="479"/>
    <s v="INTERNO"/>
    <x v="19"/>
    <n v="0.3"/>
    <n v="18.930149999999998"/>
  </r>
  <r>
    <s v="AUTOS"/>
    <s v="MAPFRE"/>
    <n v="4012100294223"/>
    <n v="349.25"/>
    <n v="52.387499999999996"/>
    <n v="0.15"/>
    <m/>
    <s v="MENSUAL"/>
    <d v="2022-01-24T00:00:00"/>
    <s v="NUEVA"/>
    <s v="LEAL TAMAREZ, DANIEL"/>
    <x v="440"/>
    <x v="394"/>
    <s v="SEGUROS"/>
    <x v="64"/>
    <n v="0.3"/>
    <n v="15.716249999999999"/>
  </r>
  <r>
    <s v="AUTOS"/>
    <s v="MAPFRE"/>
    <n v="4012100356460"/>
    <n v="581.53"/>
    <n v="87.229499999999987"/>
    <n v="0.15"/>
    <m/>
    <s v="MENSUAL"/>
    <d v="2022-01-24T00:00:00"/>
    <s v="NUEVA"/>
    <s v="ORTIZ CARREGHA, ANDREA"/>
    <x v="418"/>
    <x v="394"/>
    <s v="SEGUROS"/>
    <x v="64"/>
    <n v="0.3"/>
    <n v="26.168849999999996"/>
  </r>
  <r>
    <s v="AUTOS"/>
    <s v="MAPFRE"/>
    <n v="4012100384175"/>
    <n v="775.21"/>
    <n v="116.28149999999999"/>
    <n v="0.15"/>
    <m/>
    <s v="MENSUAL"/>
    <d v="2022-01-24T00:00:00"/>
    <s v="NUEVA"/>
    <s v="ROMAN ORTEGON, MARIA DE LOURDES"/>
    <x v="513"/>
    <x v="485"/>
    <s v="ASESOR PATRIMONIAL ASOCIADO"/>
    <x v="16"/>
    <n v="0.3"/>
    <n v="34.884449999999994"/>
  </r>
  <r>
    <s v="AUTOS"/>
    <s v="MAPFRE"/>
    <n v="4012100386083"/>
    <n v="160.34"/>
    <n v="24.050999999999998"/>
    <n v="0.15"/>
    <m/>
    <s v="MENSUAL"/>
    <d v="2022-01-24T00:00:00"/>
    <s v="NUEVA"/>
    <s v="ZAVALA PEREZ, MARIO BENITO"/>
    <x v="414"/>
    <x v="394"/>
    <s v="SEGUROS"/>
    <x v="64"/>
    <n v="0.3"/>
    <n v="7.2152999999999992"/>
  </r>
  <r>
    <s v="AUTOS"/>
    <s v="MAPFRE"/>
    <n v="4012100386881"/>
    <n v="288.70999999999998"/>
    <n v="43.306499999999993"/>
    <n v="0.15"/>
    <m/>
    <s v="MENSUAL"/>
    <d v="2022-01-24T00:00:00"/>
    <s v="NUEVA"/>
    <s v="LOPEZ LOYA, ROBERTO MANUEL"/>
    <x v="514"/>
    <x v="486"/>
    <s v="DIRECTOR DE PROMOCION"/>
    <x v="30"/>
    <n v="0.3"/>
    <n v="12.991949999999997"/>
  </r>
  <r>
    <s v="AUTOS"/>
    <s v="MAPFRE"/>
    <n v="4012100390307"/>
    <n v="424.05"/>
    <n v="63.607500000000002"/>
    <n v="0.15"/>
    <m/>
    <s v="MENSUAL"/>
    <d v="2022-01-24T00:00:00"/>
    <s v="NUEVA"/>
    <s v="SEGURA OSORIO, GABRIELA"/>
    <x v="503"/>
    <x v="477"/>
    <s v="ASESOR PATRIMONIAL ASOCIADO"/>
    <x v="15"/>
    <n v="0.3"/>
    <n v="19.082249999999998"/>
  </r>
  <r>
    <s v="AUTOS"/>
    <s v="MAPFRE"/>
    <n v="4012200001674"/>
    <n v="16838.310000000001"/>
    <n v="2525.7465000000002"/>
    <n v="0.15"/>
    <m/>
    <s v="CONTADO"/>
    <d v="2022-01-24T00:00:00"/>
    <s v="NUEVA"/>
    <s v="HERNANDEZ LOPEZ, GERARDO"/>
    <x v="154"/>
    <x v="154"/>
    <s v="INTERNO"/>
    <x v="24"/>
    <n v="0.3"/>
    <n v="757.72395000000006"/>
  </r>
  <r>
    <s v="AUTOS"/>
    <s v="MAPFRE"/>
    <n v="4012200004135"/>
    <n v="6733.22"/>
    <n v="1009.9829999999999"/>
    <n v="0.15"/>
    <m/>
    <s v="CONTADO"/>
    <d v="2022-01-24T00:00:00"/>
    <s v="NUEVA"/>
    <s v="GALLARDO DELGADO, BRENDA"/>
    <x v="418"/>
    <x v="394"/>
    <s v="SEGUROS"/>
    <x v="64"/>
    <n v="0.3"/>
    <n v="302.99489999999997"/>
  </r>
  <r>
    <s v="AUTOS"/>
    <s v="MAPFRE"/>
    <n v="4012200017517"/>
    <n v="448.57"/>
    <n v="67.285499999999999"/>
    <n v="0.15"/>
    <m/>
    <s v="MENSUAL"/>
    <d v="2022-01-24T00:00:00"/>
    <s v="NUEVA"/>
    <s v="BARRIENTOS MARTINEZ, JOSE ALFRE"/>
    <x v="515"/>
    <x v="394"/>
    <s v="SEGUROS"/>
    <x v="64"/>
    <n v="0.3"/>
    <n v="20.185649999999999"/>
  </r>
  <r>
    <s v="AUTOS"/>
    <s v="MAPFRE"/>
    <n v="4012200017955"/>
    <n v="12557.59"/>
    <n v="1883.6385"/>
    <n v="0.15"/>
    <m/>
    <s v="CONTADO"/>
    <d v="2022-01-24T00:00:00"/>
    <s v="NUEVA"/>
    <s v="PATLAN ZAMARRON, MARCO ANTONIO"/>
    <x v="490"/>
    <x v="466"/>
    <s v="ASESOR"/>
    <x v="60"/>
    <n v="0.3"/>
    <n v="565.09154999999998"/>
  </r>
  <r>
    <s v="AUTOS"/>
    <s v="MAPFRE"/>
    <n v="4012200018193"/>
    <n v="332.04"/>
    <n v="49.806000000000004"/>
    <n v="0.15"/>
    <m/>
    <s v="MENSUAL"/>
    <d v="2022-01-24T00:00:00"/>
    <s v="NUEVA"/>
    <s v="GUTIERREZ MONTIEL, JUAN CARLOS"/>
    <x v="435"/>
    <x v="394"/>
    <s v="SEGUROS"/>
    <x v="64"/>
    <n v="0.3"/>
    <n v="14.941800000000001"/>
  </r>
  <r>
    <s v="AUTOS"/>
    <s v="MAPFRE"/>
    <n v="4012200018855"/>
    <n v="10634.09"/>
    <n v="1595.1134999999999"/>
    <n v="0.15"/>
    <m/>
    <s v="CONTADO"/>
    <d v="2022-01-24T00:00:00"/>
    <s v="NUEVA"/>
    <s v="OGAZ VIRAMONTES, SALVADOR"/>
    <x v="372"/>
    <x v="371"/>
    <s v="ASESOR ESPECIALIZADO"/>
    <x v="61"/>
    <n v="0.3"/>
    <n v="478.53404999999998"/>
  </r>
  <r>
    <s v="AUTOS"/>
    <s v="MAPFRE"/>
    <n v="4012200019165"/>
    <n v="4127.7"/>
    <n v="619.15499999999997"/>
    <n v="0.15"/>
    <m/>
    <s v="CONTADO"/>
    <d v="2022-01-24T00:00:00"/>
    <s v="NUEVA"/>
    <s v="JOHNSTON PIMENTEL, ADOLFO"/>
    <x v="462"/>
    <x v="445"/>
    <s v="ASESOR"/>
    <x v="2"/>
    <n v="0.3"/>
    <n v="185.7465"/>
  </r>
  <r>
    <s v="VIDA INVERSION"/>
    <s v="MAPFRE"/>
    <n v="1002000012878"/>
    <n v="10000"/>
    <n v="2600"/>
    <n v="0.26"/>
    <m/>
    <s v="CONTADO"/>
    <d v="2022-01-25T00:00:00"/>
    <s v="RENOVACION"/>
    <s v="RUIZ DUQUE, JORGE ERNESTO"/>
    <x v="162"/>
    <x v="162"/>
    <s v="ASESOR"/>
    <x v="25"/>
    <n v="0.3"/>
    <n v="780"/>
  </r>
  <r>
    <s v="VIDA INVERSION"/>
    <s v="MAPFRE"/>
    <n v="1002100000287"/>
    <n v="5000"/>
    <n v="1300"/>
    <n v="0.26"/>
    <m/>
    <s v="CONTADO"/>
    <d v="2022-01-25T00:00:00"/>
    <s v="RENOVACION"/>
    <s v="MAGALLANES ORDO乍Z, JOSE DE JES"/>
    <x v="178"/>
    <x v="178"/>
    <s v="ASESOR SENIOR"/>
    <x v="20"/>
    <n v="0.3"/>
    <n v="390"/>
  </r>
  <r>
    <s v="VIDA INVERSION"/>
    <s v="MAPFRE"/>
    <n v="1002100000590"/>
    <n v="10000"/>
    <n v="2600"/>
    <n v="0.26"/>
    <m/>
    <s v="CONTADO"/>
    <d v="2022-01-25T00:00:00"/>
    <s v="RENOVACION"/>
    <s v="BAEZ RIVERA, RAFAEL"/>
    <x v="136"/>
    <x v="136"/>
    <s v="ASESOR"/>
    <x v="22"/>
    <n v="0.3"/>
    <n v="780"/>
  </r>
  <r>
    <s v="VIDA INVERSION"/>
    <s v="MAPFRE"/>
    <n v="1002100000655"/>
    <n v="25000"/>
    <n v="6500"/>
    <n v="0.26"/>
    <m/>
    <s v="CONTADO"/>
    <d v="2022-01-25T00:00:00"/>
    <s v="RENOVACION"/>
    <s v="RAMIREZ ALVA, CARMEN ALEJANDRA"/>
    <x v="317"/>
    <x v="316"/>
    <s v="ASESOR SENIOR"/>
    <x v="54"/>
    <n v="0.3"/>
    <n v="1950"/>
  </r>
  <r>
    <s v="VIDA INVERSION"/>
    <s v="MAPFRE"/>
    <n v="1002200000348"/>
    <n v="10000"/>
    <n v="2600"/>
    <n v="0.26"/>
    <m/>
    <s v="CONTADO"/>
    <d v="2022-01-25T00:00:00"/>
    <s v="NUEVA"/>
    <s v="SEPULVEDA MARIN, JORGE"/>
    <x v="516"/>
    <x v="487"/>
    <s v="ASESOR"/>
    <x v="10"/>
    <n v="0.3"/>
    <n v="780"/>
  </r>
  <r>
    <s v="VIDA INVERSION"/>
    <s v="MAPFRE"/>
    <n v="1002200000520"/>
    <n v="2500"/>
    <n v="650"/>
    <n v="0.26"/>
    <m/>
    <s v="CONTADO"/>
    <d v="2022-01-25T00:00:00"/>
    <s v="NUEVA"/>
    <s v="GUTIERREZ MAYORQUIN, ALMA DELIA"/>
    <x v="137"/>
    <x v="137"/>
    <s v="EJECUTIVO DE SERVICIO"/>
    <x v="22"/>
    <n v="0.3"/>
    <n v="195"/>
  </r>
  <r>
    <s v="VIDA INVERSION"/>
    <s v="MAPFRE"/>
    <n v="1002200000557"/>
    <n v="5000"/>
    <n v="1300"/>
    <n v="0.26"/>
    <m/>
    <s v="CONTADO"/>
    <d v="2022-01-25T00:00:00"/>
    <s v="NUEVA"/>
    <s v="TORRES CISNERO, JUAN ROBERTO"/>
    <x v="395"/>
    <x v="394"/>
    <s v="SEGUROS"/>
    <x v="64"/>
    <n v="0.3"/>
    <n v="390"/>
  </r>
  <r>
    <s v="VIDA INVERSION"/>
    <s v="MAPFRE"/>
    <n v="1002200000579"/>
    <n v="2500"/>
    <n v="650"/>
    <n v="0.26"/>
    <m/>
    <s v="CONTADO"/>
    <d v="2022-01-25T00:00:00"/>
    <s v="NUEVA"/>
    <s v="RODRIGUEZ PERAZA, GEORGINA ELIZ"/>
    <x v="331"/>
    <x v="330"/>
    <s v="ASESOR"/>
    <x v="58"/>
    <n v="0.3"/>
    <n v="195"/>
  </r>
  <r>
    <s v="VIDA INVERSION"/>
    <s v="MAPFRE"/>
    <n v="1002200000653"/>
    <n v="5000"/>
    <n v="1300"/>
    <n v="0.26"/>
    <m/>
    <s v="CONTADO"/>
    <d v="2022-01-25T00:00:00"/>
    <s v="NUEVA"/>
    <s v="ANDRADE AVILA, FRANCISCO"/>
    <x v="402"/>
    <x v="401"/>
    <s v="SUBDIRECTOR DE PROMOCION"/>
    <x v="18"/>
    <n v="0.3"/>
    <n v="390"/>
  </r>
  <r>
    <s v="PREVICANCER"/>
    <s v="MAPFRE"/>
    <n v="2392100000156"/>
    <n v="-5498.64"/>
    <n v="-824.8"/>
    <n v="0.15000072745260645"/>
    <m/>
    <s v="CONTADO"/>
    <d v="2022-01-25T00:00:00"/>
    <s v="NUEVA"/>
    <s v="REYNA BELTRAN, BRENDA"/>
    <x v="490"/>
    <x v="466"/>
    <s v="ASESOR"/>
    <x v="60"/>
    <n v="0.3"/>
    <n v="-247.43999999999997"/>
  </r>
  <r>
    <s v="GMM"/>
    <s v="MAPFRE"/>
    <n v="2882000009701"/>
    <n v="8241.56"/>
    <n v="1541.18"/>
    <n v="0.18700100466416555"/>
    <m/>
    <s v="MENSUAL"/>
    <d v="2022-01-25T00:00:00"/>
    <s v="RENOVACION"/>
    <s v="TAKEDA IWARADE, DANIEL"/>
    <x v="418"/>
    <x v="394"/>
    <s v="SEGUROS"/>
    <x v="64"/>
    <n v="0.3"/>
    <n v="462.35399999999998"/>
  </r>
  <r>
    <s v="GMM"/>
    <s v="MAPFRE"/>
    <n v="2882000022951"/>
    <n v="426.59"/>
    <n v="81.052099999999996"/>
    <n v="0.19"/>
    <m/>
    <s v="MENSUAL SIN RECARGOS"/>
    <d v="2022-01-25T00:00:00"/>
    <s v="RENOVACION"/>
    <s v="PEREZ MARTINEZ, VIOLETA DEL CAR"/>
    <x v="517"/>
    <x v="488"/>
    <s v="ASESOR BANCA SOLUCIONES"/>
    <x v="40"/>
    <n v="0.3"/>
    <n v="24.315629999999999"/>
  </r>
  <r>
    <s v="HOGAR"/>
    <s v="MAPFRE"/>
    <n v="3101900019787"/>
    <n v="463.43"/>
    <n v="60.245900000000006"/>
    <n v="0.13"/>
    <m/>
    <s v="MENSUAL"/>
    <d v="2022-01-25T00:00:00"/>
    <s v="RENOVACION"/>
    <s v="SILLER VILLARREAL, CARLOS ALEJA"/>
    <x v="269"/>
    <x v="268"/>
    <s v="ASESOR SENIOR"/>
    <x v="44"/>
    <n v="0.3"/>
    <n v="18.07377"/>
  </r>
  <r>
    <s v="HOGAR"/>
    <s v="MAPFRE"/>
    <n v="3102100014994"/>
    <n v="810.91"/>
    <n v="105.4183"/>
    <n v="0.13"/>
    <m/>
    <s v="MENSUAL"/>
    <d v="2022-01-25T00:00:00"/>
    <s v="NUEVA"/>
    <s v="CUBRIA GONZALEZ, JOSE HUMBERTO"/>
    <x v="518"/>
    <x v="489"/>
    <s v="ASESOR PATRIMONIAL ASOCIADO"/>
    <x v="12"/>
    <n v="0.3"/>
    <n v="31.625489999999999"/>
  </r>
  <r>
    <s v="AUTOS"/>
    <s v="MAPFRE"/>
    <n v="4011900204965"/>
    <n v="294.42"/>
    <n v="44.163000000000004"/>
    <n v="0.15"/>
    <m/>
    <s v="MENSUAL"/>
    <d v="2022-01-25T00:00:00"/>
    <s v="RENOVACION"/>
    <s v="BA冊ELOS DE LA O, SERGIO"/>
    <x v="375"/>
    <x v="374"/>
    <s v="ASESOR"/>
    <x v="0"/>
    <n v="0.3"/>
    <n v="13.248900000000001"/>
  </r>
  <r>
    <s v="AUTOS"/>
    <s v="MAPFRE"/>
    <n v="4011900302236"/>
    <n v="469.7"/>
    <n v="70.454999999999998"/>
    <n v="0.15"/>
    <m/>
    <s v="MENSUAL"/>
    <d v="2022-01-25T00:00:00"/>
    <s v="RENOVACION"/>
    <s v="SILVA SERNA, FERNANDO DE JESUS"/>
    <x v="519"/>
    <x v="490"/>
    <s v="ASESOR SENIOR"/>
    <x v="10"/>
    <n v="0.3"/>
    <n v="21.136499999999998"/>
  </r>
  <r>
    <s v="AUTOS"/>
    <s v="MAPFRE"/>
    <n v="4011900417127"/>
    <n v="330.46"/>
    <n v="49.568999999999996"/>
    <n v="0.15"/>
    <m/>
    <s v="MENSUAL"/>
    <d v="2022-01-25T00:00:00"/>
    <s v="RENOVACION"/>
    <s v="SANCHEZ PARTIDA, SOFIA ISABEL"/>
    <x v="137"/>
    <x v="137"/>
    <s v="EJECUTIVO DE SERVICIO"/>
    <x v="22"/>
    <n v="0.3"/>
    <n v="14.870699999999998"/>
  </r>
  <r>
    <s v="AUTOS"/>
    <s v="MAPFRE"/>
    <n v="4011900469225"/>
    <n v="417.19"/>
    <n v="62.578499999999998"/>
    <n v="0.15"/>
    <m/>
    <s v="MENSUAL"/>
    <d v="2022-01-25T00:00:00"/>
    <s v="RENOVACION"/>
    <s v="PARTIDA FLORES, SILVIA"/>
    <x v="137"/>
    <x v="137"/>
    <s v="EJECUTIVO DE SERVICIO"/>
    <x v="22"/>
    <n v="0.3"/>
    <n v="18.77355"/>
  </r>
  <r>
    <s v="AUTOS"/>
    <s v="MAPFRE"/>
    <n v="4012000080103"/>
    <n v="581.53"/>
    <n v="87.229499999999987"/>
    <n v="0.15"/>
    <m/>
    <s v="MENSUAL"/>
    <d v="2022-01-25T00:00:00"/>
    <s v="RENOVACION"/>
    <s v="FLORES YEPEZ, SUSANA"/>
    <x v="62"/>
    <x v="62"/>
    <s v="ASESOR"/>
    <x v="14"/>
    <n v="0.3"/>
    <n v="26.168849999999996"/>
  </r>
  <r>
    <s v="AUTOS"/>
    <s v="MAPFRE"/>
    <n v="4012000527813"/>
    <n v="-3837.67"/>
    <n v="-575.65049999999997"/>
    <n v="0.15"/>
    <m/>
    <s v="CONTADO"/>
    <d v="2022-01-25T00:00:00"/>
    <s v="RENOVACION"/>
    <s v="OLIVARES ALVAREZ, MARGARITA"/>
    <x v="146"/>
    <x v="146"/>
    <s v="ASESOR SENIOR"/>
    <x v="19"/>
    <n v="0.3"/>
    <n v="-172.69514999999998"/>
  </r>
  <r>
    <s v="AUTOS"/>
    <s v="MAPFRE"/>
    <n v="4012000587459"/>
    <n v="611.47"/>
    <n v="91.720500000000001"/>
    <n v="0.15"/>
    <m/>
    <s v="MENSUAL"/>
    <d v="2022-01-25T00:00:00"/>
    <s v="RENOVACION"/>
    <s v="CARRERA CHI丕S, JUAN ROMAN"/>
    <x v="65"/>
    <x v="65"/>
    <s v="ASESOR"/>
    <x v="14"/>
    <n v="0.3"/>
    <n v="27.51615"/>
  </r>
  <r>
    <s v="AUTOS"/>
    <s v="MAPFRE"/>
    <n v="4012000619475"/>
    <n v="369.34"/>
    <n v="55.400999999999996"/>
    <n v="0.15"/>
    <m/>
    <s v="MENSUAL"/>
    <d v="2022-01-25T00:00:00"/>
    <s v="RENOVACION"/>
    <s v="HERNANDEZ VILLARREAL, ERNESTO J"/>
    <x v="395"/>
    <x v="394"/>
    <s v="SEGUROS"/>
    <x v="64"/>
    <n v="0.3"/>
    <n v="16.620299999999997"/>
  </r>
  <r>
    <s v="AUTOS"/>
    <s v="MAPFRE"/>
    <n v="4012100031593"/>
    <n v="1766.07"/>
    <n v="264.91049999999996"/>
    <n v="0.15"/>
    <m/>
    <s v="SEMESTRAL"/>
    <d v="2022-01-25T00:00:00"/>
    <s v="RENOVACION"/>
    <s v="ROMO OCEGUERA, ISAAC"/>
    <x v="520"/>
    <x v="491"/>
    <s v="DIRECTOR"/>
    <x v="5"/>
    <n v="0.3"/>
    <n v="79.47314999999999"/>
  </r>
  <r>
    <s v="AUTOS"/>
    <s v="MAPFRE"/>
    <n v="4012100049273"/>
    <n v="7415.6"/>
    <n v="1112.3399999999999"/>
    <n v="0.15"/>
    <m/>
    <s v="CONTADO"/>
    <d v="2022-01-25T00:00:00"/>
    <s v="RENOVACION"/>
    <s v="TAPIA BENAVIDES, ROSA MARIA ALE"/>
    <x v="21"/>
    <x v="21"/>
    <s v="ASESOR"/>
    <x v="5"/>
    <n v="0.3"/>
    <n v="333.70199999999994"/>
  </r>
  <r>
    <s v="AUTOS"/>
    <s v="MAPFRE"/>
    <n v="4012100064263"/>
    <n v="-252.15"/>
    <n v="-37.822499999999998"/>
    <n v="0.15"/>
    <m/>
    <s v="CONTADO"/>
    <d v="2022-01-25T00:00:00"/>
    <s v="NUEVA"/>
    <s v="GOMEZ VARGAS, PATRICIA BEATRIZ"/>
    <x v="254"/>
    <x v="254"/>
    <s v="ASESOR"/>
    <x v="41"/>
    <n v="0.3"/>
    <n v="-11.346749999999998"/>
  </r>
  <r>
    <s v="AUTOS"/>
    <s v="MAPFRE"/>
    <n v="4012100316327"/>
    <n v="790.52"/>
    <n v="118.57799999999999"/>
    <n v="0.15"/>
    <m/>
    <s v="MENSUAL"/>
    <d v="2022-01-25T00:00:00"/>
    <s v="NUEVA"/>
    <s v="GUERRERO TORRES, DANIELA"/>
    <x v="103"/>
    <x v="103"/>
    <s v="DIRECTOR DE PROMOCION"/>
    <x v="18"/>
    <n v="0.3"/>
    <n v="35.573399999999992"/>
  </r>
  <r>
    <s v="AUTOS"/>
    <s v="MAPFRE"/>
    <n v="4012100325853"/>
    <n v="317.42"/>
    <n v="47.613"/>
    <n v="0.15"/>
    <m/>
    <s v="MENSUAL"/>
    <d v="2022-01-25T00:00:00"/>
    <s v="NUEVA"/>
    <s v="PERIANZA NI令, ALAN"/>
    <x v="521"/>
    <x v="492"/>
    <s v="ASPIRANTE A ASESOR"/>
    <x v="32"/>
    <n v="0.3"/>
    <n v="14.283899999999999"/>
  </r>
  <r>
    <s v="AUTOS"/>
    <s v="MAPFRE"/>
    <n v="4012100379310"/>
    <n v="6935.05"/>
    <n v="1040.2574999999999"/>
    <n v="0.15"/>
    <m/>
    <s v="CONTADO"/>
    <d v="2022-01-25T00:00:00"/>
    <s v="NUEVA"/>
    <s v="OCHOA VILLARRUEL, JUAN"/>
    <x v="100"/>
    <x v="100"/>
    <s v="SUBDIRECTOR DE PROMOCION"/>
    <x v="18"/>
    <n v="0.3"/>
    <n v="312.07724999999999"/>
  </r>
  <r>
    <s v="AUTOS"/>
    <s v="MAPFRE"/>
    <n v="4012100386448"/>
    <n v="237.15"/>
    <n v="35.572499999999998"/>
    <n v="0.15"/>
    <m/>
    <s v="MENSUAL"/>
    <d v="2022-01-25T00:00:00"/>
    <s v="NUEVA"/>
    <s v="MU令Z CLORIO, ANTONIO ANGEL"/>
    <x v="414"/>
    <x v="394"/>
    <s v="SEGUROS"/>
    <x v="64"/>
    <n v="0.3"/>
    <n v="10.671749999999999"/>
  </r>
  <r>
    <s v="AUTOS"/>
    <s v="MAPFRE"/>
    <n v="4012100392330"/>
    <n v="7081.07"/>
    <n v="1062.1605"/>
    <n v="0.15"/>
    <m/>
    <s v="CONTADO"/>
    <d v="2022-01-25T00:00:00"/>
    <s v="RENOVACION"/>
    <s v="WALKER COS, NANCY"/>
    <x v="522"/>
    <x v="493"/>
    <s v="ASESOR"/>
    <x v="61"/>
    <n v="0.3"/>
    <n v="318.64814999999999"/>
  </r>
  <r>
    <s v="AUTOS"/>
    <s v="MAPFRE"/>
    <n v="4012200013454"/>
    <n v="11560.27"/>
    <n v="1734.0405000000001"/>
    <n v="0.15"/>
    <m/>
    <s v="CONTADO"/>
    <d v="2022-01-25T00:00:00"/>
    <s v="RENOVACION"/>
    <s v="CORDERO BASAVE, ALVARO LEONARDO"/>
    <x v="50"/>
    <x v="50"/>
    <s v="ASESOR"/>
    <x v="12"/>
    <n v="0.3"/>
    <n v="520.21214999999995"/>
  </r>
  <r>
    <s v="AUTOS"/>
    <s v="MAPFRE"/>
    <n v="4012200020435"/>
    <n v="7077.54"/>
    <n v="1061.6309999999999"/>
    <n v="0.15"/>
    <m/>
    <s v="CONTADO"/>
    <d v="2022-01-25T00:00:00"/>
    <s v="NUEVA"/>
    <s v="BORRO MADRID, HECTOR JAVIER"/>
    <x v="523"/>
    <x v="494"/>
    <s v="ASESOR BANCA ESPECIALIZADA"/>
    <x v="5"/>
    <n v="0.3"/>
    <n v="318.48929999999996"/>
  </r>
  <r>
    <s v="AUTOS"/>
    <s v="MAPFRE"/>
    <n v="4052100001065"/>
    <n v="7034.32"/>
    <n v="1055.1479999999999"/>
    <n v="0.15"/>
    <m/>
    <s v="CONTADO"/>
    <d v="2022-01-25T00:00:00"/>
    <s v="RENOVACION"/>
    <s v="GARCIA ., CESAR"/>
    <x v="302"/>
    <x v="301"/>
    <s v="EJECUTIVO DE SERVICIO"/>
    <x v="51"/>
    <n v="0.3"/>
    <n v="316.54439999999994"/>
  </r>
  <r>
    <s v="HOGAR"/>
    <s v="MAPFRE"/>
    <n v="3102100000785"/>
    <n v="2720.23"/>
    <n v="353.62990000000002"/>
    <n v="0.13"/>
    <m/>
    <s v="CONTADO"/>
    <d v="2022-01-26T00:00:00"/>
    <s v="RENOVACION"/>
    <s v="DONNADIEU CERVANTES, MARCO ANTO"/>
    <x v="524"/>
    <x v="495"/>
    <s v="SUBDIRECTOR DE PROMOCION"/>
    <x v="54"/>
    <n v="0.3"/>
    <n v="106.08897"/>
  </r>
  <r>
    <s v="AUTOS"/>
    <s v="MAPFRE"/>
    <n v="4011900204866"/>
    <n v="619.01"/>
    <n v="92.851500000000001"/>
    <n v="0.15"/>
    <m/>
    <s v="MENSUAL"/>
    <d v="2022-01-26T00:00:00"/>
    <s v="RENOVACION"/>
    <s v="GUERRA DEL CASTILLO NEGRETE, YA"/>
    <x v="148"/>
    <x v="148"/>
    <s v="ASESOR"/>
    <x v="23"/>
    <n v="0.3"/>
    <n v="27.855450000000001"/>
  </r>
  <r>
    <s v="AUTOS"/>
    <s v="MAPFRE"/>
    <n v="4011900236341"/>
    <n v="477.56"/>
    <n v="71.634"/>
    <n v="0.15"/>
    <m/>
    <s v="MENSUAL"/>
    <d v="2022-01-26T00:00:00"/>
    <s v="RENOVACION"/>
    <s v="RIOS JUARISTI, SILVIA CECILIA"/>
    <x v="68"/>
    <x v="68"/>
    <s v="ASESOR"/>
    <x v="14"/>
    <n v="0.3"/>
    <n v="21.490199999999998"/>
  </r>
  <r>
    <s v="AUTOS"/>
    <s v="MAPFRE"/>
    <n v="4011900236671"/>
    <n v="636.26"/>
    <n v="95.438999999999993"/>
    <n v="0.15"/>
    <m/>
    <s v="MENSUAL"/>
    <d v="2022-01-26T00:00:00"/>
    <s v="RENOVACION"/>
    <s v="VILLALOBOS BARRAN, MARIO CESAR"/>
    <x v="404"/>
    <x v="403"/>
    <s v="ASESOR SENIOR"/>
    <x v="9"/>
    <n v="0.3"/>
    <n v="28.631699999999999"/>
  </r>
  <r>
    <s v="AUTOS"/>
    <s v="MAPFRE"/>
    <n v="4011900236717"/>
    <n v="-2899.3"/>
    <n v="-434.89500000000004"/>
    <n v="0.15"/>
    <m/>
    <s v="CONTADO"/>
    <d v="2022-01-26T00:00:00"/>
    <s v="RENOVACION"/>
    <s v="MORAN GARCIA, MANUEL ANTONIO"/>
    <x v="25"/>
    <x v="25"/>
    <s v="ASESOR"/>
    <x v="6"/>
    <n v="0.3"/>
    <n v="-130.46850000000001"/>
  </r>
  <r>
    <s v="AUTOS"/>
    <s v="MAPFRE"/>
    <n v="4011900303318"/>
    <n v="484.1"/>
    <n v="72.614999999999995"/>
    <n v="0.15"/>
    <m/>
    <s v="MENSUAL"/>
    <d v="2022-01-26T00:00:00"/>
    <s v="RENOVACION"/>
    <s v="SILVA SERNA, FERNANDO DE JESUS"/>
    <x v="519"/>
    <x v="490"/>
    <s v="ASESOR SENIOR"/>
    <x v="10"/>
    <n v="0.3"/>
    <n v="21.784499999999998"/>
  </r>
  <r>
    <s v="AUTOS"/>
    <s v="MAPFRE"/>
    <n v="4011900331379"/>
    <n v="431.86"/>
    <n v="64.778999999999996"/>
    <n v="0.15"/>
    <m/>
    <s v="MENSUAL"/>
    <d v="2022-01-26T00:00:00"/>
    <s v="RENOVACION"/>
    <s v="JASSO PEREA, KATIA"/>
    <x v="333"/>
    <x v="332"/>
    <s v="SUBDIRECTOR DE CENTRO FINANCIERO"/>
    <x v="26"/>
    <n v="0.3"/>
    <n v="19.433699999999998"/>
  </r>
  <r>
    <s v="AUTOS"/>
    <s v="MAPFRE"/>
    <n v="4011900502163"/>
    <n v="532.65"/>
    <n v="79.897499999999994"/>
    <n v="0.15"/>
    <m/>
    <s v="MENSUAL"/>
    <d v="2022-01-26T00:00:00"/>
    <s v="RENOVACION"/>
    <s v="CALVILLO ALONSO, MARTHA EVELIA"/>
    <x v="186"/>
    <x v="186"/>
    <s v="SUBDIRECTOR DE PROMOCION"/>
    <x v="27"/>
    <n v="0.3"/>
    <n v="23.969249999999999"/>
  </r>
  <r>
    <s v="AUTOS"/>
    <s v="MAPFRE"/>
    <n v="4012000176553"/>
    <n v="778.6"/>
    <n v="116.78999999999999"/>
    <n v="0.15"/>
    <m/>
    <s v="MENSUAL"/>
    <d v="2022-01-26T00:00:00"/>
    <s v="RENOVACION"/>
    <s v="MURGUIA GARIBAY, JESUS IVAN"/>
    <x v="438"/>
    <x v="236"/>
    <s v="BAJA"/>
    <x v="1"/>
    <n v="0.3"/>
    <n v="35.036999999999999"/>
  </r>
  <r>
    <s v="AUTOS"/>
    <s v="MAPFRE"/>
    <n v="4012000519192"/>
    <n v="308.33999999999997"/>
    <n v="46.250999999999998"/>
    <n v="0.15"/>
    <m/>
    <s v="MENSUAL"/>
    <d v="2022-01-26T00:00:00"/>
    <s v="RENOVACION"/>
    <s v="MENDOZA DOMINGUEZ, ALMA JUDITH"/>
    <x v="301"/>
    <x v="300"/>
    <s v="ASESOR"/>
    <x v="51"/>
    <n v="0.3"/>
    <n v="13.875299999999999"/>
  </r>
  <r>
    <s v="AUTOS"/>
    <s v="MAPFRE"/>
    <n v="4012000552706"/>
    <n v="862.19"/>
    <n v="129.32849999999999"/>
    <n v="0.15"/>
    <m/>
    <s v="MENSUAL"/>
    <d v="2022-01-26T00:00:00"/>
    <s v="RENOVACION"/>
    <s v="GARCIA HERNANDEZ, CONCEPCION"/>
    <x v="456"/>
    <x v="442"/>
    <s v="BANQUERO PRIVADO SENIOR"/>
    <x v="18"/>
    <n v="0.3"/>
    <n v="38.798549999999999"/>
  </r>
  <r>
    <s v="AUTOS"/>
    <s v="MAPFRE"/>
    <n v="4012000625850"/>
    <n v="3429.72"/>
    <n v="514.45799999999997"/>
    <n v="0.15"/>
    <m/>
    <s v="CONTADO"/>
    <d v="2022-01-26T00:00:00"/>
    <s v="RENOVACION"/>
    <s v="BAZAVE CASTRO, ARSAID ERNESTO"/>
    <x v="99"/>
    <x v="99"/>
    <s v="SUBDIRECTOR DE PROMOCION"/>
    <x v="18"/>
    <n v="0.3"/>
    <n v="154.33739999999997"/>
  </r>
  <r>
    <s v="AUTOS"/>
    <s v="MAPFRE"/>
    <n v="4012100030637"/>
    <n v="10074.51"/>
    <n v="1511.1765"/>
    <n v="0.15"/>
    <m/>
    <s v="CONTADO"/>
    <d v="2022-01-26T00:00:00"/>
    <s v="RENOVACION"/>
    <s v="LOPEZ LOPEZ MANJARREZ, DAVID OR"/>
    <x v="462"/>
    <x v="445"/>
    <s v="ASESOR"/>
    <x v="2"/>
    <n v="0.3"/>
    <n v="453.35295000000002"/>
  </r>
  <r>
    <s v="AUTOS"/>
    <s v="MAPFRE"/>
    <n v="4012100047248"/>
    <n v="886.43"/>
    <n v="132.96449999999999"/>
    <n v="0.15"/>
    <m/>
    <s v="TRIMESTRAL"/>
    <d v="2022-01-26T00:00:00"/>
    <s v="RENOVACION"/>
    <s v="RUBIO SANCHEZ, JOSE GUADALUPE"/>
    <x v="270"/>
    <x v="269"/>
    <s v="ASESOR"/>
    <x v="45"/>
    <n v="0.3"/>
    <n v="39.889349999999993"/>
  </r>
  <r>
    <s v="AUTOS"/>
    <s v="MAPFRE"/>
    <n v="4012100215400"/>
    <n v="2510.2199999999998"/>
    <n v="376.53299999999996"/>
    <n v="0.15"/>
    <m/>
    <s v="SEMESTRAL"/>
    <d v="2022-01-26T00:00:00"/>
    <s v="NUEVA"/>
    <s v="GRANADOS SALAZAR, MARIA ANTONIE"/>
    <x v="74"/>
    <x v="74"/>
    <s v="ASESOR SENIOR"/>
    <x v="15"/>
    <n v="0.3"/>
    <n v="112.95989999999999"/>
  </r>
  <r>
    <s v="AUTOS"/>
    <s v="MAPFRE"/>
    <n v="4012100323359"/>
    <n v="276.55"/>
    <n v="41.482500000000002"/>
    <n v="0.15"/>
    <m/>
    <s v="MENSUAL"/>
    <d v="2022-01-26T00:00:00"/>
    <s v="NUEVA"/>
    <s v="VELA ROMERO, MARIA DEL CONSUELO"/>
    <x v="525"/>
    <x v="496"/>
    <s v="ASESOR PATRIMONIAL ASOCIADO"/>
    <x v="3"/>
    <n v="0.3"/>
    <n v="12.444750000000001"/>
  </r>
  <r>
    <s v="AUTOS"/>
    <s v="MAPFRE"/>
    <n v="4012100388432"/>
    <n v="6043.52"/>
    <n v="906.52800000000002"/>
    <n v="0.15"/>
    <m/>
    <s v="CONTADO"/>
    <d v="2022-01-26T00:00:00"/>
    <s v="NUEVA"/>
    <s v="BORBOA LOPEZ, JORGE ALBERTO"/>
    <x v="526"/>
    <x v="497"/>
    <s v="ASESOR PATRIMONIAL ASOCIADO"/>
    <x v="28"/>
    <n v="0.3"/>
    <n v="271.95839999999998"/>
  </r>
  <r>
    <s v="AUTOS"/>
    <s v="MAPFRE"/>
    <n v="4012200010405"/>
    <n v="4872.13"/>
    <n v="730.81949999999995"/>
    <n v="0.15"/>
    <m/>
    <s v="SEMESTRAL"/>
    <d v="2022-01-26T00:00:00"/>
    <s v="NUEVA"/>
    <s v="MARTINEZ COUTI令, ALEJANDRA STE"/>
    <x v="206"/>
    <x v="206"/>
    <s v="ASESOR"/>
    <x v="32"/>
    <n v="0.3"/>
    <n v="219.24584999999999"/>
  </r>
  <r>
    <s v="AUTOS"/>
    <s v="MAPFRE"/>
    <n v="4012200010945"/>
    <n v="3804.8"/>
    <n v="570.72"/>
    <n v="0.15"/>
    <m/>
    <s v="CONTADO"/>
    <d v="2022-01-26T00:00:00"/>
    <s v="NUEVA"/>
    <s v="MARTINEZ ZARATE, LUCIO"/>
    <x v="357"/>
    <x v="356"/>
    <s v="ASESOR BANCA ESPECIALIZADA"/>
    <x v="5"/>
    <n v="0.3"/>
    <n v="171.21600000000001"/>
  </r>
  <r>
    <s v="AUTOS"/>
    <s v="MAPFRE"/>
    <n v="4012200020290"/>
    <n v="2527.2600000000002"/>
    <n v="379.089"/>
    <n v="0.15"/>
    <m/>
    <s v="SEMESTRAL"/>
    <d v="2022-01-26T00:00:00"/>
    <s v="NUEVA"/>
    <s v="FERREIRA HAAS, MARIA ESTHELA"/>
    <x v="293"/>
    <x v="292"/>
    <s v="ASESOR SENIOR"/>
    <x v="50"/>
    <n v="0.3"/>
    <n v="113.72669999999999"/>
  </r>
  <r>
    <s v="AUTOS"/>
    <s v="MAPFRE"/>
    <n v="4012200024025"/>
    <n v="12998.61"/>
    <n v="1949.7915"/>
    <n v="0.15"/>
    <m/>
    <s v="CONTADO"/>
    <d v="2022-01-26T00:00:00"/>
    <s v="RENOVACION"/>
    <s v="DESENTIS Y GONZALEZ, GILBERTO"/>
    <x v="435"/>
    <x v="394"/>
    <s v="SEGUROS"/>
    <x v="64"/>
    <n v="0.3"/>
    <n v="584.93745000000001"/>
  </r>
  <r>
    <s v="AUTOS"/>
    <s v="MAPFRE"/>
    <n v="4012200025397"/>
    <n v="9861.65"/>
    <n v="1479.2474999999999"/>
    <n v="0.15"/>
    <m/>
    <s v="CONTADO"/>
    <d v="2022-01-26T00:00:00"/>
    <s v="NUEVA"/>
    <s v="TENA BARRIGA, AIDA ESTEFANY"/>
    <x v="421"/>
    <x v="415"/>
    <s v="ASESOR PATRIMONIAL"/>
    <x v="59"/>
    <n v="0.3"/>
    <n v="443.77424999999999"/>
  </r>
  <r>
    <s v="AUTOS"/>
    <s v="MAPFRE"/>
    <n v="4052200000523"/>
    <n v="6364.02"/>
    <n v="954.60300000000007"/>
    <n v="0.15"/>
    <m/>
    <s v="CONTADO"/>
    <d v="2022-01-26T00:00:00"/>
    <s v="NUEVA"/>
    <s v="RAMIREZ REGALADO, SOFIA YOLANDA"/>
    <x v="185"/>
    <x v="185"/>
    <s v="ASESOR"/>
    <x v="20"/>
    <n v="0.3"/>
    <n v="286.3809"/>
  </r>
  <r>
    <s v="AUTOS"/>
    <s v="MAPFRE"/>
    <n v="4052200000913"/>
    <n v="5092.91"/>
    <n v="763.93649999999991"/>
    <n v="0.15"/>
    <m/>
    <s v="CONTADO"/>
    <d v="2022-01-26T00:00:00"/>
    <s v="NUEVA"/>
    <s v="MOELLER VILLAR, PEDRO ALEJANDRO"/>
    <x v="269"/>
    <x v="268"/>
    <s v="ASESOR SENIOR"/>
    <x v="44"/>
    <n v="0.3"/>
    <n v="229.18094999999997"/>
  </r>
  <r>
    <s v="PREVICANCER"/>
    <s v="MAPFRE"/>
    <n v="2392200000004"/>
    <n v="6385.52"/>
    <n v="957.82999999999993"/>
    <n v="0.15000031320863452"/>
    <m/>
    <s v="CONTADO"/>
    <d v="2022-01-27T00:00:00"/>
    <s v="NUEVA"/>
    <s v="SENDRA ARIAS, JORDI"/>
    <x v="456"/>
    <x v="442"/>
    <s v="BANQUERO PRIVADO SENIOR"/>
    <x v="18"/>
    <n v="0.3"/>
    <n v="287.34899999999999"/>
  </r>
  <r>
    <s v="EMPRESARIAL"/>
    <s v="MAPFRE"/>
    <n v="2612100000695"/>
    <n v="-1288849.17"/>
    <n v="-167550.3921"/>
    <n v="0.13"/>
    <m/>
    <s v="MENSUAL SIN RECARGOS"/>
    <d v="2022-01-27T00:00:00"/>
    <s v="RENOVACION"/>
    <s v="ACTINVER INSURANCE SERVICES AGE"/>
    <x v="395"/>
    <x v="394"/>
    <s v="SEGUROS"/>
    <x v="64"/>
    <n v="0.3"/>
    <n v="-50265.117630000001"/>
  </r>
  <r>
    <s v="EMPRESARIAL"/>
    <s v="MAPFRE"/>
    <n v="2612100000695"/>
    <n v="1288849.17"/>
    <n v="167550.3921"/>
    <n v="0.13"/>
    <m/>
    <s v="MENSUAL SIN RECARGOS"/>
    <d v="2022-01-27T00:00:00"/>
    <s v="RENOVACION"/>
    <s v="ACTINVER INSURANCE SERVICES AGE"/>
    <x v="395"/>
    <x v="394"/>
    <s v="SEGUROS"/>
    <x v="64"/>
    <n v="0.3"/>
    <n v="50265.117630000001"/>
  </r>
  <r>
    <s v="EMPRESARIAL"/>
    <s v="MAPFRE"/>
    <n v="2612100000892"/>
    <n v="-250409.38"/>
    <n v="-32553.219400000002"/>
    <n v="0.13"/>
    <m/>
    <s v="CONTADO"/>
    <d v="2022-01-27T00:00:00"/>
    <s v="RENOVACION"/>
    <s v="ACTINVER INSURANCE SERVICES AGE"/>
    <x v="395"/>
    <x v="394"/>
    <s v="SEGUROS"/>
    <x v="64"/>
    <n v="0.3"/>
    <n v="-9765.9658199999994"/>
  </r>
  <r>
    <s v="EMPRESARIAL"/>
    <s v="MAPFRE"/>
    <n v="2612100000892"/>
    <n v="250409.38"/>
    <n v="32553.219400000002"/>
    <n v="0.13"/>
    <m/>
    <s v="CONTADO"/>
    <d v="2022-01-27T00:00:00"/>
    <s v="RENOVACION"/>
    <s v="ACTINVER INSURANCE SERVICES AGE"/>
    <x v="395"/>
    <x v="394"/>
    <s v="SEGUROS"/>
    <x v="64"/>
    <n v="0.3"/>
    <n v="9765.9658199999994"/>
  </r>
  <r>
    <s v="GMM"/>
    <s v="MAPFRE"/>
    <n v="2882200003766"/>
    <n v="30068.560000000001"/>
    <n v="5713.0264000000006"/>
    <n v="0.19"/>
    <m/>
    <s v="CONTADO"/>
    <d v="2022-01-27T00:00:00"/>
    <s v="NUEVA"/>
    <s v="LOBATO DELGADILLO, RODRIGO"/>
    <x v="453"/>
    <x v="440"/>
    <s v="ASESOR"/>
    <x v="15"/>
    <n v="0.3"/>
    <n v="1713.9079200000001"/>
  </r>
  <r>
    <s v="HOGAR"/>
    <s v="MAPFRE"/>
    <n v="3102000019094"/>
    <n v="1564.53"/>
    <n v="203.38890000000001"/>
    <n v="0.13"/>
    <m/>
    <s v="MENSUAL"/>
    <d v="2022-01-27T00:00:00"/>
    <s v="RENOVACION"/>
    <s v="CHARVEL SCHROEDER, ANWAR"/>
    <x v="527"/>
    <x v="498"/>
    <s v="ASESOR"/>
    <x v="27"/>
    <n v="0.3"/>
    <n v="61.016669999999998"/>
  </r>
  <r>
    <s v="AUTOS"/>
    <s v="MAPFRE"/>
    <n v="4011900203008"/>
    <n v="271.75"/>
    <n v="40.762499999999996"/>
    <n v="0.15"/>
    <m/>
    <s v="MENSUAL"/>
    <d v="2022-01-27T00:00:00"/>
    <s v="RENOVACION"/>
    <s v="ABIMERHI CORTES, ALEJANDRO"/>
    <x v="254"/>
    <x v="254"/>
    <s v="ASESOR"/>
    <x v="41"/>
    <n v="0.3"/>
    <n v="12.228749999999998"/>
  </r>
  <r>
    <s v="AUTOS"/>
    <s v="MAPFRE"/>
    <n v="4011900204971"/>
    <n v="316.85000000000002"/>
    <n v="47.527500000000003"/>
    <n v="0.15"/>
    <m/>
    <s v="MENSUAL"/>
    <d v="2022-01-27T00:00:00"/>
    <s v="RENOVACION"/>
    <s v="DIAZ VAZQUEZ, VICTOR HUGO"/>
    <x v="254"/>
    <x v="254"/>
    <s v="ASESOR"/>
    <x v="41"/>
    <n v="0.3"/>
    <n v="14.25825"/>
  </r>
  <r>
    <s v="AUTOS"/>
    <s v="MAPFRE"/>
    <n v="4011900205030"/>
    <n v="-25.26"/>
    <n v="-3.7890000000000001"/>
    <n v="0.15"/>
    <m/>
    <s v="MENSUAL"/>
    <d v="2022-01-27T00:00:00"/>
    <s v="RENOVACION"/>
    <s v="PELAEZ DIAZ, JUAN PABLO"/>
    <x v="528"/>
    <x v="499"/>
    <s v="DIRECTOR DE ASESORIA"/>
    <x v="24"/>
    <n v="0.3"/>
    <n v="-1.1367"/>
  </r>
  <r>
    <s v="AUTOS"/>
    <s v="MAPFRE"/>
    <n v="4011900205030"/>
    <n v="-757.81"/>
    <n v="-113.67149999999999"/>
    <n v="0.15"/>
    <m/>
    <s v="MENSUAL"/>
    <d v="2022-01-27T00:00:00"/>
    <s v="RENOVACION"/>
    <s v="PELAEZ DIAZ, JUAN PABLO"/>
    <x v="528"/>
    <x v="499"/>
    <s v="DIRECTOR DE ASESORIA"/>
    <x v="24"/>
    <n v="0.3"/>
    <n v="-34.10145"/>
  </r>
  <r>
    <s v="AUTOS"/>
    <s v="MAPFRE"/>
    <n v="4011900205104"/>
    <n v="447.16"/>
    <n v="67.073999999999998"/>
    <n v="0.15"/>
    <m/>
    <s v="MENSUAL"/>
    <d v="2022-01-27T00:00:00"/>
    <s v="RENOVACION"/>
    <s v="SOLIS MOYA, IRMA PATRICIA"/>
    <x v="170"/>
    <x v="170"/>
    <s v="ASESOR SENIOR"/>
    <x v="25"/>
    <n v="0.3"/>
    <n v="20.122199999999999"/>
  </r>
  <r>
    <s v="AUTOS"/>
    <s v="MAPFRE"/>
    <n v="4011900205304"/>
    <n v="1623.91"/>
    <n v="243.5865"/>
    <n v="0.15"/>
    <m/>
    <s v="TRIMESTRAL"/>
    <d v="2022-01-27T00:00:00"/>
    <s v="RENOVACION"/>
    <s v="PEREZ SALINAS CHAVEZ, PEREZ SAL"/>
    <x v="293"/>
    <x v="292"/>
    <s v="ASESOR SENIOR"/>
    <x v="50"/>
    <n v="0.3"/>
    <n v="73.075949999999992"/>
  </r>
  <r>
    <s v="AUTOS"/>
    <s v="MAPFRE"/>
    <n v="4011900236448"/>
    <n v="457.64"/>
    <n v="68.646000000000001"/>
    <n v="0.15"/>
    <m/>
    <s v="MENSUAL"/>
    <d v="2022-01-27T00:00:00"/>
    <s v="RENOVACION"/>
    <s v="MOTA ESCAMILLA, OSVALDO"/>
    <x v="312"/>
    <x v="311"/>
    <s v="ASESOR"/>
    <x v="54"/>
    <n v="0.3"/>
    <n v="20.593799999999998"/>
  </r>
  <r>
    <s v="AUTOS"/>
    <s v="MAPFRE"/>
    <n v="4011900236799"/>
    <n v="624.36"/>
    <n v="93.653999999999996"/>
    <n v="0.15"/>
    <m/>
    <s v="MENSUAL"/>
    <d v="2022-01-27T00:00:00"/>
    <s v="RENOVACION"/>
    <s v="FUENTES CRUZ, ADELAIDO"/>
    <x v="529"/>
    <x v="500"/>
    <s v="EJECUTIVO DE SERVICIO"/>
    <x v="57"/>
    <n v="0.3"/>
    <n v="28.0962"/>
  </r>
  <r>
    <s v="AUTOS"/>
    <s v="MAPFRE"/>
    <n v="4011900237227"/>
    <n v="352.34"/>
    <n v="52.850999999999992"/>
    <n v="0.15"/>
    <m/>
    <s v="MENSUAL"/>
    <d v="2022-01-27T00:00:00"/>
    <s v="RENOVACION"/>
    <s v="CASTILLO CRUZ, MARIANA ELIZABET"/>
    <x v="84"/>
    <x v="84"/>
    <s v="ASESOR"/>
    <x v="17"/>
    <n v="0.3"/>
    <n v="15.855299999999996"/>
  </r>
  <r>
    <s v="AUTOS"/>
    <s v="MAPFRE"/>
    <n v="4011900332307"/>
    <n v="313.52"/>
    <n v="27.59"/>
    <n v="8.8000765501403427E-2"/>
    <m/>
    <s v="MENSUAL"/>
    <d v="2022-01-27T00:00:00"/>
    <s v="RENOVACION"/>
    <s v="ORTIZ HERNANDEZ, ELOISA ARLETTE"/>
    <x v="75"/>
    <x v="75"/>
    <s v="DIRECTOR DE CENTRO FINANCIERO"/>
    <x v="4"/>
    <n v="0.3"/>
    <n v="8.2769999999999992"/>
  </r>
  <r>
    <s v="AUTOS"/>
    <s v="MAPFRE"/>
    <n v="4011900489685"/>
    <n v="384.3"/>
    <n v="57.644999999999996"/>
    <n v="0.15"/>
    <m/>
    <s v="MENSUAL"/>
    <d v="2022-01-27T00:00:00"/>
    <s v="RENOVACION"/>
    <s v="VAZQUEZ ORTIZ, MARTHA ANGELICA"/>
    <x v="163"/>
    <x v="163"/>
    <s v="EJECUTIVO DE SERVICIO"/>
    <x v="25"/>
    <n v="0.3"/>
    <n v="17.293499999999998"/>
  </r>
  <r>
    <s v="AUTOS"/>
    <s v="MAPFRE"/>
    <n v="4012000026169"/>
    <n v="5631.62"/>
    <n v="844.74299999999994"/>
    <n v="0.15"/>
    <m/>
    <s v="CONTADO"/>
    <d v="2022-01-27T00:00:00"/>
    <s v="RENOVACION"/>
    <s v="ROSAS ROSAS, BARBARA MONSERRAT"/>
    <x v="60"/>
    <x v="60"/>
    <s v="ASESOR"/>
    <x v="13"/>
    <n v="0.3"/>
    <n v="253.42289999999997"/>
  </r>
  <r>
    <s v="AUTOS"/>
    <s v="MAPFRE"/>
    <n v="4012000034333"/>
    <n v="6110.31"/>
    <n v="916.54650000000004"/>
    <n v="0.15"/>
    <m/>
    <s v="CONTADO"/>
    <d v="2022-01-27T00:00:00"/>
    <s v="RENOVACION"/>
    <s v="CONSULTORES JURIDICOS GONZALEZ"/>
    <x v="170"/>
    <x v="170"/>
    <s v="ASESOR SENIOR"/>
    <x v="25"/>
    <n v="0.3"/>
    <n v="274.96395000000001"/>
  </r>
  <r>
    <s v="AUTOS"/>
    <s v="MAPFRE"/>
    <n v="4012000064407"/>
    <n v="343.65"/>
    <n v="51.547499999999992"/>
    <n v="0.15"/>
    <m/>
    <s v="MENSUAL"/>
    <d v="2022-01-27T00:00:00"/>
    <s v="RENOVACION"/>
    <s v="HERRERA ROBLES, JOSE MANUEL"/>
    <x v="19"/>
    <x v="19"/>
    <s v="ASESOR SENIOR"/>
    <x v="3"/>
    <n v="0.3"/>
    <n v="15.464249999999996"/>
  </r>
  <r>
    <s v="AUTOS"/>
    <s v="MAPFRE"/>
    <n v="4012100177862"/>
    <n v="436.88"/>
    <n v="65.531999999999996"/>
    <n v="0.15"/>
    <m/>
    <s v="MENSUAL"/>
    <d v="2022-01-27T00:00:00"/>
    <s v="NUEVA"/>
    <s v="CRUZ RAMIREZ, MARIA DEL ROCIO"/>
    <x v="87"/>
    <x v="87"/>
    <s v="ASESOR SENIOR"/>
    <x v="18"/>
    <n v="0.3"/>
    <n v="19.659599999999998"/>
  </r>
  <r>
    <s v="AUTOS"/>
    <s v="MAPFRE"/>
    <n v="4012100237280"/>
    <n v="3799.9"/>
    <n v="569.98500000000001"/>
    <n v="0.15"/>
    <m/>
    <s v="SEMESTRAL"/>
    <d v="2022-01-27T00:00:00"/>
    <s v="NUEVA"/>
    <s v="TIJERINA HINOJOSA, BERTHA"/>
    <x v="530"/>
    <x v="501"/>
    <s v="ASESOR SENIOR"/>
    <x v="48"/>
    <n v="0.3"/>
    <n v="170.99549999999999"/>
  </r>
  <r>
    <s v="AUTOS"/>
    <s v="MAPFRE"/>
    <n v="4012100244183"/>
    <n v="338.39"/>
    <n v="50.758499999999998"/>
    <n v="0.15"/>
    <m/>
    <s v="MENSUAL"/>
    <d v="2022-01-27T00:00:00"/>
    <s v="NUEVA"/>
    <s v="HERRERA ROBLES, JOSE MANUEL"/>
    <x v="531"/>
    <x v="502"/>
    <s v="ASESOR BANCA SOLUCIONES JR"/>
    <x v="10"/>
    <n v="0.3"/>
    <n v="15.227549999999999"/>
  </r>
  <r>
    <s v="AUTOS"/>
    <s v="MAPFRE"/>
    <n v="4012100244340"/>
    <n v="801.06"/>
    <n v="120.15899999999999"/>
    <n v="0.15"/>
    <m/>
    <s v="MENSUAL"/>
    <d v="2022-01-27T00:00:00"/>
    <s v="NUEVA"/>
    <s v="CHAVEZ DIAZ, OMAR"/>
    <x v="414"/>
    <x v="394"/>
    <s v="SEGUROS"/>
    <x v="64"/>
    <n v="0.3"/>
    <n v="36.047699999999999"/>
  </r>
  <r>
    <s v="AUTOS"/>
    <s v="MAPFRE"/>
    <n v="4012100361195"/>
    <n v="339.48"/>
    <n v="50.922000000000004"/>
    <n v="0.15"/>
    <m/>
    <s v="MENSUAL"/>
    <d v="2022-01-27T00:00:00"/>
    <s v="NUEVA"/>
    <s v="OROZCO MAGA丕, JOSE ANTONIO"/>
    <x v="421"/>
    <x v="415"/>
    <s v="ASESOR PATRIMONIAL"/>
    <x v="59"/>
    <n v="0.3"/>
    <n v="15.2766"/>
  </r>
  <r>
    <s v="AUTOS"/>
    <s v="MAPFRE"/>
    <n v="4012100390222"/>
    <n v="466.87"/>
    <n v="70.030500000000004"/>
    <n v="0.15"/>
    <m/>
    <s v="MENSUAL"/>
    <d v="2022-01-27T00:00:00"/>
    <s v="NUEVA"/>
    <s v="SOTO GONZALEZ, PAULINA"/>
    <x v="455"/>
    <x v="441"/>
    <s v="ASESOR PATRIMONIAL"/>
    <x v="32"/>
    <n v="0.3"/>
    <n v="21.009150000000002"/>
  </r>
  <r>
    <s v="AUTOS"/>
    <s v="MAPFRE"/>
    <n v="4012100405199"/>
    <n v="4527.33"/>
    <n v="679.09949999999992"/>
    <n v="0.15"/>
    <m/>
    <s v="CONTADO"/>
    <d v="2022-01-27T00:00:00"/>
    <s v="NUEVA"/>
    <s v="GONZALEZ RAMIREZ, GUILLERMO"/>
    <x v="506"/>
    <x v="480"/>
    <s v="ASESOR"/>
    <x v="22"/>
    <n v="0.3"/>
    <n v="203.72984999999997"/>
  </r>
  <r>
    <s v="AUTOS"/>
    <s v="MAPFRE"/>
    <n v="4012200013543"/>
    <n v="10518.42"/>
    <n v="1577.7629999999999"/>
    <n v="0.15"/>
    <m/>
    <s v="CONTADO"/>
    <d v="2022-01-27T00:00:00"/>
    <s v="NUEVA"/>
    <s v="TRILLO DE LA PE丕, ALFONSO"/>
    <x v="532"/>
    <x v="503"/>
    <s v="BANQUERO DE APOYO"/>
    <x v="42"/>
    <n v="0.3"/>
    <n v="473.32889999999998"/>
  </r>
  <r>
    <s v="AUTOS"/>
    <s v="MAPFRE"/>
    <n v="4012200024146"/>
    <n v="5853.31"/>
    <n v="877.99650000000008"/>
    <n v="0.15"/>
    <m/>
    <s v="CONTADO"/>
    <d v="2022-01-27T00:00:00"/>
    <s v="NUEVA"/>
    <s v="SOLUCIONES EMPRESARIALES MATRIC"/>
    <x v="258"/>
    <x v="257"/>
    <s v="SUBDIRECTOR DE CENTRO FINANCIERO"/>
    <x v="42"/>
    <n v="0.3"/>
    <n v="263.39895000000001"/>
  </r>
  <r>
    <s v="AUTOS"/>
    <s v="MAPFRE"/>
    <n v="4012200025491"/>
    <n v="211.51"/>
    <n v="31.726499999999998"/>
    <n v="0.15"/>
    <m/>
    <s v="MENSUAL"/>
    <d v="2022-01-27T00:00:00"/>
    <s v="NUEVA"/>
    <s v="SALOMON AVILA, OSCAR"/>
    <x v="197"/>
    <x v="197"/>
    <s v="ASESOR"/>
    <x v="30"/>
    <n v="0.3"/>
    <n v="9.517949999999999"/>
  </r>
  <r>
    <s v="AUTOS"/>
    <s v="MAPFRE"/>
    <n v="4012200025686"/>
    <n v="411.88"/>
    <n v="61.781999999999996"/>
    <n v="0.15"/>
    <m/>
    <s v="MENSUAL"/>
    <d v="2022-01-27T00:00:00"/>
    <s v="RENOVACION"/>
    <s v="GARCIA FLORES, MARCELA GUADALUP"/>
    <x v="272"/>
    <x v="271"/>
    <s v="ASESOR"/>
    <x v="45"/>
    <n v="0.3"/>
    <n v="18.534599999999998"/>
  </r>
  <r>
    <s v="VIDA INVERSION"/>
    <s v="MAPFRE"/>
    <n v="1002000000261"/>
    <n v="5000"/>
    <n v="1300"/>
    <n v="0.26"/>
    <m/>
    <s v="CONTADO"/>
    <d v="2022-01-28T00:00:00"/>
    <s v="RENOVACION"/>
    <s v="ESQUIVEL MORENO, FRANCISCO JAVI"/>
    <x v="315"/>
    <x v="314"/>
    <s v="ASESOR SENIOR"/>
    <x v="54"/>
    <n v="0.3"/>
    <n v="390"/>
  </r>
  <r>
    <s v="VIDA INVERSION"/>
    <s v="MAPFRE"/>
    <n v="1002000000324"/>
    <n v="5000"/>
    <n v="1300"/>
    <n v="0.26"/>
    <m/>
    <s v="CONTADO"/>
    <d v="2022-01-28T00:00:00"/>
    <s v="RENOVACION"/>
    <s v="RAYA MEJIA, JOSE MANUEL"/>
    <x v="62"/>
    <x v="62"/>
    <s v="ASESOR"/>
    <x v="14"/>
    <n v="0.3"/>
    <n v="390"/>
  </r>
  <r>
    <s v="VIDA INVERSION"/>
    <s v="MAPFRE"/>
    <n v="1002000000445"/>
    <n v="25000"/>
    <n v="6500"/>
    <n v="0.26"/>
    <m/>
    <s v="CONTADO"/>
    <d v="2022-01-28T00:00:00"/>
    <s v="RENOVACION"/>
    <s v="GARCIA URANGA ROMANO, JACK"/>
    <x v="533"/>
    <x v="504"/>
    <s v="DIRECTOR DE PROMOCION"/>
    <x v="2"/>
    <n v="0.3"/>
    <n v="1950"/>
  </r>
  <r>
    <s v="VIDA INVERSION"/>
    <s v="MAPFRE"/>
    <n v="1002100001058"/>
    <n v="5000"/>
    <n v="1300"/>
    <n v="0.26"/>
    <m/>
    <s v="CONTADO"/>
    <d v="2022-01-28T00:00:00"/>
    <s v="RENOVACION"/>
    <s v="CASTRO RAMIREZ, OCTAVIO"/>
    <x v="157"/>
    <x v="157"/>
    <s v="ASESOR SENIOR"/>
    <x v="25"/>
    <n v="0.3"/>
    <n v="390"/>
  </r>
  <r>
    <s v="VIDA INVERSION"/>
    <s v="MAPFRE"/>
    <n v="1002100001059"/>
    <n v="5000"/>
    <n v="1300"/>
    <n v="0.26"/>
    <m/>
    <s v="CONTADO"/>
    <d v="2022-01-28T00:00:00"/>
    <s v="RENOVACION"/>
    <s v="FIGUEROA FUENTES, HONORIO"/>
    <x v="157"/>
    <x v="157"/>
    <s v="ASESOR SENIOR"/>
    <x v="25"/>
    <n v="0.3"/>
    <n v="390"/>
  </r>
  <r>
    <s v="VIDA INVERSION"/>
    <s v="MAPFRE"/>
    <n v="1002100001061"/>
    <n v="5000"/>
    <n v="1300"/>
    <n v="0.26"/>
    <m/>
    <s v="CONTADO"/>
    <d v="2022-01-28T00:00:00"/>
    <s v="RENOVACION"/>
    <s v="CAMACHO ACEVES, PEDRO"/>
    <x v="157"/>
    <x v="157"/>
    <s v="ASESOR SENIOR"/>
    <x v="25"/>
    <n v="0.3"/>
    <n v="390"/>
  </r>
  <r>
    <s v="VIDA INVERSION"/>
    <s v="MAPFRE"/>
    <n v="1002200000717"/>
    <n v="5000"/>
    <n v="1300"/>
    <n v="0.26"/>
    <m/>
    <s v="CONTADO"/>
    <d v="2022-01-28T00:00:00"/>
    <s v="NUEVA"/>
    <s v="CEBALLOS JIMENEZ, MARIA IVETTE"/>
    <x v="395"/>
    <x v="394"/>
    <s v="SEGUROS"/>
    <x v="64"/>
    <n v="0.3"/>
    <n v="390"/>
  </r>
  <r>
    <s v="VIDA INVERSION"/>
    <s v="MAPFRE"/>
    <n v="1002200000768"/>
    <n v="5000"/>
    <n v="1300"/>
    <n v="0.26"/>
    <m/>
    <s v="CONTADO"/>
    <d v="2022-01-28T00:00:00"/>
    <s v="NUEVA"/>
    <s v="RUIZ ROJO, CLAUDIA"/>
    <x v="395"/>
    <x v="394"/>
    <s v="SEGUROS"/>
    <x v="64"/>
    <n v="0.3"/>
    <n v="390"/>
  </r>
  <r>
    <s v="VIDA INVERSION"/>
    <s v="MAPFRE"/>
    <n v="1002200000779"/>
    <n v="5000"/>
    <n v="1300"/>
    <n v="0.26"/>
    <m/>
    <s v="CONTADO"/>
    <d v="2022-01-28T00:00:00"/>
    <s v="NUEVA"/>
    <s v="CHAVEZ FLOR, OSCAR CUAUHTEMOC"/>
    <x v="394"/>
    <x v="393"/>
    <s v="ASESOR SENIOR"/>
    <x v="54"/>
    <n v="0.3"/>
    <n v="390"/>
  </r>
  <r>
    <s v="VIDA INVERSION"/>
    <s v="MAPFRE"/>
    <n v="1002200000792"/>
    <n v="15000"/>
    <n v="3900"/>
    <n v="0.26"/>
    <m/>
    <s v="CONTADO"/>
    <d v="2022-01-28T00:00:00"/>
    <s v="NUEVA"/>
    <s v="BERNAL URUCHURTU, JUAN PABLO"/>
    <x v="395"/>
    <x v="394"/>
    <s v="SEGUROS"/>
    <x v="64"/>
    <n v="0.3"/>
    <n v="1170"/>
  </r>
  <r>
    <s v="VIDA INVERSION"/>
    <s v="MAPFRE"/>
    <n v="1002200000824"/>
    <n v="5000"/>
    <n v="1300"/>
    <n v="0.26"/>
    <m/>
    <s v="CONTADO"/>
    <d v="2022-01-28T00:00:00"/>
    <s v="NUEVA"/>
    <s v="BARAJAS COBIAN, JORGE ROBERTO"/>
    <x v="148"/>
    <x v="148"/>
    <s v="ASESOR"/>
    <x v="23"/>
    <n v="0.3"/>
    <n v="390"/>
  </r>
  <r>
    <s v="GMM"/>
    <s v="MAPFRE"/>
    <n v="2881900012702"/>
    <n v="596.57000000000005"/>
    <n v="113.34830000000001"/>
    <n v="0.19"/>
    <m/>
    <s v="MENSUAL"/>
    <d v="2022-01-28T00:00:00"/>
    <s v="RENOVACION"/>
    <s v="GUTIERREZ GUTIERREZ, JORGE CARL"/>
    <x v="336"/>
    <x v="335"/>
    <s v="ASESOR SENIOR"/>
    <x v="26"/>
    <n v="0.3"/>
    <n v="34.004490000000004"/>
  </r>
  <r>
    <s v="GMM"/>
    <s v="MAPFRE"/>
    <n v="2882000017090"/>
    <n v="4117.32"/>
    <n v="782.29079999999999"/>
    <n v="0.19"/>
    <m/>
    <s v="MENSUAL"/>
    <d v="2022-01-28T00:00:00"/>
    <s v="RENOVACION"/>
    <s v="ELIZONDO GARZA, MYRNA LILIA"/>
    <x v="293"/>
    <x v="292"/>
    <s v="ASESOR SENIOR"/>
    <x v="50"/>
    <n v="0.3"/>
    <n v="234.68723999999997"/>
  </r>
  <r>
    <s v="GMM"/>
    <s v="MAPFRE"/>
    <n v="2882000023303"/>
    <n v="239.85"/>
    <n v="45.5715"/>
    <n v="0.19"/>
    <m/>
    <s v="MENSUAL SIN RECARGOS"/>
    <d v="2022-01-28T00:00:00"/>
    <s v="RENOVACION"/>
    <s v="ARGUELLES GONZALEZ, SERGIO"/>
    <x v="395"/>
    <x v="394"/>
    <s v="SEGUROS"/>
    <x v="64"/>
    <n v="0.3"/>
    <n v="13.67145"/>
  </r>
  <r>
    <s v="GMM"/>
    <s v="MAPFRE"/>
    <n v="2882000025025"/>
    <n v="1147.45"/>
    <n v="195.07"/>
    <n v="0.17000305024184059"/>
    <m/>
    <s v="MENSUAL SIN RECARGOS"/>
    <d v="2022-01-28T00:00:00"/>
    <s v="RENOVACION"/>
    <s v="MEDRANO GONZALEZ, ELIZABETH"/>
    <x v="458"/>
    <x v="443"/>
    <s v="ASESOR"/>
    <x v="1"/>
    <n v="0.3"/>
    <n v="58.520999999999994"/>
  </r>
  <r>
    <s v="GMM"/>
    <s v="MAPFRE"/>
    <n v="2882000025025"/>
    <n v="1147.45"/>
    <n v="195.07"/>
    <n v="0.17000305024184059"/>
    <m/>
    <s v="MENSUAL SIN RECARGOS"/>
    <d v="2022-01-28T00:00:00"/>
    <s v="RENOVACION"/>
    <s v="MEDRANO GONZALEZ, ELIZABETH"/>
    <x v="458"/>
    <x v="443"/>
    <s v="ASESOR"/>
    <x v="1"/>
    <n v="0.3"/>
    <n v="58.520999999999994"/>
  </r>
  <r>
    <s v="GMM"/>
    <s v="MAPFRE"/>
    <n v="2882000026929"/>
    <n v="5590.85"/>
    <n v="761.67"/>
    <n v="0.13623509841973938"/>
    <m/>
    <s v="MENSUAL SIN RECARGOS"/>
    <d v="2022-01-28T00:00:00"/>
    <s v="RENOVACION"/>
    <s v="MAAWAD VELASQUEZ, SALOMON"/>
    <x v="302"/>
    <x v="301"/>
    <s v="EJECUTIVO DE SERVICIO"/>
    <x v="51"/>
    <n v="0.3"/>
    <n v="228.50099999999998"/>
  </r>
  <r>
    <s v="GMM"/>
    <s v="MAPFRE"/>
    <n v="2882000029130"/>
    <n v="4196.83"/>
    <n v="713.46"/>
    <n v="0.16999973789741307"/>
    <m/>
    <s v="MENSUAL SIN RECARGOS"/>
    <d v="2022-01-28T00:00:00"/>
    <s v="RENOVACION"/>
    <s v="YA乍Z QUINTANA, LUIS MIGUEL"/>
    <x v="446"/>
    <x v="435"/>
    <s v="ASESOR"/>
    <x v="18"/>
    <n v="0.3"/>
    <n v="214.03800000000001"/>
  </r>
  <r>
    <s v="GMM"/>
    <s v="MAPFRE"/>
    <n v="2882000039894"/>
    <n v="16692"/>
    <n v="2837.64"/>
    <n v="0.16999999999999998"/>
    <m/>
    <s v="CONTADO"/>
    <d v="2022-01-28T00:00:00"/>
    <s v="RENOVACION"/>
    <s v="GASTELUM BELTRAN Y ASOCIADOS SC"/>
    <x v="190"/>
    <x v="190"/>
    <s v="ASESOR"/>
    <x v="28"/>
    <n v="0.3"/>
    <n v="851.29199999999992"/>
  </r>
  <r>
    <s v="GMM"/>
    <s v="MAPFRE"/>
    <n v="2882100035121"/>
    <n v="11652"/>
    <n v="2213.88"/>
    <n v="0.19"/>
    <m/>
    <s v="TRIMESTRAL"/>
    <d v="2022-01-28T00:00:00"/>
    <s v="NUEVA"/>
    <s v="ALVAREZ MORA, SOFIA CRISTINA"/>
    <x v="359"/>
    <x v="358"/>
    <s v="ASESOR DE SERVICIO"/>
    <x v="8"/>
    <n v="0.3"/>
    <n v="664.16399999999999"/>
  </r>
  <r>
    <s v="HOGAR"/>
    <s v="MAPFRE"/>
    <n v="3102200000582"/>
    <n v="3157.56"/>
    <n v="410.4828"/>
    <n v="0.13"/>
    <m/>
    <s v="CONTADO"/>
    <d v="2022-01-28T00:00:00"/>
    <s v="NUEVA"/>
    <s v="ARECHIGA CAMACHO, JOSE LUIS"/>
    <x v="428"/>
    <x v="394"/>
    <s v="SEGUROS"/>
    <x v="64"/>
    <n v="0.3"/>
    <n v="123.14483999999999"/>
  </r>
  <r>
    <s v="AUTOS"/>
    <s v="MAPFRE"/>
    <n v="4011900204700"/>
    <n v="282.64"/>
    <n v="42.395999999999994"/>
    <n v="0.15"/>
    <m/>
    <s v="MENSUAL"/>
    <d v="2022-01-28T00:00:00"/>
    <s v="RENOVACION"/>
    <s v="RODRIGUEZ ICEDO, GABRIELA"/>
    <x v="237"/>
    <x v="237"/>
    <s v="ASESOR"/>
    <x v="38"/>
    <n v="0.3"/>
    <n v="12.718799999999998"/>
  </r>
  <r>
    <s v="AUTOS"/>
    <s v="MAPFRE"/>
    <n v="4011900204865"/>
    <n v="415.75"/>
    <n v="62.362499999999997"/>
    <n v="0.15"/>
    <m/>
    <s v="MENSUAL"/>
    <d v="2022-01-28T00:00:00"/>
    <s v="RENOVACION"/>
    <s v="GUAKIL DIAZ, ELIAS"/>
    <x v="534"/>
    <x v="505"/>
    <s v="OPERADOR TELEFONICO"/>
    <x v="49"/>
    <n v="0.15"/>
    <n v="9.3543749999999992"/>
  </r>
  <r>
    <s v="AUTOS"/>
    <s v="MAPFRE"/>
    <n v="4011900205041"/>
    <n v="389.55"/>
    <n v="58.432499999999997"/>
    <n v="0.15"/>
    <m/>
    <s v="MENSUAL"/>
    <d v="2022-01-28T00:00:00"/>
    <s v="RENOVACION"/>
    <s v="MALDONADO MALDONADO DAVILA, ADR"/>
    <x v="229"/>
    <x v="229"/>
    <s v="ASESOR SENIOR"/>
    <x v="36"/>
    <n v="0.3"/>
    <n v="17.52975"/>
  </r>
  <r>
    <s v="AUTOS"/>
    <s v="MAPFRE"/>
    <n v="4011900205200"/>
    <n v="314.01"/>
    <n v="47.101499999999994"/>
    <n v="0.15"/>
    <m/>
    <s v="MENSUAL"/>
    <d v="2022-01-28T00:00:00"/>
    <s v="RENOVACION"/>
    <s v="VAZQUEZ DE SANTIAGO, ARMANDO"/>
    <x v="166"/>
    <x v="166"/>
    <s v="ASESOR"/>
    <x v="25"/>
    <n v="0.3"/>
    <n v="14.130449999999998"/>
  </r>
  <r>
    <s v="AUTOS"/>
    <s v="MAPFRE"/>
    <n v="4011900205278"/>
    <n v="2515.92"/>
    <n v="377.38799999999998"/>
    <n v="0.15"/>
    <m/>
    <s v="SEMESTRAL"/>
    <d v="2022-01-28T00:00:00"/>
    <s v="RENOVACION"/>
    <s v="PEREZ RODRIGUEZ, JULIO MIGUEL"/>
    <x v="301"/>
    <x v="300"/>
    <s v="ASESOR"/>
    <x v="51"/>
    <n v="0.3"/>
    <n v="113.21639999999999"/>
  </r>
  <r>
    <s v="AUTOS"/>
    <s v="MAPFRE"/>
    <n v="4011900211198"/>
    <n v="347.77"/>
    <n v="52.165499999999994"/>
    <n v="0.15"/>
    <m/>
    <s v="MENSUAL"/>
    <d v="2022-01-28T00:00:00"/>
    <s v="RENOVACION"/>
    <s v="LUGO RESENDIZ, PATRICIA"/>
    <x v="312"/>
    <x v="311"/>
    <s v="ASESOR"/>
    <x v="54"/>
    <n v="0.3"/>
    <n v="15.649649999999998"/>
  </r>
  <r>
    <s v="AUTOS"/>
    <s v="MAPFRE"/>
    <n v="4011900236418"/>
    <n v="278.8"/>
    <n v="41.82"/>
    <n v="0.15"/>
    <m/>
    <s v="MENSUAL"/>
    <d v="2022-01-28T00:00:00"/>
    <s v="RENOVACION"/>
    <s v="GARCIA ROJAS ARMENGOL, JOSE DE"/>
    <x v="208"/>
    <x v="208"/>
    <s v="DIRECTOR DE CENTRO FINANCIERO"/>
    <x v="33"/>
    <n v="0.3"/>
    <n v="12.545999999999999"/>
  </r>
  <r>
    <s v="AUTOS"/>
    <s v="MAPFRE"/>
    <n v="4011900236770"/>
    <n v="356.71"/>
    <n v="53.506499999999996"/>
    <n v="0.15"/>
    <m/>
    <s v="MENSUAL"/>
    <d v="2022-01-28T00:00:00"/>
    <s v="RENOVACION"/>
    <s v="NORIEGA FERNANDEZ, FRANCISCO"/>
    <x v="387"/>
    <x v="386"/>
    <s v="ASESOR"/>
    <x v="8"/>
    <n v="0.3"/>
    <n v="16.051949999999998"/>
  </r>
  <r>
    <s v="AUTOS"/>
    <s v="MAPFRE"/>
    <n v="4011900237229"/>
    <n v="832.23"/>
    <n v="124.83449999999999"/>
    <n v="0.15"/>
    <m/>
    <s v="MENSUAL"/>
    <d v="2022-01-28T00:00:00"/>
    <s v="RENOVACION"/>
    <s v="GASPAR GRANDE, EDUARDO"/>
    <x v="142"/>
    <x v="142"/>
    <s v="ASESOR"/>
    <x v="19"/>
    <n v="0.3"/>
    <n v="37.450349999999993"/>
  </r>
  <r>
    <s v="AUTOS"/>
    <s v="MAPFRE"/>
    <n v="4011900237286"/>
    <n v="667.51"/>
    <n v="100.12649999999999"/>
    <n v="0.15"/>
    <m/>
    <s v="MENSUAL"/>
    <d v="2022-01-28T00:00:00"/>
    <s v="RENOVACION"/>
    <s v="GOIZUETA CANTERA, AIDA MARIA"/>
    <x v="95"/>
    <x v="95"/>
    <s v="SUBDIRECTOR DE CENTRO FINANCIERO"/>
    <x v="18"/>
    <n v="0.3"/>
    <n v="30.037949999999995"/>
  </r>
  <r>
    <s v="AUTOS"/>
    <s v="MAPFRE"/>
    <n v="4011900279619"/>
    <n v="698.04"/>
    <n v="104.70599999999999"/>
    <n v="0.15"/>
    <m/>
    <s v="MENSUAL"/>
    <d v="2022-01-28T00:00:00"/>
    <s v="RENOVACION"/>
    <s v="AGUILAR HORTA, RODRIGO DE JESUS"/>
    <x v="82"/>
    <x v="82"/>
    <s v="ASESOR"/>
    <x v="17"/>
    <n v="0.3"/>
    <n v="31.411799999999996"/>
  </r>
  <r>
    <s v="AUTOS"/>
    <s v="MAPFRE"/>
    <n v="4011900305577"/>
    <n v="1508.89"/>
    <n v="126.74"/>
    <n v="8.3995519885478723E-2"/>
    <m/>
    <s v="SEMESTRAL"/>
    <d v="2022-01-28T00:00:00"/>
    <s v="RENOVACION"/>
    <s v="PLIEGO MARRON, GABRIELA"/>
    <x v="394"/>
    <x v="393"/>
    <s v="ASESOR SENIOR"/>
    <x v="54"/>
    <n v="0.3"/>
    <n v="38.021999999999998"/>
  </r>
  <r>
    <s v="AUTOS"/>
    <s v="MAPFRE"/>
    <n v="4011900401730"/>
    <n v="-5331.73"/>
    <n v="-799.75949999999989"/>
    <n v="0.15"/>
    <m/>
    <s v="CONTADO"/>
    <d v="2022-01-28T00:00:00"/>
    <s v="RENOVACION"/>
    <s v="ARRENDADORA ACTINVER S.A. DE C."/>
    <x v="407"/>
    <x v="405"/>
    <s v="ARRENDADORA"/>
    <x v="65"/>
    <n v="0.3"/>
    <n v="-239.92784999999995"/>
  </r>
  <r>
    <s v="AUTOS"/>
    <s v="MAPFRE"/>
    <n v="4011900469226"/>
    <n v="442.17"/>
    <n v="66.325500000000005"/>
    <n v="0.15"/>
    <m/>
    <s v="MENSUAL"/>
    <d v="2022-01-28T00:00:00"/>
    <s v="RENOVACION"/>
    <s v="IBARRA GARCIA, MARIA CRISTINA"/>
    <x v="535"/>
    <x v="506"/>
    <s v="ASESOR"/>
    <x v="1"/>
    <n v="0.3"/>
    <n v="19.897650000000002"/>
  </r>
  <r>
    <s v="AUTOS"/>
    <s v="MAPFRE"/>
    <n v="4011900484483"/>
    <n v="662.12"/>
    <n v="99.317999999999998"/>
    <n v="0.15"/>
    <m/>
    <s v="MENSUAL"/>
    <d v="2022-01-28T00:00:00"/>
    <s v="RENOVACION"/>
    <s v="GOMEZ LUNA, GRISELDA SOFIA"/>
    <x v="182"/>
    <x v="182"/>
    <s v="ASESOR SENIOR"/>
    <x v="20"/>
    <n v="0.3"/>
    <n v="29.795399999999997"/>
  </r>
  <r>
    <s v="AUTOS"/>
    <s v="MAPFRE"/>
    <n v="4011900499243"/>
    <n v="290.98"/>
    <n v="43.646999999999998"/>
    <n v="0.15"/>
    <m/>
    <s v="MENSUAL"/>
    <d v="2022-01-28T00:00:00"/>
    <s v="RENOVACION"/>
    <s v="JUMENEZ CERVANTES, ADRIANA"/>
    <x v="290"/>
    <x v="289"/>
    <s v="OPERADOR TELEFONICO"/>
    <x v="49"/>
    <n v="0.3"/>
    <n v="13.094099999999999"/>
  </r>
  <r>
    <s v="AUTOS"/>
    <s v="MAPFRE"/>
    <n v="4011900502177"/>
    <n v="793.45"/>
    <n v="119.0175"/>
    <n v="0.15"/>
    <m/>
    <s v="MENSUAL"/>
    <d v="2022-01-28T00:00:00"/>
    <s v="RENOVACION"/>
    <s v="GUERRERO TORRES, MARIA ADRIANA"/>
    <x v="59"/>
    <x v="59"/>
    <s v="SUBDIRECTOR DE PROMOCION"/>
    <x v="13"/>
    <n v="0.3"/>
    <n v="35.705249999999999"/>
  </r>
  <r>
    <s v="AUTOS"/>
    <s v="MAPFRE"/>
    <n v="4012000006663"/>
    <n v="5748.36"/>
    <n v="862.25399999999991"/>
    <n v="0.15"/>
    <m/>
    <s v="CONTADO"/>
    <d v="2022-01-28T00:00:00"/>
    <s v="RENOVACION"/>
    <s v="HANDEL FOODS SA DE CV"/>
    <x v="536"/>
    <x v="507"/>
    <s v="ASESOR CAMBIOS"/>
    <x v="1"/>
    <n v="0.3"/>
    <n v="258.67619999999994"/>
  </r>
  <r>
    <s v="AUTOS"/>
    <s v="MAPFRE"/>
    <n v="4012000011695"/>
    <n v="4702.8100000000004"/>
    <n v="705.42150000000004"/>
    <n v="0.15"/>
    <m/>
    <s v="CONTADO"/>
    <d v="2022-01-28T00:00:00"/>
    <s v="RENOVACION"/>
    <s v="ESCOTO DE LA CRUZ, LEONOR"/>
    <x v="160"/>
    <x v="160"/>
    <s v="ASESOR SENIOR"/>
    <x v="25"/>
    <n v="0.3"/>
    <n v="211.62645000000001"/>
  </r>
  <r>
    <s v="AUTOS"/>
    <s v="MAPFRE"/>
    <n v="4012000021413"/>
    <n v="9678.01"/>
    <n v="1451.7014999999999"/>
    <n v="0.15"/>
    <m/>
    <s v="CONTADO"/>
    <d v="2022-01-28T00:00:00"/>
    <s v="RENOVACION"/>
    <s v="ARRENDADORA ACTINVER SA DE CV"/>
    <x v="407"/>
    <x v="405"/>
    <s v="ARRENDADORA"/>
    <x v="65"/>
    <n v="0.3"/>
    <n v="435.51044999999993"/>
  </r>
  <r>
    <s v="AUTOS"/>
    <s v="MAPFRE"/>
    <n v="4012000021431"/>
    <n v="9222.7000000000007"/>
    <n v="1383.405"/>
    <n v="0.15"/>
    <m/>
    <s v="CONTADO"/>
    <d v="2022-01-28T00:00:00"/>
    <s v="RENOVACION"/>
    <s v="ARRENDADORA ACTINVER SA DE CV"/>
    <x v="407"/>
    <x v="405"/>
    <s v="ARRENDADORA"/>
    <x v="65"/>
    <n v="0.3"/>
    <n v="415.0215"/>
  </r>
  <r>
    <s v="AUTOS"/>
    <s v="MAPFRE"/>
    <n v="4012000024174"/>
    <n v="14001.88"/>
    <n v="2100.2819999999997"/>
    <n v="0.15"/>
    <m/>
    <s v="CONTADO"/>
    <d v="2022-01-28T00:00:00"/>
    <s v="RENOVACION"/>
    <s v="ARRENDADORA ACTINVER SA DE CV"/>
    <x v="407"/>
    <x v="405"/>
    <s v="ARRENDADORA"/>
    <x v="65"/>
    <n v="0.3"/>
    <n v="630.08459999999991"/>
  </r>
  <r>
    <s v="AUTOS"/>
    <s v="MAPFRE"/>
    <n v="4012000026995"/>
    <n v="176.95"/>
    <n v="26.542499999999997"/>
    <n v="0.15"/>
    <m/>
    <s v="MENSUAL"/>
    <d v="2022-01-28T00:00:00"/>
    <s v="RENOVACION"/>
    <s v="MAYTORENA UNGER, CARLOS ENRIQUE"/>
    <x v="395"/>
    <x v="394"/>
    <s v="SEGUROS"/>
    <x v="64"/>
    <n v="0.3"/>
    <n v="7.9627499999999989"/>
  </r>
  <r>
    <s v="AUTOS"/>
    <s v="MAPFRE"/>
    <n v="4012000027709"/>
    <n v="10161.23"/>
    <n v="1524.1844999999998"/>
    <n v="0.15"/>
    <m/>
    <s v="CONTADO"/>
    <d v="2022-01-28T00:00:00"/>
    <s v="RENOVACION"/>
    <s v="ARRENDADORA ACTINVER SA DE CV"/>
    <x v="407"/>
    <x v="405"/>
    <s v="ARRENDADORA"/>
    <x v="65"/>
    <n v="0.3"/>
    <n v="457.25534999999996"/>
  </r>
  <r>
    <s v="AUTOS"/>
    <s v="MAPFRE"/>
    <n v="4012000027738"/>
    <n v="2488.12"/>
    <n v="373.21799999999996"/>
    <n v="0.15"/>
    <m/>
    <s v="SEMESTRAL"/>
    <d v="2022-01-28T00:00:00"/>
    <s v="RENOVACION"/>
    <s v="ROCHIN NAVARRO, GABRIELA"/>
    <x v="395"/>
    <x v="394"/>
    <s v="SEGUROS"/>
    <x v="64"/>
    <n v="0.3"/>
    <n v="111.96539999999999"/>
  </r>
  <r>
    <s v="AUTOS"/>
    <s v="MAPFRE"/>
    <n v="4012000029181"/>
    <n v="7453.58"/>
    <n v="1118.037"/>
    <n v="0.15"/>
    <m/>
    <s v="CONTADO"/>
    <d v="2022-01-28T00:00:00"/>
    <s v="RENOVACION"/>
    <s v="OLMEDO CABRERA, KARINA"/>
    <x v="462"/>
    <x v="445"/>
    <s v="ASESOR"/>
    <x v="2"/>
    <n v="0.3"/>
    <n v="335.41109999999998"/>
  </r>
  <r>
    <s v="AUTOS"/>
    <s v="MAPFRE"/>
    <n v="4012000032435"/>
    <n v="8632.1200000000008"/>
    <n v="1294.818"/>
    <n v="0.15"/>
    <m/>
    <s v="CONTADO"/>
    <d v="2022-01-28T00:00:00"/>
    <s v="RENOVACION"/>
    <s v="HERNANDEZ MARTINEZ, CLAUDIA LET"/>
    <x v="439"/>
    <x v="429"/>
    <s v="CREDITO"/>
    <x v="68"/>
    <n v="0.3"/>
    <n v="388.44540000000001"/>
  </r>
  <r>
    <s v="AUTOS"/>
    <s v="MAPFRE"/>
    <n v="4012000110190"/>
    <n v="253.67"/>
    <n v="38.0505"/>
    <n v="0.15"/>
    <m/>
    <s v="MENSUAL"/>
    <d v="2022-01-28T00:00:00"/>
    <s v="RENOVACION"/>
    <s v="DURAN CHAVARRIA, MARIA DE LOURD"/>
    <x v="417"/>
    <x v="413"/>
    <s v="ASESOR SENIOR"/>
    <x v="18"/>
    <n v="0.3"/>
    <n v="11.415149999999999"/>
  </r>
  <r>
    <s v="AUTOS"/>
    <s v="MAPFRE"/>
    <n v="4012000213840"/>
    <n v="934.66"/>
    <n v="140.19899999999998"/>
    <n v="0.15"/>
    <m/>
    <s v="MENSUAL"/>
    <d v="2022-01-28T00:00:00"/>
    <s v="RENOVACION"/>
    <s v="ARAMBURU MUNGUIA, ALEXIS"/>
    <x v="4"/>
    <x v="4"/>
    <s v="ASESOR"/>
    <x v="0"/>
    <n v="0.3"/>
    <n v="42.059699999999992"/>
  </r>
  <r>
    <s v="AUTOS"/>
    <s v="MAPFRE"/>
    <n v="4012000519270"/>
    <n v="592.41999999999996"/>
    <n v="88.862999999999985"/>
    <n v="0.15"/>
    <m/>
    <s v="MENSUAL"/>
    <d v="2022-01-28T00:00:00"/>
    <s v="RENOVACION"/>
    <s v="MUNOZ BARRERAS, EDUARDO EFRAIN"/>
    <x v="127"/>
    <x v="127"/>
    <s v="ASESOR"/>
    <x v="21"/>
    <n v="0.3"/>
    <n v="26.658899999999996"/>
  </r>
  <r>
    <s v="AUTOS"/>
    <s v="MAPFRE"/>
    <n v="4012000572999"/>
    <n v="225.02"/>
    <n v="33.753"/>
    <n v="0.15"/>
    <m/>
    <s v="MENSUAL"/>
    <d v="2022-01-28T00:00:00"/>
    <s v="RENOVACION"/>
    <s v="OCAMPO EVADISTA, MARIA"/>
    <x v="290"/>
    <x v="289"/>
    <s v="OPERADOR TELEFONICO"/>
    <x v="49"/>
    <n v="0.15"/>
    <n v="5.0629499999999998"/>
  </r>
  <r>
    <s v="AUTOS"/>
    <s v="MAPFRE"/>
    <n v="4012000590365"/>
    <n v="552.69000000000005"/>
    <n v="82.903500000000008"/>
    <n v="0.15"/>
    <m/>
    <s v="MENSUAL"/>
    <d v="2022-01-28T00:00:00"/>
    <s v="RENOVACION"/>
    <s v="ROMERO LAVANDEROS, JESUS"/>
    <x v="125"/>
    <x v="125"/>
    <s v="ASESOR SENIOR"/>
    <x v="18"/>
    <n v="0.3"/>
    <n v="24.87105"/>
  </r>
  <r>
    <s v="AUTOS"/>
    <s v="MAPFRE"/>
    <n v="4012000598906"/>
    <n v="343.42"/>
    <n v="51.512999999999998"/>
    <n v="0.15"/>
    <m/>
    <s v="MENSUAL"/>
    <d v="2022-01-28T00:00:00"/>
    <s v="RENOVACION"/>
    <s v="LICON DAVILA,, KARLA ODETTE"/>
    <x v="161"/>
    <x v="161"/>
    <s v="ASESOR"/>
    <x v="26"/>
    <n v="0.3"/>
    <n v="15.453899999999999"/>
  </r>
  <r>
    <s v="AUTOS"/>
    <s v="MAPFRE"/>
    <n v="4012100037874"/>
    <n v="5103.1099999999997"/>
    <n v="765.46649999999988"/>
    <n v="0.15"/>
    <m/>
    <s v="CONTADO"/>
    <d v="2022-01-28T00:00:00"/>
    <s v="RENOVACION"/>
    <s v="POSADA PLAYA SELVA SA DE CV"/>
    <x v="524"/>
    <x v="495"/>
    <s v="SUBDIRECTOR DE PROMOCION"/>
    <x v="54"/>
    <n v="0.3"/>
    <n v="229.63994999999997"/>
  </r>
  <r>
    <s v="AUTOS"/>
    <s v="MAPFRE"/>
    <n v="4012100054198"/>
    <n v="8422.93"/>
    <n v="1263.4395"/>
    <n v="0.15"/>
    <m/>
    <s v="CONTADO"/>
    <d v="2022-01-28T00:00:00"/>
    <s v="RENOVACION"/>
    <s v="ARRENDADORA ACTINVER SA DE CV"/>
    <x v="407"/>
    <x v="405"/>
    <s v="ARRENDADORA"/>
    <x v="65"/>
    <n v="0.3"/>
    <n v="379.03184999999996"/>
  </r>
  <r>
    <s v="AUTOS"/>
    <s v="MAPFRE"/>
    <n v="4012100054207"/>
    <n v="8422.93"/>
    <n v="1263.4395"/>
    <n v="0.15"/>
    <m/>
    <s v="CONTADO"/>
    <d v="2022-01-28T00:00:00"/>
    <s v="RENOVACION"/>
    <s v="ARRENDADORA ACTINVER SA DE CV"/>
    <x v="407"/>
    <x v="405"/>
    <s v="ARRENDADORA"/>
    <x v="65"/>
    <n v="0.3"/>
    <n v="379.03184999999996"/>
  </r>
  <r>
    <s v="AUTOS"/>
    <s v="MAPFRE"/>
    <n v="4012100054212"/>
    <n v="8422.93"/>
    <n v="1263.4395"/>
    <n v="0.15"/>
    <m/>
    <s v="CONTADO"/>
    <d v="2022-01-28T00:00:00"/>
    <s v="RENOVACION"/>
    <s v="ARRENDADORA ACTINVER SA DE CV"/>
    <x v="407"/>
    <x v="405"/>
    <s v="ARRENDADORA"/>
    <x v="65"/>
    <n v="0.3"/>
    <n v="379.03184999999996"/>
  </r>
  <r>
    <s v="AUTOS"/>
    <s v="MAPFRE"/>
    <n v="4012100054217"/>
    <n v="8422.93"/>
    <n v="1263.4395"/>
    <n v="0.15"/>
    <m/>
    <s v="CONTADO"/>
    <d v="2022-01-28T00:00:00"/>
    <s v="RENOVACION"/>
    <s v="ARRENDADORA ACTINVER SA DE CV"/>
    <x v="407"/>
    <x v="405"/>
    <s v="ARRENDADORA"/>
    <x v="65"/>
    <n v="0.3"/>
    <n v="379.03184999999996"/>
  </r>
  <r>
    <s v="AUTOS"/>
    <s v="MAPFRE"/>
    <n v="4012100054222"/>
    <n v="8422.93"/>
    <n v="1263.4395"/>
    <n v="0.15"/>
    <m/>
    <s v="CONTADO"/>
    <d v="2022-01-28T00:00:00"/>
    <s v="RENOVACION"/>
    <s v="ARRENDADORA ACTINVER SA DE CV"/>
    <x v="407"/>
    <x v="405"/>
    <s v="ARRENDADORA"/>
    <x v="65"/>
    <n v="0.3"/>
    <n v="379.03184999999996"/>
  </r>
  <r>
    <s v="AUTOS"/>
    <s v="MAPFRE"/>
    <n v="4012100054263"/>
    <n v="8422.93"/>
    <n v="1263.4395"/>
    <n v="0.15"/>
    <m/>
    <s v="CONTADO"/>
    <d v="2022-01-28T00:00:00"/>
    <s v="RENOVACION"/>
    <s v="ARRENDADORA ACTINVER SA DE CV"/>
    <x v="407"/>
    <x v="405"/>
    <s v="ARRENDADORA"/>
    <x v="65"/>
    <n v="0.3"/>
    <n v="379.03184999999996"/>
  </r>
  <r>
    <s v="AUTOS"/>
    <s v="MAPFRE"/>
    <n v="4012100054282"/>
    <n v="8422.93"/>
    <n v="1263.4395"/>
    <n v="0.15"/>
    <m/>
    <s v="CONTADO"/>
    <d v="2022-01-28T00:00:00"/>
    <s v="RENOVACION"/>
    <s v="ARRENDADORA ACTINVER SA DE CV"/>
    <x v="407"/>
    <x v="405"/>
    <s v="ARRENDADORA"/>
    <x v="65"/>
    <n v="0.3"/>
    <n v="379.03184999999996"/>
  </r>
  <r>
    <s v="AUTOS"/>
    <s v="MAPFRE"/>
    <n v="4012100054291"/>
    <n v="9150.4"/>
    <n v="1372.56"/>
    <n v="0.15"/>
    <m/>
    <s v="CONTADO"/>
    <d v="2022-01-28T00:00:00"/>
    <s v="RENOVACION"/>
    <s v="ARRENDADORA ACTINVER SA DE CV"/>
    <x v="407"/>
    <x v="405"/>
    <s v="ARRENDADORA"/>
    <x v="65"/>
    <n v="0.3"/>
    <n v="411.76799999999997"/>
  </r>
  <r>
    <s v="AUTOS"/>
    <s v="MAPFRE"/>
    <n v="4012100054319"/>
    <n v="7816.1"/>
    <n v="1172.415"/>
    <n v="0.15"/>
    <m/>
    <s v="CONTADO"/>
    <d v="2022-01-28T00:00:00"/>
    <s v="RENOVACION"/>
    <s v="ARRENDADORA ACTINVER SA DE CV"/>
    <x v="407"/>
    <x v="405"/>
    <s v="ARRENDADORA"/>
    <x v="65"/>
    <n v="0.3"/>
    <n v="351.72449999999998"/>
  </r>
  <r>
    <s v="AUTOS"/>
    <s v="MAPFRE"/>
    <n v="4012100054351"/>
    <n v="7816.1"/>
    <n v="1172.415"/>
    <n v="0.15"/>
    <m/>
    <s v="CONTADO"/>
    <d v="2022-01-28T00:00:00"/>
    <s v="RENOVACION"/>
    <s v="ARRENDADORA ACTINVER SA DE CV"/>
    <x v="407"/>
    <x v="405"/>
    <s v="ARRENDADORA"/>
    <x v="65"/>
    <n v="0.3"/>
    <n v="351.72449999999998"/>
  </r>
  <r>
    <s v="AUTOS"/>
    <s v="MAPFRE"/>
    <n v="4012100054387"/>
    <n v="7816.1"/>
    <n v="1172.415"/>
    <n v="0.15"/>
    <m/>
    <s v="CONTADO"/>
    <d v="2022-01-28T00:00:00"/>
    <s v="RENOVACION"/>
    <s v="ARRENDADORA ACTINVER SA DE CV"/>
    <x v="407"/>
    <x v="405"/>
    <s v="ARRENDADORA"/>
    <x v="65"/>
    <n v="0.3"/>
    <n v="351.72449999999998"/>
  </r>
  <r>
    <s v="AUTOS"/>
    <s v="MAPFRE"/>
    <n v="4012100054405"/>
    <n v="7816.1"/>
    <n v="1172.415"/>
    <n v="0.15"/>
    <m/>
    <s v="CONTADO"/>
    <d v="2022-01-28T00:00:00"/>
    <s v="RENOVACION"/>
    <s v="ARRENDADORA ACTINVER SA DE CV"/>
    <x v="407"/>
    <x v="405"/>
    <s v="ARRENDADORA"/>
    <x v="65"/>
    <n v="0.3"/>
    <n v="351.72449999999998"/>
  </r>
  <r>
    <s v="AUTOS"/>
    <s v="MAPFRE"/>
    <n v="4012100054429"/>
    <n v="7816.1"/>
    <n v="1172.415"/>
    <n v="0.15"/>
    <m/>
    <s v="CONTADO"/>
    <d v="2022-01-28T00:00:00"/>
    <s v="RENOVACION"/>
    <s v="ARRENDADORA ACTINVER SA DE CV"/>
    <x v="407"/>
    <x v="405"/>
    <s v="ARRENDADORA"/>
    <x v="65"/>
    <n v="0.3"/>
    <n v="351.72449999999998"/>
  </r>
  <r>
    <s v="AUTOS"/>
    <s v="MAPFRE"/>
    <n v="4012100054446"/>
    <n v="7816.1"/>
    <n v="1172.415"/>
    <n v="0.15"/>
    <m/>
    <s v="CONTADO"/>
    <d v="2022-01-28T00:00:00"/>
    <s v="RENOVACION"/>
    <s v="ARRENDADORA ACTINVER SA DE CV"/>
    <x v="407"/>
    <x v="405"/>
    <s v="ARRENDADORA"/>
    <x v="65"/>
    <n v="0.3"/>
    <n v="351.72449999999998"/>
  </r>
  <r>
    <s v="AUTOS"/>
    <s v="MAPFRE"/>
    <n v="4012100054472"/>
    <n v="7816.1"/>
    <n v="1172.415"/>
    <n v="0.15"/>
    <m/>
    <s v="CONTADO"/>
    <d v="2022-01-28T00:00:00"/>
    <s v="RENOVACION"/>
    <s v="ARRENDADORA ACTINVER SA DE CV"/>
    <x v="407"/>
    <x v="405"/>
    <s v="ARRENDADORA"/>
    <x v="65"/>
    <n v="0.3"/>
    <n v="351.72449999999998"/>
  </r>
  <r>
    <s v="AUTOS"/>
    <s v="MAPFRE"/>
    <n v="4012100055812"/>
    <n v="5215.8500000000004"/>
    <n v="782.37750000000005"/>
    <n v="0.15"/>
    <m/>
    <s v="CONTADO"/>
    <d v="2022-01-28T00:00:00"/>
    <s v="RENOVACION"/>
    <s v="ARRENDADORA ACTINVER SA DE CV"/>
    <x v="407"/>
    <x v="405"/>
    <s v="ARRENDADORA"/>
    <x v="65"/>
    <n v="0.3"/>
    <n v="234.71325000000002"/>
  </r>
  <r>
    <s v="AUTOS"/>
    <s v="MAPFRE"/>
    <n v="4012100179396"/>
    <n v="212.56"/>
    <n v="31.884"/>
    <n v="0.15"/>
    <m/>
    <s v="MENSUAL"/>
    <d v="2022-01-28T00:00:00"/>
    <s v="NUEVA"/>
    <s v="ROJAS ORTEGA, MARIA GUADALUPE"/>
    <x v="65"/>
    <x v="65"/>
    <s v="ASESOR"/>
    <x v="14"/>
    <n v="0.3"/>
    <n v="9.565199999999999"/>
  </r>
  <r>
    <s v="AUTOS"/>
    <s v="MAPFRE"/>
    <n v="4012100180518"/>
    <n v="334"/>
    <n v="38.28"/>
    <n v="0.11461077844311378"/>
    <m/>
    <s v="MENSUAL"/>
    <d v="2022-01-28T00:00:00"/>
    <s v="NUEVA"/>
    <s v="ARROYO PEREZ, MARISELA"/>
    <x v="537"/>
    <x v="236"/>
    <s v="BAJA"/>
    <x v="1"/>
    <n v="0.3"/>
    <n v="11.484"/>
  </r>
  <r>
    <s v="AUTOS"/>
    <s v="MAPFRE"/>
    <n v="4012100221563"/>
    <n v="4795.3100000000004"/>
    <n v="719.29650000000004"/>
    <n v="0.15"/>
    <m/>
    <s v="CONTADO"/>
    <d v="2022-01-28T00:00:00"/>
    <s v="NUEVA"/>
    <s v="VILLEGAS GARCIA, ANA MARIA MARC"/>
    <x v="131"/>
    <x v="131"/>
    <s v="SUBDIRECTOR DE CENTRO FINANCIERO"/>
    <x v="21"/>
    <n v="0.3"/>
    <n v="215.78895"/>
  </r>
  <r>
    <s v="AUTOS"/>
    <s v="MAPFRE"/>
    <n v="4012100275860"/>
    <n v="409.32"/>
    <n v="61.397999999999996"/>
    <n v="0.15"/>
    <m/>
    <s v="MENSUAL"/>
    <d v="2022-01-28T00:00:00"/>
    <s v="NUEVA"/>
    <s v="SOLLANO SUAREZ, JESUS GERARDO"/>
    <x v="53"/>
    <x v="53"/>
    <s v="ASESOR SENIOR"/>
    <x v="12"/>
    <n v="0.3"/>
    <n v="18.4194"/>
  </r>
  <r>
    <s v="AUTOS"/>
    <s v="MAPFRE"/>
    <n v="4012100334581"/>
    <n v="313.19"/>
    <n v="46.978499999999997"/>
    <n v="0.15"/>
    <m/>
    <s v="MENSUAL"/>
    <d v="2022-01-28T00:00:00"/>
    <s v="NUEVA"/>
    <s v="HERNANDEZ RIOS, NADIA MAGDA JAC"/>
    <x v="267"/>
    <x v="266"/>
    <s v="ASESOR"/>
    <x v="44"/>
    <n v="0.3"/>
    <n v="14.093549999999999"/>
  </r>
  <r>
    <s v="AUTOS"/>
    <s v="MAPFRE"/>
    <n v="4012100364862"/>
    <n v="391.25"/>
    <n v="58.6875"/>
    <n v="0.15"/>
    <m/>
    <s v="MENSUAL"/>
    <d v="2022-01-28T00:00:00"/>
    <s v="NUEVA"/>
    <s v="DE LA ROSA PAZ, DAVID"/>
    <x v="538"/>
    <x v="394"/>
    <s v="SEGUROS"/>
    <x v="64"/>
    <n v="0.3"/>
    <n v="17.606249999999999"/>
  </r>
  <r>
    <s v="AUTOS"/>
    <s v="MAPFRE"/>
    <n v="4012100391273"/>
    <n v="440.85"/>
    <n v="66.127499999999998"/>
    <n v="0.15"/>
    <m/>
    <s v="CONTADO"/>
    <d v="2022-01-28T00:00:00"/>
    <s v="NUEVA"/>
    <s v="CUEVAS CRUZ, GERARDO"/>
    <x v="63"/>
    <x v="63"/>
    <s v="ASESOR"/>
    <x v="14"/>
    <n v="0.3"/>
    <n v="19.838249999999999"/>
  </r>
  <r>
    <s v="AUTOS"/>
    <s v="MAPFRE"/>
    <n v="4012100399156"/>
    <n v="318.54000000000002"/>
    <n v="47.780999999999999"/>
    <n v="0.15"/>
    <m/>
    <s v="MENSUAL"/>
    <d v="2022-01-28T00:00:00"/>
    <s v="NUEVA"/>
    <s v="PINEDA JIMENEZ, JOSE ANTONIO"/>
    <x v="539"/>
    <x v="508"/>
    <s v="CONSULTOR"/>
    <x v="3"/>
    <n v="0.3"/>
    <n v="14.334299999999999"/>
  </r>
  <r>
    <s v="AUTOS"/>
    <s v="MAPFRE"/>
    <n v="4012100400244"/>
    <n v="155.19"/>
    <n v="23.278499999999998"/>
    <n v="0.15"/>
    <m/>
    <s v="CONTADO"/>
    <d v="2022-01-28T00:00:00"/>
    <s v="NUEVA"/>
    <s v="NAJAR SANCHEZ, HORACIO"/>
    <x v="428"/>
    <x v="394"/>
    <s v="SEGUROS"/>
    <x v="64"/>
    <n v="0.3"/>
    <n v="6.9835499999999993"/>
  </r>
  <r>
    <s v="AUTOS"/>
    <s v="MAPFRE"/>
    <n v="4012200001626"/>
    <n v="5766.48"/>
    <n v="864.97199999999987"/>
    <n v="0.15"/>
    <m/>
    <s v="SEMESTRAL"/>
    <d v="2022-01-28T00:00:00"/>
    <s v="RENOVACION"/>
    <s v="CENTRO INTERDISCIPLINARIO EN OR"/>
    <x v="424"/>
    <x v="418"/>
    <s v="SUBDIRECTOR DE PROMOCION"/>
    <x v="0"/>
    <n v="0.3"/>
    <n v="259.49159999999995"/>
  </r>
  <r>
    <s v="AUTOS"/>
    <s v="MAPFRE"/>
    <n v="4012200016450"/>
    <n v="4326.24"/>
    <n v="648.93599999999992"/>
    <n v="0.15"/>
    <m/>
    <s v="CONTADO"/>
    <d v="2022-01-28T00:00:00"/>
    <s v="RENOVACION"/>
    <s v="GOMEZ MARTINEZ, LAURA GUADALUPE"/>
    <x v="243"/>
    <x v="243"/>
    <s v="ASESOR"/>
    <x v="40"/>
    <n v="0.3"/>
    <n v="194.68079999999998"/>
  </r>
  <r>
    <s v="AUTOS"/>
    <s v="MAPFRE"/>
    <n v="4012200017798"/>
    <n v="6166.21"/>
    <n v="924.93149999999991"/>
    <n v="0.15"/>
    <m/>
    <s v="CONTADO"/>
    <d v="2022-01-28T00:00:00"/>
    <s v="RENOVACION"/>
    <s v="URIBE CASTRO, JOSE LUIS HUMBERT"/>
    <x v="160"/>
    <x v="160"/>
    <s v="ASESOR SENIOR"/>
    <x v="25"/>
    <n v="0.3"/>
    <n v="277.47944999999999"/>
  </r>
  <r>
    <s v="AUTOS"/>
    <s v="MAPFRE"/>
    <n v="4012200018033"/>
    <n v="8151.32"/>
    <n v="1222.6979999999999"/>
    <n v="0.15"/>
    <m/>
    <s v="CONTADO"/>
    <d v="2022-01-28T00:00:00"/>
    <s v="NUEVA"/>
    <s v="ROJAS SANDOVAL, CLAUDIA PATRICI"/>
    <x v="106"/>
    <x v="106"/>
    <s v="ASESOR SENIOR"/>
    <x v="18"/>
    <n v="0.3"/>
    <n v="366.80939999999993"/>
  </r>
  <r>
    <s v="AUTOS"/>
    <s v="MAPFRE"/>
    <n v="4012200018430"/>
    <n v="6306.85"/>
    <n v="946.02750000000003"/>
    <n v="0.15"/>
    <m/>
    <s v="CONTADO"/>
    <d v="2022-01-28T00:00:00"/>
    <s v="NUEVA"/>
    <s v="ALVA ADMINISTRACION DE BIENES S"/>
    <x v="214"/>
    <x v="214"/>
    <s v="ASESOR"/>
    <x v="34"/>
    <n v="0.3"/>
    <n v="283.80824999999999"/>
  </r>
  <r>
    <s v="AUTOS"/>
    <s v="MAPFRE"/>
    <n v="4012200018990"/>
    <n v="8572.34"/>
    <n v="1285.8509999999999"/>
    <n v="0.15"/>
    <m/>
    <s v="CONTADO"/>
    <d v="2022-01-28T00:00:00"/>
    <s v="NUEVA"/>
    <s v="PLIEGO TERRIQUEZ, SILVIA PATRIC"/>
    <x v="62"/>
    <x v="62"/>
    <s v="ASESOR"/>
    <x v="14"/>
    <n v="0.3"/>
    <n v="385.75529999999998"/>
  </r>
  <r>
    <s v="AUTOS"/>
    <s v="MAPFRE"/>
    <n v="4012200028422"/>
    <n v="5050.46"/>
    <n v="757.56899999999996"/>
    <n v="0.15"/>
    <m/>
    <s v="CONTADO"/>
    <d v="2022-01-28T00:00:00"/>
    <s v="NUEVA"/>
    <s v="PINESCHI ., FRANCESCO"/>
    <x v="513"/>
    <x v="485"/>
    <s v="ASESOR PATRIMONIAL ASOCIADO"/>
    <x v="16"/>
    <n v="0.3"/>
    <n v="227.27069999999998"/>
  </r>
  <r>
    <s v="AUTOS"/>
    <s v="MAPFRE"/>
    <n v="4012200029130"/>
    <n v="31491.13"/>
    <n v="4723.6695"/>
    <n v="0.15"/>
    <m/>
    <s v="CONTADO"/>
    <d v="2022-01-28T00:00:00"/>
    <s v="NUEVA"/>
    <s v="CASTREJON NIKEL, JAIME ANTONIO"/>
    <x v="371"/>
    <x v="370"/>
    <s v="ASESOR ESPECIALIZADO"/>
    <x v="62"/>
    <n v="0.3"/>
    <n v="1417.10085"/>
  </r>
  <r>
    <s v="AUTOS"/>
    <s v="MAPFRE"/>
    <n v="4012200029451"/>
    <n v="5240.91"/>
    <n v="786.13649999999996"/>
    <n v="0.15"/>
    <m/>
    <s v="CONTADO"/>
    <d v="2022-01-28T00:00:00"/>
    <s v="NUEVA"/>
    <s v="FLORES FRANCO, CLAUDIO"/>
    <x v="344"/>
    <x v="343"/>
    <s v="ASESOR SENIOR"/>
    <x v="59"/>
    <n v="0.3"/>
    <n v="235.84094999999996"/>
  </r>
  <r>
    <s v="EMPRESARIAL"/>
    <s v="MAPFRE"/>
    <n v="4022100011628"/>
    <n v="52009.599999999999"/>
    <n v="6761.2479999999996"/>
    <n v="0.13"/>
    <m/>
    <s v="CONTADO"/>
    <d v="2022-01-28T00:00:00"/>
    <s v="RENOVACION"/>
    <s v="ARRENDADORA ACTINVER, S.A. DE C"/>
    <x v="407"/>
    <x v="405"/>
    <s v="ARRENDADORA"/>
    <x v="65"/>
    <n v="0.3"/>
    <n v="2028.3743999999997"/>
  </r>
  <r>
    <s v="EMPRESARIAL"/>
    <s v="MAPFRE"/>
    <n v="4022200000633"/>
    <n v="1026.8"/>
    <n v="133.48400000000001"/>
    <n v="0.13"/>
    <m/>
    <s v="MENSUAL"/>
    <d v="2022-01-28T00:00:00"/>
    <s v="NUEVA"/>
    <s v="GRUPO BARENZUA SA DE CV"/>
    <x v="435"/>
    <x v="394"/>
    <s v="SEGUROS"/>
    <x v="64"/>
    <n v="0.3"/>
    <n v="40.045200000000001"/>
  </r>
  <r>
    <s v="EMPRESARIAL"/>
    <s v="MAPFRE"/>
    <n v="4022200000639"/>
    <n v="1026.8"/>
    <n v="133.48400000000001"/>
    <n v="0.13"/>
    <m/>
    <s v="MENSUAL"/>
    <d v="2022-01-28T00:00:00"/>
    <s v="NUEVA"/>
    <s v="GRUPO BARENZUA SA DE CV"/>
    <x v="435"/>
    <x v="394"/>
    <s v="SEGUROS"/>
    <x v="64"/>
    <n v="0.3"/>
    <n v="40.045200000000001"/>
  </r>
  <r>
    <s v="AUTOS"/>
    <s v="MAPFRE"/>
    <n v="4052100001044"/>
    <n v="21515.72"/>
    <n v="3227.3580000000002"/>
    <n v="0.15"/>
    <m/>
    <s v="CONTADO"/>
    <d v="2022-01-28T00:00:00"/>
    <s v="RENOVACION"/>
    <s v="ARRENDADORA ACTINVER, S.A. DE C"/>
    <x v="407"/>
    <x v="405"/>
    <s v="ARRENDADORA"/>
    <x v="65"/>
    <n v="0.3"/>
    <n v="968.20740000000001"/>
  </r>
  <r>
    <s v="AUTOS"/>
    <s v="MAPFRE"/>
    <n v="4052100001047"/>
    <n v="21515.72"/>
    <n v="3227.3580000000002"/>
    <n v="0.15"/>
    <m/>
    <s v="CONTADO"/>
    <d v="2022-01-28T00:00:00"/>
    <s v="RENOVACION"/>
    <s v="ARRENDADORA ACTINVER, S.A. DE C"/>
    <x v="407"/>
    <x v="405"/>
    <s v="ARRENDADORA"/>
    <x v="65"/>
    <n v="0.3"/>
    <n v="968.20740000000001"/>
  </r>
  <r>
    <s v="AUTOS"/>
    <s v="MAPFRE"/>
    <n v="4052100001050"/>
    <n v="21515.72"/>
    <n v="3227.3580000000002"/>
    <n v="0.15"/>
    <m/>
    <s v="CONTADO"/>
    <d v="2022-01-28T00:00:00"/>
    <s v="RENOVACION"/>
    <s v="ARRENDADORA ACTINVER, S.A. DE C"/>
    <x v="407"/>
    <x v="405"/>
    <s v="ARRENDADORA"/>
    <x v="65"/>
    <n v="0.3"/>
    <n v="968.20740000000001"/>
  </r>
  <r>
    <s v="AUTOS"/>
    <s v="MAPFRE"/>
    <n v="4052100001053"/>
    <n v="21515.72"/>
    <n v="3227.3580000000002"/>
    <n v="0.15"/>
    <m/>
    <s v="CONTADO"/>
    <d v="2022-01-28T00:00:00"/>
    <s v="RENOVACION"/>
    <s v="ARRENDADORA ACTINVER, S.A. DE C"/>
    <x v="407"/>
    <x v="405"/>
    <s v="ARRENDADORA"/>
    <x v="65"/>
    <n v="0.3"/>
    <n v="968.20740000000001"/>
  </r>
  <r>
    <s v="AUTOS"/>
    <s v="MAPFRE"/>
    <n v="4052100001054"/>
    <n v="21515.72"/>
    <n v="3227.3580000000002"/>
    <n v="0.15"/>
    <m/>
    <s v="CONTADO"/>
    <d v="2022-01-28T00:00:00"/>
    <s v="RENOVACION"/>
    <s v="ARRENDADORA ACTINVER, S.A. DE C"/>
    <x v="407"/>
    <x v="405"/>
    <s v="ARRENDADORA"/>
    <x v="65"/>
    <n v="0.3"/>
    <n v="968.20740000000001"/>
  </r>
  <r>
    <s v="AUTOS"/>
    <s v="MAPFRE"/>
    <n v="4052100001055"/>
    <n v="21515.72"/>
    <n v="3227.3580000000002"/>
    <n v="0.15"/>
    <m/>
    <s v="CONTADO"/>
    <d v="2022-01-28T00:00:00"/>
    <s v="RENOVACION"/>
    <s v="ARRENDADORA ACTINVER, S.A. DE C"/>
    <x v="407"/>
    <x v="405"/>
    <s v="ARRENDADORA"/>
    <x v="65"/>
    <n v="0.3"/>
    <n v="968.20740000000001"/>
  </r>
  <r>
    <s v="AUTOS"/>
    <s v="MAPFRE"/>
    <n v="4052100001056"/>
    <n v="21515.72"/>
    <n v="3227.3580000000002"/>
    <n v="0.15"/>
    <m/>
    <s v="CONTADO"/>
    <d v="2022-01-28T00:00:00"/>
    <s v="RENOVACION"/>
    <s v="ARRENDADORA ACTINVER, S.A. DE C"/>
    <x v="407"/>
    <x v="405"/>
    <s v="ARRENDADORA"/>
    <x v="65"/>
    <n v="0.3"/>
    <n v="968.20740000000001"/>
  </r>
  <r>
    <s v="AUTOS"/>
    <s v="MAPFRE"/>
    <n v="4052100001057"/>
    <n v="21515.72"/>
    <n v="3227.3580000000002"/>
    <n v="0.15"/>
    <m/>
    <s v="CONTADO"/>
    <d v="2022-01-28T00:00:00"/>
    <s v="RENOVACION"/>
    <s v="ARRENDADORA ACTINVER, S.A. DE C"/>
    <x v="407"/>
    <x v="405"/>
    <s v="ARRENDADORA"/>
    <x v="65"/>
    <n v="0.3"/>
    <n v="968.20740000000001"/>
  </r>
  <r>
    <s v="AUTOS"/>
    <s v="MAPFRE"/>
    <n v="4052100002323"/>
    <n v="2057.38"/>
    <n v="308.60700000000003"/>
    <n v="0.15"/>
    <m/>
    <s v="TRIMESTRAL"/>
    <d v="2022-01-28T00:00:00"/>
    <s v="RENOVACION"/>
    <s v="RAMOS CISNEROS, MAURICIO"/>
    <x v="56"/>
    <x v="56"/>
    <s v="INTERNO"/>
    <x v="12"/>
    <n v="0.3"/>
    <n v="92.582100000000011"/>
  </r>
  <r>
    <s v="AUTOS"/>
    <s v="MAPFRE"/>
    <n v="4052200000833"/>
    <n v="2269.52"/>
    <n v="340.428"/>
    <n v="0.15"/>
    <m/>
    <s v="SEMESTRAL"/>
    <d v="2022-01-28T00:00:00"/>
    <s v="NUEVA"/>
    <s v="SANCHEZ RANGEL, ORLANDO"/>
    <x v="421"/>
    <x v="415"/>
    <s v="ASESOR PATRIMONIAL"/>
    <x v="59"/>
    <n v="0.3"/>
    <n v="102.1284"/>
  </r>
  <r>
    <s v="VIDA INVERSION"/>
    <s v="MAPFRE"/>
    <n v="1002000000504"/>
    <n v="2500"/>
    <n v="650"/>
    <n v="0.26"/>
    <m/>
    <s v="CONTADO"/>
    <d v="2022-01-31T00:00:00"/>
    <s v="RENOVACION"/>
    <s v="VILLA MARISCAL, OSCAR RAUL"/>
    <x v="171"/>
    <x v="171"/>
    <s v="EJECUTIVO DE SERVICIO"/>
    <x v="25"/>
    <n v="0.3"/>
    <n v="195"/>
  </r>
  <r>
    <s v="VIDA INVERSION"/>
    <s v="MAPFRE"/>
    <n v="1002000000512"/>
    <n v="2500"/>
    <n v="650"/>
    <n v="0.26"/>
    <m/>
    <s v="CONTADO"/>
    <d v="2022-01-31T00:00:00"/>
    <s v="RENOVACION"/>
    <s v="VILLA MARISCAL, MIGUEL ANGEL"/>
    <x v="171"/>
    <x v="171"/>
    <s v="EJECUTIVO DE SERVICIO"/>
    <x v="25"/>
    <n v="0.3"/>
    <n v="195"/>
  </r>
  <r>
    <s v="VIDA INVERSION"/>
    <s v="MAPFRE"/>
    <n v="1002200000842"/>
    <n v="10000"/>
    <n v="2600"/>
    <n v="0.26"/>
    <m/>
    <s v="CONTADO"/>
    <d v="2022-01-31T00:00:00"/>
    <s v="NUEVA"/>
    <s v="RENTERIA CERVANTES, LEOPOLDO"/>
    <x v="231"/>
    <x v="231"/>
    <s v="ASESOR"/>
    <x v="36"/>
    <n v="0.3"/>
    <n v="780"/>
  </r>
  <r>
    <s v="VIDA INVERSION"/>
    <s v="MAPFRE"/>
    <n v="1002200000888"/>
    <n v="5000"/>
    <n v="1300"/>
    <n v="0.26"/>
    <m/>
    <s v="CONTADO"/>
    <d v="2022-01-31T00:00:00"/>
    <s v="NUEVA"/>
    <s v="RUIZ PRECIAT, LORENA PAOLA"/>
    <x v="395"/>
    <x v="394"/>
    <s v="SEGUROS"/>
    <x v="64"/>
    <n v="0.3"/>
    <n v="390"/>
  </r>
  <r>
    <s v="VIDA INVERSION"/>
    <s v="MAPFRE"/>
    <n v="1002200000898"/>
    <n v="5000"/>
    <n v="1300"/>
    <n v="0.26"/>
    <m/>
    <s v="CONTADO"/>
    <d v="2022-01-31T00:00:00"/>
    <s v="NUEVA"/>
    <s v="SURO NIGO, MARIO ALBERTO"/>
    <x v="395"/>
    <x v="394"/>
    <s v="SEGUROS"/>
    <x v="64"/>
    <n v="0.3"/>
    <n v="390"/>
  </r>
  <r>
    <s v="DOTAL"/>
    <s v="MAPFRE"/>
    <n v="1032100000360"/>
    <n v="14948.964287999999"/>
    <n v="2989.7928575999999"/>
    <n v="0.2"/>
    <m/>
    <s v="MENSUAL"/>
    <d v="2022-01-31T00:00:00"/>
    <s v="NUEVA"/>
    <s v="SANCHEZ CORNEJO, SAUL ANTONIO"/>
    <x v="437"/>
    <x v="428"/>
    <s v="ASESOR PATRIMONIAL ASOCIADO"/>
    <x v="15"/>
    <n v="1"/>
    <s v="YA SE PAGÓ EN ENERO"/>
  </r>
  <r>
    <s v="VIDA INVERSION"/>
    <s v="MAPFRE"/>
    <n v="1612100000117"/>
    <n v="843.94"/>
    <n v="109.70999999999998"/>
    <n v="0.1299973931796099"/>
    <m/>
    <s v="MENSUAL"/>
    <d v="2022-01-31T00:00:00"/>
    <s v="NUEVA"/>
    <s v="GASBEL FINANCIERA SA DE CV SOFO"/>
    <x v="382"/>
    <x v="381"/>
    <s v="ASESOR"/>
    <x v="1"/>
    <n v="0.3"/>
    <n v="32.91299999999999"/>
  </r>
  <r>
    <s v="EMPRESARIAL"/>
    <s v="MAPFRE"/>
    <n v="1612100000242"/>
    <n v="423.05"/>
    <n v="54.996500000000005"/>
    <n v="0.13"/>
    <m/>
    <s v="MENSUAL SIN RECARGOS"/>
    <d v="2022-01-31T00:00:00"/>
    <s v="NUEVA"/>
    <s v="INSTITUTO MUNICIPAL DE VIVIENDA"/>
    <x v="304"/>
    <x v="303"/>
    <s v="DIRECTOR DE CENTRO FINANCIERO"/>
    <x v="51"/>
    <n v="0.3"/>
    <n v="16.498950000000001"/>
  </r>
  <r>
    <s v="GMM"/>
    <s v="MAPFRE"/>
    <n v="2882000001748"/>
    <n v="31093.73"/>
    <n v="4664.0600000000004"/>
    <n v="0.15000001608041236"/>
    <m/>
    <s v="CONTADO"/>
    <d v="2022-01-31T00:00:00"/>
    <s v="RENOVACION"/>
    <s v="HERNANDEZ CRISTINO, LETICIA"/>
    <x v="540"/>
    <x v="509"/>
    <s v="ASESOR"/>
    <x v="0"/>
    <n v="0.3"/>
    <n v="1399.2180000000001"/>
  </r>
  <r>
    <s v="HOGAR"/>
    <s v="MAPFRE"/>
    <n v="3102000010447"/>
    <n v="300.47000000000003"/>
    <n v="39.061100000000003"/>
    <n v="0.13"/>
    <m/>
    <s v="MENSUAL"/>
    <d v="2022-01-31T00:00:00"/>
    <s v="RENOVACION"/>
    <s v="ROJAS ORTEGA, MARIA GUADALUPE"/>
    <x v="65"/>
    <x v="65"/>
    <s v="ASESOR"/>
    <x v="14"/>
    <n v="0.3"/>
    <n v="11.71833"/>
  </r>
  <r>
    <s v="HOGAR"/>
    <s v="MAPFRE"/>
    <n v="3102100009840"/>
    <n v="332.09"/>
    <n v="43.171700000000001"/>
    <n v="0.13"/>
    <m/>
    <s v="SEMESTRAL"/>
    <d v="2022-01-31T00:00:00"/>
    <s v="NUEVA"/>
    <s v="HERNANDEZ GALVAN, ROBERTO"/>
    <x v="414"/>
    <x v="394"/>
    <s v="SEGUROS"/>
    <x v="64"/>
    <n v="0.3"/>
    <n v="12.951510000000001"/>
  </r>
  <r>
    <s v="HOGAR"/>
    <s v="MAPFRE"/>
    <n v="3102100018404"/>
    <n v="7713.8"/>
    <n v="1002.7940000000001"/>
    <n v="0.13"/>
    <m/>
    <s v="CONTADO"/>
    <d v="2022-01-31T00:00:00"/>
    <s v="NUEVA"/>
    <s v="GOTLIB POMERANTZ, DAVID"/>
    <x v="71"/>
    <x v="71"/>
    <s v="ASESOR"/>
    <x v="15"/>
    <n v="0.3"/>
    <n v="300.83820000000003"/>
  </r>
  <r>
    <s v="AUTOS"/>
    <s v="MAPFRE"/>
    <n v="4011900203009"/>
    <n v="1808.66"/>
    <n v="271.29899999999998"/>
    <n v="0.15"/>
    <m/>
    <s v="SEMESTRAL"/>
    <d v="2022-01-31T00:00:00"/>
    <s v="RENOVACION"/>
    <s v="SANCHEZ LEON, GABRIELA"/>
    <x v="242"/>
    <x v="242"/>
    <s v="EJECUTIVO DE SERVICIO"/>
    <x v="40"/>
    <n v="0.3"/>
    <n v="81.389699999999991"/>
  </r>
  <r>
    <s v="AUTOS"/>
    <s v="MAPFRE"/>
    <n v="4011900236602"/>
    <n v="287.11"/>
    <n v="43.066499999999998"/>
    <n v="0.15"/>
    <m/>
    <s v="MENSUAL"/>
    <d v="2022-01-31T00:00:00"/>
    <s v="RENOVACION"/>
    <s v="LOPEZ CARRASCO, MARIA LETICIA"/>
    <x v="541"/>
    <x v="425"/>
    <s v="SIN ESQUEMA DE COMPENSACIÓN"/>
    <x v="67"/>
    <n v="0.3"/>
    <n v="12.919949999999998"/>
  </r>
  <r>
    <s v="AUTOS"/>
    <s v="MAPFRE"/>
    <n v="4011900306286"/>
    <n v="392.03"/>
    <n v="34.5"/>
    <n v="8.8003469122261063E-2"/>
    <m/>
    <s v="MENSUAL"/>
    <d v="2022-01-31T00:00:00"/>
    <s v="RENOVACION"/>
    <s v="MENDEZ SUAZO, VERONICA"/>
    <x v="45"/>
    <x v="45"/>
    <s v="ASESOR SENIOR"/>
    <x v="12"/>
    <n v="0.3"/>
    <n v="10.35"/>
  </r>
  <r>
    <s v="AUTOS"/>
    <s v="MAPFRE"/>
    <n v="4011900502158"/>
    <n v="360.17"/>
    <n v="54.025500000000001"/>
    <n v="0.15"/>
    <m/>
    <s v="MENSUAL"/>
    <d v="2022-01-31T00:00:00"/>
    <s v="RENOVACION"/>
    <s v="PEREZ GARCIA, JOSE DE JESUS"/>
    <x v="161"/>
    <x v="161"/>
    <s v="ASESOR"/>
    <x v="26"/>
    <n v="0.3"/>
    <n v="16.207650000000001"/>
  </r>
  <r>
    <s v="AUTOS"/>
    <s v="MAPFRE"/>
    <n v="4011900502176"/>
    <n v="3052.18"/>
    <n v="457.82699999999994"/>
    <n v="0.15"/>
    <m/>
    <s v="CONTADO"/>
    <d v="2022-01-31T00:00:00"/>
    <s v="RENOVACION"/>
    <s v="MADERO RIVERO, HECTOR"/>
    <x v="542"/>
    <x v="425"/>
    <s v="SIN ESQUEMA DE COMPENSACIÓN"/>
    <x v="67"/>
    <n v="0.3"/>
    <n v="137.34809999999999"/>
  </r>
  <r>
    <s v="AUTOS"/>
    <s v="MAPFRE"/>
    <n v="4012000010631"/>
    <n v="5250.37"/>
    <n v="787.55549999999994"/>
    <n v="0.15"/>
    <m/>
    <s v="CONTADO"/>
    <d v="2022-01-31T00:00:00"/>
    <s v="RENOVACION"/>
    <s v="TORRES JIMENEZ, CLAUDIA"/>
    <x v="395"/>
    <x v="394"/>
    <s v="SEGUROS"/>
    <x v="64"/>
    <n v="0.3"/>
    <n v="236.26664999999997"/>
  </r>
  <r>
    <s v="AUTOS"/>
    <s v="MAPFRE"/>
    <n v="4012000026232"/>
    <n v="8153.04"/>
    <n v="1222.9559999999999"/>
    <n v="0.15"/>
    <m/>
    <s v="CONTADO"/>
    <d v="2022-01-31T00:00:00"/>
    <s v="RENOVACION"/>
    <s v="TELLEZ MONTOYA, MARTHA VIOLETA"/>
    <x v="439"/>
    <x v="429"/>
    <s v="CREDITO"/>
    <x v="68"/>
    <n v="0.3"/>
    <n v="366.88679999999994"/>
  </r>
  <r>
    <s v="AUTOS"/>
    <s v="MAPFRE"/>
    <n v="4012000026323"/>
    <n v="7177.47"/>
    <n v="1076.6205"/>
    <n v="0.15"/>
    <m/>
    <s v="CONTADO"/>
    <d v="2022-01-31T00:00:00"/>
    <s v="RENOVACION"/>
    <s v="ESPINOSA BRIZUELA, EVELIA PALOM"/>
    <x v="543"/>
    <x v="510"/>
    <s v="DIRECTOR DE CENTRO FINANCIERO"/>
    <x v="21"/>
    <n v="0.3"/>
    <n v="322.98615000000001"/>
  </r>
  <r>
    <s v="AUTOS"/>
    <s v="MAPFRE"/>
    <n v="4012000028446"/>
    <n v="4807.58"/>
    <n v="721.13699999999994"/>
    <n v="0.15"/>
    <m/>
    <s v="CONTADO"/>
    <d v="2022-01-31T00:00:00"/>
    <s v="RENOVACION"/>
    <s v="BELLOC ROJAS, SANDRA IVONNE"/>
    <x v="227"/>
    <x v="227"/>
    <s v="ASESOR SENIOR"/>
    <x v="35"/>
    <n v="0.3"/>
    <n v="216.34109999999998"/>
  </r>
  <r>
    <s v="AUTOS"/>
    <s v="MAPFRE"/>
    <n v="4012000029002"/>
    <n v="7902.14"/>
    <n v="1185.3209999999999"/>
    <n v="0.15"/>
    <m/>
    <s v="CONTADO"/>
    <d v="2022-01-31T00:00:00"/>
    <s v="RENOVACION"/>
    <s v="RIVERA GARCIA, SERGIO"/>
    <x v="54"/>
    <x v="54"/>
    <s v="ASESOR"/>
    <x v="12"/>
    <n v="0.3"/>
    <n v="355.59629999999999"/>
  </r>
  <r>
    <s v="AUTOS"/>
    <s v="MAPFRE"/>
    <n v="4012000029817"/>
    <n v="6337.57"/>
    <n v="950.63549999999987"/>
    <n v="0.15"/>
    <m/>
    <s v="CONTADO"/>
    <d v="2022-01-31T00:00:00"/>
    <s v="RENOVACION"/>
    <s v="CASTA令 GARZA, JUAN PABLO R"/>
    <x v="276"/>
    <x v="275"/>
    <s v="ASESOR SENIOR"/>
    <x v="46"/>
    <n v="0.3"/>
    <n v="285.19064999999995"/>
  </r>
  <r>
    <s v="AUTOS"/>
    <s v="MAPFRE"/>
    <n v="4012000030498"/>
    <n v="5826.59"/>
    <n v="873.98850000000004"/>
    <n v="0.15"/>
    <m/>
    <s v="CONTADO"/>
    <d v="2022-01-31T00:00:00"/>
    <s v="RENOVACION"/>
    <s v="GASTELUM BELTRAN Y ASOCIADOS, S"/>
    <x v="498"/>
    <x v="472"/>
    <s v="ASESOR"/>
    <x v="1"/>
    <n v="0.3"/>
    <n v="262.19655"/>
  </r>
  <r>
    <s v="AUTOS"/>
    <s v="MAPFRE"/>
    <n v="4012000563018"/>
    <n v="676.14"/>
    <n v="101.42099999999999"/>
    <n v="0.15"/>
    <m/>
    <s v="MENSUAL"/>
    <d v="2022-01-31T00:00:00"/>
    <s v="RENOVACION"/>
    <s v="SEDAS DIAZ, VIRGINIA"/>
    <x v="103"/>
    <x v="103"/>
    <s v="DIRECTOR DE PROMOCION"/>
    <x v="18"/>
    <n v="0.3"/>
    <n v="30.426299999999998"/>
  </r>
  <r>
    <s v="AUTOS"/>
    <s v="MAPFRE"/>
    <n v="4012000611554"/>
    <n v="2644.39"/>
    <n v="396.65849999999995"/>
    <n v="0.15"/>
    <m/>
    <s v="CONTADO"/>
    <d v="2022-01-31T00:00:00"/>
    <s v="RENOVACION"/>
    <s v="GASTELUM BELTRAN Y ASOCIADOS SC"/>
    <x v="498"/>
    <x v="472"/>
    <s v="ASESOR"/>
    <x v="1"/>
    <n v="0.3"/>
    <n v="118.99754999999998"/>
  </r>
  <r>
    <s v="AUTOS"/>
    <s v="MAPFRE"/>
    <n v="4012100039045"/>
    <n v="9126.7900000000009"/>
    <n v="1369.0185000000001"/>
    <n v="0.15"/>
    <m/>
    <s v="CONTADO"/>
    <d v="2022-01-31T00:00:00"/>
    <s v="RENOVACION"/>
    <s v="ALVAREZ VALADEZ, MARTIN"/>
    <x v="415"/>
    <x v="394"/>
    <s v="SEGUROS"/>
    <x v="64"/>
    <n v="0.3"/>
    <n v="410.70555000000002"/>
  </r>
  <r>
    <s v="AUTOS"/>
    <s v="MAPFRE"/>
    <n v="4012100071606"/>
    <n v="8354.65"/>
    <n v="1253.1975"/>
    <n v="0.15"/>
    <m/>
    <s v="CONTADO"/>
    <d v="2022-01-31T00:00:00"/>
    <s v="RENOVACION"/>
    <s v="JIMENEZ AROCHE, CESAR ALEJANDRO"/>
    <x v="457"/>
    <x v="394"/>
    <s v="SEGUROS"/>
    <x v="64"/>
    <n v="0.3"/>
    <n v="375.95925"/>
  </r>
  <r>
    <s v="AUTOS"/>
    <s v="MAPFRE"/>
    <n v="4012100273780"/>
    <n v="846.84"/>
    <n v="127.026"/>
    <n v="0.15"/>
    <m/>
    <s v="MENSUAL"/>
    <d v="2022-01-31T00:00:00"/>
    <s v="NUEVA"/>
    <s v="SANCHEZ RAMIREZ, LAURA CATALINA"/>
    <x v="103"/>
    <x v="103"/>
    <s v="DIRECTOR DE PROMOCION"/>
    <x v="18"/>
    <n v="0.3"/>
    <n v="38.107799999999997"/>
  </r>
  <r>
    <s v="AUTOS"/>
    <s v="MAPFRE"/>
    <n v="4012100393272"/>
    <n v="17424.21"/>
    <n v="2613.6315"/>
    <n v="0.15"/>
    <m/>
    <s v="CONTADO"/>
    <d v="2022-01-31T00:00:00"/>
    <s v="NUEVA"/>
    <s v="ALMARAZ KLADIANO, EDUARDO"/>
    <x v="243"/>
    <x v="243"/>
    <s v="ASESOR"/>
    <x v="40"/>
    <n v="0.3"/>
    <n v="784.08944999999994"/>
  </r>
  <r>
    <s v="AUTOS"/>
    <s v="MAPFRE"/>
    <n v="4012200007594"/>
    <n v="5553.86"/>
    <n v="833.07899999999995"/>
    <n v="0.15"/>
    <m/>
    <s v="CONTADO"/>
    <d v="2022-01-31T00:00:00"/>
    <s v="NUEVA"/>
    <s v="DEL MORAL MENENDEZ, ANA PAOLA"/>
    <x v="34"/>
    <x v="34"/>
    <s v="DIRECTOR DE CENTRO FINANCIERO"/>
    <x v="9"/>
    <n v="0.3"/>
    <n v="249.92369999999997"/>
  </r>
  <r>
    <s v="AUTOS"/>
    <s v="MAPFRE"/>
    <n v="4012200008026"/>
    <n v="3323.96"/>
    <n v="498.59399999999999"/>
    <n v="0.15"/>
    <m/>
    <s v="CONTADO"/>
    <d v="2022-01-31T00:00:00"/>
    <s v="NUEVA"/>
    <s v="ANDRADE GASTELUM, CARLOS"/>
    <x v="34"/>
    <x v="34"/>
    <s v="DIRECTOR DE CENTRO FINANCIERO"/>
    <x v="9"/>
    <n v="0.3"/>
    <n v="149.57819999999998"/>
  </r>
  <r>
    <s v="AUTOS"/>
    <s v="MAPFRE"/>
    <n v="4012200008679"/>
    <n v="3826.76"/>
    <n v="574.01400000000001"/>
    <n v="0.15"/>
    <m/>
    <s v="CONTADO"/>
    <d v="2022-01-31T00:00:00"/>
    <s v="NUEVA"/>
    <s v="ANDRADE GASTELUM, CARLOS"/>
    <x v="34"/>
    <x v="34"/>
    <s v="DIRECTOR DE CENTRO FINANCIERO"/>
    <x v="9"/>
    <n v="0.3"/>
    <n v="172.20419999999999"/>
  </r>
  <r>
    <s v="AUTOS"/>
    <s v="MAPFRE"/>
    <n v="4012200014164"/>
    <n v="4531.13"/>
    <n v="679.66949999999997"/>
    <n v="0.15"/>
    <m/>
    <s v="CONTADO"/>
    <d v="2022-01-31T00:00:00"/>
    <s v="NUEVA"/>
    <s v="CRUZ OJEDA, MARIA DEL PILAR"/>
    <x v="20"/>
    <x v="20"/>
    <s v="ASESOR SENIOR"/>
    <x v="3"/>
    <n v="0.3"/>
    <n v="203.90084999999999"/>
  </r>
  <r>
    <s v="AUTOS"/>
    <s v="MAPFRE"/>
    <n v="4012200017777"/>
    <n v="433.89"/>
    <n v="65.083500000000001"/>
    <n v="0.15"/>
    <m/>
    <s v="MENSUAL"/>
    <d v="2022-01-31T00:00:00"/>
    <s v="NUEVA"/>
    <s v="KOKEZA ., VOJISLAV"/>
    <x v="222"/>
    <x v="222"/>
    <s v="EJECUTIVO ASOCIADO"/>
    <x v="34"/>
    <n v="0.3"/>
    <n v="19.52505"/>
  </r>
  <r>
    <s v="AUTOS"/>
    <s v="MAPFRE"/>
    <n v="4012200018773"/>
    <n v="6658.19"/>
    <n v="998.72849999999994"/>
    <n v="0.15"/>
    <m/>
    <s v="CONTADO"/>
    <d v="2022-01-31T00:00:00"/>
    <s v="NUEVA"/>
    <s v="ZAPATA LOPEZ ALIAGA, DORA AMELI"/>
    <x v="83"/>
    <x v="83"/>
    <s v="ASESOR"/>
    <x v="17"/>
    <n v="0.3"/>
    <n v="299.61854999999997"/>
  </r>
  <r>
    <s v="AUTOS"/>
    <s v="MAPFRE"/>
    <n v="4012200020435"/>
    <n v="1791.01"/>
    <n v="268.6515"/>
    <n v="0.15"/>
    <m/>
    <s v="CONTADO"/>
    <d v="2022-01-31T00:00:00"/>
    <s v="NUEVA"/>
    <s v="BORRO MADRID, HECTOR JAVIER"/>
    <x v="523"/>
    <x v="494"/>
    <s v="ASESOR BANCA ESPECIALIZADA"/>
    <x v="5"/>
    <n v="0.3"/>
    <n v="80.59545"/>
  </r>
  <r>
    <s v="AUTOS"/>
    <s v="MAPFRE"/>
    <n v="4012200026810"/>
    <n v="403.69"/>
    <n v="52.49"/>
    <n v="0.13002551462756076"/>
    <m/>
    <s v="MENSUAL"/>
    <d v="2022-01-31T00:00:00"/>
    <s v="RENOVACION"/>
    <s v="BANCO ACTINVER SA INSTITUCION D"/>
    <x v="544"/>
    <x v="511"/>
    <s v="ASESOR ESPECIALIZADO"/>
    <x v="61"/>
    <n v="0.3"/>
    <n v="15.747"/>
  </r>
  <r>
    <s v="AUTOS"/>
    <s v="MAPFRE"/>
    <n v="4012200027918"/>
    <n v="3326.34"/>
    <n v="498.95100000000002"/>
    <n v="0.15"/>
    <m/>
    <s v="CONTADO"/>
    <d v="2022-01-31T00:00:00"/>
    <s v="NUEVA"/>
    <s v="OAXACA GONZALEZ, MARIA DEL PILA"/>
    <x v="231"/>
    <x v="231"/>
    <s v="ASESOR"/>
    <x v="36"/>
    <n v="0.3"/>
    <n v="149.68530000000001"/>
  </r>
  <r>
    <s v="AUTOS"/>
    <s v="MAPFRE"/>
    <n v="4012200029602"/>
    <n v="9305.83"/>
    <n v="1395.8744999999999"/>
    <n v="0.15"/>
    <m/>
    <s v="CONTADO"/>
    <d v="2022-01-31T00:00:00"/>
    <s v="NUEVA"/>
    <s v="ESPINO HERRERA, GERARDO ALFREDO"/>
    <x v="474"/>
    <x v="452"/>
    <s v="ASESOR PATRIMONIAL ASOCIADO"/>
    <x v="3"/>
    <n v="0.3"/>
    <n v="418.76234999999997"/>
  </r>
  <r>
    <s v="AUTOS"/>
    <s v="MAPFRE"/>
    <n v="4012200029725"/>
    <n v="267.99"/>
    <n v="40.198500000000003"/>
    <n v="0.15"/>
    <m/>
    <s v="MENSUAL"/>
    <d v="2022-01-31T00:00:00"/>
    <s v="NUEVA"/>
    <s v="VILLAFA丕 MONROY, JOSE MATEO"/>
    <x v="290"/>
    <x v="289"/>
    <s v="OPERADOR TELEFONICO"/>
    <x v="49"/>
    <n v="0.3"/>
    <n v="12.05955"/>
  </r>
  <r>
    <s v="AUTOS"/>
    <s v="MAPFRE"/>
    <n v="4012200032052"/>
    <n v="2285.92"/>
    <n v="342.88799999999998"/>
    <n v="0.15"/>
    <m/>
    <s v="CONTADO"/>
    <d v="2022-01-31T00:00:00"/>
    <s v="NUEVA"/>
    <s v="FEY ALVARADO, MARTHA LETICIA"/>
    <x v="414"/>
    <x v="394"/>
    <s v="SEGUROS"/>
    <x v="64"/>
    <n v="0.3"/>
    <n v="102.86639999999998"/>
  </r>
  <r>
    <s v="AUTOS"/>
    <s v="MAPFRE"/>
    <n v="4012200032203"/>
    <n v="5391.39"/>
    <n v="808.70850000000007"/>
    <n v="0.15"/>
    <m/>
    <s v="CONTADO"/>
    <d v="2022-01-31T00:00:00"/>
    <s v="NUEVA"/>
    <s v="OLMEDO MORALES, SOCORRO ROSARIO"/>
    <x v="462"/>
    <x v="445"/>
    <s v="ASESOR"/>
    <x v="2"/>
    <n v="0.3"/>
    <n v="242.61255"/>
  </r>
  <r>
    <s v="AUTOS"/>
    <s v="MAPFRE"/>
    <n v="4012200033678"/>
    <n v="5197.82"/>
    <n v="779.67299999999989"/>
    <n v="0.15"/>
    <m/>
    <s v="CONTADO"/>
    <d v="2022-01-31T00:00:00"/>
    <s v="NUEVA"/>
    <s v="VELASCO GUZMAN, MARTHA SOFIA"/>
    <x v="489"/>
    <x v="465"/>
    <s v="ASESOR"/>
    <x v="0"/>
    <n v="0.3"/>
    <n v="233.90189999999996"/>
  </r>
  <r>
    <s v="EMPRESARIAL"/>
    <s v="MAPFRE"/>
    <n v="4022200000736"/>
    <n v="474.78"/>
    <n v="61.721399999999996"/>
    <n v="0.13"/>
    <m/>
    <s v="MENSUAL"/>
    <d v="2022-01-31T00:00:00"/>
    <s v="NUEVA"/>
    <s v="CUEVAS CRUZ, GERARDO"/>
    <x v="63"/>
    <x v="63"/>
    <s v="ASESOR"/>
    <x v="14"/>
    <n v="0.3"/>
    <n v="18.516419999999997"/>
  </r>
  <r>
    <s v="AUTOS"/>
    <s v="MAPFRE"/>
    <n v="4011900402799"/>
    <n v="240.85"/>
    <n v="36.127499999999998"/>
    <n v="0.15"/>
    <m/>
    <s v="MENSUAL"/>
    <d v="2022-01-03T00:00:00"/>
    <s v="RENOVACION"/>
    <s v="URIAS CRUZ, DOLORESPATRICIA"/>
    <x v="545"/>
    <x v="512"/>
    <s v="SUBGERENTE ADMINISTRATIVO"/>
    <x v="26"/>
    <n v="0.3"/>
    <n v="10.838249999999999"/>
  </r>
  <r>
    <s v="AUTOS"/>
    <s v="MAPFRE"/>
    <n v="4011900435818"/>
    <n v="8731.58"/>
    <n v="1309.7369999999999"/>
    <n v="0.15"/>
    <m/>
    <s v="CONTADO"/>
    <d v="2022-01-04T00:00:00"/>
    <s v="RENOVACION"/>
    <s v="RODRIGUEZ VELAZQUEZ, MARIA ESTH"/>
    <x v="439"/>
    <x v="429"/>
    <s v="CREDITO"/>
    <x v="68"/>
    <n v="0.3"/>
    <n v="392.92109999999997"/>
  </r>
  <r>
    <s v="AUTOS"/>
    <s v="MAPFRE"/>
    <n v="4011900439094"/>
    <n v="3167.38"/>
    <n v="475.10699999999997"/>
    <n v="0.15"/>
    <m/>
    <s v="CONTADO"/>
    <d v="2022-01-04T00:00:00"/>
    <s v="RENOVACION"/>
    <s v="CORONADO SOTO, MITZI"/>
    <x v="85"/>
    <x v="85"/>
    <s v="SUBDIRECTOR DE CENTRO FINANCIERO"/>
    <x v="17"/>
    <n v="0.3"/>
    <n v="142.53209999999999"/>
  </r>
  <r>
    <s v="AUTOS"/>
    <s v="MAPFRE"/>
    <n v="4012000035908"/>
    <n v="468.8"/>
    <n v="70.319999999999993"/>
    <n v="0.15"/>
    <m/>
    <s v="MENSUAL"/>
    <d v="2022-01-04T00:00:00"/>
    <s v="RENOVACION"/>
    <s v="OLVERA ARTEAGA, DIANA"/>
    <x v="485"/>
    <x v="425"/>
    <s v="SIN ESQUEMA DE COMPENSACIÓN"/>
    <x v="67"/>
    <n v="0.3"/>
    <n v="21.095999999999997"/>
  </r>
  <r>
    <s v="AUTOS"/>
    <s v="MAPFRE"/>
    <n v="4012000092545"/>
    <n v="663.58"/>
    <n v="99.537000000000006"/>
    <n v="0.15"/>
    <m/>
    <s v="MENSUAL"/>
    <d v="2022-01-05T00:00:00"/>
    <s v="RENOVACION"/>
    <s v="MARTINEZ BARRON, MARIA EUGENIA"/>
    <x v="290"/>
    <x v="289"/>
    <s v="OPERADOR TELEFONICO"/>
    <x v="49"/>
    <n v="0.15"/>
    <n v="14.93055"/>
  </r>
  <r>
    <s v="HOGAR"/>
    <s v="MAPFRE"/>
    <n v="3102000002541"/>
    <n v="364.08"/>
    <n v="47.330399999999997"/>
    <n v="0.13"/>
    <m/>
    <s v="MENSUAL"/>
    <d v="2022-01-06T00:00:00"/>
    <s v="RENOVACION"/>
    <s v="FERADO MONREAL, ADRIANA"/>
    <x v="175"/>
    <x v="175"/>
    <s v="SUBDIRECTOR DE CENTRO FINANCIERO"/>
    <x v="0"/>
    <n v="0.3"/>
    <n v="14.199119999999999"/>
  </r>
  <r>
    <s v="AUTOS"/>
    <s v="MAPFRE"/>
    <n v="4011900477367"/>
    <n v="7351.66"/>
    <n v="1102.749"/>
    <n v="0.15"/>
    <m/>
    <s v="CONTADO"/>
    <d v="2022-01-06T00:00:00"/>
    <s v="RENOVACION"/>
    <s v="VILLAVICENCIO DE LA VEGA, FERNA"/>
    <x v="546"/>
    <x v="236"/>
    <s v="BAJA"/>
    <x v="1"/>
    <n v="0.3"/>
    <n v="330.82470000000001"/>
  </r>
  <r>
    <s v="HOGAR"/>
    <s v="MAPFRE"/>
    <n v="3101900008879"/>
    <n v="936.35"/>
    <n v="121.72550000000001"/>
    <n v="0.13"/>
    <m/>
    <s v="MENSUAL"/>
    <d v="2022-01-07T00:00:00"/>
    <s v="RENOVACION"/>
    <s v="YITANI MACCISE, MARIA DEL CARME"/>
    <x v="547"/>
    <x v="513"/>
    <s v="GERENTE"/>
    <x v="62"/>
    <n v="0.3"/>
    <n v="36.517650000000003"/>
  </r>
  <r>
    <s v="HOGAR"/>
    <s v="MAPFRE"/>
    <n v="3102000003859"/>
    <n v="1129.3900000000001"/>
    <n v="146.82070000000002"/>
    <n v="0.13"/>
    <m/>
    <s v="TRIMESTRAL"/>
    <d v="2022-01-07T00:00:00"/>
    <s v="RENOVACION"/>
    <s v="MEDINA TRUJILLO, JOSE ALFREDO"/>
    <x v="425"/>
    <x v="419"/>
    <s v="ASESOR"/>
    <x v="26"/>
    <n v="0.3"/>
    <n v="44.046210000000002"/>
  </r>
  <r>
    <s v="AUTOS"/>
    <s v="MAPFRE"/>
    <n v="4011900411566"/>
    <n v="411.96"/>
    <n v="61.793999999999997"/>
    <n v="0.15"/>
    <m/>
    <s v="MENSUAL"/>
    <d v="2022-01-07T00:00:00"/>
    <s v="RENOVACION"/>
    <s v="HERNNANDEZ MARTINEZ, LUIS ALBER"/>
    <x v="290"/>
    <x v="289"/>
    <s v="OPERADOR TELEFONICO"/>
    <x v="49"/>
    <n v="0.15"/>
    <n v="9.2690999999999999"/>
  </r>
  <r>
    <s v="AUTOS"/>
    <s v="MAPFRE"/>
    <n v="4011900439049"/>
    <n v="834.59"/>
    <n v="125.1885"/>
    <n v="0.15"/>
    <m/>
    <s v="TRIMESTRAL"/>
    <d v="2022-01-07T00:00:00"/>
    <s v="RENOVACION"/>
    <s v="PROVEDORA INDUSTRIAL Y AUTOMOTR"/>
    <x v="548"/>
    <x v="514"/>
    <s v="DIRECTOR DE CENTRO FINANCIERO"/>
    <x v="18"/>
    <n v="0.3"/>
    <n v="37.556550000000001"/>
  </r>
  <r>
    <s v="AUTOS"/>
    <s v="MAPFRE"/>
    <n v="4011900477357"/>
    <n v="3173.84"/>
    <n v="476.07600000000002"/>
    <n v="0.15"/>
    <m/>
    <s v="CONTADO"/>
    <d v="2022-01-07T00:00:00"/>
    <s v="RENOVACION"/>
    <s v="MONTANO GOMEZ, WENDY"/>
    <x v="190"/>
    <x v="190"/>
    <s v="ASESOR"/>
    <x v="28"/>
    <n v="0.3"/>
    <n v="142.8228"/>
  </r>
  <r>
    <s v="AUTOS"/>
    <s v="MAPFRE"/>
    <n v="4012000064647"/>
    <n v="-1914.44"/>
    <n v="-287.166"/>
    <n v="0.15"/>
    <m/>
    <s v="CONTADO"/>
    <d v="2022-01-07T00:00:00"/>
    <s v="RENOVACION"/>
    <s v="GUILLEN AGUILAR, MARCO AURELIO"/>
    <x v="395"/>
    <x v="394"/>
    <s v="SEGUROS"/>
    <x v="64"/>
    <n v="0.3"/>
    <n v="-86.149799999999999"/>
  </r>
  <r>
    <s v="AUTOS"/>
    <s v="MAPFRE"/>
    <n v="4012100103905"/>
    <n v="647.71"/>
    <n v="97.156500000000008"/>
    <n v="0.15"/>
    <m/>
    <s v="MENSUAL"/>
    <d v="2022-01-07T00:00:00"/>
    <s v="RENOVACION"/>
    <s v="TREJO CAMACHO, DIANA LILIA"/>
    <x v="438"/>
    <x v="236"/>
    <s v="BAJA"/>
    <x v="1"/>
    <n v="0.3"/>
    <n v="29.14695"/>
  </r>
  <r>
    <s v="HOGAR"/>
    <s v="MAPFRE"/>
    <n v="3101900008601"/>
    <n v="5260.78"/>
    <n v="683.90139999999997"/>
    <n v="0.13"/>
    <m/>
    <s v="SEMESTRAL"/>
    <d v="2022-01-10T00:00:00"/>
    <s v="RENOVACION"/>
    <s v="PEREZ PEREZ, FERNANDO"/>
    <x v="549"/>
    <x v="515"/>
    <s v="ASISTENTE DE ASESORIA"/>
    <x v="50"/>
    <n v="0.3"/>
    <n v="205.17041999999998"/>
  </r>
  <r>
    <s v="AUTOS"/>
    <s v="MAPFRE"/>
    <n v="4011900499564"/>
    <n v="325.44"/>
    <n v="48.815999999999995"/>
    <n v="0.15"/>
    <m/>
    <s v="MENSUAL"/>
    <d v="2022-01-10T00:00:00"/>
    <s v="RENOVACION"/>
    <s v="PEREZ QUEVEDO, ARTURO"/>
    <x v="78"/>
    <x v="78"/>
    <s v="INTERNO"/>
    <x v="16"/>
    <n v="0.3"/>
    <n v="14.644799999999998"/>
  </r>
  <r>
    <s v="AUTOS"/>
    <s v="MAPFRE"/>
    <n v="4012000102735"/>
    <n v="567.01"/>
    <n v="85.05149999999999"/>
    <n v="0.15"/>
    <m/>
    <s v="MENSUAL"/>
    <d v="2022-01-10T00:00:00"/>
    <s v="RENOVACION"/>
    <s v="LOERA MENDEZ, MARIA DEL REFUGIO"/>
    <x v="431"/>
    <x v="424"/>
    <s v="EJECUTIVO DE SERVICIO"/>
    <x v="34"/>
    <n v="0.3"/>
    <n v="25.515449999999998"/>
  </r>
  <r>
    <s v="AUTOS"/>
    <s v="MAPFRE"/>
    <n v="4012100074074"/>
    <n v="873.29"/>
    <n v="130.99349999999998"/>
    <n v="0.15"/>
    <m/>
    <s v="MENSUAL"/>
    <d v="2022-01-10T00:00:00"/>
    <s v="NUEVA"/>
    <s v="RAMIREZ HERNANDEZ, AGUSTIN"/>
    <x v="290"/>
    <x v="289"/>
    <s v="OPERADOR TELEFONICO"/>
    <x v="49"/>
    <n v="0.15"/>
    <n v="19.649024999999998"/>
  </r>
  <r>
    <s v="AUTOS"/>
    <s v="MAPFRE"/>
    <n v="4022100011264"/>
    <n v="2960.17"/>
    <n v="444.02550000000002"/>
    <n v="0.15"/>
    <m/>
    <s v="SEMESTRAL"/>
    <d v="2022-01-10T00:00:00"/>
    <s v="RENOVACION"/>
    <s v="TORRES HERNANDEZ, JORGE"/>
    <x v="395"/>
    <x v="394"/>
    <s v="SEGUROS"/>
    <x v="64"/>
    <n v="0.3"/>
    <n v="133.20765"/>
  </r>
  <r>
    <s v="AUTOS"/>
    <s v="MAPFRE"/>
    <n v="4011900442843"/>
    <n v="2321.44"/>
    <n v="348.21600000000001"/>
    <n v="0.15"/>
    <m/>
    <s v="SEMESTRAL"/>
    <d v="2022-01-11T00:00:00"/>
    <s v="RENOVACION"/>
    <s v="BALTIERREZ HERNANDEZ, VICTOR MA"/>
    <x v="235"/>
    <x v="235"/>
    <s v="ASESOR"/>
    <x v="38"/>
    <n v="0.3"/>
    <n v="104.4648"/>
  </r>
  <r>
    <s v="AUTOS"/>
    <s v="MAPFRE"/>
    <n v="4012000104667"/>
    <n v="367.69"/>
    <n v="55.153500000000001"/>
    <n v="0.15"/>
    <m/>
    <s v="MENSUAL"/>
    <d v="2022-01-11T00:00:00"/>
    <s v="RENOVACION"/>
    <s v="UGALDE GARCIA, SOFIA ISABEL"/>
    <x v="290"/>
    <x v="289"/>
    <s v="OPERADOR TELEFONICO"/>
    <x v="49"/>
    <n v="0.3"/>
    <n v="16.546050000000001"/>
  </r>
  <r>
    <s v="AUTOS"/>
    <s v="MAPFRE"/>
    <n v="4011900477393"/>
    <n v="4232.32"/>
    <n v="634.84799999999996"/>
    <n v="0.15"/>
    <m/>
    <s v="CONTADO"/>
    <d v="2022-01-12T00:00:00"/>
    <s v="RENOVACION"/>
    <s v="PEREZ LOPEZ, VICTOR ARTURO"/>
    <x v="395"/>
    <x v="394"/>
    <s v="SEGUROS"/>
    <x v="64"/>
    <n v="0.3"/>
    <n v="190.45439999999999"/>
  </r>
  <r>
    <s v="AUTOS"/>
    <s v="MAPFRE"/>
    <n v="4011900477412"/>
    <n v="2575.08"/>
    <n v="386.262"/>
    <n v="0.15"/>
    <m/>
    <s v="CONTADO"/>
    <d v="2022-01-12T00:00:00"/>
    <s v="RENOVACION"/>
    <s v="HUERTA VEGA, SANTIAGO"/>
    <x v="395"/>
    <x v="394"/>
    <s v="SEGUROS"/>
    <x v="64"/>
    <n v="0.3"/>
    <n v="115.87859999999999"/>
  </r>
  <r>
    <s v="HOGAR"/>
    <s v="MAPFRE"/>
    <n v="3101900007181"/>
    <n v="397.41"/>
    <n v="51.663300000000007"/>
    <n v="0.13"/>
    <m/>
    <s v="MENSUAL"/>
    <d v="2022-01-13T00:00:00"/>
    <s v="RENOVACION"/>
    <s v="ESPINOSA LAGUNA, RICARDO"/>
    <x v="12"/>
    <x v="12"/>
    <s v="ASESOR SENIOR"/>
    <x v="3"/>
    <n v="0.3"/>
    <n v="15.498990000000001"/>
  </r>
  <r>
    <s v="HOGAR"/>
    <s v="MAPFRE"/>
    <n v="3101900012143"/>
    <n v="240.31"/>
    <n v="31.240300000000001"/>
    <n v="0.13"/>
    <m/>
    <s v="MENSUAL"/>
    <d v="2022-01-13T00:00:00"/>
    <s v="RENOVACION"/>
    <s v="ORTEGA PELAEZ, ERIKA PAOLA"/>
    <x v="472"/>
    <x v="394"/>
    <s v="SEGUROS"/>
    <x v="64"/>
    <n v="0.3"/>
    <n v="9.37209"/>
  </r>
  <r>
    <s v="AUTOS"/>
    <s v="MAPFRE"/>
    <n v="4011900477392"/>
    <n v="4671.8900000000003"/>
    <n v="700.7835"/>
    <n v="0.15"/>
    <m/>
    <s v="CONTADO"/>
    <d v="2022-01-13T00:00:00"/>
    <s v="RENOVACION"/>
    <s v="CHAUVET ALLARD, GUILLAUME PATRI"/>
    <x v="395"/>
    <x v="394"/>
    <s v="SEGUROS"/>
    <x v="64"/>
    <n v="0.3"/>
    <n v="210.23505"/>
  </r>
  <r>
    <s v="HOGAR"/>
    <s v="MAPFRE"/>
    <n v="3101900018490"/>
    <n v="7681.84"/>
    <n v="998.63920000000007"/>
    <n v="0.13"/>
    <m/>
    <s v="CONTADO"/>
    <d v="2022-01-14T00:00:00"/>
    <s v="RENOVACION"/>
    <s v="PALOMINO CASTANEDA, CATALINA"/>
    <x v="38"/>
    <x v="38"/>
    <s v="DIRECTOR DE CENTRO FINANCIERO"/>
    <x v="10"/>
    <n v="0.3"/>
    <n v="299.59176000000002"/>
  </r>
  <r>
    <s v="HOGAR"/>
    <s v="MAPFRE"/>
    <n v="3101900019174"/>
    <n v="305.60000000000002"/>
    <n v="39.728000000000002"/>
    <n v="0.13"/>
    <m/>
    <s v="MENSUAL"/>
    <d v="2022-01-14T00:00:00"/>
    <s v="RENOVACION"/>
    <s v="CAMPOS VILLA, VIKTOR MANUEL"/>
    <x v="95"/>
    <x v="95"/>
    <s v="SUBDIRECTOR DE CENTRO FINANCIERO"/>
    <x v="18"/>
    <n v="0.3"/>
    <n v="11.9184"/>
  </r>
  <r>
    <s v="HOGAR"/>
    <s v="MAPFRE"/>
    <n v="3101900019980"/>
    <n v="647.75"/>
    <n v="84.207499999999996"/>
    <n v="0.13"/>
    <m/>
    <s v="MENSUAL"/>
    <d v="2022-01-14T00:00:00"/>
    <s v="RENOVACION"/>
    <s v="CAMPOS VILL, VIKTOR MANUEL"/>
    <x v="395"/>
    <x v="394"/>
    <s v="SEGUROS"/>
    <x v="64"/>
    <n v="0.3"/>
    <n v="25.262249999999998"/>
  </r>
  <r>
    <s v="AUTOS"/>
    <s v="MAPFRE"/>
    <n v="4011900446927"/>
    <n v="6532.25"/>
    <n v="979.83749999999998"/>
    <n v="0.15"/>
    <m/>
    <s v="CONTADO"/>
    <d v="2022-01-14T00:00:00"/>
    <s v="RENOVACION"/>
    <s v="BENCE , WIILIAM JACKSON BENCE"/>
    <x v="210"/>
    <x v="210"/>
    <s v="EJECUTIVO DE SERVICIO"/>
    <x v="33"/>
    <n v="0.3"/>
    <n v="293.95124999999996"/>
  </r>
  <r>
    <s v="AUTOS"/>
    <s v="MAPFRE"/>
    <n v="4011900477416"/>
    <n v="15363.15"/>
    <n v="2304.4724999999999"/>
    <n v="0.15"/>
    <m/>
    <s v="CONTADO"/>
    <d v="2022-01-14T00:00:00"/>
    <s v="RENOVACION"/>
    <s v="CAPISTRAN RUIZ, BRENDA XOCHITL"/>
    <x v="439"/>
    <x v="429"/>
    <s v="CREDITO"/>
    <x v="68"/>
    <n v="0.3"/>
    <n v="691.34174999999993"/>
  </r>
  <r>
    <s v="AUTOS"/>
    <s v="MAPFRE"/>
    <n v="4011900499515"/>
    <n v="563.13"/>
    <n v="84.469499999999996"/>
    <n v="0.15"/>
    <m/>
    <s v="MENSUAL"/>
    <d v="2022-01-14T00:00:00"/>
    <s v="RENOVACION"/>
    <s v="ARAIZA CABRAL, BEATRIZ ADRIANA"/>
    <x v="395"/>
    <x v="394"/>
    <s v="SEGUROS"/>
    <x v="64"/>
    <n v="0.3"/>
    <n v="25.34085"/>
  </r>
  <r>
    <s v="AUTOS"/>
    <s v="MAPFRE"/>
    <n v="4012000092633"/>
    <n v="298.19"/>
    <n v="44.728499999999997"/>
    <n v="0.15"/>
    <m/>
    <s v="MENSUAL"/>
    <d v="2022-01-14T00:00:00"/>
    <s v="RENOVACION"/>
    <s v="MUNIZ LOPEZ, YUDITH FABIOLA"/>
    <x v="534"/>
    <x v="505"/>
    <s v="OPERADOR TELEFONICO"/>
    <x v="49"/>
    <n v="0.15"/>
    <n v="6.709274999999999"/>
  </r>
  <r>
    <s v="AUTOS"/>
    <s v="MAPFRE"/>
    <n v="4012100289299"/>
    <n v="770.06"/>
    <n v="110.12"/>
    <n v="0.14300184401215491"/>
    <m/>
    <s v="MENSUAL"/>
    <d v="2022-01-14T00:00:00"/>
    <s v="NUEVA"/>
    <s v="GARCIA HERRERA, CRISTIAN ODTNIE"/>
    <x v="395"/>
    <x v="394"/>
    <s v="SEGUROS"/>
    <x v="64"/>
    <n v="0.3"/>
    <n v="33.036000000000001"/>
  </r>
  <r>
    <s v="HOGAR"/>
    <s v="MAPFRE"/>
    <n v="3101900019175"/>
    <n v="259.57"/>
    <n v="33.744100000000003"/>
    <n v="0.13"/>
    <m/>
    <s v="MENSUAL"/>
    <d v="2022-01-17T00:00:00"/>
    <s v="RENOVACION"/>
    <s v="VILLA ALTAMIRANO, MARGARITA"/>
    <x v="85"/>
    <x v="85"/>
    <s v="SUBDIRECTOR DE CENTRO FINANCIERO"/>
    <x v="17"/>
    <n v="0.3"/>
    <n v="10.123230000000001"/>
  </r>
  <r>
    <s v="HOGAR"/>
    <s v="MAPFRE"/>
    <n v="3101900019180"/>
    <n v="388.57"/>
    <n v="50.514099999999999"/>
    <n v="0.13"/>
    <m/>
    <s v="MENSUAL"/>
    <d v="2022-01-17T00:00:00"/>
    <s v="RENOVACION"/>
    <s v="VILLA ALTAMIRANO, MARGARITA"/>
    <x v="85"/>
    <x v="85"/>
    <s v="SUBDIRECTOR DE CENTRO FINANCIERO"/>
    <x v="17"/>
    <n v="0.3"/>
    <n v="15.154229999999998"/>
  </r>
  <r>
    <s v="AUTOS"/>
    <s v="MAPFRE"/>
    <n v="4012000065973"/>
    <n v="196.39"/>
    <n v="29.458499999999997"/>
    <n v="0.15"/>
    <m/>
    <s v="MENSUAL"/>
    <d v="2022-01-17T00:00:00"/>
    <s v="RENOVACION"/>
    <s v="PACHECO POBLETE, JOSE CARLOS"/>
    <x v="550"/>
    <x v="516"/>
    <s v="EJECUTIVO"/>
    <x v="71"/>
    <n v="0.3"/>
    <n v="8.8375499999999985"/>
  </r>
  <r>
    <s v="HOGAR"/>
    <s v="MAPFRE"/>
    <n v="3101900016884"/>
    <n v="-5234.96"/>
    <n v="-680.54480000000001"/>
    <n v="0.13"/>
    <m/>
    <s v="CONTADO"/>
    <d v="2022-01-18T00:00:00"/>
    <s v="RENOVACION"/>
    <s v="AGUILAR RUFINO, LUIS"/>
    <x v="18"/>
    <x v="18"/>
    <s v="DIRECTOR DE CENTRO FINANCIERO"/>
    <x v="3"/>
    <n v="0.3"/>
    <n v="-204.16344000000001"/>
  </r>
  <r>
    <s v="HOGAR"/>
    <s v="MAPFRE"/>
    <n v="3101900016884"/>
    <n v="5234.96"/>
    <n v="680.54480000000001"/>
    <n v="0.13"/>
    <m/>
    <s v="CONTADO"/>
    <d v="2022-01-18T00:00:00"/>
    <s v="RENOVACION"/>
    <s v="AGUILAR RUFINO, LUIS"/>
    <x v="18"/>
    <x v="18"/>
    <s v="DIRECTOR DE CENTRO FINANCIERO"/>
    <x v="3"/>
    <n v="0.3"/>
    <n v="204.16344000000001"/>
  </r>
  <r>
    <s v="HOGAR"/>
    <s v="MAPFRE"/>
    <n v="3101900016884"/>
    <n v="5234.96"/>
    <n v="680.54480000000001"/>
    <n v="0.13"/>
    <m/>
    <s v="CONTADO"/>
    <d v="2022-01-18T00:00:00"/>
    <s v="RENOVACION"/>
    <s v="AGUILAR RUFINO, LUIS"/>
    <x v="18"/>
    <x v="18"/>
    <s v="DIRECTOR DE CENTRO FINANCIERO"/>
    <x v="3"/>
    <n v="0.3"/>
    <n v="204.16344000000001"/>
  </r>
  <r>
    <s v="HOGAR"/>
    <s v="MAPFRE"/>
    <n v="3101900016884"/>
    <n v="-5234.96"/>
    <n v="-680.54480000000001"/>
    <n v="0.13"/>
    <m/>
    <s v="CONTADO"/>
    <d v="2022-01-18T00:00:00"/>
    <s v="RENOVACION"/>
    <s v="AGUILAR RUFINO, LUIS"/>
    <x v="18"/>
    <x v="18"/>
    <s v="DIRECTOR DE CENTRO FINANCIERO"/>
    <x v="3"/>
    <n v="0.3"/>
    <n v="-204.16344000000001"/>
  </r>
  <r>
    <s v="HOGAR"/>
    <s v="MAPFRE"/>
    <n v="3101900018616"/>
    <n v="2314.08"/>
    <n v="300.8304"/>
    <n v="0.13"/>
    <m/>
    <s v="CONTADO"/>
    <d v="2022-01-18T00:00:00"/>
    <s v="RENOVACION"/>
    <s v="MAGANA CRUZ, EDGAR"/>
    <x v="28"/>
    <x v="28"/>
    <s v="ASESOR"/>
    <x v="7"/>
    <n v="0.3"/>
    <n v="90.249119999999991"/>
  </r>
  <r>
    <s v="HOGAR"/>
    <s v="MAPFRE"/>
    <n v="3101900019379"/>
    <n v="381.05"/>
    <n v="49.536500000000004"/>
    <n v="0.13"/>
    <m/>
    <s v="MENSUAL"/>
    <d v="2022-01-18T00:00:00"/>
    <s v="RENOVACION"/>
    <s v="MU令Z HERNANDEZ, GEORGINA AMALI"/>
    <x v="17"/>
    <x v="17"/>
    <s v="ASESOR SENIOR"/>
    <x v="3"/>
    <n v="0.3"/>
    <n v="14.860950000000001"/>
  </r>
  <r>
    <s v="AUTOS"/>
    <s v="MAPFRE"/>
    <n v="4012000088311"/>
    <n v="249.8"/>
    <n v="37.47"/>
    <n v="0.15"/>
    <m/>
    <s v="MENSUAL"/>
    <d v="2022-01-18T00:00:00"/>
    <s v="RENOVACION"/>
    <s v="CABRERA LEAL, JOSE LUIS"/>
    <x v="290"/>
    <x v="289"/>
    <s v="OPERADOR TELEFONICO"/>
    <x v="49"/>
    <n v="0.15"/>
    <n v="5.6204999999999998"/>
  </r>
  <r>
    <s v="AUTOS"/>
    <s v="MAPFRE"/>
    <n v="4011900477402"/>
    <n v="1710.09"/>
    <n v="256.51349999999996"/>
    <n v="0.15"/>
    <m/>
    <s v="SEMESTRAL"/>
    <d v="2022-01-19T00:00:00"/>
    <s v="RENOVACION"/>
    <s v="GOMEZ DOSAMANTES, EDUARDO"/>
    <x v="190"/>
    <x v="190"/>
    <s v="ASESOR"/>
    <x v="28"/>
    <n v="0.3"/>
    <n v="76.954049999999981"/>
  </r>
  <r>
    <s v="AUTOS"/>
    <s v="MAPFRE"/>
    <n v="4011900477452"/>
    <n v="5947.62"/>
    <n v="892.14299999999992"/>
    <n v="0.15"/>
    <m/>
    <s v="CONTADO"/>
    <d v="2022-01-19T00:00:00"/>
    <s v="RENOVACION"/>
    <s v="SABA MUSSALI, SALOMON"/>
    <x v="551"/>
    <x v="517"/>
    <s v="SUBDIRECTOR"/>
    <x v="1"/>
    <n v="0.3"/>
    <n v="267.64289999999994"/>
  </r>
  <r>
    <s v="HOGAR"/>
    <s v="MAPFRE"/>
    <n v="3101900019608"/>
    <n v="295.25"/>
    <n v="38.3825"/>
    <n v="0.13"/>
    <m/>
    <s v="MENSUAL"/>
    <d v="2022-01-20T00:00:00"/>
    <s v="RENOVACION"/>
    <s v="NORIEGA FERNANDEZ, MARICRUZ"/>
    <x v="387"/>
    <x v="386"/>
    <s v="ASESOR"/>
    <x v="8"/>
    <n v="0.3"/>
    <n v="11.514749999999999"/>
  </r>
  <r>
    <s v="AUTOS"/>
    <s v="MAPFRE"/>
    <n v="4011900477457"/>
    <n v="5602.71"/>
    <n v="840.40649999999994"/>
    <n v="0.15"/>
    <m/>
    <s v="CONTADO"/>
    <d v="2022-01-20T00:00:00"/>
    <s v="RENOVACION"/>
    <s v="BAUTISTA CAMARA, MANUEL HERNAN"/>
    <x v="290"/>
    <x v="289"/>
    <s v="OPERADOR TELEFONICO"/>
    <x v="49"/>
    <n v="0.15"/>
    <n v="226.06097499999998"/>
  </r>
  <r>
    <s v="HOGAR"/>
    <s v="MAPFRE"/>
    <n v="3101900009144"/>
    <n v="472.44"/>
    <n v="61.417200000000001"/>
    <n v="0.13"/>
    <m/>
    <s v="MENSUAL"/>
    <d v="2022-01-21T00:00:00"/>
    <s v="RENOVACION"/>
    <s v="DURAN GONZALEZ, VICTOR MANUEL"/>
    <x v="552"/>
    <x v="425"/>
    <s v="SIN ESQUEMA DE COMPENSACIÓN"/>
    <x v="67"/>
    <n v="0.3"/>
    <n v="18.425159999999998"/>
  </r>
  <r>
    <s v="HOGAR"/>
    <s v="MAPFRE"/>
    <n v="3101900016924"/>
    <n v="392.53"/>
    <n v="51.0289"/>
    <n v="0.13"/>
    <m/>
    <s v="MENSUAL"/>
    <d v="2022-01-21T00:00:00"/>
    <s v="RENOVACION"/>
    <s v="BARBES MACIAS, MARIA DE LA LUZ"/>
    <x v="28"/>
    <x v="28"/>
    <s v="ASESOR"/>
    <x v="7"/>
    <n v="0.3"/>
    <n v="15.308669999999999"/>
  </r>
  <r>
    <s v="AUTOS"/>
    <s v="MAPFRE"/>
    <n v="4011900402821"/>
    <n v="596.27"/>
    <n v="89.4405"/>
    <n v="0.15"/>
    <m/>
    <s v="MENSUAL"/>
    <d v="2022-01-21T00:00:00"/>
    <s v="RENOVACION"/>
    <s v="MARTINEZ ESCALANTE, MARTIN"/>
    <x v="489"/>
    <x v="465"/>
    <s v="ASESOR"/>
    <x v="0"/>
    <n v="0.3"/>
    <n v="26.832149999999999"/>
  </r>
  <r>
    <s v="AUTOS"/>
    <s v="MAPFRE"/>
    <n v="4011900402937"/>
    <n v="547.78"/>
    <n v="82.166999999999987"/>
    <n v="0.15"/>
    <m/>
    <s v="MENSUAL"/>
    <d v="2022-01-21T00:00:00"/>
    <s v="RENOVACION"/>
    <s v="ROMANTIMESDISE埆SC"/>
    <x v="489"/>
    <x v="465"/>
    <s v="ASESOR"/>
    <x v="0"/>
    <n v="0.3"/>
    <n v="24.650099999999995"/>
  </r>
  <r>
    <s v="AUTOS"/>
    <s v="MAPFRE"/>
    <n v="4012000104562"/>
    <n v="302.95999999999998"/>
    <n v="45.443999999999996"/>
    <n v="0.15"/>
    <m/>
    <s v="MENSUAL"/>
    <d v="2022-01-24T00:00:00"/>
    <s v="RENOVACION"/>
    <s v="LEDESMA VELASCO, ROSA MARIA"/>
    <x v="290"/>
    <x v="289"/>
    <s v="OPERADOR TELEFONICO"/>
    <x v="49"/>
    <n v="0.15"/>
    <n v="6.8165999999999993"/>
  </r>
  <r>
    <s v="AUTOS"/>
    <s v="MAPFRE"/>
    <n v="4032200000084"/>
    <n v="402.79"/>
    <n v="40.33"/>
    <n v="0.10012661684748876"/>
    <m/>
    <s v="MENSUAL"/>
    <d v="2022-01-24T00:00:00"/>
    <s v="RENOVACION"/>
    <s v="CONTRERAS LOPEZ, FERNANDO"/>
    <x v="395"/>
    <x v="394"/>
    <s v="SEGUROS"/>
    <x v="64"/>
    <n v="0.3"/>
    <n v="12.098999999999998"/>
  </r>
  <r>
    <s v="HOGAR"/>
    <s v="MAPFRE"/>
    <n v="3102000004564"/>
    <n v="340.47"/>
    <n v="44.261100000000006"/>
    <n v="0.13"/>
    <m/>
    <s v="MENSUAL"/>
    <d v="2022-01-25T00:00:00"/>
    <s v="RENOVACION"/>
    <s v="ROMERO JIMENEZ, LAURA ESTELA"/>
    <x v="395"/>
    <x v="394"/>
    <s v="SEGUROS"/>
    <x v="64"/>
    <n v="0.3"/>
    <n v="13.278330000000002"/>
  </r>
  <r>
    <s v="AUTOS"/>
    <s v="MAPFRE"/>
    <n v="4012000012392"/>
    <n v="2603.38"/>
    <n v="390.50700000000001"/>
    <n v="0.15"/>
    <m/>
    <s v="SEMESTRAL"/>
    <d v="2022-01-25T00:00:00"/>
    <s v="RENOVACION"/>
    <s v="VERAZA MENDOZA, ALBERTO ALEJAND"/>
    <x v="395"/>
    <x v="394"/>
    <s v="SEGUROS"/>
    <x v="64"/>
    <n v="0.3"/>
    <n v="117.15209999999999"/>
  </r>
  <r>
    <s v="AUTOS"/>
    <s v="MAPFRE"/>
    <n v="4012100028459"/>
    <n v="6764.8"/>
    <n v="1014.72"/>
    <n v="0.15"/>
    <m/>
    <s v="CONTADO"/>
    <d v="2022-01-25T00:00:00"/>
    <s v="RENOVACION"/>
    <s v="MARIN OJEDA, LUIS ARMANDO"/>
    <x v="66"/>
    <x v="66"/>
    <s v="DIRECTOR DE CENTRO FINANCIERO"/>
    <x v="14"/>
    <n v="0.3"/>
    <n v="304.416"/>
  </r>
  <r>
    <s v="AUTOS"/>
    <s v="MAPFRE"/>
    <n v="4052000027920"/>
    <n v="3157.83"/>
    <n v="410.52"/>
    <n v="0.13000066501363278"/>
    <m/>
    <s v="SEMESTRAL"/>
    <d v="2022-01-25T00:00:00"/>
    <s v="RENOVACION"/>
    <s v="EQUIPOS Y SUMINIESTROS DE AGUA"/>
    <x v="395"/>
    <x v="394"/>
    <s v="SEGUROS"/>
    <x v="64"/>
    <n v="0.3"/>
    <n v="123.15599999999999"/>
  </r>
  <r>
    <s v="HOGAR"/>
    <s v="MAPFRE"/>
    <n v="3101900004600"/>
    <n v="724.8"/>
    <n v="94.224000000000004"/>
    <n v="0.13"/>
    <m/>
    <s v="MENSUAL"/>
    <d v="2022-01-26T00:00:00"/>
    <s v="RENOVACION"/>
    <s v="CASAHONDA ZENTELLA, JORGE ADALB"/>
    <x v="553"/>
    <x v="518"/>
    <s v="ASESOR"/>
    <x v="0"/>
    <n v="0.3"/>
    <n v="28.267199999999999"/>
  </r>
  <r>
    <s v="AUTOS"/>
    <s v="MAPFRE"/>
    <n v="4011900339367"/>
    <n v="471.5"/>
    <n v="47.15"/>
    <n v="9.9999999999999992E-2"/>
    <m/>
    <s v="MENSUAL"/>
    <d v="2022-01-26T00:00:00"/>
    <s v="RENOVACION"/>
    <s v="PALAZUELOS DEL RINCON, LORENA"/>
    <x v="554"/>
    <x v="519"/>
    <s v="SUBGERENTE ADMINISTRATIVO"/>
    <x v="56"/>
    <n v="0.3"/>
    <n v="14.145"/>
  </r>
  <r>
    <s v="AUTOS"/>
    <s v="MAPFRE"/>
    <n v="4012000033514"/>
    <n v="405.48"/>
    <n v="60.822000000000003"/>
    <n v="0.15"/>
    <m/>
    <s v="MENSUAL"/>
    <d v="2022-01-26T00:00:00"/>
    <s v="RENOVACION"/>
    <s v="RUMUALDO SANTILLANES, LUZ DALIA"/>
    <x v="290"/>
    <x v="289"/>
    <s v="OPERADOR TELEFONICO"/>
    <x v="49"/>
    <n v="0.3"/>
    <n v="18.246600000000001"/>
  </r>
  <r>
    <s v="HOGAR"/>
    <s v="MAPFRE"/>
    <n v="3102000004664"/>
    <n v="486.95"/>
    <n v="63.3035"/>
    <n v="0.13"/>
    <m/>
    <s v="MENSUAL"/>
    <d v="2022-01-27T00:00:00"/>
    <s v="RENOVACION"/>
    <s v="VALLADOLID VAZQUEZ, EDNA MONSER"/>
    <x v="18"/>
    <x v="18"/>
    <s v="DIRECTOR DE CENTRO FINANCIERO"/>
    <x v="3"/>
    <n v="0.3"/>
    <n v="18.991049999999998"/>
  </r>
  <r>
    <s v="HOGAR"/>
    <s v="MAPFRE"/>
    <n v="3102000007681"/>
    <n v="470.03"/>
    <n v="61.103899999999996"/>
    <n v="0.13"/>
    <m/>
    <s v="MENSUAL"/>
    <d v="2022-01-27T00:00:00"/>
    <s v="RENOVACION"/>
    <s v="CAIRE PLIEGO, MARIANO"/>
    <x v="65"/>
    <x v="65"/>
    <s v="ASESOR"/>
    <x v="14"/>
    <n v="0.3"/>
    <n v="18.331169999999997"/>
  </r>
  <r>
    <s v="AUTOS"/>
    <s v="MAPFRE"/>
    <n v="4011900499504"/>
    <n v="317.97000000000003"/>
    <n v="47.695500000000003"/>
    <n v="0.15"/>
    <m/>
    <s v="MENSUAL"/>
    <d v="2022-01-27T00:00:00"/>
    <s v="RENOVACION"/>
    <s v="RAMIREZ SANCHEZ, CARLOS"/>
    <x v="471"/>
    <x v="451"/>
    <s v="ASESOR"/>
    <x v="28"/>
    <n v="0.3"/>
    <n v="14.30865"/>
  </r>
  <r>
    <s v="HOGAR"/>
    <s v="MAPFRE"/>
    <n v="3101900004550"/>
    <n v="911.39"/>
    <n v="118.4807"/>
    <n v="0.13"/>
    <m/>
    <s v="MENSUAL"/>
    <d v="2022-01-28T00:00:00"/>
    <s v="RENOVACION"/>
    <s v="HERNANDEZ AGUIRRE, SYLVIA"/>
    <x v="175"/>
    <x v="175"/>
    <s v="SUBDIRECTOR DE CENTRO FINANCIERO"/>
    <x v="0"/>
    <n v="0.3"/>
    <n v="35.54421"/>
  </r>
  <r>
    <s v="HOGAR"/>
    <s v="MAPFRE"/>
    <n v="3101900018573"/>
    <n v="652.76"/>
    <n v="84.858800000000002"/>
    <n v="0.13"/>
    <m/>
    <s v="MENSUAL"/>
    <d v="2022-01-28T00:00:00"/>
    <s v="RENOVACION"/>
    <s v="FERADO CRUZ, ENRIQUE"/>
    <x v="175"/>
    <x v="175"/>
    <s v="SUBDIRECTOR DE CENTRO FINANCIERO"/>
    <x v="0"/>
    <n v="0.3"/>
    <n v="25.457640000000001"/>
  </r>
  <r>
    <s v="HOGAR"/>
    <s v="MAPFRE"/>
    <n v="3102000001085"/>
    <n v="6750.21"/>
    <n v="877.52730000000008"/>
    <n v="0.13"/>
    <m/>
    <s v="SEMESTRAL"/>
    <d v="2022-01-28T00:00:00"/>
    <s v="RENOVACION"/>
    <s v="ENRIQUEZ RODRIGUEZ, GABRIEL"/>
    <x v="5"/>
    <x v="5"/>
    <s v="DIRECTOR DE CENTRO FINANCIERO"/>
    <x v="2"/>
    <n v="0.3"/>
    <n v="263.25819000000001"/>
  </r>
  <r>
    <s v="HOGAR"/>
    <s v="MAPFRE"/>
    <n v="3102000002506"/>
    <n v="18425.330000000002"/>
    <n v="2395.2929000000004"/>
    <n v="0.13"/>
    <m/>
    <s v="MENSUAL"/>
    <d v="2022-01-28T00:00:00"/>
    <s v="RENOVACION"/>
    <s v="ASOCIACION DE CONDOMINIOS AMBAR"/>
    <x v="555"/>
    <x v="520"/>
    <s v="DIRECTOR DE PROMOCION"/>
    <x v="1"/>
    <n v="0.3"/>
    <n v="718.58787000000007"/>
  </r>
  <r>
    <s v="AUTOS"/>
    <s v="MAPFRE"/>
    <n v="4011900477431"/>
    <n v="9765.93"/>
    <n v="1464.8895"/>
    <n v="0.15"/>
    <m/>
    <s v="CONTADO"/>
    <d v="2022-01-28T00:00:00"/>
    <s v="RENOVACION"/>
    <s v="SANCHEZ VELEZ, HECTOR"/>
    <x v="556"/>
    <x v="425"/>
    <s v="SIN ESQUEMA DE COMPENSACIÓN"/>
    <x v="67"/>
    <n v="0.3"/>
    <n v="439.46684999999997"/>
  </r>
  <r>
    <s v="AUTOS"/>
    <s v="MAPFRE"/>
    <n v="4011900477506"/>
    <n v="9751.98"/>
    <n v="1462.7969999999998"/>
    <n v="0.15"/>
    <m/>
    <s v="CONTADO"/>
    <d v="2022-01-28T00:00:00"/>
    <s v="RENOVACION"/>
    <s v="ARRENDADORA ACTINVER SA DE CV"/>
    <x v="407"/>
    <x v="405"/>
    <s v="ARRENDADORA"/>
    <x v="65"/>
    <n v="0.3"/>
    <n v="438.83909999999992"/>
  </r>
  <r>
    <s v="AUTOS"/>
    <s v="MAPFRE"/>
    <n v="4011900502333"/>
    <n v="1535.53"/>
    <n v="230.3295"/>
    <n v="0.15"/>
    <m/>
    <s v="TRIMESTRAL"/>
    <d v="2022-01-28T00:00:00"/>
    <s v="RENOVACION"/>
    <s v="PROVEEDORA INDUSTRIAL Y AUTOMOT"/>
    <x v="290"/>
    <x v="289"/>
    <s v="OPERADOR TELEFONICO"/>
    <x v="49"/>
    <n v="0.3"/>
    <n v="69.098849999999999"/>
  </r>
  <r>
    <s v="HOGAR"/>
    <s v="MAPFRE"/>
    <n v="3102000000228"/>
    <n v="20488.55"/>
    <n v="2663.5115000000001"/>
    <n v="0.13"/>
    <m/>
    <s v="CONTADO"/>
    <d v="2022-01-31T00:00:00"/>
    <s v="RENOVACION"/>
    <s v="BANCO ACTINVER, S.A. I.B.M. GRU"/>
    <x v="549"/>
    <x v="515"/>
    <s v="ASISTENTE DE ASESORIA"/>
    <x v="50"/>
    <n v="0.3"/>
    <n v="799.05345"/>
  </r>
  <r>
    <s v="AUTOS"/>
    <s v="MAPFRE"/>
    <n v="4011900477450"/>
    <n v="3544.31"/>
    <n v="531.64649999999995"/>
    <n v="0.15"/>
    <m/>
    <s v="CONTADO"/>
    <d v="2022-01-31T00:00:00"/>
    <s v="RENOVACION"/>
    <s v="OLMOS SOTO, ESTHELA"/>
    <x v="333"/>
    <x v="332"/>
    <s v="SUBDIRECTOR DE CENTRO FINANCIERO"/>
    <x v="26"/>
    <n v="0.3"/>
    <n v="159.49394999999998"/>
  </r>
  <r>
    <s v="AUTOS"/>
    <s v="MAPFRE"/>
    <n v="4011900499095"/>
    <n v="1958.07"/>
    <n v="293.71049999999997"/>
    <n v="0.15"/>
    <m/>
    <s v="TRIMESTRAL"/>
    <d v="2022-01-31T00:00:00"/>
    <s v="RENOVACION"/>
    <s v="MEDINA ESTRADA, FELIPE ARTURO"/>
    <x v="465"/>
    <x v="394"/>
    <s v="SEGUROS"/>
    <x v="64"/>
    <n v="0.3"/>
    <n v="88.11314999999999"/>
  </r>
  <r>
    <s v="EMPRESARIAL"/>
    <s v="MAPFRE"/>
    <n v="4042100000110"/>
    <n v="10944.2"/>
    <n v="1422.7460000000001"/>
    <n v="0.13"/>
    <m/>
    <s v="CONTADO"/>
    <d v="2022-01-14T00:00:00"/>
    <s v="NUEVA"/>
    <s v="ARRENDADORA ACTINVER, S.A. DE C"/>
    <x v="407"/>
    <x v="405"/>
    <s v="ARRENDADORA"/>
    <x v="65"/>
    <n v="0.3"/>
    <n v="426.82380000000001"/>
  </r>
  <r>
    <s v="EMPRESARIAL"/>
    <s v="MAPFRE"/>
    <n v="4042100000111"/>
    <n v="10944.2"/>
    <n v="1422.7460000000001"/>
    <n v="0.13"/>
    <m/>
    <s v="CONTADO"/>
    <d v="2022-01-14T00:00:00"/>
    <s v="NUEVA"/>
    <s v="ARRENDADORA ACTINVER, S.A. DE C"/>
    <x v="407"/>
    <x v="405"/>
    <s v="ARRENDADORA"/>
    <x v="65"/>
    <n v="0.3"/>
    <n v="426.82380000000001"/>
  </r>
  <r>
    <s v="EMPRESARIAL"/>
    <s v="MAPFRE"/>
    <n v="4042100000112"/>
    <n v="10944.2"/>
    <n v="1422.7460000000001"/>
    <n v="0.13"/>
    <m/>
    <s v="CONTADO"/>
    <d v="2022-01-14T00:00:00"/>
    <s v="NUEVA"/>
    <s v="ARRENDADORA ACTINVER, S.A. DE C"/>
    <x v="407"/>
    <x v="405"/>
    <s v="ARRENDADORA"/>
    <x v="65"/>
    <n v="0.3"/>
    <n v="426.82380000000001"/>
  </r>
  <r>
    <s v="AUTOS"/>
    <s v="MAPFRE"/>
    <n v="4011900477494"/>
    <n v="7053.39"/>
    <n v="1058.0084999999999"/>
    <n v="0.15"/>
    <m/>
    <s v="CONTADO"/>
    <d v="2022-01-21T00:00:00"/>
    <s v="RENOVACION"/>
    <s v="ARRENDADORA ACTINVER SA DE CV"/>
    <x v="407"/>
    <x v="405"/>
    <s v="ARRENDADORA"/>
    <x v="65"/>
    <n v="0.3"/>
    <n v="317.40254999999996"/>
  </r>
  <r>
    <s v="AUTOS"/>
    <s v="MAPFRE"/>
    <n v="4011900435838"/>
    <n v="18912.95"/>
    <n v="2836.9425000000001"/>
    <n v="0.15"/>
    <m/>
    <s v="CONTADO"/>
    <d v="2022-01-27T00:00:00"/>
    <s v="RENOVACION"/>
    <s v="EGUIARTE MORETT, MARIANA"/>
    <x v="557"/>
    <x v="405"/>
    <s v="ARRENDADORA"/>
    <x v="65"/>
    <n v="0.3"/>
    <n v="851.08275000000003"/>
  </r>
  <r>
    <s v="AUTOS"/>
    <s v="MAPFRE"/>
    <n v="4012000027821"/>
    <n v="12845.94"/>
    <n v="1926.8910000000001"/>
    <n v="0.15"/>
    <m/>
    <s v="CONTADO"/>
    <d v="2022-01-28T00:00:00"/>
    <s v="RENOVACION"/>
    <s v="ARRENDADORA ACTINVER SA DE CV"/>
    <x v="407"/>
    <x v="405"/>
    <s v="ARRENDADORA"/>
    <x v="65"/>
    <n v="0.3"/>
    <n v="578.06730000000005"/>
  </r>
  <r>
    <s v="AUTOS"/>
    <s v="MAPFRE"/>
    <n v="4052100000237"/>
    <n v="92042.13"/>
    <n v="13806.3195"/>
    <n v="0.15"/>
    <m/>
    <s v="CONTADO"/>
    <d v="2022-01-28T00:00:00"/>
    <s v="RENOVACION"/>
    <s v="ARRENDADORA ACTINVER, S.A. DE C"/>
    <x v="407"/>
    <x v="405"/>
    <s v="ARRENDADORA"/>
    <x v="65"/>
    <n v="0.3"/>
    <n v="4141.8958499999999"/>
  </r>
  <r>
    <s v="HOGAR"/>
    <s v="MAPFRE"/>
    <n v="3102100004286"/>
    <n v="1539251.61"/>
    <n v="200102.70930000002"/>
    <n v="0.13"/>
    <m/>
    <s v="CONTADO"/>
    <d v="2022-01-27T00:00:00"/>
    <s v="RENOVACION"/>
    <s v="ACTINVER INSURANCE SERVICES, AG"/>
    <x v="395"/>
    <x v="394"/>
    <s v="SEGUROS"/>
    <x v="64"/>
    <n v="0.3"/>
    <n v="60030.812790000004"/>
  </r>
  <r>
    <s v="EMPRESARIAL"/>
    <s v="MAPFRE"/>
    <n v="3912200000012"/>
    <n v="144167.72"/>
    <n v="18741.803599999999"/>
    <n v="0.13"/>
    <m/>
    <s v="CONTADO"/>
    <d v="2022-01-31T00:00:00"/>
    <s v="RENOVACION"/>
    <s v="ACTINVER INSURANCE SERVICES, AG"/>
    <x v="395"/>
    <x v="394"/>
    <s v="SEGUROS"/>
    <x v="64"/>
    <n v="0.3"/>
    <n v="5622.54108"/>
  </r>
  <r>
    <s v="EMPRESARIAL"/>
    <s v="MAPFRE"/>
    <n v="1602100006390"/>
    <n v="37.65"/>
    <n v="4.8944999999999999"/>
    <n v="0.13"/>
    <m/>
    <s v="CONTADO"/>
    <d v="2022-01-18T00:00:00"/>
    <s v="NUEVA"/>
    <s v="GRUPO LOST S.A. DE C.V."/>
    <x v="395"/>
    <x v="394"/>
    <s v="SEGUROS"/>
    <x v="64"/>
    <n v="0.3"/>
    <n v="1.468349999999999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">
  <r>
    <s v="EMPRESARIAL"/>
    <s v="MAPFRE"/>
    <n v="3922100003572"/>
    <n v="1479.06"/>
    <n v="160.19999999999999"/>
    <n v="0.10831203602287939"/>
    <m/>
    <s v="TRIMESTRAL"/>
    <d v="2022-01-11T00:00:00"/>
    <s v="NUEVA"/>
    <s v="CONSORCIO INDUSTRIAL VALSA, S.A"/>
    <x v="0"/>
    <x v="0"/>
    <s v="SUBDIRECTOR DE PROMOCION"/>
    <s v="CD MX CORPORATIVO"/>
    <n v="4.1500000000000002E-2"/>
    <n v="61.380990000000004"/>
  </r>
  <r>
    <s v="EMPRESARIAL"/>
    <s v="MAPFRE"/>
    <n v="3922100003572"/>
    <n v="156591.79999999999"/>
    <n v="18221.16"/>
    <n v="0.11636088224287607"/>
    <m/>
    <s v="TRIMESTRAL"/>
    <d v="2022-01-25T00:00:00"/>
    <s v="NUEVA"/>
    <s v="CONSORCIO INDUSTRIAL VALSA, S.A"/>
    <x v="0"/>
    <x v="0"/>
    <s v="SUBDIRECTOR DE PROMOCION"/>
    <s v="CD MX CORPORATIVO"/>
    <n v="4.4600000000000001E-2"/>
    <n v="5466.348"/>
  </r>
  <r>
    <s v="EMPRESARIAL"/>
    <s v="MAPFRE"/>
    <n v="3922000000545"/>
    <n v="3159.07"/>
    <n v="410.67910000000006"/>
    <n v="0.13"/>
    <m/>
    <s v="CONTADO"/>
    <d v="2022-01-26T00:00:00"/>
    <s v="RENOVACION"/>
    <s v="DESARROLLOS FORAY, S.A. DE C.V."/>
    <x v="1"/>
    <x v="1"/>
    <s v="SUBDIRECTOR DE PROMOCION"/>
    <s v="NL MTY TORRES MORADAS (CORPORATIVO)"/>
    <n v="0.05"/>
    <n v="157.95350000000002"/>
  </r>
  <r>
    <s v="EMPRESARIAL"/>
    <s v="MAPFRE"/>
    <n v="3922000001080"/>
    <n v="5533.04"/>
    <n v="719.29520000000002"/>
    <n v="0.13"/>
    <m/>
    <s v="CONTADO"/>
    <d v="2022-01-31T00:00:00"/>
    <s v="RENOVACION"/>
    <s v="DESARROLLOS FORAY, S.A. DE C.V."/>
    <x v="1"/>
    <x v="1"/>
    <s v="SUBDIRECTOR DE PROMOCION"/>
    <s v="NL MTY TORRES MORADAS (CORPORATIVO)"/>
    <n v="0.05"/>
    <n v="276.65199999999999"/>
  </r>
  <r>
    <s v="EMPRESARIAL"/>
    <s v="MAPFRE"/>
    <n v="3922100002751"/>
    <n v="10703.94"/>
    <n v="1391.5122000000001"/>
    <n v="0.13"/>
    <m/>
    <s v="MENSUAL"/>
    <d v="2022-01-31T00:00:00"/>
    <s v="NUEVA"/>
    <s v="ABSARA COSMETICS S.A.P.I. DE C."/>
    <x v="0"/>
    <x v="0"/>
    <s v="SUBDIRECTOR DE PROMOCION"/>
    <s v="CD MX CORPORATIVO"/>
    <n v="0.05"/>
    <n v="535.197"/>
  </r>
  <r>
    <s v="HOGAR"/>
    <s v="MAPFRE"/>
    <n v="3102100008225"/>
    <n v="477.31"/>
    <n v="62.0503"/>
    <n v="0.13"/>
    <m/>
    <s v="CONTADO"/>
    <d v="2022-01-03T00:00:00"/>
    <s v="NUEVA"/>
    <s v="SOLIS OLIVARES, DULCE MARIA"/>
    <x v="2"/>
    <x v="2"/>
    <s v="PROMOTOR CAMBIOS"/>
    <s v="NL MTY TORRES MORADAS (CORPORATIVO)"/>
    <n v="0.05"/>
    <n v="23.865500000000001"/>
  </r>
  <r>
    <s v="AUTOS"/>
    <s v="MAPFRE"/>
    <n v="4012000021175"/>
    <n v="9239.43"/>
    <n v="1385.9145000000001"/>
    <n v="0.15"/>
    <m/>
    <s v="CONTADO"/>
    <d v="2022-01-11T00:00:00"/>
    <s v="RENOVACION"/>
    <s v="MOLINAR VEGA, ALEJANDRO"/>
    <x v="3"/>
    <x v="3"/>
    <s v="ASESOR JUNIOR"/>
    <s v="CD MX CORPORATIVO"/>
    <n v="0.05"/>
    <n v="461.97150000000005"/>
  </r>
  <r>
    <s v="AUTOS"/>
    <s v="MAPFRE"/>
    <n v="4012100045372"/>
    <n v="978.25"/>
    <n v="146.73749999999998"/>
    <n v="0.15"/>
    <m/>
    <s v="MENSUAL"/>
    <d v="2022-01-26T00:00:00"/>
    <s v="RENOVACION"/>
    <s v="VILLEGAS VALLADARES, ENRIQUE"/>
    <x v="4"/>
    <x v="4"/>
    <s v="ASESOR"/>
    <s v="SLP SAN LUIS POTOSI PEDREGAL"/>
    <n v="0.05"/>
    <n v="48.912500000000001"/>
  </r>
  <r>
    <s v="EMPRESARIAL"/>
    <s v="MAPFRE"/>
    <n v="1612100000149"/>
    <n v="10237.5"/>
    <n v="1330.875"/>
    <n v="0.13"/>
    <m/>
    <s v="MENSUAL SIN RECARGOS"/>
    <d v="2022-01-17T00:00:00"/>
    <s v="NUEVA"/>
    <s v="FINADIX, S.A. DE C.V. SOFOM E.N"/>
    <x v="5"/>
    <x v="5"/>
    <s v="ASESOR"/>
    <s v="JAL ZAPOPAN ANDARES CB"/>
    <n v="0.05"/>
    <n v="511.875"/>
  </r>
  <r>
    <s v="EMPRESARIAL"/>
    <s v="MAPFRE"/>
    <n v="3922100004330"/>
    <n v="93650.68"/>
    <n v="12174.588399999999"/>
    <n v="0.13"/>
    <m/>
    <s v="CONTADO"/>
    <d v="2022-01-04T00:00:00"/>
    <s v="NUEVA"/>
    <s v="EMPACADORA DE CARNES SAN FRANCI"/>
    <x v="6"/>
    <x v="6"/>
    <s v="ASESOR"/>
    <s v="AGS AGUASCALIENTES NTE 509"/>
    <n v="0.05"/>
    <n v="4682.5339999999997"/>
  </r>
  <r>
    <s v="EMPRESARIAL"/>
    <s v="MAPFRE"/>
    <n v="1602100006379"/>
    <n v="727.34"/>
    <n v="94.554200000000009"/>
    <n v="0.13"/>
    <m/>
    <s v="CONTADO"/>
    <d v="2022-01-03T00:00:00"/>
    <s v="NUEVA"/>
    <s v="RCAD GRUPO ALIMENTOS SA DE CV"/>
    <x v="7"/>
    <x v="7"/>
    <s v="DIRECTOR"/>
    <s v="NL MTY TORRES MORADAS (CORPORATIVO)"/>
    <n v="0.05"/>
    <n v="36.36700000000000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Tabla 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compact="0" compactData="0" multipleFieldFilters="0">
  <location ref="A4:C461" firstHeaderRow="1" firstDataRow="1" firstDataCol="2" rowPageCount="1" colPageCount="1"/>
  <pivotFields count="17">
    <pivotField compact="0" outline="0" showAll="0" defaultSubtotal="0"/>
    <pivotField compact="0" outline="0" showAll="0" defaultSubtotal="0"/>
    <pivotField compact="0" numFmtId="1" outline="0" showAll="0" defaultSubtotal="0"/>
    <pivotField compact="0" numFmtId="165" outline="0" showAll="0" defaultSubtotal="0"/>
    <pivotField compact="0" outline="0" showAll="0" defaultSubtotal="0"/>
    <pivotField compact="0" numFmtId="9" outline="0" showAll="0" defaultSubtotal="0"/>
    <pivotField compact="0" outline="0" showAll="0" defaultSubtotal="0"/>
    <pivotField compact="0" outline="0" showAll="0" defaultSubtotal="0"/>
    <pivotField compact="0" numFmtId="14" outline="0" subtotalTop="0" showAll="0" includeNewItemsInFilter="1" defaultSubtotal="0"/>
    <pivotField compact="0" outline="0" subtotalTop="0" showAll="0" includeNewItemsInFilter="1" defaultSubtotal="0"/>
    <pivotField compact="0" outline="0" showAll="0" defaultSubtotal="0"/>
    <pivotField axis="axisRow" compact="0" numFmtId="1" outline="0" showAll="0" defaultSubtotal="0">
      <items count="652">
        <item x="251"/>
        <item x="524"/>
        <item x="282"/>
        <item m="1" x="638"/>
        <item x="241"/>
        <item x="53"/>
        <item x="354"/>
        <item x="247"/>
        <item x="264"/>
        <item x="368"/>
        <item x="318"/>
        <item x="271"/>
        <item x="384"/>
        <item x="310"/>
        <item x="377"/>
        <item x="45"/>
        <item x="250"/>
        <item x="369"/>
        <item x="108"/>
        <item x="190"/>
        <item x="170"/>
        <item x="105"/>
        <item x="407"/>
        <item x="42"/>
        <item x="164"/>
        <item m="1" x="595"/>
        <item x="149"/>
        <item x="286"/>
        <item x="128"/>
        <item x="391"/>
        <item x="217"/>
        <item x="109"/>
        <item x="285"/>
        <item x="307"/>
        <item x="81"/>
        <item x="287"/>
        <item x="350"/>
        <item x="43"/>
        <item x="163"/>
        <item m="1" x="573"/>
        <item x="289"/>
        <item x="313"/>
        <item x="191"/>
        <item x="283"/>
        <item x="393"/>
        <item x="161"/>
        <item x="185"/>
        <item x="502"/>
        <item x="385"/>
        <item x="157"/>
        <item x="347"/>
        <item x="187"/>
        <item x="220"/>
        <item x="253"/>
        <item x="424"/>
        <item x="219"/>
        <item x="196"/>
        <item x="345"/>
        <item x="261"/>
        <item x="46"/>
        <item x="63"/>
        <item x="158"/>
        <item x="336"/>
        <item x="249"/>
        <item x="156"/>
        <item x="152"/>
        <item x="103"/>
        <item x="44"/>
        <item x="48"/>
        <item x="37"/>
        <item x="130"/>
        <item x="127"/>
        <item x="23"/>
        <item x="9"/>
        <item x="12"/>
        <item x="126"/>
        <item x="20"/>
        <item x="19"/>
        <item x="17"/>
        <item x="309"/>
        <item x="7"/>
        <item x="73"/>
        <item m="1" x="614"/>
        <item x="388"/>
        <item x="262"/>
        <item x="334"/>
        <item x="38"/>
        <item x="74"/>
        <item m="1" x="580"/>
        <item x="39"/>
        <item x="133"/>
        <item x="131"/>
        <item x="98"/>
        <item x="375"/>
        <item x="175"/>
        <item x="107"/>
        <item x="87"/>
        <item x="66"/>
        <item x="255"/>
        <item x="132"/>
        <item x="172"/>
        <item x="483"/>
        <item x="240"/>
        <item x="129"/>
        <item x="18"/>
        <item x="198"/>
        <item x="246"/>
        <item x="258"/>
        <item x="34"/>
        <item x="64"/>
        <item x="41"/>
        <item x="166"/>
        <item x="519"/>
        <item x="216"/>
        <item x="106"/>
        <item x="311"/>
        <item x="91"/>
        <item x="121"/>
        <item x="239"/>
        <item x="256"/>
        <item x="349"/>
        <item x="159"/>
        <item x="270"/>
        <item m="1" x="641"/>
        <item x="366"/>
        <item x="367"/>
        <item x="252"/>
        <item x="479"/>
        <item x="312"/>
        <item x="254"/>
        <item x="293"/>
        <item x="316"/>
        <item x="235"/>
        <item x="306"/>
        <item x="257"/>
        <item x="227"/>
        <item x="186"/>
        <item x="281"/>
        <item x="372"/>
        <item m="1" x="578"/>
        <item x="11"/>
        <item x="75"/>
        <item x="97"/>
        <item x="116"/>
        <item x="115"/>
        <item x="95"/>
        <item x="114"/>
        <item x="122"/>
        <item x="110"/>
        <item x="379"/>
        <item x="59"/>
        <item x="229"/>
        <item x="495"/>
        <item x="188"/>
        <item x="168"/>
        <item x="269"/>
        <item x="346"/>
        <item x="89"/>
        <item x="333"/>
        <item x="82"/>
        <item x="305"/>
        <item x="84"/>
        <item x="134"/>
        <item x="272"/>
        <item x="278"/>
        <item x="144"/>
        <item x="485"/>
        <item x="141"/>
        <item x="35"/>
        <item x="243"/>
        <item x="353"/>
        <item x="142"/>
        <item x="304"/>
        <item x="49"/>
        <item x="341"/>
        <item x="210"/>
        <item x="62"/>
        <item x="221"/>
        <item x="96"/>
        <item x="13"/>
        <item x="280"/>
        <item x="6"/>
        <item x="33"/>
        <item x="266"/>
        <item x="320"/>
        <item x="8"/>
        <item x="26"/>
        <item x="162"/>
        <item x="120"/>
        <item x="234"/>
        <item x="237"/>
        <item x="438"/>
        <item x="150"/>
        <item x="222"/>
        <item x="263"/>
        <item x="231"/>
        <item x="228"/>
        <item x="387"/>
        <item x="553"/>
        <item x="83"/>
        <item x="339"/>
        <item x="363"/>
        <item x="118"/>
        <item x="242"/>
        <item x="323"/>
        <item x="10"/>
        <item x="232"/>
        <item x="290"/>
        <item x="245"/>
        <item x="381"/>
        <item x="211"/>
        <item x="171"/>
        <item x="28"/>
        <item x="1"/>
        <item x="4"/>
        <item x="472"/>
        <item x="153"/>
        <item x="382"/>
        <item x="226"/>
        <item x="135"/>
        <item x="180"/>
        <item x="332"/>
        <item x="86"/>
        <item x="24"/>
        <item x="193"/>
        <item x="60"/>
        <item x="177"/>
        <item x="145"/>
        <item x="365"/>
        <item x="340"/>
        <item x="197"/>
        <item x="0"/>
        <item x="378"/>
        <item x="431"/>
        <item x="148"/>
        <item x="139"/>
        <item x="147"/>
        <item x="27"/>
        <item x="302"/>
        <item x="76"/>
        <item x="324"/>
        <item x="179"/>
        <item x="72"/>
        <item x="321"/>
        <item x="308"/>
        <item x="325"/>
        <item x="534"/>
        <item m="1" x="565"/>
        <item x="200"/>
        <item x="209"/>
        <item x="204"/>
        <item x="279"/>
        <item x="138"/>
        <item x="90"/>
        <item x="80"/>
        <item x="111"/>
        <item x="79"/>
        <item x="215"/>
        <item x="439"/>
        <item x="489"/>
        <item x="550"/>
        <item x="267"/>
        <item x="328"/>
        <item x="173"/>
        <item x="167"/>
        <item x="169"/>
        <item x="165"/>
        <item x="176"/>
        <item x="160"/>
        <item x="212"/>
        <item x="317"/>
        <item x="315"/>
        <item x="394"/>
        <item x="214"/>
        <item x="358"/>
        <item x="303"/>
        <item x="301"/>
        <item x="184"/>
        <item x="174"/>
        <item x="178"/>
        <item x="182"/>
        <item x="183"/>
        <item x="143"/>
        <item x="146"/>
        <item x="137"/>
        <item x="155"/>
        <item x="392"/>
        <item x="395"/>
        <item x="288"/>
        <item x="195"/>
        <item x="52"/>
        <item x="88"/>
        <item x="50"/>
        <item x="5"/>
        <item m="1" x="558"/>
        <item x="244"/>
        <item x="554"/>
        <item x="547"/>
        <item x="552"/>
        <item x="360"/>
        <item x="417"/>
        <item x="276"/>
        <item x="265"/>
        <item x="140"/>
        <item x="275"/>
        <item x="40"/>
        <item x="471"/>
        <item x="78"/>
        <item x="327"/>
        <item x="319"/>
        <item x="335"/>
        <item x="31"/>
        <item x="449"/>
        <item x="412"/>
        <item x="65"/>
        <item x="112"/>
        <item x="487"/>
        <item x="224"/>
        <item x="259"/>
        <item x="16"/>
        <item x="25"/>
        <item x="423"/>
        <item x="21"/>
        <item x="55"/>
        <item x="545"/>
        <item x="248"/>
        <item x="292"/>
        <item x="357"/>
        <item x="47"/>
        <item x="199"/>
        <item x="329"/>
        <item x="102"/>
        <item x="125"/>
        <item x="104"/>
        <item x="194"/>
        <item x="477"/>
        <item x="298"/>
        <item x="29"/>
        <item x="337"/>
        <item x="151"/>
        <item x="22"/>
        <item x="330"/>
        <item x="117"/>
        <item x="538"/>
        <item m="1" x="643"/>
        <item x="56"/>
        <item x="57"/>
        <item x="70"/>
        <item x="85"/>
        <item x="203"/>
        <item x="383"/>
        <item x="260"/>
        <item x="206"/>
        <item x="181"/>
        <item x="338"/>
        <item x="225"/>
        <item x="68"/>
        <item x="236"/>
        <item x="331"/>
        <item x="527"/>
        <item m="1" x="635"/>
        <item x="453"/>
        <item x="373"/>
        <item m="1" x="599"/>
        <item x="362"/>
        <item x="544"/>
        <item x="450"/>
        <item m="1" x="632"/>
        <item x="322"/>
        <item x="51"/>
        <item x="284"/>
        <item x="101"/>
        <item x="447"/>
        <item x="462"/>
        <item m="1" x="568"/>
        <item x="356"/>
        <item x="326"/>
        <item x="32"/>
        <item x="404"/>
        <item x="361"/>
        <item x="36"/>
        <item x="69"/>
        <item x="71"/>
        <item x="77"/>
        <item x="113"/>
        <item x="119"/>
        <item x="154"/>
        <item x="202"/>
        <item x="208"/>
        <item x="223"/>
        <item x="418"/>
        <item x="467"/>
        <item x="530"/>
        <item x="295"/>
        <item x="314"/>
        <item x="343"/>
        <item x="348"/>
        <item x="480"/>
        <item x="376"/>
        <item x="386"/>
        <item x="389"/>
        <item x="390"/>
        <item x="481"/>
        <item x="491"/>
        <item m="1" x="572"/>
        <item x="413"/>
        <item x="541"/>
        <item x="425"/>
        <item x="415"/>
        <item m="1" x="616"/>
        <item x="374"/>
        <item x="422"/>
        <item x="537"/>
        <item x="432"/>
        <item x="427"/>
        <item x="446"/>
        <item x="14"/>
        <item x="448"/>
        <item x="476"/>
        <item x="470"/>
        <item x="475"/>
        <item x="458"/>
        <item m="1" x="581"/>
        <item x="507"/>
        <item x="505"/>
        <item x="508"/>
        <item x="517"/>
        <item x="459"/>
        <item x="535"/>
        <item x="498"/>
        <item x="440"/>
        <item x="512"/>
        <item x="414"/>
        <item x="444"/>
        <item x="515"/>
        <item x="428"/>
        <item x="207"/>
        <item x="99"/>
        <item x="516"/>
        <item x="452"/>
        <item x="510"/>
        <item x="504"/>
        <item x="531"/>
        <item x="411"/>
        <item x="344"/>
        <item x="30"/>
        <item x="123"/>
        <item x="213"/>
        <item x="297"/>
        <item x="465"/>
        <item x="3"/>
        <item m="1" x="647"/>
        <item m="1" x="650"/>
        <item x="189"/>
        <item x="277"/>
        <item m="1" x="569"/>
        <item m="1" x="583"/>
        <item x="435"/>
        <item x="468"/>
        <item x="93"/>
        <item x="136"/>
        <item x="540"/>
        <item x="218"/>
        <item m="1" x="588"/>
        <item m="1" x="622"/>
        <item x="15"/>
        <item m="1" x="634"/>
        <item x="300"/>
        <item x="509"/>
        <item x="451"/>
        <item x="445"/>
        <item x="522"/>
        <item x="456"/>
        <item x="364"/>
        <item x="543"/>
        <item x="124"/>
        <item m="1" x="592"/>
        <item x="409"/>
        <item x="442"/>
        <item x="455"/>
        <item x="492"/>
        <item x="518"/>
        <item x="555"/>
        <item x="525"/>
        <item x="359"/>
        <item m="1" x="563"/>
        <item m="1" x="611"/>
        <item x="533"/>
        <item x="268"/>
        <item x="434"/>
        <item m="1" x="589"/>
        <item m="1" x="625"/>
        <item m="1" x="597"/>
        <item m="1" x="586"/>
        <item x="521"/>
        <item x="410"/>
        <item m="1" x="620"/>
        <item x="469"/>
        <item m="1" x="577"/>
        <item x="421"/>
        <item x="429"/>
        <item x="437"/>
        <item x="500"/>
        <item x="443"/>
        <item x="513"/>
        <item m="1" x="640"/>
        <item x="506"/>
        <item m="1" x="561"/>
        <item m="1" x="574"/>
        <item x="92"/>
        <item x="192"/>
        <item m="1" x="642"/>
        <item x="274"/>
        <item m="1" x="594"/>
        <item m="1" x="576"/>
        <item m="1" x="564"/>
        <item x="54"/>
        <item m="1" x="618"/>
        <item m="1" x="566"/>
        <item x="405"/>
        <item x="205"/>
        <item m="1" x="570"/>
        <item x="230"/>
        <item m="1" x="617"/>
        <item m="1" x="624"/>
        <item m="1" x="604"/>
        <item x="497"/>
        <item m="1" x="636"/>
        <item m="1" x="602"/>
        <item m="1" x="606"/>
        <item m="1" x="633"/>
        <item m="1" x="610"/>
        <item m="1" x="627"/>
        <item m="1" x="631"/>
        <item x="291"/>
        <item m="1" x="575"/>
        <item m="1" x="645"/>
        <item x="478"/>
        <item x="430"/>
        <item x="419"/>
        <item x="420"/>
        <item m="1" x="590"/>
        <item m="1" x="596"/>
        <item x="546"/>
        <item m="1" x="585"/>
        <item x="61"/>
        <item m="1" x="607"/>
        <item m="1" x="646"/>
        <item m="1" x="600"/>
        <item m="1" x="608"/>
        <item m="1" x="644"/>
        <item m="1" x="649"/>
        <item x="396"/>
        <item x="496"/>
        <item m="1" x="612"/>
        <item m="1" x="639"/>
        <item m="1" x="593"/>
        <item x="474"/>
        <item m="1" x="651"/>
        <item m="1" x="559"/>
        <item m="1" x="630"/>
        <item m="1" x="621"/>
        <item x="494"/>
        <item m="1" x="637"/>
        <item m="1" x="582"/>
        <item m="1" x="615"/>
        <item m="1" x="629"/>
        <item x="548"/>
        <item m="1" x="584"/>
        <item x="484"/>
        <item m="1" x="605"/>
        <item m="1" x="648"/>
        <item m="1" x="598"/>
        <item x="454"/>
        <item m="1" x="603"/>
        <item x="539"/>
        <item m="1" x="591"/>
        <item x="503"/>
        <item x="490"/>
        <item m="1" x="560"/>
        <item m="1" x="613"/>
        <item m="1" x="609"/>
        <item m="1" x="623"/>
        <item m="1" x="619"/>
        <item m="1" x="626"/>
        <item m="1" x="562"/>
        <item m="1" x="571"/>
        <item m="1" x="579"/>
        <item m="1" x="587"/>
        <item m="1" x="567"/>
        <item m="1" x="601"/>
        <item m="1" x="628"/>
        <item x="2"/>
        <item x="58"/>
        <item x="67"/>
        <item x="94"/>
        <item x="100"/>
        <item x="201"/>
        <item x="233"/>
        <item x="238"/>
        <item x="273"/>
        <item x="294"/>
        <item x="296"/>
        <item x="299"/>
        <item x="342"/>
        <item x="351"/>
        <item x="352"/>
        <item x="355"/>
        <item x="370"/>
        <item x="371"/>
        <item x="380"/>
        <item x="397"/>
        <item x="398"/>
        <item x="399"/>
        <item x="400"/>
        <item x="401"/>
        <item x="402"/>
        <item x="403"/>
        <item x="406"/>
        <item x="408"/>
        <item x="416"/>
        <item x="426"/>
        <item x="433"/>
        <item x="436"/>
        <item x="441"/>
        <item x="457"/>
        <item x="460"/>
        <item x="461"/>
        <item x="463"/>
        <item x="464"/>
        <item x="466"/>
        <item x="473"/>
        <item x="482"/>
        <item x="486"/>
        <item x="488"/>
        <item x="493"/>
        <item x="499"/>
        <item x="501"/>
        <item x="511"/>
        <item x="514"/>
        <item x="520"/>
        <item x="523"/>
        <item x="526"/>
        <item x="528"/>
        <item x="529"/>
        <item x="532"/>
        <item x="536"/>
        <item x="542"/>
        <item x="549"/>
        <item x="551"/>
        <item x="556"/>
        <item x="557"/>
      </items>
    </pivotField>
    <pivotField axis="axisRow" compact="0" outline="0" showAll="0" sortType="ascending" defaultSubtotal="0">
      <items count="600">
        <item x="113"/>
        <item m="1" x="525"/>
        <item x="404"/>
        <item x="324"/>
        <item x="213"/>
        <item x="448"/>
        <item x="338"/>
        <item x="119"/>
        <item x="62"/>
        <item x="331"/>
        <item x="44"/>
        <item x="82"/>
        <item x="339"/>
        <item x="461"/>
        <item x="148"/>
        <item x="396"/>
        <item x="502"/>
        <item x="133"/>
        <item x="514"/>
        <item x="197"/>
        <item x="346"/>
        <item m="1" x="548"/>
        <item x="483"/>
        <item x="462"/>
        <item x="453"/>
        <item x="433"/>
        <item x="138"/>
        <item x="154"/>
        <item x="239"/>
        <item x="187"/>
        <item x="76"/>
        <item x="103"/>
        <item x="104"/>
        <item x="340"/>
        <item x="377"/>
        <item x="439"/>
        <item x="120"/>
        <item x="246"/>
        <item x="495"/>
        <item x="379"/>
        <item x="405"/>
        <item x="341"/>
        <item x="198"/>
        <item x="474"/>
        <item x="469"/>
        <item x="139"/>
        <item x="140"/>
        <item x="383"/>
        <item x="342"/>
        <item x="459"/>
        <item x="356"/>
        <item x="141"/>
        <item x="486"/>
        <item x="5"/>
        <item x="236"/>
        <item m="1" x="558"/>
        <item x="374"/>
        <item m="1" x="595"/>
        <item x="21"/>
        <item x="134"/>
        <item x="224"/>
        <item x="490"/>
        <item x="326"/>
        <item x="214"/>
        <item m="1" x="551"/>
        <item m="1" x="579"/>
        <item x="215"/>
        <item x="83"/>
        <item m="1" x="583"/>
        <item x="312"/>
        <item x="357"/>
        <item x="45"/>
        <item x="15"/>
        <item x="88"/>
        <item x="220"/>
        <item x="255"/>
        <item x="34"/>
        <item x="413"/>
        <item m="1" x="561"/>
        <item x="6"/>
        <item x="506"/>
        <item x="397"/>
        <item x="370"/>
        <item x="240"/>
        <item x="269"/>
        <item x="153"/>
        <item x="250"/>
        <item x="275"/>
        <item x="423"/>
        <item x="242"/>
        <item x="199"/>
        <item x="7"/>
        <item x="426"/>
        <item x="58"/>
        <item x="385"/>
        <item m="1" x="528"/>
        <item x="427"/>
        <item x="278"/>
        <item m="1" x="599"/>
        <item x="69"/>
        <item x="369"/>
        <item m="1" x="588"/>
        <item x="124"/>
        <item x="501"/>
        <item x="247"/>
        <item x="84"/>
        <item x="434"/>
        <item x="229"/>
        <item x="158"/>
        <item x="451"/>
        <item m="1" x="527"/>
        <item x="29"/>
        <item x="313"/>
        <item x="221"/>
        <item x="59"/>
        <item x="435"/>
        <item x="476"/>
        <item m="1" x="562"/>
        <item x="270"/>
        <item x="475"/>
        <item x="159"/>
        <item x="402"/>
        <item m="1" x="535"/>
        <item x="403"/>
        <item x="271"/>
        <item x="348"/>
        <item m="1" x="534"/>
        <item m="1" x="539"/>
        <item x="90"/>
        <item x="429"/>
        <item x="30"/>
        <item x="13"/>
        <item x="489"/>
        <item x="359"/>
        <item x="284"/>
        <item x="109"/>
        <item x="307"/>
        <item x="320"/>
        <item m="1" x="572"/>
        <item x="40"/>
        <item x="251"/>
        <item m="1" x="577"/>
        <item x="285"/>
        <item x="296"/>
        <item x="173"/>
        <item x="160"/>
        <item x="129"/>
        <item m="1" x="594"/>
        <item x="293"/>
        <item m="1" x="591"/>
        <item x="378"/>
        <item m="1" x="560"/>
        <item m="1" x="573"/>
        <item x="121"/>
        <item m="1" x="550"/>
        <item x="438"/>
        <item x="360"/>
        <item x="152"/>
        <item x="349"/>
        <item x="395"/>
        <item x="304"/>
        <item x="440"/>
        <item x="401"/>
        <item x="192"/>
        <item x="494"/>
        <item m="1" x="567"/>
        <item x="241"/>
        <item x="89"/>
        <item x="35"/>
        <item x="380"/>
        <item x="142"/>
        <item x="314"/>
        <item m="1" x="526"/>
        <item x="12"/>
        <item x="228"/>
        <item m="1" x="552"/>
        <item m="1" x="575"/>
        <item x="256"/>
        <item x="262"/>
        <item x="322"/>
        <item x="473"/>
        <item x="175"/>
        <item x="174"/>
        <item x="464"/>
        <item x="162"/>
        <item x="202"/>
        <item x="430"/>
        <item x="226"/>
        <item x="468"/>
        <item x="27"/>
        <item x="467"/>
        <item x="258"/>
        <item x="361"/>
        <item x="201"/>
        <item x="252"/>
        <item m="1" x="522"/>
        <item x="279"/>
        <item x="188"/>
        <item x="343"/>
        <item x="297"/>
        <item x="8"/>
        <item x="309"/>
        <item x="176"/>
        <item x="280"/>
        <item x="444"/>
        <item x="406"/>
        <item x="411"/>
        <item x="243"/>
        <item m="1" x="582"/>
        <item x="442"/>
        <item x="110"/>
        <item m="1" x="597"/>
        <item x="327"/>
        <item x="208"/>
        <item x="311"/>
        <item x="463"/>
        <item x="344"/>
        <item x="295"/>
        <item x="286"/>
        <item x="281"/>
        <item m="1" x="585"/>
        <item x="328"/>
        <item m="1" x="559"/>
        <item x="318"/>
        <item x="193"/>
        <item x="177"/>
        <item x="130"/>
        <item x="101"/>
        <item x="126"/>
        <item x="449"/>
        <item x="368"/>
        <item x="204"/>
        <item x="455"/>
        <item x="299"/>
        <item x="480"/>
        <item x="111"/>
        <item x="446"/>
        <item x="36"/>
        <item x="248"/>
        <item x="422"/>
        <item x="400"/>
        <item x="515"/>
        <item x="63"/>
        <item x="505"/>
        <item x="122"/>
        <item x="216"/>
        <item x="335"/>
        <item x="22"/>
        <item x="78"/>
        <item x="375"/>
        <item m="1" x="564"/>
        <item x="259"/>
        <item x="77"/>
        <item x="452"/>
        <item x="163"/>
        <item x="260"/>
        <item x="135"/>
        <item x="510"/>
        <item x="164"/>
        <item x="257"/>
        <item x="38"/>
        <item x="319"/>
        <item x="165"/>
        <item x="143"/>
        <item x="266"/>
        <item m="1" x="533"/>
        <item x="454"/>
        <item x="249"/>
        <item x="166"/>
        <item x="417"/>
        <item x="478"/>
        <item x="381"/>
        <item x="210"/>
        <item x="323"/>
        <item x="178"/>
        <item x="412"/>
        <item x="64"/>
        <item x="465"/>
        <item x="509"/>
        <item x="391"/>
        <item x="472"/>
        <item x="112"/>
        <item x="70"/>
        <item x="445"/>
        <item x="114"/>
        <item x="352"/>
        <item x="46"/>
        <item x="298"/>
        <item x="194"/>
        <item x="315"/>
        <item x="390"/>
        <item x="353"/>
        <item x="482"/>
        <item x="16"/>
        <item x="325"/>
        <item x="222"/>
        <item x="87"/>
        <item x="420"/>
        <item x="223"/>
        <item x="144"/>
        <item x="41"/>
        <item m="1" x="556"/>
        <item x="200"/>
        <item x="31"/>
        <item x="329"/>
        <item x="227"/>
        <item x="79"/>
        <item x="1"/>
        <item x="470"/>
        <item x="42"/>
        <item x="203"/>
        <item x="287"/>
        <item x="471"/>
        <item x="47"/>
        <item m="1" x="563"/>
        <item x="387"/>
        <item x="332"/>
        <item x="443"/>
        <item x="23"/>
        <item x="179"/>
        <item x="115"/>
        <item x="351"/>
        <item x="95"/>
        <item x="267"/>
        <item x="71"/>
        <item x="354"/>
        <item m="1" x="592"/>
        <item x="230"/>
        <item x="37"/>
        <item x="398"/>
        <item m="1" x="571"/>
        <item x="424"/>
        <item m="1" x="540"/>
        <item x="116"/>
        <item x="450"/>
        <item x="520"/>
        <item x="355"/>
        <item x="231"/>
        <item x="218"/>
        <item x="244"/>
        <item m="1" x="521"/>
        <item m="1" x="532"/>
        <item x="518"/>
        <item x="367"/>
        <item x="513"/>
        <item x="96"/>
        <item x="102"/>
        <item x="350"/>
        <item x="9"/>
        <item x="291"/>
        <item x="263"/>
        <item x="72"/>
        <item x="321"/>
        <item x="491"/>
        <item x="92"/>
        <item m="1" x="555"/>
        <item x="288"/>
        <item x="484"/>
        <item m="1" x="589"/>
        <item x="17"/>
        <item x="419"/>
        <item x="2"/>
        <item x="211"/>
        <item x="190"/>
        <item m="1" x="538"/>
        <item m="1" x="566"/>
        <item x="32"/>
        <item x="145"/>
        <item x="431"/>
        <item x="66"/>
        <item m="1" x="596"/>
        <item m="1" x="524"/>
        <item m="1" x="581"/>
        <item x="67"/>
        <item x="180"/>
        <item x="136"/>
        <item x="157"/>
        <item x="191"/>
        <item x="217"/>
        <item x="503"/>
        <item m="1" x="545"/>
        <item x="386"/>
        <item x="0"/>
        <item x="500"/>
        <item x="181"/>
        <item m="1" x="537"/>
        <item x="80"/>
        <item x="150"/>
        <item x="209"/>
        <item x="371"/>
        <item x="61"/>
        <item x="146"/>
        <item x="182"/>
        <item x="376"/>
        <item x="330"/>
        <item x="189"/>
        <item x="415"/>
        <item m="1" x="554"/>
        <item x="336"/>
        <item x="497"/>
        <item x="183"/>
        <item x="245"/>
        <item m="1" x="546"/>
        <item m="1" x="543"/>
        <item x="337"/>
        <item x="382"/>
        <item x="516"/>
        <item m="1" x="580"/>
        <item x="97"/>
        <item x="519"/>
        <item x="456"/>
        <item x="418"/>
        <item x="28"/>
        <item x="85"/>
        <item m="1" x="587"/>
        <item x="73"/>
        <item x="107"/>
        <item x="499"/>
        <item x="457"/>
        <item x="294"/>
        <item m="1" x="593"/>
        <item x="98"/>
        <item m="1" x="544"/>
        <item x="161"/>
        <item x="167"/>
        <item x="347"/>
        <item x="507"/>
        <item x="33"/>
        <item x="10"/>
        <item x="421"/>
        <item x="488"/>
        <item x="43"/>
        <item x="292"/>
        <item x="492"/>
        <item x="105"/>
        <item x="207"/>
        <item x="81"/>
        <item x="168"/>
        <item x="393"/>
        <item x="290"/>
        <item m="1" x="568"/>
        <item x="436"/>
        <item x="125"/>
        <item m="1" x="590"/>
        <item x="235"/>
        <item x="48"/>
        <item x="234"/>
        <item m="1" x="542"/>
        <item x="3"/>
        <item x="316"/>
        <item x="169"/>
        <item x="276"/>
        <item m="1" x="549"/>
        <item x="195"/>
        <item x="74"/>
        <item x="407"/>
        <item x="186"/>
        <item x="466"/>
        <item x="392"/>
        <item m="1" x="530"/>
        <item x="149"/>
        <item x="305"/>
        <item x="184"/>
        <item x="498"/>
        <item x="49"/>
        <item x="289"/>
        <item x="372"/>
        <item x="277"/>
        <item x="131"/>
        <item x="282"/>
        <item m="1" x="586"/>
        <item x="300"/>
        <item x="447"/>
        <item x="460"/>
        <item x="137"/>
        <item x="127"/>
        <item x="487"/>
        <item x="264"/>
        <item x="65"/>
        <item x="106"/>
        <item x="232"/>
        <item m="1" x="529"/>
        <item x="50"/>
        <item x="481"/>
        <item x="60"/>
        <item x="272"/>
        <item x="185"/>
        <item x="517"/>
        <item m="1" x="541"/>
        <item m="1" x="574"/>
        <item x="225"/>
        <item x="155"/>
        <item x="100"/>
        <item x="51"/>
        <item x="99"/>
        <item x="147"/>
        <item x="261"/>
        <item x="18"/>
        <item x="52"/>
        <item x="24"/>
        <item x="362"/>
        <item x="317"/>
        <item x="4"/>
        <item x="233"/>
        <item x="388"/>
        <item x="363"/>
        <item m="1" x="598"/>
        <item x="428"/>
        <item x="394"/>
        <item x="19"/>
        <item m="1" x="578"/>
        <item x="268"/>
        <item x="68"/>
        <item x="132"/>
        <item x="358"/>
        <item m="1" x="584"/>
        <item x="425"/>
        <item x="253"/>
        <item x="53"/>
        <item m="1" x="523"/>
        <item x="333"/>
        <item m="1" x="569"/>
        <item x="151"/>
        <item x="441"/>
        <item x="504"/>
        <item x="437"/>
        <item x="206"/>
        <item x="408"/>
        <item m="1" x="547"/>
        <item x="237"/>
        <item x="93"/>
        <item x="54"/>
        <item x="117"/>
        <item x="170"/>
        <item x="458"/>
        <item m="1" x="570"/>
        <item x="212"/>
        <item x="11"/>
        <item x="171"/>
        <item x="301"/>
        <item x="511"/>
        <item x="25"/>
        <item x="308"/>
        <item x="205"/>
        <item x="94"/>
        <item x="273"/>
        <item x="409"/>
        <item x="306"/>
        <item x="512"/>
        <item x="91"/>
        <item x="364"/>
        <item m="1" x="536"/>
        <item x="39"/>
        <item x="479"/>
        <item x="118"/>
        <item m="1" x="531"/>
        <item m="1" x="565"/>
        <item x="254"/>
        <item x="508"/>
        <item x="365"/>
        <item m="1" x="553"/>
        <item x="302"/>
        <item x="303"/>
        <item x="196"/>
        <item x="485"/>
        <item x="310"/>
        <item m="1" x="576"/>
        <item x="496"/>
        <item x="373"/>
        <item m="1" x="557"/>
        <item x="265"/>
        <item x="86"/>
        <item x="274"/>
        <item x="75"/>
        <item x="477"/>
        <item x="14"/>
        <item x="55"/>
        <item x="334"/>
        <item x="156"/>
        <item x="219"/>
        <item x="26"/>
        <item x="389"/>
        <item x="366"/>
        <item x="283"/>
        <item x="416"/>
        <item x="399"/>
        <item x="108"/>
        <item x="432"/>
        <item x="238"/>
        <item x="414"/>
        <item x="493"/>
        <item x="345"/>
        <item x="56"/>
        <item x="384"/>
        <item x="128"/>
        <item x="123"/>
        <item x="410"/>
        <item x="172"/>
        <item x="57"/>
        <item x="20"/>
      </items>
    </pivotField>
    <pivotField compact="0" outline="0" showAll="0" defaultSubtotal="0"/>
    <pivotField axis="axisPage" compact="0" outline="0" multipleItemSelectionAllowed="1" showAll="0" defaultSubtotal="0">
      <items count="74">
        <item x="26"/>
        <item h="1" x="65"/>
        <item x="27"/>
        <item x="28"/>
        <item x="55"/>
        <item x="0"/>
        <item x="62"/>
        <item x="2"/>
        <item x="3"/>
        <item x="5"/>
        <item x="6"/>
        <item x="17"/>
        <item x="7"/>
        <item x="18"/>
        <item x="8"/>
        <item x="9"/>
        <item x="29"/>
        <item x="30"/>
        <item x="32"/>
        <item x="44"/>
        <item x="45"/>
        <item x="10"/>
        <item x="11"/>
        <item x="12"/>
        <item x="13"/>
        <item x="14"/>
        <item x="15"/>
        <item x="42"/>
        <item x="31"/>
        <item x="43"/>
        <item x="51"/>
        <item x="52"/>
        <item x="4"/>
        <item x="33"/>
        <item x="21"/>
        <item x="22"/>
        <item x="19"/>
        <item x="34"/>
        <item x="23"/>
        <item x="24"/>
        <item x="25"/>
        <item x="20"/>
        <item x="59"/>
        <item x="16"/>
        <item x="47"/>
        <item x="48"/>
        <item x="50"/>
        <item x="35"/>
        <item x="53"/>
        <item x="54"/>
        <item x="36"/>
        <item h="1" x="64"/>
        <item x="49"/>
        <item x="56"/>
        <item x="57"/>
        <item x="58"/>
        <item x="60"/>
        <item x="37"/>
        <item x="38"/>
        <item x="39"/>
        <item x="46"/>
        <item x="40"/>
        <item x="61"/>
        <item x="41"/>
        <item x="66"/>
        <item x="63"/>
        <item x="69"/>
        <item h="1" x="1"/>
        <item h="1" x="71"/>
        <item x="70"/>
        <item h="1" x="68"/>
        <item h="1" m="1" x="72"/>
        <item m="1" x="73"/>
        <item h="1" x="67"/>
      </items>
    </pivotField>
    <pivotField compact="0" numFmtId="9" outline="0" subtotalTop="0" showAll="0" includeNewItemsInFilter="1" defaultSubtotal="0"/>
    <pivotField dataField="1" compact="0" outline="0" showAll="0" defaultSubtotal="0"/>
  </pivotFields>
  <rowFields count="2">
    <field x="11"/>
    <field x="12"/>
  </rowFields>
  <rowItems count="457">
    <i>
      <x/>
      <x v="140"/>
    </i>
    <i>
      <x v="1"/>
      <x v="38"/>
    </i>
    <i>
      <x v="2"/>
      <x v="219"/>
    </i>
    <i>
      <x v="4"/>
      <x v="166"/>
    </i>
    <i>
      <x v="5"/>
      <x v="518"/>
    </i>
    <i>
      <x v="6"/>
      <x v="291"/>
    </i>
    <i>
      <x v="7"/>
      <x v="104"/>
    </i>
    <i>
      <x v="8"/>
      <x v="350"/>
    </i>
    <i>
      <x v="10"/>
      <x v="501"/>
    </i>
    <i>
      <x v="11"/>
      <x v="118"/>
    </i>
    <i>
      <x v="12"/>
      <x v="47"/>
    </i>
    <i>
      <x v="13"/>
      <x v="201"/>
    </i>
    <i>
      <x v="14"/>
      <x v="393"/>
    </i>
    <i>
      <x v="15"/>
      <x v="71"/>
    </i>
    <i>
      <x v="16"/>
      <x v="86"/>
    </i>
    <i>
      <x v="17"/>
      <x v="230"/>
    </i>
    <i>
      <x v="18"/>
      <x v="586"/>
    </i>
    <i>
      <x v="19"/>
      <x v="363"/>
    </i>
    <i>
      <x v="20"/>
      <x v="533"/>
    </i>
    <i>
      <x v="21"/>
      <x v="434"/>
    </i>
    <i>
      <x v="23"/>
      <x v="309"/>
    </i>
    <i>
      <x v="24"/>
      <x v="258"/>
    </i>
    <i>
      <x v="26"/>
      <x v="460"/>
    </i>
    <i>
      <x v="27"/>
      <x v="142"/>
    </i>
    <i>
      <x v="28"/>
      <x v="594"/>
    </i>
    <i>
      <x v="29"/>
      <x v="290"/>
    </i>
    <i>
      <x v="30"/>
      <x v="378"/>
    </i>
    <i>
      <x v="31"/>
      <x v="135"/>
    </i>
    <i>
      <x v="32"/>
      <x v="134"/>
    </i>
    <i>
      <x v="33"/>
      <x v="547"/>
    </i>
    <i>
      <x v="34"/>
      <x v="436"/>
    </i>
    <i>
      <x v="35"/>
      <x v="218"/>
    </i>
    <i>
      <x v="37"/>
      <x v="431"/>
    </i>
    <i>
      <x v="38"/>
      <x v="254"/>
    </i>
    <i>
      <x v="40"/>
      <x v="356"/>
    </i>
    <i>
      <x v="42"/>
      <x v="377"/>
    </i>
    <i>
      <x v="43"/>
      <x v="469"/>
    </i>
    <i>
      <x v="44"/>
      <x v="458"/>
    </i>
    <i>
      <x v="45"/>
      <x v="423"/>
    </i>
    <i>
      <x v="46"/>
      <x v="486"/>
    </i>
    <i>
      <x v="47"/>
      <x v="116"/>
    </i>
    <i>
      <x v="49"/>
      <x v="376"/>
    </i>
    <i>
      <x v="50"/>
      <x v="20"/>
    </i>
    <i>
      <x v="52"/>
      <x v="74"/>
    </i>
    <i>
      <x v="53"/>
      <x v="517"/>
    </i>
    <i>
      <x v="54"/>
      <x v="411"/>
    </i>
    <i>
      <x v="55"/>
      <x v="579"/>
    </i>
    <i>
      <x v="56"/>
      <x v="563"/>
    </i>
    <i>
      <x v="58"/>
      <x v="255"/>
    </i>
    <i>
      <x v="59"/>
      <x v="286"/>
    </i>
    <i>
      <x v="60"/>
      <x v="242"/>
    </i>
    <i>
      <x v="61"/>
      <x v="108"/>
    </i>
    <i>
      <x v="62"/>
      <x v="246"/>
    </i>
    <i>
      <x v="63"/>
      <x v="267"/>
    </i>
    <i>
      <x v="64"/>
      <x v="578"/>
    </i>
    <i>
      <x v="66"/>
      <x v="31"/>
    </i>
    <i>
      <x v="67"/>
      <x v="10"/>
    </i>
    <i>
      <x v="68"/>
      <x v="445"/>
    </i>
    <i>
      <x v="70"/>
      <x v="226"/>
    </i>
    <i>
      <x v="71"/>
      <x v="475"/>
    </i>
    <i>
      <x v="72"/>
      <x v="318"/>
    </i>
    <i>
      <x v="73"/>
      <x v="348"/>
    </i>
    <i>
      <x v="74"/>
      <x v="173"/>
    </i>
    <i>
      <x v="76"/>
      <x v="599"/>
    </i>
    <i>
      <x v="77"/>
      <x v="509"/>
    </i>
    <i>
      <x v="78"/>
      <x v="359"/>
    </i>
    <i>
      <x v="79"/>
      <x v="542"/>
    </i>
    <i>
      <x v="80"/>
      <x v="91"/>
    </i>
    <i>
      <x v="81"/>
      <x v="415"/>
    </i>
    <i>
      <x v="83"/>
      <x v="315"/>
    </i>
    <i>
      <x v="84"/>
      <x v="496"/>
    </i>
    <i>
      <x v="85"/>
      <x v="520"/>
    </i>
    <i>
      <x v="86"/>
      <x v="260"/>
    </i>
    <i>
      <x v="87"/>
      <x v="454"/>
    </i>
    <i>
      <x v="90"/>
      <x v="17"/>
    </i>
    <i>
      <x v="91"/>
      <x v="468"/>
    </i>
    <i>
      <x v="92"/>
      <x v="421"/>
    </i>
    <i>
      <x v="93"/>
      <x v="56"/>
    </i>
    <i>
      <x v="94"/>
      <x v="181"/>
    </i>
    <i>
      <x v="95"/>
      <x v="416"/>
    </i>
    <i>
      <x v="96"/>
      <x v="296"/>
    </i>
    <i>
      <x v="97"/>
      <x v="369"/>
    </i>
    <i>
      <x v="98"/>
      <x v="75"/>
    </i>
    <i>
      <x v="99"/>
      <x v="513"/>
    </i>
    <i>
      <x v="100"/>
      <x v="597"/>
    </i>
    <i>
      <x v="101"/>
      <x v="13"/>
    </i>
    <i>
      <x v="102"/>
      <x v="83"/>
    </i>
    <i>
      <x v="103"/>
      <x v="146"/>
    </i>
    <i>
      <x v="104"/>
      <x v="497"/>
    </i>
    <i>
      <x v="105"/>
      <x v="42"/>
    </i>
    <i>
      <x v="106"/>
      <x v="37"/>
    </i>
    <i>
      <x v="107"/>
      <x v="259"/>
    </i>
    <i>
      <x v="108"/>
      <x v="76"/>
    </i>
    <i>
      <x v="109"/>
      <x v="276"/>
    </i>
    <i>
      <x v="110"/>
      <x v="300"/>
    </i>
    <i>
      <x v="111"/>
      <x v="268"/>
    </i>
    <i>
      <x v="112"/>
      <x v="61"/>
    </i>
    <i>
      <x v="113"/>
      <x v="245"/>
    </i>
    <i>
      <x v="114"/>
      <x v="479"/>
    </i>
    <i>
      <x v="116"/>
      <x v="549"/>
    </i>
    <i>
      <x v="117"/>
      <x v="153"/>
    </i>
    <i>
      <x v="118"/>
      <x v="28"/>
    </i>
    <i>
      <x v="119"/>
      <x v="177"/>
    </i>
    <i>
      <x v="121"/>
      <x v="120"/>
    </i>
    <i>
      <x v="122"/>
      <x v="84"/>
    </i>
    <i>
      <x v="124"/>
      <x v="559"/>
    </i>
    <i>
      <x v="126"/>
      <x v="194"/>
    </i>
    <i>
      <x v="127"/>
      <x v="418"/>
    </i>
    <i>
      <x v="128"/>
      <x v="214"/>
    </i>
    <i>
      <x v="129"/>
      <x v="557"/>
    </i>
    <i>
      <x v="130"/>
      <x v="432"/>
    </i>
    <i>
      <x v="131"/>
      <x v="289"/>
    </i>
    <i>
      <x v="132"/>
      <x v="444"/>
    </i>
    <i>
      <x v="133"/>
      <x v="461"/>
    </i>
    <i>
      <x v="135"/>
      <x v="305"/>
    </i>
    <i>
      <x v="136"/>
      <x v="456"/>
    </i>
    <i>
      <x v="137"/>
      <x v="203"/>
    </i>
    <i>
      <x v="138"/>
      <x v="389"/>
    </i>
    <i>
      <x v="140"/>
      <x v="537"/>
    </i>
    <i>
      <x v="141"/>
      <x v="573"/>
    </i>
    <i>
      <x v="142"/>
      <x v="408"/>
    </i>
    <i>
      <x v="143"/>
      <x v="333"/>
    </i>
    <i>
      <x v="144"/>
      <x v="320"/>
    </i>
    <i>
      <x v="145"/>
      <x v="322"/>
    </i>
    <i>
      <x v="147"/>
      <x v="244"/>
    </i>
    <i>
      <x v="148"/>
      <x v="210"/>
    </i>
    <i>
      <x v="149"/>
      <x v="150"/>
    </i>
    <i>
      <x v="150"/>
      <x v="114"/>
    </i>
    <i>
      <x v="151"/>
      <x v="107"/>
    </i>
    <i>
      <x v="152"/>
      <x v="44"/>
    </i>
    <i>
      <x v="153"/>
      <x v="197"/>
    </i>
    <i>
      <x v="154"/>
      <x v="437"/>
    </i>
    <i>
      <x v="155"/>
      <x v="511"/>
    </i>
    <i>
      <x v="157"/>
      <x v="167"/>
    </i>
    <i>
      <x v="158"/>
      <x v="316"/>
    </i>
    <i>
      <x v="159"/>
      <x v="11"/>
    </i>
    <i>
      <x v="160"/>
      <x v="160"/>
    </i>
    <i>
      <x v="161"/>
      <x v="105"/>
    </i>
    <i>
      <x v="162"/>
      <x v="59"/>
    </i>
    <i>
      <x v="163"/>
      <x v="124"/>
    </i>
    <i>
      <x v="164"/>
      <x v="467"/>
    </i>
    <i>
      <x v="165"/>
      <x v="299"/>
    </i>
    <i>
      <x v="167"/>
      <x v="51"/>
    </i>
    <i>
      <x v="168"/>
      <x v="168"/>
    </i>
    <i>
      <x v="169"/>
      <x v="207"/>
    </i>
    <i>
      <x v="171"/>
      <x v="170"/>
    </i>
    <i>
      <x v="172"/>
      <x v="562"/>
    </i>
    <i>
      <x v="173"/>
      <x v="464"/>
    </i>
    <i>
      <x v="174"/>
      <x v="33"/>
    </i>
    <i>
      <x v="175"/>
      <x v="272"/>
    </i>
    <i>
      <x v="176"/>
      <x v="8"/>
    </i>
    <i>
      <x v="177"/>
      <x v="113"/>
    </i>
    <i>
      <x v="178"/>
      <x v="345"/>
    </i>
    <i>
      <x v="179"/>
      <x v="131"/>
    </i>
    <i>
      <x v="180"/>
      <x v="196"/>
    </i>
    <i>
      <x v="181"/>
      <x v="79"/>
    </i>
    <i>
      <x v="182"/>
      <x v="427"/>
    </i>
    <i>
      <x v="183"/>
      <x v="570"/>
    </i>
    <i>
      <x v="184"/>
      <x v="261"/>
    </i>
    <i>
      <x v="185"/>
      <x v="200"/>
    </i>
    <i>
      <x v="186"/>
      <x v="580"/>
    </i>
    <i>
      <x v="187"/>
      <x v="184"/>
    </i>
    <i>
      <x v="188"/>
      <x v="36"/>
    </i>
    <i>
      <x v="189"/>
      <x v="446"/>
    </i>
    <i>
      <x v="190"/>
      <x v="529"/>
    </i>
    <i>
      <x v="192"/>
      <x v="387"/>
    </i>
    <i>
      <x v="193"/>
      <x v="295"/>
    </i>
    <i>
      <x v="194"/>
      <x v="178"/>
    </i>
    <i>
      <x v="195"/>
      <x v="337"/>
    </i>
    <i>
      <x v="196"/>
      <x v="174"/>
    </i>
    <i>
      <x v="197"/>
      <x v="381"/>
    </i>
    <i>
      <x v="198"/>
      <x v="342"/>
    </i>
    <i>
      <x v="199"/>
      <x v="67"/>
    </i>
    <i>
      <x v="200"/>
      <x v="6"/>
    </i>
    <i>
      <x v="201"/>
      <x v="500"/>
    </i>
    <i>
      <x v="202"/>
      <x v="554"/>
    </i>
    <i>
      <x v="203"/>
      <x v="89"/>
    </i>
    <i>
      <x v="204"/>
      <x v="179"/>
    </i>
    <i>
      <x v="205"/>
      <x v="428"/>
    </i>
    <i>
      <x v="206"/>
      <x v="480"/>
    </i>
    <i>
      <x v="207"/>
      <x v="465"/>
    </i>
    <i>
      <x v="208"/>
      <x v="401"/>
    </i>
    <i>
      <x v="209"/>
      <x v="169"/>
    </i>
    <i>
      <x v="210"/>
      <x v="362"/>
    </i>
    <i>
      <x v="211"/>
      <x v="538"/>
    </i>
    <i>
      <x v="212"/>
      <x v="412"/>
    </i>
    <i>
      <x v="213"/>
      <x v="307"/>
    </i>
    <i>
      <x v="214"/>
      <x v="502"/>
    </i>
    <i>
      <x v="216"/>
      <x v="85"/>
    </i>
    <i>
      <x v="218"/>
      <x v="187"/>
    </i>
    <i>
      <x v="219"/>
      <x v="256"/>
    </i>
    <i>
      <x v="220"/>
      <x v="374"/>
    </i>
    <i>
      <x v="221"/>
      <x v="9"/>
    </i>
    <i>
      <x v="222"/>
      <x v="571"/>
    </i>
    <i>
      <x v="223"/>
      <x v="499"/>
    </i>
    <i>
      <x v="224"/>
      <x v="224"/>
    </i>
    <i>
      <x v="225"/>
      <x v="484"/>
    </i>
    <i>
      <x v="226"/>
      <x v="225"/>
    </i>
    <i>
      <x v="227"/>
      <x v="367"/>
    </i>
    <i>
      <x v="228"/>
      <x v="550"/>
    </i>
    <i>
      <x v="229"/>
      <x v="12"/>
    </i>
    <i>
      <x v="230"/>
      <x v="19"/>
    </i>
    <i>
      <x v="231"/>
      <x v="382"/>
    </i>
    <i>
      <x v="232"/>
      <x v="34"/>
    </i>
    <i>
      <x v="233"/>
      <x v="331"/>
    </i>
    <i>
      <x v="234"/>
      <x v="14"/>
    </i>
    <i>
      <x v="235"/>
      <x v="45"/>
    </i>
    <i>
      <x v="236"/>
      <x v="495"/>
    </i>
    <i>
      <x v="237"/>
      <x v="189"/>
    </i>
    <i>
      <x v="238"/>
      <x v="539"/>
    </i>
    <i>
      <x v="239"/>
      <x v="30"/>
    </i>
    <i>
      <x v="240"/>
      <x v="273"/>
    </i>
    <i>
      <x v="241"/>
      <x v="319"/>
    </i>
    <i>
      <x v="242"/>
      <x v="351"/>
    </i>
    <i>
      <x v="243"/>
      <x v="137"/>
    </i>
    <i>
      <x v="246"/>
      <x v="243"/>
    </i>
    <i>
      <x v="249"/>
      <x v="388"/>
    </i>
    <i>
      <x v="250"/>
      <x v="231"/>
    </i>
    <i>
      <x v="251"/>
      <x v="97"/>
    </i>
    <i>
      <x v="252"/>
      <x v="26"/>
    </i>
    <i>
      <x v="255"/>
      <x v="235"/>
    </i>
    <i>
      <x v="256"/>
      <x v="306"/>
    </i>
    <i>
      <x v="257"/>
      <x v="66"/>
    </i>
    <i>
      <x v="259"/>
      <x v="277"/>
    </i>
    <i>
      <x v="261"/>
      <x v="264"/>
    </i>
    <i>
      <x v="262"/>
      <x v="212"/>
    </i>
    <i>
      <x v="263"/>
      <x v="144"/>
    </i>
    <i>
      <x v="264"/>
      <x v="424"/>
    </i>
    <i>
      <x v="265"/>
      <x v="450"/>
    </i>
    <i>
      <x v="266"/>
      <x v="262"/>
    </i>
    <i>
      <x v="267"/>
      <x v="202"/>
    </i>
    <i>
      <x v="268"/>
      <x v="145"/>
    </i>
    <i>
      <x v="269"/>
      <x v="536"/>
    </i>
    <i>
      <x v="270"/>
      <x v="449"/>
    </i>
    <i>
      <x v="271"/>
      <x v="171"/>
    </i>
    <i>
      <x v="272"/>
      <x v="438"/>
    </i>
    <i>
      <x v="273"/>
      <x v="63"/>
    </i>
    <i>
      <x v="274"/>
      <x v="70"/>
    </i>
    <i>
      <x v="275"/>
      <x v="561"/>
    </i>
    <i>
      <x v="276"/>
      <x v="471"/>
    </i>
    <i>
      <x v="277"/>
      <x v="462"/>
    </i>
    <i>
      <x v="278"/>
      <x v="182"/>
    </i>
    <i>
      <x v="279"/>
      <x v="274"/>
    </i>
    <i>
      <x v="280"/>
      <x v="392"/>
    </i>
    <i>
      <x v="281"/>
      <x v="400"/>
    </i>
    <i>
      <x v="282"/>
      <x v="263"/>
    </i>
    <i>
      <x v="283"/>
      <x v="391"/>
    </i>
    <i>
      <x v="284"/>
      <x v="474"/>
    </i>
    <i>
      <x v="285"/>
      <x v="491"/>
    </i>
    <i>
      <x v="286"/>
      <x v="279"/>
    </i>
    <i>
      <x v="288"/>
      <x v="311"/>
    </i>
    <i>
      <x v="289"/>
      <x v="453"/>
    </i>
    <i>
      <x v="290"/>
      <x v="498"/>
    </i>
    <i>
      <x v="292"/>
      <x v="482"/>
    </i>
    <i>
      <x v="293"/>
      <x v="53"/>
    </i>
    <i>
      <x v="295"/>
      <x v="339"/>
    </i>
    <i>
      <x v="296"/>
      <x v="409"/>
    </i>
    <i>
      <x v="297"/>
      <x v="344"/>
    </i>
    <i>
      <x v="299"/>
      <x v="133"/>
    </i>
    <i>
      <x v="300"/>
      <x v="77"/>
    </i>
    <i>
      <x v="301"/>
      <x v="87"/>
    </i>
    <i>
      <x v="302"/>
      <x v="477"/>
    </i>
    <i>
      <x v="303"/>
      <x v="46"/>
    </i>
    <i>
      <x v="304"/>
      <x v="572"/>
    </i>
    <i>
      <x v="305"/>
      <x v="139"/>
    </i>
    <i>
      <x v="306"/>
      <x v="109"/>
    </i>
    <i>
      <x v="307"/>
      <x v="248"/>
    </i>
    <i>
      <x v="309"/>
      <x v="223"/>
    </i>
    <i>
      <x v="310"/>
      <x v="577"/>
    </i>
    <i>
      <x v="311"/>
      <x v="303"/>
    </i>
    <i>
      <x v="312"/>
      <x v="155"/>
    </i>
    <i>
      <x v="313"/>
      <x v="596"/>
    </i>
    <i>
      <x v="314"/>
      <x v="478"/>
    </i>
    <i>
      <x v="315"/>
      <x v="281"/>
    </i>
    <i>
      <x v="316"/>
      <x v="215"/>
    </i>
    <i>
      <x v="317"/>
      <x v="60"/>
    </i>
    <i>
      <x v="318"/>
      <x v="191"/>
    </i>
    <i>
      <x v="320"/>
      <x v="541"/>
    </i>
    <i>
      <x v="321"/>
      <x v="269"/>
    </i>
    <i>
      <x v="322"/>
      <x v="58"/>
    </i>
    <i>
      <x v="323"/>
      <x v="576"/>
    </i>
    <i>
      <x v="324"/>
      <x v="548"/>
    </i>
    <i>
      <x v="325"/>
      <x v="238"/>
    </i>
    <i>
      <x v="326"/>
      <x v="349"/>
    </i>
    <i>
      <x v="327"/>
      <x v="50"/>
    </i>
    <i>
      <x v="328"/>
      <x v="313"/>
    </i>
    <i>
      <x v="329"/>
      <x v="90"/>
    </i>
    <i>
      <x v="332"/>
      <x v="442"/>
    </i>
    <i>
      <x v="333"/>
      <x v="32"/>
    </i>
    <i>
      <x v="334"/>
      <x v="288"/>
    </i>
    <i>
      <x v="335"/>
      <x v="232"/>
    </i>
    <i>
      <x v="336"/>
      <x v="199"/>
    </i>
    <i>
      <x v="337"/>
      <x v="111"/>
    </i>
    <i>
      <x v="338"/>
      <x v="398"/>
    </i>
    <i>
      <x v="339"/>
      <x v="522"/>
    </i>
    <i>
      <x v="340"/>
      <x v="247"/>
    </i>
    <i>
      <x v="341"/>
      <x v="304"/>
    </i>
    <i>
      <x v="345"/>
      <x v="592"/>
    </i>
    <i>
      <x v="346"/>
      <x v="598"/>
    </i>
    <i>
      <x v="347"/>
      <x v="282"/>
    </i>
    <i>
      <x v="348"/>
      <x v="413"/>
    </i>
    <i>
      <x v="350"/>
      <x v="405"/>
    </i>
    <i>
      <x v="351"/>
      <x v="251"/>
    </i>
    <i>
      <x v="352"/>
      <x v="526"/>
    </i>
    <i>
      <x v="353"/>
      <x v="384"/>
    </i>
    <i>
      <x v="354"/>
      <x v="404"/>
    </i>
    <i>
      <x v="355"/>
      <x v="490"/>
    </i>
    <i>
      <x v="356"/>
      <x v="512"/>
    </i>
    <i>
      <x v="358"/>
      <x v="394"/>
    </i>
    <i>
      <x v="359"/>
      <x v="463"/>
    </i>
    <i>
      <x v="361"/>
      <x v="161"/>
    </i>
    <i>
      <x v="362"/>
      <x v="466"/>
    </i>
    <i>
      <x v="364"/>
      <x v="192"/>
    </i>
    <i>
      <x v="365"/>
      <x v="540"/>
    </i>
    <i>
      <x v="366"/>
      <x v="35"/>
    </i>
    <i>
      <x v="368"/>
      <x v="352"/>
    </i>
    <i>
      <x v="369"/>
      <x v="493"/>
    </i>
    <i>
      <x v="370"/>
      <x v="583"/>
    </i>
    <i>
      <x v="372"/>
      <x v="441"/>
    </i>
    <i>
      <x v="373"/>
      <x v="283"/>
    </i>
    <i>
      <x v="376"/>
      <x v="294"/>
    </i>
    <i>
      <x v="377"/>
      <x v="366"/>
    </i>
    <i>
      <x v="378"/>
      <x v="123"/>
    </i>
    <i>
      <x v="379"/>
      <x v="156"/>
    </i>
    <i>
      <x v="380"/>
      <x v="237"/>
    </i>
    <i>
      <x v="381"/>
      <x v="99"/>
    </i>
    <i>
      <x v="382"/>
      <x v="324"/>
    </i>
    <i>
      <x v="383"/>
      <x v="252"/>
    </i>
    <i>
      <x v="384"/>
      <x/>
    </i>
    <i>
      <x v="385"/>
      <x v="7"/>
    </i>
    <i>
      <x v="386"/>
      <x v="27"/>
    </i>
    <i>
      <x v="388"/>
      <x v="213"/>
    </i>
    <i>
      <x v="389"/>
      <x v="298"/>
    </i>
    <i>
      <x v="391"/>
      <x v="5"/>
    </i>
    <i>
      <x v="392"/>
      <x v="103"/>
    </i>
    <i>
      <x v="393"/>
      <x v="419"/>
    </i>
    <i>
      <x v="394"/>
      <x v="112"/>
    </i>
    <i>
      <x v="398"/>
      <x v="249"/>
    </i>
    <i>
      <x v="399"/>
      <x v="94"/>
    </i>
    <i>
      <x v="400"/>
      <x v="504"/>
    </i>
    <i>
      <x v="401"/>
      <x v="581"/>
    </i>
    <i>
      <x v="402"/>
      <x v="49"/>
    </i>
    <i>
      <x v="405"/>
      <x v="206"/>
    </i>
    <i>
      <x v="407"/>
      <x v="360"/>
    </i>
    <i>
      <x v="410"/>
      <x v="568"/>
    </i>
    <i>
      <x v="411"/>
      <x v="584"/>
    </i>
    <i>
      <x v="414"/>
      <x v="429"/>
    </i>
    <i>
      <x v="415"/>
      <x v="115"/>
    </i>
    <i>
      <x v="416"/>
      <x v="575"/>
    </i>
    <i>
      <x v="417"/>
      <x v="525"/>
    </i>
    <i>
      <x v="418"/>
      <x v="266"/>
    </i>
    <i>
      <x v="420"/>
      <x v="24"/>
    </i>
    <i>
      <x v="423"/>
      <x v="483"/>
    </i>
    <i>
      <x v="424"/>
      <x v="553"/>
    </i>
    <i>
      <x v="425"/>
      <x v="292"/>
    </i>
    <i>
      <x v="426"/>
      <x v="430"/>
    </i>
    <i>
      <x v="436"/>
      <x v="435"/>
    </i>
    <i>
      <x v="437"/>
      <x v="494"/>
    </i>
    <i>
      <x v="438"/>
      <x v="476"/>
    </i>
    <i>
      <x v="440"/>
      <x v="357"/>
    </i>
    <i>
      <x v="441"/>
      <x v="270"/>
    </i>
    <i>
      <x v="442"/>
      <x v="16"/>
    </i>
    <i>
      <x v="443"/>
      <x v="546"/>
    </i>
    <i>
      <x v="444"/>
      <x v="198"/>
    </i>
    <i>
      <x v="445"/>
      <x v="130"/>
    </i>
    <i>
      <x v="446"/>
      <x v="595"/>
    </i>
    <i>
      <x v="447"/>
      <x v="4"/>
    </i>
    <i>
      <x v="448"/>
      <x v="143"/>
    </i>
    <i>
      <x v="450"/>
      <x v="448"/>
    </i>
    <i>
      <x v="453"/>
      <x v="395"/>
    </i>
    <i>
      <x v="454"/>
      <x v="451"/>
    </i>
    <i>
      <x v="458"/>
      <x v="229"/>
    </i>
    <i>
      <x v="459"/>
      <x v="530"/>
    </i>
    <i>
      <x v="460"/>
      <x v="375"/>
    </i>
    <i>
      <x v="461"/>
      <x v="278"/>
    </i>
    <i>
      <x v="462"/>
      <x v="338"/>
    </i>
    <i>
      <x v="465"/>
      <x v="72"/>
    </i>
    <i>
      <x v="467"/>
      <x v="233"/>
    </i>
    <i>
      <x v="468"/>
      <x v="22"/>
    </i>
    <i>
      <x v="470"/>
      <x v="106"/>
    </i>
    <i>
      <x v="471"/>
      <x v="590"/>
    </i>
    <i>
      <x v="472"/>
      <x v="209"/>
    </i>
    <i>
      <x v="473"/>
      <x v="505"/>
    </i>
    <i>
      <x v="474"/>
      <x v="257"/>
    </i>
    <i>
      <x v="475"/>
      <x v="102"/>
    </i>
    <i>
      <x v="479"/>
      <x v="523"/>
    </i>
    <i>
      <x v="481"/>
      <x v="132"/>
    </i>
    <i>
      <x v="483"/>
      <x v="567"/>
    </i>
    <i>
      <x v="484"/>
      <x v="514"/>
    </i>
    <i>
      <x v="487"/>
      <x v="524"/>
    </i>
    <i>
      <x v="488"/>
      <x v="323"/>
    </i>
    <i>
      <x v="494"/>
      <x v="433"/>
    </i>
    <i>
      <x v="495"/>
      <x v="527"/>
    </i>
    <i>
      <x v="497"/>
      <x v="334"/>
    </i>
    <i>
      <x v="499"/>
      <x v="396"/>
    </i>
    <i>
      <x v="500"/>
      <x v="239"/>
    </i>
    <i>
      <x v="501"/>
      <x v="507"/>
    </i>
    <i>
      <x v="502"/>
      <x v="43"/>
    </i>
    <i>
      <x v="503"/>
      <x v="587"/>
    </i>
    <i>
      <x v="504"/>
      <x v="564"/>
    </i>
    <i>
      <x v="506"/>
      <x v="234"/>
    </i>
    <i>
      <x v="509"/>
      <x v="354"/>
    </i>
    <i>
      <x v="512"/>
      <x v="545"/>
    </i>
    <i>
      <x v="516"/>
      <x v="531"/>
    </i>
    <i>
      <x v="520"/>
      <x v="543"/>
    </i>
    <i>
      <x v="522"/>
      <x v="327"/>
    </i>
    <i>
      <x v="526"/>
      <x v="312"/>
    </i>
    <i>
      <x v="534"/>
      <x v="439"/>
    </i>
    <i>
      <x v="537"/>
      <x v="410"/>
    </i>
    <i>
      <x v="538"/>
      <x v="88"/>
    </i>
    <i>
      <x v="540"/>
      <x v="589"/>
    </i>
    <i>
      <x v="545"/>
      <x v="390"/>
    </i>
    <i>
      <x v="552"/>
      <x v="159"/>
    </i>
    <i>
      <x v="553"/>
      <x v="308"/>
    </i>
    <i>
      <x v="557"/>
      <x v="253"/>
    </i>
    <i>
      <x v="562"/>
      <x v="188"/>
    </i>
    <i>
      <x v="567"/>
      <x v="18"/>
    </i>
    <i>
      <x v="575"/>
      <x v="558"/>
    </i>
    <i>
      <x v="577"/>
      <x v="574"/>
    </i>
    <i>
      <x v="578"/>
      <x v="457"/>
    </i>
    <i>
      <x v="593"/>
      <x v="93"/>
    </i>
    <i>
      <x v="594"/>
      <x v="373"/>
    </i>
    <i>
      <x v="595"/>
      <x v="544"/>
    </i>
    <i>
      <x v="596"/>
      <x v="492"/>
    </i>
    <i>
      <x v="598"/>
      <x v="503"/>
    </i>
    <i>
      <x v="599"/>
      <x v="588"/>
    </i>
    <i>
      <x v="600"/>
      <x v="485"/>
    </i>
    <i>
      <x v="601"/>
      <x v="148"/>
    </i>
    <i>
      <x v="602"/>
      <x v="217"/>
    </i>
    <i>
      <x v="603"/>
      <x v="287"/>
    </i>
    <i>
      <x v="604"/>
      <x v="41"/>
    </i>
    <i>
      <x v="605"/>
      <x v="347"/>
    </i>
    <i>
      <x v="606"/>
      <x v="321"/>
    </i>
    <i>
      <x v="608"/>
      <x v="100"/>
    </i>
    <i>
      <x v="609"/>
      <x v="82"/>
    </i>
    <i>
      <x v="610"/>
      <x v="39"/>
    </i>
    <i>
      <x v="613"/>
      <x v="329"/>
    </i>
    <i>
      <x v="616"/>
      <x v="162"/>
    </i>
    <i>
      <x v="619"/>
      <x v="205"/>
    </i>
    <i>
      <x v="620"/>
      <x v="275"/>
    </i>
    <i>
      <x v="621"/>
      <x v="297"/>
    </i>
    <i>
      <x v="623"/>
      <x v="96"/>
    </i>
    <i>
      <x v="624"/>
      <x v="186"/>
    </i>
    <i>
      <x v="629"/>
      <x v="236"/>
    </i>
    <i>
      <x v="630"/>
      <x v="472"/>
    </i>
    <i>
      <x v="632"/>
      <x v="473"/>
    </i>
    <i>
      <x v="636"/>
      <x v="180"/>
    </i>
    <i>
      <x v="637"/>
      <x v="119"/>
    </i>
    <i>
      <x v="639"/>
      <x v="52"/>
    </i>
    <i>
      <x v="640"/>
      <x v="353"/>
    </i>
    <i>
      <x v="641"/>
      <x v="164"/>
    </i>
    <i>
      <x v="642"/>
      <x v="399"/>
    </i>
    <i>
      <x v="643"/>
      <x v="417"/>
    </i>
    <i>
      <x v="644"/>
      <x v="383"/>
    </i>
    <i>
      <x v="645"/>
      <x v="379"/>
    </i>
    <i>
      <x v="648"/>
      <x v="241"/>
    </i>
    <i t="grand">
      <x/>
    </i>
  </rowItems>
  <colItems count="1">
    <i/>
  </colItems>
  <pageFields count="1">
    <pageField fld="14" hier="0"/>
  </pageFields>
  <dataFields count="1">
    <dataField name="Suma de COMISION DIRECTA $$" fld="16" baseField="10" baseItem="27"/>
  </dataFields>
  <formats count="102">
    <format dxfId="110">
      <pivotArea outline="0" fieldPosition="0"/>
    </format>
    <format dxfId="10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08">
      <pivotArea type="all" dataOnly="0" outline="0" fieldPosition="0"/>
    </format>
    <format dxfId="107">
      <pivotArea outline="0" fieldPosition="0"/>
    </format>
    <format dxfId="106">
      <pivotArea dataOnly="0" labelOnly="1" outline="0" fieldPosition="0">
        <references count="1">
          <reference field="11" count="36">
            <x v="17"/>
            <x v="38"/>
            <x v="51"/>
            <x v="52"/>
            <x v="61"/>
            <x v="64"/>
            <x v="108"/>
            <x v="125"/>
            <x v="126"/>
            <x v="139"/>
            <x v="160"/>
            <x v="162"/>
            <x v="175"/>
            <x v="193"/>
            <x v="201"/>
            <x v="203"/>
            <x v="207"/>
            <x v="210"/>
            <x v="211"/>
            <x v="225"/>
            <x v="228"/>
            <x v="233"/>
            <x v="238"/>
            <x v="240"/>
            <x v="243"/>
            <x v="246"/>
            <x v="249"/>
            <x v="251"/>
            <x v="252"/>
            <x v="256"/>
            <x v="262"/>
            <x v="274"/>
            <x v="275"/>
            <x v="284"/>
            <x v="299"/>
            <x v="300"/>
          </reference>
        </references>
      </pivotArea>
    </format>
    <format dxfId="105">
      <pivotArea dataOnly="0" labelOnly="1" outline="0" fieldPosition="0">
        <references count="1">
          <reference field="11" count="11">
            <x v="302"/>
            <x v="305"/>
            <x v="306"/>
            <x v="307"/>
            <x v="312"/>
            <x v="313"/>
            <x v="327"/>
            <x v="330"/>
            <x v="332"/>
            <x v="333"/>
            <x v="336"/>
          </reference>
        </references>
      </pivotArea>
    </format>
    <format dxfId="104">
      <pivotArea dataOnly="0" labelOnly="1" grandRow="1" outline="0" fieldPosition="0"/>
    </format>
    <format dxfId="103">
      <pivotArea dataOnly="0" labelOnly="1" outline="0" fieldPosition="0">
        <references count="2">
          <reference field="11" count="1" selected="0">
            <x v="17"/>
          </reference>
          <reference field="12" count="1">
            <x v="230"/>
          </reference>
        </references>
      </pivotArea>
    </format>
    <format dxfId="102">
      <pivotArea dataOnly="0" labelOnly="1" outline="0" fieldPosition="0">
        <references count="2">
          <reference field="11" count="1" selected="0">
            <x v="38"/>
          </reference>
          <reference field="12" count="1">
            <x v="254"/>
          </reference>
        </references>
      </pivotArea>
    </format>
    <format dxfId="101">
      <pivotArea dataOnly="0" labelOnly="1" outline="0" fieldPosition="0">
        <references count="2">
          <reference field="11" count="1" selected="0">
            <x v="52"/>
          </reference>
          <reference field="12" count="1">
            <x v="74"/>
          </reference>
        </references>
      </pivotArea>
    </format>
    <format dxfId="100">
      <pivotArea dataOnly="0" labelOnly="1" outline="0" fieldPosition="0">
        <references count="2">
          <reference field="11" count="1" selected="0">
            <x v="61"/>
          </reference>
          <reference field="12" count="1">
            <x v="108"/>
          </reference>
        </references>
      </pivotArea>
    </format>
    <format dxfId="99">
      <pivotArea dataOnly="0" labelOnly="1" outline="0" fieldPosition="0">
        <references count="2">
          <reference field="11" count="1" selected="0">
            <x v="64"/>
          </reference>
          <reference field="12" count="1">
            <x v="578"/>
          </reference>
        </references>
      </pivotArea>
    </format>
    <format dxfId="98">
      <pivotArea dataOnly="0" labelOnly="1" outline="0" fieldPosition="0">
        <references count="2">
          <reference field="11" count="1" selected="0">
            <x v="108"/>
          </reference>
          <reference field="12" count="1">
            <x v="76"/>
          </reference>
        </references>
      </pivotArea>
    </format>
    <format dxfId="97">
      <pivotArea dataOnly="0" labelOnly="1" outline="0" fieldPosition="0">
        <references count="2">
          <reference field="11" count="1" selected="0">
            <x v="126"/>
          </reference>
          <reference field="12" count="1">
            <x v="194"/>
          </reference>
        </references>
      </pivotArea>
    </format>
    <format dxfId="96">
      <pivotArea dataOnly="0" labelOnly="1" outline="0" fieldPosition="0">
        <references count="2">
          <reference field="11" count="1" selected="0">
            <x v="139"/>
          </reference>
          <reference field="12" count="1">
            <x v="341"/>
          </reference>
        </references>
      </pivotArea>
    </format>
    <format dxfId="95">
      <pivotArea dataOnly="0" labelOnly="1" outline="0" fieldPosition="0">
        <references count="2">
          <reference field="11" count="1" selected="0">
            <x v="160"/>
          </reference>
          <reference field="12" count="1">
            <x v="160"/>
          </reference>
        </references>
      </pivotArea>
    </format>
    <format dxfId="94">
      <pivotArea dataOnly="0" labelOnly="1" outline="0" fieldPosition="0">
        <references count="2">
          <reference field="11" count="1" selected="0">
            <x v="162"/>
          </reference>
          <reference field="12" count="1">
            <x v="59"/>
          </reference>
        </references>
      </pivotArea>
    </format>
    <format dxfId="93">
      <pivotArea dataOnly="0" labelOnly="1" outline="0" fieldPosition="0">
        <references count="2">
          <reference field="11" count="1" selected="0">
            <x v="175"/>
          </reference>
          <reference field="12" count="1">
            <x v="272"/>
          </reference>
        </references>
      </pivotArea>
    </format>
    <format dxfId="92">
      <pivotArea dataOnly="0" labelOnly="1" outline="0" fieldPosition="0">
        <references count="2">
          <reference field="11" count="1" selected="0">
            <x v="193"/>
          </reference>
          <reference field="12" count="1">
            <x v="295"/>
          </reference>
        </references>
      </pivotArea>
    </format>
    <format dxfId="91">
      <pivotArea dataOnly="0" labelOnly="1" outline="0" fieldPosition="0">
        <references count="2">
          <reference field="11" count="1" selected="0">
            <x v="201"/>
          </reference>
          <reference field="12" count="1">
            <x v="500"/>
          </reference>
        </references>
      </pivotArea>
    </format>
    <format dxfId="90">
      <pivotArea dataOnly="0" labelOnly="1" outline="0" fieldPosition="0">
        <references count="2">
          <reference field="11" count="1" selected="0">
            <x v="203"/>
          </reference>
          <reference field="12" count="1">
            <x v="89"/>
          </reference>
        </references>
      </pivotArea>
    </format>
    <format dxfId="89">
      <pivotArea dataOnly="0" labelOnly="1" outline="0" fieldPosition="0">
        <references count="2">
          <reference field="11" count="1" selected="0">
            <x v="207"/>
          </reference>
          <reference field="12" count="1">
            <x v="465"/>
          </reference>
        </references>
      </pivotArea>
    </format>
    <format dxfId="88">
      <pivotArea dataOnly="0" labelOnly="1" outline="0" fieldPosition="0">
        <references count="2">
          <reference field="11" count="1" selected="0">
            <x v="210"/>
          </reference>
          <reference field="12" count="1">
            <x v="362"/>
          </reference>
        </references>
      </pivotArea>
    </format>
    <format dxfId="87">
      <pivotArea dataOnly="0" labelOnly="1" outline="0" fieldPosition="0">
        <references count="2">
          <reference field="11" count="1" selected="0">
            <x v="211"/>
          </reference>
          <reference field="12" count="1">
            <x v="538"/>
          </reference>
        </references>
      </pivotArea>
    </format>
    <format dxfId="86">
      <pivotArea dataOnly="0" labelOnly="1" outline="0" fieldPosition="0">
        <references count="2">
          <reference field="11" count="1" selected="0">
            <x v="225"/>
          </reference>
          <reference field="12" count="1">
            <x v="484"/>
          </reference>
        </references>
      </pivotArea>
    </format>
    <format dxfId="85">
      <pivotArea dataOnly="0" labelOnly="1" outline="0" fieldPosition="0">
        <references count="2">
          <reference field="11" count="1" selected="0">
            <x v="228"/>
          </reference>
          <reference field="12" count="1">
            <x v="550"/>
          </reference>
        </references>
      </pivotArea>
    </format>
    <format dxfId="84">
      <pivotArea dataOnly="0" labelOnly="1" outline="0" fieldPosition="0">
        <references count="2">
          <reference field="11" count="1" selected="0">
            <x v="233"/>
          </reference>
          <reference field="12" count="1">
            <x v="331"/>
          </reference>
        </references>
      </pivotArea>
    </format>
    <format dxfId="83">
      <pivotArea dataOnly="0" labelOnly="1" outline="0" fieldPosition="0">
        <references count="2">
          <reference field="11" count="1" selected="0">
            <x v="238"/>
          </reference>
          <reference field="12" count="1">
            <x v="539"/>
          </reference>
        </references>
      </pivotArea>
    </format>
    <format dxfId="82">
      <pivotArea dataOnly="0" labelOnly="1" outline="0" fieldPosition="0">
        <references count="2">
          <reference field="11" count="1" selected="0">
            <x v="240"/>
          </reference>
          <reference field="12" count="1">
            <x v="273"/>
          </reference>
        </references>
      </pivotArea>
    </format>
    <format dxfId="81">
      <pivotArea dataOnly="0" labelOnly="1" outline="0" fieldPosition="0">
        <references count="2">
          <reference field="11" count="1" selected="0">
            <x v="243"/>
          </reference>
          <reference field="12" count="1">
            <x v="137"/>
          </reference>
        </references>
      </pivotArea>
    </format>
    <format dxfId="80">
      <pivotArea dataOnly="0" labelOnly="1" outline="0" fieldPosition="0">
        <references count="2">
          <reference field="11" count="1" selected="0">
            <x v="246"/>
          </reference>
          <reference field="12" count="1">
            <x v="243"/>
          </reference>
        </references>
      </pivotArea>
    </format>
    <format dxfId="79">
      <pivotArea dataOnly="0" labelOnly="1" outline="0" fieldPosition="0">
        <references count="2">
          <reference field="11" count="1" selected="0">
            <x v="249"/>
          </reference>
          <reference field="12" count="1">
            <x v="388"/>
          </reference>
        </references>
      </pivotArea>
    </format>
    <format dxfId="78">
      <pivotArea dataOnly="0" labelOnly="1" outline="0" fieldPosition="0">
        <references count="2">
          <reference field="11" count="1" selected="0">
            <x v="251"/>
          </reference>
          <reference field="12" count="1">
            <x v="97"/>
          </reference>
        </references>
      </pivotArea>
    </format>
    <format dxfId="77">
      <pivotArea dataOnly="0" labelOnly="1" outline="0" fieldPosition="0">
        <references count="2">
          <reference field="11" count="1" selected="0">
            <x v="252"/>
          </reference>
          <reference field="12" count="1">
            <x v="26"/>
          </reference>
        </references>
      </pivotArea>
    </format>
    <format dxfId="76">
      <pivotArea dataOnly="0" labelOnly="1" outline="0" fieldPosition="0">
        <references count="2">
          <reference field="11" count="1" selected="0">
            <x v="256"/>
          </reference>
          <reference field="12" count="1">
            <x v="306"/>
          </reference>
        </references>
      </pivotArea>
    </format>
    <format dxfId="75">
      <pivotArea dataOnly="0" labelOnly="1" outline="0" fieldPosition="0">
        <references count="2">
          <reference field="11" count="1" selected="0">
            <x v="262"/>
          </reference>
          <reference field="12" count="1">
            <x v="212"/>
          </reference>
        </references>
      </pivotArea>
    </format>
    <format dxfId="74">
      <pivotArea dataOnly="0" labelOnly="1" outline="0" fieldPosition="0">
        <references count="2">
          <reference field="11" count="1" selected="0">
            <x v="274"/>
          </reference>
          <reference field="12" count="1">
            <x v="70"/>
          </reference>
        </references>
      </pivotArea>
    </format>
    <format dxfId="73">
      <pivotArea dataOnly="0" labelOnly="1" outline="0" fieldPosition="0">
        <references count="2">
          <reference field="11" count="1" selected="0">
            <x v="275"/>
          </reference>
          <reference field="12" count="1">
            <x v="561"/>
          </reference>
        </references>
      </pivotArea>
    </format>
    <format dxfId="72">
      <pivotArea dataOnly="0" labelOnly="1" outline="0" fieldPosition="0">
        <references count="2">
          <reference field="11" count="1" selected="0">
            <x v="284"/>
          </reference>
          <reference field="12" count="1">
            <x v="474"/>
          </reference>
        </references>
      </pivotArea>
    </format>
    <format dxfId="71">
      <pivotArea dataOnly="0" labelOnly="1" outline="0" fieldPosition="0">
        <references count="2">
          <reference field="11" count="1" selected="0">
            <x v="299"/>
          </reference>
          <reference field="12" count="1">
            <x v="133"/>
          </reference>
        </references>
      </pivotArea>
    </format>
    <format dxfId="70">
      <pivotArea dataOnly="0" labelOnly="1" outline="0" fieldPosition="0">
        <references count="2">
          <reference field="11" count="1" selected="0">
            <x v="300"/>
          </reference>
          <reference field="12" count="1">
            <x v="77"/>
          </reference>
        </references>
      </pivotArea>
    </format>
    <format dxfId="69">
      <pivotArea dataOnly="0" labelOnly="1" outline="0" fieldPosition="0">
        <references count="2">
          <reference field="11" count="1" selected="0">
            <x v="302"/>
          </reference>
          <reference field="12" count="1">
            <x v="477"/>
          </reference>
        </references>
      </pivotArea>
    </format>
    <format dxfId="68">
      <pivotArea dataOnly="0" labelOnly="1" outline="0" fieldPosition="0">
        <references count="2">
          <reference field="11" count="1" selected="0">
            <x v="305"/>
          </reference>
          <reference field="12" count="1">
            <x v="139"/>
          </reference>
        </references>
      </pivotArea>
    </format>
    <format dxfId="67">
      <pivotArea dataOnly="0" labelOnly="1" outline="0" fieldPosition="0">
        <references count="2">
          <reference field="11" count="1" selected="0">
            <x v="306"/>
          </reference>
          <reference field="12" count="1">
            <x v="109"/>
          </reference>
        </references>
      </pivotArea>
    </format>
    <format dxfId="66">
      <pivotArea dataOnly="0" labelOnly="1" outline="0" fieldPosition="0">
        <references count="2">
          <reference field="11" count="1" selected="0">
            <x v="307"/>
          </reference>
          <reference field="12" count="1">
            <x v="248"/>
          </reference>
        </references>
      </pivotArea>
    </format>
    <format dxfId="65">
      <pivotArea dataOnly="0" labelOnly="1" outline="0" fieldPosition="0">
        <references count="2">
          <reference field="11" count="1" selected="0">
            <x v="312"/>
          </reference>
          <reference field="12" count="1">
            <x v="155"/>
          </reference>
        </references>
      </pivotArea>
    </format>
    <format dxfId="64">
      <pivotArea dataOnly="0" labelOnly="1" outline="0" fieldPosition="0">
        <references count="2">
          <reference field="11" count="1" selected="0">
            <x v="313"/>
          </reference>
          <reference field="12" count="1">
            <x v="596"/>
          </reference>
        </references>
      </pivotArea>
    </format>
    <format dxfId="63">
      <pivotArea dataOnly="0" labelOnly="1" outline="0" fieldPosition="0">
        <references count="2">
          <reference field="11" count="1" selected="0">
            <x v="327"/>
          </reference>
          <reference field="12" count="1">
            <x v="50"/>
          </reference>
        </references>
      </pivotArea>
    </format>
    <format dxfId="62">
      <pivotArea dataOnly="0" labelOnly="1" outline="0" fieldPosition="0">
        <references count="2">
          <reference field="11" count="1" selected="0">
            <x v="330"/>
          </reference>
          <reference field="12" count="1">
            <x v="221"/>
          </reference>
        </references>
      </pivotArea>
    </format>
    <format dxfId="61">
      <pivotArea dataOnly="0" labelOnly="1" outline="0" fieldPosition="0">
        <references count="2">
          <reference field="11" count="1" selected="0">
            <x v="332"/>
          </reference>
          <reference field="12" count="1">
            <x v="442"/>
          </reference>
        </references>
      </pivotArea>
    </format>
    <format dxfId="60">
      <pivotArea dataOnly="0" labelOnly="1" outline="0" fieldPosition="0">
        <references count="2">
          <reference field="11" count="1" selected="0">
            <x v="333"/>
          </reference>
          <reference field="12" count="1">
            <x v="32"/>
          </reference>
        </references>
      </pivotArea>
    </format>
    <format dxfId="59">
      <pivotArea dataOnly="0" labelOnly="1" outline="0" fieldPosition="0">
        <references count="2">
          <reference field="11" count="1" selected="0">
            <x v="336"/>
          </reference>
          <reference field="12" count="1">
            <x v="199"/>
          </reference>
        </references>
      </pivotArea>
    </format>
    <format dxfId="58">
      <pivotArea type="all" dataOnly="0" outline="0" fieldPosition="0"/>
    </format>
    <format dxfId="57">
      <pivotArea outline="0" fieldPosition="0"/>
    </format>
    <format dxfId="56">
      <pivotArea dataOnly="0" labelOnly="1" outline="0" fieldPosition="0">
        <references count="1">
          <reference field="11" count="36">
            <x v="17"/>
            <x v="38"/>
            <x v="51"/>
            <x v="52"/>
            <x v="61"/>
            <x v="64"/>
            <x v="108"/>
            <x v="125"/>
            <x v="126"/>
            <x v="139"/>
            <x v="160"/>
            <x v="162"/>
            <x v="175"/>
            <x v="193"/>
            <x v="201"/>
            <x v="203"/>
            <x v="207"/>
            <x v="210"/>
            <x v="211"/>
            <x v="225"/>
            <x v="228"/>
            <x v="233"/>
            <x v="238"/>
            <x v="240"/>
            <x v="243"/>
            <x v="246"/>
            <x v="249"/>
            <x v="251"/>
            <x v="252"/>
            <x v="256"/>
            <x v="262"/>
            <x v="274"/>
            <x v="275"/>
            <x v="284"/>
            <x v="299"/>
            <x v="300"/>
          </reference>
        </references>
      </pivotArea>
    </format>
    <format dxfId="55">
      <pivotArea dataOnly="0" labelOnly="1" outline="0" fieldPosition="0">
        <references count="1">
          <reference field="11" count="11">
            <x v="302"/>
            <x v="305"/>
            <x v="306"/>
            <x v="307"/>
            <x v="312"/>
            <x v="313"/>
            <x v="327"/>
            <x v="330"/>
            <x v="332"/>
            <x v="333"/>
            <x v="336"/>
          </reference>
        </references>
      </pivotArea>
    </format>
    <format dxfId="54">
      <pivotArea dataOnly="0" labelOnly="1" grandRow="1" outline="0" fieldPosition="0"/>
    </format>
    <format dxfId="53">
      <pivotArea dataOnly="0" labelOnly="1" outline="0" fieldPosition="0">
        <references count="2">
          <reference field="11" count="1" selected="0">
            <x v="17"/>
          </reference>
          <reference field="12" count="1">
            <x v="230"/>
          </reference>
        </references>
      </pivotArea>
    </format>
    <format dxfId="52">
      <pivotArea dataOnly="0" labelOnly="1" outline="0" fieldPosition="0">
        <references count="2">
          <reference field="11" count="1" selected="0">
            <x v="38"/>
          </reference>
          <reference field="12" count="1">
            <x v="254"/>
          </reference>
        </references>
      </pivotArea>
    </format>
    <format dxfId="51">
      <pivotArea dataOnly="0" labelOnly="1" outline="0" fieldPosition="0">
        <references count="2">
          <reference field="11" count="1" selected="0">
            <x v="52"/>
          </reference>
          <reference field="12" count="1">
            <x v="74"/>
          </reference>
        </references>
      </pivotArea>
    </format>
    <format dxfId="50">
      <pivotArea dataOnly="0" labelOnly="1" outline="0" fieldPosition="0">
        <references count="2">
          <reference field="11" count="1" selected="0">
            <x v="61"/>
          </reference>
          <reference field="12" count="1">
            <x v="108"/>
          </reference>
        </references>
      </pivotArea>
    </format>
    <format dxfId="49">
      <pivotArea dataOnly="0" labelOnly="1" outline="0" fieldPosition="0">
        <references count="2">
          <reference field="11" count="1" selected="0">
            <x v="64"/>
          </reference>
          <reference field="12" count="1">
            <x v="578"/>
          </reference>
        </references>
      </pivotArea>
    </format>
    <format dxfId="48">
      <pivotArea dataOnly="0" labelOnly="1" outline="0" fieldPosition="0">
        <references count="2">
          <reference field="11" count="1" selected="0">
            <x v="108"/>
          </reference>
          <reference field="12" count="1">
            <x v="76"/>
          </reference>
        </references>
      </pivotArea>
    </format>
    <format dxfId="47">
      <pivotArea dataOnly="0" labelOnly="1" outline="0" fieldPosition="0">
        <references count="2">
          <reference field="11" count="1" selected="0">
            <x v="126"/>
          </reference>
          <reference field="12" count="1">
            <x v="194"/>
          </reference>
        </references>
      </pivotArea>
    </format>
    <format dxfId="46">
      <pivotArea dataOnly="0" labelOnly="1" outline="0" fieldPosition="0">
        <references count="2">
          <reference field="11" count="1" selected="0">
            <x v="139"/>
          </reference>
          <reference field="12" count="1">
            <x v="341"/>
          </reference>
        </references>
      </pivotArea>
    </format>
    <format dxfId="45">
      <pivotArea dataOnly="0" labelOnly="1" outline="0" fieldPosition="0">
        <references count="2">
          <reference field="11" count="1" selected="0">
            <x v="160"/>
          </reference>
          <reference field="12" count="1">
            <x v="160"/>
          </reference>
        </references>
      </pivotArea>
    </format>
    <format dxfId="44">
      <pivotArea dataOnly="0" labelOnly="1" outline="0" fieldPosition="0">
        <references count="2">
          <reference field="11" count="1" selected="0">
            <x v="162"/>
          </reference>
          <reference field="12" count="1">
            <x v="59"/>
          </reference>
        </references>
      </pivotArea>
    </format>
    <format dxfId="43">
      <pivotArea dataOnly="0" labelOnly="1" outline="0" fieldPosition="0">
        <references count="2">
          <reference field="11" count="1" selected="0">
            <x v="175"/>
          </reference>
          <reference field="12" count="1">
            <x v="272"/>
          </reference>
        </references>
      </pivotArea>
    </format>
    <format dxfId="42">
      <pivotArea dataOnly="0" labelOnly="1" outline="0" fieldPosition="0">
        <references count="2">
          <reference field="11" count="1" selected="0">
            <x v="193"/>
          </reference>
          <reference field="12" count="1">
            <x v="295"/>
          </reference>
        </references>
      </pivotArea>
    </format>
    <format dxfId="41">
      <pivotArea dataOnly="0" labelOnly="1" outline="0" fieldPosition="0">
        <references count="2">
          <reference field="11" count="1" selected="0">
            <x v="201"/>
          </reference>
          <reference field="12" count="1">
            <x v="500"/>
          </reference>
        </references>
      </pivotArea>
    </format>
    <format dxfId="40">
      <pivotArea dataOnly="0" labelOnly="1" outline="0" fieldPosition="0">
        <references count="2">
          <reference field="11" count="1" selected="0">
            <x v="203"/>
          </reference>
          <reference field="12" count="1">
            <x v="89"/>
          </reference>
        </references>
      </pivotArea>
    </format>
    <format dxfId="39">
      <pivotArea dataOnly="0" labelOnly="1" outline="0" fieldPosition="0">
        <references count="2">
          <reference field="11" count="1" selected="0">
            <x v="207"/>
          </reference>
          <reference field="12" count="1">
            <x v="465"/>
          </reference>
        </references>
      </pivotArea>
    </format>
    <format dxfId="38">
      <pivotArea dataOnly="0" labelOnly="1" outline="0" fieldPosition="0">
        <references count="2">
          <reference field="11" count="1" selected="0">
            <x v="210"/>
          </reference>
          <reference field="12" count="1">
            <x v="362"/>
          </reference>
        </references>
      </pivotArea>
    </format>
    <format dxfId="37">
      <pivotArea dataOnly="0" labelOnly="1" outline="0" fieldPosition="0">
        <references count="2">
          <reference field="11" count="1" selected="0">
            <x v="211"/>
          </reference>
          <reference field="12" count="1">
            <x v="538"/>
          </reference>
        </references>
      </pivotArea>
    </format>
    <format dxfId="36">
      <pivotArea dataOnly="0" labelOnly="1" outline="0" fieldPosition="0">
        <references count="2">
          <reference field="11" count="1" selected="0">
            <x v="225"/>
          </reference>
          <reference field="12" count="1">
            <x v="484"/>
          </reference>
        </references>
      </pivotArea>
    </format>
    <format dxfId="35">
      <pivotArea dataOnly="0" labelOnly="1" outline="0" fieldPosition="0">
        <references count="2">
          <reference field="11" count="1" selected="0">
            <x v="228"/>
          </reference>
          <reference field="12" count="1">
            <x v="550"/>
          </reference>
        </references>
      </pivotArea>
    </format>
    <format dxfId="34">
      <pivotArea dataOnly="0" labelOnly="1" outline="0" fieldPosition="0">
        <references count="2">
          <reference field="11" count="1" selected="0">
            <x v="233"/>
          </reference>
          <reference field="12" count="1">
            <x v="331"/>
          </reference>
        </references>
      </pivotArea>
    </format>
    <format dxfId="33">
      <pivotArea dataOnly="0" labelOnly="1" outline="0" fieldPosition="0">
        <references count="2">
          <reference field="11" count="1" selected="0">
            <x v="238"/>
          </reference>
          <reference field="12" count="1">
            <x v="539"/>
          </reference>
        </references>
      </pivotArea>
    </format>
    <format dxfId="32">
      <pivotArea dataOnly="0" labelOnly="1" outline="0" fieldPosition="0">
        <references count="2">
          <reference field="11" count="1" selected="0">
            <x v="240"/>
          </reference>
          <reference field="12" count="1">
            <x v="273"/>
          </reference>
        </references>
      </pivotArea>
    </format>
    <format dxfId="31">
      <pivotArea dataOnly="0" labelOnly="1" outline="0" fieldPosition="0">
        <references count="2">
          <reference field="11" count="1" selected="0">
            <x v="243"/>
          </reference>
          <reference field="12" count="1">
            <x v="137"/>
          </reference>
        </references>
      </pivotArea>
    </format>
    <format dxfId="30">
      <pivotArea dataOnly="0" labelOnly="1" outline="0" fieldPosition="0">
        <references count="2">
          <reference field="11" count="1" selected="0">
            <x v="246"/>
          </reference>
          <reference field="12" count="1">
            <x v="243"/>
          </reference>
        </references>
      </pivotArea>
    </format>
    <format dxfId="29">
      <pivotArea dataOnly="0" labelOnly="1" outline="0" fieldPosition="0">
        <references count="2">
          <reference field="11" count="1" selected="0">
            <x v="249"/>
          </reference>
          <reference field="12" count="1">
            <x v="388"/>
          </reference>
        </references>
      </pivotArea>
    </format>
    <format dxfId="28">
      <pivotArea dataOnly="0" labelOnly="1" outline="0" fieldPosition="0">
        <references count="2">
          <reference field="11" count="1" selected="0">
            <x v="251"/>
          </reference>
          <reference field="12" count="1">
            <x v="97"/>
          </reference>
        </references>
      </pivotArea>
    </format>
    <format dxfId="27">
      <pivotArea dataOnly="0" labelOnly="1" outline="0" fieldPosition="0">
        <references count="2">
          <reference field="11" count="1" selected="0">
            <x v="252"/>
          </reference>
          <reference field="12" count="1">
            <x v="26"/>
          </reference>
        </references>
      </pivotArea>
    </format>
    <format dxfId="26">
      <pivotArea dataOnly="0" labelOnly="1" outline="0" fieldPosition="0">
        <references count="2">
          <reference field="11" count="1" selected="0">
            <x v="256"/>
          </reference>
          <reference field="12" count="1">
            <x v="306"/>
          </reference>
        </references>
      </pivotArea>
    </format>
    <format dxfId="25">
      <pivotArea dataOnly="0" labelOnly="1" outline="0" fieldPosition="0">
        <references count="2">
          <reference field="11" count="1" selected="0">
            <x v="262"/>
          </reference>
          <reference field="12" count="1">
            <x v="212"/>
          </reference>
        </references>
      </pivotArea>
    </format>
    <format dxfId="24">
      <pivotArea dataOnly="0" labelOnly="1" outline="0" fieldPosition="0">
        <references count="2">
          <reference field="11" count="1" selected="0">
            <x v="274"/>
          </reference>
          <reference field="12" count="1">
            <x v="70"/>
          </reference>
        </references>
      </pivotArea>
    </format>
    <format dxfId="23">
      <pivotArea dataOnly="0" labelOnly="1" outline="0" fieldPosition="0">
        <references count="2">
          <reference field="11" count="1" selected="0">
            <x v="275"/>
          </reference>
          <reference field="12" count="1">
            <x v="561"/>
          </reference>
        </references>
      </pivotArea>
    </format>
    <format dxfId="22">
      <pivotArea dataOnly="0" labelOnly="1" outline="0" fieldPosition="0">
        <references count="2">
          <reference field="11" count="1" selected="0">
            <x v="284"/>
          </reference>
          <reference field="12" count="1">
            <x v="474"/>
          </reference>
        </references>
      </pivotArea>
    </format>
    <format dxfId="21">
      <pivotArea dataOnly="0" labelOnly="1" outline="0" fieldPosition="0">
        <references count="2">
          <reference field="11" count="1" selected="0">
            <x v="299"/>
          </reference>
          <reference field="12" count="1">
            <x v="133"/>
          </reference>
        </references>
      </pivotArea>
    </format>
    <format dxfId="20">
      <pivotArea dataOnly="0" labelOnly="1" outline="0" fieldPosition="0">
        <references count="2">
          <reference field="11" count="1" selected="0">
            <x v="300"/>
          </reference>
          <reference field="12" count="1">
            <x v="77"/>
          </reference>
        </references>
      </pivotArea>
    </format>
    <format dxfId="19">
      <pivotArea dataOnly="0" labelOnly="1" outline="0" fieldPosition="0">
        <references count="2">
          <reference field="11" count="1" selected="0">
            <x v="302"/>
          </reference>
          <reference field="12" count="1">
            <x v="477"/>
          </reference>
        </references>
      </pivotArea>
    </format>
    <format dxfId="18">
      <pivotArea dataOnly="0" labelOnly="1" outline="0" fieldPosition="0">
        <references count="2">
          <reference field="11" count="1" selected="0">
            <x v="305"/>
          </reference>
          <reference field="12" count="1">
            <x v="139"/>
          </reference>
        </references>
      </pivotArea>
    </format>
    <format dxfId="17">
      <pivotArea dataOnly="0" labelOnly="1" outline="0" fieldPosition="0">
        <references count="2">
          <reference field="11" count="1" selected="0">
            <x v="306"/>
          </reference>
          <reference field="12" count="1">
            <x v="109"/>
          </reference>
        </references>
      </pivotArea>
    </format>
    <format dxfId="16">
      <pivotArea dataOnly="0" labelOnly="1" outline="0" fieldPosition="0">
        <references count="2">
          <reference field="11" count="1" selected="0">
            <x v="307"/>
          </reference>
          <reference field="12" count="1">
            <x v="248"/>
          </reference>
        </references>
      </pivotArea>
    </format>
    <format dxfId="15">
      <pivotArea dataOnly="0" labelOnly="1" outline="0" fieldPosition="0">
        <references count="2">
          <reference field="11" count="1" selected="0">
            <x v="312"/>
          </reference>
          <reference field="12" count="1">
            <x v="155"/>
          </reference>
        </references>
      </pivotArea>
    </format>
    <format dxfId="14">
      <pivotArea dataOnly="0" labelOnly="1" outline="0" fieldPosition="0">
        <references count="2">
          <reference field="11" count="1" selected="0">
            <x v="313"/>
          </reference>
          <reference field="12" count="1">
            <x v="596"/>
          </reference>
        </references>
      </pivotArea>
    </format>
    <format dxfId="13">
      <pivotArea dataOnly="0" labelOnly="1" outline="0" fieldPosition="0">
        <references count="2">
          <reference field="11" count="1" selected="0">
            <x v="327"/>
          </reference>
          <reference field="12" count="1">
            <x v="50"/>
          </reference>
        </references>
      </pivotArea>
    </format>
    <format dxfId="12">
      <pivotArea dataOnly="0" labelOnly="1" outline="0" fieldPosition="0">
        <references count="2">
          <reference field="11" count="1" selected="0">
            <x v="330"/>
          </reference>
          <reference field="12" count="1">
            <x v="221"/>
          </reference>
        </references>
      </pivotArea>
    </format>
    <format dxfId="11">
      <pivotArea dataOnly="0" labelOnly="1" outline="0" fieldPosition="0">
        <references count="2">
          <reference field="11" count="1" selected="0">
            <x v="332"/>
          </reference>
          <reference field="12" count="1">
            <x v="442"/>
          </reference>
        </references>
      </pivotArea>
    </format>
    <format dxfId="10">
      <pivotArea dataOnly="0" labelOnly="1" outline="0" fieldPosition="0">
        <references count="2">
          <reference field="11" count="1" selected="0">
            <x v="333"/>
          </reference>
          <reference field="12" count="1">
            <x v="32"/>
          </reference>
        </references>
      </pivotArea>
    </format>
    <format dxfId="9">
      <pivotArea dataOnly="0" labelOnly="1" outline="0" fieldPosition="0">
        <references count="2">
          <reference field="11" count="1" selected="0">
            <x v="336"/>
          </reference>
          <reference field="12" count="1">
            <x v="199"/>
          </reference>
        </references>
      </pivotArea>
    </format>
  </formats>
  <pivotTableStyleInfo name="PivotStyleMedium9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1000000}" name="Tabla dinámica2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compact="0" compactData="0" multipleFieldFilters="0">
  <location ref="I4:K13" firstHeaderRow="1" firstDataRow="1" firstDataCol="2"/>
  <pivotFields count="17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65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ubtotalTop="0" showAll="0" includeNewItemsInFilter="1" defaultSubtotal="0"/>
    <pivotField compact="0" outline="0" subtotalTop="0" showAll="0" includeNewItemsInFilter="1" defaultSubtotal="0"/>
    <pivotField compact="0" outline="0" showAll="0" defaultSubtotal="0"/>
    <pivotField axis="axisRow" compact="0" numFmtId="1" outline="0" showAll="0" defaultSubtotal="0">
      <items count="10">
        <item x="1"/>
        <item x="7"/>
        <item x="5"/>
        <item x="0"/>
        <item x="2"/>
        <item x="4"/>
        <item m="1" x="8"/>
        <item m="1" x="9"/>
        <item x="3"/>
        <item x="6"/>
      </items>
    </pivotField>
    <pivotField axis="axisRow" compact="0" outline="0" showAll="0" sortType="descending" defaultSubtotal="0">
      <items count="10">
        <item x="1"/>
        <item x="7"/>
        <item x="5"/>
        <item x="0"/>
        <item x="2"/>
        <item x="4"/>
        <item m="1" x="9"/>
        <item m="1" x="8"/>
        <item x="3"/>
        <item x="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includeNewItemsInFilter="1" defaultSubtotal="0"/>
    <pivotField dataField="1" compact="0" numFmtId="165" outline="0" showAll="0" defaultSubtotal="0"/>
  </pivotFields>
  <rowFields count="2">
    <field x="11"/>
    <field x="12"/>
  </rowFields>
  <rowItems count="9">
    <i>
      <x/>
      <x/>
    </i>
    <i>
      <x v="1"/>
      <x v="1"/>
    </i>
    <i>
      <x v="2"/>
      <x v="2"/>
    </i>
    <i>
      <x v="3"/>
      <x v="3"/>
    </i>
    <i>
      <x v="4"/>
      <x v="4"/>
    </i>
    <i>
      <x v="5"/>
      <x v="5"/>
    </i>
    <i>
      <x v="8"/>
      <x v="8"/>
    </i>
    <i>
      <x v="9"/>
      <x v="9"/>
    </i>
    <i t="grand">
      <x/>
    </i>
  </rowItems>
  <colItems count="1">
    <i/>
  </colItems>
  <dataFields count="1">
    <dataField name="Suma de COMISION DIRECTA $$" fld="16" baseField="0" baseItem="0" numFmtId="44"/>
  </dataFields>
  <formats count="11">
    <format dxfId="121">
      <pivotArea outline="0" fieldPosition="0"/>
    </format>
    <format dxfId="120">
      <pivotArea type="all" dataOnly="0" outline="0" fieldPosition="0"/>
    </format>
    <format dxfId="119">
      <pivotArea outline="0" fieldPosition="0"/>
    </format>
    <format dxfId="118">
      <pivotArea dataOnly="0" labelOnly="1" outline="0" axis="axisValues" fieldPosition="0"/>
    </format>
    <format dxfId="117">
      <pivotArea dataOnly="0" labelOnly="1" outline="0" fieldPosition="0">
        <references count="1">
          <reference field="11" count="0"/>
        </references>
      </pivotArea>
    </format>
    <format dxfId="116">
      <pivotArea dataOnly="0" labelOnly="1" grandRow="1" outline="0" fieldPosition="0"/>
    </format>
    <format dxfId="115">
      <pivotArea type="all" dataOnly="0" outline="0" fieldPosition="0"/>
    </format>
    <format dxfId="114">
      <pivotArea outline="0" fieldPosition="0"/>
    </format>
    <format dxfId="113">
      <pivotArea dataOnly="0" labelOnly="1" outline="0" axis="axisValues" fieldPosition="0"/>
    </format>
    <format dxfId="112">
      <pivotArea dataOnly="0" labelOnly="1" outline="0" fieldPosition="0">
        <references count="1">
          <reference field="11" count="0"/>
        </references>
      </pivotArea>
    </format>
    <format dxfId="111">
      <pivotArea dataOnly="0" labelOnly="1" grandRow="1" outline="0" fieldPosition="0"/>
    </format>
  </formats>
  <pivotTableStyleInfo name="PivotStyleMedium9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63"/>
  <sheetViews>
    <sheetView workbookViewId="0">
      <selection activeCell="B632" sqref="B632"/>
    </sheetView>
  </sheetViews>
  <sheetFormatPr baseColWidth="10" defaultRowHeight="15"/>
  <cols>
    <col min="1" max="1" width="8.42578125" style="73" bestFit="1" customWidth="1"/>
    <col min="2" max="2" width="12.7109375" bestFit="1" customWidth="1"/>
    <col min="3" max="3" width="6.7109375" bestFit="1" customWidth="1"/>
    <col min="4" max="4" width="12.140625" bestFit="1" customWidth="1"/>
    <col min="5" max="5" width="10.7109375" bestFit="1" customWidth="1"/>
    <col min="6" max="6" width="17.5703125" bestFit="1" customWidth="1"/>
    <col min="7" max="7" width="15.140625" bestFit="1" customWidth="1"/>
    <col min="8" max="8" width="11.5703125" bestFit="1" customWidth="1"/>
    <col min="9" max="9" width="15.42578125" bestFit="1" customWidth="1"/>
    <col min="10" max="10" width="16.140625" bestFit="1" customWidth="1"/>
    <col min="11" max="11" width="18.42578125" bestFit="1" customWidth="1"/>
    <col min="12" max="12" width="37.5703125" bestFit="1" customWidth="1"/>
    <col min="13" max="13" width="8.42578125" bestFit="1" customWidth="1"/>
    <col min="14" max="14" width="34" bestFit="1" customWidth="1"/>
    <col min="15" max="15" width="18.5703125" bestFit="1" customWidth="1"/>
    <col min="16" max="16" width="12" bestFit="1" customWidth="1"/>
    <col min="17" max="17" width="15.7109375" bestFit="1" customWidth="1"/>
    <col min="18" max="18" width="19.140625" bestFit="1" customWidth="1"/>
    <col min="19" max="19" width="11.85546875" bestFit="1" customWidth="1"/>
  </cols>
  <sheetData>
    <row r="1" spans="1:19" s="73" customFormat="1">
      <c r="A1" s="73" t="s">
        <v>2392</v>
      </c>
    </row>
    <row r="2" spans="1:19">
      <c r="A2" s="87" t="s">
        <v>2317</v>
      </c>
      <c r="B2" s="87" t="s">
        <v>471</v>
      </c>
      <c r="C2" s="87" t="s">
        <v>1</v>
      </c>
      <c r="D2" s="21" t="s">
        <v>0</v>
      </c>
      <c r="E2" s="22" t="s">
        <v>470</v>
      </c>
      <c r="F2" s="23" t="s">
        <v>2279</v>
      </c>
      <c r="G2" s="33" t="s">
        <v>474</v>
      </c>
      <c r="H2" s="87" t="s">
        <v>512</v>
      </c>
      <c r="I2" s="87" t="s">
        <v>2264</v>
      </c>
      <c r="J2" s="87" t="s">
        <v>1189</v>
      </c>
      <c r="K2" s="87" t="s">
        <v>2321</v>
      </c>
      <c r="L2" s="87" t="s">
        <v>475</v>
      </c>
      <c r="M2" s="87" t="s">
        <v>472</v>
      </c>
      <c r="N2" s="87" t="s">
        <v>3</v>
      </c>
      <c r="O2" s="87" t="s">
        <v>1252</v>
      </c>
      <c r="P2" s="87" t="s">
        <v>4</v>
      </c>
      <c r="Q2" s="87" t="s">
        <v>2286</v>
      </c>
      <c r="R2" s="85" t="s">
        <v>1718</v>
      </c>
      <c r="S2" s="87" t="s">
        <v>2309</v>
      </c>
    </row>
    <row r="3" spans="1:19">
      <c r="A3" s="73" t="s">
        <v>2328</v>
      </c>
      <c r="B3" s="83" t="s">
        <v>2311</v>
      </c>
      <c r="C3" s="84" t="s">
        <v>1249</v>
      </c>
      <c r="D3" s="34">
        <v>4011900236827</v>
      </c>
      <c r="E3" s="35">
        <v>315.43</v>
      </c>
      <c r="F3" s="67">
        <v>47.31</v>
      </c>
      <c r="G3" s="68">
        <v>0.15</v>
      </c>
      <c r="H3" s="65"/>
      <c r="I3" s="65" t="s">
        <v>2339</v>
      </c>
      <c r="J3" s="66" t="s">
        <v>2250</v>
      </c>
      <c r="K3" s="66" t="s">
        <v>2379</v>
      </c>
      <c r="L3" s="83" t="s">
        <v>2380</v>
      </c>
      <c r="M3" s="30">
        <v>61815</v>
      </c>
      <c r="N3" s="83" t="s">
        <v>1156</v>
      </c>
      <c r="O3" s="83" t="s">
        <v>1371</v>
      </c>
      <c r="P3" s="83" t="s">
        <v>1714</v>
      </c>
      <c r="Q3" s="49">
        <v>0.3</v>
      </c>
      <c r="R3" s="67">
        <v>14.193</v>
      </c>
      <c r="S3" s="64"/>
    </row>
    <row r="4" spans="1:19">
      <c r="A4" s="73" t="s">
        <v>2328</v>
      </c>
      <c r="B4" s="98" t="s">
        <v>2311</v>
      </c>
      <c r="C4" s="99" t="s">
        <v>1249</v>
      </c>
      <c r="D4" s="100">
        <v>4012100182238</v>
      </c>
      <c r="E4" s="101">
        <v>3715.98</v>
      </c>
      <c r="F4" s="102">
        <v>557.4</v>
      </c>
      <c r="G4" s="103">
        <v>0.15</v>
      </c>
      <c r="H4" s="99"/>
      <c r="I4" s="99" t="s">
        <v>2266</v>
      </c>
      <c r="J4" s="104" t="s">
        <v>2250</v>
      </c>
      <c r="K4" s="104" t="s">
        <v>2322</v>
      </c>
      <c r="L4" s="98" t="s">
        <v>2381</v>
      </c>
      <c r="M4" s="105">
        <v>61815</v>
      </c>
      <c r="N4" s="98" t="s">
        <v>1156</v>
      </c>
      <c r="O4" s="98" t="s">
        <v>1371</v>
      </c>
      <c r="P4" s="98" t="s">
        <v>1714</v>
      </c>
      <c r="Q4" s="106">
        <v>0.15</v>
      </c>
      <c r="R4" s="102">
        <v>183.61</v>
      </c>
      <c r="S4" s="107">
        <v>90986522</v>
      </c>
    </row>
    <row r="5" spans="1:19">
      <c r="A5" s="73" t="s">
        <v>2328</v>
      </c>
      <c r="B5" s="83" t="s">
        <v>2311</v>
      </c>
      <c r="C5" s="84" t="s">
        <v>1249</v>
      </c>
      <c r="D5" s="34">
        <v>4011900204938</v>
      </c>
      <c r="E5" s="35">
        <v>4760.95</v>
      </c>
      <c r="F5" s="67">
        <v>714.15</v>
      </c>
      <c r="G5" s="68">
        <v>0.15</v>
      </c>
      <c r="H5" s="65"/>
      <c r="I5" s="65" t="s">
        <v>2266</v>
      </c>
      <c r="J5" s="66" t="s">
        <v>2250</v>
      </c>
      <c r="K5" s="66" t="s">
        <v>2379</v>
      </c>
      <c r="L5" s="83" t="s">
        <v>2382</v>
      </c>
      <c r="M5" s="30">
        <v>61815</v>
      </c>
      <c r="N5" s="83" t="s">
        <v>1156</v>
      </c>
      <c r="O5" s="83" t="s">
        <v>1371</v>
      </c>
      <c r="P5" s="83" t="s">
        <v>1714</v>
      </c>
      <c r="Q5" s="49">
        <v>0.3</v>
      </c>
      <c r="R5" s="67">
        <v>214.24499999999998</v>
      </c>
      <c r="S5" s="64"/>
    </row>
    <row r="6" spans="1:19">
      <c r="A6" s="73" t="s">
        <v>2328</v>
      </c>
      <c r="B6" s="83" t="s">
        <v>2335</v>
      </c>
      <c r="C6" s="84" t="s">
        <v>1249</v>
      </c>
      <c r="D6" s="34">
        <v>2882000028670</v>
      </c>
      <c r="E6" s="35">
        <v>157.68</v>
      </c>
      <c r="F6" s="67">
        <v>43.36</v>
      </c>
      <c r="G6" s="68">
        <v>0.19</v>
      </c>
      <c r="H6" s="65"/>
      <c r="I6" s="65" t="s">
        <v>2339</v>
      </c>
      <c r="J6" s="66" t="s">
        <v>2250</v>
      </c>
      <c r="K6" s="66" t="s">
        <v>2322</v>
      </c>
      <c r="L6" s="83" t="s">
        <v>2353</v>
      </c>
      <c r="M6" s="30">
        <v>61815</v>
      </c>
      <c r="N6" s="83" t="s">
        <v>1156</v>
      </c>
      <c r="O6" s="83" t="s">
        <v>1371</v>
      </c>
      <c r="P6" s="83" t="s">
        <v>1714</v>
      </c>
      <c r="Q6" s="49">
        <v>0.3</v>
      </c>
      <c r="R6" s="67">
        <v>13.007999999999999</v>
      </c>
      <c r="S6" s="64"/>
    </row>
    <row r="7" spans="1:19">
      <c r="A7" s="73" t="s">
        <v>2328</v>
      </c>
      <c r="B7" s="98" t="s">
        <v>2311</v>
      </c>
      <c r="C7" s="99" t="s">
        <v>1249</v>
      </c>
      <c r="D7" s="100">
        <v>4011900275908</v>
      </c>
      <c r="E7" s="101">
        <v>412.43</v>
      </c>
      <c r="F7" s="102">
        <v>67.959999999999994</v>
      </c>
      <c r="G7" s="103">
        <v>0.15</v>
      </c>
      <c r="H7" s="99"/>
      <c r="I7" s="99" t="s">
        <v>2339</v>
      </c>
      <c r="J7" s="104" t="s">
        <v>2250</v>
      </c>
      <c r="K7" s="104" t="s">
        <v>2379</v>
      </c>
      <c r="L7" s="98" t="s">
        <v>2356</v>
      </c>
      <c r="M7" s="105">
        <v>61815</v>
      </c>
      <c r="N7" s="98" t="s">
        <v>1156</v>
      </c>
      <c r="O7" s="98" t="s">
        <v>1371</v>
      </c>
      <c r="P7" s="98" t="s">
        <v>1714</v>
      </c>
      <c r="Q7" s="106">
        <v>0.15</v>
      </c>
      <c r="R7" s="102">
        <v>110.194</v>
      </c>
      <c r="S7" s="107">
        <v>96056098</v>
      </c>
    </row>
    <row r="8" spans="1:19">
      <c r="A8" s="73" t="s">
        <v>2328</v>
      </c>
      <c r="B8" s="98" t="s">
        <v>2311</v>
      </c>
      <c r="C8" s="99" t="s">
        <v>1249</v>
      </c>
      <c r="D8" s="100">
        <v>4012100192793</v>
      </c>
      <c r="E8" s="101">
        <v>3322.68</v>
      </c>
      <c r="F8" s="102">
        <v>498.4</v>
      </c>
      <c r="G8" s="103">
        <v>0.15</v>
      </c>
      <c r="H8" s="99"/>
      <c r="I8" s="99" t="s">
        <v>2266</v>
      </c>
      <c r="J8" s="104" t="s">
        <v>2250</v>
      </c>
      <c r="K8" s="104" t="s">
        <v>2322</v>
      </c>
      <c r="L8" s="98" t="s">
        <v>2383</v>
      </c>
      <c r="M8" s="105">
        <v>61815</v>
      </c>
      <c r="N8" s="98" t="s">
        <v>1156</v>
      </c>
      <c r="O8" s="98" t="s">
        <v>1371</v>
      </c>
      <c r="P8" s="98" t="s">
        <v>1714</v>
      </c>
      <c r="Q8" s="106">
        <v>0.15</v>
      </c>
      <c r="R8" s="102">
        <v>174.76</v>
      </c>
      <c r="S8" s="107">
        <v>92376011</v>
      </c>
    </row>
    <row r="9" spans="1:19">
      <c r="A9" s="73" t="s">
        <v>2328</v>
      </c>
      <c r="B9" s="83" t="s">
        <v>2311</v>
      </c>
      <c r="C9" s="84" t="s">
        <v>1249</v>
      </c>
      <c r="D9" s="34">
        <v>4011900278008</v>
      </c>
      <c r="E9" s="35">
        <v>901.61</v>
      </c>
      <c r="F9" s="67">
        <v>145.37</v>
      </c>
      <c r="G9" s="68">
        <v>0.15</v>
      </c>
      <c r="H9" s="65"/>
      <c r="I9" s="65" t="s">
        <v>2265</v>
      </c>
      <c r="J9" s="66" t="s">
        <v>2250</v>
      </c>
      <c r="K9" s="66" t="s">
        <v>2379</v>
      </c>
      <c r="L9" s="83" t="s">
        <v>2384</v>
      </c>
      <c r="M9" s="30">
        <v>61815</v>
      </c>
      <c r="N9" s="83" t="s">
        <v>1156</v>
      </c>
      <c r="O9" s="83" t="s">
        <v>1371</v>
      </c>
      <c r="P9" s="83" t="s">
        <v>1714</v>
      </c>
      <c r="Q9" s="49">
        <v>0.3</v>
      </c>
      <c r="R9" s="67">
        <v>43.610999999999997</v>
      </c>
      <c r="S9" s="64"/>
    </row>
    <row r="10" spans="1:19">
      <c r="A10" s="73" t="s">
        <v>2328</v>
      </c>
      <c r="B10" s="98" t="s">
        <v>2311</v>
      </c>
      <c r="C10" s="99" t="s">
        <v>1249</v>
      </c>
      <c r="D10" s="100">
        <v>4012000074728</v>
      </c>
      <c r="E10" s="101">
        <v>268.76</v>
      </c>
      <c r="F10" s="102">
        <v>44.34</v>
      </c>
      <c r="G10" s="103">
        <v>0.15</v>
      </c>
      <c r="H10" s="99"/>
      <c r="I10" s="99" t="s">
        <v>2339</v>
      </c>
      <c r="J10" s="104" t="s">
        <v>2250</v>
      </c>
      <c r="K10" s="104" t="s">
        <v>2379</v>
      </c>
      <c r="L10" s="98" t="s">
        <v>2359</v>
      </c>
      <c r="M10" s="105">
        <v>61815</v>
      </c>
      <c r="N10" s="98" t="s">
        <v>1156</v>
      </c>
      <c r="O10" s="98" t="s">
        <v>1371</v>
      </c>
      <c r="P10" s="98" t="s">
        <v>1714</v>
      </c>
      <c r="Q10" s="106">
        <v>0.15</v>
      </c>
      <c r="R10" s="102">
        <v>106.651</v>
      </c>
      <c r="S10" s="107">
        <v>92089663</v>
      </c>
    </row>
    <row r="11" spans="1:19">
      <c r="A11" s="73" t="s">
        <v>2328</v>
      </c>
      <c r="B11" s="98" t="s">
        <v>2335</v>
      </c>
      <c r="C11" s="99" t="s">
        <v>1249</v>
      </c>
      <c r="D11" s="100">
        <v>2882100010180</v>
      </c>
      <c r="E11" s="101">
        <v>1374.42</v>
      </c>
      <c r="F11" s="102">
        <v>334.64</v>
      </c>
      <c r="G11" s="103">
        <v>0.19</v>
      </c>
      <c r="H11" s="99"/>
      <c r="I11" s="99" t="s">
        <v>2339</v>
      </c>
      <c r="J11" s="104" t="s">
        <v>2250</v>
      </c>
      <c r="K11" s="104" t="s">
        <v>2322</v>
      </c>
      <c r="L11" s="98" t="s">
        <v>2354</v>
      </c>
      <c r="M11" s="105">
        <v>63595</v>
      </c>
      <c r="N11" s="98" t="s">
        <v>1247</v>
      </c>
      <c r="O11" s="98" t="s">
        <v>1371</v>
      </c>
      <c r="P11" s="98" t="s">
        <v>1714</v>
      </c>
      <c r="Q11" s="106">
        <v>0.15</v>
      </c>
      <c r="R11" s="102">
        <v>150.196</v>
      </c>
      <c r="S11" s="107">
        <v>1002835707</v>
      </c>
    </row>
    <row r="12" spans="1:19">
      <c r="A12" s="73" t="s">
        <v>2328</v>
      </c>
      <c r="B12" s="98" t="s">
        <v>2335</v>
      </c>
      <c r="C12" s="99" t="s">
        <v>1249</v>
      </c>
      <c r="D12" s="100">
        <v>2882000033871</v>
      </c>
      <c r="E12" s="101">
        <v>702.61</v>
      </c>
      <c r="F12" s="102">
        <v>193.22</v>
      </c>
      <c r="G12" s="103">
        <v>0.19</v>
      </c>
      <c r="H12" s="99"/>
      <c r="I12" s="99" t="s">
        <v>2339</v>
      </c>
      <c r="J12" s="104" t="s">
        <v>2250</v>
      </c>
      <c r="K12" s="104" t="s">
        <v>2322</v>
      </c>
      <c r="L12" s="98" t="s">
        <v>2358</v>
      </c>
      <c r="M12" s="105">
        <v>62897</v>
      </c>
      <c r="N12" s="98" t="s">
        <v>1158</v>
      </c>
      <c r="O12" s="98" t="s">
        <v>1371</v>
      </c>
      <c r="P12" s="98" t="s">
        <v>1714</v>
      </c>
      <c r="Q12" s="106">
        <v>0.15</v>
      </c>
      <c r="R12" s="102">
        <v>128.983</v>
      </c>
      <c r="S12" s="107">
        <v>90660333</v>
      </c>
    </row>
    <row r="13" spans="1:19">
      <c r="A13" s="73" t="s">
        <v>2328</v>
      </c>
      <c r="B13" s="98" t="s">
        <v>2311</v>
      </c>
      <c r="C13" s="99" t="s">
        <v>1249</v>
      </c>
      <c r="D13" s="100">
        <v>4012100223857</v>
      </c>
      <c r="E13" s="101">
        <v>2023.59</v>
      </c>
      <c r="F13" s="102">
        <v>303.54000000000002</v>
      </c>
      <c r="G13" s="103">
        <v>0.15</v>
      </c>
      <c r="H13" s="99"/>
      <c r="I13" s="99" t="s">
        <v>2266</v>
      </c>
      <c r="J13" s="104" t="s">
        <v>2250</v>
      </c>
      <c r="K13" s="104" t="s">
        <v>2322</v>
      </c>
      <c r="L13" s="98" t="s">
        <v>2385</v>
      </c>
      <c r="M13" s="105">
        <v>62278</v>
      </c>
      <c r="N13" s="98" t="s">
        <v>2324</v>
      </c>
      <c r="O13" s="98" t="s">
        <v>1371</v>
      </c>
      <c r="P13" s="98" t="s">
        <v>1714</v>
      </c>
      <c r="Q13" s="106">
        <v>0.15</v>
      </c>
      <c r="R13" s="102">
        <v>145.53100000000001</v>
      </c>
      <c r="S13" s="107">
        <v>92795855</v>
      </c>
    </row>
    <row r="14" spans="1:19">
      <c r="A14" s="73" t="s">
        <v>2328</v>
      </c>
      <c r="B14" s="83" t="s">
        <v>2311</v>
      </c>
      <c r="C14" s="84" t="s">
        <v>1249</v>
      </c>
      <c r="D14" s="34">
        <v>4012000539334</v>
      </c>
      <c r="E14" s="35">
        <v>452.86</v>
      </c>
      <c r="F14" s="67">
        <v>74.72</v>
      </c>
      <c r="G14" s="68">
        <v>0.15</v>
      </c>
      <c r="H14" s="65"/>
      <c r="I14" s="65" t="s">
        <v>2339</v>
      </c>
      <c r="J14" s="66" t="s">
        <v>2250</v>
      </c>
      <c r="K14" s="66" t="s">
        <v>2322</v>
      </c>
      <c r="L14" s="83" t="s">
        <v>2357</v>
      </c>
      <c r="M14" s="30">
        <v>61815</v>
      </c>
      <c r="N14" s="83" t="s">
        <v>1156</v>
      </c>
      <c r="O14" s="83" t="s">
        <v>1371</v>
      </c>
      <c r="P14" s="83" t="s">
        <v>1714</v>
      </c>
      <c r="Q14" s="49">
        <v>0.3</v>
      </c>
      <c r="R14" s="67">
        <v>22.416</v>
      </c>
      <c r="S14" s="64"/>
    </row>
    <row r="15" spans="1:19">
      <c r="A15" s="73" t="s">
        <v>2328</v>
      </c>
      <c r="B15" s="98" t="s">
        <v>2311</v>
      </c>
      <c r="C15" s="99" t="s">
        <v>1249</v>
      </c>
      <c r="D15" s="100">
        <v>4012100222086</v>
      </c>
      <c r="E15" s="101">
        <v>5079.34</v>
      </c>
      <c r="F15" s="102">
        <v>761.91</v>
      </c>
      <c r="G15" s="103">
        <v>0.15</v>
      </c>
      <c r="H15" s="99"/>
      <c r="I15" s="99" t="s">
        <v>2266</v>
      </c>
      <c r="J15" s="104" t="s">
        <v>2250</v>
      </c>
      <c r="K15" s="104" t="s">
        <v>2322</v>
      </c>
      <c r="L15" s="98" t="s">
        <v>2386</v>
      </c>
      <c r="M15" s="105">
        <v>64355</v>
      </c>
      <c r="N15" s="98" t="s">
        <v>2325</v>
      </c>
      <c r="O15" s="98" t="s">
        <v>1371</v>
      </c>
      <c r="P15" s="98" t="s">
        <v>1714</v>
      </c>
      <c r="Q15" s="106">
        <v>0.15</v>
      </c>
      <c r="R15" s="102">
        <v>214.28649999999999</v>
      </c>
      <c r="S15" s="107">
        <v>1002465359</v>
      </c>
    </row>
    <row r="16" spans="1:19">
      <c r="A16" s="73" t="s">
        <v>2328</v>
      </c>
      <c r="B16" s="98" t="s">
        <v>2311</v>
      </c>
      <c r="C16" s="99" t="s">
        <v>1249</v>
      </c>
      <c r="D16" s="100">
        <v>4012100184812</v>
      </c>
      <c r="E16" s="101">
        <v>361.1</v>
      </c>
      <c r="F16" s="102">
        <v>54.16</v>
      </c>
      <c r="G16" s="103">
        <v>0.15</v>
      </c>
      <c r="H16" s="99"/>
      <c r="I16" s="99" t="s">
        <v>2339</v>
      </c>
      <c r="J16" s="104" t="s">
        <v>2250</v>
      </c>
      <c r="K16" s="104" t="s">
        <v>2322</v>
      </c>
      <c r="L16" s="98" t="s">
        <v>2360</v>
      </c>
      <c r="M16" s="105">
        <v>61815</v>
      </c>
      <c r="N16" s="98" t="s">
        <v>1156</v>
      </c>
      <c r="O16" s="98" t="s">
        <v>1371</v>
      </c>
      <c r="P16" s="98" t="s">
        <v>1714</v>
      </c>
      <c r="Q16" s="106">
        <v>0.15</v>
      </c>
      <c r="R16" s="102">
        <v>108.124</v>
      </c>
      <c r="S16" s="107">
        <v>95591939</v>
      </c>
    </row>
    <row r="17" spans="1:19">
      <c r="A17" s="73" t="s">
        <v>2328</v>
      </c>
      <c r="B17" s="83" t="s">
        <v>2311</v>
      </c>
      <c r="C17" s="84" t="s">
        <v>1249</v>
      </c>
      <c r="D17" s="34">
        <v>4012000196978</v>
      </c>
      <c r="E17" s="35">
        <v>495.99</v>
      </c>
      <c r="F17" s="67">
        <v>81.790000000000006</v>
      </c>
      <c r="G17" s="68">
        <v>0.15</v>
      </c>
      <c r="H17" s="65"/>
      <c r="I17" s="65" t="s">
        <v>2339</v>
      </c>
      <c r="J17" s="66" t="s">
        <v>2250</v>
      </c>
      <c r="K17" s="66" t="s">
        <v>2379</v>
      </c>
      <c r="L17" s="83" t="s">
        <v>2387</v>
      </c>
      <c r="M17" s="30">
        <v>61815</v>
      </c>
      <c r="N17" s="83" t="s">
        <v>1156</v>
      </c>
      <c r="O17" s="83" t="s">
        <v>1371</v>
      </c>
      <c r="P17" s="83" t="s">
        <v>1714</v>
      </c>
      <c r="Q17" s="49">
        <v>0.3</v>
      </c>
      <c r="R17" s="67">
        <v>24.537000000000003</v>
      </c>
      <c r="S17" s="64"/>
    </row>
    <row r="18" spans="1:19">
      <c r="A18" s="73" t="s">
        <v>2328</v>
      </c>
      <c r="B18" s="98" t="s">
        <v>2311</v>
      </c>
      <c r="C18" s="99" t="s">
        <v>1249</v>
      </c>
      <c r="D18" s="100">
        <v>4012100233485</v>
      </c>
      <c r="E18" s="101">
        <v>420.26</v>
      </c>
      <c r="F18" s="102">
        <v>69.25</v>
      </c>
      <c r="G18" s="103">
        <v>0.15</v>
      </c>
      <c r="H18" s="99"/>
      <c r="I18" s="99" t="s">
        <v>2339</v>
      </c>
      <c r="J18" s="104" t="s">
        <v>2250</v>
      </c>
      <c r="K18" s="104" t="s">
        <v>2322</v>
      </c>
      <c r="L18" s="98" t="s">
        <v>2355</v>
      </c>
      <c r="M18" s="105">
        <v>64619</v>
      </c>
      <c r="N18" s="98" t="s">
        <v>2326</v>
      </c>
      <c r="O18" s="98" t="s">
        <v>1371</v>
      </c>
      <c r="P18" s="98" t="s">
        <v>1714</v>
      </c>
      <c r="Q18" s="106">
        <v>0.15</v>
      </c>
      <c r="R18" s="102">
        <v>110.3875</v>
      </c>
      <c r="S18" s="107">
        <v>94385325</v>
      </c>
    </row>
    <row r="19" spans="1:19">
      <c r="A19" s="73" t="s">
        <v>2328</v>
      </c>
      <c r="B19" s="83" t="s">
        <v>2335</v>
      </c>
      <c r="C19" s="84" t="s">
        <v>1249</v>
      </c>
      <c r="D19" s="34">
        <v>2882000027732</v>
      </c>
      <c r="E19" s="35">
        <v>-23660.28</v>
      </c>
      <c r="F19" s="67">
        <v>-2366.0300000000002</v>
      </c>
      <c r="G19" s="68">
        <v>0.10000008452985343</v>
      </c>
      <c r="H19" s="65"/>
      <c r="I19" s="65" t="s">
        <v>2266</v>
      </c>
      <c r="J19" s="66" t="s">
        <v>2250</v>
      </c>
      <c r="K19" s="66" t="s">
        <v>2322</v>
      </c>
      <c r="L19" s="83" t="s">
        <v>2388</v>
      </c>
      <c r="M19" s="30">
        <v>63595</v>
      </c>
      <c r="N19" s="83" t="s">
        <v>1247</v>
      </c>
      <c r="O19" s="83" t="s">
        <v>1371</v>
      </c>
      <c r="P19" s="83" t="s">
        <v>1714</v>
      </c>
      <c r="Q19" s="49">
        <v>0.3</v>
      </c>
      <c r="R19" s="67">
        <v>-709.80900000000008</v>
      </c>
      <c r="S19" s="64"/>
    </row>
    <row r="20" spans="1:19">
      <c r="A20" s="73" t="s">
        <v>2328</v>
      </c>
      <c r="B20" s="83" t="s">
        <v>2335</v>
      </c>
      <c r="C20" s="84" t="s">
        <v>1249</v>
      </c>
      <c r="D20" s="34">
        <v>2882000027732</v>
      </c>
      <c r="E20" s="35">
        <v>23660.28</v>
      </c>
      <c r="F20" s="67">
        <v>2366.0300000000002</v>
      </c>
      <c r="G20" s="68">
        <v>0.10000008452985343</v>
      </c>
      <c r="H20" s="65"/>
      <c r="I20" s="65" t="s">
        <v>2266</v>
      </c>
      <c r="J20" s="66" t="s">
        <v>2250</v>
      </c>
      <c r="K20" s="66" t="s">
        <v>2322</v>
      </c>
      <c r="L20" s="83" t="s">
        <v>2388</v>
      </c>
      <c r="M20" s="30">
        <v>63595</v>
      </c>
      <c r="N20" s="83" t="s">
        <v>1247</v>
      </c>
      <c r="O20" s="83" t="s">
        <v>1371</v>
      </c>
      <c r="P20" s="83" t="s">
        <v>1714</v>
      </c>
      <c r="Q20" s="49">
        <v>0.3</v>
      </c>
      <c r="R20" s="67">
        <v>709.80900000000008</v>
      </c>
      <c r="S20" s="64"/>
    </row>
    <row r="21" spans="1:19">
      <c r="A21" s="73" t="s">
        <v>2328</v>
      </c>
      <c r="B21" s="83" t="s">
        <v>2311</v>
      </c>
      <c r="C21" s="84" t="s">
        <v>1249</v>
      </c>
      <c r="D21" s="34">
        <v>4012000196978</v>
      </c>
      <c r="E21" s="35">
        <v>-495.99</v>
      </c>
      <c r="F21" s="67">
        <v>-81.790000000000006</v>
      </c>
      <c r="G21" s="68">
        <v>0.15</v>
      </c>
      <c r="H21" s="65"/>
      <c r="I21" s="65" t="s">
        <v>2339</v>
      </c>
      <c r="J21" s="66" t="s">
        <v>2250</v>
      </c>
      <c r="K21" s="66" t="s">
        <v>2379</v>
      </c>
      <c r="L21" s="83" t="s">
        <v>2387</v>
      </c>
      <c r="M21" s="30">
        <v>61815</v>
      </c>
      <c r="N21" s="83" t="s">
        <v>1156</v>
      </c>
      <c r="O21" s="83" t="s">
        <v>1371</v>
      </c>
      <c r="P21" s="83" t="s">
        <v>1714</v>
      </c>
      <c r="Q21" s="49">
        <v>0.3</v>
      </c>
      <c r="R21" s="67">
        <v>-24.537000000000003</v>
      </c>
      <c r="S21" s="64"/>
    </row>
    <row r="22" spans="1:19">
      <c r="A22" s="73" t="s">
        <v>2328</v>
      </c>
      <c r="B22" s="83" t="s">
        <v>2311</v>
      </c>
      <c r="C22" s="84" t="s">
        <v>1249</v>
      </c>
      <c r="D22" s="34">
        <v>4011900499243</v>
      </c>
      <c r="E22" s="35">
        <v>290.98</v>
      </c>
      <c r="F22" s="67">
        <v>48.01</v>
      </c>
      <c r="G22" s="68">
        <v>0.15</v>
      </c>
      <c r="H22" s="65"/>
      <c r="I22" s="65" t="s">
        <v>2339</v>
      </c>
      <c r="J22" s="66" t="s">
        <v>2250</v>
      </c>
      <c r="K22" s="66" t="s">
        <v>2379</v>
      </c>
      <c r="L22" s="83" t="s">
        <v>2362</v>
      </c>
      <c r="M22" s="30">
        <v>61815</v>
      </c>
      <c r="N22" s="83" t="s">
        <v>1156</v>
      </c>
      <c r="O22" s="83" t="s">
        <v>1371</v>
      </c>
      <c r="P22" s="83" t="s">
        <v>1714</v>
      </c>
      <c r="Q22" s="49">
        <v>0.3</v>
      </c>
      <c r="R22" s="67">
        <v>14.402999999999999</v>
      </c>
      <c r="S22" s="64"/>
    </row>
    <row r="23" spans="1:19">
      <c r="A23" s="73" t="s">
        <v>2328</v>
      </c>
      <c r="B23" s="98" t="s">
        <v>2311</v>
      </c>
      <c r="C23" s="99" t="s">
        <v>1249</v>
      </c>
      <c r="D23" s="100">
        <v>4012000572999</v>
      </c>
      <c r="E23" s="101">
        <v>225.02</v>
      </c>
      <c r="F23" s="102">
        <v>33.75</v>
      </c>
      <c r="G23" s="103">
        <v>0.15</v>
      </c>
      <c r="H23" s="99"/>
      <c r="I23" s="99" t="s">
        <v>2333</v>
      </c>
      <c r="J23" s="104" t="s">
        <v>2250</v>
      </c>
      <c r="K23" s="104" t="s">
        <v>2379</v>
      </c>
      <c r="L23" s="98" t="s">
        <v>2361</v>
      </c>
      <c r="M23" s="105">
        <v>61815</v>
      </c>
      <c r="N23" s="98" t="s">
        <v>1156</v>
      </c>
      <c r="O23" s="98" t="s">
        <v>1371</v>
      </c>
      <c r="P23" s="98" t="s">
        <v>1714</v>
      </c>
      <c r="Q23" s="106">
        <v>0.15</v>
      </c>
      <c r="R23" s="102">
        <v>105.0625</v>
      </c>
      <c r="S23" s="107">
        <v>92556661</v>
      </c>
    </row>
    <row r="24" spans="1:19">
      <c r="A24" s="73" t="s">
        <v>2328</v>
      </c>
      <c r="B24" s="98" t="s">
        <v>2311</v>
      </c>
      <c r="C24" s="99" t="s">
        <v>1249</v>
      </c>
      <c r="D24" s="100">
        <v>4011900204865</v>
      </c>
      <c r="E24" s="101">
        <v>415.76</v>
      </c>
      <c r="F24" s="102">
        <v>62.39</v>
      </c>
      <c r="G24" s="103">
        <v>0.15</v>
      </c>
      <c r="H24" s="99"/>
      <c r="I24" s="99" t="s">
        <v>2339</v>
      </c>
      <c r="J24" s="104" t="s">
        <v>2250</v>
      </c>
      <c r="K24" s="104" t="s">
        <v>2379</v>
      </c>
      <c r="L24" s="98" t="s">
        <v>2389</v>
      </c>
      <c r="M24" s="105">
        <v>62897</v>
      </c>
      <c r="N24" s="98" t="s">
        <v>1158</v>
      </c>
      <c r="O24" s="98" t="s">
        <v>1371</v>
      </c>
      <c r="P24" s="98" t="s">
        <v>1714</v>
      </c>
      <c r="Q24" s="106">
        <v>0.15</v>
      </c>
      <c r="R24" s="102">
        <v>109.35849999999999</v>
      </c>
      <c r="S24" s="107">
        <v>95271136</v>
      </c>
    </row>
    <row r="25" spans="1:19">
      <c r="A25" s="73" t="s">
        <v>2328</v>
      </c>
      <c r="B25" s="83" t="s">
        <v>2311</v>
      </c>
      <c r="C25" s="84" t="s">
        <v>1249</v>
      </c>
      <c r="D25" s="34">
        <v>4011900474309</v>
      </c>
      <c r="E25" s="35">
        <v>1699.6</v>
      </c>
      <c r="F25" s="67">
        <v>254.94</v>
      </c>
      <c r="G25" s="68">
        <v>0.15</v>
      </c>
      <c r="H25" s="65"/>
      <c r="I25" s="65" t="s">
        <v>2266</v>
      </c>
      <c r="J25" s="66" t="s">
        <v>2250</v>
      </c>
      <c r="K25" s="66" t="s">
        <v>2379</v>
      </c>
      <c r="L25" s="83" t="s">
        <v>2390</v>
      </c>
      <c r="M25" s="30">
        <v>61815</v>
      </c>
      <c r="N25" s="83" t="s">
        <v>1156</v>
      </c>
      <c r="O25" s="83" t="s">
        <v>1371</v>
      </c>
      <c r="P25" s="83" t="s">
        <v>1714</v>
      </c>
      <c r="Q25" s="49">
        <v>0.3</v>
      </c>
      <c r="R25" s="67">
        <v>76.481999999999999</v>
      </c>
      <c r="S25" s="64"/>
    </row>
    <row r="26" spans="1:19">
      <c r="A26" s="73" t="s">
        <v>2328</v>
      </c>
      <c r="B26" s="98" t="s">
        <v>2311</v>
      </c>
      <c r="C26" s="99" t="s">
        <v>1249</v>
      </c>
      <c r="D26" s="100">
        <v>4012000092545</v>
      </c>
      <c r="E26" s="101">
        <v>663.58</v>
      </c>
      <c r="F26" s="102">
        <v>99.54</v>
      </c>
      <c r="G26" s="103">
        <v>0.15</v>
      </c>
      <c r="H26" s="99"/>
      <c r="I26" s="99" t="s">
        <v>2339</v>
      </c>
      <c r="J26" s="104" t="s">
        <v>2250</v>
      </c>
      <c r="K26" s="104" t="s">
        <v>2379</v>
      </c>
      <c r="L26" s="98" t="s">
        <v>2342</v>
      </c>
      <c r="M26" s="105">
        <v>61815</v>
      </c>
      <c r="N26" s="98" t="s">
        <v>1156</v>
      </c>
      <c r="O26" s="98" t="s">
        <v>1371</v>
      </c>
      <c r="P26" s="98" t="s">
        <v>1714</v>
      </c>
      <c r="Q26" s="106">
        <v>0.15</v>
      </c>
      <c r="R26" s="102">
        <v>114.931</v>
      </c>
      <c r="S26" s="107">
        <v>91986067</v>
      </c>
    </row>
    <row r="27" spans="1:19">
      <c r="A27" s="73" t="s">
        <v>2328</v>
      </c>
      <c r="B27" s="98" t="s">
        <v>2311</v>
      </c>
      <c r="C27" s="99" t="s">
        <v>1249</v>
      </c>
      <c r="D27" s="100">
        <v>4011900411566</v>
      </c>
      <c r="E27" s="101">
        <v>411.96</v>
      </c>
      <c r="F27" s="102">
        <v>61.79</v>
      </c>
      <c r="G27" s="103">
        <v>0.15</v>
      </c>
      <c r="H27" s="99"/>
      <c r="I27" s="99" t="s">
        <v>2339</v>
      </c>
      <c r="J27" s="104" t="s">
        <v>2250</v>
      </c>
      <c r="K27" s="104" t="s">
        <v>2379</v>
      </c>
      <c r="L27" s="98" t="s">
        <v>2343</v>
      </c>
      <c r="M27" s="105">
        <v>61815</v>
      </c>
      <c r="N27" s="98" t="s">
        <v>1156</v>
      </c>
      <c r="O27" s="98" t="s">
        <v>1371</v>
      </c>
      <c r="P27" s="98" t="s">
        <v>1714</v>
      </c>
      <c r="Q27" s="106">
        <v>0.15</v>
      </c>
      <c r="R27" s="102">
        <v>109.2685</v>
      </c>
      <c r="S27" s="107">
        <v>93469591</v>
      </c>
    </row>
    <row r="28" spans="1:19">
      <c r="A28" s="73" t="s">
        <v>2328</v>
      </c>
      <c r="B28" s="98" t="s">
        <v>2311</v>
      </c>
      <c r="C28" s="99" t="s">
        <v>1249</v>
      </c>
      <c r="D28" s="100">
        <v>4012000088311</v>
      </c>
      <c r="E28" s="101">
        <v>249.8</v>
      </c>
      <c r="F28" s="102">
        <v>41.22</v>
      </c>
      <c r="G28" s="103">
        <v>0.15</v>
      </c>
      <c r="H28" s="99"/>
      <c r="I28" s="99" t="s">
        <v>2339</v>
      </c>
      <c r="J28" s="104" t="s">
        <v>2250</v>
      </c>
      <c r="K28" s="104" t="s">
        <v>2379</v>
      </c>
      <c r="L28" s="98" t="s">
        <v>2345</v>
      </c>
      <c r="M28" s="105">
        <v>61815</v>
      </c>
      <c r="N28" s="98" t="s">
        <v>1156</v>
      </c>
      <c r="O28" s="98" t="s">
        <v>1371</v>
      </c>
      <c r="P28" s="98" t="s">
        <v>1714</v>
      </c>
      <c r="Q28" s="106">
        <v>0.15</v>
      </c>
      <c r="R28" s="102">
        <v>106.18299999999999</v>
      </c>
      <c r="S28" s="107">
        <v>92089663</v>
      </c>
    </row>
    <row r="29" spans="1:19">
      <c r="A29" s="73" t="s">
        <v>2328</v>
      </c>
      <c r="B29" s="83" t="s">
        <v>2311</v>
      </c>
      <c r="C29" s="84" t="s">
        <v>1249</v>
      </c>
      <c r="D29" s="34">
        <v>4012000104667</v>
      </c>
      <c r="E29" s="35">
        <v>367.69</v>
      </c>
      <c r="F29" s="67">
        <v>55.15</v>
      </c>
      <c r="G29" s="68">
        <v>0.15</v>
      </c>
      <c r="H29" s="65"/>
      <c r="I29" s="65" t="s">
        <v>2339</v>
      </c>
      <c r="J29" s="66" t="s">
        <v>2250</v>
      </c>
      <c r="K29" s="66" t="s">
        <v>2379</v>
      </c>
      <c r="L29" s="83" t="s">
        <v>2346</v>
      </c>
      <c r="M29" s="30">
        <v>61815</v>
      </c>
      <c r="N29" s="83" t="s">
        <v>1156</v>
      </c>
      <c r="O29" s="83" t="s">
        <v>1371</v>
      </c>
      <c r="P29" s="83" t="s">
        <v>1714</v>
      </c>
      <c r="Q29" s="49">
        <v>0.3</v>
      </c>
      <c r="R29" s="67">
        <v>16.544999999999998</v>
      </c>
      <c r="S29" s="64"/>
    </row>
    <row r="30" spans="1:19">
      <c r="A30" s="73" t="s">
        <v>2328</v>
      </c>
      <c r="B30" s="98" t="s">
        <v>2311</v>
      </c>
      <c r="C30" s="99" t="s">
        <v>1249</v>
      </c>
      <c r="D30" s="100">
        <v>4012100074074</v>
      </c>
      <c r="E30" s="101">
        <v>873.29</v>
      </c>
      <c r="F30" s="102">
        <v>130.99</v>
      </c>
      <c r="G30" s="103">
        <v>0.15</v>
      </c>
      <c r="H30" s="99"/>
      <c r="I30" s="99" t="s">
        <v>2339</v>
      </c>
      <c r="J30" s="104" t="s">
        <v>2250</v>
      </c>
      <c r="K30" s="104" t="s">
        <v>2322</v>
      </c>
      <c r="L30" s="98" t="s">
        <v>2344</v>
      </c>
      <c r="M30" s="105">
        <v>61815</v>
      </c>
      <c r="N30" s="98" t="s">
        <v>1156</v>
      </c>
      <c r="O30" s="98" t="s">
        <v>1371</v>
      </c>
      <c r="P30" s="98" t="s">
        <v>1714</v>
      </c>
      <c r="Q30" s="106">
        <v>0.15</v>
      </c>
      <c r="R30" s="102">
        <v>119.6485</v>
      </c>
      <c r="S30" s="107">
        <v>90136383</v>
      </c>
    </row>
    <row r="31" spans="1:19">
      <c r="A31" s="73" t="s">
        <v>2328</v>
      </c>
      <c r="B31" s="83" t="s">
        <v>2311</v>
      </c>
      <c r="C31" s="84" t="s">
        <v>1249</v>
      </c>
      <c r="D31" s="34">
        <v>4011900502333</v>
      </c>
      <c r="E31" s="35">
        <v>1535.53</v>
      </c>
      <c r="F31" s="67">
        <v>230.33</v>
      </c>
      <c r="G31" s="68">
        <v>0.15</v>
      </c>
      <c r="H31" s="65"/>
      <c r="I31" s="65" t="s">
        <v>2333</v>
      </c>
      <c r="J31" s="66" t="s">
        <v>2250</v>
      </c>
      <c r="K31" s="66" t="s">
        <v>2379</v>
      </c>
      <c r="L31" s="83" t="s">
        <v>2351</v>
      </c>
      <c r="M31" s="30">
        <v>61815</v>
      </c>
      <c r="N31" s="83" t="s">
        <v>1156</v>
      </c>
      <c r="O31" s="83" t="s">
        <v>1371</v>
      </c>
      <c r="P31" s="83" t="s">
        <v>1714</v>
      </c>
      <c r="Q31" s="49">
        <v>0.3</v>
      </c>
      <c r="R31" s="67">
        <v>69.099000000000004</v>
      </c>
      <c r="S31" s="64"/>
    </row>
    <row r="32" spans="1:19">
      <c r="A32" s="73" t="s">
        <v>2328</v>
      </c>
      <c r="B32" s="98" t="s">
        <v>2311</v>
      </c>
      <c r="C32" s="99" t="s">
        <v>1249</v>
      </c>
      <c r="D32" s="100">
        <v>4012000092633</v>
      </c>
      <c r="E32" s="101">
        <v>298.19</v>
      </c>
      <c r="F32" s="102">
        <v>44.73</v>
      </c>
      <c r="G32" s="103">
        <v>0.15</v>
      </c>
      <c r="H32" s="99"/>
      <c r="I32" s="99" t="s">
        <v>2339</v>
      </c>
      <c r="J32" s="104" t="s">
        <v>2250</v>
      </c>
      <c r="K32" s="104" t="s">
        <v>2379</v>
      </c>
      <c r="L32" s="98" t="s">
        <v>2347</v>
      </c>
      <c r="M32" s="105">
        <v>62897</v>
      </c>
      <c r="N32" s="98" t="s">
        <v>1158</v>
      </c>
      <c r="O32" s="98" t="s">
        <v>1371</v>
      </c>
      <c r="P32" s="98" t="s">
        <v>1714</v>
      </c>
      <c r="Q32" s="106">
        <v>0.15</v>
      </c>
      <c r="R32" s="102">
        <v>106.70950000000001</v>
      </c>
      <c r="S32" s="107">
        <v>93922599</v>
      </c>
    </row>
    <row r="33" spans="1:19">
      <c r="A33" s="73" t="s">
        <v>2328</v>
      </c>
      <c r="B33" s="98" t="s">
        <v>2311</v>
      </c>
      <c r="C33" s="99" t="s">
        <v>1249</v>
      </c>
      <c r="D33" s="100">
        <v>4012000103286</v>
      </c>
      <c r="E33" s="101">
        <v>8801.19</v>
      </c>
      <c r="F33" s="102">
        <v>1320.18</v>
      </c>
      <c r="G33" s="103">
        <v>0.15</v>
      </c>
      <c r="H33" s="99"/>
      <c r="I33" s="99" t="s">
        <v>2333</v>
      </c>
      <c r="J33" s="104" t="s">
        <v>2250</v>
      </c>
      <c r="K33" s="104" t="s">
        <v>2379</v>
      </c>
      <c r="L33" s="98" t="s">
        <v>2391</v>
      </c>
      <c r="M33" s="105">
        <v>61815</v>
      </c>
      <c r="N33" s="98" t="s">
        <v>1156</v>
      </c>
      <c r="O33" s="98" t="s">
        <v>1371</v>
      </c>
      <c r="P33" s="98" t="s">
        <v>1714</v>
      </c>
      <c r="Q33" s="106">
        <v>0.15</v>
      </c>
      <c r="R33" s="102">
        <v>298.02700000000004</v>
      </c>
      <c r="S33" s="107">
        <v>94038452</v>
      </c>
    </row>
    <row r="34" spans="1:19">
      <c r="A34" s="73" t="s">
        <v>2328</v>
      </c>
      <c r="B34" s="83" t="s">
        <v>2311</v>
      </c>
      <c r="C34" s="84" t="s">
        <v>1249</v>
      </c>
      <c r="D34" s="34">
        <v>4011900477413</v>
      </c>
      <c r="E34" s="35">
        <v>694.15</v>
      </c>
      <c r="F34" s="67">
        <v>104.12</v>
      </c>
      <c r="G34" s="68">
        <v>0.15</v>
      </c>
      <c r="H34" s="65"/>
      <c r="I34" s="65" t="s">
        <v>2339</v>
      </c>
      <c r="J34" s="66" t="s">
        <v>2250</v>
      </c>
      <c r="K34" s="66" t="s">
        <v>2379</v>
      </c>
      <c r="L34" s="83" t="s">
        <v>2348</v>
      </c>
      <c r="M34" s="30">
        <v>61815</v>
      </c>
      <c r="N34" s="83" t="s">
        <v>1156</v>
      </c>
      <c r="O34" s="83" t="s">
        <v>1371</v>
      </c>
      <c r="P34" s="83" t="s">
        <v>1714</v>
      </c>
      <c r="Q34" s="49">
        <v>0.3</v>
      </c>
      <c r="R34" s="67">
        <v>31.236000000000001</v>
      </c>
      <c r="S34" s="64"/>
    </row>
    <row r="35" spans="1:19">
      <c r="A35" s="73" t="s">
        <v>2328</v>
      </c>
      <c r="B35" s="98" t="s">
        <v>2311</v>
      </c>
      <c r="C35" s="99" t="s">
        <v>1249</v>
      </c>
      <c r="D35" s="100">
        <v>4012000104562</v>
      </c>
      <c r="E35" s="101">
        <v>302.95999999999998</v>
      </c>
      <c r="F35" s="102">
        <v>45.45</v>
      </c>
      <c r="G35" s="103">
        <v>0.15</v>
      </c>
      <c r="H35" s="99"/>
      <c r="I35" s="99" t="s">
        <v>2339</v>
      </c>
      <c r="J35" s="104" t="s">
        <v>2250</v>
      </c>
      <c r="K35" s="104" t="s">
        <v>2379</v>
      </c>
      <c r="L35" s="98" t="s">
        <v>2349</v>
      </c>
      <c r="M35" s="105">
        <v>61815</v>
      </c>
      <c r="N35" s="98" t="s">
        <v>1156</v>
      </c>
      <c r="O35" s="98" t="s">
        <v>1371</v>
      </c>
      <c r="P35" s="98" t="s">
        <v>1714</v>
      </c>
      <c r="Q35" s="106">
        <v>0.15</v>
      </c>
      <c r="R35" s="102">
        <v>106.8175</v>
      </c>
      <c r="S35" s="107">
        <v>90001033</v>
      </c>
    </row>
    <row r="36" spans="1:19">
      <c r="A36" s="73" t="s">
        <v>2328</v>
      </c>
      <c r="B36" s="83" t="s">
        <v>2311</v>
      </c>
      <c r="C36" s="84" t="s">
        <v>1249</v>
      </c>
      <c r="D36" s="34">
        <v>4012000033514</v>
      </c>
      <c r="E36" s="35">
        <v>405.48</v>
      </c>
      <c r="F36" s="67">
        <v>60.82</v>
      </c>
      <c r="G36" s="68">
        <v>0.15</v>
      </c>
      <c r="H36" s="65"/>
      <c r="I36" s="65" t="s">
        <v>2339</v>
      </c>
      <c r="J36" s="66" t="s">
        <v>2250</v>
      </c>
      <c r="K36" s="66" t="s">
        <v>2379</v>
      </c>
      <c r="L36" s="83" t="s">
        <v>2348</v>
      </c>
      <c r="M36" s="30">
        <v>61815</v>
      </c>
      <c r="N36" s="83" t="s">
        <v>1156</v>
      </c>
      <c r="O36" s="83" t="s">
        <v>1371</v>
      </c>
      <c r="P36" s="83" t="s">
        <v>1714</v>
      </c>
      <c r="Q36" s="49">
        <v>0.3</v>
      </c>
      <c r="R36" s="67">
        <v>18.245999999999999</v>
      </c>
      <c r="S36" s="64"/>
    </row>
    <row r="37" spans="1:19">
      <c r="A37" s="73" t="s">
        <v>2320</v>
      </c>
      <c r="B37" s="89" t="s">
        <v>2311</v>
      </c>
      <c r="C37" s="90" t="s">
        <v>1249</v>
      </c>
      <c r="D37" s="91">
        <v>4012000092545</v>
      </c>
      <c r="E37" s="92">
        <v>663.58</v>
      </c>
      <c r="F37" s="67">
        <v>99.537000000000006</v>
      </c>
      <c r="G37" s="68">
        <v>0.15</v>
      </c>
      <c r="H37" s="90"/>
      <c r="I37" s="90" t="s">
        <v>2339</v>
      </c>
      <c r="J37" s="94" t="s">
        <v>2250</v>
      </c>
      <c r="K37" s="66" t="s">
        <v>2379</v>
      </c>
      <c r="L37" s="89" t="s">
        <v>2342</v>
      </c>
      <c r="M37" s="95">
        <v>61815</v>
      </c>
      <c r="N37" s="89" t="s">
        <v>1156</v>
      </c>
      <c r="O37" s="89" t="s">
        <v>1371</v>
      </c>
      <c r="P37" s="89" t="s">
        <v>1714</v>
      </c>
      <c r="Q37" s="96">
        <v>0.15</v>
      </c>
      <c r="R37" s="108">
        <v>114.93055</v>
      </c>
      <c r="S37" s="97">
        <v>91986067</v>
      </c>
    </row>
    <row r="38" spans="1:19">
      <c r="A38" s="73" t="s">
        <v>2320</v>
      </c>
      <c r="B38" s="89" t="s">
        <v>2311</v>
      </c>
      <c r="C38" s="90" t="s">
        <v>1249</v>
      </c>
      <c r="D38" s="91">
        <v>4011900411566</v>
      </c>
      <c r="E38" s="92">
        <v>411.96</v>
      </c>
      <c r="F38" s="67">
        <v>61.793999999999997</v>
      </c>
      <c r="G38" s="68">
        <v>0.15</v>
      </c>
      <c r="H38" s="90"/>
      <c r="I38" s="90" t="s">
        <v>2339</v>
      </c>
      <c r="J38" s="94" t="s">
        <v>2250</v>
      </c>
      <c r="K38" s="66" t="s">
        <v>2379</v>
      </c>
      <c r="L38" s="89" t="s">
        <v>2343</v>
      </c>
      <c r="M38" s="95">
        <v>61815</v>
      </c>
      <c r="N38" s="89" t="s">
        <v>1156</v>
      </c>
      <c r="O38" s="89" t="s">
        <v>1371</v>
      </c>
      <c r="P38" s="89" t="s">
        <v>1714</v>
      </c>
      <c r="Q38" s="96">
        <v>0.15</v>
      </c>
      <c r="R38" s="108">
        <v>109.26909999999999</v>
      </c>
      <c r="S38" s="97">
        <v>93469591</v>
      </c>
    </row>
    <row r="39" spans="1:19">
      <c r="A39" s="73" t="s">
        <v>2320</v>
      </c>
      <c r="B39" s="89" t="s">
        <v>2311</v>
      </c>
      <c r="C39" s="90" t="s">
        <v>1249</v>
      </c>
      <c r="D39" s="91">
        <v>4012000088311</v>
      </c>
      <c r="E39" s="92">
        <v>249.8</v>
      </c>
      <c r="F39" s="67">
        <v>37.47</v>
      </c>
      <c r="G39" s="68">
        <v>0.15</v>
      </c>
      <c r="H39" s="90"/>
      <c r="I39" s="90" t="s">
        <v>2339</v>
      </c>
      <c r="J39" s="94" t="s">
        <v>2250</v>
      </c>
      <c r="K39" s="66" t="s">
        <v>2379</v>
      </c>
      <c r="L39" s="89" t="s">
        <v>2345</v>
      </c>
      <c r="M39" s="95">
        <v>61815</v>
      </c>
      <c r="N39" s="89" t="s">
        <v>1156</v>
      </c>
      <c r="O39" s="89" t="s">
        <v>1371</v>
      </c>
      <c r="P39" s="89" t="s">
        <v>1714</v>
      </c>
      <c r="Q39" s="96">
        <v>0.15</v>
      </c>
      <c r="R39" s="108">
        <v>105.62049999999999</v>
      </c>
      <c r="S39" s="97">
        <v>92089663</v>
      </c>
    </row>
    <row r="40" spans="1:19">
      <c r="A40" s="73" t="s">
        <v>2320</v>
      </c>
      <c r="B40" s="89" t="s">
        <v>2311</v>
      </c>
      <c r="C40" s="90" t="s">
        <v>1249</v>
      </c>
      <c r="D40" s="91">
        <v>4012100074074</v>
      </c>
      <c r="E40" s="92">
        <v>873.29</v>
      </c>
      <c r="F40" s="67">
        <v>130.99349999999998</v>
      </c>
      <c r="G40" s="68">
        <v>0.15</v>
      </c>
      <c r="H40" s="90"/>
      <c r="I40" s="90" t="s">
        <v>2339</v>
      </c>
      <c r="J40" s="94" t="s">
        <v>2250</v>
      </c>
      <c r="K40" s="66" t="s">
        <v>2322</v>
      </c>
      <c r="L40" s="89" t="s">
        <v>2344</v>
      </c>
      <c r="M40" s="95">
        <v>61815</v>
      </c>
      <c r="N40" s="89" t="s">
        <v>1156</v>
      </c>
      <c r="O40" s="89" t="s">
        <v>1371</v>
      </c>
      <c r="P40" s="89" t="s">
        <v>1714</v>
      </c>
      <c r="Q40" s="96">
        <v>0.15</v>
      </c>
      <c r="R40" s="108">
        <v>119.64902499999999</v>
      </c>
      <c r="S40" s="97">
        <v>90136383</v>
      </c>
    </row>
    <row r="41" spans="1:19">
      <c r="A41" s="73" t="s">
        <v>2320</v>
      </c>
      <c r="B41" s="83" t="s">
        <v>2311</v>
      </c>
      <c r="C41" s="84" t="s">
        <v>1249</v>
      </c>
      <c r="D41" s="34">
        <v>4012000104667</v>
      </c>
      <c r="E41" s="35">
        <v>367.74</v>
      </c>
      <c r="F41" s="67">
        <v>55.161000000000001</v>
      </c>
      <c r="G41" s="68">
        <v>0.15</v>
      </c>
      <c r="H41" s="65"/>
      <c r="I41" s="65" t="s">
        <v>2339</v>
      </c>
      <c r="J41" s="66" t="s">
        <v>2250</v>
      </c>
      <c r="K41" s="66" t="s">
        <v>2379</v>
      </c>
      <c r="L41" s="83" t="s">
        <v>2346</v>
      </c>
      <c r="M41" s="30">
        <v>61815</v>
      </c>
      <c r="N41" s="83" t="s">
        <v>1156</v>
      </c>
      <c r="O41" s="83" t="s">
        <v>1371</v>
      </c>
      <c r="P41" s="83" t="s">
        <v>1714</v>
      </c>
      <c r="Q41" s="49">
        <v>0.3</v>
      </c>
      <c r="R41" s="31">
        <v>16.548300000000001</v>
      </c>
      <c r="S41" s="64"/>
    </row>
    <row r="42" spans="1:19">
      <c r="A42" s="73" t="s">
        <v>2320</v>
      </c>
      <c r="B42" s="89" t="s">
        <v>2311</v>
      </c>
      <c r="C42" s="90" t="s">
        <v>1249</v>
      </c>
      <c r="D42" s="91">
        <v>4012000092633</v>
      </c>
      <c r="E42" s="92">
        <v>298.19</v>
      </c>
      <c r="F42" s="67">
        <v>44.728499999999997</v>
      </c>
      <c r="G42" s="68">
        <v>0.15</v>
      </c>
      <c r="H42" s="90"/>
      <c r="I42" s="90" t="s">
        <v>2339</v>
      </c>
      <c r="J42" s="94" t="s">
        <v>2250</v>
      </c>
      <c r="K42" s="66" t="s">
        <v>2379</v>
      </c>
      <c r="L42" s="89" t="s">
        <v>2347</v>
      </c>
      <c r="M42" s="95">
        <v>62897</v>
      </c>
      <c r="N42" s="89" t="s">
        <v>1158</v>
      </c>
      <c r="O42" s="89" t="s">
        <v>1371</v>
      </c>
      <c r="P42" s="89" t="s">
        <v>1714</v>
      </c>
      <c r="Q42" s="96">
        <v>0.15</v>
      </c>
      <c r="R42" s="108">
        <v>106.70927500000001</v>
      </c>
      <c r="S42" s="97">
        <v>93922599</v>
      </c>
    </row>
    <row r="43" spans="1:19">
      <c r="A43" s="73" t="s">
        <v>2320</v>
      </c>
      <c r="B43" s="83" t="s">
        <v>2311</v>
      </c>
      <c r="C43" s="84" t="s">
        <v>1249</v>
      </c>
      <c r="D43" s="34">
        <v>4011900477413</v>
      </c>
      <c r="E43" s="35">
        <v>694.15</v>
      </c>
      <c r="F43" s="67">
        <v>104.12249999999999</v>
      </c>
      <c r="G43" s="68">
        <v>0.15</v>
      </c>
      <c r="H43" s="65"/>
      <c r="I43" s="65" t="s">
        <v>2339</v>
      </c>
      <c r="J43" s="66" t="s">
        <v>2250</v>
      </c>
      <c r="K43" s="66" t="s">
        <v>2379</v>
      </c>
      <c r="L43" s="83" t="s">
        <v>2348</v>
      </c>
      <c r="M43" s="30">
        <v>61815</v>
      </c>
      <c r="N43" s="83" t="s">
        <v>1156</v>
      </c>
      <c r="O43" s="83" t="s">
        <v>1371</v>
      </c>
      <c r="P43" s="83" t="s">
        <v>1714</v>
      </c>
      <c r="Q43" s="49">
        <v>0.3</v>
      </c>
      <c r="R43" s="31">
        <v>31.236749999999994</v>
      </c>
      <c r="S43" s="64"/>
    </row>
    <row r="44" spans="1:19">
      <c r="A44" s="73" t="s">
        <v>2320</v>
      </c>
      <c r="B44" s="89" t="s">
        <v>2311</v>
      </c>
      <c r="C44" s="90" t="s">
        <v>1249</v>
      </c>
      <c r="D44" s="91">
        <v>4012000104562</v>
      </c>
      <c r="E44" s="92">
        <v>302.95</v>
      </c>
      <c r="F44" s="67">
        <v>45.442499999999995</v>
      </c>
      <c r="G44" s="68">
        <v>0.15</v>
      </c>
      <c r="H44" s="90"/>
      <c r="I44" s="90" t="s">
        <v>2339</v>
      </c>
      <c r="J44" s="94" t="s">
        <v>2250</v>
      </c>
      <c r="K44" s="66" t="s">
        <v>2379</v>
      </c>
      <c r="L44" s="89" t="s">
        <v>2349</v>
      </c>
      <c r="M44" s="95">
        <v>61815</v>
      </c>
      <c r="N44" s="89" t="s">
        <v>1156</v>
      </c>
      <c r="O44" s="89" t="s">
        <v>1371</v>
      </c>
      <c r="P44" s="89" t="s">
        <v>1714</v>
      </c>
      <c r="Q44" s="96">
        <v>0.15</v>
      </c>
      <c r="R44" s="108">
        <v>106.81637499999999</v>
      </c>
      <c r="S44" s="97">
        <v>90001033</v>
      </c>
    </row>
    <row r="45" spans="1:19">
      <c r="A45" s="73" t="s">
        <v>2320</v>
      </c>
      <c r="B45" s="83" t="s">
        <v>2311</v>
      </c>
      <c r="C45" s="84" t="s">
        <v>1249</v>
      </c>
      <c r="D45" s="34">
        <v>4012000033514</v>
      </c>
      <c r="E45" s="35">
        <v>405.48</v>
      </c>
      <c r="F45" s="67">
        <v>60.822000000000003</v>
      </c>
      <c r="G45" s="68">
        <v>0.15</v>
      </c>
      <c r="H45" s="65"/>
      <c r="I45" s="65" t="s">
        <v>2339</v>
      </c>
      <c r="J45" s="66" t="s">
        <v>2250</v>
      </c>
      <c r="K45" s="66" t="s">
        <v>2379</v>
      </c>
      <c r="L45" s="83" t="s">
        <v>2348</v>
      </c>
      <c r="M45" s="30">
        <v>61815</v>
      </c>
      <c r="N45" s="83" t="s">
        <v>1156</v>
      </c>
      <c r="O45" s="83" t="s">
        <v>1371</v>
      </c>
      <c r="P45" s="83" t="s">
        <v>1714</v>
      </c>
      <c r="Q45" s="49">
        <v>0.3</v>
      </c>
      <c r="R45" s="31">
        <v>18.246600000000001</v>
      </c>
      <c r="S45" s="64"/>
    </row>
    <row r="46" spans="1:19">
      <c r="A46" s="73" t="s">
        <v>2320</v>
      </c>
      <c r="B46" s="89" t="s">
        <v>2311</v>
      </c>
      <c r="C46" s="90" t="s">
        <v>1249</v>
      </c>
      <c r="D46" s="91">
        <v>4012100162123</v>
      </c>
      <c r="E46" s="92">
        <v>11837.91</v>
      </c>
      <c r="F46" s="67">
        <v>1775.6865</v>
      </c>
      <c r="G46" s="68">
        <v>0.15</v>
      </c>
      <c r="H46" s="90"/>
      <c r="I46" s="90" t="s">
        <v>2333</v>
      </c>
      <c r="J46" s="94" t="s">
        <v>2250</v>
      </c>
      <c r="K46" s="66" t="s">
        <v>2322</v>
      </c>
      <c r="L46" s="89" t="s">
        <v>2393</v>
      </c>
      <c r="M46" s="95">
        <v>61815</v>
      </c>
      <c r="N46" s="89" t="s">
        <v>1156</v>
      </c>
      <c r="O46" s="89" t="s">
        <v>1371</v>
      </c>
      <c r="P46" s="89" t="s">
        <v>1714</v>
      </c>
      <c r="Q46" s="96">
        <v>0.15</v>
      </c>
      <c r="R46" s="108">
        <v>366.35297500000001</v>
      </c>
      <c r="S46" s="97">
        <v>90931502</v>
      </c>
    </row>
    <row r="47" spans="1:19">
      <c r="A47" s="73" t="s">
        <v>2320</v>
      </c>
      <c r="B47" s="83" t="s">
        <v>2311</v>
      </c>
      <c r="C47" s="84" t="s">
        <v>1249</v>
      </c>
      <c r="D47" s="34">
        <v>4011900236827</v>
      </c>
      <c r="E47" s="35">
        <v>315.43</v>
      </c>
      <c r="F47" s="67">
        <v>47.314500000000002</v>
      </c>
      <c r="G47" s="68">
        <v>0.15</v>
      </c>
      <c r="H47" s="65"/>
      <c r="I47" s="65" t="s">
        <v>2339</v>
      </c>
      <c r="J47" s="66" t="s">
        <v>2250</v>
      </c>
      <c r="K47" s="66" t="s">
        <v>2379</v>
      </c>
      <c r="L47" s="83" t="s">
        <v>2380</v>
      </c>
      <c r="M47" s="30">
        <v>61815</v>
      </c>
      <c r="N47" s="83" t="s">
        <v>1156</v>
      </c>
      <c r="O47" s="83" t="s">
        <v>1371</v>
      </c>
      <c r="P47" s="83" t="s">
        <v>1714</v>
      </c>
      <c r="Q47" s="49">
        <v>0.3</v>
      </c>
      <c r="R47" s="31">
        <v>14.19435</v>
      </c>
      <c r="S47" s="64"/>
    </row>
    <row r="48" spans="1:19">
      <c r="A48" s="73" t="s">
        <v>2320</v>
      </c>
      <c r="B48" s="89" t="s">
        <v>2311</v>
      </c>
      <c r="C48" s="90" t="s">
        <v>1249</v>
      </c>
      <c r="D48" s="91">
        <v>4012100162166</v>
      </c>
      <c r="E48" s="92">
        <v>4986.71</v>
      </c>
      <c r="F48" s="67">
        <v>748.00649999999996</v>
      </c>
      <c r="G48" s="68">
        <v>0.15</v>
      </c>
      <c r="H48" s="90"/>
      <c r="I48" s="90" t="s">
        <v>2333</v>
      </c>
      <c r="J48" s="94" t="s">
        <v>2250</v>
      </c>
      <c r="K48" s="66" t="s">
        <v>2322</v>
      </c>
      <c r="L48" s="89" t="s">
        <v>2393</v>
      </c>
      <c r="M48" s="95">
        <v>61815</v>
      </c>
      <c r="N48" s="89" t="s">
        <v>1156</v>
      </c>
      <c r="O48" s="89" t="s">
        <v>1371</v>
      </c>
      <c r="P48" s="89" t="s">
        <v>1714</v>
      </c>
      <c r="Q48" s="96">
        <v>0.15</v>
      </c>
      <c r="R48" s="108">
        <v>212.20097499999997</v>
      </c>
      <c r="S48" s="97">
        <v>90931502</v>
      </c>
    </row>
    <row r="49" spans="1:19">
      <c r="A49" s="73" t="s">
        <v>2320</v>
      </c>
      <c r="B49" s="83" t="s">
        <v>2335</v>
      </c>
      <c r="C49" s="84" t="s">
        <v>1249</v>
      </c>
      <c r="D49" s="34">
        <v>2882000028670</v>
      </c>
      <c r="E49" s="35">
        <v>157.68</v>
      </c>
      <c r="F49" s="67">
        <v>29.959200000000003</v>
      </c>
      <c r="G49" s="68">
        <v>0.19</v>
      </c>
      <c r="H49" s="65"/>
      <c r="I49" s="65" t="s">
        <v>2339</v>
      </c>
      <c r="J49" s="66" t="s">
        <v>2250</v>
      </c>
      <c r="K49" s="66" t="s">
        <v>2322</v>
      </c>
      <c r="L49" s="83" t="s">
        <v>2353</v>
      </c>
      <c r="M49" s="30">
        <v>61815</v>
      </c>
      <c r="N49" s="83" t="s">
        <v>1156</v>
      </c>
      <c r="O49" s="83" t="s">
        <v>1371</v>
      </c>
      <c r="P49" s="83" t="s">
        <v>1714</v>
      </c>
      <c r="Q49" s="49">
        <v>0.3</v>
      </c>
      <c r="R49" s="31">
        <v>8.9877599999999997</v>
      </c>
      <c r="S49" s="64"/>
    </row>
    <row r="50" spans="1:19">
      <c r="A50" s="73" t="s">
        <v>2320</v>
      </c>
      <c r="B50" s="89" t="s">
        <v>2311</v>
      </c>
      <c r="C50" s="90" t="s">
        <v>1249</v>
      </c>
      <c r="D50" s="91">
        <v>4011900275908</v>
      </c>
      <c r="E50" s="92">
        <v>412.38</v>
      </c>
      <c r="F50" s="67">
        <v>61.856999999999999</v>
      </c>
      <c r="G50" s="68">
        <v>0.15</v>
      </c>
      <c r="H50" s="90"/>
      <c r="I50" s="90" t="s">
        <v>2339</v>
      </c>
      <c r="J50" s="94" t="s">
        <v>2250</v>
      </c>
      <c r="K50" s="66" t="s">
        <v>2379</v>
      </c>
      <c r="L50" s="89" t="s">
        <v>2356</v>
      </c>
      <c r="M50" s="95">
        <v>61815</v>
      </c>
      <c r="N50" s="89" t="s">
        <v>1156</v>
      </c>
      <c r="O50" s="89" t="s">
        <v>1371</v>
      </c>
      <c r="P50" s="89" t="s">
        <v>1714</v>
      </c>
      <c r="Q50" s="96">
        <v>0.15</v>
      </c>
      <c r="R50" s="108">
        <v>109.27855</v>
      </c>
      <c r="S50" s="97">
        <v>96056098</v>
      </c>
    </row>
    <row r="51" spans="1:19">
      <c r="A51" s="73" t="s">
        <v>2320</v>
      </c>
      <c r="B51" s="83" t="s">
        <v>2311</v>
      </c>
      <c r="C51" s="84" t="s">
        <v>1249</v>
      </c>
      <c r="D51" s="34">
        <v>4012000539334</v>
      </c>
      <c r="E51" s="35">
        <v>452.86</v>
      </c>
      <c r="F51" s="67">
        <v>67.929000000000002</v>
      </c>
      <c r="G51" s="68">
        <v>0.15</v>
      </c>
      <c r="H51" s="65"/>
      <c r="I51" s="65" t="s">
        <v>2339</v>
      </c>
      <c r="J51" s="66" t="s">
        <v>2250</v>
      </c>
      <c r="K51" s="66" t="s">
        <v>2322</v>
      </c>
      <c r="L51" s="83" t="s">
        <v>2357</v>
      </c>
      <c r="M51" s="30">
        <v>61815</v>
      </c>
      <c r="N51" s="83" t="s">
        <v>1156</v>
      </c>
      <c r="O51" s="83" t="s">
        <v>1371</v>
      </c>
      <c r="P51" s="83" t="s">
        <v>1714</v>
      </c>
      <c r="Q51" s="49">
        <v>0.3</v>
      </c>
      <c r="R51" s="31">
        <v>20.378699999999998</v>
      </c>
      <c r="S51" s="64"/>
    </row>
    <row r="52" spans="1:19">
      <c r="A52" s="73" t="s">
        <v>2320</v>
      </c>
      <c r="B52" s="83" t="s">
        <v>2311</v>
      </c>
      <c r="C52" s="84" t="s">
        <v>1249</v>
      </c>
      <c r="D52" s="34">
        <v>4012100180421</v>
      </c>
      <c r="E52" s="35">
        <v>970.71</v>
      </c>
      <c r="F52" s="67">
        <v>145.60650000000001</v>
      </c>
      <c r="G52" s="68">
        <v>0.15</v>
      </c>
      <c r="H52" s="65"/>
      <c r="I52" s="65" t="s">
        <v>2308</v>
      </c>
      <c r="J52" s="66" t="s">
        <v>2250</v>
      </c>
      <c r="K52" s="66" t="s">
        <v>2322</v>
      </c>
      <c r="L52" s="83" t="s">
        <v>2394</v>
      </c>
      <c r="M52" s="30">
        <v>61815</v>
      </c>
      <c r="N52" s="83" t="s">
        <v>1156</v>
      </c>
      <c r="O52" s="83" t="s">
        <v>1371</v>
      </c>
      <c r="P52" s="83" t="s">
        <v>1714</v>
      </c>
      <c r="Q52" s="49">
        <v>0.3</v>
      </c>
      <c r="R52" s="31">
        <v>43.681950000000001</v>
      </c>
      <c r="S52" s="64"/>
    </row>
    <row r="53" spans="1:19">
      <c r="A53" s="73" t="s">
        <v>2320</v>
      </c>
      <c r="B53" s="89" t="s">
        <v>2335</v>
      </c>
      <c r="C53" s="90" t="s">
        <v>1249</v>
      </c>
      <c r="D53" s="91">
        <v>2882000033871</v>
      </c>
      <c r="E53" s="92">
        <v>702.61</v>
      </c>
      <c r="F53" s="67">
        <v>133.49590000000001</v>
      </c>
      <c r="G53" s="68">
        <v>0.19</v>
      </c>
      <c r="H53" s="90"/>
      <c r="I53" s="90" t="s">
        <v>2339</v>
      </c>
      <c r="J53" s="94" t="s">
        <v>2250</v>
      </c>
      <c r="K53" s="66" t="s">
        <v>2322</v>
      </c>
      <c r="L53" s="89" t="s">
        <v>2358</v>
      </c>
      <c r="M53" s="95">
        <v>62897</v>
      </c>
      <c r="N53" s="89" t="s">
        <v>1158</v>
      </c>
      <c r="O53" s="89" t="s">
        <v>1371</v>
      </c>
      <c r="P53" s="89" t="s">
        <v>1714</v>
      </c>
      <c r="Q53" s="96">
        <v>0.15</v>
      </c>
      <c r="R53" s="108">
        <v>120.024385</v>
      </c>
      <c r="S53" s="97">
        <v>90660333</v>
      </c>
    </row>
    <row r="54" spans="1:19">
      <c r="A54" s="73" t="s">
        <v>2320</v>
      </c>
      <c r="B54" s="83" t="s">
        <v>2311</v>
      </c>
      <c r="C54" s="84" t="s">
        <v>1249</v>
      </c>
      <c r="D54" s="34">
        <v>4012000196978</v>
      </c>
      <c r="E54" s="35">
        <v>495.97</v>
      </c>
      <c r="F54" s="67">
        <v>74.395499999999998</v>
      </c>
      <c r="G54" s="68">
        <v>0.15</v>
      </c>
      <c r="H54" s="65"/>
      <c r="I54" s="65" t="s">
        <v>2339</v>
      </c>
      <c r="J54" s="66" t="s">
        <v>2250</v>
      </c>
      <c r="K54" s="66" t="s">
        <v>2322</v>
      </c>
      <c r="L54" s="83" t="s">
        <v>2387</v>
      </c>
      <c r="M54" s="30">
        <v>61815</v>
      </c>
      <c r="N54" s="83" t="s">
        <v>1156</v>
      </c>
      <c r="O54" s="83" t="s">
        <v>1371</v>
      </c>
      <c r="P54" s="83" t="s">
        <v>1714</v>
      </c>
      <c r="Q54" s="49">
        <v>0.3</v>
      </c>
      <c r="R54" s="31">
        <v>22.318649999999998</v>
      </c>
      <c r="S54" s="64"/>
    </row>
    <row r="55" spans="1:19">
      <c r="A55" s="73" t="s">
        <v>2320</v>
      </c>
      <c r="B55" s="89" t="s">
        <v>2311</v>
      </c>
      <c r="C55" s="90" t="s">
        <v>1249</v>
      </c>
      <c r="D55" s="91">
        <v>4012100191364</v>
      </c>
      <c r="E55" s="92">
        <v>4922.32</v>
      </c>
      <c r="F55" s="67">
        <v>738.34799999999996</v>
      </c>
      <c r="G55" s="68">
        <v>0.15</v>
      </c>
      <c r="H55" s="90"/>
      <c r="I55" s="90" t="s">
        <v>2333</v>
      </c>
      <c r="J55" s="94" t="s">
        <v>2250</v>
      </c>
      <c r="K55" s="66" t="s">
        <v>2322</v>
      </c>
      <c r="L55" s="89" t="s">
        <v>2395</v>
      </c>
      <c r="M55" s="95">
        <v>61815</v>
      </c>
      <c r="N55" s="89" t="s">
        <v>1156</v>
      </c>
      <c r="O55" s="89" t="s">
        <v>1371</v>
      </c>
      <c r="P55" s="89" t="s">
        <v>1714</v>
      </c>
      <c r="Q55" s="96">
        <v>0.15</v>
      </c>
      <c r="R55" s="108">
        <v>210.75219999999999</v>
      </c>
      <c r="S55" s="97">
        <v>1002405910</v>
      </c>
    </row>
    <row r="56" spans="1:19">
      <c r="A56" s="73" t="s">
        <v>2320</v>
      </c>
      <c r="B56" s="89" t="s">
        <v>2311</v>
      </c>
      <c r="C56" s="90" t="s">
        <v>1249</v>
      </c>
      <c r="D56" s="91">
        <v>4012100191384</v>
      </c>
      <c r="E56" s="92">
        <v>3356.69</v>
      </c>
      <c r="F56" s="67">
        <v>503.50349999999997</v>
      </c>
      <c r="G56" s="68">
        <v>0.15</v>
      </c>
      <c r="H56" s="90"/>
      <c r="I56" s="90" t="s">
        <v>2333</v>
      </c>
      <c r="J56" s="94" t="s">
        <v>2250</v>
      </c>
      <c r="K56" s="66" t="s">
        <v>2322</v>
      </c>
      <c r="L56" s="89" t="s">
        <v>2381</v>
      </c>
      <c r="M56" s="95">
        <v>61815</v>
      </c>
      <c r="N56" s="89" t="s">
        <v>1156</v>
      </c>
      <c r="O56" s="89" t="s">
        <v>1371</v>
      </c>
      <c r="P56" s="89" t="s">
        <v>1714</v>
      </c>
      <c r="Q56" s="96">
        <v>0.15</v>
      </c>
      <c r="R56" s="108">
        <v>175.52552499999999</v>
      </c>
      <c r="S56" s="97">
        <v>90986522</v>
      </c>
    </row>
    <row r="57" spans="1:19">
      <c r="A57" s="73" t="s">
        <v>2320</v>
      </c>
      <c r="B57" s="89" t="s">
        <v>2311</v>
      </c>
      <c r="C57" s="90" t="s">
        <v>1249</v>
      </c>
      <c r="D57" s="91">
        <v>4012100191617</v>
      </c>
      <c r="E57" s="92">
        <v>4649</v>
      </c>
      <c r="F57" s="67">
        <v>697.35</v>
      </c>
      <c r="G57" s="68">
        <v>0.15</v>
      </c>
      <c r="H57" s="90"/>
      <c r="I57" s="90" t="s">
        <v>2333</v>
      </c>
      <c r="J57" s="94" t="s">
        <v>2250</v>
      </c>
      <c r="K57" s="66" t="s">
        <v>2322</v>
      </c>
      <c r="L57" s="89" t="s">
        <v>2396</v>
      </c>
      <c r="M57" s="95">
        <v>61815</v>
      </c>
      <c r="N57" s="89" t="s">
        <v>1156</v>
      </c>
      <c r="O57" s="89" t="s">
        <v>1371</v>
      </c>
      <c r="P57" s="89" t="s">
        <v>1714</v>
      </c>
      <c r="Q57" s="96">
        <v>0.15</v>
      </c>
      <c r="R57" s="108">
        <v>204.60250000000002</v>
      </c>
      <c r="S57" s="97">
        <v>93865939</v>
      </c>
    </row>
    <row r="58" spans="1:19">
      <c r="A58" s="73" t="s">
        <v>2320</v>
      </c>
      <c r="B58" s="89" t="s">
        <v>2311</v>
      </c>
      <c r="C58" s="90" t="s">
        <v>1249</v>
      </c>
      <c r="D58" s="91">
        <v>4012000074728</v>
      </c>
      <c r="E58" s="92">
        <v>268.76</v>
      </c>
      <c r="F58" s="67">
        <v>40.314</v>
      </c>
      <c r="G58" s="68">
        <v>0.15</v>
      </c>
      <c r="H58" s="90"/>
      <c r="I58" s="90" t="s">
        <v>2339</v>
      </c>
      <c r="J58" s="94" t="s">
        <v>2250</v>
      </c>
      <c r="K58" s="66" t="s">
        <v>2379</v>
      </c>
      <c r="L58" s="89" t="s">
        <v>2359</v>
      </c>
      <c r="M58" s="95">
        <v>61815</v>
      </c>
      <c r="N58" s="89" t="s">
        <v>1156</v>
      </c>
      <c r="O58" s="89" t="s">
        <v>1371</v>
      </c>
      <c r="P58" s="89" t="s">
        <v>1714</v>
      </c>
      <c r="Q58" s="96">
        <v>0.15</v>
      </c>
      <c r="R58" s="108">
        <v>106.0471</v>
      </c>
      <c r="S58" s="97">
        <v>92089663</v>
      </c>
    </row>
    <row r="59" spans="1:19">
      <c r="A59" s="73" t="s">
        <v>2320</v>
      </c>
      <c r="B59" s="83" t="s">
        <v>2332</v>
      </c>
      <c r="C59" s="84" t="s">
        <v>1249</v>
      </c>
      <c r="D59" s="34">
        <v>1002000006747</v>
      </c>
      <c r="E59" s="35">
        <v>10000</v>
      </c>
      <c r="F59" s="67">
        <v>2600</v>
      </c>
      <c r="G59" s="68">
        <v>0.26</v>
      </c>
      <c r="H59" s="65"/>
      <c r="I59" s="65" t="s">
        <v>2333</v>
      </c>
      <c r="J59" s="66" t="s">
        <v>2250</v>
      </c>
      <c r="K59" s="66" t="s">
        <v>2322</v>
      </c>
      <c r="L59" s="83" t="s">
        <v>2397</v>
      </c>
      <c r="M59" s="30">
        <v>61815</v>
      </c>
      <c r="N59" s="83" t="s">
        <v>1156</v>
      </c>
      <c r="O59" s="83" t="s">
        <v>1371</v>
      </c>
      <c r="P59" s="83" t="s">
        <v>1714</v>
      </c>
      <c r="Q59" s="49">
        <v>0.3</v>
      </c>
      <c r="R59" s="31">
        <v>780</v>
      </c>
      <c r="S59" s="64"/>
    </row>
    <row r="60" spans="1:19">
      <c r="A60" s="73" t="s">
        <v>2320</v>
      </c>
      <c r="B60" s="89" t="s">
        <v>2311</v>
      </c>
      <c r="C60" s="90" t="s">
        <v>1249</v>
      </c>
      <c r="D60" s="91">
        <v>4011900204865</v>
      </c>
      <c r="E60" s="92">
        <v>415.75</v>
      </c>
      <c r="F60" s="67">
        <v>62.362499999999997</v>
      </c>
      <c r="G60" s="68">
        <v>0.15</v>
      </c>
      <c r="H60" s="90"/>
      <c r="I60" s="90" t="s">
        <v>2339</v>
      </c>
      <c r="J60" s="94" t="s">
        <v>2250</v>
      </c>
      <c r="K60" s="66" t="s">
        <v>2379</v>
      </c>
      <c r="L60" s="89" t="s">
        <v>2389</v>
      </c>
      <c r="M60" s="95">
        <v>62897</v>
      </c>
      <c r="N60" s="89" t="s">
        <v>1158</v>
      </c>
      <c r="O60" s="89" t="s">
        <v>1371</v>
      </c>
      <c r="P60" s="89" t="s">
        <v>1714</v>
      </c>
      <c r="Q60" s="96">
        <v>0.15</v>
      </c>
      <c r="R60" s="108">
        <v>109.354375</v>
      </c>
      <c r="S60" s="97">
        <v>93871747</v>
      </c>
    </row>
    <row r="61" spans="1:19">
      <c r="A61" s="73" t="s">
        <v>2320</v>
      </c>
      <c r="B61" s="83" t="s">
        <v>2311</v>
      </c>
      <c r="C61" s="84" t="s">
        <v>1249</v>
      </c>
      <c r="D61" s="34">
        <v>4011900499243</v>
      </c>
      <c r="E61" s="35">
        <v>290.98</v>
      </c>
      <c r="F61" s="67">
        <v>43.646999999999998</v>
      </c>
      <c r="G61" s="68">
        <v>0.15</v>
      </c>
      <c r="H61" s="65"/>
      <c r="I61" s="65" t="s">
        <v>2339</v>
      </c>
      <c r="J61" s="66" t="s">
        <v>2250</v>
      </c>
      <c r="K61" s="66" t="s">
        <v>2379</v>
      </c>
      <c r="L61" s="83" t="s">
        <v>2362</v>
      </c>
      <c r="M61" s="30">
        <v>61815</v>
      </c>
      <c r="N61" s="83" t="s">
        <v>1156</v>
      </c>
      <c r="O61" s="83" t="s">
        <v>1371</v>
      </c>
      <c r="P61" s="83" t="s">
        <v>1714</v>
      </c>
      <c r="Q61" s="49">
        <v>0.3</v>
      </c>
      <c r="R61" s="31">
        <v>13.094099999999999</v>
      </c>
      <c r="S61" s="64"/>
    </row>
    <row r="62" spans="1:19">
      <c r="A62" s="73" t="s">
        <v>2320</v>
      </c>
      <c r="B62" s="89" t="s">
        <v>2332</v>
      </c>
      <c r="C62" s="90" t="s">
        <v>1249</v>
      </c>
      <c r="D62" s="91">
        <v>4012100202717</v>
      </c>
      <c r="E62" s="92">
        <v>3692.43</v>
      </c>
      <c r="F62" s="67">
        <v>553.87</v>
      </c>
      <c r="G62" s="93">
        <v>0.15000148953399253</v>
      </c>
      <c r="H62" s="90"/>
      <c r="I62" s="90" t="s">
        <v>2333</v>
      </c>
      <c r="J62" s="94" t="s">
        <v>2250</v>
      </c>
      <c r="K62" s="66" t="s">
        <v>2322</v>
      </c>
      <c r="L62" s="89" t="s">
        <v>2398</v>
      </c>
      <c r="M62" s="95">
        <v>61815</v>
      </c>
      <c r="N62" s="89" t="s">
        <v>1156</v>
      </c>
      <c r="O62" s="89" t="s">
        <v>1371</v>
      </c>
      <c r="P62" s="89" t="s">
        <v>1714</v>
      </c>
      <c r="Q62" s="96">
        <v>0.15</v>
      </c>
      <c r="R62" s="108">
        <v>183.0805</v>
      </c>
      <c r="S62" s="97">
        <v>91805788</v>
      </c>
    </row>
    <row r="63" spans="1:19">
      <c r="A63" s="73" t="s">
        <v>2320</v>
      </c>
      <c r="B63" s="89" t="s">
        <v>2311</v>
      </c>
      <c r="C63" s="90" t="s">
        <v>1249</v>
      </c>
      <c r="D63" s="91">
        <v>4012000572999</v>
      </c>
      <c r="E63" s="92">
        <v>225.02</v>
      </c>
      <c r="F63" s="67">
        <v>33.753</v>
      </c>
      <c r="G63" s="68">
        <v>0.15</v>
      </c>
      <c r="H63" s="90"/>
      <c r="I63" s="90" t="s">
        <v>2333</v>
      </c>
      <c r="J63" s="94" t="s">
        <v>2250</v>
      </c>
      <c r="K63" s="66" t="s">
        <v>2379</v>
      </c>
      <c r="L63" s="89" t="s">
        <v>2361</v>
      </c>
      <c r="M63" s="95">
        <v>61815</v>
      </c>
      <c r="N63" s="89" t="s">
        <v>1156</v>
      </c>
      <c r="O63" s="89" t="s">
        <v>1371</v>
      </c>
      <c r="P63" s="89" t="s">
        <v>1714</v>
      </c>
      <c r="Q63" s="96">
        <v>0.15</v>
      </c>
      <c r="R63" s="108">
        <v>105.06295</v>
      </c>
      <c r="S63" s="97">
        <v>92556661</v>
      </c>
    </row>
    <row r="64" spans="1:19">
      <c r="A64" s="73" t="s">
        <v>2319</v>
      </c>
      <c r="B64" s="109" t="s">
        <v>2311</v>
      </c>
      <c r="C64" s="110" t="s">
        <v>1249</v>
      </c>
      <c r="D64" s="111">
        <v>4012000092545</v>
      </c>
      <c r="E64" s="112">
        <v>663.53</v>
      </c>
      <c r="F64" s="113">
        <v>99.529499999999999</v>
      </c>
      <c r="G64" s="114">
        <v>0.15</v>
      </c>
      <c r="H64" s="110"/>
      <c r="I64" s="110" t="s">
        <v>2339</v>
      </c>
      <c r="J64" s="115" t="s">
        <v>2250</v>
      </c>
      <c r="K64" s="115"/>
      <c r="L64" s="109" t="s">
        <v>2342</v>
      </c>
      <c r="M64" s="116">
        <v>61815</v>
      </c>
      <c r="N64" s="109" t="s">
        <v>1156</v>
      </c>
      <c r="O64" s="109" t="s">
        <v>1371</v>
      </c>
      <c r="P64" s="109" t="s">
        <v>1714</v>
      </c>
      <c r="Q64" s="117">
        <v>0.15</v>
      </c>
      <c r="R64" s="118">
        <v>114.92942499999999</v>
      </c>
      <c r="S64" s="119">
        <v>91986067</v>
      </c>
    </row>
    <row r="65" spans="1:19">
      <c r="A65" s="73" t="s">
        <v>2319</v>
      </c>
      <c r="B65" s="109" t="s">
        <v>2311</v>
      </c>
      <c r="C65" s="110" t="s">
        <v>1249</v>
      </c>
      <c r="D65" s="111">
        <v>4011900411566</v>
      </c>
      <c r="E65" s="112">
        <v>411.96</v>
      </c>
      <c r="F65" s="113">
        <v>61.793999999999997</v>
      </c>
      <c r="G65" s="114">
        <v>0.15</v>
      </c>
      <c r="H65" s="110"/>
      <c r="I65" s="110" t="s">
        <v>2339</v>
      </c>
      <c r="J65" s="115" t="s">
        <v>2250</v>
      </c>
      <c r="K65" s="115"/>
      <c r="L65" s="109" t="s">
        <v>2343</v>
      </c>
      <c r="M65" s="116">
        <v>61815</v>
      </c>
      <c r="N65" s="109" t="s">
        <v>1156</v>
      </c>
      <c r="O65" s="109" t="s">
        <v>1371</v>
      </c>
      <c r="P65" s="109" t="s">
        <v>1714</v>
      </c>
      <c r="Q65" s="117">
        <v>0.15</v>
      </c>
      <c r="R65" s="118">
        <v>109.26909999999999</v>
      </c>
      <c r="S65" s="119">
        <v>95101143</v>
      </c>
    </row>
    <row r="66" spans="1:19">
      <c r="A66" s="73" t="s">
        <v>2319</v>
      </c>
      <c r="B66" s="109" t="s">
        <v>2311</v>
      </c>
      <c r="C66" s="110" t="s">
        <v>1249</v>
      </c>
      <c r="D66" s="111">
        <v>4012000088311</v>
      </c>
      <c r="E66" s="112">
        <v>249.78</v>
      </c>
      <c r="F66" s="113">
        <v>37.466999999999999</v>
      </c>
      <c r="G66" s="114">
        <v>0.15</v>
      </c>
      <c r="H66" s="110"/>
      <c r="I66" s="110" t="s">
        <v>2339</v>
      </c>
      <c r="J66" s="115" t="s">
        <v>2250</v>
      </c>
      <c r="K66" s="115"/>
      <c r="L66" s="109" t="s">
        <v>2345</v>
      </c>
      <c r="M66" s="116">
        <v>61815</v>
      </c>
      <c r="N66" s="109" t="s">
        <v>1156</v>
      </c>
      <c r="O66" s="109" t="s">
        <v>1371</v>
      </c>
      <c r="P66" s="109" t="s">
        <v>1714</v>
      </c>
      <c r="Q66" s="117">
        <v>0.15</v>
      </c>
      <c r="R66" s="118">
        <v>105.62005000000001</v>
      </c>
      <c r="S66" s="119">
        <v>92089663</v>
      </c>
    </row>
    <row r="67" spans="1:19">
      <c r="A67" s="73" t="s">
        <v>2319</v>
      </c>
      <c r="B67" s="109" t="s">
        <v>2311</v>
      </c>
      <c r="C67" s="110" t="s">
        <v>1249</v>
      </c>
      <c r="D67" s="111">
        <v>4012100074074</v>
      </c>
      <c r="E67" s="112">
        <v>873.29</v>
      </c>
      <c r="F67" s="113">
        <v>130.99349999999998</v>
      </c>
      <c r="G67" s="114">
        <v>0.15</v>
      </c>
      <c r="H67" s="110"/>
      <c r="I67" s="110" t="s">
        <v>2339</v>
      </c>
      <c r="J67" s="115" t="s">
        <v>2250</v>
      </c>
      <c r="K67" s="115"/>
      <c r="L67" s="109" t="s">
        <v>2344</v>
      </c>
      <c r="M67" s="116">
        <v>61815</v>
      </c>
      <c r="N67" s="109" t="s">
        <v>1156</v>
      </c>
      <c r="O67" s="109" t="s">
        <v>1371</v>
      </c>
      <c r="P67" s="109" t="s">
        <v>1714</v>
      </c>
      <c r="Q67" s="117">
        <v>0.15</v>
      </c>
      <c r="R67" s="118">
        <v>119.64902499999999</v>
      </c>
      <c r="S67" s="119">
        <v>90136383</v>
      </c>
    </row>
    <row r="68" spans="1:19">
      <c r="A68" s="73" t="s">
        <v>2319</v>
      </c>
      <c r="B68" s="83" t="s">
        <v>2311</v>
      </c>
      <c r="C68" s="84" t="s">
        <v>1249</v>
      </c>
      <c r="D68" s="34">
        <v>4012000104667</v>
      </c>
      <c r="E68" s="35">
        <v>367.69</v>
      </c>
      <c r="F68" s="67">
        <v>55.153500000000001</v>
      </c>
      <c r="G68" s="68">
        <v>0.15</v>
      </c>
      <c r="H68" s="65"/>
      <c r="I68" s="65" t="s">
        <v>2339</v>
      </c>
      <c r="J68" s="66" t="s">
        <v>2250</v>
      </c>
      <c r="K68" s="66"/>
      <c r="L68" s="83" t="s">
        <v>2346</v>
      </c>
      <c r="M68" s="30">
        <v>61815</v>
      </c>
      <c r="N68" s="83" t="s">
        <v>1156</v>
      </c>
      <c r="O68" s="83" t="s">
        <v>1371</v>
      </c>
      <c r="P68" s="83" t="s">
        <v>1714</v>
      </c>
      <c r="Q68" s="49">
        <v>0.3</v>
      </c>
      <c r="R68" s="31">
        <v>16.546050000000001</v>
      </c>
      <c r="S68" s="73"/>
    </row>
    <row r="69" spans="1:19">
      <c r="A69" s="73" t="s">
        <v>2319</v>
      </c>
      <c r="B69" s="83" t="s">
        <v>2311</v>
      </c>
      <c r="C69" s="84" t="s">
        <v>1249</v>
      </c>
      <c r="D69" s="34">
        <v>4012000092587</v>
      </c>
      <c r="E69" s="35">
        <v>4909.1899999999996</v>
      </c>
      <c r="F69" s="67">
        <v>736.37849999999992</v>
      </c>
      <c r="G69" s="68">
        <v>0.15</v>
      </c>
      <c r="H69" s="65"/>
      <c r="I69" s="65" t="s">
        <v>2266</v>
      </c>
      <c r="J69" s="66" t="s">
        <v>2250</v>
      </c>
      <c r="K69" s="66"/>
      <c r="L69" s="83" t="s">
        <v>2399</v>
      </c>
      <c r="M69" s="30">
        <v>62897</v>
      </c>
      <c r="N69" s="83" t="s">
        <v>1158</v>
      </c>
      <c r="O69" s="83" t="s">
        <v>1371</v>
      </c>
      <c r="P69" s="83" t="s">
        <v>1714</v>
      </c>
      <c r="Q69" s="49">
        <v>0.3</v>
      </c>
      <c r="R69" s="31">
        <v>220.91354999999996</v>
      </c>
      <c r="S69" s="73"/>
    </row>
    <row r="70" spans="1:19">
      <c r="A70" s="73" t="s">
        <v>2319</v>
      </c>
      <c r="B70" s="109" t="s">
        <v>2311</v>
      </c>
      <c r="C70" s="110" t="s">
        <v>1249</v>
      </c>
      <c r="D70" s="111">
        <v>4012000092633</v>
      </c>
      <c r="E70" s="112">
        <v>298.23</v>
      </c>
      <c r="F70" s="113">
        <v>44.734500000000004</v>
      </c>
      <c r="G70" s="114">
        <v>0.15</v>
      </c>
      <c r="H70" s="110"/>
      <c r="I70" s="110" t="s">
        <v>2339</v>
      </c>
      <c r="J70" s="115" t="s">
        <v>2250</v>
      </c>
      <c r="K70" s="115"/>
      <c r="L70" s="109" t="s">
        <v>2347</v>
      </c>
      <c r="M70" s="116">
        <v>62897</v>
      </c>
      <c r="N70" s="109" t="s">
        <v>1158</v>
      </c>
      <c r="O70" s="109" t="s">
        <v>1371</v>
      </c>
      <c r="P70" s="109" t="s">
        <v>1714</v>
      </c>
      <c r="Q70" s="117">
        <v>0.15</v>
      </c>
      <c r="R70" s="118">
        <v>106.71017500000001</v>
      </c>
      <c r="S70" s="119">
        <v>93922599</v>
      </c>
    </row>
    <row r="71" spans="1:19">
      <c r="A71" s="73" t="s">
        <v>2319</v>
      </c>
      <c r="B71" s="83" t="s">
        <v>2311</v>
      </c>
      <c r="C71" s="84" t="s">
        <v>1249</v>
      </c>
      <c r="D71" s="34">
        <v>4011900477413</v>
      </c>
      <c r="E71" s="35">
        <v>694.15</v>
      </c>
      <c r="F71" s="67">
        <v>104.12249999999999</v>
      </c>
      <c r="G71" s="68">
        <v>0.15</v>
      </c>
      <c r="H71" s="65"/>
      <c r="I71" s="65" t="s">
        <v>2339</v>
      </c>
      <c r="J71" s="66" t="s">
        <v>2250</v>
      </c>
      <c r="K71" s="66"/>
      <c r="L71" s="83" t="s">
        <v>2348</v>
      </c>
      <c r="M71" s="30">
        <v>61815</v>
      </c>
      <c r="N71" s="83" t="s">
        <v>1156</v>
      </c>
      <c r="O71" s="83" t="s">
        <v>1371</v>
      </c>
      <c r="P71" s="83" t="s">
        <v>1714</v>
      </c>
      <c r="Q71" s="49">
        <v>0.3</v>
      </c>
      <c r="R71" s="31">
        <v>31.236749999999994</v>
      </c>
      <c r="S71" s="73"/>
    </row>
    <row r="72" spans="1:19">
      <c r="A72" s="73" t="s">
        <v>2319</v>
      </c>
      <c r="B72" s="109" t="s">
        <v>2311</v>
      </c>
      <c r="C72" s="110" t="s">
        <v>1249</v>
      </c>
      <c r="D72" s="111">
        <v>4012000104562</v>
      </c>
      <c r="E72" s="112">
        <v>302.95999999999998</v>
      </c>
      <c r="F72" s="113">
        <v>45.443999999999996</v>
      </c>
      <c r="G72" s="114">
        <v>0.15</v>
      </c>
      <c r="H72" s="110"/>
      <c r="I72" s="110" t="s">
        <v>2339</v>
      </c>
      <c r="J72" s="115" t="s">
        <v>2250</v>
      </c>
      <c r="K72" s="115"/>
      <c r="L72" s="109" t="s">
        <v>2349</v>
      </c>
      <c r="M72" s="116">
        <v>61815</v>
      </c>
      <c r="N72" s="109" t="s">
        <v>1156</v>
      </c>
      <c r="O72" s="109" t="s">
        <v>1371</v>
      </c>
      <c r="P72" s="109" t="s">
        <v>1714</v>
      </c>
      <c r="Q72" s="117">
        <v>0.15</v>
      </c>
      <c r="R72" s="118">
        <v>106.81659999999999</v>
      </c>
      <c r="S72" s="119">
        <v>90001033</v>
      </c>
    </row>
    <row r="73" spans="1:19">
      <c r="A73" s="73" t="s">
        <v>2319</v>
      </c>
      <c r="B73" s="83" t="s">
        <v>2311</v>
      </c>
      <c r="C73" s="84" t="s">
        <v>1249</v>
      </c>
      <c r="D73" s="34">
        <v>4012000033514</v>
      </c>
      <c r="E73" s="35">
        <v>405.48</v>
      </c>
      <c r="F73" s="67">
        <v>60.822000000000003</v>
      </c>
      <c r="G73" s="68">
        <v>0.15</v>
      </c>
      <c r="H73" s="65"/>
      <c r="I73" s="65" t="s">
        <v>2339</v>
      </c>
      <c r="J73" s="66" t="s">
        <v>2250</v>
      </c>
      <c r="K73" s="66"/>
      <c r="L73" s="83" t="s">
        <v>2348</v>
      </c>
      <c r="M73" s="30">
        <v>61815</v>
      </c>
      <c r="N73" s="83" t="s">
        <v>1156</v>
      </c>
      <c r="O73" s="83" t="s">
        <v>1371</v>
      </c>
      <c r="P73" s="83" t="s">
        <v>1714</v>
      </c>
      <c r="Q73" s="49">
        <v>0.3</v>
      </c>
      <c r="R73" s="31">
        <v>18.246600000000001</v>
      </c>
      <c r="S73" s="73"/>
    </row>
    <row r="74" spans="1:19">
      <c r="A74" s="73" t="s">
        <v>2319</v>
      </c>
      <c r="B74" s="109" t="s">
        <v>2311</v>
      </c>
      <c r="C74" s="110" t="s">
        <v>1249</v>
      </c>
      <c r="D74" s="111">
        <v>4011900411517</v>
      </c>
      <c r="E74" s="112">
        <v>2237.37</v>
      </c>
      <c r="F74" s="113">
        <v>335.60549999999995</v>
      </c>
      <c r="G74" s="114">
        <v>0.15</v>
      </c>
      <c r="H74" s="110"/>
      <c r="I74" s="110" t="s">
        <v>2308</v>
      </c>
      <c r="J74" s="115" t="s">
        <v>2250</v>
      </c>
      <c r="K74" s="115"/>
      <c r="L74" s="109" t="s">
        <v>2400</v>
      </c>
      <c r="M74" s="116">
        <v>62897</v>
      </c>
      <c r="N74" s="109" t="s">
        <v>1158</v>
      </c>
      <c r="O74" s="109" t="s">
        <v>1371</v>
      </c>
      <c r="P74" s="109" t="s">
        <v>1714</v>
      </c>
      <c r="Q74" s="117">
        <v>0.15</v>
      </c>
      <c r="R74" s="118">
        <v>150.340825</v>
      </c>
      <c r="S74" s="119">
        <v>95314936</v>
      </c>
    </row>
    <row r="75" spans="1:19">
      <c r="A75" s="73" t="s">
        <v>2319</v>
      </c>
      <c r="B75" s="83" t="s">
        <v>2335</v>
      </c>
      <c r="C75" s="84" t="s">
        <v>1249</v>
      </c>
      <c r="D75" s="34">
        <v>2882100020468</v>
      </c>
      <c r="E75" s="35">
        <v>5083.68</v>
      </c>
      <c r="F75" s="67">
        <v>965.89920000000006</v>
      </c>
      <c r="G75" s="68">
        <v>0.19</v>
      </c>
      <c r="H75" s="65"/>
      <c r="I75" s="65" t="s">
        <v>2266</v>
      </c>
      <c r="J75" s="66" t="s">
        <v>2250</v>
      </c>
      <c r="K75" s="66"/>
      <c r="L75" s="83" t="s">
        <v>2401</v>
      </c>
      <c r="M75" s="30">
        <v>61815</v>
      </c>
      <c r="N75" s="83" t="s">
        <v>1156</v>
      </c>
      <c r="O75" s="83" t="s">
        <v>1371</v>
      </c>
      <c r="P75" s="83" t="s">
        <v>1714</v>
      </c>
      <c r="Q75" s="49">
        <v>0.3</v>
      </c>
      <c r="R75" s="31">
        <v>289.76976000000002</v>
      </c>
      <c r="S75" s="73"/>
    </row>
    <row r="76" spans="1:19">
      <c r="A76" s="73" t="s">
        <v>2319</v>
      </c>
      <c r="B76" s="83" t="s">
        <v>2332</v>
      </c>
      <c r="C76" s="84" t="s">
        <v>1249</v>
      </c>
      <c r="D76" s="34">
        <v>1002000004566</v>
      </c>
      <c r="E76" s="35">
        <v>2500</v>
      </c>
      <c r="F76" s="67">
        <v>650</v>
      </c>
      <c r="G76" s="68">
        <v>0.26</v>
      </c>
      <c r="H76" s="65"/>
      <c r="I76" s="65" t="s">
        <v>2266</v>
      </c>
      <c r="J76" s="66" t="s">
        <v>2250</v>
      </c>
      <c r="K76" s="66"/>
      <c r="L76" s="83" t="s">
        <v>2402</v>
      </c>
      <c r="M76" s="30">
        <v>61815</v>
      </c>
      <c r="N76" s="83" t="s">
        <v>1156</v>
      </c>
      <c r="O76" s="83" t="s">
        <v>1371</v>
      </c>
      <c r="P76" s="83" t="s">
        <v>1714</v>
      </c>
      <c r="Q76" s="49">
        <v>0.3</v>
      </c>
      <c r="R76" s="31">
        <v>195</v>
      </c>
      <c r="S76" s="73"/>
    </row>
    <row r="77" spans="1:19">
      <c r="A77" s="73" t="s">
        <v>2319</v>
      </c>
      <c r="B77" s="109" t="s">
        <v>2311</v>
      </c>
      <c r="C77" s="110" t="s">
        <v>1249</v>
      </c>
      <c r="D77" s="111">
        <v>4032100001984</v>
      </c>
      <c r="E77" s="112">
        <v>3408.45</v>
      </c>
      <c r="F77" s="113">
        <v>511.26749999999993</v>
      </c>
      <c r="G77" s="114">
        <v>0.15</v>
      </c>
      <c r="H77" s="110"/>
      <c r="I77" s="110" t="s">
        <v>2266</v>
      </c>
      <c r="J77" s="115" t="s">
        <v>2250</v>
      </c>
      <c r="K77" s="115"/>
      <c r="L77" s="109" t="s">
        <v>2403</v>
      </c>
      <c r="M77" s="116">
        <v>61815</v>
      </c>
      <c r="N77" s="109" t="s">
        <v>1156</v>
      </c>
      <c r="O77" s="109" t="s">
        <v>1371</v>
      </c>
      <c r="P77" s="109" t="s">
        <v>1714</v>
      </c>
      <c r="Q77" s="117">
        <v>0.15</v>
      </c>
      <c r="R77" s="118">
        <v>176.69012499999997</v>
      </c>
      <c r="S77" s="119">
        <v>1002235678</v>
      </c>
    </row>
    <row r="78" spans="1:19">
      <c r="A78" s="73" t="s">
        <v>2415</v>
      </c>
      <c r="B78" s="83" t="s">
        <v>2332</v>
      </c>
      <c r="C78" s="84" t="s">
        <v>1249</v>
      </c>
      <c r="D78" s="34">
        <v>1001900009710</v>
      </c>
      <c r="E78" s="35">
        <v>2500</v>
      </c>
      <c r="F78" s="67">
        <v>650</v>
      </c>
      <c r="G78" s="68">
        <v>0.26</v>
      </c>
      <c r="H78" s="65"/>
      <c r="I78" s="65" t="s">
        <v>2266</v>
      </c>
      <c r="J78" s="127">
        <v>44487</v>
      </c>
      <c r="K78" s="66" t="s">
        <v>2379</v>
      </c>
      <c r="L78" s="83" t="s">
        <v>2424</v>
      </c>
      <c r="M78" s="30">
        <v>62897</v>
      </c>
      <c r="N78" s="83" t="s">
        <v>1158</v>
      </c>
      <c r="O78" s="83" t="s">
        <v>1371</v>
      </c>
      <c r="P78" s="83" t="s">
        <v>1714</v>
      </c>
      <c r="Q78" s="49">
        <v>0.15</v>
      </c>
      <c r="R78" s="120">
        <v>197.5</v>
      </c>
      <c r="S78" s="64">
        <v>96541131</v>
      </c>
    </row>
    <row r="79" spans="1:19">
      <c r="A79" s="125" t="s">
        <v>2415</v>
      </c>
      <c r="B79" s="83" t="s">
        <v>2335</v>
      </c>
      <c r="C79" s="84" t="s">
        <v>1249</v>
      </c>
      <c r="D79" s="34">
        <v>2882000028670</v>
      </c>
      <c r="E79" s="35">
        <v>176.95</v>
      </c>
      <c r="F79" s="67">
        <v>33.6205</v>
      </c>
      <c r="G79" s="68">
        <v>0.19</v>
      </c>
      <c r="H79" s="65"/>
      <c r="I79" s="65" t="s">
        <v>2339</v>
      </c>
      <c r="J79" s="127">
        <v>44470</v>
      </c>
      <c r="K79" s="66" t="s">
        <v>2379</v>
      </c>
      <c r="L79" s="83" t="s">
        <v>2439</v>
      </c>
      <c r="M79" s="30">
        <v>61815</v>
      </c>
      <c r="N79" s="83" t="s">
        <v>1156</v>
      </c>
      <c r="O79" s="83" t="s">
        <v>1371</v>
      </c>
      <c r="P79" s="83" t="s">
        <v>1714</v>
      </c>
      <c r="Q79" s="49">
        <v>0.3</v>
      </c>
      <c r="R79" s="120">
        <v>10.08615</v>
      </c>
      <c r="S79" s="64">
        <v>0</v>
      </c>
    </row>
    <row r="80" spans="1:19">
      <c r="A80" s="125" t="s">
        <v>2415</v>
      </c>
      <c r="B80" s="83" t="s">
        <v>2311</v>
      </c>
      <c r="C80" s="84" t="s">
        <v>1249</v>
      </c>
      <c r="D80" s="34">
        <v>4011900275908</v>
      </c>
      <c r="E80" s="35">
        <v>412.38</v>
      </c>
      <c r="F80" s="67">
        <v>61.856999999999999</v>
      </c>
      <c r="G80" s="68">
        <v>0.15</v>
      </c>
      <c r="H80" s="65"/>
      <c r="I80" s="65" t="s">
        <v>2339</v>
      </c>
      <c r="J80" s="127">
        <v>44473</v>
      </c>
      <c r="K80" s="66" t="s">
        <v>2379</v>
      </c>
      <c r="L80" s="83" t="s">
        <v>2464</v>
      </c>
      <c r="M80" s="30">
        <v>61815</v>
      </c>
      <c r="N80" s="83" t="s">
        <v>1156</v>
      </c>
      <c r="O80" s="83" t="s">
        <v>1371</v>
      </c>
      <c r="P80" s="83" t="s">
        <v>1714</v>
      </c>
      <c r="Q80" s="49">
        <v>0.15</v>
      </c>
      <c r="R80" s="120">
        <v>9.2785499999999992</v>
      </c>
      <c r="S80" s="64">
        <v>96056098</v>
      </c>
    </row>
    <row r="81" spans="1:19">
      <c r="A81" s="125" t="s">
        <v>2415</v>
      </c>
      <c r="B81" s="83" t="s">
        <v>2311</v>
      </c>
      <c r="C81" s="84" t="s">
        <v>1249</v>
      </c>
      <c r="D81" s="34">
        <v>4011900278008</v>
      </c>
      <c r="E81" s="35">
        <v>901.6</v>
      </c>
      <c r="F81" s="67">
        <v>135.24</v>
      </c>
      <c r="G81" s="68">
        <v>0.15</v>
      </c>
      <c r="H81" s="65"/>
      <c r="I81" s="65" t="s">
        <v>2265</v>
      </c>
      <c r="J81" s="127">
        <v>44474</v>
      </c>
      <c r="K81" s="66" t="s">
        <v>2379</v>
      </c>
      <c r="L81" s="83" t="s">
        <v>2476</v>
      </c>
      <c r="M81" s="30">
        <v>61815</v>
      </c>
      <c r="N81" s="83" t="s">
        <v>1156</v>
      </c>
      <c r="O81" s="83" t="s">
        <v>1371</v>
      </c>
      <c r="P81" s="83" t="s">
        <v>1714</v>
      </c>
      <c r="Q81" s="49">
        <v>0.3</v>
      </c>
      <c r="R81" s="120">
        <v>40.572000000000003</v>
      </c>
      <c r="S81" s="64">
        <v>0</v>
      </c>
    </row>
    <row r="82" spans="1:19">
      <c r="A82" s="125" t="s">
        <v>2415</v>
      </c>
      <c r="B82" s="83" t="s">
        <v>2311</v>
      </c>
      <c r="C82" s="84" t="s">
        <v>1249</v>
      </c>
      <c r="D82" s="34">
        <v>4012000074728</v>
      </c>
      <c r="E82" s="35">
        <v>268.76</v>
      </c>
      <c r="F82" s="67">
        <v>40.314</v>
      </c>
      <c r="G82" s="68">
        <v>0.15</v>
      </c>
      <c r="H82" s="65"/>
      <c r="I82" s="65" t="s">
        <v>2339</v>
      </c>
      <c r="J82" s="127">
        <v>44474</v>
      </c>
      <c r="K82" s="66" t="s">
        <v>2379</v>
      </c>
      <c r="L82" s="83" t="s">
        <v>2345</v>
      </c>
      <c r="M82" s="30">
        <v>61815</v>
      </c>
      <c r="N82" s="83" t="s">
        <v>1156</v>
      </c>
      <c r="O82" s="83" t="s">
        <v>1371</v>
      </c>
      <c r="P82" s="83" t="s">
        <v>1714</v>
      </c>
      <c r="Q82" s="49">
        <v>0.15</v>
      </c>
      <c r="R82" s="120">
        <v>6.0470999999999995</v>
      </c>
      <c r="S82" s="64">
        <v>92089663</v>
      </c>
    </row>
    <row r="83" spans="1:19">
      <c r="A83" s="125" t="s">
        <v>2415</v>
      </c>
      <c r="B83" s="83" t="s">
        <v>2311</v>
      </c>
      <c r="C83" s="84" t="s">
        <v>1249</v>
      </c>
      <c r="D83" s="34">
        <v>4012100184812</v>
      </c>
      <c r="E83" s="35">
        <v>361.07</v>
      </c>
      <c r="F83" s="67">
        <v>54.160499999999999</v>
      </c>
      <c r="G83" s="68">
        <v>0.15</v>
      </c>
      <c r="H83" s="65"/>
      <c r="I83" s="65" t="s">
        <v>2339</v>
      </c>
      <c r="J83" s="127">
        <v>44475</v>
      </c>
      <c r="K83" s="66" t="s">
        <v>2322</v>
      </c>
      <c r="L83" s="83" t="s">
        <v>2488</v>
      </c>
      <c r="M83" s="30">
        <v>61815</v>
      </c>
      <c r="N83" s="83" t="s">
        <v>1156</v>
      </c>
      <c r="O83" s="83" t="s">
        <v>1371</v>
      </c>
      <c r="P83" s="83" t="s">
        <v>1714</v>
      </c>
      <c r="Q83" s="49">
        <v>0.15</v>
      </c>
      <c r="R83" s="120">
        <v>8.1240749999999995</v>
      </c>
      <c r="S83" s="64">
        <v>95591939</v>
      </c>
    </row>
    <row r="84" spans="1:19">
      <c r="A84" s="125" t="s">
        <v>2415</v>
      </c>
      <c r="B84" s="83" t="s">
        <v>2311</v>
      </c>
      <c r="C84" s="84" t="s">
        <v>1249</v>
      </c>
      <c r="D84" s="34">
        <v>4012000537360</v>
      </c>
      <c r="E84" s="35">
        <v>9122.35</v>
      </c>
      <c r="F84" s="67">
        <v>1368.3525</v>
      </c>
      <c r="G84" s="68">
        <v>0.15</v>
      </c>
      <c r="H84" s="65"/>
      <c r="I84" s="65" t="s">
        <v>2266</v>
      </c>
      <c r="J84" s="127">
        <v>44477</v>
      </c>
      <c r="K84" s="66" t="s">
        <v>2322</v>
      </c>
      <c r="L84" s="83" t="s">
        <v>2525</v>
      </c>
      <c r="M84" s="30">
        <v>61815</v>
      </c>
      <c r="N84" s="83" t="s">
        <v>1156</v>
      </c>
      <c r="O84" s="83" t="s">
        <v>1371</v>
      </c>
      <c r="P84" s="83" t="s">
        <v>1714</v>
      </c>
      <c r="Q84" s="49">
        <v>0.15</v>
      </c>
      <c r="R84" s="120">
        <v>305.25287500000002</v>
      </c>
      <c r="S84" s="64">
        <v>93783181</v>
      </c>
    </row>
    <row r="85" spans="1:19">
      <c r="A85" s="125" t="s">
        <v>2415</v>
      </c>
      <c r="B85" s="83" t="s">
        <v>2311</v>
      </c>
      <c r="C85" s="84" t="s">
        <v>1249</v>
      </c>
      <c r="D85" s="34">
        <v>4012000539334</v>
      </c>
      <c r="E85" s="35">
        <v>452.9</v>
      </c>
      <c r="F85" s="67">
        <v>67.934999999999988</v>
      </c>
      <c r="G85" s="68">
        <v>0.15</v>
      </c>
      <c r="H85" s="65"/>
      <c r="I85" s="65" t="s">
        <v>2339</v>
      </c>
      <c r="J85" s="127">
        <v>44480</v>
      </c>
      <c r="K85" s="66" t="s">
        <v>2322</v>
      </c>
      <c r="L85" s="83" t="s">
        <v>2532</v>
      </c>
      <c r="M85" s="30">
        <v>61815</v>
      </c>
      <c r="N85" s="83" t="s">
        <v>1156</v>
      </c>
      <c r="O85" s="83" t="s">
        <v>1371</v>
      </c>
      <c r="P85" s="83" t="s">
        <v>1714</v>
      </c>
      <c r="Q85" s="49">
        <v>0.3</v>
      </c>
      <c r="R85" s="120">
        <v>20.380499999999994</v>
      </c>
      <c r="S85" s="64">
        <v>0</v>
      </c>
    </row>
    <row r="86" spans="1:19">
      <c r="A86" s="125" t="s">
        <v>2415</v>
      </c>
      <c r="B86" s="83" t="s">
        <v>2311</v>
      </c>
      <c r="C86" s="84" t="s">
        <v>1249</v>
      </c>
      <c r="D86" s="34">
        <v>4012100311361</v>
      </c>
      <c r="E86" s="35">
        <v>3636.64</v>
      </c>
      <c r="F86" s="67">
        <v>545.49599999999998</v>
      </c>
      <c r="G86" s="68">
        <v>0.15</v>
      </c>
      <c r="H86" s="65"/>
      <c r="I86" s="65" t="s">
        <v>2266</v>
      </c>
      <c r="J86" s="127">
        <v>44481</v>
      </c>
      <c r="K86" s="66" t="s">
        <v>2322</v>
      </c>
      <c r="L86" s="83" t="s">
        <v>2544</v>
      </c>
      <c r="M86" s="30">
        <v>64619</v>
      </c>
      <c r="N86" s="83" t="s">
        <v>2326</v>
      </c>
      <c r="O86" s="83" t="s">
        <v>1371</v>
      </c>
      <c r="P86" s="83" t="s">
        <v>1714</v>
      </c>
      <c r="Q86" s="49">
        <v>0.15</v>
      </c>
      <c r="R86" s="120">
        <v>181.8244</v>
      </c>
      <c r="S86" s="64">
        <v>95511366</v>
      </c>
    </row>
    <row r="87" spans="1:19">
      <c r="A87" s="125" t="s">
        <v>2415</v>
      </c>
      <c r="B87" s="83" t="s">
        <v>2311</v>
      </c>
      <c r="C87" s="84" t="s">
        <v>1249</v>
      </c>
      <c r="D87" s="34">
        <v>4011900236827</v>
      </c>
      <c r="E87" s="35">
        <v>315.43</v>
      </c>
      <c r="F87" s="67">
        <v>47.314500000000002</v>
      </c>
      <c r="G87" s="68">
        <v>0.15</v>
      </c>
      <c r="H87" s="65"/>
      <c r="I87" s="65" t="s">
        <v>2339</v>
      </c>
      <c r="J87" s="127">
        <v>44484</v>
      </c>
      <c r="K87" s="66" t="s">
        <v>2379</v>
      </c>
      <c r="L87" s="83" t="s">
        <v>2581</v>
      </c>
      <c r="M87" s="30">
        <v>61815</v>
      </c>
      <c r="N87" s="83" t="s">
        <v>1156</v>
      </c>
      <c r="O87" s="83" t="s">
        <v>1371</v>
      </c>
      <c r="P87" s="83" t="s">
        <v>1714</v>
      </c>
      <c r="Q87" s="49">
        <v>0.3</v>
      </c>
      <c r="R87" s="120">
        <v>14.19435</v>
      </c>
      <c r="S87" s="64">
        <v>0</v>
      </c>
    </row>
    <row r="88" spans="1:19">
      <c r="A88" s="125" t="s">
        <v>2415</v>
      </c>
      <c r="B88" s="83" t="s">
        <v>2311</v>
      </c>
      <c r="C88" s="84" t="s">
        <v>1249</v>
      </c>
      <c r="D88" s="34">
        <v>4012100311798</v>
      </c>
      <c r="E88" s="35">
        <v>11506.59</v>
      </c>
      <c r="F88" s="67">
        <v>1725.9884999999999</v>
      </c>
      <c r="G88" s="68">
        <v>0.15</v>
      </c>
      <c r="H88" s="65"/>
      <c r="I88" s="65" t="s">
        <v>2266</v>
      </c>
      <c r="J88" s="127">
        <v>44484</v>
      </c>
      <c r="K88" s="66" t="s">
        <v>2322</v>
      </c>
      <c r="L88" s="83" t="s">
        <v>2590</v>
      </c>
      <c r="M88" s="30">
        <v>64355</v>
      </c>
      <c r="N88" s="83" t="s">
        <v>2325</v>
      </c>
      <c r="O88" s="83" t="s">
        <v>1371</v>
      </c>
      <c r="P88" s="83" t="s">
        <v>1714</v>
      </c>
      <c r="Q88" s="49">
        <v>0.15</v>
      </c>
      <c r="R88" s="120">
        <v>358.89827499999996</v>
      </c>
      <c r="S88" s="64">
        <v>91250555</v>
      </c>
    </row>
    <row r="89" spans="1:19">
      <c r="A89" s="125" t="s">
        <v>2415</v>
      </c>
      <c r="B89" s="83" t="s">
        <v>2311</v>
      </c>
      <c r="C89" s="84" t="s">
        <v>1249</v>
      </c>
      <c r="D89" s="34">
        <v>4012100233485</v>
      </c>
      <c r="E89" s="35">
        <v>420.24</v>
      </c>
      <c r="F89" s="67">
        <v>63.036000000000001</v>
      </c>
      <c r="G89" s="68">
        <v>0.15</v>
      </c>
      <c r="H89" s="65"/>
      <c r="I89" s="65" t="s">
        <v>2339</v>
      </c>
      <c r="J89" s="127">
        <v>44491</v>
      </c>
      <c r="K89" s="66" t="s">
        <v>2322</v>
      </c>
      <c r="L89" s="83" t="s">
        <v>2651</v>
      </c>
      <c r="M89" s="30">
        <v>64619</v>
      </c>
      <c r="N89" s="83" t="s">
        <v>2326</v>
      </c>
      <c r="O89" s="83" t="s">
        <v>1371</v>
      </c>
      <c r="P89" s="83" t="s">
        <v>1714</v>
      </c>
      <c r="Q89" s="49">
        <v>0.15</v>
      </c>
      <c r="R89" s="120">
        <v>9.4553999999999991</v>
      </c>
      <c r="S89" s="64">
        <v>94385325</v>
      </c>
    </row>
    <row r="90" spans="1:19">
      <c r="A90" s="125" t="s">
        <v>2415</v>
      </c>
      <c r="B90" s="83" t="s">
        <v>2311</v>
      </c>
      <c r="C90" s="84" t="s">
        <v>1249</v>
      </c>
      <c r="D90" s="34">
        <v>4011900204865</v>
      </c>
      <c r="E90" s="35">
        <v>415.75</v>
      </c>
      <c r="F90" s="67">
        <v>62.362499999999997</v>
      </c>
      <c r="G90" s="68">
        <v>0.15</v>
      </c>
      <c r="H90" s="65"/>
      <c r="I90" s="65" t="s">
        <v>2339</v>
      </c>
      <c r="J90" s="127">
        <v>44497</v>
      </c>
      <c r="K90" s="66" t="s">
        <v>2379</v>
      </c>
      <c r="L90" s="83" t="s">
        <v>2683</v>
      </c>
      <c r="M90" s="30">
        <v>62897</v>
      </c>
      <c r="N90" s="83" t="s">
        <v>1158</v>
      </c>
      <c r="O90" s="83" t="s">
        <v>1371</v>
      </c>
      <c r="P90" s="83" t="s">
        <v>1714</v>
      </c>
      <c r="Q90" s="49">
        <v>0.15</v>
      </c>
      <c r="R90" s="120">
        <v>9.3543749999999992</v>
      </c>
      <c r="S90" s="64">
        <v>95271136</v>
      </c>
    </row>
    <row r="91" spans="1:19">
      <c r="A91" s="125" t="s">
        <v>2415</v>
      </c>
      <c r="B91" s="83" t="s">
        <v>2311</v>
      </c>
      <c r="C91" s="84" t="s">
        <v>1249</v>
      </c>
      <c r="D91" s="34">
        <v>4011900300030</v>
      </c>
      <c r="E91" s="35">
        <v>6671.49</v>
      </c>
      <c r="F91" s="67">
        <v>667.14</v>
      </c>
      <c r="G91" s="68">
        <v>9.9998650976018857E-2</v>
      </c>
      <c r="H91" s="65"/>
      <c r="I91" s="65" t="s">
        <v>2266</v>
      </c>
      <c r="J91" s="127">
        <v>44497</v>
      </c>
      <c r="K91" s="66" t="s">
        <v>2379</v>
      </c>
      <c r="L91" s="83" t="s">
        <v>2687</v>
      </c>
      <c r="M91" s="30">
        <v>61815</v>
      </c>
      <c r="N91" s="83" t="s">
        <v>1156</v>
      </c>
      <c r="O91" s="83" t="s">
        <v>1371</v>
      </c>
      <c r="P91" s="83" t="s">
        <v>1714</v>
      </c>
      <c r="Q91" s="49">
        <v>0.15</v>
      </c>
      <c r="R91" s="120">
        <v>200.071</v>
      </c>
      <c r="S91" s="64">
        <v>93708618</v>
      </c>
    </row>
    <row r="92" spans="1:19">
      <c r="A92" s="125" t="s">
        <v>2415</v>
      </c>
      <c r="B92" s="83" t="s">
        <v>2311</v>
      </c>
      <c r="C92" s="84" t="s">
        <v>1249</v>
      </c>
      <c r="D92" s="34">
        <v>4011900499243</v>
      </c>
      <c r="E92" s="35">
        <v>290.98</v>
      </c>
      <c r="F92" s="67">
        <v>43.646999999999998</v>
      </c>
      <c r="G92" s="68">
        <v>0.15</v>
      </c>
      <c r="H92" s="65"/>
      <c r="I92" s="65" t="s">
        <v>2339</v>
      </c>
      <c r="J92" s="127">
        <v>44497</v>
      </c>
      <c r="K92" s="66" t="s">
        <v>2379</v>
      </c>
      <c r="L92" s="83" t="s">
        <v>2690</v>
      </c>
      <c r="M92" s="30">
        <v>61815</v>
      </c>
      <c r="N92" s="83" t="s">
        <v>1156</v>
      </c>
      <c r="O92" s="83" t="s">
        <v>1371</v>
      </c>
      <c r="P92" s="83" t="s">
        <v>1714</v>
      </c>
      <c r="Q92" s="49">
        <v>0.3</v>
      </c>
      <c r="R92" s="120">
        <v>13.094099999999999</v>
      </c>
      <c r="S92" s="64">
        <v>0</v>
      </c>
    </row>
    <row r="93" spans="1:19">
      <c r="A93" s="125" t="s">
        <v>2415</v>
      </c>
      <c r="B93" s="83" t="s">
        <v>2311</v>
      </c>
      <c r="C93" s="84" t="s">
        <v>1249</v>
      </c>
      <c r="D93" s="34">
        <v>4012000572999</v>
      </c>
      <c r="E93" s="35">
        <v>225.05</v>
      </c>
      <c r="F93" s="67">
        <v>33.7575</v>
      </c>
      <c r="G93" s="68">
        <v>0.15</v>
      </c>
      <c r="H93" s="65"/>
      <c r="I93" s="65" t="s">
        <v>2339</v>
      </c>
      <c r="J93" s="127">
        <v>44497</v>
      </c>
      <c r="K93" s="66" t="s">
        <v>2379</v>
      </c>
      <c r="L93" s="83" t="s">
        <v>2693</v>
      </c>
      <c r="M93" s="30">
        <v>61815</v>
      </c>
      <c r="N93" s="83" t="s">
        <v>1156</v>
      </c>
      <c r="O93" s="83" t="s">
        <v>1371</v>
      </c>
      <c r="P93" s="83" t="s">
        <v>1714</v>
      </c>
      <c r="Q93" s="49">
        <v>0.15</v>
      </c>
      <c r="R93" s="120">
        <v>5.063625</v>
      </c>
      <c r="S93" s="64">
        <v>92556661</v>
      </c>
    </row>
    <row r="94" spans="1:19">
      <c r="A94" s="125" t="s">
        <v>2415</v>
      </c>
      <c r="B94" s="83" t="s">
        <v>2311</v>
      </c>
      <c r="C94" s="84" t="s">
        <v>1249</v>
      </c>
      <c r="D94" s="34">
        <v>4012100321024</v>
      </c>
      <c r="E94" s="35">
        <v>2792.89</v>
      </c>
      <c r="F94" s="67">
        <v>418.93349999999998</v>
      </c>
      <c r="G94" s="68">
        <v>0.15</v>
      </c>
      <c r="H94" s="65"/>
      <c r="I94" s="65" t="s">
        <v>2266</v>
      </c>
      <c r="J94" s="127">
        <v>44497</v>
      </c>
      <c r="K94" s="66" t="s">
        <v>2322</v>
      </c>
      <c r="L94" s="83" t="s">
        <v>2695</v>
      </c>
      <c r="M94" s="30">
        <v>64619</v>
      </c>
      <c r="N94" s="83" t="s">
        <v>2326</v>
      </c>
      <c r="O94" s="83" t="s">
        <v>1371</v>
      </c>
      <c r="P94" s="83" t="s">
        <v>1714</v>
      </c>
      <c r="Q94" s="49">
        <v>0.15</v>
      </c>
      <c r="R94" s="120">
        <v>162.840025</v>
      </c>
      <c r="S94" s="64">
        <v>92422849</v>
      </c>
    </row>
    <row r="95" spans="1:19">
      <c r="A95" s="125" t="s">
        <v>2415</v>
      </c>
      <c r="B95" s="83" t="s">
        <v>2311</v>
      </c>
      <c r="C95" s="84" t="s">
        <v>1249</v>
      </c>
      <c r="D95" s="34">
        <v>4012000092545</v>
      </c>
      <c r="E95" s="35">
        <v>663.58</v>
      </c>
      <c r="F95" s="67">
        <v>99.537000000000006</v>
      </c>
      <c r="G95" s="68">
        <v>0.15</v>
      </c>
      <c r="H95" s="65"/>
      <c r="I95" s="65" t="s">
        <v>2339</v>
      </c>
      <c r="J95" s="127">
        <v>44474</v>
      </c>
      <c r="K95" s="66" t="s">
        <v>2379</v>
      </c>
      <c r="L95" s="83" t="s">
        <v>2342</v>
      </c>
      <c r="M95" s="30">
        <v>61815</v>
      </c>
      <c r="N95" s="83" t="s">
        <v>1156</v>
      </c>
      <c r="O95" s="83" t="s">
        <v>1371</v>
      </c>
      <c r="P95" s="83" t="s">
        <v>1714</v>
      </c>
      <c r="Q95" s="49">
        <v>0.15</v>
      </c>
      <c r="R95" s="120">
        <v>14.93055</v>
      </c>
      <c r="S95" s="64">
        <v>91986067</v>
      </c>
    </row>
    <row r="96" spans="1:19">
      <c r="A96" s="125" t="s">
        <v>2415</v>
      </c>
      <c r="B96" s="83" t="s">
        <v>2311</v>
      </c>
      <c r="C96" s="84" t="s">
        <v>1249</v>
      </c>
      <c r="D96" s="34">
        <v>4011900411566</v>
      </c>
      <c r="E96" s="35">
        <v>411.96</v>
      </c>
      <c r="F96" s="67">
        <v>61.793999999999997</v>
      </c>
      <c r="G96" s="68">
        <v>0.15</v>
      </c>
      <c r="H96" s="65"/>
      <c r="I96" s="65" t="s">
        <v>2339</v>
      </c>
      <c r="J96" s="127">
        <v>44477</v>
      </c>
      <c r="K96" s="66" t="s">
        <v>2379</v>
      </c>
      <c r="L96" s="83" t="s">
        <v>2343</v>
      </c>
      <c r="M96" s="30">
        <v>61815</v>
      </c>
      <c r="N96" s="83" t="s">
        <v>1156</v>
      </c>
      <c r="O96" s="83" t="s">
        <v>1371</v>
      </c>
      <c r="P96" s="83" t="s">
        <v>1714</v>
      </c>
      <c r="Q96" s="49">
        <v>0.15</v>
      </c>
      <c r="R96" s="120">
        <v>9.2690999999999999</v>
      </c>
      <c r="S96" s="64">
        <v>93469591</v>
      </c>
    </row>
    <row r="97" spans="1:19">
      <c r="A97" s="125" t="s">
        <v>2415</v>
      </c>
      <c r="B97" s="83" t="s">
        <v>2311</v>
      </c>
      <c r="C97" s="84" t="s">
        <v>1249</v>
      </c>
      <c r="D97" s="34">
        <v>4012000088311</v>
      </c>
      <c r="E97" s="35">
        <v>249.8</v>
      </c>
      <c r="F97" s="67">
        <v>37.47</v>
      </c>
      <c r="G97" s="68">
        <v>0.15</v>
      </c>
      <c r="H97" s="65"/>
      <c r="I97" s="65" t="s">
        <v>2339</v>
      </c>
      <c r="J97" s="127">
        <v>44480</v>
      </c>
      <c r="K97" s="66" t="s">
        <v>2379</v>
      </c>
      <c r="L97" s="83" t="s">
        <v>2345</v>
      </c>
      <c r="M97" s="30">
        <v>61815</v>
      </c>
      <c r="N97" s="83" t="s">
        <v>1156</v>
      </c>
      <c r="O97" s="83" t="s">
        <v>1371</v>
      </c>
      <c r="P97" s="83" t="s">
        <v>1714</v>
      </c>
      <c r="Q97" s="49">
        <v>0.15</v>
      </c>
      <c r="R97" s="120">
        <v>5.6204999999999998</v>
      </c>
      <c r="S97" s="64">
        <v>92089663</v>
      </c>
    </row>
    <row r="98" spans="1:19">
      <c r="A98" s="125" t="s">
        <v>2415</v>
      </c>
      <c r="B98" s="83" t="s">
        <v>2311</v>
      </c>
      <c r="C98" s="84" t="s">
        <v>1249</v>
      </c>
      <c r="D98" s="34">
        <v>4012000104667</v>
      </c>
      <c r="E98" s="35">
        <v>367.69</v>
      </c>
      <c r="F98" s="67">
        <v>55.153500000000001</v>
      </c>
      <c r="G98" s="68">
        <v>0.15</v>
      </c>
      <c r="H98" s="65"/>
      <c r="I98" s="65" t="s">
        <v>2339</v>
      </c>
      <c r="J98" s="127">
        <v>44480</v>
      </c>
      <c r="K98" s="66" t="s">
        <v>2379</v>
      </c>
      <c r="L98" s="83" t="s">
        <v>2346</v>
      </c>
      <c r="M98" s="30">
        <v>61815</v>
      </c>
      <c r="N98" s="83" t="s">
        <v>1156</v>
      </c>
      <c r="O98" s="83" t="s">
        <v>1371</v>
      </c>
      <c r="P98" s="83" t="s">
        <v>1714</v>
      </c>
      <c r="Q98" s="49">
        <v>0.3</v>
      </c>
      <c r="R98" s="120">
        <v>16.546050000000001</v>
      </c>
      <c r="S98" s="64">
        <v>0</v>
      </c>
    </row>
    <row r="99" spans="1:19">
      <c r="A99" s="125" t="s">
        <v>2415</v>
      </c>
      <c r="B99" s="83" t="s">
        <v>2311</v>
      </c>
      <c r="C99" s="84" t="s">
        <v>1249</v>
      </c>
      <c r="D99" s="34">
        <v>4012100074074</v>
      </c>
      <c r="E99" s="35">
        <v>873.29</v>
      </c>
      <c r="F99" s="67">
        <v>130.99349999999998</v>
      </c>
      <c r="G99" s="68">
        <v>0.15</v>
      </c>
      <c r="H99" s="65"/>
      <c r="I99" s="65" t="s">
        <v>2339</v>
      </c>
      <c r="J99" s="127">
        <v>44480</v>
      </c>
      <c r="K99" s="66" t="s">
        <v>2322</v>
      </c>
      <c r="L99" s="83" t="s">
        <v>2344</v>
      </c>
      <c r="M99" s="30">
        <v>61815</v>
      </c>
      <c r="N99" s="83" t="s">
        <v>1156</v>
      </c>
      <c r="O99" s="83" t="s">
        <v>1371</v>
      </c>
      <c r="P99" s="83" t="s">
        <v>1714</v>
      </c>
      <c r="Q99" s="49">
        <v>0.15</v>
      </c>
      <c r="R99" s="120">
        <v>19.649024999999998</v>
      </c>
      <c r="S99" s="64">
        <v>90136383</v>
      </c>
    </row>
    <row r="100" spans="1:19">
      <c r="A100" s="125" t="s">
        <v>2415</v>
      </c>
      <c r="B100" s="83" t="s">
        <v>2311</v>
      </c>
      <c r="C100" s="84" t="s">
        <v>1249</v>
      </c>
      <c r="D100" s="34">
        <v>4012000092633</v>
      </c>
      <c r="E100" s="35">
        <v>298.19</v>
      </c>
      <c r="F100" s="67">
        <v>44.728499999999997</v>
      </c>
      <c r="G100" s="68">
        <v>0.15</v>
      </c>
      <c r="H100" s="65"/>
      <c r="I100" s="65" t="s">
        <v>2339</v>
      </c>
      <c r="J100" s="127">
        <v>44483</v>
      </c>
      <c r="K100" s="66" t="s">
        <v>2379</v>
      </c>
      <c r="L100" s="83" t="s">
        <v>2347</v>
      </c>
      <c r="M100" s="30">
        <v>62897</v>
      </c>
      <c r="N100" s="83" t="s">
        <v>1158</v>
      </c>
      <c r="O100" s="83" t="s">
        <v>1371</v>
      </c>
      <c r="P100" s="83" t="s">
        <v>1714</v>
      </c>
      <c r="Q100" s="49">
        <v>0.15</v>
      </c>
      <c r="R100" s="120">
        <v>6.709274999999999</v>
      </c>
      <c r="S100" s="64">
        <v>93922599</v>
      </c>
    </row>
    <row r="101" spans="1:19">
      <c r="A101" s="125" t="s">
        <v>2415</v>
      </c>
      <c r="B101" s="83" t="s">
        <v>2311</v>
      </c>
      <c r="C101" s="84" t="s">
        <v>1249</v>
      </c>
      <c r="D101" s="34">
        <v>4011900339724</v>
      </c>
      <c r="E101" s="35">
        <v>3717.43</v>
      </c>
      <c r="F101" s="67">
        <v>371.75</v>
      </c>
      <c r="G101" s="68">
        <v>0.10000188302133464</v>
      </c>
      <c r="H101" s="65"/>
      <c r="I101" s="65" t="s">
        <v>2266</v>
      </c>
      <c r="J101" s="127">
        <v>44488</v>
      </c>
      <c r="K101" s="66" t="s">
        <v>2379</v>
      </c>
      <c r="L101" s="83" t="s">
        <v>2733</v>
      </c>
      <c r="M101" s="30">
        <v>61815</v>
      </c>
      <c r="N101" s="83" t="s">
        <v>1156</v>
      </c>
      <c r="O101" s="83" t="s">
        <v>1371</v>
      </c>
      <c r="P101" s="83" t="s">
        <v>1714</v>
      </c>
      <c r="Q101" s="49">
        <v>0.15</v>
      </c>
      <c r="R101" s="120">
        <v>155.76249999999999</v>
      </c>
      <c r="S101" s="64">
        <v>92174754</v>
      </c>
    </row>
    <row r="102" spans="1:19">
      <c r="A102" s="125" t="s">
        <v>2415</v>
      </c>
      <c r="B102" s="83" t="s">
        <v>2311</v>
      </c>
      <c r="C102" s="84" t="s">
        <v>1249</v>
      </c>
      <c r="D102" s="34">
        <v>4011900477413</v>
      </c>
      <c r="E102" s="35">
        <v>694.15</v>
      </c>
      <c r="F102" s="67">
        <v>104.12249999999999</v>
      </c>
      <c r="G102" s="68">
        <v>0.15</v>
      </c>
      <c r="H102" s="65"/>
      <c r="I102" s="65" t="s">
        <v>2339</v>
      </c>
      <c r="J102" s="127">
        <v>44491</v>
      </c>
      <c r="K102" s="66" t="s">
        <v>2379</v>
      </c>
      <c r="L102" s="83" t="s">
        <v>2348</v>
      </c>
      <c r="M102" s="30">
        <v>61815</v>
      </c>
      <c r="N102" s="83" t="s">
        <v>1156</v>
      </c>
      <c r="O102" s="83" t="s">
        <v>1371</v>
      </c>
      <c r="P102" s="83" t="s">
        <v>1714</v>
      </c>
      <c r="Q102" s="49">
        <v>0.3</v>
      </c>
      <c r="R102" s="120">
        <v>31.236749999999994</v>
      </c>
      <c r="S102" s="64">
        <v>0</v>
      </c>
    </row>
    <row r="103" spans="1:19">
      <c r="A103" s="125" t="s">
        <v>2415</v>
      </c>
      <c r="B103" s="83" t="s">
        <v>2311</v>
      </c>
      <c r="C103" s="84" t="s">
        <v>1249</v>
      </c>
      <c r="D103" s="34">
        <v>4012000104562</v>
      </c>
      <c r="E103" s="35">
        <v>302.95999999999998</v>
      </c>
      <c r="F103" s="67">
        <v>45.443999999999996</v>
      </c>
      <c r="G103" s="68">
        <v>0.15</v>
      </c>
      <c r="H103" s="65"/>
      <c r="I103" s="65" t="s">
        <v>2339</v>
      </c>
      <c r="J103" s="127">
        <v>44491</v>
      </c>
      <c r="K103" s="66" t="s">
        <v>2379</v>
      </c>
      <c r="L103" s="83" t="s">
        <v>2349</v>
      </c>
      <c r="M103" s="30">
        <v>61815</v>
      </c>
      <c r="N103" s="83" t="s">
        <v>1156</v>
      </c>
      <c r="O103" s="83" t="s">
        <v>1371</v>
      </c>
      <c r="P103" s="83" t="s">
        <v>1714</v>
      </c>
      <c r="Q103" s="49">
        <v>0.15</v>
      </c>
      <c r="R103" s="120">
        <v>6.8165999999999993</v>
      </c>
      <c r="S103" s="64">
        <v>90001033</v>
      </c>
    </row>
    <row r="104" spans="1:19">
      <c r="A104" s="125" t="s">
        <v>2415</v>
      </c>
      <c r="B104" s="83" t="s">
        <v>2311</v>
      </c>
      <c r="C104" s="84" t="s">
        <v>1249</v>
      </c>
      <c r="D104" s="34">
        <v>4011900502333</v>
      </c>
      <c r="E104" s="35">
        <v>1535.53</v>
      </c>
      <c r="F104" s="67">
        <v>230.3295</v>
      </c>
      <c r="G104" s="68">
        <v>0.15</v>
      </c>
      <c r="H104" s="65"/>
      <c r="I104" s="65" t="s">
        <v>2265</v>
      </c>
      <c r="J104" s="127">
        <v>44495</v>
      </c>
      <c r="K104" s="66" t="s">
        <v>2379</v>
      </c>
      <c r="L104" s="83" t="s">
        <v>2351</v>
      </c>
      <c r="M104" s="30">
        <v>61815</v>
      </c>
      <c r="N104" s="83" t="s">
        <v>1156</v>
      </c>
      <c r="O104" s="83" t="s">
        <v>1371</v>
      </c>
      <c r="P104" s="83" t="s">
        <v>1714</v>
      </c>
      <c r="Q104" s="49">
        <v>0.3</v>
      </c>
      <c r="R104" s="120">
        <v>69.098849999999999</v>
      </c>
      <c r="S104" s="64">
        <v>0</v>
      </c>
    </row>
    <row r="105" spans="1:19">
      <c r="A105" s="125" t="s">
        <v>2415</v>
      </c>
      <c r="B105" s="83" t="s">
        <v>2311</v>
      </c>
      <c r="C105" s="84" t="s">
        <v>1249</v>
      </c>
      <c r="D105" s="34">
        <v>4012000033514</v>
      </c>
      <c r="E105" s="35">
        <v>405.48</v>
      </c>
      <c r="F105" s="67">
        <v>60.822000000000003</v>
      </c>
      <c r="G105" s="68">
        <v>0.15</v>
      </c>
      <c r="H105" s="65"/>
      <c r="I105" s="65" t="s">
        <v>2339</v>
      </c>
      <c r="J105" s="127">
        <v>44495</v>
      </c>
      <c r="K105" s="66" t="s">
        <v>2379</v>
      </c>
      <c r="L105" s="83" t="s">
        <v>2348</v>
      </c>
      <c r="M105" s="30">
        <v>61815</v>
      </c>
      <c r="N105" s="83" t="s">
        <v>1156</v>
      </c>
      <c r="O105" s="83" t="s">
        <v>1371</v>
      </c>
      <c r="P105" s="83" t="s">
        <v>1714</v>
      </c>
      <c r="Q105" s="49">
        <v>0.3</v>
      </c>
      <c r="R105" s="120">
        <v>18.246600000000001</v>
      </c>
      <c r="S105" s="64">
        <v>0</v>
      </c>
    </row>
    <row r="106" spans="1:19">
      <c r="A106" s="125" t="s">
        <v>2415</v>
      </c>
      <c r="B106" s="83" t="s">
        <v>2311</v>
      </c>
      <c r="C106" s="84" t="s">
        <v>1249</v>
      </c>
      <c r="D106" s="34">
        <v>4011900474309</v>
      </c>
      <c r="E106" s="35">
        <v>1699.6</v>
      </c>
      <c r="F106" s="67">
        <v>254.93999999999997</v>
      </c>
      <c r="G106" s="68">
        <v>0.15</v>
      </c>
      <c r="H106" s="65"/>
      <c r="I106" s="65" t="s">
        <v>2265</v>
      </c>
      <c r="J106" s="127">
        <v>44494</v>
      </c>
      <c r="K106" s="66" t="s">
        <v>2379</v>
      </c>
      <c r="L106" s="83" t="s">
        <v>2390</v>
      </c>
      <c r="M106" s="30">
        <v>61815</v>
      </c>
      <c r="N106" s="83" t="s">
        <v>1156</v>
      </c>
      <c r="O106" s="83" t="s">
        <v>1371</v>
      </c>
      <c r="P106" s="83" t="s">
        <v>1714</v>
      </c>
      <c r="Q106" s="49">
        <v>0.3</v>
      </c>
      <c r="R106" s="120">
        <v>76.481999999999985</v>
      </c>
      <c r="S106" s="64">
        <v>0</v>
      </c>
    </row>
    <row r="107" spans="1:19">
      <c r="A107" s="125" t="s">
        <v>2415</v>
      </c>
      <c r="B107" s="83" t="s">
        <v>2311</v>
      </c>
      <c r="C107" s="84" t="s">
        <v>1249</v>
      </c>
      <c r="D107" s="34">
        <v>4011900339425</v>
      </c>
      <c r="E107" s="35">
        <v>6025.16</v>
      </c>
      <c r="F107" s="67">
        <v>602.53</v>
      </c>
      <c r="G107" s="68">
        <v>0.10000232358974699</v>
      </c>
      <c r="H107" s="65"/>
      <c r="I107" s="65" t="s">
        <v>2266</v>
      </c>
      <c r="J107" s="127">
        <v>44488</v>
      </c>
      <c r="K107" s="66" t="s">
        <v>2379</v>
      </c>
      <c r="L107" s="83" t="s">
        <v>3415</v>
      </c>
      <c r="M107" s="30">
        <v>64355</v>
      </c>
      <c r="N107" s="83" t="s">
        <v>2325</v>
      </c>
      <c r="O107" s="83" t="s">
        <v>1371</v>
      </c>
      <c r="P107" s="83" t="s">
        <v>1714</v>
      </c>
      <c r="Q107" s="49">
        <v>0.15</v>
      </c>
      <c r="R107" s="120">
        <v>190.37950000000001</v>
      </c>
      <c r="S107" s="64">
        <v>90964693</v>
      </c>
    </row>
    <row r="108" spans="1:19">
      <c r="A108" s="125" t="s">
        <v>2415</v>
      </c>
      <c r="B108" s="83" t="s">
        <v>2311</v>
      </c>
      <c r="C108" s="84" t="s">
        <v>1249</v>
      </c>
      <c r="D108" s="34">
        <v>4011900339426</v>
      </c>
      <c r="E108" s="35">
        <v>6582.46</v>
      </c>
      <c r="F108" s="67">
        <v>658.25</v>
      </c>
      <c r="G108" s="68">
        <v>0.10000060767554987</v>
      </c>
      <c r="H108" s="65"/>
      <c r="I108" s="65" t="s">
        <v>2266</v>
      </c>
      <c r="J108" s="127">
        <v>44488</v>
      </c>
      <c r="K108" s="66" t="s">
        <v>2379</v>
      </c>
      <c r="L108" s="83" t="s">
        <v>3416</v>
      </c>
      <c r="M108" s="30">
        <v>64355</v>
      </c>
      <c r="N108" s="83" t="s">
        <v>2325</v>
      </c>
      <c r="O108" s="83" t="s">
        <v>1371</v>
      </c>
      <c r="P108" s="83" t="s">
        <v>1714</v>
      </c>
      <c r="Q108" s="49">
        <v>0.15</v>
      </c>
      <c r="R108" s="120">
        <v>198.73750000000001</v>
      </c>
      <c r="S108" s="64">
        <v>1002656992</v>
      </c>
    </row>
    <row r="109" spans="1:19">
      <c r="A109" s="125" t="s">
        <v>2415</v>
      </c>
      <c r="B109" s="83" t="s">
        <v>2338</v>
      </c>
      <c r="C109" s="84" t="s">
        <v>1249</v>
      </c>
      <c r="D109" s="34">
        <v>3102100012439</v>
      </c>
      <c r="E109" s="35">
        <v>12110.54</v>
      </c>
      <c r="F109" s="67">
        <v>1574.3702000000001</v>
      </c>
      <c r="G109" s="68">
        <v>0.13</v>
      </c>
      <c r="H109" s="65"/>
      <c r="I109" s="65" t="s">
        <v>2266</v>
      </c>
      <c r="J109" s="127" t="s">
        <v>2419</v>
      </c>
      <c r="K109" s="66" t="s">
        <v>2322</v>
      </c>
      <c r="L109" s="83" t="s">
        <v>3497</v>
      </c>
      <c r="M109" s="30">
        <v>61815</v>
      </c>
      <c r="N109" s="83" t="s">
        <v>1156</v>
      </c>
      <c r="O109" s="83" t="s">
        <v>1371</v>
      </c>
      <c r="P109" s="83" t="s">
        <v>1714</v>
      </c>
      <c r="Q109" s="49">
        <v>0.15</v>
      </c>
      <c r="R109" s="120">
        <v>336.15553</v>
      </c>
      <c r="S109" s="64">
        <v>95711313</v>
      </c>
    </row>
    <row r="110" spans="1:19">
      <c r="A110" s="73" t="s">
        <v>3506</v>
      </c>
      <c r="B110" s="83" t="s">
        <v>2335</v>
      </c>
      <c r="C110" s="84" t="s">
        <v>1249</v>
      </c>
      <c r="D110" s="34">
        <v>2882000028670</v>
      </c>
      <c r="E110" s="35">
        <v>176.95</v>
      </c>
      <c r="F110" s="67">
        <v>33.6205</v>
      </c>
      <c r="G110" s="68">
        <v>0.19</v>
      </c>
      <c r="H110" s="84"/>
      <c r="I110" s="84" t="s">
        <v>2339</v>
      </c>
      <c r="J110" s="127">
        <v>44501</v>
      </c>
      <c r="K110" s="66" t="s">
        <v>2379</v>
      </c>
      <c r="L110" s="83" t="s">
        <v>2439</v>
      </c>
      <c r="M110" s="30">
        <v>61815</v>
      </c>
      <c r="N110" s="83" t="s">
        <v>1156</v>
      </c>
      <c r="O110" s="83" t="s">
        <v>1371</v>
      </c>
      <c r="P110" s="83" t="s">
        <v>1714</v>
      </c>
      <c r="Q110" s="49">
        <v>0.3</v>
      </c>
      <c r="R110" s="120">
        <v>10.08615</v>
      </c>
      <c r="S110" s="125">
        <v>0</v>
      </c>
    </row>
    <row r="111" spans="1:19">
      <c r="A111" s="125" t="s">
        <v>3506</v>
      </c>
      <c r="B111" s="83" t="s">
        <v>2332</v>
      </c>
      <c r="C111" s="84" t="s">
        <v>1249</v>
      </c>
      <c r="D111" s="34">
        <v>1002100010405</v>
      </c>
      <c r="E111" s="35">
        <v>15000</v>
      </c>
      <c r="F111" s="67">
        <v>3900</v>
      </c>
      <c r="G111" s="68">
        <v>0.26</v>
      </c>
      <c r="H111" s="84"/>
      <c r="I111" s="84" t="s">
        <v>2266</v>
      </c>
      <c r="J111" s="127">
        <v>44503</v>
      </c>
      <c r="K111" s="66" t="s">
        <v>2322</v>
      </c>
      <c r="L111" s="83" t="s">
        <v>3512</v>
      </c>
      <c r="M111" s="30">
        <v>62278</v>
      </c>
      <c r="N111" s="83" t="s">
        <v>2324</v>
      </c>
      <c r="O111" s="83" t="s">
        <v>1371</v>
      </c>
      <c r="P111" s="83" t="s">
        <v>1714</v>
      </c>
      <c r="Q111" s="49">
        <v>0.15</v>
      </c>
      <c r="R111" s="120">
        <v>685</v>
      </c>
      <c r="S111" s="125">
        <v>96076385</v>
      </c>
    </row>
    <row r="112" spans="1:19">
      <c r="A112" s="125" t="s">
        <v>3506</v>
      </c>
      <c r="B112" s="83" t="s">
        <v>2311</v>
      </c>
      <c r="C112" s="84" t="s">
        <v>1249</v>
      </c>
      <c r="D112" s="34">
        <v>4011900275908</v>
      </c>
      <c r="E112" s="35">
        <v>412.38</v>
      </c>
      <c r="F112" s="67">
        <v>61.856999999999999</v>
      </c>
      <c r="G112" s="68">
        <v>0.15</v>
      </c>
      <c r="H112" s="84"/>
      <c r="I112" s="84" t="s">
        <v>2339</v>
      </c>
      <c r="J112" s="127">
        <v>44504</v>
      </c>
      <c r="K112" s="66" t="s">
        <v>2379</v>
      </c>
      <c r="L112" s="83" t="s">
        <v>2464</v>
      </c>
      <c r="M112" s="30">
        <v>61815</v>
      </c>
      <c r="N112" s="83" t="s">
        <v>1156</v>
      </c>
      <c r="O112" s="83" t="s">
        <v>1371</v>
      </c>
      <c r="P112" s="83" t="s">
        <v>1714</v>
      </c>
      <c r="Q112" s="49">
        <v>0.15</v>
      </c>
      <c r="R112" s="120">
        <v>9.2785499999999992</v>
      </c>
      <c r="S112" s="125">
        <v>96056098</v>
      </c>
    </row>
    <row r="113" spans="1:19">
      <c r="A113" s="125" t="s">
        <v>3506</v>
      </c>
      <c r="B113" s="83" t="s">
        <v>2311</v>
      </c>
      <c r="C113" s="84" t="s">
        <v>1249</v>
      </c>
      <c r="D113" s="34">
        <v>4012000074728</v>
      </c>
      <c r="E113" s="35">
        <v>268.76</v>
      </c>
      <c r="F113" s="67">
        <v>40.314</v>
      </c>
      <c r="G113" s="68">
        <v>0.15</v>
      </c>
      <c r="H113" s="84"/>
      <c r="I113" s="84" t="s">
        <v>2339</v>
      </c>
      <c r="J113" s="127">
        <v>44505</v>
      </c>
      <c r="K113" s="66" t="s">
        <v>2379</v>
      </c>
      <c r="L113" s="83" t="s">
        <v>2345</v>
      </c>
      <c r="M113" s="30">
        <v>61815</v>
      </c>
      <c r="N113" s="83" t="s">
        <v>1156</v>
      </c>
      <c r="O113" s="83" t="s">
        <v>1371</v>
      </c>
      <c r="P113" s="83" t="s">
        <v>1714</v>
      </c>
      <c r="Q113" s="49">
        <v>0.15</v>
      </c>
      <c r="R113" s="120">
        <v>6.0470999999999995</v>
      </c>
      <c r="S113" s="125">
        <v>92089663</v>
      </c>
    </row>
    <row r="114" spans="1:19">
      <c r="A114" s="125" t="s">
        <v>3506</v>
      </c>
      <c r="B114" s="83" t="s">
        <v>2311</v>
      </c>
      <c r="C114" s="84" t="s">
        <v>1249</v>
      </c>
      <c r="D114" s="34">
        <v>4012100340731</v>
      </c>
      <c r="E114" s="35">
        <v>4148.3100000000004</v>
      </c>
      <c r="F114" s="67">
        <v>622.24650000000008</v>
      </c>
      <c r="G114" s="68">
        <v>0.15</v>
      </c>
      <c r="H114" s="84"/>
      <c r="I114" s="84" t="s">
        <v>2266</v>
      </c>
      <c r="J114" s="127">
        <v>44509</v>
      </c>
      <c r="K114" s="66" t="s">
        <v>2322</v>
      </c>
      <c r="L114" s="83" t="s">
        <v>3518</v>
      </c>
      <c r="M114" s="30">
        <v>64735</v>
      </c>
      <c r="N114" s="83" t="s">
        <v>3599</v>
      </c>
      <c r="O114" s="83" t="s">
        <v>1371</v>
      </c>
      <c r="P114" s="83" t="s">
        <v>1714</v>
      </c>
      <c r="Q114" s="49">
        <v>0.15</v>
      </c>
      <c r="R114" s="120">
        <v>193.336975</v>
      </c>
      <c r="S114" s="125">
        <v>91902338</v>
      </c>
    </row>
    <row r="115" spans="1:19">
      <c r="A115" s="125" t="s">
        <v>3506</v>
      </c>
      <c r="B115" s="83" t="s">
        <v>2311</v>
      </c>
      <c r="C115" s="84" t="s">
        <v>1249</v>
      </c>
      <c r="D115" s="34">
        <v>4012000539334</v>
      </c>
      <c r="E115" s="35">
        <v>452.85</v>
      </c>
      <c r="F115" s="67">
        <v>67.927499999999995</v>
      </c>
      <c r="G115" s="68">
        <v>0.15</v>
      </c>
      <c r="H115" s="84"/>
      <c r="I115" s="84" t="s">
        <v>2339</v>
      </c>
      <c r="J115" s="127">
        <v>44510</v>
      </c>
      <c r="K115" s="66" t="s">
        <v>2322</v>
      </c>
      <c r="L115" s="83" t="s">
        <v>3519</v>
      </c>
      <c r="M115" s="30">
        <v>61815</v>
      </c>
      <c r="N115" s="83" t="s">
        <v>1156</v>
      </c>
      <c r="O115" s="83" t="s">
        <v>1371</v>
      </c>
      <c r="P115" s="83" t="s">
        <v>1714</v>
      </c>
      <c r="Q115" s="49">
        <v>0.3</v>
      </c>
      <c r="R115" s="120">
        <v>20.378249999999998</v>
      </c>
      <c r="S115" s="125">
        <v>0</v>
      </c>
    </row>
    <row r="116" spans="1:19">
      <c r="A116" s="125" t="s">
        <v>3506</v>
      </c>
      <c r="B116" s="83" t="s">
        <v>2311</v>
      </c>
      <c r="C116" s="84" t="s">
        <v>1249</v>
      </c>
      <c r="D116" s="34">
        <v>4012100184812</v>
      </c>
      <c r="E116" s="35">
        <v>361.07</v>
      </c>
      <c r="F116" s="67">
        <v>54.160499999999999</v>
      </c>
      <c r="G116" s="68">
        <v>0.15</v>
      </c>
      <c r="H116" s="84"/>
      <c r="I116" s="84" t="s">
        <v>2339</v>
      </c>
      <c r="J116" s="127">
        <v>44510</v>
      </c>
      <c r="K116" s="66" t="s">
        <v>2322</v>
      </c>
      <c r="L116" s="83" t="s">
        <v>2488</v>
      </c>
      <c r="M116" s="30">
        <v>61815</v>
      </c>
      <c r="N116" s="83" t="s">
        <v>1156</v>
      </c>
      <c r="O116" s="83" t="s">
        <v>1371</v>
      </c>
      <c r="P116" s="83" t="s">
        <v>1714</v>
      </c>
      <c r="Q116" s="49">
        <v>0.15</v>
      </c>
      <c r="R116" s="120">
        <v>8.1240749999999995</v>
      </c>
      <c r="S116" s="125">
        <v>95591939</v>
      </c>
    </row>
    <row r="117" spans="1:19">
      <c r="A117" s="125" t="s">
        <v>3506</v>
      </c>
      <c r="B117" s="83" t="s">
        <v>2311</v>
      </c>
      <c r="C117" s="84" t="s">
        <v>1249</v>
      </c>
      <c r="D117" s="34">
        <v>4012100342586</v>
      </c>
      <c r="E117" s="35">
        <v>4836.97</v>
      </c>
      <c r="F117" s="67">
        <v>725.54550000000006</v>
      </c>
      <c r="G117" s="68">
        <v>0.15</v>
      </c>
      <c r="H117" s="84"/>
      <c r="I117" s="84" t="s">
        <v>2266</v>
      </c>
      <c r="J117" s="127">
        <v>44510</v>
      </c>
      <c r="K117" s="66" t="s">
        <v>2322</v>
      </c>
      <c r="L117" s="83" t="s">
        <v>3520</v>
      </c>
      <c r="M117" s="30">
        <v>64619</v>
      </c>
      <c r="N117" s="83" t="s">
        <v>2326</v>
      </c>
      <c r="O117" s="83" t="s">
        <v>1371</v>
      </c>
      <c r="P117" s="83" t="s">
        <v>1714</v>
      </c>
      <c r="Q117" s="49">
        <v>0.3</v>
      </c>
      <c r="R117" s="120">
        <v>217.66365000000002</v>
      </c>
      <c r="S117" s="125">
        <v>0</v>
      </c>
    </row>
    <row r="118" spans="1:19">
      <c r="A118" s="125" t="s">
        <v>3506</v>
      </c>
      <c r="B118" s="83" t="s">
        <v>2311</v>
      </c>
      <c r="C118" s="84" t="s">
        <v>1249</v>
      </c>
      <c r="D118" s="34">
        <v>4012100343674</v>
      </c>
      <c r="E118" s="35">
        <v>3644.44</v>
      </c>
      <c r="F118" s="67">
        <v>546.66599999999994</v>
      </c>
      <c r="G118" s="68">
        <v>0.15</v>
      </c>
      <c r="H118" s="84"/>
      <c r="I118" s="84" t="s">
        <v>2266</v>
      </c>
      <c r="J118" s="127">
        <v>44511</v>
      </c>
      <c r="K118" s="66" t="s">
        <v>2322</v>
      </c>
      <c r="L118" s="83" t="s">
        <v>3521</v>
      </c>
      <c r="M118" s="30">
        <v>64619</v>
      </c>
      <c r="N118" s="83" t="s">
        <v>2326</v>
      </c>
      <c r="O118" s="83" t="s">
        <v>1371</v>
      </c>
      <c r="P118" s="83" t="s">
        <v>1714</v>
      </c>
      <c r="Q118" s="49">
        <v>0.3</v>
      </c>
      <c r="R118" s="120">
        <v>163.99979999999996</v>
      </c>
      <c r="S118" s="125">
        <v>0</v>
      </c>
    </row>
    <row r="119" spans="1:19">
      <c r="A119" s="125" t="s">
        <v>3506</v>
      </c>
      <c r="B119" s="83" t="s">
        <v>2311</v>
      </c>
      <c r="C119" s="84" t="s">
        <v>1249</v>
      </c>
      <c r="D119" s="34">
        <v>4012100340104</v>
      </c>
      <c r="E119" s="35">
        <v>7145.94</v>
      </c>
      <c r="F119" s="67">
        <v>1071.8909999999998</v>
      </c>
      <c r="G119" s="68">
        <v>0.15</v>
      </c>
      <c r="H119" s="84"/>
      <c r="I119" s="84" t="s">
        <v>2266</v>
      </c>
      <c r="J119" s="127">
        <v>44512</v>
      </c>
      <c r="K119" s="66" t="s">
        <v>2322</v>
      </c>
      <c r="L119" s="83" t="s">
        <v>3522</v>
      </c>
      <c r="M119" s="30">
        <v>64619</v>
      </c>
      <c r="N119" s="83" t="s">
        <v>2326</v>
      </c>
      <c r="O119" s="83" t="s">
        <v>1371</v>
      </c>
      <c r="P119" s="83" t="s">
        <v>1714</v>
      </c>
      <c r="Q119" s="49">
        <v>0.15</v>
      </c>
      <c r="R119" s="120">
        <v>260.78364999999997</v>
      </c>
      <c r="S119" s="125">
        <v>90064874</v>
      </c>
    </row>
    <row r="120" spans="1:19">
      <c r="A120" s="125" t="s">
        <v>3506</v>
      </c>
      <c r="B120" s="83" t="s">
        <v>2311</v>
      </c>
      <c r="C120" s="84" t="s">
        <v>1249</v>
      </c>
      <c r="D120" s="34">
        <v>4011900236827</v>
      </c>
      <c r="E120" s="35">
        <v>315.43</v>
      </c>
      <c r="F120" s="67">
        <v>47.314500000000002</v>
      </c>
      <c r="G120" s="68">
        <v>0.15</v>
      </c>
      <c r="H120" s="84"/>
      <c r="I120" s="84" t="s">
        <v>2339</v>
      </c>
      <c r="J120" s="127">
        <v>44518</v>
      </c>
      <c r="K120" s="66" t="s">
        <v>2379</v>
      </c>
      <c r="L120" s="83" t="s">
        <v>3529</v>
      </c>
      <c r="M120" s="30">
        <v>61815</v>
      </c>
      <c r="N120" s="83" t="s">
        <v>1156</v>
      </c>
      <c r="O120" s="83" t="s">
        <v>1371</v>
      </c>
      <c r="P120" s="83" t="s">
        <v>1714</v>
      </c>
      <c r="Q120" s="49">
        <v>0.3</v>
      </c>
      <c r="R120" s="120">
        <v>14.19435</v>
      </c>
      <c r="S120" s="125">
        <v>0</v>
      </c>
    </row>
    <row r="121" spans="1:19">
      <c r="A121" s="125" t="s">
        <v>3506</v>
      </c>
      <c r="B121" s="83" t="s">
        <v>2311</v>
      </c>
      <c r="C121" s="84" t="s">
        <v>1249</v>
      </c>
      <c r="D121" s="34">
        <v>4012100321622</v>
      </c>
      <c r="E121" s="35">
        <v>2889.97</v>
      </c>
      <c r="F121" s="67">
        <v>433.49549999999994</v>
      </c>
      <c r="G121" s="68">
        <v>0.15</v>
      </c>
      <c r="H121" s="84"/>
      <c r="I121" s="84" t="s">
        <v>2266</v>
      </c>
      <c r="J121" s="127">
        <v>44518</v>
      </c>
      <c r="K121" s="66" t="s">
        <v>2322</v>
      </c>
      <c r="L121" s="83" t="s">
        <v>3530</v>
      </c>
      <c r="M121" s="30">
        <v>64670</v>
      </c>
      <c r="N121" s="83" t="s">
        <v>3602</v>
      </c>
      <c r="O121" s="83" t="s">
        <v>1371</v>
      </c>
      <c r="P121" s="83" t="s">
        <v>1714</v>
      </c>
      <c r="Q121" s="49">
        <v>0.3</v>
      </c>
      <c r="R121" s="120">
        <v>130.04864999999998</v>
      </c>
      <c r="S121" s="125">
        <v>0</v>
      </c>
    </row>
    <row r="122" spans="1:19">
      <c r="A122" s="125" t="s">
        <v>3506</v>
      </c>
      <c r="B122" s="83" t="s">
        <v>2311</v>
      </c>
      <c r="C122" s="84" t="s">
        <v>1249</v>
      </c>
      <c r="D122" s="34">
        <v>4012100345717</v>
      </c>
      <c r="E122" s="35">
        <v>3000.36</v>
      </c>
      <c r="F122" s="67">
        <v>450.05400000000003</v>
      </c>
      <c r="G122" s="68">
        <v>0.15</v>
      </c>
      <c r="H122" s="84"/>
      <c r="I122" s="84" t="s">
        <v>2308</v>
      </c>
      <c r="J122" s="127">
        <v>44519</v>
      </c>
      <c r="K122" s="66" t="s">
        <v>2322</v>
      </c>
      <c r="L122" s="83" t="s">
        <v>3532</v>
      </c>
      <c r="M122" s="30">
        <v>63315</v>
      </c>
      <c r="N122" s="83" t="s">
        <v>2336</v>
      </c>
      <c r="O122" s="83" t="s">
        <v>1371</v>
      </c>
      <c r="P122" s="83" t="s">
        <v>1714</v>
      </c>
      <c r="Q122" s="49">
        <v>0.15</v>
      </c>
      <c r="R122" s="120">
        <v>167.50810000000001</v>
      </c>
      <c r="S122" s="125">
        <v>91472662</v>
      </c>
    </row>
    <row r="123" spans="1:19">
      <c r="A123" s="125" t="s">
        <v>3506</v>
      </c>
      <c r="B123" s="83" t="s">
        <v>2311</v>
      </c>
      <c r="C123" s="84" t="s">
        <v>1249</v>
      </c>
      <c r="D123" s="34">
        <v>4012100233485</v>
      </c>
      <c r="E123" s="35">
        <v>420.24</v>
      </c>
      <c r="F123" s="67">
        <v>63.036000000000001</v>
      </c>
      <c r="G123" s="68">
        <v>0.15</v>
      </c>
      <c r="H123" s="84"/>
      <c r="I123" s="84" t="s">
        <v>2339</v>
      </c>
      <c r="J123" s="127">
        <v>44522</v>
      </c>
      <c r="K123" s="66" t="s">
        <v>2322</v>
      </c>
      <c r="L123" s="83" t="s">
        <v>2651</v>
      </c>
      <c r="M123" s="30">
        <v>64619</v>
      </c>
      <c r="N123" s="83" t="s">
        <v>2326</v>
      </c>
      <c r="O123" s="83" t="s">
        <v>1371</v>
      </c>
      <c r="P123" s="83" t="s">
        <v>1714</v>
      </c>
      <c r="Q123" s="49">
        <v>0.15</v>
      </c>
      <c r="R123" s="120">
        <v>9.4553999999999991</v>
      </c>
      <c r="S123" s="125">
        <v>94385325</v>
      </c>
    </row>
    <row r="124" spans="1:19">
      <c r="A124" s="125" t="s">
        <v>3506</v>
      </c>
      <c r="B124" s="83" t="s">
        <v>2311</v>
      </c>
      <c r="C124" s="84" t="s">
        <v>1249</v>
      </c>
      <c r="D124" s="34">
        <v>4012100351744</v>
      </c>
      <c r="E124" s="35">
        <v>8452.57</v>
      </c>
      <c r="F124" s="67">
        <v>1267.8854999999999</v>
      </c>
      <c r="G124" s="68">
        <v>0.15</v>
      </c>
      <c r="H124" s="84"/>
      <c r="I124" s="84" t="s">
        <v>2266</v>
      </c>
      <c r="J124" s="127">
        <v>44522</v>
      </c>
      <c r="K124" s="66" t="s">
        <v>2322</v>
      </c>
      <c r="L124" s="83" t="s">
        <v>3534</v>
      </c>
      <c r="M124" s="30">
        <v>64670</v>
      </c>
      <c r="N124" s="83" t="s">
        <v>3602</v>
      </c>
      <c r="O124" s="83" t="s">
        <v>1371</v>
      </c>
      <c r="P124" s="83" t="s">
        <v>1714</v>
      </c>
      <c r="Q124" s="49">
        <v>0.15</v>
      </c>
      <c r="R124" s="120">
        <v>290.18282499999998</v>
      </c>
      <c r="S124" s="125">
        <v>93546299</v>
      </c>
    </row>
    <row r="125" spans="1:19">
      <c r="A125" s="125" t="s">
        <v>3506</v>
      </c>
      <c r="B125" s="83" t="s">
        <v>2338</v>
      </c>
      <c r="C125" s="84" t="s">
        <v>1249</v>
      </c>
      <c r="D125" s="34">
        <v>3102100016195</v>
      </c>
      <c r="E125" s="35">
        <v>13409.73</v>
      </c>
      <c r="F125" s="67">
        <v>1743.2648999999999</v>
      </c>
      <c r="G125" s="68">
        <v>0.13</v>
      </c>
      <c r="H125" s="84"/>
      <c r="I125" s="84" t="s">
        <v>2266</v>
      </c>
      <c r="J125" s="127">
        <v>44523</v>
      </c>
      <c r="K125" s="66" t="s">
        <v>2322</v>
      </c>
      <c r="L125" s="83" t="s">
        <v>3535</v>
      </c>
      <c r="M125" s="30">
        <v>64670</v>
      </c>
      <c r="N125" s="83" t="s">
        <v>3602</v>
      </c>
      <c r="O125" s="83" t="s">
        <v>1371</v>
      </c>
      <c r="P125" s="83" t="s">
        <v>1714</v>
      </c>
      <c r="Q125" s="49">
        <v>0.15</v>
      </c>
      <c r="R125" s="120">
        <v>361.489735</v>
      </c>
      <c r="S125" s="125">
        <v>92174846</v>
      </c>
    </row>
    <row r="126" spans="1:19">
      <c r="A126" s="125" t="s">
        <v>3506</v>
      </c>
      <c r="B126" s="83" t="s">
        <v>2311</v>
      </c>
      <c r="C126" s="84" t="s">
        <v>1249</v>
      </c>
      <c r="D126" s="34">
        <v>4011900499243</v>
      </c>
      <c r="E126" s="35">
        <v>290.98</v>
      </c>
      <c r="F126" s="67">
        <v>43.646999999999998</v>
      </c>
      <c r="G126" s="68">
        <v>0.15</v>
      </c>
      <c r="H126" s="84"/>
      <c r="I126" s="84" t="s">
        <v>2339</v>
      </c>
      <c r="J126" s="127">
        <v>44526</v>
      </c>
      <c r="K126" s="66" t="s">
        <v>2379</v>
      </c>
      <c r="L126" s="83" t="s">
        <v>2690</v>
      </c>
      <c r="M126" s="30">
        <v>61815</v>
      </c>
      <c r="N126" s="83" t="s">
        <v>1156</v>
      </c>
      <c r="O126" s="83" t="s">
        <v>1371</v>
      </c>
      <c r="P126" s="83" t="s">
        <v>1714</v>
      </c>
      <c r="Q126" s="49">
        <v>0.3</v>
      </c>
      <c r="R126" s="120">
        <v>13.094099999999999</v>
      </c>
      <c r="S126" s="125">
        <v>0</v>
      </c>
    </row>
    <row r="127" spans="1:19">
      <c r="A127" s="125" t="s">
        <v>3506</v>
      </c>
      <c r="B127" s="83" t="s">
        <v>2311</v>
      </c>
      <c r="C127" s="84" t="s">
        <v>1249</v>
      </c>
      <c r="D127" s="34">
        <v>4012000571351</v>
      </c>
      <c r="E127" s="35">
        <v>6892.02</v>
      </c>
      <c r="F127" s="67">
        <v>1033.8030000000001</v>
      </c>
      <c r="G127" s="68">
        <v>0.15</v>
      </c>
      <c r="H127" s="84"/>
      <c r="I127" s="84" t="s">
        <v>2266</v>
      </c>
      <c r="J127" s="127">
        <v>44526</v>
      </c>
      <c r="K127" s="66" t="s">
        <v>2379</v>
      </c>
      <c r="L127" s="83" t="s">
        <v>3539</v>
      </c>
      <c r="M127" s="30">
        <v>61815</v>
      </c>
      <c r="N127" s="83" t="s">
        <v>1156</v>
      </c>
      <c r="O127" s="83" t="s">
        <v>1371</v>
      </c>
      <c r="P127" s="83" t="s">
        <v>1714</v>
      </c>
      <c r="Q127" s="49">
        <v>0.15</v>
      </c>
      <c r="R127" s="120">
        <v>255.07045000000002</v>
      </c>
      <c r="S127" s="125">
        <v>93497162</v>
      </c>
    </row>
    <row r="128" spans="1:19">
      <c r="A128" s="125" t="s">
        <v>3506</v>
      </c>
      <c r="B128" s="83" t="s">
        <v>2311</v>
      </c>
      <c r="C128" s="84" t="s">
        <v>1249</v>
      </c>
      <c r="D128" s="34">
        <v>4012000572999</v>
      </c>
      <c r="E128" s="35">
        <v>225.02</v>
      </c>
      <c r="F128" s="67">
        <v>33.753</v>
      </c>
      <c r="G128" s="68">
        <v>0.15</v>
      </c>
      <c r="H128" s="84"/>
      <c r="I128" s="84" t="s">
        <v>2339</v>
      </c>
      <c r="J128" s="127">
        <v>44526</v>
      </c>
      <c r="K128" s="66" t="s">
        <v>2379</v>
      </c>
      <c r="L128" s="83" t="s">
        <v>2693</v>
      </c>
      <c r="M128" s="30">
        <v>61815</v>
      </c>
      <c r="N128" s="83" t="s">
        <v>1156</v>
      </c>
      <c r="O128" s="83" t="s">
        <v>1371</v>
      </c>
      <c r="P128" s="83" t="s">
        <v>1714</v>
      </c>
      <c r="Q128" s="49">
        <v>0.15</v>
      </c>
      <c r="R128" s="120">
        <v>5.0629499999999998</v>
      </c>
      <c r="S128" s="125">
        <v>92556661</v>
      </c>
    </row>
    <row r="129" spans="1:19">
      <c r="A129" s="125" t="s">
        <v>3506</v>
      </c>
      <c r="B129" s="83" t="s">
        <v>2311</v>
      </c>
      <c r="C129" s="84" t="s">
        <v>1249</v>
      </c>
      <c r="D129" s="34">
        <v>4011900204865</v>
      </c>
      <c r="E129" s="35">
        <v>415.75</v>
      </c>
      <c r="F129" s="67">
        <v>62.362499999999997</v>
      </c>
      <c r="G129" s="68">
        <v>0.15</v>
      </c>
      <c r="H129" s="84"/>
      <c r="I129" s="84" t="s">
        <v>2339</v>
      </c>
      <c r="J129" s="127">
        <v>44529</v>
      </c>
      <c r="K129" s="66" t="s">
        <v>2379</v>
      </c>
      <c r="L129" s="83" t="s">
        <v>2683</v>
      </c>
      <c r="M129" s="30">
        <v>62897</v>
      </c>
      <c r="N129" s="83" t="s">
        <v>1158</v>
      </c>
      <c r="O129" s="83" t="s">
        <v>1371</v>
      </c>
      <c r="P129" s="83" t="s">
        <v>1714</v>
      </c>
      <c r="Q129" s="49">
        <v>0.15</v>
      </c>
      <c r="R129" s="120">
        <v>9.3543749999999992</v>
      </c>
      <c r="S129" s="125">
        <v>95271136</v>
      </c>
    </row>
    <row r="130" spans="1:19">
      <c r="A130" s="125" t="s">
        <v>3506</v>
      </c>
      <c r="B130" s="83" t="s">
        <v>2311</v>
      </c>
      <c r="C130" s="84" t="s">
        <v>1249</v>
      </c>
      <c r="D130" s="34">
        <v>4012100365939</v>
      </c>
      <c r="E130" s="35">
        <v>1984.36</v>
      </c>
      <c r="F130" s="67">
        <v>297.654</v>
      </c>
      <c r="G130" s="68">
        <v>0.15</v>
      </c>
      <c r="H130" s="84"/>
      <c r="I130" s="84" t="s">
        <v>2266</v>
      </c>
      <c r="J130" s="127">
        <v>44530</v>
      </c>
      <c r="K130" s="66" t="s">
        <v>2322</v>
      </c>
      <c r="L130" s="83" t="s">
        <v>3543</v>
      </c>
      <c r="M130" s="30">
        <v>64619</v>
      </c>
      <c r="N130" s="83" t="s">
        <v>2326</v>
      </c>
      <c r="O130" s="83" t="s">
        <v>1371</v>
      </c>
      <c r="P130" s="83" t="s">
        <v>1714</v>
      </c>
      <c r="Q130" s="49">
        <v>0.3</v>
      </c>
      <c r="R130" s="120">
        <v>89.296199999999999</v>
      </c>
      <c r="S130" s="125">
        <v>0</v>
      </c>
    </row>
    <row r="131" spans="1:19">
      <c r="A131" s="125" t="s">
        <v>3506</v>
      </c>
      <c r="B131" s="83" t="s">
        <v>2311</v>
      </c>
      <c r="C131" s="84" t="s">
        <v>1249</v>
      </c>
      <c r="D131" s="34">
        <v>4012000092545</v>
      </c>
      <c r="E131" s="35">
        <v>663.58</v>
      </c>
      <c r="F131" s="67">
        <v>99.537000000000006</v>
      </c>
      <c r="G131" s="68">
        <v>0.15</v>
      </c>
      <c r="H131" s="84"/>
      <c r="I131" s="84" t="s">
        <v>2339</v>
      </c>
      <c r="J131" s="127">
        <v>44505</v>
      </c>
      <c r="K131" s="66" t="s">
        <v>2379</v>
      </c>
      <c r="L131" s="83" t="s">
        <v>2342</v>
      </c>
      <c r="M131" s="30">
        <v>61815</v>
      </c>
      <c r="N131" s="83" t="s">
        <v>1156</v>
      </c>
      <c r="O131" s="83" t="s">
        <v>1371</v>
      </c>
      <c r="P131" s="83" t="s">
        <v>1714</v>
      </c>
      <c r="Q131" s="49">
        <v>0.15</v>
      </c>
      <c r="R131" s="120">
        <v>14.93055</v>
      </c>
      <c r="S131" s="125">
        <v>91986067</v>
      </c>
    </row>
    <row r="132" spans="1:19">
      <c r="A132" s="125" t="s">
        <v>3506</v>
      </c>
      <c r="B132" s="83" t="s">
        <v>2311</v>
      </c>
      <c r="C132" s="84" t="s">
        <v>1249</v>
      </c>
      <c r="D132" s="34">
        <v>4011900411566</v>
      </c>
      <c r="E132" s="35">
        <v>412.01</v>
      </c>
      <c r="F132" s="67">
        <v>61.801499999999997</v>
      </c>
      <c r="G132" s="68">
        <v>0.15</v>
      </c>
      <c r="H132" s="84"/>
      <c r="I132" s="84" t="s">
        <v>2339</v>
      </c>
      <c r="J132" s="127">
        <v>44509</v>
      </c>
      <c r="K132" s="66" t="s">
        <v>2379</v>
      </c>
      <c r="L132" s="83" t="s">
        <v>2343</v>
      </c>
      <c r="M132" s="30">
        <v>61815</v>
      </c>
      <c r="N132" s="83" t="s">
        <v>1156</v>
      </c>
      <c r="O132" s="83" t="s">
        <v>1371</v>
      </c>
      <c r="P132" s="83" t="s">
        <v>1714</v>
      </c>
      <c r="Q132" s="49">
        <v>0.15</v>
      </c>
      <c r="R132" s="120">
        <v>9.2702249999999999</v>
      </c>
      <c r="S132" s="125">
        <v>93469591</v>
      </c>
    </row>
    <row r="133" spans="1:19">
      <c r="A133" s="125" t="s">
        <v>3506</v>
      </c>
      <c r="B133" s="83" t="s">
        <v>2311</v>
      </c>
      <c r="C133" s="84" t="s">
        <v>1249</v>
      </c>
      <c r="D133" s="34">
        <v>4012000088311</v>
      </c>
      <c r="E133" s="35">
        <v>249.8</v>
      </c>
      <c r="F133" s="67">
        <v>37.47</v>
      </c>
      <c r="G133" s="68">
        <v>0.15</v>
      </c>
      <c r="H133" s="84"/>
      <c r="I133" s="84" t="s">
        <v>2339</v>
      </c>
      <c r="J133" s="127">
        <v>44509</v>
      </c>
      <c r="K133" s="66" t="s">
        <v>2379</v>
      </c>
      <c r="L133" s="83" t="s">
        <v>2345</v>
      </c>
      <c r="M133" s="30">
        <v>61815</v>
      </c>
      <c r="N133" s="83" t="s">
        <v>1156</v>
      </c>
      <c r="O133" s="83" t="s">
        <v>1371</v>
      </c>
      <c r="P133" s="83" t="s">
        <v>1714</v>
      </c>
      <c r="Q133" s="49">
        <v>0.15</v>
      </c>
      <c r="R133" s="120">
        <v>5.6204999999999998</v>
      </c>
      <c r="S133" s="125">
        <v>92089663</v>
      </c>
    </row>
    <row r="134" spans="1:19">
      <c r="A134" s="125" t="s">
        <v>3506</v>
      </c>
      <c r="B134" s="83" t="s">
        <v>2311</v>
      </c>
      <c r="C134" s="84" t="s">
        <v>1249</v>
      </c>
      <c r="D134" s="34">
        <v>4012100074074</v>
      </c>
      <c r="E134" s="35">
        <v>873.29</v>
      </c>
      <c r="F134" s="67">
        <v>130.99349999999998</v>
      </c>
      <c r="G134" s="68">
        <v>0.15</v>
      </c>
      <c r="H134" s="84"/>
      <c r="I134" s="84" t="s">
        <v>2339</v>
      </c>
      <c r="J134" s="127">
        <v>44510</v>
      </c>
      <c r="K134" s="66" t="s">
        <v>2322</v>
      </c>
      <c r="L134" s="83" t="s">
        <v>2344</v>
      </c>
      <c r="M134" s="30">
        <v>61815</v>
      </c>
      <c r="N134" s="83" t="s">
        <v>1156</v>
      </c>
      <c r="O134" s="83" t="s">
        <v>1371</v>
      </c>
      <c r="P134" s="83" t="s">
        <v>1714</v>
      </c>
      <c r="Q134" s="49">
        <v>0.15</v>
      </c>
      <c r="R134" s="120">
        <v>19.649024999999998</v>
      </c>
      <c r="S134" s="125">
        <v>90136383</v>
      </c>
    </row>
    <row r="135" spans="1:19">
      <c r="A135" s="125" t="s">
        <v>3506</v>
      </c>
      <c r="B135" s="83" t="s">
        <v>2311</v>
      </c>
      <c r="C135" s="84" t="s">
        <v>1249</v>
      </c>
      <c r="D135" s="34">
        <v>4012000104667</v>
      </c>
      <c r="E135" s="35">
        <v>367.69</v>
      </c>
      <c r="F135" s="67">
        <v>55.153500000000001</v>
      </c>
      <c r="G135" s="68">
        <v>0.15</v>
      </c>
      <c r="H135" s="84"/>
      <c r="I135" s="84" t="s">
        <v>2339</v>
      </c>
      <c r="J135" s="127">
        <v>44511</v>
      </c>
      <c r="K135" s="66" t="s">
        <v>2379</v>
      </c>
      <c r="L135" s="83" t="s">
        <v>2346</v>
      </c>
      <c r="M135" s="30">
        <v>61815</v>
      </c>
      <c r="N135" s="83" t="s">
        <v>1156</v>
      </c>
      <c r="O135" s="83" t="s">
        <v>1371</v>
      </c>
      <c r="P135" s="83" t="s">
        <v>1714</v>
      </c>
      <c r="Q135" s="49">
        <v>0.3</v>
      </c>
      <c r="R135" s="120">
        <v>16.546050000000001</v>
      </c>
      <c r="S135" s="125">
        <v>0</v>
      </c>
    </row>
    <row r="136" spans="1:19">
      <c r="A136" s="125" t="s">
        <v>3506</v>
      </c>
      <c r="B136" s="83" t="s">
        <v>2311</v>
      </c>
      <c r="C136" s="84" t="s">
        <v>1249</v>
      </c>
      <c r="D136" s="34">
        <v>4012000092633</v>
      </c>
      <c r="E136" s="35">
        <v>298.19</v>
      </c>
      <c r="F136" s="67">
        <v>44.728499999999997</v>
      </c>
      <c r="G136" s="68">
        <v>0.15</v>
      </c>
      <c r="H136" s="84"/>
      <c r="I136" s="84" t="s">
        <v>2339</v>
      </c>
      <c r="J136" s="127">
        <v>44512</v>
      </c>
      <c r="K136" s="66" t="s">
        <v>2379</v>
      </c>
      <c r="L136" s="83" t="s">
        <v>2347</v>
      </c>
      <c r="M136" s="30">
        <v>62897</v>
      </c>
      <c r="N136" s="83" t="s">
        <v>1158</v>
      </c>
      <c r="O136" s="83" t="s">
        <v>1371</v>
      </c>
      <c r="P136" s="83" t="s">
        <v>1714</v>
      </c>
      <c r="Q136" s="49">
        <v>0.15</v>
      </c>
      <c r="R136" s="120">
        <v>6.709274999999999</v>
      </c>
      <c r="S136" s="125">
        <v>93922599</v>
      </c>
    </row>
    <row r="137" spans="1:19">
      <c r="A137" s="125" t="s">
        <v>3506</v>
      </c>
      <c r="B137" s="83" t="s">
        <v>2311</v>
      </c>
      <c r="C137" s="84" t="s">
        <v>1249</v>
      </c>
      <c r="D137" s="34">
        <v>4011900402691</v>
      </c>
      <c r="E137" s="35">
        <v>4260.51</v>
      </c>
      <c r="F137" s="67">
        <v>639.07650000000001</v>
      </c>
      <c r="G137" s="68">
        <v>0.15</v>
      </c>
      <c r="H137" s="84"/>
      <c r="I137" s="84" t="s">
        <v>2266</v>
      </c>
      <c r="J137" s="127">
        <v>44517</v>
      </c>
      <c r="K137" s="66" t="s">
        <v>2379</v>
      </c>
      <c r="L137" s="83" t="s">
        <v>3544</v>
      </c>
      <c r="M137" s="30">
        <v>61815</v>
      </c>
      <c r="N137" s="83" t="s">
        <v>1156</v>
      </c>
      <c r="O137" s="83" t="s">
        <v>1371</v>
      </c>
      <c r="P137" s="83" t="s">
        <v>1714</v>
      </c>
      <c r="Q137" s="49">
        <v>0.3</v>
      </c>
      <c r="R137" s="120">
        <v>191.72295</v>
      </c>
      <c r="S137" s="125">
        <v>0</v>
      </c>
    </row>
    <row r="138" spans="1:19">
      <c r="A138" s="125" t="s">
        <v>3506</v>
      </c>
      <c r="B138" s="83" t="s">
        <v>2311</v>
      </c>
      <c r="C138" s="84" t="s">
        <v>1249</v>
      </c>
      <c r="D138" s="34">
        <v>4011900477413</v>
      </c>
      <c r="E138" s="35">
        <v>694.15</v>
      </c>
      <c r="F138" s="67">
        <v>104.12249999999999</v>
      </c>
      <c r="G138" s="68">
        <v>0.15</v>
      </c>
      <c r="H138" s="84"/>
      <c r="I138" s="84" t="s">
        <v>2339</v>
      </c>
      <c r="J138" s="127">
        <v>44523</v>
      </c>
      <c r="K138" s="66" t="s">
        <v>2379</v>
      </c>
      <c r="L138" s="83" t="s">
        <v>2348</v>
      </c>
      <c r="M138" s="30">
        <v>61815</v>
      </c>
      <c r="N138" s="83" t="s">
        <v>1156</v>
      </c>
      <c r="O138" s="83" t="s">
        <v>1371</v>
      </c>
      <c r="P138" s="83" t="s">
        <v>1714</v>
      </c>
      <c r="Q138" s="49">
        <v>0.3</v>
      </c>
      <c r="R138" s="120">
        <v>31.236749999999994</v>
      </c>
      <c r="S138" s="125">
        <v>0</v>
      </c>
    </row>
    <row r="139" spans="1:19">
      <c r="A139" s="125" t="s">
        <v>3506</v>
      </c>
      <c r="B139" s="83" t="s">
        <v>2311</v>
      </c>
      <c r="C139" s="84" t="s">
        <v>1249</v>
      </c>
      <c r="D139" s="34">
        <v>4012000104562</v>
      </c>
      <c r="E139" s="35">
        <v>302.95999999999998</v>
      </c>
      <c r="F139" s="67">
        <v>45.443999999999996</v>
      </c>
      <c r="G139" s="68">
        <v>0.15</v>
      </c>
      <c r="H139" s="84"/>
      <c r="I139" s="84" t="s">
        <v>2339</v>
      </c>
      <c r="J139" s="127">
        <v>44524</v>
      </c>
      <c r="K139" s="66" t="s">
        <v>2379</v>
      </c>
      <c r="L139" s="83" t="s">
        <v>2349</v>
      </c>
      <c r="M139" s="30">
        <v>61815</v>
      </c>
      <c r="N139" s="83" t="s">
        <v>1156</v>
      </c>
      <c r="O139" s="83" t="s">
        <v>1371</v>
      </c>
      <c r="P139" s="83" t="s">
        <v>1714</v>
      </c>
      <c r="Q139" s="49">
        <v>0.15</v>
      </c>
      <c r="R139" s="120">
        <v>6.8165999999999993</v>
      </c>
      <c r="S139" s="125">
        <v>90001033</v>
      </c>
    </row>
    <row r="140" spans="1:19">
      <c r="A140" s="125" t="s">
        <v>3506</v>
      </c>
      <c r="B140" s="83" t="s">
        <v>2311</v>
      </c>
      <c r="C140" s="84" t="s">
        <v>1249</v>
      </c>
      <c r="D140" s="34">
        <v>4012000033514</v>
      </c>
      <c r="E140" s="35">
        <v>405.48</v>
      </c>
      <c r="F140" s="67">
        <v>60.822000000000003</v>
      </c>
      <c r="G140" s="68">
        <v>0.15</v>
      </c>
      <c r="H140" s="84"/>
      <c r="I140" s="84" t="s">
        <v>2339</v>
      </c>
      <c r="J140" s="127">
        <v>44526</v>
      </c>
      <c r="K140" s="66" t="s">
        <v>2379</v>
      </c>
      <c r="L140" s="83" t="s">
        <v>2348</v>
      </c>
      <c r="M140" s="30">
        <v>61815</v>
      </c>
      <c r="N140" s="83" t="s">
        <v>1156</v>
      </c>
      <c r="O140" s="83" t="s">
        <v>1371</v>
      </c>
      <c r="P140" s="83" t="s">
        <v>1714</v>
      </c>
      <c r="Q140" s="49">
        <v>0.3</v>
      </c>
      <c r="R140" s="120">
        <v>18.246600000000001</v>
      </c>
      <c r="S140" s="125">
        <v>0</v>
      </c>
    </row>
    <row r="141" spans="1:19">
      <c r="A141" s="73" t="s">
        <v>3611</v>
      </c>
      <c r="B141" s="65" t="s">
        <v>2265</v>
      </c>
      <c r="C141" s="127">
        <v>44587</v>
      </c>
      <c r="D141" s="66" t="s">
        <v>2379</v>
      </c>
      <c r="E141" s="83" t="s">
        <v>2390</v>
      </c>
      <c r="F141" s="30">
        <v>61815</v>
      </c>
      <c r="G141" s="83" t="s">
        <v>1156</v>
      </c>
      <c r="H141" s="83" t="s">
        <v>1371</v>
      </c>
      <c r="I141" s="83" t="s">
        <v>1714</v>
      </c>
      <c r="J141" s="49">
        <v>0.3</v>
      </c>
      <c r="K141" s="120">
        <v>76.482449999999986</v>
      </c>
      <c r="L141" s="125">
        <v>0</v>
      </c>
    </row>
    <row r="142" spans="1:19">
      <c r="A142" s="125" t="s">
        <v>3611</v>
      </c>
      <c r="B142" s="65" t="s">
        <v>2339</v>
      </c>
      <c r="C142" s="127">
        <v>44565</v>
      </c>
      <c r="D142" s="66" t="s">
        <v>2379</v>
      </c>
      <c r="E142" s="83" t="s">
        <v>2464</v>
      </c>
      <c r="F142" s="30">
        <v>61815</v>
      </c>
      <c r="G142" s="83" t="s">
        <v>1156</v>
      </c>
      <c r="H142" s="83" t="s">
        <v>1371</v>
      </c>
      <c r="I142" s="83" t="s">
        <v>1714</v>
      </c>
      <c r="J142" s="49">
        <v>0.15</v>
      </c>
      <c r="K142" s="120">
        <v>9.2785499999999992</v>
      </c>
      <c r="L142" s="125">
        <v>96056098</v>
      </c>
    </row>
    <row r="143" spans="1:19">
      <c r="A143" s="125" t="s">
        <v>3611</v>
      </c>
      <c r="B143" s="65" t="s">
        <v>2339</v>
      </c>
      <c r="C143" s="127">
        <v>44565</v>
      </c>
      <c r="D143" s="66" t="s">
        <v>2322</v>
      </c>
      <c r="E143" s="83" t="s">
        <v>3696</v>
      </c>
      <c r="F143" s="30">
        <v>64670</v>
      </c>
      <c r="G143" s="83" t="s">
        <v>3602</v>
      </c>
      <c r="H143" s="83" t="s">
        <v>1371</v>
      </c>
      <c r="I143" s="83" t="s">
        <v>1714</v>
      </c>
      <c r="J143" s="49">
        <v>0.15</v>
      </c>
      <c r="K143" s="120">
        <v>113.15935</v>
      </c>
      <c r="L143" s="125">
        <v>98427172</v>
      </c>
    </row>
    <row r="144" spans="1:19">
      <c r="A144" s="125" t="s">
        <v>3611</v>
      </c>
      <c r="B144" s="65" t="s">
        <v>2265</v>
      </c>
      <c r="C144" s="127">
        <v>44566</v>
      </c>
      <c r="D144" s="66" t="s">
        <v>2379</v>
      </c>
      <c r="E144" s="83" t="s">
        <v>2476</v>
      </c>
      <c r="F144" s="30">
        <v>61815</v>
      </c>
      <c r="G144" s="83" t="s">
        <v>1156</v>
      </c>
      <c r="H144" s="83" t="s">
        <v>1371</v>
      </c>
      <c r="I144" s="83" t="s">
        <v>1714</v>
      </c>
      <c r="J144" s="49">
        <v>0.3</v>
      </c>
      <c r="K144" s="120">
        <v>40.572000000000003</v>
      </c>
      <c r="L144" s="125">
        <v>0</v>
      </c>
    </row>
    <row r="145" spans="1:12">
      <c r="A145" s="125" t="s">
        <v>3611</v>
      </c>
      <c r="B145" s="65" t="s">
        <v>2339</v>
      </c>
      <c r="C145" s="127">
        <v>44568</v>
      </c>
      <c r="D145" s="66" t="s">
        <v>2379</v>
      </c>
      <c r="E145" s="83" t="s">
        <v>2345</v>
      </c>
      <c r="F145" s="30">
        <v>61815</v>
      </c>
      <c r="G145" s="83" t="s">
        <v>1156</v>
      </c>
      <c r="H145" s="83" t="s">
        <v>1371</v>
      </c>
      <c r="I145" s="83" t="s">
        <v>1714</v>
      </c>
      <c r="J145" s="49">
        <v>0.15</v>
      </c>
      <c r="K145" s="120">
        <v>6.0470999999999995</v>
      </c>
      <c r="L145" s="125">
        <v>92089663</v>
      </c>
    </row>
    <row r="146" spans="1:12">
      <c r="A146" s="125" t="s">
        <v>3611</v>
      </c>
      <c r="B146" s="65" t="s">
        <v>2339</v>
      </c>
      <c r="C146" s="127">
        <v>44571</v>
      </c>
      <c r="D146" s="66" t="s">
        <v>2379</v>
      </c>
      <c r="E146" s="83" t="s">
        <v>3703</v>
      </c>
      <c r="F146" s="30">
        <v>61815</v>
      </c>
      <c r="G146" s="83" t="s">
        <v>1156</v>
      </c>
      <c r="H146" s="83" t="s">
        <v>1371</v>
      </c>
      <c r="I146" s="83" t="s">
        <v>1714</v>
      </c>
      <c r="J146" s="49">
        <v>0.3</v>
      </c>
      <c r="K146" s="120">
        <v>20.378249999999998</v>
      </c>
      <c r="L146" s="125">
        <v>0</v>
      </c>
    </row>
    <row r="147" spans="1:12">
      <c r="A147" s="125" t="s">
        <v>3611</v>
      </c>
      <c r="B147" s="65" t="s">
        <v>2339</v>
      </c>
      <c r="C147" s="127">
        <v>44573</v>
      </c>
      <c r="D147" s="66" t="s">
        <v>2322</v>
      </c>
      <c r="E147" s="83" t="s">
        <v>2488</v>
      </c>
      <c r="F147" s="30">
        <v>61815</v>
      </c>
      <c r="G147" s="83" t="s">
        <v>1156</v>
      </c>
      <c r="H147" s="83" t="s">
        <v>1371</v>
      </c>
      <c r="I147" s="83" t="s">
        <v>1714</v>
      </c>
      <c r="J147" s="49">
        <v>0.15</v>
      </c>
      <c r="K147" s="120">
        <v>8.1240749999999995</v>
      </c>
      <c r="L147" s="125">
        <v>95591939</v>
      </c>
    </row>
    <row r="148" spans="1:12">
      <c r="A148" s="125" t="s">
        <v>3611</v>
      </c>
      <c r="B148" s="65" t="s">
        <v>2339</v>
      </c>
      <c r="C148" s="127">
        <v>44573</v>
      </c>
      <c r="D148" s="66" t="s">
        <v>2322</v>
      </c>
      <c r="E148" s="83" t="s">
        <v>3715</v>
      </c>
      <c r="F148" s="30">
        <v>64735</v>
      </c>
      <c r="G148" s="83" t="s">
        <v>3599</v>
      </c>
      <c r="H148" s="83" t="s">
        <v>1371</v>
      </c>
      <c r="I148" s="83" t="s">
        <v>1714</v>
      </c>
      <c r="J148" s="49">
        <v>0.15</v>
      </c>
      <c r="K148" s="120">
        <v>104.235625</v>
      </c>
      <c r="L148" s="125">
        <v>98795479</v>
      </c>
    </row>
    <row r="149" spans="1:12">
      <c r="A149" s="73" t="s">
        <v>3779</v>
      </c>
      <c r="B149" s="65" t="s">
        <v>2339</v>
      </c>
      <c r="C149" s="127">
        <v>44582</v>
      </c>
      <c r="D149" s="66" t="s">
        <v>2322</v>
      </c>
      <c r="E149" s="83" t="s">
        <v>2651</v>
      </c>
      <c r="F149" s="30">
        <v>64619</v>
      </c>
      <c r="G149" s="83" t="s">
        <v>2326</v>
      </c>
      <c r="H149" s="83" t="s">
        <v>1371</v>
      </c>
      <c r="I149" s="83" t="s">
        <v>1714</v>
      </c>
      <c r="J149" s="49">
        <v>0.15</v>
      </c>
      <c r="K149" s="120">
        <v>9.4553999999999991</v>
      </c>
      <c r="L149" s="125">
        <v>94385325</v>
      </c>
    </row>
    <row r="150" spans="1:12">
      <c r="A150" s="125" t="s">
        <v>3779</v>
      </c>
      <c r="B150" s="65" t="s">
        <v>2339</v>
      </c>
      <c r="C150" s="127">
        <v>44589</v>
      </c>
      <c r="D150" s="66" t="s">
        <v>2379</v>
      </c>
      <c r="E150" s="83" t="s">
        <v>2683</v>
      </c>
      <c r="F150" s="30">
        <v>62897</v>
      </c>
      <c r="G150" s="83" t="s">
        <v>1158</v>
      </c>
      <c r="H150" s="83" t="s">
        <v>1371</v>
      </c>
      <c r="I150" s="83" t="s">
        <v>1714</v>
      </c>
      <c r="J150" s="49">
        <v>0.15</v>
      </c>
      <c r="K150" s="120">
        <v>9.3543749999999992</v>
      </c>
      <c r="L150" s="125">
        <v>95271136</v>
      </c>
    </row>
    <row r="151" spans="1:12">
      <c r="A151" s="125" t="s">
        <v>3779</v>
      </c>
      <c r="B151" s="65" t="s">
        <v>2339</v>
      </c>
      <c r="C151" s="127">
        <v>44589</v>
      </c>
      <c r="D151" s="66" t="s">
        <v>2379</v>
      </c>
      <c r="E151" s="83" t="s">
        <v>2690</v>
      </c>
      <c r="F151" s="30">
        <v>61815</v>
      </c>
      <c r="G151" s="83" t="s">
        <v>1156</v>
      </c>
      <c r="H151" s="83" t="s">
        <v>1371</v>
      </c>
      <c r="I151" s="83" t="s">
        <v>1714</v>
      </c>
      <c r="J151" s="49">
        <v>0.3</v>
      </c>
      <c r="K151" s="120">
        <v>13.094099999999999</v>
      </c>
      <c r="L151" s="125">
        <v>0</v>
      </c>
    </row>
    <row r="152" spans="1:12">
      <c r="A152" s="125" t="s">
        <v>3779</v>
      </c>
      <c r="B152" s="65" t="s">
        <v>2339</v>
      </c>
      <c r="C152" s="127">
        <v>44589</v>
      </c>
      <c r="D152" s="66" t="s">
        <v>2379</v>
      </c>
      <c r="E152" s="83" t="s">
        <v>2693</v>
      </c>
      <c r="F152" s="30">
        <v>61815</v>
      </c>
      <c r="G152" s="83" t="s">
        <v>1156</v>
      </c>
      <c r="H152" s="83" t="s">
        <v>1371</v>
      </c>
      <c r="I152" s="83" t="s">
        <v>1714</v>
      </c>
      <c r="J152" s="49">
        <v>0.15</v>
      </c>
      <c r="K152" s="120">
        <v>5.0629499999999998</v>
      </c>
      <c r="L152" s="125">
        <v>92556661</v>
      </c>
    </row>
    <row r="153" spans="1:12">
      <c r="A153" s="125" t="s">
        <v>3779</v>
      </c>
      <c r="B153" s="65" t="s">
        <v>2339</v>
      </c>
      <c r="C153" s="127">
        <v>44592</v>
      </c>
      <c r="D153" s="66" t="s">
        <v>2322</v>
      </c>
      <c r="E153" s="83" t="s">
        <v>3713</v>
      </c>
      <c r="F153" s="30">
        <v>61815</v>
      </c>
      <c r="G153" s="83" t="s">
        <v>1156</v>
      </c>
      <c r="H153" s="83" t="s">
        <v>1371</v>
      </c>
      <c r="I153" s="83" t="s">
        <v>1714</v>
      </c>
      <c r="J153" s="49">
        <v>0.3</v>
      </c>
      <c r="K153" s="120">
        <v>12.05955</v>
      </c>
      <c r="L153" s="125">
        <v>0</v>
      </c>
    </row>
    <row r="154" spans="1:12">
      <c r="A154" s="125" t="s">
        <v>3779</v>
      </c>
      <c r="B154" s="65" t="s">
        <v>2339</v>
      </c>
      <c r="C154" s="127">
        <v>44566</v>
      </c>
      <c r="D154" s="66" t="s">
        <v>2379</v>
      </c>
      <c r="E154" s="83" t="s">
        <v>2342</v>
      </c>
      <c r="F154" s="30">
        <v>61815</v>
      </c>
      <c r="G154" s="83" t="s">
        <v>1156</v>
      </c>
      <c r="H154" s="83" t="s">
        <v>1371</v>
      </c>
      <c r="I154" s="83" t="s">
        <v>1714</v>
      </c>
      <c r="J154" s="49">
        <v>0.15</v>
      </c>
      <c r="K154" s="120">
        <v>14.93055</v>
      </c>
      <c r="L154" s="125">
        <v>91986067</v>
      </c>
    </row>
    <row r="155" spans="1:12">
      <c r="A155" s="125" t="s">
        <v>3779</v>
      </c>
      <c r="B155" s="65" t="s">
        <v>2339</v>
      </c>
      <c r="C155" s="127">
        <v>44568</v>
      </c>
      <c r="D155" s="66" t="s">
        <v>2379</v>
      </c>
      <c r="E155" s="83" t="s">
        <v>2343</v>
      </c>
      <c r="F155" s="30">
        <v>61815</v>
      </c>
      <c r="G155" s="83" t="s">
        <v>1156</v>
      </c>
      <c r="H155" s="83" t="s">
        <v>1371</v>
      </c>
      <c r="I155" s="83" t="s">
        <v>1714</v>
      </c>
      <c r="J155" s="49">
        <v>0.15</v>
      </c>
      <c r="K155" s="120">
        <v>9.2690999999999999</v>
      </c>
      <c r="L155" s="125">
        <v>93469591</v>
      </c>
    </row>
    <row r="156" spans="1:12">
      <c r="A156" s="125" t="s">
        <v>3779</v>
      </c>
      <c r="B156" s="65" t="s">
        <v>2339</v>
      </c>
      <c r="C156" s="127">
        <v>44571</v>
      </c>
      <c r="D156" s="66" t="s">
        <v>2322</v>
      </c>
      <c r="E156" s="83" t="s">
        <v>2344</v>
      </c>
      <c r="F156" s="30">
        <v>61815</v>
      </c>
      <c r="G156" s="83" t="s">
        <v>1156</v>
      </c>
      <c r="H156" s="83" t="s">
        <v>1371</v>
      </c>
      <c r="I156" s="83" t="s">
        <v>1714</v>
      </c>
      <c r="J156" s="49">
        <v>0.15</v>
      </c>
      <c r="K156" s="120">
        <v>19.649024999999998</v>
      </c>
      <c r="L156" s="125">
        <v>90136383</v>
      </c>
    </row>
    <row r="157" spans="1:12">
      <c r="A157" s="125" t="s">
        <v>3779</v>
      </c>
      <c r="B157" s="65" t="s">
        <v>2339</v>
      </c>
      <c r="C157" s="127">
        <v>44572</v>
      </c>
      <c r="D157" s="66" t="s">
        <v>2379</v>
      </c>
      <c r="E157" s="83" t="s">
        <v>2346</v>
      </c>
      <c r="F157" s="30">
        <v>61815</v>
      </c>
      <c r="G157" s="83" t="s">
        <v>1156</v>
      </c>
      <c r="H157" s="83" t="s">
        <v>1371</v>
      </c>
      <c r="I157" s="83" t="s">
        <v>1714</v>
      </c>
      <c r="J157" s="49">
        <v>0.3</v>
      </c>
      <c r="K157" s="120">
        <v>16.546050000000001</v>
      </c>
      <c r="L157" s="125">
        <v>0</v>
      </c>
    </row>
    <row r="158" spans="1:12">
      <c r="A158" s="125" t="s">
        <v>3779</v>
      </c>
      <c r="B158" s="65" t="s">
        <v>2339</v>
      </c>
      <c r="C158" s="127">
        <v>44575</v>
      </c>
      <c r="D158" s="66" t="s">
        <v>2379</v>
      </c>
      <c r="E158" s="83" t="s">
        <v>2347</v>
      </c>
      <c r="F158" s="30">
        <v>62897</v>
      </c>
      <c r="G158" s="83" t="s">
        <v>1158</v>
      </c>
      <c r="H158" s="83" t="s">
        <v>1371</v>
      </c>
      <c r="I158" s="83" t="s">
        <v>1714</v>
      </c>
      <c r="J158" s="49">
        <v>0.15</v>
      </c>
      <c r="K158" s="120">
        <v>6.709274999999999</v>
      </c>
      <c r="L158" s="125">
        <v>93922599</v>
      </c>
    </row>
    <row r="159" spans="1:12">
      <c r="A159" s="125" t="s">
        <v>3779</v>
      </c>
      <c r="B159" s="65" t="s">
        <v>2339</v>
      </c>
      <c r="C159" s="127">
        <v>44579</v>
      </c>
      <c r="D159" s="66" t="s">
        <v>2379</v>
      </c>
      <c r="E159" s="83" t="s">
        <v>2345</v>
      </c>
      <c r="F159" s="30">
        <v>61815</v>
      </c>
      <c r="G159" s="83" t="s">
        <v>1156</v>
      </c>
      <c r="H159" s="83" t="s">
        <v>1371</v>
      </c>
      <c r="I159" s="83" t="s">
        <v>1714</v>
      </c>
      <c r="J159" s="49">
        <v>0.15</v>
      </c>
      <c r="K159" s="120">
        <v>5.6204999999999998</v>
      </c>
      <c r="L159" s="125">
        <v>92089663</v>
      </c>
    </row>
    <row r="160" spans="1:12">
      <c r="A160" s="125" t="s">
        <v>3779</v>
      </c>
      <c r="B160" s="65" t="s">
        <v>2266</v>
      </c>
      <c r="C160" s="127">
        <v>44581</v>
      </c>
      <c r="D160" s="66" t="s">
        <v>2379</v>
      </c>
      <c r="E160" s="83" t="s">
        <v>4701</v>
      </c>
      <c r="F160" s="30">
        <v>61815</v>
      </c>
      <c r="G160" s="83" t="s">
        <v>1156</v>
      </c>
      <c r="H160" s="83" t="s">
        <v>1371</v>
      </c>
      <c r="I160" s="83" t="s">
        <v>1714</v>
      </c>
      <c r="J160" s="49">
        <v>0.15</v>
      </c>
      <c r="K160" s="120">
        <v>226.06097499999998</v>
      </c>
      <c r="L160" s="125">
        <v>93916815</v>
      </c>
    </row>
    <row r="161" spans="1:12">
      <c r="A161" s="125" t="s">
        <v>3779</v>
      </c>
      <c r="B161" s="65" t="s">
        <v>2339</v>
      </c>
      <c r="C161" s="127">
        <v>44585</v>
      </c>
      <c r="D161" s="66" t="s">
        <v>2379</v>
      </c>
      <c r="E161" s="83" t="s">
        <v>2349</v>
      </c>
      <c r="F161" s="30">
        <v>61815</v>
      </c>
      <c r="G161" s="83" t="s">
        <v>1156</v>
      </c>
      <c r="H161" s="83" t="s">
        <v>1371</v>
      </c>
      <c r="I161" s="83" t="s">
        <v>1714</v>
      </c>
      <c r="J161" s="49">
        <v>0.15</v>
      </c>
      <c r="K161" s="120">
        <v>6.8165999999999993</v>
      </c>
      <c r="L161" s="125">
        <v>90001033</v>
      </c>
    </row>
    <row r="162" spans="1:12">
      <c r="A162" s="125" t="s">
        <v>3779</v>
      </c>
      <c r="B162" s="65" t="s">
        <v>2339</v>
      </c>
      <c r="C162" s="127">
        <v>44587</v>
      </c>
      <c r="D162" s="66" t="s">
        <v>2379</v>
      </c>
      <c r="E162" s="83" t="s">
        <v>2348</v>
      </c>
      <c r="F162" s="30">
        <v>61815</v>
      </c>
      <c r="G162" s="83" t="s">
        <v>1156</v>
      </c>
      <c r="H162" s="83" t="s">
        <v>1371</v>
      </c>
      <c r="I162" s="83" t="s">
        <v>1714</v>
      </c>
      <c r="J162" s="49">
        <v>0.3</v>
      </c>
      <c r="K162" s="120">
        <v>18.246600000000001</v>
      </c>
      <c r="L162" s="125">
        <v>0</v>
      </c>
    </row>
    <row r="163" spans="1:12">
      <c r="A163" s="125" t="s">
        <v>3779</v>
      </c>
      <c r="B163" s="65" t="s">
        <v>2265</v>
      </c>
      <c r="C163" s="127">
        <v>44589</v>
      </c>
      <c r="D163" s="66" t="s">
        <v>2379</v>
      </c>
      <c r="E163" s="83" t="s">
        <v>2351</v>
      </c>
      <c r="F163" s="30">
        <v>61815</v>
      </c>
      <c r="G163" s="83" t="s">
        <v>1156</v>
      </c>
      <c r="H163" s="83" t="s">
        <v>1371</v>
      </c>
      <c r="I163" s="83" t="s">
        <v>1714</v>
      </c>
      <c r="J163" s="49">
        <v>0.3</v>
      </c>
      <c r="K163" s="120">
        <v>69.098849999999999</v>
      </c>
      <c r="L163" s="12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745"/>
  <sheetViews>
    <sheetView showGridLines="0" topLeftCell="A615" workbookViewId="0">
      <selection activeCell="B632" sqref="B632"/>
    </sheetView>
  </sheetViews>
  <sheetFormatPr baseColWidth="10" defaultRowHeight="15"/>
  <cols>
    <col min="1" max="1" width="9.42578125" bestFit="1" customWidth="1"/>
    <col min="2" max="2" width="45.85546875" bestFit="1" customWidth="1"/>
    <col min="3" max="3" width="30.140625" bestFit="1" customWidth="1"/>
    <col min="4" max="4" width="20.85546875" bestFit="1" customWidth="1"/>
    <col min="5" max="5" width="10.7109375" bestFit="1" customWidth="1"/>
    <col min="6" max="6" width="7" bestFit="1" customWidth="1"/>
  </cols>
  <sheetData>
    <row r="1" spans="1:7" ht="25.5">
      <c r="A1" s="18" t="s">
        <v>543</v>
      </c>
      <c r="B1" s="18" t="s">
        <v>2071</v>
      </c>
      <c r="C1" s="18" t="s">
        <v>2072</v>
      </c>
      <c r="D1" s="18" t="s">
        <v>2073</v>
      </c>
      <c r="E1" s="16"/>
      <c r="F1" s="16"/>
    </row>
    <row r="2" spans="1:7">
      <c r="A2" s="17">
        <v>63043</v>
      </c>
      <c r="B2" s="26" t="s">
        <v>1238</v>
      </c>
      <c r="C2" s="26" t="s">
        <v>25</v>
      </c>
      <c r="D2" s="26" t="s">
        <v>25</v>
      </c>
      <c r="E2" s="42" t="s">
        <v>2074</v>
      </c>
      <c r="F2" s="42" t="s">
        <v>1174</v>
      </c>
      <c r="G2" s="16">
        <f>VLOOKUP(A2,Kardex!A:A,1,FALSE)</f>
        <v>63043</v>
      </c>
    </row>
    <row r="3" spans="1:7">
      <c r="A3" s="17">
        <v>64184</v>
      </c>
      <c r="B3" s="26" t="s">
        <v>2075</v>
      </c>
      <c r="C3" s="26" t="s">
        <v>25</v>
      </c>
      <c r="D3" s="26" t="s">
        <v>25</v>
      </c>
      <c r="E3" s="42" t="s">
        <v>2074</v>
      </c>
      <c r="F3" s="42" t="s">
        <v>1174</v>
      </c>
      <c r="G3" s="16">
        <f>VLOOKUP(A3,Kardex!A:A,1,FALSE)</f>
        <v>64184</v>
      </c>
    </row>
    <row r="4" spans="1:7">
      <c r="A4" s="17">
        <v>51838</v>
      </c>
      <c r="B4" s="26" t="s">
        <v>2248</v>
      </c>
      <c r="C4" s="26" t="s">
        <v>25</v>
      </c>
      <c r="D4" s="26" t="s">
        <v>25</v>
      </c>
      <c r="E4" s="42" t="s">
        <v>2074</v>
      </c>
      <c r="F4" s="42" t="s">
        <v>1174</v>
      </c>
      <c r="G4" s="16">
        <f>VLOOKUP(A4,Kardex!A:A,1,FALSE)</f>
        <v>51838</v>
      </c>
    </row>
    <row r="5" spans="1:7">
      <c r="A5" s="17">
        <v>64263</v>
      </c>
      <c r="B5" s="26" t="s">
        <v>2161</v>
      </c>
      <c r="C5" s="26" t="s">
        <v>25</v>
      </c>
      <c r="D5" s="26" t="s">
        <v>25</v>
      </c>
      <c r="E5" s="42" t="s">
        <v>2074</v>
      </c>
      <c r="F5" s="42" t="s">
        <v>1174</v>
      </c>
      <c r="G5" s="16">
        <f>VLOOKUP(A5,Kardex!A:A,1,FALSE)</f>
        <v>64263</v>
      </c>
    </row>
    <row r="6" spans="1:7">
      <c r="A6" s="17">
        <v>64264</v>
      </c>
      <c r="B6" s="26" t="s">
        <v>2160</v>
      </c>
      <c r="C6" s="26" t="s">
        <v>25</v>
      </c>
      <c r="D6" s="26" t="s">
        <v>25</v>
      </c>
      <c r="E6" s="42" t="s">
        <v>2074</v>
      </c>
      <c r="F6" s="42" t="s">
        <v>1174</v>
      </c>
      <c r="G6" s="16">
        <f>VLOOKUP(A6,Kardex!A:A,1,FALSE)</f>
        <v>64264</v>
      </c>
    </row>
    <row r="7" spans="1:7">
      <c r="A7" s="17">
        <v>64381</v>
      </c>
      <c r="B7" s="26" t="s">
        <v>2267</v>
      </c>
      <c r="C7" s="26" t="s">
        <v>25</v>
      </c>
      <c r="D7" s="26" t="s">
        <v>25</v>
      </c>
      <c r="E7" s="42" t="s">
        <v>2074</v>
      </c>
      <c r="F7" s="42" t="s">
        <v>1174</v>
      </c>
      <c r="G7" s="16">
        <f>VLOOKUP(A7,Kardex!A:A,1,FALSE)</f>
        <v>64381</v>
      </c>
    </row>
    <row r="8" spans="1:7">
      <c r="A8" s="17">
        <v>64384</v>
      </c>
      <c r="B8" s="26" t="s">
        <v>2268</v>
      </c>
      <c r="C8" s="26" t="s">
        <v>25</v>
      </c>
      <c r="D8" s="26" t="s">
        <v>25</v>
      </c>
      <c r="E8" s="42" t="s">
        <v>2074</v>
      </c>
      <c r="F8" s="42" t="s">
        <v>1174</v>
      </c>
      <c r="G8" s="16">
        <f>VLOOKUP(A8,Kardex!A:A,1,FALSE)</f>
        <v>64384</v>
      </c>
    </row>
    <row r="9" spans="1:7">
      <c r="A9" s="17">
        <v>63041</v>
      </c>
      <c r="B9" s="26" t="s">
        <v>2269</v>
      </c>
      <c r="C9" s="26" t="s">
        <v>25</v>
      </c>
      <c r="D9" s="26" t="s">
        <v>25</v>
      </c>
      <c r="E9" s="42" t="s">
        <v>2074</v>
      </c>
      <c r="F9" s="42" t="s">
        <v>1174</v>
      </c>
      <c r="G9" s="16">
        <f>VLOOKUP(A9,Kardex!A:A,1,FALSE)</f>
        <v>63041</v>
      </c>
    </row>
    <row r="10" spans="1:7">
      <c r="A10" s="17">
        <v>62509</v>
      </c>
      <c r="B10" s="26" t="s">
        <v>718</v>
      </c>
      <c r="C10" s="26" t="s">
        <v>25</v>
      </c>
      <c r="D10" s="26" t="s">
        <v>25</v>
      </c>
      <c r="E10" s="42" t="s">
        <v>2074</v>
      </c>
      <c r="F10" s="42" t="s">
        <v>1174</v>
      </c>
      <c r="G10" s="16">
        <f>VLOOKUP(A10,Kardex!A:A,1,FALSE)</f>
        <v>62509</v>
      </c>
    </row>
    <row r="11" spans="1:7">
      <c r="A11" s="17">
        <v>63215</v>
      </c>
      <c r="B11" s="27" t="s">
        <v>1441</v>
      </c>
      <c r="C11" s="27" t="s">
        <v>25</v>
      </c>
      <c r="D11" s="27" t="s">
        <v>25</v>
      </c>
      <c r="E11" s="42" t="s">
        <v>2074</v>
      </c>
      <c r="F11" s="42" t="s">
        <v>1174</v>
      </c>
      <c r="G11" s="16">
        <f>VLOOKUP(A11,Kardex!A:A,1,FALSE)</f>
        <v>63215</v>
      </c>
    </row>
    <row r="12" spans="1:7">
      <c r="A12" s="17">
        <v>64179</v>
      </c>
      <c r="B12" s="26" t="s">
        <v>2076</v>
      </c>
      <c r="C12" s="26" t="s">
        <v>25</v>
      </c>
      <c r="D12" s="26" t="s">
        <v>25</v>
      </c>
      <c r="E12" s="42" t="s">
        <v>2074</v>
      </c>
      <c r="F12" s="42" t="s">
        <v>1174</v>
      </c>
      <c r="G12" s="16">
        <f>VLOOKUP(A12,Kardex!A:A,1,FALSE)</f>
        <v>64179</v>
      </c>
    </row>
    <row r="13" spans="1:7">
      <c r="A13" s="17">
        <v>52882</v>
      </c>
      <c r="B13" s="26" t="s">
        <v>579</v>
      </c>
      <c r="C13" s="26" t="s">
        <v>25</v>
      </c>
      <c r="D13" s="26" t="s">
        <v>25</v>
      </c>
      <c r="E13" s="42" t="s">
        <v>2074</v>
      </c>
      <c r="F13" s="42" t="s">
        <v>1174</v>
      </c>
      <c r="G13" s="16">
        <f>VLOOKUP(A13,Kardex!A:A,1,FALSE)</f>
        <v>52882</v>
      </c>
    </row>
    <row r="14" spans="1:7">
      <c r="A14" s="17">
        <v>64373</v>
      </c>
      <c r="B14" s="26" t="s">
        <v>2258</v>
      </c>
      <c r="C14" s="26" t="s">
        <v>25</v>
      </c>
      <c r="D14" s="26" t="s">
        <v>25</v>
      </c>
      <c r="E14" s="42" t="s">
        <v>2074</v>
      </c>
      <c r="F14" s="42" t="s">
        <v>1174</v>
      </c>
      <c r="G14" s="16">
        <f>VLOOKUP(A14,Kardex!A:A,1,FALSE)</f>
        <v>64373</v>
      </c>
    </row>
    <row r="15" spans="1:7">
      <c r="A15" s="17">
        <v>64391</v>
      </c>
      <c r="B15" s="26" t="s">
        <v>2270</v>
      </c>
      <c r="C15" s="26" t="s">
        <v>25</v>
      </c>
      <c r="D15" s="26" t="s">
        <v>25</v>
      </c>
      <c r="E15" s="42" t="s">
        <v>2074</v>
      </c>
      <c r="F15" s="42" t="s">
        <v>1174</v>
      </c>
      <c r="G15" s="16">
        <f>VLOOKUP(A15,Kardex!A:A,1,FALSE)</f>
        <v>64391</v>
      </c>
    </row>
    <row r="16" spans="1:7">
      <c r="A16" s="17">
        <v>63846</v>
      </c>
      <c r="B16" s="26" t="s">
        <v>2017</v>
      </c>
      <c r="C16" s="26" t="s">
        <v>25</v>
      </c>
      <c r="D16" s="26" t="s">
        <v>25</v>
      </c>
      <c r="E16" s="42" t="s">
        <v>2074</v>
      </c>
      <c r="F16" s="42" t="s">
        <v>1174</v>
      </c>
      <c r="G16" s="16">
        <f>VLOOKUP(A16,Kardex!A:A,1,FALSE)</f>
        <v>63846</v>
      </c>
    </row>
    <row r="17" spans="1:7">
      <c r="A17" s="17">
        <v>64392</v>
      </c>
      <c r="B17" s="26" t="s">
        <v>2271</v>
      </c>
      <c r="C17" s="26" t="s">
        <v>25</v>
      </c>
      <c r="D17" s="26" t="s">
        <v>25</v>
      </c>
      <c r="E17" s="42" t="s">
        <v>2074</v>
      </c>
      <c r="F17" s="42" t="s">
        <v>1174</v>
      </c>
      <c r="G17" s="16">
        <f>VLOOKUP(A17,Kardex!A:A,1,FALSE)</f>
        <v>64392</v>
      </c>
    </row>
    <row r="18" spans="1:7">
      <c r="A18" s="17">
        <v>64400</v>
      </c>
      <c r="B18" s="26" t="s">
        <v>2272</v>
      </c>
      <c r="C18" s="26" t="s">
        <v>25</v>
      </c>
      <c r="D18" s="26" t="s">
        <v>25</v>
      </c>
      <c r="E18" s="42" t="s">
        <v>2074</v>
      </c>
      <c r="F18" s="42" t="s">
        <v>1174</v>
      </c>
      <c r="G18" s="16">
        <f>VLOOKUP(A18,Kardex!A:A,1,FALSE)</f>
        <v>64400</v>
      </c>
    </row>
    <row r="19" spans="1:7">
      <c r="A19" s="17">
        <v>63358</v>
      </c>
      <c r="B19" s="26" t="s">
        <v>1164</v>
      </c>
      <c r="C19" s="26" t="s">
        <v>1368</v>
      </c>
      <c r="D19" s="26" t="s">
        <v>25</v>
      </c>
      <c r="E19" s="42" t="s">
        <v>2074</v>
      </c>
      <c r="F19" s="42" t="s">
        <v>1174</v>
      </c>
      <c r="G19" s="16">
        <f>VLOOKUP(A19,Kardex!A:A,1,FALSE)</f>
        <v>63358</v>
      </c>
    </row>
    <row r="20" spans="1:7">
      <c r="A20" s="17">
        <v>63678</v>
      </c>
      <c r="B20" s="26" t="s">
        <v>1528</v>
      </c>
      <c r="C20" s="26" t="s">
        <v>1368</v>
      </c>
      <c r="D20" s="26" t="s">
        <v>25</v>
      </c>
      <c r="E20" s="42" t="s">
        <v>2074</v>
      </c>
      <c r="F20" s="42" t="s">
        <v>1174</v>
      </c>
      <c r="G20" s="16">
        <f>VLOOKUP(A20,Kardex!A:A,1,FALSE)</f>
        <v>63678</v>
      </c>
    </row>
    <row r="21" spans="1:7">
      <c r="A21" s="17">
        <v>63226</v>
      </c>
      <c r="B21" s="26" t="s">
        <v>1504</v>
      </c>
      <c r="C21" s="26" t="s">
        <v>1368</v>
      </c>
      <c r="D21" s="26" t="s">
        <v>25</v>
      </c>
      <c r="E21" s="42" t="s">
        <v>2074</v>
      </c>
      <c r="F21" s="42" t="s">
        <v>1174</v>
      </c>
      <c r="G21" s="16">
        <f>VLOOKUP(A21,Kardex!A:A,1,FALSE)</f>
        <v>63226</v>
      </c>
    </row>
    <row r="22" spans="1:7">
      <c r="A22" s="17">
        <v>63661</v>
      </c>
      <c r="B22" s="26" t="s">
        <v>1236</v>
      </c>
      <c r="C22" s="26" t="s">
        <v>1368</v>
      </c>
      <c r="D22" s="26" t="s">
        <v>25</v>
      </c>
      <c r="E22" s="42" t="s">
        <v>2074</v>
      </c>
      <c r="F22" s="42" t="s">
        <v>1174</v>
      </c>
      <c r="G22" s="16">
        <f>VLOOKUP(A22,Kardex!A:A,1,FALSE)</f>
        <v>63661</v>
      </c>
    </row>
    <row r="23" spans="1:7">
      <c r="A23" s="17">
        <v>63694</v>
      </c>
      <c r="B23" s="26" t="s">
        <v>1529</v>
      </c>
      <c r="C23" s="26" t="s">
        <v>1368</v>
      </c>
      <c r="D23" s="26" t="s">
        <v>25</v>
      </c>
      <c r="E23" s="42" t="s">
        <v>2074</v>
      </c>
      <c r="F23" s="42" t="s">
        <v>1174</v>
      </c>
      <c r="G23" s="16">
        <f>VLOOKUP(A23,Kardex!A:A,1,FALSE)</f>
        <v>63694</v>
      </c>
    </row>
    <row r="24" spans="1:7">
      <c r="A24" s="17">
        <v>63929</v>
      </c>
      <c r="B24" s="26" t="s">
        <v>1548</v>
      </c>
      <c r="C24" s="26" t="s">
        <v>1368</v>
      </c>
      <c r="D24" s="26" t="s">
        <v>25</v>
      </c>
      <c r="E24" s="42" t="s">
        <v>2074</v>
      </c>
      <c r="F24" s="42" t="s">
        <v>1174</v>
      </c>
      <c r="G24" s="16">
        <f>VLOOKUP(A24,Kardex!A:A,1,FALSE)</f>
        <v>63929</v>
      </c>
    </row>
    <row r="25" spans="1:7">
      <c r="A25" s="17">
        <v>63329</v>
      </c>
      <c r="B25" s="26" t="s">
        <v>1506</v>
      </c>
      <c r="C25" s="26" t="s">
        <v>1368</v>
      </c>
      <c r="D25" s="26" t="s">
        <v>25</v>
      </c>
      <c r="E25" s="42" t="s">
        <v>2074</v>
      </c>
      <c r="F25" s="42" t="s">
        <v>1174</v>
      </c>
      <c r="G25" s="16">
        <f>VLOOKUP(A25,Kardex!A:A,1,FALSE)</f>
        <v>63329</v>
      </c>
    </row>
    <row r="26" spans="1:7">
      <c r="A26" s="17">
        <v>63658</v>
      </c>
      <c r="B26" s="26" t="s">
        <v>1524</v>
      </c>
      <c r="C26" s="26" t="s">
        <v>1368</v>
      </c>
      <c r="D26" s="26" t="s">
        <v>25</v>
      </c>
      <c r="E26" s="42" t="s">
        <v>2074</v>
      </c>
      <c r="F26" s="42" t="s">
        <v>1174</v>
      </c>
      <c r="G26" s="16">
        <f>VLOOKUP(A26,Kardex!A:A,1,FALSE)</f>
        <v>63658</v>
      </c>
    </row>
    <row r="27" spans="1:7">
      <c r="A27" s="17">
        <v>63923</v>
      </c>
      <c r="B27" s="26" t="s">
        <v>1547</v>
      </c>
      <c r="C27" s="26" t="s">
        <v>1368</v>
      </c>
      <c r="D27" s="26" t="s">
        <v>25</v>
      </c>
      <c r="E27" s="42" t="s">
        <v>2074</v>
      </c>
      <c r="F27" s="42" t="s">
        <v>1174</v>
      </c>
      <c r="G27" s="16">
        <f>VLOOKUP(A27,Kardex!A:A,1,FALSE)</f>
        <v>63923</v>
      </c>
    </row>
    <row r="28" spans="1:7">
      <c r="A28" s="17">
        <v>63681</v>
      </c>
      <c r="B28" s="26" t="s">
        <v>1525</v>
      </c>
      <c r="C28" s="26" t="s">
        <v>1368</v>
      </c>
      <c r="D28" s="26" t="s">
        <v>25</v>
      </c>
      <c r="E28" s="42" t="s">
        <v>2074</v>
      </c>
      <c r="F28" s="42" t="s">
        <v>1174</v>
      </c>
      <c r="G28" s="16">
        <f>VLOOKUP(A28,Kardex!A:A,1,FALSE)</f>
        <v>63681</v>
      </c>
    </row>
    <row r="29" spans="1:7">
      <c r="A29" s="17">
        <v>61331</v>
      </c>
      <c r="B29" s="26" t="s">
        <v>51</v>
      </c>
      <c r="C29" s="26" t="s">
        <v>473</v>
      </c>
      <c r="D29" s="26" t="s">
        <v>2134</v>
      </c>
      <c r="E29" s="42" t="s">
        <v>2074</v>
      </c>
      <c r="F29" s="42" t="s">
        <v>1174</v>
      </c>
      <c r="G29" s="16">
        <f>VLOOKUP(A29,Kardex!A:A,1,FALSE)</f>
        <v>61331</v>
      </c>
    </row>
    <row r="30" spans="1:7">
      <c r="A30" s="17">
        <v>62006</v>
      </c>
      <c r="B30" s="26" t="s">
        <v>333</v>
      </c>
      <c r="C30" s="26" t="s">
        <v>473</v>
      </c>
      <c r="D30" s="26" t="s">
        <v>2134</v>
      </c>
      <c r="E30" s="42" t="s">
        <v>2074</v>
      </c>
      <c r="F30" s="42" t="s">
        <v>1174</v>
      </c>
      <c r="G30" s="16">
        <f>VLOOKUP(A30,Kardex!A:A,1,FALSE)</f>
        <v>62006</v>
      </c>
    </row>
    <row r="31" spans="1:7">
      <c r="A31" s="17">
        <v>63389</v>
      </c>
      <c r="B31" s="27" t="s">
        <v>2280</v>
      </c>
      <c r="C31" s="27" t="s">
        <v>2080</v>
      </c>
      <c r="D31" s="27" t="s">
        <v>2134</v>
      </c>
      <c r="E31" s="42" t="s">
        <v>2074</v>
      </c>
      <c r="F31" s="42" t="s">
        <v>1174</v>
      </c>
      <c r="G31" s="16">
        <f>VLOOKUP(A31,Kardex!A:A,1,FALSE)</f>
        <v>63389</v>
      </c>
    </row>
    <row r="32" spans="1:7">
      <c r="A32" s="17">
        <v>52813</v>
      </c>
      <c r="B32" s="27" t="s">
        <v>171</v>
      </c>
      <c r="C32" s="27" t="s">
        <v>2082</v>
      </c>
      <c r="D32" s="27" t="s">
        <v>2134</v>
      </c>
      <c r="E32" s="42" t="s">
        <v>2074</v>
      </c>
      <c r="F32" s="42" t="s">
        <v>1174</v>
      </c>
      <c r="G32" s="16">
        <f>VLOOKUP(A32,Kardex!A:A,1,FALSE)</f>
        <v>52813</v>
      </c>
    </row>
    <row r="33" spans="1:7">
      <c r="A33" s="17">
        <v>52275</v>
      </c>
      <c r="B33" s="27" t="s">
        <v>157</v>
      </c>
      <c r="C33" s="27" t="s">
        <v>2082</v>
      </c>
      <c r="D33" s="27" t="s">
        <v>2134</v>
      </c>
      <c r="E33" s="42" t="s">
        <v>2074</v>
      </c>
      <c r="F33" s="42" t="s">
        <v>1174</v>
      </c>
      <c r="G33" s="16">
        <f>VLOOKUP(A33,Kardex!A:A,1,FALSE)</f>
        <v>52275</v>
      </c>
    </row>
    <row r="34" spans="1:7">
      <c r="A34" s="17">
        <v>64160</v>
      </c>
      <c r="B34" s="27" t="s">
        <v>2084</v>
      </c>
      <c r="C34" s="27" t="s">
        <v>2082</v>
      </c>
      <c r="D34" s="27" t="s">
        <v>2134</v>
      </c>
      <c r="E34" s="42" t="s">
        <v>2074</v>
      </c>
      <c r="F34" s="42" t="s">
        <v>1174</v>
      </c>
      <c r="G34" s="16">
        <f>VLOOKUP(A34,Kardex!A:A,1,FALSE)</f>
        <v>64160</v>
      </c>
    </row>
    <row r="35" spans="1:7">
      <c r="A35" s="17">
        <v>64212</v>
      </c>
      <c r="B35" s="27" t="s">
        <v>2135</v>
      </c>
      <c r="C35" s="27" t="s">
        <v>2082</v>
      </c>
      <c r="D35" s="27" t="s">
        <v>2134</v>
      </c>
      <c r="E35" s="42" t="s">
        <v>2074</v>
      </c>
      <c r="F35" s="42" t="s">
        <v>1174</v>
      </c>
      <c r="G35" s="16">
        <f>VLOOKUP(A35,Kardex!A:A,1,FALSE)</f>
        <v>64212</v>
      </c>
    </row>
    <row r="36" spans="1:7">
      <c r="A36" s="17">
        <v>53687</v>
      </c>
      <c r="B36" s="26" t="s">
        <v>383</v>
      </c>
      <c r="C36" s="26" t="s">
        <v>2082</v>
      </c>
      <c r="D36" s="26" t="s">
        <v>2134</v>
      </c>
      <c r="E36" s="42" t="s">
        <v>2074</v>
      </c>
      <c r="F36" s="42" t="s">
        <v>1174</v>
      </c>
      <c r="G36" s="16">
        <f>VLOOKUP(A36,Kardex!A:A,1,FALSE)</f>
        <v>53687</v>
      </c>
    </row>
    <row r="37" spans="1:7">
      <c r="A37" s="17">
        <v>63387</v>
      </c>
      <c r="B37" s="26" t="s">
        <v>1445</v>
      </c>
      <c r="C37" s="26" t="s">
        <v>1369</v>
      </c>
      <c r="D37" s="26" t="s">
        <v>2086</v>
      </c>
      <c r="E37" s="42" t="s">
        <v>2074</v>
      </c>
      <c r="F37" s="42" t="s">
        <v>1174</v>
      </c>
      <c r="G37" s="16">
        <f>VLOOKUP(A37,Kardex!A:A,1,FALSE)</f>
        <v>63387</v>
      </c>
    </row>
    <row r="38" spans="1:7">
      <c r="A38" s="17">
        <v>63434</v>
      </c>
      <c r="B38" s="26" t="s">
        <v>1447</v>
      </c>
      <c r="C38" s="26" t="s">
        <v>1365</v>
      </c>
      <c r="D38" s="26" t="s">
        <v>2086</v>
      </c>
      <c r="E38" s="42" t="s">
        <v>2074</v>
      </c>
      <c r="F38" s="42" t="s">
        <v>1174</v>
      </c>
      <c r="G38" s="16">
        <f>VLOOKUP(A38,Kardex!A:A,1,FALSE)</f>
        <v>63434</v>
      </c>
    </row>
    <row r="39" spans="1:7">
      <c r="A39" s="17">
        <v>50704</v>
      </c>
      <c r="B39" s="26" t="s">
        <v>328</v>
      </c>
      <c r="C39" s="26" t="s">
        <v>1365</v>
      </c>
      <c r="D39" s="26" t="s">
        <v>2086</v>
      </c>
      <c r="E39" s="42" t="s">
        <v>2074</v>
      </c>
      <c r="F39" s="42" t="s">
        <v>1174</v>
      </c>
      <c r="G39" s="16">
        <f>VLOOKUP(A39,Kardex!A:A,1,FALSE)</f>
        <v>50704</v>
      </c>
    </row>
    <row r="40" spans="1:7">
      <c r="A40" s="17">
        <v>64318</v>
      </c>
      <c r="B40" s="43" t="s">
        <v>2167</v>
      </c>
      <c r="C40" s="43" t="s">
        <v>476</v>
      </c>
      <c r="D40" s="43" t="s">
        <v>2093</v>
      </c>
      <c r="E40" s="42" t="s">
        <v>1719</v>
      </c>
      <c r="F40" s="42" t="s">
        <v>2095</v>
      </c>
      <c r="G40" s="16">
        <f>VLOOKUP(A40,Kardex!A:A,1,FALSE)</f>
        <v>64318</v>
      </c>
    </row>
    <row r="41" spans="1:7">
      <c r="A41" s="17">
        <v>388</v>
      </c>
      <c r="B41" s="26" t="s">
        <v>498</v>
      </c>
      <c r="C41" s="26" t="s">
        <v>476</v>
      </c>
      <c r="D41" s="26" t="s">
        <v>2093</v>
      </c>
      <c r="E41" s="42" t="s">
        <v>1719</v>
      </c>
      <c r="F41" s="42" t="s">
        <v>2095</v>
      </c>
      <c r="G41" s="16">
        <f>VLOOKUP(A41,Kardex!A:A,1,FALSE)</f>
        <v>388</v>
      </c>
    </row>
    <row r="42" spans="1:7">
      <c r="A42" s="17">
        <v>30008</v>
      </c>
      <c r="B42" s="26" t="s">
        <v>2070</v>
      </c>
      <c r="C42" s="26" t="s">
        <v>476</v>
      </c>
      <c r="D42" s="26" t="s">
        <v>2093</v>
      </c>
      <c r="E42" s="42" t="s">
        <v>1719</v>
      </c>
      <c r="F42" s="42" t="s">
        <v>2095</v>
      </c>
      <c r="G42" s="16">
        <f>VLOOKUP(A42,Kardex!A:A,1,FALSE)</f>
        <v>30008</v>
      </c>
    </row>
    <row r="43" spans="1:7">
      <c r="A43" s="17">
        <v>63644</v>
      </c>
      <c r="B43" s="26" t="s">
        <v>1521</v>
      </c>
      <c r="C43" s="26" t="s">
        <v>476</v>
      </c>
      <c r="D43" s="26" t="s">
        <v>2093</v>
      </c>
      <c r="E43" s="42" t="s">
        <v>1719</v>
      </c>
      <c r="F43" s="42" t="s">
        <v>2095</v>
      </c>
      <c r="G43" s="16">
        <f>VLOOKUP(A43,Kardex!A:A,1,FALSE)</f>
        <v>63644</v>
      </c>
    </row>
    <row r="44" spans="1:7">
      <c r="A44" s="17">
        <v>63778</v>
      </c>
      <c r="B44" s="26" t="s">
        <v>1534</v>
      </c>
      <c r="C44" s="26" t="s">
        <v>476</v>
      </c>
      <c r="D44" s="26" t="s">
        <v>2093</v>
      </c>
      <c r="E44" s="42" t="s">
        <v>1719</v>
      </c>
      <c r="F44" s="42" t="s">
        <v>2095</v>
      </c>
      <c r="G44" s="16">
        <f>VLOOKUP(A44,Kardex!A:A,1,FALSE)</f>
        <v>63778</v>
      </c>
    </row>
    <row r="45" spans="1:7">
      <c r="A45" s="17">
        <v>25</v>
      </c>
      <c r="B45" s="26" t="s">
        <v>110</v>
      </c>
      <c r="C45" s="26" t="s">
        <v>476</v>
      </c>
      <c r="D45" s="26" t="s">
        <v>2093</v>
      </c>
      <c r="E45" s="42" t="s">
        <v>1719</v>
      </c>
      <c r="F45" s="42" t="s">
        <v>2095</v>
      </c>
      <c r="G45" s="16">
        <f>VLOOKUP(A45,Kardex!A:A,1,FALSE)</f>
        <v>25</v>
      </c>
    </row>
    <row r="46" spans="1:7">
      <c r="A46" s="17">
        <v>5044</v>
      </c>
      <c r="B46" s="26" t="s">
        <v>446</v>
      </c>
      <c r="C46" s="26" t="s">
        <v>476</v>
      </c>
      <c r="D46" s="26" t="s">
        <v>2093</v>
      </c>
      <c r="E46" s="42" t="s">
        <v>1719</v>
      </c>
      <c r="F46" s="42" t="s">
        <v>2095</v>
      </c>
      <c r="G46" s="16">
        <f>VLOOKUP(A46,Kardex!A:A,1,FALSE)</f>
        <v>5044</v>
      </c>
    </row>
    <row r="47" spans="1:7">
      <c r="A47" s="17">
        <v>15</v>
      </c>
      <c r="B47" s="26" t="s">
        <v>77</v>
      </c>
      <c r="C47" s="26" t="s">
        <v>476</v>
      </c>
      <c r="D47" s="26" t="s">
        <v>2093</v>
      </c>
      <c r="E47" s="42" t="s">
        <v>1719</v>
      </c>
      <c r="F47" s="42" t="s">
        <v>2095</v>
      </c>
      <c r="G47" s="16">
        <f>VLOOKUP(A47,Kardex!A:A,1,FALSE)</f>
        <v>15</v>
      </c>
    </row>
    <row r="48" spans="1:7">
      <c r="A48" s="17">
        <v>14</v>
      </c>
      <c r="B48" s="26" t="s">
        <v>542</v>
      </c>
      <c r="C48" s="26" t="s">
        <v>476</v>
      </c>
      <c r="D48" s="26" t="s">
        <v>2093</v>
      </c>
      <c r="E48" s="42" t="s">
        <v>1719</v>
      </c>
      <c r="F48" s="42" t="s">
        <v>2095</v>
      </c>
      <c r="G48" s="16">
        <f>VLOOKUP(A48,Kardex!A:A,1,FALSE)</f>
        <v>14</v>
      </c>
    </row>
    <row r="49" spans="1:7">
      <c r="A49" s="17">
        <v>60421</v>
      </c>
      <c r="B49" s="27" t="s">
        <v>1284</v>
      </c>
      <c r="C49" s="27" t="s">
        <v>31</v>
      </c>
      <c r="D49" s="27" t="s">
        <v>2093</v>
      </c>
      <c r="E49" s="42" t="s">
        <v>1719</v>
      </c>
      <c r="F49" s="42" t="s">
        <v>2095</v>
      </c>
      <c r="G49" s="16">
        <f>VLOOKUP(A49,Kardex!A:A,1,FALSE)</f>
        <v>60421</v>
      </c>
    </row>
    <row r="50" spans="1:7">
      <c r="A50" s="17">
        <v>52210</v>
      </c>
      <c r="B50" s="27" t="s">
        <v>313</v>
      </c>
      <c r="C50" s="27" t="s">
        <v>31</v>
      </c>
      <c r="D50" s="27" t="s">
        <v>2093</v>
      </c>
      <c r="E50" s="42" t="s">
        <v>1719</v>
      </c>
      <c r="F50" s="42" t="s">
        <v>2095</v>
      </c>
      <c r="G50" s="16">
        <f>VLOOKUP(A50,Kardex!A:A,1,FALSE)</f>
        <v>52210</v>
      </c>
    </row>
    <row r="51" spans="1:7">
      <c r="A51" s="17">
        <v>5091</v>
      </c>
      <c r="B51" s="27" t="s">
        <v>115</v>
      </c>
      <c r="C51" s="27" t="s">
        <v>31</v>
      </c>
      <c r="D51" s="27" t="s">
        <v>2093</v>
      </c>
      <c r="E51" s="42" t="s">
        <v>1719</v>
      </c>
      <c r="F51" s="42" t="s">
        <v>2095</v>
      </c>
      <c r="G51" s="16">
        <f>VLOOKUP(A51,Kardex!A:A,1,FALSE)</f>
        <v>5091</v>
      </c>
    </row>
    <row r="52" spans="1:7">
      <c r="A52" s="17">
        <v>53607</v>
      </c>
      <c r="B52" s="27" t="s">
        <v>432</v>
      </c>
      <c r="C52" s="27" t="s">
        <v>31</v>
      </c>
      <c r="D52" s="27" t="s">
        <v>2093</v>
      </c>
      <c r="E52" s="42" t="s">
        <v>1719</v>
      </c>
      <c r="F52" s="42" t="s">
        <v>2095</v>
      </c>
      <c r="G52" s="16">
        <f>VLOOKUP(A52,Kardex!A:A,1,FALSE)</f>
        <v>53607</v>
      </c>
    </row>
    <row r="53" spans="1:7">
      <c r="A53" s="17">
        <v>233</v>
      </c>
      <c r="B53" s="27" t="s">
        <v>441</v>
      </c>
      <c r="C53" s="27" t="s">
        <v>31</v>
      </c>
      <c r="D53" s="27" t="s">
        <v>2093</v>
      </c>
      <c r="E53" s="42" t="s">
        <v>1719</v>
      </c>
      <c r="F53" s="42" t="s">
        <v>2095</v>
      </c>
      <c r="G53" s="16">
        <f>VLOOKUP(A53,Kardex!A:A,1,FALSE)</f>
        <v>233</v>
      </c>
    </row>
    <row r="54" spans="1:7">
      <c r="A54" s="17">
        <v>50810</v>
      </c>
      <c r="B54" s="27" t="s">
        <v>428</v>
      </c>
      <c r="C54" s="27" t="s">
        <v>31</v>
      </c>
      <c r="D54" s="27" t="s">
        <v>2093</v>
      </c>
      <c r="E54" s="42" t="s">
        <v>1719</v>
      </c>
      <c r="F54" s="42" t="s">
        <v>2095</v>
      </c>
      <c r="G54" s="16">
        <f>VLOOKUP(A54,Kardex!A:A,1,FALSE)</f>
        <v>50810</v>
      </c>
    </row>
    <row r="55" spans="1:7">
      <c r="A55" s="17">
        <v>63212</v>
      </c>
      <c r="B55" s="27" t="s">
        <v>1195</v>
      </c>
      <c r="C55" s="27" t="s">
        <v>31</v>
      </c>
      <c r="D55" s="27" t="s">
        <v>2093</v>
      </c>
      <c r="E55" s="42" t="s">
        <v>1719</v>
      </c>
      <c r="F55" s="42" t="s">
        <v>2095</v>
      </c>
      <c r="G55" s="16">
        <f>VLOOKUP(A55,Kardex!A:A,1,FALSE)</f>
        <v>63212</v>
      </c>
    </row>
    <row r="56" spans="1:7">
      <c r="A56" s="17">
        <v>62497</v>
      </c>
      <c r="B56" s="27" t="s">
        <v>505</v>
      </c>
      <c r="C56" s="27" t="s">
        <v>31</v>
      </c>
      <c r="D56" s="27" t="s">
        <v>2093</v>
      </c>
      <c r="E56" s="42" t="s">
        <v>1719</v>
      </c>
      <c r="F56" s="42" t="s">
        <v>2095</v>
      </c>
      <c r="G56" s="16">
        <f>VLOOKUP(A56,Kardex!A:A,1,FALSE)</f>
        <v>62497</v>
      </c>
    </row>
    <row r="57" spans="1:7">
      <c r="A57" s="17">
        <v>52373</v>
      </c>
      <c r="B57" s="27" t="s">
        <v>215</v>
      </c>
      <c r="C57" s="27" t="s">
        <v>31</v>
      </c>
      <c r="D57" s="27" t="s">
        <v>2093</v>
      </c>
      <c r="E57" s="42" t="s">
        <v>1719</v>
      </c>
      <c r="F57" s="42" t="s">
        <v>2095</v>
      </c>
      <c r="G57" s="16">
        <f>VLOOKUP(A57,Kardex!A:A,1,FALSE)</f>
        <v>52373</v>
      </c>
    </row>
    <row r="58" spans="1:7">
      <c r="A58" s="17">
        <v>50650</v>
      </c>
      <c r="B58" s="27" t="s">
        <v>217</v>
      </c>
      <c r="C58" s="27" t="s">
        <v>31</v>
      </c>
      <c r="D58" s="27" t="s">
        <v>2093</v>
      </c>
      <c r="E58" s="42" t="s">
        <v>1719</v>
      </c>
      <c r="F58" s="42" t="s">
        <v>2095</v>
      </c>
      <c r="G58" s="16">
        <f>VLOOKUP(A58,Kardex!A:A,1,FALSE)</f>
        <v>50650</v>
      </c>
    </row>
    <row r="59" spans="1:7">
      <c r="A59" s="17">
        <v>52246</v>
      </c>
      <c r="B59" s="27" t="s">
        <v>158</v>
      </c>
      <c r="C59" s="27" t="s">
        <v>31</v>
      </c>
      <c r="D59" s="27" t="s">
        <v>2093</v>
      </c>
      <c r="E59" s="42" t="s">
        <v>1719</v>
      </c>
      <c r="F59" s="42" t="s">
        <v>2095</v>
      </c>
      <c r="G59" s="16">
        <f>VLOOKUP(A59,Kardex!A:A,1,FALSE)</f>
        <v>52246</v>
      </c>
    </row>
    <row r="60" spans="1:7">
      <c r="A60" s="17">
        <v>5412</v>
      </c>
      <c r="B60" s="27" t="s">
        <v>442</v>
      </c>
      <c r="C60" s="27" t="s">
        <v>31</v>
      </c>
      <c r="D60" s="27" t="s">
        <v>2093</v>
      </c>
      <c r="E60" s="42" t="s">
        <v>1719</v>
      </c>
      <c r="F60" s="42" t="s">
        <v>2095</v>
      </c>
      <c r="G60" s="16">
        <f>VLOOKUP(A60,Kardex!A:A,1,FALSE)</f>
        <v>5412</v>
      </c>
    </row>
    <row r="61" spans="1:7">
      <c r="A61" s="17">
        <v>52483</v>
      </c>
      <c r="B61" s="43" t="s">
        <v>411</v>
      </c>
      <c r="C61" s="43" t="s">
        <v>31</v>
      </c>
      <c r="D61" s="43" t="s">
        <v>2093</v>
      </c>
      <c r="E61" s="42" t="s">
        <v>1719</v>
      </c>
      <c r="F61" s="42" t="s">
        <v>2095</v>
      </c>
      <c r="G61" s="16">
        <f>VLOOKUP(A61,Kardex!A:A,1,FALSE)</f>
        <v>52483</v>
      </c>
    </row>
    <row r="62" spans="1:7">
      <c r="A62" s="17">
        <v>64126</v>
      </c>
      <c r="B62" s="27" t="s">
        <v>2031</v>
      </c>
      <c r="C62" s="27" t="s">
        <v>31</v>
      </c>
      <c r="D62" s="27" t="s">
        <v>2093</v>
      </c>
      <c r="E62" s="42" t="s">
        <v>1719</v>
      </c>
      <c r="F62" s="42" t="s">
        <v>2095</v>
      </c>
      <c r="G62" s="16">
        <f>VLOOKUP(A62,Kardex!A:A,1,FALSE)</f>
        <v>64126</v>
      </c>
    </row>
    <row r="63" spans="1:7">
      <c r="A63" s="17">
        <v>52672</v>
      </c>
      <c r="B63" s="27" t="s">
        <v>165</v>
      </c>
      <c r="C63" s="27" t="s">
        <v>31</v>
      </c>
      <c r="D63" s="27" t="s">
        <v>2093</v>
      </c>
      <c r="E63" s="42" t="s">
        <v>1719</v>
      </c>
      <c r="F63" s="42" t="s">
        <v>2095</v>
      </c>
      <c r="G63" s="16">
        <f>VLOOKUP(A63,Kardex!A:A,1,FALSE)</f>
        <v>52672</v>
      </c>
    </row>
    <row r="64" spans="1:7">
      <c r="A64" s="17">
        <v>61167</v>
      </c>
      <c r="B64" s="27" t="s">
        <v>394</v>
      </c>
      <c r="C64" s="27" t="s">
        <v>31</v>
      </c>
      <c r="D64" s="27" t="s">
        <v>2093</v>
      </c>
      <c r="E64" s="42" t="s">
        <v>1719</v>
      </c>
      <c r="F64" s="42" t="s">
        <v>2095</v>
      </c>
      <c r="G64" s="16">
        <f>VLOOKUP(A64,Kardex!A:A,1,FALSE)</f>
        <v>61167</v>
      </c>
    </row>
    <row r="65" spans="1:7">
      <c r="A65" s="17">
        <v>62659</v>
      </c>
      <c r="B65" s="27" t="s">
        <v>522</v>
      </c>
      <c r="C65" s="27" t="s">
        <v>31</v>
      </c>
      <c r="D65" s="27" t="s">
        <v>2093</v>
      </c>
      <c r="E65" s="42" t="s">
        <v>1719</v>
      </c>
      <c r="F65" s="42" t="s">
        <v>2095</v>
      </c>
      <c r="G65" s="16">
        <f>VLOOKUP(A65,Kardex!A:A,1,FALSE)</f>
        <v>62659</v>
      </c>
    </row>
    <row r="66" spans="1:7">
      <c r="A66" s="17">
        <v>63993</v>
      </c>
      <c r="B66" s="27" t="s">
        <v>2037</v>
      </c>
      <c r="C66" s="27" t="s">
        <v>31</v>
      </c>
      <c r="D66" s="27" t="s">
        <v>2093</v>
      </c>
      <c r="E66" s="42" t="s">
        <v>1719</v>
      </c>
      <c r="F66" s="42" t="s">
        <v>2095</v>
      </c>
      <c r="G66" s="16">
        <f>VLOOKUP(A66,Kardex!A:A,1,FALSE)</f>
        <v>63993</v>
      </c>
    </row>
    <row r="67" spans="1:7">
      <c r="A67" s="17">
        <v>52366</v>
      </c>
      <c r="B67" s="27" t="s">
        <v>180</v>
      </c>
      <c r="C67" s="27" t="s">
        <v>31</v>
      </c>
      <c r="D67" s="27" t="s">
        <v>2093</v>
      </c>
      <c r="E67" s="42" t="s">
        <v>1719</v>
      </c>
      <c r="F67" s="42" t="s">
        <v>2095</v>
      </c>
      <c r="G67" s="16">
        <f>VLOOKUP(A67,Kardex!A:A,1,FALSE)</f>
        <v>52366</v>
      </c>
    </row>
    <row r="68" spans="1:7">
      <c r="A68" s="17">
        <v>384</v>
      </c>
      <c r="B68" s="27" t="s">
        <v>430</v>
      </c>
      <c r="C68" s="27" t="s">
        <v>31</v>
      </c>
      <c r="D68" s="27" t="s">
        <v>2093</v>
      </c>
      <c r="E68" s="42" t="s">
        <v>1719</v>
      </c>
      <c r="F68" s="42" t="s">
        <v>2095</v>
      </c>
      <c r="G68" s="16">
        <f>VLOOKUP(A68,Kardex!A:A,1,FALSE)</f>
        <v>384</v>
      </c>
    </row>
    <row r="69" spans="1:7">
      <c r="A69" s="17">
        <v>62525</v>
      </c>
      <c r="B69" s="43" t="s">
        <v>501</v>
      </c>
      <c r="C69" s="43" t="s">
        <v>31</v>
      </c>
      <c r="D69" s="43" t="s">
        <v>2093</v>
      </c>
      <c r="E69" s="42" t="s">
        <v>1719</v>
      </c>
      <c r="F69" s="42" t="s">
        <v>2095</v>
      </c>
      <c r="G69" s="16">
        <f>VLOOKUP(A69,Kardex!A:A,1,FALSE)</f>
        <v>62525</v>
      </c>
    </row>
    <row r="70" spans="1:7">
      <c r="A70" s="28">
        <v>63951</v>
      </c>
      <c r="B70" s="27" t="s">
        <v>2019</v>
      </c>
      <c r="C70" s="27" t="s">
        <v>31</v>
      </c>
      <c r="D70" s="27" t="s">
        <v>2093</v>
      </c>
      <c r="E70" s="42" t="s">
        <v>1719</v>
      </c>
      <c r="F70" s="42" t="s">
        <v>2095</v>
      </c>
      <c r="G70" s="16">
        <f>VLOOKUP(A70,Kardex!A:A,1,FALSE)</f>
        <v>63951</v>
      </c>
    </row>
    <row r="71" spans="1:7">
      <c r="A71" s="17">
        <v>52254</v>
      </c>
      <c r="B71" s="43" t="s">
        <v>226</v>
      </c>
      <c r="C71" s="43" t="s">
        <v>31</v>
      </c>
      <c r="D71" s="43" t="s">
        <v>2093</v>
      </c>
      <c r="E71" s="42" t="s">
        <v>1719</v>
      </c>
      <c r="F71" s="42" t="s">
        <v>2095</v>
      </c>
      <c r="G71" s="16">
        <f>VLOOKUP(A71,Kardex!A:A,1,FALSE)</f>
        <v>52254</v>
      </c>
    </row>
    <row r="72" spans="1:7">
      <c r="A72" s="17">
        <v>53200</v>
      </c>
      <c r="B72" s="43" t="s">
        <v>241</v>
      </c>
      <c r="C72" s="43" t="s">
        <v>31</v>
      </c>
      <c r="D72" s="43" t="s">
        <v>2093</v>
      </c>
      <c r="E72" s="42" t="s">
        <v>1719</v>
      </c>
      <c r="F72" s="42" t="s">
        <v>2095</v>
      </c>
      <c r="G72" s="16">
        <f>VLOOKUP(A72,Kardex!A:A,1,FALSE)</f>
        <v>53200</v>
      </c>
    </row>
    <row r="73" spans="1:7">
      <c r="A73" s="17">
        <v>51870</v>
      </c>
      <c r="B73" s="43" t="s">
        <v>263</v>
      </c>
      <c r="C73" s="43" t="s">
        <v>31</v>
      </c>
      <c r="D73" s="43" t="s">
        <v>2093</v>
      </c>
      <c r="E73" s="42" t="s">
        <v>1719</v>
      </c>
      <c r="F73" s="42" t="s">
        <v>2095</v>
      </c>
      <c r="G73" s="16">
        <f>VLOOKUP(A73,Kardex!A:A,1,FALSE)</f>
        <v>51870</v>
      </c>
    </row>
    <row r="74" spans="1:7">
      <c r="A74" s="17">
        <v>53906</v>
      </c>
      <c r="B74" s="43" t="s">
        <v>353</v>
      </c>
      <c r="C74" s="43" t="s">
        <v>31</v>
      </c>
      <c r="D74" s="43" t="s">
        <v>2093</v>
      </c>
      <c r="E74" s="42" t="s">
        <v>1719</v>
      </c>
      <c r="F74" s="42" t="s">
        <v>2095</v>
      </c>
      <c r="G74" s="16">
        <f>VLOOKUP(A74,Kardex!A:A,1,FALSE)</f>
        <v>53906</v>
      </c>
    </row>
    <row r="75" spans="1:7">
      <c r="A75" s="17">
        <v>64388</v>
      </c>
      <c r="B75" s="27" t="s">
        <v>2273</v>
      </c>
      <c r="C75" s="27" t="s">
        <v>31</v>
      </c>
      <c r="D75" s="27" t="s">
        <v>2093</v>
      </c>
      <c r="E75" s="42" t="s">
        <v>1719</v>
      </c>
      <c r="F75" s="42" t="s">
        <v>2095</v>
      </c>
      <c r="G75" s="16">
        <f>VLOOKUP(A75,Kardex!A:A,1,FALSE)</f>
        <v>64388</v>
      </c>
    </row>
    <row r="76" spans="1:7">
      <c r="A76" s="17">
        <v>61373</v>
      </c>
      <c r="B76" s="43" t="s">
        <v>258</v>
      </c>
      <c r="C76" s="43" t="s">
        <v>31</v>
      </c>
      <c r="D76" s="43" t="s">
        <v>2093</v>
      </c>
      <c r="E76" s="42" t="s">
        <v>1719</v>
      </c>
      <c r="F76" s="42" t="s">
        <v>2095</v>
      </c>
      <c r="G76" s="16">
        <f>VLOOKUP(A76,Kardex!A:A,1,FALSE)</f>
        <v>61373</v>
      </c>
    </row>
    <row r="77" spans="1:7">
      <c r="A77" s="17">
        <v>52557</v>
      </c>
      <c r="B77" s="27" t="s">
        <v>283</v>
      </c>
      <c r="C77" s="27" t="s">
        <v>31</v>
      </c>
      <c r="D77" s="27" t="s">
        <v>2093</v>
      </c>
      <c r="E77" s="42" t="s">
        <v>1719</v>
      </c>
      <c r="F77" s="42" t="s">
        <v>2095</v>
      </c>
      <c r="G77" s="16">
        <f>VLOOKUP(A77,Kardex!A:A,1,FALSE)</f>
        <v>52557</v>
      </c>
    </row>
    <row r="78" spans="1:7">
      <c r="A78" s="17">
        <v>6352</v>
      </c>
      <c r="B78" s="27" t="s">
        <v>254</v>
      </c>
      <c r="C78" s="27" t="s">
        <v>31</v>
      </c>
      <c r="D78" s="27" t="s">
        <v>2093</v>
      </c>
      <c r="E78" s="42" t="s">
        <v>1719</v>
      </c>
      <c r="F78" s="42" t="s">
        <v>2095</v>
      </c>
      <c r="G78" s="16">
        <f>VLOOKUP(A78,Kardex!A:A,1,FALSE)</f>
        <v>6352</v>
      </c>
    </row>
    <row r="79" spans="1:7">
      <c r="A79" s="17">
        <v>53645</v>
      </c>
      <c r="B79" s="27" t="s">
        <v>405</v>
      </c>
      <c r="C79" s="27" t="s">
        <v>31</v>
      </c>
      <c r="D79" s="27" t="s">
        <v>2093</v>
      </c>
      <c r="E79" s="42" t="s">
        <v>1719</v>
      </c>
      <c r="F79" s="42" t="s">
        <v>2095</v>
      </c>
      <c r="G79" s="16">
        <f>VLOOKUP(A79,Kardex!A:A,1,FALSE)</f>
        <v>53645</v>
      </c>
    </row>
    <row r="80" spans="1:7">
      <c r="A80" s="17">
        <v>97013</v>
      </c>
      <c r="B80" s="27" t="s">
        <v>287</v>
      </c>
      <c r="C80" s="27" t="s">
        <v>31</v>
      </c>
      <c r="D80" s="27" t="s">
        <v>2093</v>
      </c>
      <c r="E80" s="42" t="s">
        <v>1719</v>
      </c>
      <c r="F80" s="42" t="s">
        <v>2095</v>
      </c>
      <c r="G80" s="16">
        <f>VLOOKUP(A80,Kardex!A:A,1,FALSE)</f>
        <v>97013</v>
      </c>
    </row>
    <row r="81" spans="1:7">
      <c r="A81" s="17">
        <v>332</v>
      </c>
      <c r="B81" s="27" t="s">
        <v>385</v>
      </c>
      <c r="C81" s="27" t="s">
        <v>31</v>
      </c>
      <c r="D81" s="27" t="s">
        <v>2093</v>
      </c>
      <c r="E81" s="42" t="s">
        <v>1719</v>
      </c>
      <c r="F81" s="42" t="s">
        <v>2095</v>
      </c>
      <c r="G81" s="16">
        <f>VLOOKUP(A81,Kardex!A:A,1,FALSE)</f>
        <v>332</v>
      </c>
    </row>
    <row r="82" spans="1:7">
      <c r="A82" s="17">
        <v>50490</v>
      </c>
      <c r="B82" s="27" t="s">
        <v>233</v>
      </c>
      <c r="C82" s="27" t="s">
        <v>31</v>
      </c>
      <c r="D82" s="27" t="s">
        <v>2093</v>
      </c>
      <c r="E82" s="42" t="s">
        <v>1719</v>
      </c>
      <c r="F82" s="42" t="s">
        <v>2095</v>
      </c>
      <c r="G82" s="16">
        <f>VLOOKUP(A82,Kardex!A:A,1,FALSE)</f>
        <v>50490</v>
      </c>
    </row>
    <row r="83" spans="1:7">
      <c r="A83" s="17">
        <v>61119</v>
      </c>
      <c r="B83" s="43" t="s">
        <v>1780</v>
      </c>
      <c r="C83" s="43" t="s">
        <v>31</v>
      </c>
      <c r="D83" s="43" t="s">
        <v>2093</v>
      </c>
      <c r="E83" s="42" t="s">
        <v>1719</v>
      </c>
      <c r="F83" s="42" t="s">
        <v>2095</v>
      </c>
      <c r="G83" s="16">
        <f>VLOOKUP(A83,Kardex!A:A,1,FALSE)</f>
        <v>61119</v>
      </c>
    </row>
    <row r="84" spans="1:7">
      <c r="A84" s="17">
        <v>52885</v>
      </c>
      <c r="B84" s="43" t="s">
        <v>2168</v>
      </c>
      <c r="C84" s="43" t="s">
        <v>31</v>
      </c>
      <c r="D84" s="43" t="s">
        <v>2093</v>
      </c>
      <c r="E84" s="42" t="s">
        <v>1719</v>
      </c>
      <c r="F84" s="42" t="s">
        <v>2095</v>
      </c>
      <c r="G84" s="16">
        <f>VLOOKUP(A84,Kardex!A:A,1,FALSE)</f>
        <v>52885</v>
      </c>
    </row>
    <row r="85" spans="1:7">
      <c r="A85" s="17">
        <v>61368</v>
      </c>
      <c r="B85" s="43" t="s">
        <v>1256</v>
      </c>
      <c r="C85" s="43" t="s">
        <v>31</v>
      </c>
      <c r="D85" s="43" t="s">
        <v>2093</v>
      </c>
      <c r="E85" s="42" t="s">
        <v>1719</v>
      </c>
      <c r="F85" s="42" t="s">
        <v>2095</v>
      </c>
      <c r="G85" s="16">
        <f>VLOOKUP(A85,Kardex!A:A,1,FALSE)</f>
        <v>61368</v>
      </c>
    </row>
    <row r="86" spans="1:7">
      <c r="A86" s="17">
        <v>50723</v>
      </c>
      <c r="B86" s="27" t="s">
        <v>38</v>
      </c>
      <c r="C86" s="27" t="s">
        <v>31</v>
      </c>
      <c r="D86" s="27" t="s">
        <v>2093</v>
      </c>
      <c r="E86" s="42" t="s">
        <v>1719</v>
      </c>
      <c r="F86" s="42" t="s">
        <v>2095</v>
      </c>
      <c r="G86" s="16">
        <f>VLOOKUP(A86,Kardex!A:A,1,FALSE)</f>
        <v>50723</v>
      </c>
    </row>
    <row r="87" spans="1:7">
      <c r="A87" s="17">
        <v>5966</v>
      </c>
      <c r="B87" s="27" t="s">
        <v>320</v>
      </c>
      <c r="C87" s="27" t="s">
        <v>31</v>
      </c>
      <c r="D87" s="27" t="s">
        <v>2093</v>
      </c>
      <c r="E87" s="42" t="s">
        <v>1719</v>
      </c>
      <c r="F87" s="42" t="s">
        <v>2095</v>
      </c>
      <c r="G87" s="16">
        <f>VLOOKUP(A87,Kardex!A:A,1,FALSE)</f>
        <v>5966</v>
      </c>
    </row>
    <row r="88" spans="1:7">
      <c r="A88" s="17">
        <v>62539</v>
      </c>
      <c r="B88" s="27" t="s">
        <v>510</v>
      </c>
      <c r="C88" s="27" t="s">
        <v>31</v>
      </c>
      <c r="D88" s="27" t="s">
        <v>2093</v>
      </c>
      <c r="E88" s="42" t="s">
        <v>1719</v>
      </c>
      <c r="F88" s="42" t="s">
        <v>2095</v>
      </c>
      <c r="G88" s="16">
        <f>VLOOKUP(A88,Kardex!A:A,1,FALSE)</f>
        <v>62539</v>
      </c>
    </row>
    <row r="89" spans="1:7">
      <c r="A89" s="17">
        <v>63109</v>
      </c>
      <c r="B89" s="27" t="s">
        <v>1212</v>
      </c>
      <c r="C89" s="27" t="s">
        <v>31</v>
      </c>
      <c r="D89" s="27" t="s">
        <v>2093</v>
      </c>
      <c r="E89" s="42" t="s">
        <v>1719</v>
      </c>
      <c r="F89" s="42" t="s">
        <v>2095</v>
      </c>
      <c r="G89" s="16">
        <f>VLOOKUP(A89,Kardex!A:A,1,FALSE)</f>
        <v>63109</v>
      </c>
    </row>
    <row r="90" spans="1:7">
      <c r="A90" s="17">
        <v>61001</v>
      </c>
      <c r="B90" s="27" t="s">
        <v>176</v>
      </c>
      <c r="C90" s="27" t="s">
        <v>31</v>
      </c>
      <c r="D90" s="27" t="s">
        <v>2093</v>
      </c>
      <c r="E90" s="42" t="s">
        <v>1719</v>
      </c>
      <c r="F90" s="42" t="s">
        <v>2095</v>
      </c>
      <c r="G90" s="16">
        <f>VLOOKUP(A90,Kardex!A:A,1,FALSE)</f>
        <v>61001</v>
      </c>
    </row>
    <row r="91" spans="1:7">
      <c r="A91" s="17">
        <v>52198</v>
      </c>
      <c r="B91" s="27" t="s">
        <v>315</v>
      </c>
      <c r="C91" s="27" t="s">
        <v>23</v>
      </c>
      <c r="D91" s="27" t="s">
        <v>2093</v>
      </c>
      <c r="E91" s="42" t="s">
        <v>1719</v>
      </c>
      <c r="F91" s="42" t="s">
        <v>2095</v>
      </c>
      <c r="G91" s="16">
        <f>VLOOKUP(A91,Kardex!A:A,1,FALSE)</f>
        <v>52198</v>
      </c>
    </row>
    <row r="92" spans="1:7">
      <c r="A92" s="17">
        <v>63135</v>
      </c>
      <c r="B92" s="27" t="s">
        <v>1168</v>
      </c>
      <c r="C92" s="27" t="s">
        <v>23</v>
      </c>
      <c r="D92" s="27" t="s">
        <v>2093</v>
      </c>
      <c r="E92" s="42" t="s">
        <v>1719</v>
      </c>
      <c r="F92" s="42" t="s">
        <v>2095</v>
      </c>
      <c r="G92" s="16">
        <f>VLOOKUP(A92,Kardex!A:A,1,FALSE)</f>
        <v>63135</v>
      </c>
    </row>
    <row r="93" spans="1:7">
      <c r="A93" s="17">
        <v>51291</v>
      </c>
      <c r="B93" s="27" t="s">
        <v>433</v>
      </c>
      <c r="C93" s="27" t="s">
        <v>23</v>
      </c>
      <c r="D93" s="27" t="s">
        <v>2093</v>
      </c>
      <c r="E93" s="42" t="s">
        <v>1719</v>
      </c>
      <c r="F93" s="42" t="s">
        <v>2095</v>
      </c>
      <c r="G93" s="16">
        <f>VLOOKUP(A93,Kardex!A:A,1,FALSE)</f>
        <v>51291</v>
      </c>
    </row>
    <row r="94" spans="1:7">
      <c r="A94" s="17">
        <v>61993</v>
      </c>
      <c r="B94" s="27" t="s">
        <v>1262</v>
      </c>
      <c r="C94" s="27" t="s">
        <v>23</v>
      </c>
      <c r="D94" s="27" t="s">
        <v>2093</v>
      </c>
      <c r="E94" s="42" t="s">
        <v>1719</v>
      </c>
      <c r="F94" s="42" t="s">
        <v>2095</v>
      </c>
      <c r="G94" s="16">
        <f>VLOOKUP(A94,Kardex!A:A,1,FALSE)</f>
        <v>61993</v>
      </c>
    </row>
    <row r="95" spans="1:7">
      <c r="A95" s="17">
        <v>60371</v>
      </c>
      <c r="B95" s="27" t="s">
        <v>200</v>
      </c>
      <c r="C95" s="27" t="s">
        <v>23</v>
      </c>
      <c r="D95" s="27" t="s">
        <v>2093</v>
      </c>
      <c r="E95" s="42" t="s">
        <v>1719</v>
      </c>
      <c r="F95" s="42" t="s">
        <v>2095</v>
      </c>
      <c r="G95" s="16">
        <f>VLOOKUP(A95,Kardex!A:A,1,FALSE)</f>
        <v>60371</v>
      </c>
    </row>
    <row r="96" spans="1:7">
      <c r="A96" s="17">
        <v>62471</v>
      </c>
      <c r="B96" s="26" t="s">
        <v>508</v>
      </c>
      <c r="C96" s="26" t="s">
        <v>23</v>
      </c>
      <c r="D96" s="26" t="s">
        <v>2093</v>
      </c>
      <c r="E96" s="42" t="s">
        <v>1719</v>
      </c>
      <c r="F96" s="42" t="s">
        <v>2095</v>
      </c>
      <c r="G96" s="16">
        <f>VLOOKUP(A96,Kardex!A:A,1,FALSE)</f>
        <v>62471</v>
      </c>
    </row>
    <row r="97" spans="1:7">
      <c r="A97" s="17">
        <v>61539</v>
      </c>
      <c r="B97" s="26" t="s">
        <v>173</v>
      </c>
      <c r="C97" s="26" t="s">
        <v>23</v>
      </c>
      <c r="D97" s="26" t="s">
        <v>2093</v>
      </c>
      <c r="E97" s="42" t="s">
        <v>1719</v>
      </c>
      <c r="F97" s="42" t="s">
        <v>2095</v>
      </c>
      <c r="G97" s="16">
        <f>VLOOKUP(A97,Kardex!A:A,1,FALSE)</f>
        <v>61539</v>
      </c>
    </row>
    <row r="98" spans="1:7">
      <c r="A98" s="17">
        <v>52453</v>
      </c>
      <c r="B98" s="26" t="s">
        <v>213</v>
      </c>
      <c r="C98" s="26" t="s">
        <v>23</v>
      </c>
      <c r="D98" s="26" t="s">
        <v>2093</v>
      </c>
      <c r="E98" s="42" t="s">
        <v>1719</v>
      </c>
      <c r="F98" s="42" t="s">
        <v>2095</v>
      </c>
      <c r="G98" s="16">
        <f>VLOOKUP(A98,Kardex!A:A,1,FALSE)</f>
        <v>52453</v>
      </c>
    </row>
    <row r="99" spans="1:7">
      <c r="A99" s="17">
        <v>61786</v>
      </c>
      <c r="B99" s="27" t="s">
        <v>26</v>
      </c>
      <c r="C99" s="27" t="s">
        <v>23</v>
      </c>
      <c r="D99" s="27" t="s">
        <v>2093</v>
      </c>
      <c r="E99" s="42" t="s">
        <v>1719</v>
      </c>
      <c r="F99" s="42" t="s">
        <v>2095</v>
      </c>
      <c r="G99" s="16">
        <f>VLOOKUP(A99,Kardex!A:A,1,FALSE)</f>
        <v>61786</v>
      </c>
    </row>
    <row r="100" spans="1:7">
      <c r="A100" s="17">
        <v>60372</v>
      </c>
      <c r="B100" s="26" t="s">
        <v>22</v>
      </c>
      <c r="C100" s="26" t="s">
        <v>23</v>
      </c>
      <c r="D100" s="26" t="s">
        <v>2093</v>
      </c>
      <c r="E100" s="42" t="s">
        <v>1719</v>
      </c>
      <c r="F100" s="42" t="s">
        <v>2095</v>
      </c>
      <c r="G100" s="16">
        <f>VLOOKUP(A100,Kardex!A:A,1,FALSE)</f>
        <v>60372</v>
      </c>
    </row>
    <row r="101" spans="1:7">
      <c r="A101" s="17">
        <v>60353</v>
      </c>
      <c r="B101" s="26" t="s">
        <v>8</v>
      </c>
      <c r="C101" s="26" t="s">
        <v>23</v>
      </c>
      <c r="D101" s="26" t="s">
        <v>2093</v>
      </c>
      <c r="E101" s="42" t="s">
        <v>1719</v>
      </c>
      <c r="F101" s="42" t="s">
        <v>2095</v>
      </c>
      <c r="G101" s="16">
        <f>VLOOKUP(A101,Kardex!A:A,1,FALSE)</f>
        <v>60353</v>
      </c>
    </row>
    <row r="102" spans="1:7">
      <c r="A102" s="17">
        <v>295</v>
      </c>
      <c r="B102" s="27" t="s">
        <v>98</v>
      </c>
      <c r="C102" s="27" t="s">
        <v>23</v>
      </c>
      <c r="D102" s="27" t="s">
        <v>2093</v>
      </c>
      <c r="E102" s="42" t="s">
        <v>1719</v>
      </c>
      <c r="F102" s="42" t="s">
        <v>2095</v>
      </c>
      <c r="G102" s="16">
        <f>VLOOKUP(A102,Kardex!A:A,1,FALSE)</f>
        <v>295</v>
      </c>
    </row>
    <row r="103" spans="1:7">
      <c r="A103" s="17">
        <v>60346</v>
      </c>
      <c r="B103" s="27" t="s">
        <v>7</v>
      </c>
      <c r="C103" s="27" t="s">
        <v>23</v>
      </c>
      <c r="D103" s="27" t="s">
        <v>2093</v>
      </c>
      <c r="E103" s="42" t="s">
        <v>1719</v>
      </c>
      <c r="F103" s="42" t="s">
        <v>2095</v>
      </c>
      <c r="G103" s="16">
        <f>VLOOKUP(A103,Kardex!A:A,1,FALSE)</f>
        <v>60346</v>
      </c>
    </row>
    <row r="104" spans="1:7">
      <c r="A104" s="17">
        <v>52704</v>
      </c>
      <c r="B104" s="27" t="s">
        <v>332</v>
      </c>
      <c r="C104" s="27" t="s">
        <v>23</v>
      </c>
      <c r="D104" s="27" t="s">
        <v>2093</v>
      </c>
      <c r="E104" s="42" t="s">
        <v>1719</v>
      </c>
      <c r="F104" s="42" t="s">
        <v>2095</v>
      </c>
      <c r="G104" s="16">
        <f>VLOOKUP(A104,Kardex!A:A,1,FALSE)</f>
        <v>52704</v>
      </c>
    </row>
    <row r="105" spans="1:7">
      <c r="A105" s="17">
        <v>60919</v>
      </c>
      <c r="B105" s="43" t="s">
        <v>297</v>
      </c>
      <c r="C105" s="43" t="s">
        <v>23</v>
      </c>
      <c r="D105" s="43" t="s">
        <v>2093</v>
      </c>
      <c r="E105" s="42" t="s">
        <v>1719</v>
      </c>
      <c r="F105" s="42" t="s">
        <v>2095</v>
      </c>
      <c r="G105" s="16">
        <f>VLOOKUP(A105,Kardex!A:A,1,FALSE)</f>
        <v>60919</v>
      </c>
    </row>
    <row r="106" spans="1:7">
      <c r="A106" s="17">
        <v>60513</v>
      </c>
      <c r="B106" s="26" t="s">
        <v>109</v>
      </c>
      <c r="C106" s="26" t="s">
        <v>23</v>
      </c>
      <c r="D106" s="26" t="s">
        <v>2093</v>
      </c>
      <c r="E106" s="42" t="s">
        <v>1719</v>
      </c>
      <c r="F106" s="42" t="s">
        <v>2095</v>
      </c>
      <c r="G106" s="16">
        <f>VLOOKUP(A106,Kardex!A:A,1,FALSE)</f>
        <v>60513</v>
      </c>
    </row>
    <row r="107" spans="1:7">
      <c r="A107" s="17">
        <v>60716</v>
      </c>
      <c r="B107" s="27" t="s">
        <v>149</v>
      </c>
      <c r="C107" s="27" t="s">
        <v>23</v>
      </c>
      <c r="D107" s="27" t="s">
        <v>2093</v>
      </c>
      <c r="E107" s="42" t="s">
        <v>1719</v>
      </c>
      <c r="F107" s="42" t="s">
        <v>2095</v>
      </c>
      <c r="G107" s="16">
        <f>VLOOKUP(A107,Kardex!A:A,1,FALSE)</f>
        <v>60716</v>
      </c>
    </row>
    <row r="108" spans="1:7">
      <c r="A108" s="17">
        <v>50359</v>
      </c>
      <c r="B108" s="26" t="s">
        <v>70</v>
      </c>
      <c r="C108" s="26" t="s">
        <v>23</v>
      </c>
      <c r="D108" s="26" t="s">
        <v>2093</v>
      </c>
      <c r="E108" s="42" t="s">
        <v>1719</v>
      </c>
      <c r="F108" s="42" t="s">
        <v>2095</v>
      </c>
      <c r="G108" s="16">
        <f>VLOOKUP(A108,Kardex!A:A,1,FALSE)</f>
        <v>50359</v>
      </c>
    </row>
    <row r="109" spans="1:7">
      <c r="A109" s="17">
        <v>38</v>
      </c>
      <c r="B109" s="26" t="s">
        <v>388</v>
      </c>
      <c r="C109" s="26" t="s">
        <v>23</v>
      </c>
      <c r="D109" s="26" t="s">
        <v>2093</v>
      </c>
      <c r="E109" s="42" t="s">
        <v>1719</v>
      </c>
      <c r="F109" s="42" t="s">
        <v>2095</v>
      </c>
      <c r="G109" s="16">
        <f>VLOOKUP(A109,Kardex!A:A,1,FALSE)</f>
        <v>38</v>
      </c>
    </row>
    <row r="110" spans="1:7">
      <c r="A110" s="17">
        <v>64024</v>
      </c>
      <c r="B110" s="26" t="s">
        <v>1988</v>
      </c>
      <c r="C110" s="26" t="s">
        <v>1360</v>
      </c>
      <c r="D110" s="26" t="s">
        <v>1360</v>
      </c>
      <c r="E110" s="42" t="s">
        <v>2074</v>
      </c>
      <c r="F110" s="42" t="s">
        <v>2095</v>
      </c>
      <c r="G110" s="16">
        <f>VLOOKUP(A110,Kardex!A:A,1,FALSE)</f>
        <v>64024</v>
      </c>
    </row>
    <row r="111" spans="1:7">
      <c r="A111" s="17">
        <v>64066</v>
      </c>
      <c r="B111" s="26" t="s">
        <v>2047</v>
      </c>
      <c r="C111" s="26" t="s">
        <v>1360</v>
      </c>
      <c r="D111" s="26" t="s">
        <v>1360</v>
      </c>
      <c r="E111" s="42" t="s">
        <v>2074</v>
      </c>
      <c r="F111" s="42" t="s">
        <v>2095</v>
      </c>
      <c r="G111" s="16">
        <f>VLOOKUP(A111,Kardex!A:A,1,FALSE)</f>
        <v>64066</v>
      </c>
    </row>
    <row r="112" spans="1:7">
      <c r="A112" s="17">
        <v>63918</v>
      </c>
      <c r="B112" s="26" t="s">
        <v>1422</v>
      </c>
      <c r="C112" s="26" t="s">
        <v>1360</v>
      </c>
      <c r="D112" s="26" t="s">
        <v>1360</v>
      </c>
      <c r="E112" s="42" t="s">
        <v>2074</v>
      </c>
      <c r="F112" s="42" t="s">
        <v>2095</v>
      </c>
      <c r="G112" s="16">
        <f>VLOOKUP(A112,Kardex!A:A,1,FALSE)</f>
        <v>63918</v>
      </c>
    </row>
    <row r="113" spans="1:7">
      <c r="A113" s="17">
        <v>61832</v>
      </c>
      <c r="B113" s="26" t="s">
        <v>625</v>
      </c>
      <c r="C113" s="26" t="s">
        <v>1360</v>
      </c>
      <c r="D113" s="26" t="s">
        <v>1360</v>
      </c>
      <c r="E113" s="42" t="s">
        <v>2074</v>
      </c>
      <c r="F113" s="42" t="s">
        <v>2095</v>
      </c>
      <c r="G113" s="16">
        <f>VLOOKUP(A113,Kardex!A:A,1,FALSE)</f>
        <v>61832</v>
      </c>
    </row>
    <row r="114" spans="1:7">
      <c r="A114" s="17">
        <v>63667</v>
      </c>
      <c r="B114" s="26" t="s">
        <v>1461</v>
      </c>
      <c r="C114" s="26" t="s">
        <v>1360</v>
      </c>
      <c r="D114" s="26" t="s">
        <v>1360</v>
      </c>
      <c r="E114" s="42" t="s">
        <v>2074</v>
      </c>
      <c r="F114" s="42" t="s">
        <v>2095</v>
      </c>
      <c r="G114" s="16">
        <f>VLOOKUP(A114,Kardex!A:A,1,FALSE)</f>
        <v>63667</v>
      </c>
    </row>
    <row r="115" spans="1:7">
      <c r="A115" s="17">
        <v>63685</v>
      </c>
      <c r="B115" s="26" t="s">
        <v>1466</v>
      </c>
      <c r="C115" s="26" t="s">
        <v>1360</v>
      </c>
      <c r="D115" s="26" t="s">
        <v>1360</v>
      </c>
      <c r="E115" s="42" t="s">
        <v>2074</v>
      </c>
      <c r="F115" s="42" t="s">
        <v>2095</v>
      </c>
      <c r="G115" s="16">
        <f>VLOOKUP(A115,Kardex!A:A,1,FALSE)</f>
        <v>63685</v>
      </c>
    </row>
    <row r="116" spans="1:7">
      <c r="A116" s="17">
        <v>63672</v>
      </c>
      <c r="B116" s="26" t="s">
        <v>1464</v>
      </c>
      <c r="C116" s="26" t="s">
        <v>1360</v>
      </c>
      <c r="D116" s="26" t="s">
        <v>1360</v>
      </c>
      <c r="E116" s="42" t="s">
        <v>2074</v>
      </c>
      <c r="F116" s="42" t="s">
        <v>2095</v>
      </c>
      <c r="G116" s="16">
        <f>VLOOKUP(A116,Kardex!A:A,1,FALSE)</f>
        <v>63672</v>
      </c>
    </row>
    <row r="117" spans="1:7">
      <c r="A117" s="17">
        <v>61360</v>
      </c>
      <c r="B117" s="26" t="s">
        <v>57</v>
      </c>
      <c r="C117" s="26" t="s">
        <v>1360</v>
      </c>
      <c r="D117" s="26" t="s">
        <v>1360</v>
      </c>
      <c r="E117" s="42" t="s">
        <v>2074</v>
      </c>
      <c r="F117" s="42" t="s">
        <v>2095</v>
      </c>
      <c r="G117" s="16">
        <f>VLOOKUP(A117,Kardex!A:A,1,FALSE)</f>
        <v>61360</v>
      </c>
    </row>
    <row r="118" spans="1:7">
      <c r="A118" s="17">
        <v>63338</v>
      </c>
      <c r="B118" s="26" t="s">
        <v>1507</v>
      </c>
      <c r="C118" s="26" t="s">
        <v>1360</v>
      </c>
      <c r="D118" s="26" t="s">
        <v>1360</v>
      </c>
      <c r="E118" s="42" t="s">
        <v>2074</v>
      </c>
      <c r="F118" s="42" t="s">
        <v>2095</v>
      </c>
      <c r="G118" s="16">
        <f>VLOOKUP(A118,Kardex!A:A,1,FALSE)</f>
        <v>63338</v>
      </c>
    </row>
    <row r="119" spans="1:7">
      <c r="A119" s="17">
        <v>62185</v>
      </c>
      <c r="B119" s="26" t="s">
        <v>465</v>
      </c>
      <c r="C119" s="26" t="s">
        <v>1360</v>
      </c>
      <c r="D119" s="26" t="s">
        <v>1360</v>
      </c>
      <c r="E119" s="42" t="s">
        <v>2074</v>
      </c>
      <c r="F119" s="42" t="s">
        <v>2095</v>
      </c>
      <c r="G119" s="16">
        <f>VLOOKUP(A119,Kardex!A:A,1,FALSE)</f>
        <v>62185</v>
      </c>
    </row>
    <row r="120" spans="1:7">
      <c r="A120" s="17">
        <v>63779</v>
      </c>
      <c r="B120" s="26" t="s">
        <v>1243</v>
      </c>
      <c r="C120" s="26" t="s">
        <v>1360</v>
      </c>
      <c r="D120" s="26" t="s">
        <v>1360</v>
      </c>
      <c r="E120" s="42" t="s">
        <v>2074</v>
      </c>
      <c r="F120" s="42" t="s">
        <v>2095</v>
      </c>
      <c r="G120" s="16">
        <f>VLOOKUP(A120,Kardex!A:A,1,FALSE)</f>
        <v>63779</v>
      </c>
    </row>
    <row r="121" spans="1:7">
      <c r="A121" s="17">
        <v>63854</v>
      </c>
      <c r="B121" s="26" t="s">
        <v>1540</v>
      </c>
      <c r="C121" s="26" t="s">
        <v>1360</v>
      </c>
      <c r="D121" s="26" t="s">
        <v>1360</v>
      </c>
      <c r="E121" s="42" t="s">
        <v>2074</v>
      </c>
      <c r="F121" s="42" t="s">
        <v>2095</v>
      </c>
      <c r="G121" s="16">
        <f>VLOOKUP(A121,Kardex!A:A,1,FALSE)</f>
        <v>63854</v>
      </c>
    </row>
    <row r="122" spans="1:7">
      <c r="A122" s="17">
        <v>62299</v>
      </c>
      <c r="B122" s="26" t="s">
        <v>509</v>
      </c>
      <c r="C122" s="26" t="s">
        <v>1360</v>
      </c>
      <c r="D122" s="26" t="s">
        <v>1360</v>
      </c>
      <c r="E122" s="42" t="s">
        <v>2074</v>
      </c>
      <c r="F122" s="42" t="s">
        <v>2095</v>
      </c>
      <c r="G122" s="16">
        <f>VLOOKUP(A122,Kardex!A:A,1,FALSE)</f>
        <v>62299</v>
      </c>
    </row>
    <row r="123" spans="1:7">
      <c r="A123" s="17">
        <v>63498</v>
      </c>
      <c r="B123" s="26" t="s">
        <v>1518</v>
      </c>
      <c r="C123" s="26" t="s">
        <v>1360</v>
      </c>
      <c r="D123" s="26" t="s">
        <v>1360</v>
      </c>
      <c r="E123" s="42" t="s">
        <v>2074</v>
      </c>
      <c r="F123" s="42" t="s">
        <v>2095</v>
      </c>
      <c r="G123" s="16">
        <f>VLOOKUP(A123,Kardex!A:A,1,FALSE)</f>
        <v>63498</v>
      </c>
    </row>
    <row r="124" spans="1:7">
      <c r="A124" s="17">
        <v>64131</v>
      </c>
      <c r="B124" s="26" t="s">
        <v>2002</v>
      </c>
      <c r="C124" s="26" t="s">
        <v>1360</v>
      </c>
      <c r="D124" s="26" t="s">
        <v>1360</v>
      </c>
      <c r="E124" s="42" t="s">
        <v>2074</v>
      </c>
      <c r="F124" s="42" t="s">
        <v>2095</v>
      </c>
      <c r="G124" s="16">
        <f>VLOOKUP(A124,Kardex!A:A,1,FALSE)</f>
        <v>64131</v>
      </c>
    </row>
    <row r="125" spans="1:7">
      <c r="A125" s="17">
        <v>62882</v>
      </c>
      <c r="B125" s="26" t="s">
        <v>1177</v>
      </c>
      <c r="C125" s="26" t="s">
        <v>1360</v>
      </c>
      <c r="D125" s="26" t="s">
        <v>1360</v>
      </c>
      <c r="E125" s="42" t="s">
        <v>2074</v>
      </c>
      <c r="F125" s="42" t="s">
        <v>2095</v>
      </c>
      <c r="G125" s="16">
        <f>VLOOKUP(A125,Kardex!A:A,1,FALSE)</f>
        <v>62882</v>
      </c>
    </row>
    <row r="126" spans="1:7">
      <c r="A126" s="17">
        <v>63497</v>
      </c>
      <c r="B126" s="26" t="s">
        <v>1449</v>
      </c>
      <c r="C126" s="26" t="s">
        <v>1360</v>
      </c>
      <c r="D126" s="26" t="s">
        <v>1360</v>
      </c>
      <c r="E126" s="42" t="s">
        <v>2074</v>
      </c>
      <c r="F126" s="42" t="s">
        <v>2095</v>
      </c>
      <c r="G126" s="16">
        <f>VLOOKUP(A126,Kardex!A:A,1,FALSE)</f>
        <v>63497</v>
      </c>
    </row>
    <row r="127" spans="1:7">
      <c r="A127" s="17">
        <v>63093</v>
      </c>
      <c r="B127" s="26" t="s">
        <v>1155</v>
      </c>
      <c r="C127" s="26" t="s">
        <v>1360</v>
      </c>
      <c r="D127" s="26" t="s">
        <v>1360</v>
      </c>
      <c r="E127" s="42" t="s">
        <v>2074</v>
      </c>
      <c r="F127" s="42" t="s">
        <v>2095</v>
      </c>
      <c r="G127" s="16">
        <f>VLOOKUP(A127,Kardex!A:A,1,FALSE)</f>
        <v>63093</v>
      </c>
    </row>
    <row r="128" spans="1:7">
      <c r="A128" s="17">
        <v>61919</v>
      </c>
      <c r="B128" s="26" t="s">
        <v>330</v>
      </c>
      <c r="C128" s="26" t="s">
        <v>1360</v>
      </c>
      <c r="D128" s="26" t="s">
        <v>1360</v>
      </c>
      <c r="E128" s="42" t="s">
        <v>2074</v>
      </c>
      <c r="F128" s="42" t="s">
        <v>2095</v>
      </c>
      <c r="G128" s="16">
        <f>VLOOKUP(A128,Kardex!A:A,1,FALSE)</f>
        <v>61919</v>
      </c>
    </row>
    <row r="129" spans="1:7">
      <c r="A129" s="17">
        <v>63697</v>
      </c>
      <c r="B129" s="26" t="s">
        <v>1478</v>
      </c>
      <c r="C129" s="26" t="s">
        <v>1360</v>
      </c>
      <c r="D129" s="26" t="s">
        <v>1360</v>
      </c>
      <c r="E129" s="42" t="s">
        <v>2074</v>
      </c>
      <c r="F129" s="42" t="s">
        <v>2095</v>
      </c>
      <c r="G129" s="16">
        <f>VLOOKUP(A129,Kardex!A:A,1,FALSE)</f>
        <v>63697</v>
      </c>
    </row>
    <row r="130" spans="1:7">
      <c r="A130" s="17">
        <v>51468</v>
      </c>
      <c r="B130" s="26" t="s">
        <v>260</v>
      </c>
      <c r="C130" s="26" t="s">
        <v>1360</v>
      </c>
      <c r="D130" s="26" t="s">
        <v>1360</v>
      </c>
      <c r="E130" s="42" t="s">
        <v>2074</v>
      </c>
      <c r="F130" s="42" t="s">
        <v>2095</v>
      </c>
      <c r="G130" s="16">
        <f>VLOOKUP(A130,Kardex!A:A,1,FALSE)</f>
        <v>51468</v>
      </c>
    </row>
    <row r="131" spans="1:7">
      <c r="A131" s="17">
        <v>61422</v>
      </c>
      <c r="B131" s="26" t="s">
        <v>262</v>
      </c>
      <c r="C131" s="26" t="s">
        <v>1360</v>
      </c>
      <c r="D131" s="26" t="s">
        <v>1360</v>
      </c>
      <c r="E131" s="42" t="s">
        <v>2074</v>
      </c>
      <c r="F131" s="42" t="s">
        <v>2095</v>
      </c>
      <c r="G131" s="16">
        <f>VLOOKUP(A131,Kardex!A:A,1,FALSE)</f>
        <v>61422</v>
      </c>
    </row>
    <row r="132" spans="1:7">
      <c r="A132" s="17">
        <v>63804</v>
      </c>
      <c r="B132" s="26" t="s">
        <v>1412</v>
      </c>
      <c r="C132" s="26" t="s">
        <v>1360</v>
      </c>
      <c r="D132" s="26" t="s">
        <v>1360</v>
      </c>
      <c r="E132" s="42" t="s">
        <v>2074</v>
      </c>
      <c r="F132" s="42" t="s">
        <v>2095</v>
      </c>
      <c r="G132" s="16">
        <f>VLOOKUP(A132,Kardex!A:A,1,FALSE)</f>
        <v>63804</v>
      </c>
    </row>
    <row r="133" spans="1:7">
      <c r="A133" s="17">
        <v>64370</v>
      </c>
      <c r="B133" s="26" t="s">
        <v>2259</v>
      </c>
      <c r="C133" s="26" t="s">
        <v>1360</v>
      </c>
      <c r="D133" s="26" t="s">
        <v>1360</v>
      </c>
      <c r="E133" s="42" t="s">
        <v>2074</v>
      </c>
      <c r="F133" s="42" t="s">
        <v>2095</v>
      </c>
      <c r="G133" s="16">
        <f>VLOOKUP(A133,Kardex!A:A,1,FALSE)</f>
        <v>64370</v>
      </c>
    </row>
    <row r="134" spans="1:7">
      <c r="A134" s="17">
        <v>90380</v>
      </c>
      <c r="B134" s="26" t="s">
        <v>1250</v>
      </c>
      <c r="C134" s="26" t="s">
        <v>1360</v>
      </c>
      <c r="D134" s="26" t="s">
        <v>1360</v>
      </c>
      <c r="E134" s="42" t="s">
        <v>2074</v>
      </c>
      <c r="F134" s="42" t="s">
        <v>2095</v>
      </c>
      <c r="G134" s="16">
        <f>VLOOKUP(A134,Kardex!A:A,1,FALSE)</f>
        <v>90380</v>
      </c>
    </row>
    <row r="135" spans="1:7">
      <c r="A135" s="17">
        <v>63906</v>
      </c>
      <c r="B135" s="26" t="s">
        <v>1482</v>
      </c>
      <c r="C135" s="26" t="s">
        <v>1360</v>
      </c>
      <c r="D135" s="26" t="s">
        <v>1360</v>
      </c>
      <c r="E135" s="42" t="s">
        <v>2074</v>
      </c>
      <c r="F135" s="42" t="s">
        <v>2095</v>
      </c>
      <c r="G135" s="16">
        <f>VLOOKUP(A135,Kardex!A:A,1,FALSE)</f>
        <v>63906</v>
      </c>
    </row>
    <row r="136" spans="1:7">
      <c r="A136" s="17">
        <v>53937</v>
      </c>
      <c r="B136" s="26" t="s">
        <v>1989</v>
      </c>
      <c r="C136" s="26" t="s">
        <v>1360</v>
      </c>
      <c r="D136" s="26" t="s">
        <v>1360</v>
      </c>
      <c r="E136" s="42" t="s">
        <v>2074</v>
      </c>
      <c r="F136" s="42" t="s">
        <v>2095</v>
      </c>
      <c r="G136" s="16">
        <f>VLOOKUP(A136,Kardex!A:A,1,FALSE)</f>
        <v>53937</v>
      </c>
    </row>
    <row r="137" spans="1:7">
      <c r="A137" s="17">
        <v>63698</v>
      </c>
      <c r="B137" s="26" t="s">
        <v>1477</v>
      </c>
      <c r="C137" s="26" t="s">
        <v>1360</v>
      </c>
      <c r="D137" s="26" t="s">
        <v>1360</v>
      </c>
      <c r="E137" s="42" t="s">
        <v>2074</v>
      </c>
      <c r="F137" s="42" t="s">
        <v>2095</v>
      </c>
      <c r="G137" s="16">
        <f>VLOOKUP(A137,Kardex!A:A,1,FALSE)</f>
        <v>63698</v>
      </c>
    </row>
    <row r="138" spans="1:7">
      <c r="A138" s="17">
        <v>63174</v>
      </c>
      <c r="B138" s="26" t="s">
        <v>1183</v>
      </c>
      <c r="C138" s="26" t="s">
        <v>1360</v>
      </c>
      <c r="D138" s="26" t="s">
        <v>1360</v>
      </c>
      <c r="E138" s="42" t="s">
        <v>2074</v>
      </c>
      <c r="F138" s="42" t="s">
        <v>2095</v>
      </c>
      <c r="G138" s="16">
        <f>VLOOKUP(A138,Kardex!A:A,1,FALSE)</f>
        <v>63174</v>
      </c>
    </row>
    <row r="139" spans="1:7">
      <c r="A139" s="17">
        <v>64289</v>
      </c>
      <c r="B139" s="26" t="s">
        <v>2178</v>
      </c>
      <c r="C139" s="26" t="s">
        <v>1360</v>
      </c>
      <c r="D139" s="26" t="s">
        <v>1360</v>
      </c>
      <c r="E139" s="42" t="s">
        <v>2074</v>
      </c>
      <c r="F139" s="42" t="s">
        <v>2095</v>
      </c>
      <c r="G139" s="16">
        <f>VLOOKUP(A139,Kardex!A:A,1,FALSE)</f>
        <v>64289</v>
      </c>
    </row>
    <row r="140" spans="1:7">
      <c r="A140" s="17">
        <v>61948</v>
      </c>
      <c r="B140" s="26" t="s">
        <v>415</v>
      </c>
      <c r="C140" s="26" t="s">
        <v>1360</v>
      </c>
      <c r="D140" s="26" t="s">
        <v>1360</v>
      </c>
      <c r="E140" s="42" t="s">
        <v>2074</v>
      </c>
      <c r="F140" s="42" t="s">
        <v>2095</v>
      </c>
      <c r="G140" s="16">
        <f>VLOOKUP(A140,Kardex!A:A,1,FALSE)</f>
        <v>61948</v>
      </c>
    </row>
    <row r="141" spans="1:7">
      <c r="A141" s="17">
        <v>50653</v>
      </c>
      <c r="B141" s="26" t="s">
        <v>413</v>
      </c>
      <c r="C141" s="26" t="s">
        <v>1360</v>
      </c>
      <c r="D141" s="26" t="s">
        <v>1360</v>
      </c>
      <c r="E141" s="42" t="s">
        <v>2074</v>
      </c>
      <c r="F141" s="42" t="s">
        <v>2095</v>
      </c>
      <c r="G141" s="16">
        <f>VLOOKUP(A141,Kardex!A:A,1,FALSE)</f>
        <v>50653</v>
      </c>
    </row>
    <row r="142" spans="1:7">
      <c r="A142" s="17">
        <v>63915</v>
      </c>
      <c r="B142" s="26" t="s">
        <v>1433</v>
      </c>
      <c r="C142" s="26" t="s">
        <v>1360</v>
      </c>
      <c r="D142" s="26" t="s">
        <v>1360</v>
      </c>
      <c r="E142" s="42" t="s">
        <v>2074</v>
      </c>
      <c r="F142" s="42" t="s">
        <v>2095</v>
      </c>
      <c r="G142" s="16">
        <f>VLOOKUP(A142,Kardex!A:A,1,FALSE)</f>
        <v>63915</v>
      </c>
    </row>
    <row r="143" spans="1:7">
      <c r="A143" s="17">
        <v>60546</v>
      </c>
      <c r="B143" s="26" t="s">
        <v>235</v>
      </c>
      <c r="C143" s="26" t="s">
        <v>1360</v>
      </c>
      <c r="D143" s="26" t="s">
        <v>1360</v>
      </c>
      <c r="E143" s="42" t="s">
        <v>2074</v>
      </c>
      <c r="F143" s="42" t="s">
        <v>2095</v>
      </c>
      <c r="G143" s="16">
        <f>VLOOKUP(A143,Kardex!A:A,1,FALSE)</f>
        <v>60546</v>
      </c>
    </row>
    <row r="144" spans="1:7">
      <c r="A144" s="17">
        <v>63303</v>
      </c>
      <c r="B144" s="26" t="s">
        <v>1188</v>
      </c>
      <c r="C144" s="26" t="s">
        <v>1360</v>
      </c>
      <c r="D144" s="26" t="s">
        <v>1360</v>
      </c>
      <c r="E144" s="42" t="s">
        <v>2074</v>
      </c>
      <c r="F144" s="42" t="s">
        <v>2095</v>
      </c>
      <c r="G144" s="16">
        <f>VLOOKUP(A144,Kardex!A:A,1,FALSE)</f>
        <v>63303</v>
      </c>
    </row>
    <row r="145" spans="1:7">
      <c r="A145" s="17">
        <v>62844</v>
      </c>
      <c r="B145" s="26" t="s">
        <v>823</v>
      </c>
      <c r="C145" s="26" t="s">
        <v>1360</v>
      </c>
      <c r="D145" s="26" t="s">
        <v>1360</v>
      </c>
      <c r="E145" s="42" t="s">
        <v>2074</v>
      </c>
      <c r="F145" s="42" t="s">
        <v>2095</v>
      </c>
      <c r="G145" s="16">
        <f>VLOOKUP(A145,Kardex!A:A,1,FALSE)</f>
        <v>62844</v>
      </c>
    </row>
    <row r="146" spans="1:7">
      <c r="A146" s="17">
        <v>61495</v>
      </c>
      <c r="B146" s="26" t="s">
        <v>370</v>
      </c>
      <c r="C146" s="26" t="s">
        <v>1360</v>
      </c>
      <c r="D146" s="26" t="s">
        <v>1360</v>
      </c>
      <c r="E146" s="42" t="s">
        <v>2074</v>
      </c>
      <c r="F146" s="42" t="s">
        <v>2095</v>
      </c>
      <c r="G146" s="16">
        <f>VLOOKUP(A146,Kardex!A:A,1,FALSE)</f>
        <v>61495</v>
      </c>
    </row>
    <row r="147" spans="1:7">
      <c r="A147" s="17">
        <v>63709</v>
      </c>
      <c r="B147" s="26" t="s">
        <v>1493</v>
      </c>
      <c r="C147" s="26" t="s">
        <v>1360</v>
      </c>
      <c r="D147" s="26" t="s">
        <v>1360</v>
      </c>
      <c r="E147" s="42" t="s">
        <v>2074</v>
      </c>
      <c r="F147" s="42" t="s">
        <v>2095</v>
      </c>
      <c r="G147" s="16">
        <f>VLOOKUP(A147,Kardex!A:A,1,FALSE)</f>
        <v>63709</v>
      </c>
    </row>
    <row r="148" spans="1:7">
      <c r="A148" s="17">
        <v>60321</v>
      </c>
      <c r="B148" s="26" t="s">
        <v>389</v>
      </c>
      <c r="C148" s="26" t="s">
        <v>1360</v>
      </c>
      <c r="D148" s="26" t="s">
        <v>1360</v>
      </c>
      <c r="E148" s="42" t="s">
        <v>2074</v>
      </c>
      <c r="F148" s="42" t="s">
        <v>2095</v>
      </c>
      <c r="G148" s="16">
        <f>VLOOKUP(A148,Kardex!A:A,1,FALSE)</f>
        <v>60321</v>
      </c>
    </row>
    <row r="149" spans="1:7">
      <c r="A149" s="17">
        <v>63712</v>
      </c>
      <c r="B149" s="26" t="s">
        <v>1494</v>
      </c>
      <c r="C149" s="26" t="s">
        <v>1360</v>
      </c>
      <c r="D149" s="26" t="s">
        <v>1360</v>
      </c>
      <c r="E149" s="42" t="s">
        <v>2074</v>
      </c>
      <c r="F149" s="42" t="s">
        <v>2095</v>
      </c>
      <c r="G149" s="16">
        <f>VLOOKUP(A149,Kardex!A:A,1,FALSE)</f>
        <v>63712</v>
      </c>
    </row>
    <row r="150" spans="1:7">
      <c r="A150" s="17">
        <v>61637</v>
      </c>
      <c r="B150" s="26" t="s">
        <v>321</v>
      </c>
      <c r="C150" s="26" t="s">
        <v>1360</v>
      </c>
      <c r="D150" s="26" t="s">
        <v>1360</v>
      </c>
      <c r="E150" s="42" t="s">
        <v>2074</v>
      </c>
      <c r="F150" s="42" t="s">
        <v>2095</v>
      </c>
      <c r="G150" s="16">
        <f>VLOOKUP(A150,Kardex!A:A,1,FALSE)</f>
        <v>61637</v>
      </c>
    </row>
    <row r="151" spans="1:7">
      <c r="A151" s="17">
        <v>62777</v>
      </c>
      <c r="B151" s="26" t="s">
        <v>1209</v>
      </c>
      <c r="C151" s="26" t="s">
        <v>481</v>
      </c>
      <c r="D151" s="26" t="s">
        <v>1360</v>
      </c>
      <c r="E151" s="42" t="s">
        <v>2074</v>
      </c>
      <c r="F151" s="42" t="s">
        <v>2095</v>
      </c>
      <c r="G151" s="16">
        <f>VLOOKUP(A151,Kardex!A:A,1,FALSE)</f>
        <v>62777</v>
      </c>
    </row>
    <row r="152" spans="1:7">
      <c r="A152" s="17">
        <v>60659</v>
      </c>
      <c r="B152" s="26" t="s">
        <v>316</v>
      </c>
      <c r="C152" s="26" t="s">
        <v>473</v>
      </c>
      <c r="D152" s="26" t="s">
        <v>2094</v>
      </c>
      <c r="E152" s="42" t="s">
        <v>1719</v>
      </c>
      <c r="F152" s="42" t="s">
        <v>2095</v>
      </c>
      <c r="G152" s="16">
        <f>VLOOKUP(A152,Kardex!A:A,1,FALSE)</f>
        <v>60659</v>
      </c>
    </row>
    <row r="153" spans="1:7">
      <c r="A153" s="17">
        <v>53676</v>
      </c>
      <c r="B153" s="26" t="s">
        <v>60</v>
      </c>
      <c r="C153" s="26" t="s">
        <v>473</v>
      </c>
      <c r="D153" s="26" t="s">
        <v>2094</v>
      </c>
      <c r="E153" s="42" t="s">
        <v>1719</v>
      </c>
      <c r="F153" s="42" t="s">
        <v>2095</v>
      </c>
      <c r="G153" s="16">
        <f>VLOOKUP(A153,Kardex!A:A,1,FALSE)</f>
        <v>53676</v>
      </c>
    </row>
    <row r="154" spans="1:7">
      <c r="A154" s="17">
        <v>60630</v>
      </c>
      <c r="B154" s="26" t="s">
        <v>438</v>
      </c>
      <c r="C154" s="26" t="s">
        <v>473</v>
      </c>
      <c r="D154" s="26" t="s">
        <v>2094</v>
      </c>
      <c r="E154" s="42" t="s">
        <v>1719</v>
      </c>
      <c r="F154" s="42" t="s">
        <v>2095</v>
      </c>
      <c r="G154" s="16">
        <f>VLOOKUP(A154,Kardex!A:A,1,FALSE)</f>
        <v>60630</v>
      </c>
    </row>
    <row r="155" spans="1:7">
      <c r="A155" s="17">
        <v>52625</v>
      </c>
      <c r="B155" s="26" t="s">
        <v>59</v>
      </c>
      <c r="C155" s="26" t="s">
        <v>473</v>
      </c>
      <c r="D155" s="26" t="s">
        <v>2094</v>
      </c>
      <c r="E155" s="42" t="s">
        <v>1719</v>
      </c>
      <c r="F155" s="42" t="s">
        <v>2095</v>
      </c>
      <c r="G155" s="16">
        <f>VLOOKUP(A155,Kardex!A:A,1,FALSE)</f>
        <v>52625</v>
      </c>
    </row>
    <row r="156" spans="1:7">
      <c r="A156" s="17">
        <v>53190</v>
      </c>
      <c r="B156" s="26" t="s">
        <v>140</v>
      </c>
      <c r="C156" s="26" t="s">
        <v>473</v>
      </c>
      <c r="D156" s="26" t="s">
        <v>2094</v>
      </c>
      <c r="E156" s="42" t="s">
        <v>1719</v>
      </c>
      <c r="F156" s="42" t="s">
        <v>2095</v>
      </c>
      <c r="G156" s="16">
        <f>VLOOKUP(A156,Kardex!A:A,1,FALSE)</f>
        <v>53190</v>
      </c>
    </row>
    <row r="157" spans="1:7">
      <c r="A157" s="17">
        <v>52603</v>
      </c>
      <c r="B157" s="26" t="s">
        <v>400</v>
      </c>
      <c r="C157" s="26" t="s">
        <v>473</v>
      </c>
      <c r="D157" s="26" t="s">
        <v>2094</v>
      </c>
      <c r="E157" s="42" t="s">
        <v>1719</v>
      </c>
      <c r="F157" s="42" t="s">
        <v>2095</v>
      </c>
      <c r="G157" s="16">
        <f>VLOOKUP(A157,Kardex!A:A,1,FALSE)</f>
        <v>52603</v>
      </c>
    </row>
    <row r="158" spans="1:7">
      <c r="A158" s="17">
        <v>53728</v>
      </c>
      <c r="B158" s="26" t="s">
        <v>307</v>
      </c>
      <c r="C158" s="26" t="s">
        <v>473</v>
      </c>
      <c r="D158" s="26" t="s">
        <v>2094</v>
      </c>
      <c r="E158" s="42" t="s">
        <v>1719</v>
      </c>
      <c r="F158" s="42" t="s">
        <v>2095</v>
      </c>
      <c r="G158" s="16">
        <f>VLOOKUP(A158,Kardex!A:A,1,FALSE)</f>
        <v>53728</v>
      </c>
    </row>
    <row r="159" spans="1:7">
      <c r="A159" s="17">
        <v>60172</v>
      </c>
      <c r="B159" s="26" t="s">
        <v>309</v>
      </c>
      <c r="C159" s="26" t="s">
        <v>473</v>
      </c>
      <c r="D159" s="26" t="s">
        <v>2094</v>
      </c>
      <c r="E159" s="42" t="s">
        <v>1719</v>
      </c>
      <c r="F159" s="42" t="s">
        <v>2095</v>
      </c>
      <c r="G159" s="16">
        <f>VLOOKUP(A159,Kardex!A:A,1,FALSE)</f>
        <v>60172</v>
      </c>
    </row>
    <row r="160" spans="1:7">
      <c r="A160" s="17">
        <v>61308</v>
      </c>
      <c r="B160" s="26" t="s">
        <v>310</v>
      </c>
      <c r="C160" s="26" t="s">
        <v>473</v>
      </c>
      <c r="D160" s="26" t="s">
        <v>2094</v>
      </c>
      <c r="E160" s="42" t="s">
        <v>1719</v>
      </c>
      <c r="F160" s="42" t="s">
        <v>2095</v>
      </c>
      <c r="G160" s="16">
        <f>VLOOKUP(A160,Kardex!A:A,1,FALSE)</f>
        <v>61308</v>
      </c>
    </row>
    <row r="161" spans="1:7">
      <c r="A161" s="17">
        <v>61469</v>
      </c>
      <c r="B161" s="26" t="s">
        <v>306</v>
      </c>
      <c r="C161" s="26" t="s">
        <v>473</v>
      </c>
      <c r="D161" s="26" t="s">
        <v>2094</v>
      </c>
      <c r="E161" s="42" t="s">
        <v>1719</v>
      </c>
      <c r="F161" s="42" t="s">
        <v>2095</v>
      </c>
      <c r="G161" s="16">
        <f>VLOOKUP(A161,Kardex!A:A,1,FALSE)</f>
        <v>61469</v>
      </c>
    </row>
    <row r="162" spans="1:7">
      <c r="A162" s="17">
        <v>61834</v>
      </c>
      <c r="B162" s="26" t="s">
        <v>518</v>
      </c>
      <c r="C162" s="26" t="s">
        <v>473</v>
      </c>
      <c r="D162" s="26" t="s">
        <v>2094</v>
      </c>
      <c r="E162" s="42" t="s">
        <v>1719</v>
      </c>
      <c r="F162" s="42" t="s">
        <v>2095</v>
      </c>
      <c r="G162" s="16">
        <f>VLOOKUP(A162,Kardex!A:A,1,FALSE)</f>
        <v>61834</v>
      </c>
    </row>
    <row r="163" spans="1:7">
      <c r="A163" s="17">
        <v>62242</v>
      </c>
      <c r="B163" s="26" t="s">
        <v>479</v>
      </c>
      <c r="C163" s="26" t="s">
        <v>473</v>
      </c>
      <c r="D163" s="26" t="s">
        <v>2094</v>
      </c>
      <c r="E163" s="42" t="s">
        <v>1719</v>
      </c>
      <c r="F163" s="42" t="s">
        <v>2095</v>
      </c>
      <c r="G163" s="16">
        <f>VLOOKUP(A163,Kardex!A:A,1,FALSE)</f>
        <v>62242</v>
      </c>
    </row>
    <row r="164" spans="1:7">
      <c r="A164" s="17">
        <v>61397</v>
      </c>
      <c r="B164" s="26" t="s">
        <v>365</v>
      </c>
      <c r="C164" s="26" t="s">
        <v>473</v>
      </c>
      <c r="D164" s="26" t="s">
        <v>2094</v>
      </c>
      <c r="E164" s="42" t="s">
        <v>1719</v>
      </c>
      <c r="F164" s="42" t="s">
        <v>2095</v>
      </c>
      <c r="G164" s="16">
        <f>VLOOKUP(A164,Kardex!A:A,1,FALSE)</f>
        <v>61397</v>
      </c>
    </row>
    <row r="165" spans="1:7">
      <c r="A165" s="17">
        <v>63131</v>
      </c>
      <c r="B165" s="26" t="s">
        <v>1213</v>
      </c>
      <c r="C165" s="26" t="s">
        <v>473</v>
      </c>
      <c r="D165" s="26" t="s">
        <v>2094</v>
      </c>
      <c r="E165" s="42" t="s">
        <v>1719</v>
      </c>
      <c r="F165" s="42" t="s">
        <v>2095</v>
      </c>
      <c r="G165" s="16">
        <f>VLOOKUP(A165,Kardex!A:A,1,FALSE)</f>
        <v>63131</v>
      </c>
    </row>
    <row r="166" spans="1:7">
      <c r="A166" s="17">
        <v>53683</v>
      </c>
      <c r="B166" s="26" t="s">
        <v>53</v>
      </c>
      <c r="C166" s="26" t="s">
        <v>473</v>
      </c>
      <c r="D166" s="26" t="s">
        <v>2094</v>
      </c>
      <c r="E166" s="42" t="s">
        <v>1719</v>
      </c>
      <c r="F166" s="42" t="s">
        <v>2095</v>
      </c>
      <c r="G166" s="16">
        <f>VLOOKUP(A166,Kardex!A:A,1,FALSE)</f>
        <v>53683</v>
      </c>
    </row>
    <row r="167" spans="1:7">
      <c r="A167" s="17">
        <v>64064</v>
      </c>
      <c r="B167" s="26" t="s">
        <v>2061</v>
      </c>
      <c r="C167" s="26" t="s">
        <v>473</v>
      </c>
      <c r="D167" s="26" t="s">
        <v>2094</v>
      </c>
      <c r="E167" s="42" t="s">
        <v>1719</v>
      </c>
      <c r="F167" s="42" t="s">
        <v>2095</v>
      </c>
      <c r="G167" s="16">
        <f>VLOOKUP(A167,Kardex!A:A,1,FALSE)</f>
        <v>64064</v>
      </c>
    </row>
    <row r="168" spans="1:7">
      <c r="A168" s="17">
        <v>52682</v>
      </c>
      <c r="B168" s="26" t="s">
        <v>116</v>
      </c>
      <c r="C168" s="26" t="s">
        <v>473</v>
      </c>
      <c r="D168" s="26" t="s">
        <v>2094</v>
      </c>
      <c r="E168" s="42" t="s">
        <v>1719</v>
      </c>
      <c r="F168" s="42" t="s">
        <v>2095</v>
      </c>
      <c r="G168" s="16">
        <f>VLOOKUP(A168,Kardex!A:A,1,FALSE)</f>
        <v>52682</v>
      </c>
    </row>
    <row r="169" spans="1:7">
      <c r="A169" s="17">
        <v>62409</v>
      </c>
      <c r="B169" s="26" t="s">
        <v>502</v>
      </c>
      <c r="C169" s="26" t="s">
        <v>473</v>
      </c>
      <c r="D169" s="26" t="s">
        <v>2094</v>
      </c>
      <c r="E169" s="42" t="s">
        <v>1719</v>
      </c>
      <c r="F169" s="42" t="s">
        <v>2095</v>
      </c>
      <c r="G169" s="16">
        <f>VLOOKUP(A169,Kardex!A:A,1,FALSE)</f>
        <v>62409</v>
      </c>
    </row>
    <row r="170" spans="1:7">
      <c r="A170" s="17">
        <v>53215</v>
      </c>
      <c r="B170" s="26" t="s">
        <v>120</v>
      </c>
      <c r="C170" s="26" t="s">
        <v>473</v>
      </c>
      <c r="D170" s="26" t="s">
        <v>2094</v>
      </c>
      <c r="E170" s="42" t="s">
        <v>1719</v>
      </c>
      <c r="F170" s="42" t="s">
        <v>2095</v>
      </c>
      <c r="G170" s="16">
        <f>VLOOKUP(A170,Kardex!A:A,1,FALSE)</f>
        <v>53215</v>
      </c>
    </row>
    <row r="171" spans="1:7">
      <c r="A171" s="17">
        <v>63601</v>
      </c>
      <c r="B171" s="26" t="s">
        <v>1455</v>
      </c>
      <c r="C171" s="26" t="s">
        <v>473</v>
      </c>
      <c r="D171" s="26" t="s">
        <v>2094</v>
      </c>
      <c r="E171" s="42" t="s">
        <v>1719</v>
      </c>
      <c r="F171" s="42" t="s">
        <v>2095</v>
      </c>
      <c r="G171" s="16">
        <f>VLOOKUP(A171,Kardex!A:A,1,FALSE)</f>
        <v>63601</v>
      </c>
    </row>
    <row r="172" spans="1:7">
      <c r="A172" s="17">
        <v>63967</v>
      </c>
      <c r="B172" s="26" t="s">
        <v>2055</v>
      </c>
      <c r="C172" s="26" t="s">
        <v>473</v>
      </c>
      <c r="D172" s="26" t="s">
        <v>2094</v>
      </c>
      <c r="E172" s="42" t="s">
        <v>1719</v>
      </c>
      <c r="F172" s="42" t="s">
        <v>2095</v>
      </c>
      <c r="G172" s="16">
        <f>VLOOKUP(A172,Kardex!A:A,1,FALSE)</f>
        <v>63967</v>
      </c>
    </row>
    <row r="173" spans="1:7">
      <c r="A173" s="17">
        <v>62635</v>
      </c>
      <c r="B173" s="26" t="s">
        <v>2251</v>
      </c>
      <c r="C173" s="26" t="s">
        <v>473</v>
      </c>
      <c r="D173" s="26" t="s">
        <v>2094</v>
      </c>
      <c r="E173" s="42" t="s">
        <v>1719</v>
      </c>
      <c r="F173" s="42" t="s">
        <v>2095</v>
      </c>
      <c r="G173" s="16">
        <f>VLOOKUP(A173,Kardex!A:A,1,FALSE)</f>
        <v>62635</v>
      </c>
    </row>
    <row r="174" spans="1:7">
      <c r="A174" s="17">
        <v>63571</v>
      </c>
      <c r="B174" s="26" t="s">
        <v>1490</v>
      </c>
      <c r="C174" s="26" t="s">
        <v>473</v>
      </c>
      <c r="D174" s="26" t="s">
        <v>2094</v>
      </c>
      <c r="E174" s="42" t="s">
        <v>1719</v>
      </c>
      <c r="F174" s="42" t="s">
        <v>2095</v>
      </c>
      <c r="G174" s="16">
        <f>VLOOKUP(A174,Kardex!A:A,1,FALSE)</f>
        <v>63571</v>
      </c>
    </row>
    <row r="175" spans="1:7">
      <c r="A175" s="17">
        <v>6027</v>
      </c>
      <c r="B175" s="26" t="s">
        <v>391</v>
      </c>
      <c r="C175" s="26" t="s">
        <v>473</v>
      </c>
      <c r="D175" s="26" t="s">
        <v>2094</v>
      </c>
      <c r="E175" s="42" t="s">
        <v>1719</v>
      </c>
      <c r="F175" s="42" t="s">
        <v>2095</v>
      </c>
      <c r="G175" s="16">
        <f>VLOOKUP(A175,Kardex!A:A,1,FALSE)</f>
        <v>6027</v>
      </c>
    </row>
    <row r="176" spans="1:7">
      <c r="A176" s="17">
        <v>62130</v>
      </c>
      <c r="B176" s="26" t="s">
        <v>96</v>
      </c>
      <c r="C176" s="26" t="s">
        <v>473</v>
      </c>
      <c r="D176" s="26" t="s">
        <v>2094</v>
      </c>
      <c r="E176" s="42" t="s">
        <v>1719</v>
      </c>
      <c r="F176" s="42" t="s">
        <v>2095</v>
      </c>
      <c r="G176" s="16">
        <f>VLOOKUP(A176,Kardex!A:A,1,FALSE)</f>
        <v>62130</v>
      </c>
    </row>
    <row r="177" spans="1:7">
      <c r="A177" s="17">
        <v>63642</v>
      </c>
      <c r="B177" s="26" t="s">
        <v>1467</v>
      </c>
      <c r="C177" s="26" t="s">
        <v>473</v>
      </c>
      <c r="D177" s="26" t="s">
        <v>2094</v>
      </c>
      <c r="E177" s="42" t="s">
        <v>1719</v>
      </c>
      <c r="F177" s="42" t="s">
        <v>2095</v>
      </c>
      <c r="G177" s="16">
        <f>VLOOKUP(A177,Kardex!A:A,1,FALSE)</f>
        <v>63642</v>
      </c>
    </row>
    <row r="178" spans="1:7">
      <c r="A178" s="17">
        <v>63939</v>
      </c>
      <c r="B178" s="26" t="s">
        <v>1434</v>
      </c>
      <c r="C178" s="26" t="s">
        <v>473</v>
      </c>
      <c r="D178" s="26" t="s">
        <v>2094</v>
      </c>
      <c r="E178" s="42" t="s">
        <v>1719</v>
      </c>
      <c r="F178" s="42" t="s">
        <v>2095</v>
      </c>
      <c r="G178" s="16">
        <f>VLOOKUP(A178,Kardex!A:A,1,FALSE)</f>
        <v>63939</v>
      </c>
    </row>
    <row r="179" spans="1:7">
      <c r="A179" s="17">
        <v>63161</v>
      </c>
      <c r="B179" s="26" t="s">
        <v>1167</v>
      </c>
      <c r="C179" s="26" t="s">
        <v>473</v>
      </c>
      <c r="D179" s="26" t="s">
        <v>2094</v>
      </c>
      <c r="E179" s="42" t="s">
        <v>1719</v>
      </c>
      <c r="F179" s="42" t="s">
        <v>2095</v>
      </c>
      <c r="G179" s="16">
        <f>VLOOKUP(A179,Kardex!A:A,1,FALSE)</f>
        <v>63161</v>
      </c>
    </row>
    <row r="180" spans="1:7">
      <c r="A180" s="17">
        <v>63214</v>
      </c>
      <c r="B180" s="26" t="s">
        <v>1442</v>
      </c>
      <c r="C180" s="26" t="s">
        <v>473</v>
      </c>
      <c r="D180" s="26" t="s">
        <v>2094</v>
      </c>
      <c r="E180" s="42" t="s">
        <v>1719</v>
      </c>
      <c r="F180" s="42" t="s">
        <v>2095</v>
      </c>
      <c r="G180" s="16">
        <f>VLOOKUP(A180,Kardex!A:A,1,FALSE)</f>
        <v>63214</v>
      </c>
    </row>
    <row r="181" spans="1:7">
      <c r="A181" s="17">
        <v>63268</v>
      </c>
      <c r="B181" s="26" t="s">
        <v>1165</v>
      </c>
      <c r="C181" s="26" t="s">
        <v>473</v>
      </c>
      <c r="D181" s="26" t="s">
        <v>2094</v>
      </c>
      <c r="E181" s="42" t="s">
        <v>1719</v>
      </c>
      <c r="F181" s="42" t="s">
        <v>2095</v>
      </c>
      <c r="G181" s="16">
        <f>VLOOKUP(A181,Kardex!A:A,1,FALSE)</f>
        <v>63268</v>
      </c>
    </row>
    <row r="182" spans="1:7">
      <c r="A182" s="17">
        <v>62687</v>
      </c>
      <c r="B182" s="26" t="s">
        <v>1263</v>
      </c>
      <c r="C182" s="26" t="s">
        <v>473</v>
      </c>
      <c r="D182" s="26" t="s">
        <v>2094</v>
      </c>
      <c r="E182" s="42" t="s">
        <v>1719</v>
      </c>
      <c r="F182" s="42" t="s">
        <v>2095</v>
      </c>
      <c r="G182" s="16">
        <f>VLOOKUP(A182,Kardex!A:A,1,FALSE)</f>
        <v>62687</v>
      </c>
    </row>
    <row r="183" spans="1:7">
      <c r="A183" s="17">
        <v>62103</v>
      </c>
      <c r="B183" s="26" t="s">
        <v>1024</v>
      </c>
      <c r="C183" s="26" t="s">
        <v>473</v>
      </c>
      <c r="D183" s="26" t="s">
        <v>2094</v>
      </c>
      <c r="E183" s="42" t="s">
        <v>1719</v>
      </c>
      <c r="F183" s="42" t="s">
        <v>2095</v>
      </c>
      <c r="G183" s="16">
        <f>VLOOKUP(A183,Kardex!A:A,1,FALSE)</f>
        <v>62103</v>
      </c>
    </row>
    <row r="184" spans="1:7">
      <c r="A184" s="17">
        <v>62600</v>
      </c>
      <c r="B184" s="26" t="s">
        <v>530</v>
      </c>
      <c r="C184" s="26" t="s">
        <v>473</v>
      </c>
      <c r="D184" s="26" t="s">
        <v>2094</v>
      </c>
      <c r="E184" s="42" t="s">
        <v>1719</v>
      </c>
      <c r="F184" s="42" t="s">
        <v>2095</v>
      </c>
      <c r="G184" s="16">
        <f>VLOOKUP(A184,Kardex!A:A,1,FALSE)</f>
        <v>62600</v>
      </c>
    </row>
    <row r="185" spans="1:7">
      <c r="A185" s="17">
        <v>50551</v>
      </c>
      <c r="B185" s="26" t="s">
        <v>301</v>
      </c>
      <c r="C185" s="26" t="s">
        <v>473</v>
      </c>
      <c r="D185" s="26" t="s">
        <v>2094</v>
      </c>
      <c r="E185" s="42" t="s">
        <v>1719</v>
      </c>
      <c r="F185" s="42" t="s">
        <v>2095</v>
      </c>
      <c r="G185" s="16">
        <f>VLOOKUP(A185,Kardex!A:A,1,FALSE)</f>
        <v>50551</v>
      </c>
    </row>
    <row r="186" spans="1:7">
      <c r="A186" s="17">
        <v>50787</v>
      </c>
      <c r="B186" s="26" t="s">
        <v>125</v>
      </c>
      <c r="C186" s="26" t="s">
        <v>473</v>
      </c>
      <c r="D186" s="26" t="s">
        <v>2094</v>
      </c>
      <c r="E186" s="42" t="s">
        <v>1719</v>
      </c>
      <c r="F186" s="42" t="s">
        <v>2095</v>
      </c>
      <c r="G186" s="16">
        <f>VLOOKUP(A186,Kardex!A:A,1,FALSE)</f>
        <v>50787</v>
      </c>
    </row>
    <row r="187" spans="1:7">
      <c r="A187" s="17">
        <v>50347</v>
      </c>
      <c r="B187" s="26" t="s">
        <v>133</v>
      </c>
      <c r="C187" s="26" t="s">
        <v>473</v>
      </c>
      <c r="D187" s="26" t="s">
        <v>2094</v>
      </c>
      <c r="E187" s="42" t="s">
        <v>1719</v>
      </c>
      <c r="F187" s="42" t="s">
        <v>2095</v>
      </c>
      <c r="G187" s="16">
        <f>VLOOKUP(A187,Kardex!A:A,1,FALSE)</f>
        <v>50347</v>
      </c>
    </row>
    <row r="188" spans="1:7">
      <c r="A188" s="17">
        <v>50453</v>
      </c>
      <c r="B188" s="26" t="s">
        <v>135</v>
      </c>
      <c r="C188" s="26" t="s">
        <v>473</v>
      </c>
      <c r="D188" s="26" t="s">
        <v>2094</v>
      </c>
      <c r="E188" s="42" t="s">
        <v>1719</v>
      </c>
      <c r="F188" s="42" t="s">
        <v>2095</v>
      </c>
      <c r="G188" s="16">
        <f>VLOOKUP(A188,Kardex!A:A,1,FALSE)</f>
        <v>50453</v>
      </c>
    </row>
    <row r="189" spans="1:7">
      <c r="A189" s="17">
        <v>63602</v>
      </c>
      <c r="B189" s="26" t="s">
        <v>1456</v>
      </c>
      <c r="C189" s="26" t="s">
        <v>473</v>
      </c>
      <c r="D189" s="26" t="s">
        <v>2094</v>
      </c>
      <c r="E189" s="42" t="s">
        <v>1719</v>
      </c>
      <c r="F189" s="42" t="s">
        <v>2095</v>
      </c>
      <c r="G189" s="16">
        <f>VLOOKUP(A189,Kardex!A:A,1,FALSE)</f>
        <v>63602</v>
      </c>
    </row>
    <row r="190" spans="1:7">
      <c r="A190" s="17">
        <v>63746</v>
      </c>
      <c r="B190" s="26" t="s">
        <v>1471</v>
      </c>
      <c r="C190" s="26" t="s">
        <v>473</v>
      </c>
      <c r="D190" s="26" t="s">
        <v>2094</v>
      </c>
      <c r="E190" s="42" t="s">
        <v>1719</v>
      </c>
      <c r="F190" s="42" t="s">
        <v>2095</v>
      </c>
      <c r="G190" s="16">
        <f>VLOOKUP(A190,Kardex!A:A,1,FALSE)</f>
        <v>63746</v>
      </c>
    </row>
    <row r="191" spans="1:7">
      <c r="A191" s="17">
        <v>61068</v>
      </c>
      <c r="B191" s="26" t="s">
        <v>348</v>
      </c>
      <c r="C191" s="26" t="s">
        <v>473</v>
      </c>
      <c r="D191" s="26" t="s">
        <v>2094</v>
      </c>
      <c r="E191" s="42" t="s">
        <v>1719</v>
      </c>
      <c r="F191" s="42" t="s">
        <v>2095</v>
      </c>
      <c r="G191" s="16">
        <f>VLOOKUP(A191,Kardex!A:A,1,FALSE)</f>
        <v>61068</v>
      </c>
    </row>
    <row r="192" spans="1:7">
      <c r="A192" s="17">
        <v>53606</v>
      </c>
      <c r="B192" s="26" t="s">
        <v>127</v>
      </c>
      <c r="C192" s="26" t="s">
        <v>473</v>
      </c>
      <c r="D192" s="26" t="s">
        <v>2094</v>
      </c>
      <c r="E192" s="42" t="s">
        <v>1719</v>
      </c>
      <c r="F192" s="42" t="s">
        <v>2095</v>
      </c>
      <c r="G192" s="16">
        <f>VLOOKUP(A192,Kardex!A:A,1,FALSE)</f>
        <v>53606</v>
      </c>
    </row>
    <row r="193" spans="1:7">
      <c r="A193" s="17">
        <v>50844</v>
      </c>
      <c r="B193" s="26" t="s">
        <v>126</v>
      </c>
      <c r="C193" s="26" t="s">
        <v>473</v>
      </c>
      <c r="D193" s="26" t="s">
        <v>2094</v>
      </c>
      <c r="E193" s="42" t="s">
        <v>1719</v>
      </c>
      <c r="F193" s="42" t="s">
        <v>2095</v>
      </c>
      <c r="G193" s="16">
        <f>VLOOKUP(A193,Kardex!A:A,1,FALSE)</f>
        <v>50844</v>
      </c>
    </row>
    <row r="194" spans="1:7">
      <c r="A194" s="17">
        <v>112</v>
      </c>
      <c r="B194" s="26" t="s">
        <v>298</v>
      </c>
      <c r="C194" s="26" t="s">
        <v>473</v>
      </c>
      <c r="D194" s="26" t="s">
        <v>2094</v>
      </c>
      <c r="E194" s="42" t="s">
        <v>1719</v>
      </c>
      <c r="F194" s="42" t="s">
        <v>2095</v>
      </c>
      <c r="G194" s="16">
        <f>VLOOKUP(A194,Kardex!A:A,1,FALSE)</f>
        <v>112</v>
      </c>
    </row>
    <row r="195" spans="1:7">
      <c r="A195" s="17">
        <v>60305</v>
      </c>
      <c r="B195" s="26" t="s">
        <v>300</v>
      </c>
      <c r="C195" s="26" t="s">
        <v>473</v>
      </c>
      <c r="D195" s="26" t="s">
        <v>2094</v>
      </c>
      <c r="E195" s="42" t="s">
        <v>1719</v>
      </c>
      <c r="F195" s="42" t="s">
        <v>2095</v>
      </c>
      <c r="G195" s="16">
        <f>VLOOKUP(A195,Kardex!A:A,1,FALSE)</f>
        <v>60305</v>
      </c>
    </row>
    <row r="196" spans="1:7">
      <c r="A196" s="17">
        <v>50836</v>
      </c>
      <c r="B196" s="26" t="s">
        <v>371</v>
      </c>
      <c r="C196" s="26" t="s">
        <v>473</v>
      </c>
      <c r="D196" s="26" t="s">
        <v>2094</v>
      </c>
      <c r="E196" s="42" t="s">
        <v>1719</v>
      </c>
      <c r="F196" s="42" t="s">
        <v>2095</v>
      </c>
      <c r="G196" s="16">
        <f>VLOOKUP(A196,Kardex!A:A,1,FALSE)</f>
        <v>50836</v>
      </c>
    </row>
    <row r="197" spans="1:7">
      <c r="A197" s="17">
        <v>51125</v>
      </c>
      <c r="B197" s="26" t="s">
        <v>122</v>
      </c>
      <c r="C197" s="26" t="s">
        <v>473</v>
      </c>
      <c r="D197" s="26" t="s">
        <v>2094</v>
      </c>
      <c r="E197" s="42" t="s">
        <v>1719</v>
      </c>
      <c r="F197" s="42" t="s">
        <v>2095</v>
      </c>
      <c r="G197" s="16">
        <f>VLOOKUP(A197,Kardex!A:A,1,FALSE)</f>
        <v>51125</v>
      </c>
    </row>
    <row r="198" spans="1:7">
      <c r="A198" s="17">
        <v>63182</v>
      </c>
      <c r="B198" s="26" t="s">
        <v>1208</v>
      </c>
      <c r="C198" s="26" t="s">
        <v>473</v>
      </c>
      <c r="D198" s="26" t="s">
        <v>2094</v>
      </c>
      <c r="E198" s="42" t="s">
        <v>1719</v>
      </c>
      <c r="F198" s="42" t="s">
        <v>2095</v>
      </c>
      <c r="G198" s="16">
        <f>VLOOKUP(A198,Kardex!A:A,1,FALSE)</f>
        <v>63182</v>
      </c>
    </row>
    <row r="199" spans="1:7">
      <c r="A199" s="17">
        <v>63546</v>
      </c>
      <c r="B199" s="26" t="s">
        <v>1224</v>
      </c>
      <c r="C199" s="26" t="s">
        <v>473</v>
      </c>
      <c r="D199" s="26" t="s">
        <v>2094</v>
      </c>
      <c r="E199" s="42" t="s">
        <v>1719</v>
      </c>
      <c r="F199" s="42" t="s">
        <v>2095</v>
      </c>
      <c r="G199" s="16">
        <f>VLOOKUP(A199,Kardex!A:A,1,FALSE)</f>
        <v>63546</v>
      </c>
    </row>
    <row r="200" spans="1:7">
      <c r="A200" s="17">
        <v>61369</v>
      </c>
      <c r="B200" s="26" t="s">
        <v>58</v>
      </c>
      <c r="C200" s="26" t="s">
        <v>473</v>
      </c>
      <c r="D200" s="26" t="s">
        <v>2094</v>
      </c>
      <c r="E200" s="42" t="s">
        <v>1719</v>
      </c>
      <c r="F200" s="42" t="s">
        <v>2095</v>
      </c>
      <c r="G200" s="16">
        <f>VLOOKUP(A200,Kardex!A:A,1,FALSE)</f>
        <v>61369</v>
      </c>
    </row>
    <row r="201" spans="1:7">
      <c r="A201" s="17">
        <v>61845</v>
      </c>
      <c r="B201" s="26" t="s">
        <v>958</v>
      </c>
      <c r="C201" s="26" t="s">
        <v>473</v>
      </c>
      <c r="D201" s="26" t="s">
        <v>2094</v>
      </c>
      <c r="E201" s="42" t="s">
        <v>1719</v>
      </c>
      <c r="F201" s="42" t="s">
        <v>2095</v>
      </c>
      <c r="G201" s="16">
        <f>VLOOKUP(A201,Kardex!A:A,1,FALSE)</f>
        <v>61845</v>
      </c>
    </row>
    <row r="202" spans="1:7">
      <c r="A202" s="17">
        <v>62215</v>
      </c>
      <c r="B202" s="26" t="s">
        <v>520</v>
      </c>
      <c r="C202" s="26" t="s">
        <v>473</v>
      </c>
      <c r="D202" s="26" t="s">
        <v>2094</v>
      </c>
      <c r="E202" s="42" t="s">
        <v>1719</v>
      </c>
      <c r="F202" s="42" t="s">
        <v>2095</v>
      </c>
      <c r="G202" s="16">
        <f>VLOOKUP(A202,Kardex!A:A,1,FALSE)</f>
        <v>62215</v>
      </c>
    </row>
    <row r="203" spans="1:7">
      <c r="A203" s="17">
        <v>52821</v>
      </c>
      <c r="B203" s="26" t="s">
        <v>354</v>
      </c>
      <c r="C203" s="26" t="s">
        <v>473</v>
      </c>
      <c r="D203" s="26" t="s">
        <v>2094</v>
      </c>
      <c r="E203" s="42" t="s">
        <v>1719</v>
      </c>
      <c r="F203" s="42" t="s">
        <v>2095</v>
      </c>
      <c r="G203" s="16">
        <f>VLOOKUP(A203,Kardex!A:A,1,FALSE)</f>
        <v>52821</v>
      </c>
    </row>
    <row r="204" spans="1:7">
      <c r="A204" s="17">
        <v>52112</v>
      </c>
      <c r="B204" s="26" t="s">
        <v>143</v>
      </c>
      <c r="C204" s="26" t="s">
        <v>473</v>
      </c>
      <c r="D204" s="26" t="s">
        <v>2094</v>
      </c>
      <c r="E204" s="42" t="s">
        <v>1719</v>
      </c>
      <c r="F204" s="42" t="s">
        <v>2095</v>
      </c>
      <c r="G204" s="16">
        <f>VLOOKUP(A204,Kardex!A:A,1,FALSE)</f>
        <v>52112</v>
      </c>
    </row>
    <row r="205" spans="1:7">
      <c r="A205" s="17">
        <v>95025</v>
      </c>
      <c r="B205" s="26" t="s">
        <v>455</v>
      </c>
      <c r="C205" s="26" t="s">
        <v>473</v>
      </c>
      <c r="D205" s="26" t="s">
        <v>2094</v>
      </c>
      <c r="E205" s="42" t="s">
        <v>1719</v>
      </c>
      <c r="F205" s="42" t="s">
        <v>2095</v>
      </c>
      <c r="G205" s="16">
        <f>VLOOKUP(A205,Kardex!A:A,1,FALSE)</f>
        <v>95025</v>
      </c>
    </row>
    <row r="206" spans="1:7">
      <c r="A206" s="17">
        <v>53622</v>
      </c>
      <c r="B206" s="26" t="s">
        <v>186</v>
      </c>
      <c r="C206" s="26" t="s">
        <v>473</v>
      </c>
      <c r="D206" s="26" t="s">
        <v>2094</v>
      </c>
      <c r="E206" s="42" t="s">
        <v>1719</v>
      </c>
      <c r="F206" s="42" t="s">
        <v>2095</v>
      </c>
      <c r="G206" s="16">
        <f>VLOOKUP(A206,Kardex!A:A,1,FALSE)</f>
        <v>53622</v>
      </c>
    </row>
    <row r="207" spans="1:7">
      <c r="A207" s="17">
        <v>52039</v>
      </c>
      <c r="B207" s="26" t="s">
        <v>220</v>
      </c>
      <c r="C207" s="26" t="s">
        <v>473</v>
      </c>
      <c r="D207" s="26" t="s">
        <v>2094</v>
      </c>
      <c r="E207" s="42" t="s">
        <v>1719</v>
      </c>
      <c r="F207" s="42" t="s">
        <v>2095</v>
      </c>
      <c r="G207" s="16">
        <f>VLOOKUP(A207,Kardex!A:A,1,FALSE)</f>
        <v>52039</v>
      </c>
    </row>
    <row r="208" spans="1:7">
      <c r="A208" s="17">
        <v>63771</v>
      </c>
      <c r="B208" s="26" t="s">
        <v>1532</v>
      </c>
      <c r="C208" s="26" t="s">
        <v>473</v>
      </c>
      <c r="D208" s="26" t="s">
        <v>2094</v>
      </c>
      <c r="E208" s="42" t="s">
        <v>1719</v>
      </c>
      <c r="F208" s="42" t="s">
        <v>2095</v>
      </c>
      <c r="G208" s="16">
        <f>VLOOKUP(A208,Kardex!A:A,1,FALSE)</f>
        <v>63771</v>
      </c>
    </row>
    <row r="209" spans="1:7">
      <c r="A209" s="17">
        <v>53762</v>
      </c>
      <c r="B209" s="26" t="s">
        <v>178</v>
      </c>
      <c r="C209" s="26" t="s">
        <v>473</v>
      </c>
      <c r="D209" s="26" t="s">
        <v>2094</v>
      </c>
      <c r="E209" s="42" t="s">
        <v>1719</v>
      </c>
      <c r="F209" s="42" t="s">
        <v>2095</v>
      </c>
      <c r="G209" s="16">
        <f>VLOOKUP(A209,Kardex!A:A,1,FALSE)</f>
        <v>53762</v>
      </c>
    </row>
    <row r="210" spans="1:7">
      <c r="A210" s="17">
        <v>63354</v>
      </c>
      <c r="B210" s="26" t="s">
        <v>1509</v>
      </c>
      <c r="C210" s="26" t="s">
        <v>473</v>
      </c>
      <c r="D210" s="26" t="s">
        <v>2094</v>
      </c>
      <c r="E210" s="42" t="s">
        <v>1719</v>
      </c>
      <c r="F210" s="42" t="s">
        <v>2095</v>
      </c>
      <c r="G210" s="16">
        <f>VLOOKUP(A210,Kardex!A:A,1,FALSE)</f>
        <v>63354</v>
      </c>
    </row>
    <row r="211" spans="1:7">
      <c r="A211" s="17">
        <v>63581</v>
      </c>
      <c r="B211" s="26" t="s">
        <v>1520</v>
      </c>
      <c r="C211" s="26" t="s">
        <v>473</v>
      </c>
      <c r="D211" s="26" t="s">
        <v>2094</v>
      </c>
      <c r="E211" s="42" t="s">
        <v>1719</v>
      </c>
      <c r="F211" s="42" t="s">
        <v>2095</v>
      </c>
      <c r="G211" s="16">
        <f>VLOOKUP(A211,Kardex!A:A,1,FALSE)</f>
        <v>63581</v>
      </c>
    </row>
    <row r="212" spans="1:7">
      <c r="A212" s="17">
        <v>63864</v>
      </c>
      <c r="B212" s="26" t="s">
        <v>1541</v>
      </c>
      <c r="C212" s="26" t="s">
        <v>473</v>
      </c>
      <c r="D212" s="26" t="s">
        <v>2094</v>
      </c>
      <c r="E212" s="42" t="s">
        <v>1719</v>
      </c>
      <c r="F212" s="42" t="s">
        <v>2095</v>
      </c>
      <c r="G212" s="16">
        <f>VLOOKUP(A212,Kardex!A:A,1,FALSE)</f>
        <v>63864</v>
      </c>
    </row>
    <row r="213" spans="1:7">
      <c r="A213" s="17">
        <v>64389</v>
      </c>
      <c r="B213" s="26" t="s">
        <v>2274</v>
      </c>
      <c r="C213" s="26" t="s">
        <v>473</v>
      </c>
      <c r="D213" s="26" t="s">
        <v>2094</v>
      </c>
      <c r="E213" s="42" t="s">
        <v>1719</v>
      </c>
      <c r="F213" s="42" t="s">
        <v>2095</v>
      </c>
      <c r="G213" s="16">
        <f>VLOOKUP(A213,Kardex!A:A,1,FALSE)</f>
        <v>64389</v>
      </c>
    </row>
    <row r="214" spans="1:7">
      <c r="A214" s="17">
        <v>52046</v>
      </c>
      <c r="B214" s="26" t="s">
        <v>410</v>
      </c>
      <c r="C214" s="26" t="s">
        <v>473</v>
      </c>
      <c r="D214" s="26" t="s">
        <v>2094</v>
      </c>
      <c r="E214" s="42" t="s">
        <v>1719</v>
      </c>
      <c r="F214" s="42" t="s">
        <v>2095</v>
      </c>
      <c r="G214" s="16">
        <f>VLOOKUP(A214,Kardex!A:A,1,FALSE)</f>
        <v>52046</v>
      </c>
    </row>
    <row r="215" spans="1:7">
      <c r="A215" s="17">
        <v>60910</v>
      </c>
      <c r="B215" s="26" t="s">
        <v>338</v>
      </c>
      <c r="C215" s="26" t="s">
        <v>473</v>
      </c>
      <c r="D215" s="26" t="s">
        <v>2094</v>
      </c>
      <c r="E215" s="42" t="s">
        <v>1719</v>
      </c>
      <c r="F215" s="42" t="s">
        <v>2095</v>
      </c>
      <c r="G215" s="16">
        <f>VLOOKUP(A215,Kardex!A:A,1,FALSE)</f>
        <v>60910</v>
      </c>
    </row>
    <row r="216" spans="1:7">
      <c r="A216" s="17">
        <v>52267</v>
      </c>
      <c r="B216" s="26" t="s">
        <v>337</v>
      </c>
      <c r="C216" s="26" t="s">
        <v>473</v>
      </c>
      <c r="D216" s="26" t="s">
        <v>2094</v>
      </c>
      <c r="E216" s="42" t="s">
        <v>1719</v>
      </c>
      <c r="F216" s="42" t="s">
        <v>2095</v>
      </c>
      <c r="G216" s="16">
        <f>VLOOKUP(A216,Kardex!A:A,1,FALSE)</f>
        <v>52267</v>
      </c>
    </row>
    <row r="217" spans="1:7">
      <c r="A217" s="17">
        <v>62643</v>
      </c>
      <c r="B217" s="26" t="s">
        <v>1323</v>
      </c>
      <c r="C217" s="26" t="s">
        <v>473</v>
      </c>
      <c r="D217" s="26" t="s">
        <v>2094</v>
      </c>
      <c r="E217" s="42" t="s">
        <v>1719</v>
      </c>
      <c r="F217" s="42" t="s">
        <v>2095</v>
      </c>
      <c r="G217" s="16">
        <f>VLOOKUP(A217,Kardex!A:A,1,FALSE)</f>
        <v>62643</v>
      </c>
    </row>
    <row r="218" spans="1:7">
      <c r="A218" s="17">
        <v>62305</v>
      </c>
      <c r="B218" s="26" t="s">
        <v>503</v>
      </c>
      <c r="C218" s="26" t="s">
        <v>473</v>
      </c>
      <c r="D218" s="26" t="s">
        <v>2094</v>
      </c>
      <c r="E218" s="42" t="s">
        <v>1719</v>
      </c>
      <c r="F218" s="42" t="s">
        <v>2095</v>
      </c>
      <c r="G218" s="16">
        <f>VLOOKUP(A218,Kardex!A:A,1,FALSE)</f>
        <v>62305</v>
      </c>
    </row>
    <row r="219" spans="1:7">
      <c r="A219" s="17">
        <v>62730</v>
      </c>
      <c r="B219" s="26" t="s">
        <v>532</v>
      </c>
      <c r="C219" s="26" t="s">
        <v>473</v>
      </c>
      <c r="D219" s="26" t="s">
        <v>2094</v>
      </c>
      <c r="E219" s="42" t="s">
        <v>1719</v>
      </c>
      <c r="F219" s="42" t="s">
        <v>2095</v>
      </c>
      <c r="G219" s="16">
        <f>VLOOKUP(A219,Kardex!A:A,1,FALSE)</f>
        <v>62730</v>
      </c>
    </row>
    <row r="220" spans="1:7">
      <c r="A220" s="17">
        <v>62642</v>
      </c>
      <c r="B220" s="26" t="s">
        <v>523</v>
      </c>
      <c r="C220" s="26" t="s">
        <v>473</v>
      </c>
      <c r="D220" s="26" t="s">
        <v>2094</v>
      </c>
      <c r="E220" s="42" t="s">
        <v>1719</v>
      </c>
      <c r="F220" s="42" t="s">
        <v>2095</v>
      </c>
      <c r="G220" s="16">
        <f>VLOOKUP(A220,Kardex!A:A,1,FALSE)</f>
        <v>62642</v>
      </c>
    </row>
    <row r="221" spans="1:7">
      <c r="A221" s="17">
        <v>62828</v>
      </c>
      <c r="B221" s="26" t="s">
        <v>1034</v>
      </c>
      <c r="C221" s="26" t="s">
        <v>473</v>
      </c>
      <c r="D221" s="26" t="s">
        <v>2094</v>
      </c>
      <c r="E221" s="42" t="s">
        <v>1719</v>
      </c>
      <c r="F221" s="42" t="s">
        <v>2095</v>
      </c>
      <c r="G221" s="16">
        <f>VLOOKUP(A221,Kardex!A:A,1,FALSE)</f>
        <v>62828</v>
      </c>
    </row>
    <row r="222" spans="1:7">
      <c r="A222" s="17">
        <v>63407</v>
      </c>
      <c r="B222" s="26" t="s">
        <v>1515</v>
      </c>
      <c r="C222" s="26" t="s">
        <v>473</v>
      </c>
      <c r="D222" s="26" t="s">
        <v>2094</v>
      </c>
      <c r="E222" s="42" t="s">
        <v>1719</v>
      </c>
      <c r="F222" s="42" t="s">
        <v>2095</v>
      </c>
      <c r="G222" s="16">
        <f>VLOOKUP(A222,Kardex!A:A,1,FALSE)</f>
        <v>63407</v>
      </c>
    </row>
    <row r="223" spans="1:7">
      <c r="A223" s="17">
        <v>63575</v>
      </c>
      <c r="B223" s="26" t="s">
        <v>1200</v>
      </c>
      <c r="C223" s="26" t="s">
        <v>473</v>
      </c>
      <c r="D223" s="26" t="s">
        <v>2094</v>
      </c>
      <c r="E223" s="42" t="s">
        <v>1719</v>
      </c>
      <c r="F223" s="42" t="s">
        <v>2095</v>
      </c>
      <c r="G223" s="16">
        <f>VLOOKUP(A223,Kardex!A:A,1,FALSE)</f>
        <v>63575</v>
      </c>
    </row>
    <row r="224" spans="1:7">
      <c r="A224" s="17">
        <v>63875</v>
      </c>
      <c r="B224" s="26" t="s">
        <v>1542</v>
      </c>
      <c r="C224" s="26" t="s">
        <v>473</v>
      </c>
      <c r="D224" s="26" t="s">
        <v>2094</v>
      </c>
      <c r="E224" s="42" t="s">
        <v>1719</v>
      </c>
      <c r="F224" s="42" t="s">
        <v>2095</v>
      </c>
      <c r="G224" s="16">
        <f>VLOOKUP(A224,Kardex!A:A,1,FALSE)</f>
        <v>63875</v>
      </c>
    </row>
    <row r="225" spans="1:7">
      <c r="A225" s="17">
        <v>64306</v>
      </c>
      <c r="B225" s="26" t="s">
        <v>2169</v>
      </c>
      <c r="C225" s="26" t="s">
        <v>473</v>
      </c>
      <c r="D225" s="26" t="s">
        <v>2094</v>
      </c>
      <c r="E225" s="42" t="s">
        <v>1719</v>
      </c>
      <c r="F225" s="42" t="s">
        <v>2095</v>
      </c>
      <c r="G225" s="16">
        <f>VLOOKUP(A225,Kardex!A:A,1,FALSE)</f>
        <v>64306</v>
      </c>
    </row>
    <row r="226" spans="1:7">
      <c r="A226" s="17">
        <v>61401</v>
      </c>
      <c r="B226" s="26" t="s">
        <v>62</v>
      </c>
      <c r="C226" s="26" t="s">
        <v>473</v>
      </c>
      <c r="D226" s="26" t="s">
        <v>2094</v>
      </c>
      <c r="E226" s="42" t="s">
        <v>1719</v>
      </c>
      <c r="F226" s="42" t="s">
        <v>2095</v>
      </c>
      <c r="G226" s="16">
        <f>VLOOKUP(A226,Kardex!A:A,1,FALSE)</f>
        <v>61401</v>
      </c>
    </row>
    <row r="227" spans="1:7">
      <c r="A227" s="17">
        <v>61405</v>
      </c>
      <c r="B227" s="26" t="s">
        <v>349</v>
      </c>
      <c r="C227" s="26" t="s">
        <v>473</v>
      </c>
      <c r="D227" s="26" t="s">
        <v>2094</v>
      </c>
      <c r="E227" s="42" t="s">
        <v>1719</v>
      </c>
      <c r="F227" s="42" t="s">
        <v>2095</v>
      </c>
      <c r="G227" s="16">
        <f>VLOOKUP(A227,Kardex!A:A,1,FALSE)</f>
        <v>61405</v>
      </c>
    </row>
    <row r="228" spans="1:7">
      <c r="A228" s="17">
        <v>63646</v>
      </c>
      <c r="B228" s="26" t="s">
        <v>1522</v>
      </c>
      <c r="C228" s="26" t="s">
        <v>473</v>
      </c>
      <c r="D228" s="26" t="s">
        <v>2094</v>
      </c>
      <c r="E228" s="42" t="s">
        <v>1719</v>
      </c>
      <c r="F228" s="42" t="s">
        <v>2095</v>
      </c>
      <c r="G228" s="16">
        <f>VLOOKUP(A228,Kardex!A:A,1,FALSE)</f>
        <v>63646</v>
      </c>
    </row>
    <row r="229" spans="1:7">
      <c r="A229" s="17">
        <v>63645</v>
      </c>
      <c r="B229" s="26" t="s">
        <v>1523</v>
      </c>
      <c r="C229" s="26" t="s">
        <v>473</v>
      </c>
      <c r="D229" s="26" t="s">
        <v>2094</v>
      </c>
      <c r="E229" s="42" t="s">
        <v>1719</v>
      </c>
      <c r="F229" s="42" t="s">
        <v>2095</v>
      </c>
      <c r="G229" s="16">
        <f>VLOOKUP(A229,Kardex!A:A,1,FALSE)</f>
        <v>63645</v>
      </c>
    </row>
    <row r="230" spans="1:7">
      <c r="A230" s="17">
        <v>63715</v>
      </c>
      <c r="B230" s="26" t="s">
        <v>2174</v>
      </c>
      <c r="C230" s="26" t="s">
        <v>473</v>
      </c>
      <c r="D230" s="26" t="s">
        <v>2094</v>
      </c>
      <c r="E230" s="42" t="s">
        <v>1719</v>
      </c>
      <c r="F230" s="42" t="s">
        <v>2095</v>
      </c>
      <c r="G230" s="16">
        <f>VLOOKUP(A230,Kardex!A:A,1,FALSE)</f>
        <v>63715</v>
      </c>
    </row>
    <row r="231" spans="1:7">
      <c r="A231" s="17">
        <v>64153</v>
      </c>
      <c r="B231" s="26" t="s">
        <v>2100</v>
      </c>
      <c r="C231" s="26" t="s">
        <v>473</v>
      </c>
      <c r="D231" s="26" t="s">
        <v>2094</v>
      </c>
      <c r="E231" s="42" t="s">
        <v>1719</v>
      </c>
      <c r="F231" s="42" t="s">
        <v>2095</v>
      </c>
      <c r="G231" s="16">
        <f>VLOOKUP(A231,Kardex!A:A,1,FALSE)</f>
        <v>64153</v>
      </c>
    </row>
    <row r="232" spans="1:7">
      <c r="A232" s="17">
        <v>62829</v>
      </c>
      <c r="B232" s="26" t="s">
        <v>541</v>
      </c>
      <c r="C232" s="26" t="s">
        <v>473</v>
      </c>
      <c r="D232" s="26" t="s">
        <v>2094</v>
      </c>
      <c r="E232" s="42" t="s">
        <v>1719</v>
      </c>
      <c r="F232" s="42" t="s">
        <v>2095</v>
      </c>
      <c r="G232" s="16">
        <f>VLOOKUP(A232,Kardex!A:A,1,FALSE)</f>
        <v>62829</v>
      </c>
    </row>
    <row r="233" spans="1:7">
      <c r="A233" s="17">
        <v>62226</v>
      </c>
      <c r="B233" s="26" t="s">
        <v>467</v>
      </c>
      <c r="C233" s="26" t="s">
        <v>473</v>
      </c>
      <c r="D233" s="26" t="s">
        <v>2094</v>
      </c>
      <c r="E233" s="42" t="s">
        <v>1719</v>
      </c>
      <c r="F233" s="42" t="s">
        <v>2095</v>
      </c>
      <c r="G233" s="16">
        <f>VLOOKUP(A233,Kardex!A:A,1,FALSE)</f>
        <v>62226</v>
      </c>
    </row>
    <row r="234" spans="1:7">
      <c r="A234" s="17">
        <v>63772</v>
      </c>
      <c r="B234" s="26" t="s">
        <v>1533</v>
      </c>
      <c r="C234" s="26" t="s">
        <v>473</v>
      </c>
      <c r="D234" s="26" t="s">
        <v>2094</v>
      </c>
      <c r="E234" s="42" t="s">
        <v>1719</v>
      </c>
      <c r="F234" s="42" t="s">
        <v>2095</v>
      </c>
      <c r="G234" s="16">
        <f>VLOOKUP(A234,Kardex!A:A,1,FALSE)</f>
        <v>63772</v>
      </c>
    </row>
    <row r="235" spans="1:7">
      <c r="A235" s="17">
        <v>61511</v>
      </c>
      <c r="B235" s="26" t="s">
        <v>211</v>
      </c>
      <c r="C235" s="26" t="s">
        <v>473</v>
      </c>
      <c r="D235" s="26" t="s">
        <v>2094</v>
      </c>
      <c r="E235" s="42" t="s">
        <v>1719</v>
      </c>
      <c r="F235" s="42" t="s">
        <v>2095</v>
      </c>
      <c r="G235" s="16">
        <f>VLOOKUP(A235,Kardex!A:A,1,FALSE)</f>
        <v>61511</v>
      </c>
    </row>
    <row r="236" spans="1:7">
      <c r="A236" s="17">
        <v>52469</v>
      </c>
      <c r="B236" s="26" t="s">
        <v>67</v>
      </c>
      <c r="C236" s="26" t="s">
        <v>473</v>
      </c>
      <c r="D236" s="26" t="s">
        <v>2094</v>
      </c>
      <c r="E236" s="42" t="s">
        <v>1719</v>
      </c>
      <c r="F236" s="42" t="s">
        <v>2095</v>
      </c>
      <c r="G236" s="16">
        <f>VLOOKUP(A236,Kardex!A:A,1,FALSE)</f>
        <v>52469</v>
      </c>
    </row>
    <row r="237" spans="1:7">
      <c r="A237" s="17">
        <v>62222</v>
      </c>
      <c r="B237" s="26" t="s">
        <v>466</v>
      </c>
      <c r="C237" s="26" t="s">
        <v>473</v>
      </c>
      <c r="D237" s="26" t="s">
        <v>2094</v>
      </c>
      <c r="E237" s="42" t="s">
        <v>1719</v>
      </c>
      <c r="F237" s="42" t="s">
        <v>2095</v>
      </c>
      <c r="G237" s="16">
        <f>VLOOKUP(A237,Kardex!A:A,1,FALSE)</f>
        <v>62222</v>
      </c>
    </row>
    <row r="238" spans="1:7">
      <c r="A238" s="17">
        <v>64305</v>
      </c>
      <c r="B238" s="26" t="s">
        <v>2253</v>
      </c>
      <c r="C238" s="26" t="s">
        <v>473</v>
      </c>
      <c r="D238" s="26" t="s">
        <v>2094</v>
      </c>
      <c r="E238" s="42" t="s">
        <v>1719</v>
      </c>
      <c r="F238" s="42" t="s">
        <v>2095</v>
      </c>
      <c r="G238" s="16">
        <f>VLOOKUP(A238,Kardex!A:A,1,FALSE)</f>
        <v>64305</v>
      </c>
    </row>
    <row r="239" spans="1:7">
      <c r="A239" s="17">
        <v>61644</v>
      </c>
      <c r="B239" s="26" t="s">
        <v>160</v>
      </c>
      <c r="C239" s="26" t="s">
        <v>473</v>
      </c>
      <c r="D239" s="26" t="s">
        <v>2094</v>
      </c>
      <c r="E239" s="42" t="s">
        <v>1719</v>
      </c>
      <c r="F239" s="42" t="s">
        <v>2095</v>
      </c>
      <c r="G239" s="16">
        <f>VLOOKUP(A239,Kardex!A:A,1,FALSE)</f>
        <v>61644</v>
      </c>
    </row>
    <row r="240" spans="1:7">
      <c r="A240" s="17">
        <v>60732</v>
      </c>
      <c r="B240" s="26" t="s">
        <v>174</v>
      </c>
      <c r="C240" s="26" t="s">
        <v>473</v>
      </c>
      <c r="D240" s="26" t="s">
        <v>2094</v>
      </c>
      <c r="E240" s="42" t="s">
        <v>1719</v>
      </c>
      <c r="F240" s="42" t="s">
        <v>2095</v>
      </c>
      <c r="G240" s="16">
        <f>VLOOKUP(A240,Kardex!A:A,1,FALSE)</f>
        <v>60732</v>
      </c>
    </row>
    <row r="241" spans="1:7">
      <c r="A241" s="17">
        <v>52272</v>
      </c>
      <c r="B241" s="26" t="s">
        <v>64</v>
      </c>
      <c r="C241" s="26" t="s">
        <v>473</v>
      </c>
      <c r="D241" s="26" t="s">
        <v>2094</v>
      </c>
      <c r="E241" s="42" t="s">
        <v>1719</v>
      </c>
      <c r="F241" s="42" t="s">
        <v>2095</v>
      </c>
      <c r="G241" s="16">
        <f>VLOOKUP(A241,Kardex!A:A,1,FALSE)</f>
        <v>52272</v>
      </c>
    </row>
    <row r="242" spans="1:7">
      <c r="A242" s="17">
        <v>64204</v>
      </c>
      <c r="B242" s="26" t="s">
        <v>2137</v>
      </c>
      <c r="C242" s="26" t="s">
        <v>473</v>
      </c>
      <c r="D242" s="26" t="s">
        <v>2094</v>
      </c>
      <c r="E242" s="42" t="s">
        <v>1719</v>
      </c>
      <c r="F242" s="42" t="s">
        <v>2095</v>
      </c>
      <c r="G242" s="16">
        <f>VLOOKUP(A242,Kardex!A:A,1,FALSE)</f>
        <v>64204</v>
      </c>
    </row>
    <row r="243" spans="1:7">
      <c r="A243" s="17">
        <v>61431</v>
      </c>
      <c r="B243" s="26" t="s">
        <v>1159</v>
      </c>
      <c r="C243" s="26" t="s">
        <v>473</v>
      </c>
      <c r="D243" s="26" t="s">
        <v>2094</v>
      </c>
      <c r="E243" s="42" t="s">
        <v>1719</v>
      </c>
      <c r="F243" s="42" t="s">
        <v>2095</v>
      </c>
      <c r="G243" s="16">
        <f>VLOOKUP(A243,Kardex!A:A,1,FALSE)</f>
        <v>61431</v>
      </c>
    </row>
    <row r="244" spans="1:7">
      <c r="A244" s="17">
        <v>50522</v>
      </c>
      <c r="B244" s="26" t="s">
        <v>296</v>
      </c>
      <c r="C244" s="26" t="s">
        <v>473</v>
      </c>
      <c r="D244" s="26" t="s">
        <v>2094</v>
      </c>
      <c r="E244" s="42" t="s">
        <v>1719</v>
      </c>
      <c r="F244" s="42" t="s">
        <v>2095</v>
      </c>
      <c r="G244" s="16">
        <f>VLOOKUP(A244,Kardex!A:A,1,FALSE)</f>
        <v>50522</v>
      </c>
    </row>
    <row r="245" spans="1:7">
      <c r="A245" s="17">
        <v>61094</v>
      </c>
      <c r="B245" s="26" t="s">
        <v>210</v>
      </c>
      <c r="C245" s="26" t="s">
        <v>473</v>
      </c>
      <c r="D245" s="26" t="s">
        <v>2094</v>
      </c>
      <c r="E245" s="42" t="s">
        <v>1719</v>
      </c>
      <c r="F245" s="42" t="s">
        <v>2095</v>
      </c>
      <c r="G245" s="16">
        <f>VLOOKUP(A245,Kardex!A:A,1,FALSE)</f>
        <v>61094</v>
      </c>
    </row>
    <row r="246" spans="1:7">
      <c r="A246" s="17">
        <v>62071</v>
      </c>
      <c r="B246" s="26" t="s">
        <v>92</v>
      </c>
      <c r="C246" s="26" t="s">
        <v>473</v>
      </c>
      <c r="D246" s="26" t="s">
        <v>2094</v>
      </c>
      <c r="E246" s="42" t="s">
        <v>1719</v>
      </c>
      <c r="F246" s="42" t="s">
        <v>2095</v>
      </c>
      <c r="G246" s="16">
        <f>VLOOKUP(A246,Kardex!A:A,1,FALSE)</f>
        <v>62071</v>
      </c>
    </row>
    <row r="247" spans="1:7">
      <c r="A247" s="17">
        <v>61081</v>
      </c>
      <c r="B247" s="26" t="s">
        <v>172</v>
      </c>
      <c r="C247" s="26" t="s">
        <v>473</v>
      </c>
      <c r="D247" s="26" t="s">
        <v>2094</v>
      </c>
      <c r="E247" s="42" t="s">
        <v>1719</v>
      </c>
      <c r="F247" s="42" t="s">
        <v>2095</v>
      </c>
      <c r="G247" s="16">
        <f>VLOOKUP(A247,Kardex!A:A,1,FALSE)</f>
        <v>61081</v>
      </c>
    </row>
    <row r="248" spans="1:7">
      <c r="A248" s="17">
        <v>62546</v>
      </c>
      <c r="B248" s="26" t="s">
        <v>516</v>
      </c>
      <c r="C248" s="26" t="s">
        <v>473</v>
      </c>
      <c r="D248" s="26" t="s">
        <v>2094</v>
      </c>
      <c r="E248" s="42" t="s">
        <v>1719</v>
      </c>
      <c r="F248" s="42" t="s">
        <v>2095</v>
      </c>
      <c r="G248" s="16">
        <f>VLOOKUP(A248,Kardex!A:A,1,FALSE)</f>
        <v>62546</v>
      </c>
    </row>
    <row r="249" spans="1:7">
      <c r="A249" s="17">
        <v>63494</v>
      </c>
      <c r="B249" s="26" t="s">
        <v>1517</v>
      </c>
      <c r="C249" s="26" t="s">
        <v>473</v>
      </c>
      <c r="D249" s="26" t="s">
        <v>2094</v>
      </c>
      <c r="E249" s="42" t="s">
        <v>1719</v>
      </c>
      <c r="F249" s="42" t="s">
        <v>2095</v>
      </c>
      <c r="G249" s="16">
        <f>VLOOKUP(A249,Kardex!A:A,1,FALSE)</f>
        <v>63494</v>
      </c>
    </row>
    <row r="250" spans="1:7">
      <c r="A250" s="17">
        <v>63802</v>
      </c>
      <c r="B250" s="26" t="s">
        <v>1537</v>
      </c>
      <c r="C250" s="26" t="s">
        <v>473</v>
      </c>
      <c r="D250" s="26" t="s">
        <v>2094</v>
      </c>
      <c r="E250" s="42" t="s">
        <v>1719</v>
      </c>
      <c r="F250" s="42" t="s">
        <v>2095</v>
      </c>
      <c r="G250" s="16">
        <f>VLOOKUP(A250,Kardex!A:A,1,FALSE)</f>
        <v>63802</v>
      </c>
    </row>
    <row r="251" spans="1:7">
      <c r="A251" s="17">
        <v>62072</v>
      </c>
      <c r="B251" s="26" t="s">
        <v>93</v>
      </c>
      <c r="C251" s="26" t="s">
        <v>473</v>
      </c>
      <c r="D251" s="26" t="s">
        <v>2094</v>
      </c>
      <c r="E251" s="42" t="s">
        <v>1719</v>
      </c>
      <c r="F251" s="42" t="s">
        <v>2095</v>
      </c>
      <c r="G251" s="16">
        <f>VLOOKUP(A251,Kardex!A:A,1,FALSE)</f>
        <v>62072</v>
      </c>
    </row>
    <row r="252" spans="1:7">
      <c r="A252" s="17">
        <v>62579</v>
      </c>
      <c r="B252" s="26" t="s">
        <v>515</v>
      </c>
      <c r="C252" s="26" t="s">
        <v>473</v>
      </c>
      <c r="D252" s="26" t="s">
        <v>2094</v>
      </c>
      <c r="E252" s="42" t="s">
        <v>1719</v>
      </c>
      <c r="F252" s="42" t="s">
        <v>2095</v>
      </c>
      <c r="G252" s="16">
        <f>VLOOKUP(A252,Kardex!A:A,1,FALSE)</f>
        <v>62579</v>
      </c>
    </row>
    <row r="253" spans="1:7">
      <c r="A253" s="17">
        <v>64180</v>
      </c>
      <c r="B253" s="26" t="s">
        <v>2097</v>
      </c>
      <c r="C253" s="26" t="s">
        <v>473</v>
      </c>
      <c r="D253" s="26" t="s">
        <v>2094</v>
      </c>
      <c r="E253" s="42" t="s">
        <v>1719</v>
      </c>
      <c r="F253" s="42" t="s">
        <v>2095</v>
      </c>
      <c r="G253" s="16">
        <f>VLOOKUP(A253,Kardex!A:A,1,FALSE)</f>
        <v>64180</v>
      </c>
    </row>
    <row r="254" spans="1:7">
      <c r="A254" s="17">
        <v>61087</v>
      </c>
      <c r="B254" s="26" t="s">
        <v>177</v>
      </c>
      <c r="C254" s="26" t="s">
        <v>473</v>
      </c>
      <c r="D254" s="26" t="s">
        <v>2094</v>
      </c>
      <c r="E254" s="42" t="s">
        <v>1719</v>
      </c>
      <c r="F254" s="42" t="s">
        <v>2095</v>
      </c>
      <c r="G254" s="16">
        <f>VLOOKUP(A254,Kardex!A:A,1,FALSE)</f>
        <v>61087</v>
      </c>
    </row>
    <row r="255" spans="1:7">
      <c r="A255" s="17">
        <v>63946</v>
      </c>
      <c r="B255" s="26" t="s">
        <v>2023</v>
      </c>
      <c r="C255" s="26" t="s">
        <v>473</v>
      </c>
      <c r="D255" s="26" t="s">
        <v>2094</v>
      </c>
      <c r="E255" s="42" t="s">
        <v>1719</v>
      </c>
      <c r="F255" s="42" t="s">
        <v>2095</v>
      </c>
      <c r="G255" s="16">
        <f>VLOOKUP(A255,Kardex!A:A,1,FALSE)</f>
        <v>63946</v>
      </c>
    </row>
    <row r="256" spans="1:7">
      <c r="A256" s="17">
        <v>64300</v>
      </c>
      <c r="B256" s="26" t="s">
        <v>2172</v>
      </c>
      <c r="C256" s="26" t="s">
        <v>473</v>
      </c>
      <c r="D256" s="26" t="s">
        <v>2094</v>
      </c>
      <c r="E256" s="42" t="s">
        <v>1719</v>
      </c>
      <c r="F256" s="42" t="s">
        <v>2095</v>
      </c>
      <c r="G256" s="16">
        <f>VLOOKUP(A256,Kardex!A:A,1,FALSE)</f>
        <v>64300</v>
      </c>
    </row>
    <row r="257" spans="1:7">
      <c r="A257" s="17">
        <v>61230</v>
      </c>
      <c r="B257" s="26" t="s">
        <v>194</v>
      </c>
      <c r="C257" s="26" t="s">
        <v>473</v>
      </c>
      <c r="D257" s="26" t="s">
        <v>2094</v>
      </c>
      <c r="E257" s="42" t="s">
        <v>1719</v>
      </c>
      <c r="F257" s="42" t="s">
        <v>2095</v>
      </c>
      <c r="G257" s="16">
        <f>VLOOKUP(A257,Kardex!A:A,1,FALSE)</f>
        <v>61230</v>
      </c>
    </row>
    <row r="258" spans="1:7">
      <c r="A258" s="17">
        <v>53162</v>
      </c>
      <c r="B258" s="26" t="s">
        <v>148</v>
      </c>
      <c r="C258" s="26" t="s">
        <v>473</v>
      </c>
      <c r="D258" s="26" t="s">
        <v>2094</v>
      </c>
      <c r="E258" s="42" t="s">
        <v>1719</v>
      </c>
      <c r="F258" s="42" t="s">
        <v>2095</v>
      </c>
      <c r="G258" s="16">
        <f>VLOOKUP(A258,Kardex!A:A,1,FALSE)</f>
        <v>53162</v>
      </c>
    </row>
    <row r="259" spans="1:7">
      <c r="A259" s="17">
        <v>60307</v>
      </c>
      <c r="B259" s="26" t="s">
        <v>1499</v>
      </c>
      <c r="C259" s="26" t="s">
        <v>473</v>
      </c>
      <c r="D259" s="26" t="s">
        <v>2094</v>
      </c>
      <c r="E259" s="42" t="s">
        <v>1719</v>
      </c>
      <c r="F259" s="42" t="s">
        <v>2095</v>
      </c>
      <c r="G259" s="16">
        <f>VLOOKUP(A259,Kardex!A:A,1,FALSE)</f>
        <v>60307</v>
      </c>
    </row>
    <row r="260" spans="1:7">
      <c r="A260" s="17">
        <v>60714</v>
      </c>
      <c r="B260" s="26" t="s">
        <v>195</v>
      </c>
      <c r="C260" s="26" t="s">
        <v>473</v>
      </c>
      <c r="D260" s="26" t="s">
        <v>2094</v>
      </c>
      <c r="E260" s="42" t="s">
        <v>1719</v>
      </c>
      <c r="F260" s="42" t="s">
        <v>2095</v>
      </c>
      <c r="G260" s="16">
        <f>VLOOKUP(A260,Kardex!A:A,1,FALSE)</f>
        <v>60714</v>
      </c>
    </row>
    <row r="261" spans="1:7">
      <c r="A261" s="17">
        <v>61627</v>
      </c>
      <c r="B261" s="26" t="s">
        <v>13</v>
      </c>
      <c r="C261" s="26" t="s">
        <v>473</v>
      </c>
      <c r="D261" s="26" t="s">
        <v>2094</v>
      </c>
      <c r="E261" s="42" t="s">
        <v>1719</v>
      </c>
      <c r="F261" s="42" t="s">
        <v>2095</v>
      </c>
      <c r="G261" s="16">
        <f>VLOOKUP(A261,Kardex!A:A,1,FALSE)</f>
        <v>61627</v>
      </c>
    </row>
    <row r="262" spans="1:7">
      <c r="A262" s="17">
        <v>52425</v>
      </c>
      <c r="B262" s="26" t="s">
        <v>451</v>
      </c>
      <c r="C262" s="26" t="s">
        <v>473</v>
      </c>
      <c r="D262" s="26" t="s">
        <v>2094</v>
      </c>
      <c r="E262" s="42" t="s">
        <v>1719</v>
      </c>
      <c r="F262" s="42" t="s">
        <v>2095</v>
      </c>
      <c r="G262" s="16">
        <f>VLOOKUP(A262,Kardex!A:A,1,FALSE)</f>
        <v>52425</v>
      </c>
    </row>
    <row r="263" spans="1:7">
      <c r="A263" s="17">
        <v>64073</v>
      </c>
      <c r="B263" s="26" t="s">
        <v>2194</v>
      </c>
      <c r="C263" s="26" t="s">
        <v>473</v>
      </c>
      <c r="D263" s="26" t="s">
        <v>2094</v>
      </c>
      <c r="E263" s="42" t="s">
        <v>1719</v>
      </c>
      <c r="F263" s="42" t="s">
        <v>2095</v>
      </c>
      <c r="G263" s="16">
        <f>VLOOKUP(A263,Kardex!A:A,1,FALSE)</f>
        <v>64073</v>
      </c>
    </row>
    <row r="264" spans="1:7">
      <c r="A264" s="17">
        <v>61633</v>
      </c>
      <c r="B264" s="26" t="s">
        <v>103</v>
      </c>
      <c r="C264" s="26" t="s">
        <v>473</v>
      </c>
      <c r="D264" s="26" t="s">
        <v>2094</v>
      </c>
      <c r="E264" s="42" t="s">
        <v>1719</v>
      </c>
      <c r="F264" s="42" t="s">
        <v>2095</v>
      </c>
      <c r="G264" s="16">
        <f>VLOOKUP(A264,Kardex!A:A,1,FALSE)</f>
        <v>61633</v>
      </c>
    </row>
    <row r="265" spans="1:7">
      <c r="A265" s="17">
        <v>62971</v>
      </c>
      <c r="B265" s="26" t="s">
        <v>1198</v>
      </c>
      <c r="C265" s="26" t="s">
        <v>473</v>
      </c>
      <c r="D265" s="26" t="s">
        <v>2094</v>
      </c>
      <c r="E265" s="42" t="s">
        <v>1719</v>
      </c>
      <c r="F265" s="42" t="s">
        <v>2095</v>
      </c>
      <c r="G265" s="16">
        <f>VLOOKUP(A265,Kardex!A:A,1,FALSE)</f>
        <v>62971</v>
      </c>
    </row>
    <row r="266" spans="1:7">
      <c r="A266" s="17">
        <v>52793</v>
      </c>
      <c r="B266" s="26" t="s">
        <v>577</v>
      </c>
      <c r="C266" s="26" t="s">
        <v>473</v>
      </c>
      <c r="D266" s="26" t="s">
        <v>2094</v>
      </c>
      <c r="E266" s="42" t="s">
        <v>1719</v>
      </c>
      <c r="F266" s="42" t="s">
        <v>2095</v>
      </c>
      <c r="G266" s="16">
        <f>VLOOKUP(A266,Kardex!A:A,1,FALSE)</f>
        <v>52793</v>
      </c>
    </row>
    <row r="267" spans="1:7">
      <c r="A267" s="17">
        <v>62560</v>
      </c>
      <c r="B267" s="26" t="s">
        <v>697</v>
      </c>
      <c r="C267" s="26" t="s">
        <v>473</v>
      </c>
      <c r="D267" s="26" t="s">
        <v>2094</v>
      </c>
      <c r="E267" s="42" t="s">
        <v>1719</v>
      </c>
      <c r="F267" s="42" t="s">
        <v>2095</v>
      </c>
      <c r="G267" s="16">
        <f>VLOOKUP(A267,Kardex!A:A,1,FALSE)</f>
        <v>62560</v>
      </c>
    </row>
    <row r="268" spans="1:7">
      <c r="A268" s="17">
        <v>60581</v>
      </c>
      <c r="B268" s="26" t="s">
        <v>187</v>
      </c>
      <c r="C268" s="26" t="s">
        <v>473</v>
      </c>
      <c r="D268" s="26" t="s">
        <v>2094</v>
      </c>
      <c r="E268" s="42" t="s">
        <v>1719</v>
      </c>
      <c r="F268" s="42" t="s">
        <v>2095</v>
      </c>
      <c r="G268" s="16">
        <f>VLOOKUP(A268,Kardex!A:A,1,FALSE)</f>
        <v>60581</v>
      </c>
    </row>
    <row r="269" spans="1:7">
      <c r="A269" s="17">
        <v>60539</v>
      </c>
      <c r="B269" s="26" t="s">
        <v>205</v>
      </c>
      <c r="C269" s="26" t="s">
        <v>473</v>
      </c>
      <c r="D269" s="26" t="s">
        <v>2094</v>
      </c>
      <c r="E269" s="42" t="s">
        <v>1719</v>
      </c>
      <c r="F269" s="42" t="s">
        <v>2095</v>
      </c>
      <c r="G269" s="16">
        <f>VLOOKUP(A269,Kardex!A:A,1,FALSE)</f>
        <v>60539</v>
      </c>
    </row>
    <row r="270" spans="1:7">
      <c r="A270" s="17">
        <v>61553</v>
      </c>
      <c r="B270" s="26" t="s">
        <v>193</v>
      </c>
      <c r="C270" s="26" t="s">
        <v>473</v>
      </c>
      <c r="D270" s="26" t="s">
        <v>2094</v>
      </c>
      <c r="E270" s="42" t="s">
        <v>1719</v>
      </c>
      <c r="F270" s="42" t="s">
        <v>2095</v>
      </c>
      <c r="G270" s="16">
        <f>VLOOKUP(A270,Kardex!A:A,1,FALSE)</f>
        <v>61553</v>
      </c>
    </row>
    <row r="271" spans="1:7">
      <c r="A271" s="17">
        <v>60946</v>
      </c>
      <c r="B271" s="26" t="s">
        <v>204</v>
      </c>
      <c r="C271" s="26" t="s">
        <v>473</v>
      </c>
      <c r="D271" s="26" t="s">
        <v>2094</v>
      </c>
      <c r="E271" s="42" t="s">
        <v>1719</v>
      </c>
      <c r="F271" s="42" t="s">
        <v>2095</v>
      </c>
      <c r="G271" s="16">
        <f>VLOOKUP(A271,Kardex!A:A,1,FALSE)</f>
        <v>60946</v>
      </c>
    </row>
    <row r="272" spans="1:7">
      <c r="A272" s="17">
        <v>5085</v>
      </c>
      <c r="B272" s="26" t="s">
        <v>198</v>
      </c>
      <c r="C272" s="26" t="s">
        <v>473</v>
      </c>
      <c r="D272" s="26" t="s">
        <v>2094</v>
      </c>
      <c r="E272" s="42" t="s">
        <v>1719</v>
      </c>
      <c r="F272" s="42" t="s">
        <v>2095</v>
      </c>
      <c r="G272" s="16">
        <f>VLOOKUP(A272,Kardex!A:A,1,FALSE)</f>
        <v>5085</v>
      </c>
    </row>
    <row r="273" spans="1:7">
      <c r="A273" s="17">
        <v>63365</v>
      </c>
      <c r="B273" s="26" t="s">
        <v>1197</v>
      </c>
      <c r="C273" s="26" t="s">
        <v>473</v>
      </c>
      <c r="D273" s="26" t="s">
        <v>2094</v>
      </c>
      <c r="E273" s="42" t="s">
        <v>1719</v>
      </c>
      <c r="F273" s="42" t="s">
        <v>2095</v>
      </c>
      <c r="G273" s="16">
        <f>VLOOKUP(A273,Kardex!A:A,1,FALSE)</f>
        <v>63365</v>
      </c>
    </row>
    <row r="274" spans="1:7">
      <c r="A274" s="17">
        <v>61096</v>
      </c>
      <c r="B274" s="26" t="s">
        <v>154</v>
      </c>
      <c r="C274" s="26" t="s">
        <v>473</v>
      </c>
      <c r="D274" s="26" t="s">
        <v>2094</v>
      </c>
      <c r="E274" s="42" t="s">
        <v>1719</v>
      </c>
      <c r="F274" s="42" t="s">
        <v>2095</v>
      </c>
      <c r="G274" s="16">
        <f>VLOOKUP(A274,Kardex!A:A,1,FALSE)</f>
        <v>61096</v>
      </c>
    </row>
    <row r="275" spans="1:7">
      <c r="A275" s="17">
        <v>52037</v>
      </c>
      <c r="B275" s="26" t="s">
        <v>228</v>
      </c>
      <c r="C275" s="26" t="s">
        <v>473</v>
      </c>
      <c r="D275" s="26" t="s">
        <v>2094</v>
      </c>
      <c r="E275" s="42" t="s">
        <v>1719</v>
      </c>
      <c r="F275" s="42" t="s">
        <v>2095</v>
      </c>
      <c r="G275" s="16">
        <f>VLOOKUP(A275,Kardex!A:A,1,FALSE)</f>
        <v>52037</v>
      </c>
    </row>
    <row r="276" spans="1:7">
      <c r="A276" s="17">
        <v>63166</v>
      </c>
      <c r="B276" s="26" t="s">
        <v>1154</v>
      </c>
      <c r="C276" s="26" t="s">
        <v>473</v>
      </c>
      <c r="D276" s="26" t="s">
        <v>2094</v>
      </c>
      <c r="E276" s="42" t="s">
        <v>1719</v>
      </c>
      <c r="F276" s="42" t="s">
        <v>2095</v>
      </c>
      <c r="G276" s="16">
        <f>VLOOKUP(A276,Kardex!A:A,1,FALSE)</f>
        <v>63166</v>
      </c>
    </row>
    <row r="277" spans="1:7">
      <c r="A277" s="17">
        <v>52346</v>
      </c>
      <c r="B277" s="26" t="s">
        <v>229</v>
      </c>
      <c r="C277" s="26" t="s">
        <v>473</v>
      </c>
      <c r="D277" s="26" t="s">
        <v>2094</v>
      </c>
      <c r="E277" s="42" t="s">
        <v>1719</v>
      </c>
      <c r="F277" s="42" t="s">
        <v>2095</v>
      </c>
      <c r="G277" s="16">
        <f>VLOOKUP(A277,Kardex!A:A,1,FALSE)</f>
        <v>52346</v>
      </c>
    </row>
    <row r="278" spans="1:7">
      <c r="A278" s="17">
        <v>62510</v>
      </c>
      <c r="B278" s="26" t="s">
        <v>720</v>
      </c>
      <c r="C278" s="26" t="s">
        <v>473</v>
      </c>
      <c r="D278" s="26" t="s">
        <v>2094</v>
      </c>
      <c r="E278" s="42" t="s">
        <v>1719</v>
      </c>
      <c r="F278" s="42" t="s">
        <v>2095</v>
      </c>
      <c r="G278" s="16">
        <f>VLOOKUP(A278,Kardex!A:A,1,FALSE)</f>
        <v>62510</v>
      </c>
    </row>
    <row r="279" spans="1:7">
      <c r="A279" s="17">
        <v>53272</v>
      </c>
      <c r="B279" s="26" t="s">
        <v>456</v>
      </c>
      <c r="C279" s="26" t="s">
        <v>473</v>
      </c>
      <c r="D279" s="26" t="s">
        <v>2094</v>
      </c>
      <c r="E279" s="42" t="s">
        <v>1719</v>
      </c>
      <c r="F279" s="42" t="s">
        <v>2095</v>
      </c>
      <c r="G279" s="16">
        <f>VLOOKUP(A279,Kardex!A:A,1,FALSE)</f>
        <v>53272</v>
      </c>
    </row>
    <row r="280" spans="1:7">
      <c r="A280" s="17">
        <v>52501</v>
      </c>
      <c r="B280" s="26" t="s">
        <v>94</v>
      </c>
      <c r="C280" s="26" t="s">
        <v>473</v>
      </c>
      <c r="D280" s="26" t="s">
        <v>2094</v>
      </c>
      <c r="E280" s="42" t="s">
        <v>1719</v>
      </c>
      <c r="F280" s="42" t="s">
        <v>2095</v>
      </c>
      <c r="G280" s="16">
        <f>VLOOKUP(A280,Kardex!A:A,1,FALSE)</f>
        <v>52501</v>
      </c>
    </row>
    <row r="281" spans="1:7">
      <c r="A281" s="17">
        <v>60851</v>
      </c>
      <c r="B281" s="26" t="s">
        <v>248</v>
      </c>
      <c r="C281" s="26" t="s">
        <v>473</v>
      </c>
      <c r="D281" s="26" t="s">
        <v>2094</v>
      </c>
      <c r="E281" s="42" t="s">
        <v>1719</v>
      </c>
      <c r="F281" s="42" t="s">
        <v>2095</v>
      </c>
      <c r="G281" s="16">
        <f>VLOOKUP(A281,Kardex!A:A,1,FALSE)</f>
        <v>60851</v>
      </c>
    </row>
    <row r="282" spans="1:7">
      <c r="A282" s="17">
        <v>52981</v>
      </c>
      <c r="B282" s="26" t="s">
        <v>261</v>
      </c>
      <c r="C282" s="26" t="s">
        <v>473</v>
      </c>
      <c r="D282" s="26" t="s">
        <v>2094</v>
      </c>
      <c r="E282" s="42" t="s">
        <v>1719</v>
      </c>
      <c r="F282" s="42" t="s">
        <v>2095</v>
      </c>
      <c r="G282" s="16">
        <f>VLOOKUP(A282,Kardex!A:A,1,FALSE)</f>
        <v>52981</v>
      </c>
    </row>
    <row r="283" spans="1:7">
      <c r="A283" s="17">
        <v>61104</v>
      </c>
      <c r="B283" s="26" t="s">
        <v>358</v>
      </c>
      <c r="C283" s="26" t="s">
        <v>473</v>
      </c>
      <c r="D283" s="26" t="s">
        <v>2094</v>
      </c>
      <c r="E283" s="42" t="s">
        <v>1719</v>
      </c>
      <c r="F283" s="42" t="s">
        <v>2095</v>
      </c>
      <c r="G283" s="16">
        <f>VLOOKUP(A283,Kardex!A:A,1,FALSE)</f>
        <v>61104</v>
      </c>
    </row>
    <row r="284" spans="1:7">
      <c r="A284" s="17">
        <v>94622</v>
      </c>
      <c r="B284" s="26" t="s">
        <v>265</v>
      </c>
      <c r="C284" s="26" t="s">
        <v>473</v>
      </c>
      <c r="D284" s="26" t="s">
        <v>2094</v>
      </c>
      <c r="E284" s="42" t="s">
        <v>1719</v>
      </c>
      <c r="F284" s="42" t="s">
        <v>2095</v>
      </c>
      <c r="G284" s="16">
        <f>VLOOKUP(A284,Kardex!A:A,1,FALSE)</f>
        <v>94622</v>
      </c>
    </row>
    <row r="285" spans="1:7">
      <c r="A285" s="17">
        <v>62358</v>
      </c>
      <c r="B285" s="26" t="s">
        <v>507</v>
      </c>
      <c r="C285" s="26" t="s">
        <v>473</v>
      </c>
      <c r="D285" s="26" t="s">
        <v>2094</v>
      </c>
      <c r="E285" s="42" t="s">
        <v>1719</v>
      </c>
      <c r="F285" s="42" t="s">
        <v>2095</v>
      </c>
      <c r="G285" s="16">
        <f>VLOOKUP(A285,Kardex!A:A,1,FALSE)</f>
        <v>62358</v>
      </c>
    </row>
    <row r="286" spans="1:7">
      <c r="A286" s="17">
        <v>63400</v>
      </c>
      <c r="B286" s="26" t="s">
        <v>1211</v>
      </c>
      <c r="C286" s="26" t="s">
        <v>473</v>
      </c>
      <c r="D286" s="26" t="s">
        <v>2094</v>
      </c>
      <c r="E286" s="42" t="s">
        <v>1719</v>
      </c>
      <c r="F286" s="42" t="s">
        <v>2095</v>
      </c>
      <c r="G286" s="16">
        <f>VLOOKUP(A286,Kardex!A:A,1,FALSE)</f>
        <v>63400</v>
      </c>
    </row>
    <row r="287" spans="1:7">
      <c r="A287" s="17">
        <v>62207</v>
      </c>
      <c r="B287" s="26" t="s">
        <v>462</v>
      </c>
      <c r="C287" s="26" t="s">
        <v>473</v>
      </c>
      <c r="D287" s="26" t="s">
        <v>2094</v>
      </c>
      <c r="E287" s="42" t="s">
        <v>1719</v>
      </c>
      <c r="F287" s="42" t="s">
        <v>2095</v>
      </c>
      <c r="G287" s="16">
        <f>VLOOKUP(A287,Kardex!A:A,1,FALSE)</f>
        <v>62207</v>
      </c>
    </row>
    <row r="288" spans="1:7">
      <c r="A288" s="17">
        <v>52371</v>
      </c>
      <c r="B288" s="26" t="s">
        <v>399</v>
      </c>
      <c r="C288" s="26" t="s">
        <v>473</v>
      </c>
      <c r="D288" s="26" t="s">
        <v>2094</v>
      </c>
      <c r="E288" s="42" t="s">
        <v>1719</v>
      </c>
      <c r="F288" s="42" t="s">
        <v>2095</v>
      </c>
      <c r="G288" s="16">
        <f>VLOOKUP(A288,Kardex!A:A,1,FALSE)</f>
        <v>52371</v>
      </c>
    </row>
    <row r="289" spans="1:7">
      <c r="A289" s="17">
        <v>50853</v>
      </c>
      <c r="B289" s="26" t="s">
        <v>108</v>
      </c>
      <c r="C289" s="26" t="s">
        <v>473</v>
      </c>
      <c r="D289" s="26" t="s">
        <v>2094</v>
      </c>
      <c r="E289" s="42" t="s">
        <v>1719</v>
      </c>
      <c r="F289" s="42" t="s">
        <v>2095</v>
      </c>
      <c r="G289" s="16">
        <f>VLOOKUP(A289,Kardex!A:A,1,FALSE)</f>
        <v>50853</v>
      </c>
    </row>
    <row r="290" spans="1:7">
      <c r="A290" s="17">
        <v>60827</v>
      </c>
      <c r="B290" s="26" t="s">
        <v>107</v>
      </c>
      <c r="C290" s="26" t="s">
        <v>473</v>
      </c>
      <c r="D290" s="26" t="s">
        <v>2094</v>
      </c>
      <c r="E290" s="42" t="s">
        <v>1719</v>
      </c>
      <c r="F290" s="42" t="s">
        <v>2095</v>
      </c>
      <c r="G290" s="16">
        <f>VLOOKUP(A290,Kardex!A:A,1,FALSE)</f>
        <v>60827</v>
      </c>
    </row>
    <row r="291" spans="1:7">
      <c r="A291" s="17">
        <v>63943</v>
      </c>
      <c r="B291" s="26" t="s">
        <v>2049</v>
      </c>
      <c r="C291" s="26" t="s">
        <v>473</v>
      </c>
      <c r="D291" s="26" t="s">
        <v>2094</v>
      </c>
      <c r="E291" s="42" t="s">
        <v>1719</v>
      </c>
      <c r="F291" s="42" t="s">
        <v>2095</v>
      </c>
      <c r="G291" s="16">
        <f>VLOOKUP(A291,Kardex!A:A,1,FALSE)</f>
        <v>63943</v>
      </c>
    </row>
    <row r="292" spans="1:7">
      <c r="A292" s="17">
        <v>63260</v>
      </c>
      <c r="B292" s="26" t="s">
        <v>1196</v>
      </c>
      <c r="C292" s="26" t="s">
        <v>473</v>
      </c>
      <c r="D292" s="26" t="s">
        <v>2094</v>
      </c>
      <c r="E292" s="42" t="s">
        <v>1719</v>
      </c>
      <c r="F292" s="42" t="s">
        <v>2095</v>
      </c>
      <c r="G292" s="16">
        <f>VLOOKUP(A292,Kardex!A:A,1,FALSE)</f>
        <v>63260</v>
      </c>
    </row>
    <row r="293" spans="1:7">
      <c r="A293" s="17">
        <v>62387</v>
      </c>
      <c r="B293" s="26" t="s">
        <v>493</v>
      </c>
      <c r="C293" s="26" t="s">
        <v>473</v>
      </c>
      <c r="D293" s="26" t="s">
        <v>2094</v>
      </c>
      <c r="E293" s="42" t="s">
        <v>1719</v>
      </c>
      <c r="F293" s="42" t="s">
        <v>2095</v>
      </c>
      <c r="G293" s="16">
        <f>VLOOKUP(A293,Kardex!A:A,1,FALSE)</f>
        <v>62387</v>
      </c>
    </row>
    <row r="294" spans="1:7">
      <c r="A294" s="17">
        <v>56</v>
      </c>
      <c r="B294" s="26" t="s">
        <v>622</v>
      </c>
      <c r="C294" s="26" t="s">
        <v>473</v>
      </c>
      <c r="D294" s="26" t="s">
        <v>2094</v>
      </c>
      <c r="E294" s="42" t="s">
        <v>1719</v>
      </c>
      <c r="F294" s="42" t="s">
        <v>2095</v>
      </c>
      <c r="G294" s="16">
        <f>VLOOKUP(A294,Kardex!A:A,1,FALSE)</f>
        <v>56</v>
      </c>
    </row>
    <row r="295" spans="1:7">
      <c r="A295" s="17">
        <v>60876</v>
      </c>
      <c r="B295" s="26" t="s">
        <v>341</v>
      </c>
      <c r="C295" s="26" t="s">
        <v>473</v>
      </c>
      <c r="D295" s="26" t="s">
        <v>2094</v>
      </c>
      <c r="E295" s="42" t="s">
        <v>1719</v>
      </c>
      <c r="F295" s="42" t="s">
        <v>2095</v>
      </c>
      <c r="G295" s="16">
        <f>VLOOKUP(A295,Kardex!A:A,1,FALSE)</f>
        <v>60876</v>
      </c>
    </row>
    <row r="296" spans="1:7">
      <c r="A296" s="17">
        <v>61600</v>
      </c>
      <c r="B296" s="26" t="s">
        <v>469</v>
      </c>
      <c r="C296" s="26" t="s">
        <v>473</v>
      </c>
      <c r="D296" s="26" t="s">
        <v>2094</v>
      </c>
      <c r="E296" s="42" t="s">
        <v>1719</v>
      </c>
      <c r="F296" s="42" t="s">
        <v>2095</v>
      </c>
      <c r="G296" s="16">
        <f>VLOOKUP(A296,Kardex!A:A,1,FALSE)</f>
        <v>61600</v>
      </c>
    </row>
    <row r="297" spans="1:7">
      <c r="A297" s="17">
        <v>51290</v>
      </c>
      <c r="B297" s="26" t="s">
        <v>43</v>
      </c>
      <c r="C297" s="26" t="s">
        <v>473</v>
      </c>
      <c r="D297" s="26" t="s">
        <v>2094</v>
      </c>
      <c r="E297" s="42" t="s">
        <v>1719</v>
      </c>
      <c r="F297" s="42" t="s">
        <v>2095</v>
      </c>
      <c r="G297" s="16">
        <f>VLOOKUP(A297,Kardex!A:A,1,FALSE)</f>
        <v>51290</v>
      </c>
    </row>
    <row r="298" spans="1:7">
      <c r="A298" s="17">
        <v>62362</v>
      </c>
      <c r="B298" s="26" t="s">
        <v>2275</v>
      </c>
      <c r="C298" s="26" t="s">
        <v>473</v>
      </c>
      <c r="D298" s="26" t="s">
        <v>2094</v>
      </c>
      <c r="E298" s="42" t="s">
        <v>1719</v>
      </c>
      <c r="F298" s="42" t="s">
        <v>2095</v>
      </c>
      <c r="G298" s="16">
        <f>VLOOKUP(A298,Kardex!A:A,1,FALSE)</f>
        <v>62362</v>
      </c>
    </row>
    <row r="299" spans="1:7">
      <c r="A299" s="44">
        <v>64415</v>
      </c>
      <c r="B299" s="26" t="s">
        <v>2281</v>
      </c>
      <c r="C299" s="26" t="s">
        <v>473</v>
      </c>
      <c r="D299" s="26" t="s">
        <v>2094</v>
      </c>
      <c r="E299" s="42" t="s">
        <v>1719</v>
      </c>
      <c r="F299" s="42" t="s">
        <v>2095</v>
      </c>
      <c r="G299" s="16">
        <f>VLOOKUP(A299,Kardex!A:A,1,FALSE)</f>
        <v>64415</v>
      </c>
    </row>
    <row r="300" spans="1:7">
      <c r="A300" s="17">
        <v>60424</v>
      </c>
      <c r="B300" s="26" t="s">
        <v>1473</v>
      </c>
      <c r="C300" s="26" t="s">
        <v>473</v>
      </c>
      <c r="D300" s="26" t="s">
        <v>2094</v>
      </c>
      <c r="E300" s="42" t="s">
        <v>1719</v>
      </c>
      <c r="F300" s="42" t="s">
        <v>2095</v>
      </c>
      <c r="G300" s="16">
        <f>VLOOKUP(A300,Kardex!A:A,1,FALSE)</f>
        <v>60424</v>
      </c>
    </row>
    <row r="301" spans="1:7">
      <c r="A301" s="17">
        <v>60420</v>
      </c>
      <c r="B301" s="26" t="s">
        <v>277</v>
      </c>
      <c r="C301" s="26" t="s">
        <v>473</v>
      </c>
      <c r="D301" s="26" t="s">
        <v>2094</v>
      </c>
      <c r="E301" s="42" t="s">
        <v>1719</v>
      </c>
      <c r="F301" s="42" t="s">
        <v>2095</v>
      </c>
      <c r="G301" s="16">
        <f>VLOOKUP(A301,Kardex!A:A,1,FALSE)</f>
        <v>60420</v>
      </c>
    </row>
    <row r="302" spans="1:7">
      <c r="A302" s="17">
        <v>62674</v>
      </c>
      <c r="B302" s="26" t="s">
        <v>524</v>
      </c>
      <c r="C302" s="26" t="s">
        <v>473</v>
      </c>
      <c r="D302" s="26" t="s">
        <v>2094</v>
      </c>
      <c r="E302" s="42" t="s">
        <v>1719</v>
      </c>
      <c r="F302" s="42" t="s">
        <v>2095</v>
      </c>
      <c r="G302" s="16">
        <f>VLOOKUP(A302,Kardex!A:A,1,FALSE)</f>
        <v>62674</v>
      </c>
    </row>
    <row r="303" spans="1:7">
      <c r="A303" s="17">
        <v>62300</v>
      </c>
      <c r="B303" s="26" t="s">
        <v>540</v>
      </c>
      <c r="C303" s="26" t="s">
        <v>473</v>
      </c>
      <c r="D303" s="26" t="s">
        <v>2094</v>
      </c>
      <c r="E303" s="42" t="s">
        <v>1719</v>
      </c>
      <c r="F303" s="42" t="s">
        <v>2095</v>
      </c>
      <c r="G303" s="16">
        <f>VLOOKUP(A303,Kardex!A:A,1,FALSE)</f>
        <v>62300</v>
      </c>
    </row>
    <row r="304" spans="1:7">
      <c r="A304" s="17">
        <v>53039</v>
      </c>
      <c r="B304" s="26" t="s">
        <v>264</v>
      </c>
      <c r="C304" s="26" t="s">
        <v>473</v>
      </c>
      <c r="D304" s="26" t="s">
        <v>2094</v>
      </c>
      <c r="E304" s="42" t="s">
        <v>1719</v>
      </c>
      <c r="F304" s="42" t="s">
        <v>2095</v>
      </c>
      <c r="G304" s="16">
        <f>VLOOKUP(A304,Kardex!A:A,1,FALSE)</f>
        <v>53039</v>
      </c>
    </row>
    <row r="305" spans="1:7">
      <c r="A305" s="17">
        <v>52287</v>
      </c>
      <c r="B305" s="26" t="s">
        <v>273</v>
      </c>
      <c r="C305" s="26" t="s">
        <v>473</v>
      </c>
      <c r="D305" s="26" t="s">
        <v>2094</v>
      </c>
      <c r="E305" s="42" t="s">
        <v>1719</v>
      </c>
      <c r="F305" s="42" t="s">
        <v>2095</v>
      </c>
      <c r="G305" s="16">
        <f>VLOOKUP(A305,Kardex!A:A,1,FALSE)</f>
        <v>52287</v>
      </c>
    </row>
    <row r="306" spans="1:7">
      <c r="A306" s="17">
        <v>64031</v>
      </c>
      <c r="B306" s="26" t="s">
        <v>2051</v>
      </c>
      <c r="C306" s="26" t="s">
        <v>473</v>
      </c>
      <c r="D306" s="26" t="s">
        <v>2094</v>
      </c>
      <c r="E306" s="42" t="s">
        <v>1719</v>
      </c>
      <c r="F306" s="42" t="s">
        <v>2095</v>
      </c>
      <c r="G306" s="16">
        <f>VLOOKUP(A306,Kardex!A:A,1,FALSE)</f>
        <v>64031</v>
      </c>
    </row>
    <row r="307" spans="1:7">
      <c r="A307" s="17">
        <v>51471</v>
      </c>
      <c r="B307" s="26" t="s">
        <v>86</v>
      </c>
      <c r="C307" s="26" t="s">
        <v>473</v>
      </c>
      <c r="D307" s="26" t="s">
        <v>2094</v>
      </c>
      <c r="E307" s="42" t="s">
        <v>1719</v>
      </c>
      <c r="F307" s="42" t="s">
        <v>2095</v>
      </c>
      <c r="G307" s="16">
        <f>VLOOKUP(A307,Kardex!A:A,1,FALSE)</f>
        <v>51471</v>
      </c>
    </row>
    <row r="308" spans="1:7">
      <c r="A308" s="17">
        <v>62156</v>
      </c>
      <c r="B308" s="26" t="s">
        <v>459</v>
      </c>
      <c r="C308" s="26" t="s">
        <v>473</v>
      </c>
      <c r="D308" s="26" t="s">
        <v>2094</v>
      </c>
      <c r="E308" s="42" t="s">
        <v>1719</v>
      </c>
      <c r="F308" s="42" t="s">
        <v>2095</v>
      </c>
      <c r="G308" s="16">
        <f>VLOOKUP(A308,Kardex!A:A,1,FALSE)</f>
        <v>62156</v>
      </c>
    </row>
    <row r="309" spans="1:7">
      <c r="A309" s="17">
        <v>62708</v>
      </c>
      <c r="B309" s="26" t="s">
        <v>531</v>
      </c>
      <c r="C309" s="26" t="s">
        <v>473</v>
      </c>
      <c r="D309" s="26" t="s">
        <v>2094</v>
      </c>
      <c r="E309" s="42" t="s">
        <v>1719</v>
      </c>
      <c r="F309" s="42" t="s">
        <v>2095</v>
      </c>
      <c r="G309" s="16">
        <f>VLOOKUP(A309,Kardex!A:A,1,FALSE)</f>
        <v>62708</v>
      </c>
    </row>
    <row r="310" spans="1:7">
      <c r="A310" s="17">
        <v>60686</v>
      </c>
      <c r="B310" s="26" t="s">
        <v>374</v>
      </c>
      <c r="C310" s="26" t="s">
        <v>473</v>
      </c>
      <c r="D310" s="26" t="s">
        <v>2094</v>
      </c>
      <c r="E310" s="42" t="s">
        <v>1719</v>
      </c>
      <c r="F310" s="42" t="s">
        <v>2095</v>
      </c>
      <c r="G310" s="16">
        <f>VLOOKUP(A310,Kardex!A:A,1,FALSE)</f>
        <v>60686</v>
      </c>
    </row>
    <row r="311" spans="1:7">
      <c r="A311" s="17">
        <v>60483</v>
      </c>
      <c r="B311" s="26" t="s">
        <v>457</v>
      </c>
      <c r="C311" s="26" t="s">
        <v>473</v>
      </c>
      <c r="D311" s="26" t="s">
        <v>2094</v>
      </c>
      <c r="E311" s="42" t="s">
        <v>1719</v>
      </c>
      <c r="F311" s="42" t="s">
        <v>2095</v>
      </c>
      <c r="G311" s="16">
        <f>VLOOKUP(A311,Kardex!A:A,1,FALSE)</f>
        <v>60483</v>
      </c>
    </row>
    <row r="312" spans="1:7">
      <c r="A312" s="17">
        <v>62709</v>
      </c>
      <c r="B312" s="26" t="s">
        <v>529</v>
      </c>
      <c r="C312" s="26" t="s">
        <v>473</v>
      </c>
      <c r="D312" s="26" t="s">
        <v>2094</v>
      </c>
      <c r="E312" s="42" t="s">
        <v>1719</v>
      </c>
      <c r="F312" s="42" t="s">
        <v>2095</v>
      </c>
      <c r="G312" s="16">
        <f>VLOOKUP(A312,Kardex!A:A,1,FALSE)</f>
        <v>62709</v>
      </c>
    </row>
    <row r="313" spans="1:7">
      <c r="A313" s="45">
        <v>62304</v>
      </c>
      <c r="B313" s="26" t="s">
        <v>482</v>
      </c>
      <c r="C313" s="26" t="s">
        <v>473</v>
      </c>
      <c r="D313" s="26" t="s">
        <v>2094</v>
      </c>
      <c r="E313" s="42" t="s">
        <v>1719</v>
      </c>
      <c r="F313" s="42" t="s">
        <v>2095</v>
      </c>
      <c r="G313" s="16">
        <f>VLOOKUP(A313,Kardex!A:A,1,FALSE)</f>
        <v>62304</v>
      </c>
    </row>
    <row r="314" spans="1:7">
      <c r="A314" s="17">
        <v>62774</v>
      </c>
      <c r="B314" s="26" t="s">
        <v>1205</v>
      </c>
      <c r="C314" s="26" t="s">
        <v>473</v>
      </c>
      <c r="D314" s="26" t="s">
        <v>2094</v>
      </c>
      <c r="E314" s="42" t="s">
        <v>1719</v>
      </c>
      <c r="F314" s="42" t="s">
        <v>2095</v>
      </c>
      <c r="G314" s="16">
        <f>VLOOKUP(A314,Kardex!A:A,1,FALSE)</f>
        <v>62774</v>
      </c>
    </row>
    <row r="315" spans="1:7">
      <c r="A315" s="17">
        <v>52415</v>
      </c>
      <c r="B315" s="26" t="s">
        <v>270</v>
      </c>
      <c r="C315" s="26" t="s">
        <v>473</v>
      </c>
      <c r="D315" s="26" t="s">
        <v>2094</v>
      </c>
      <c r="E315" s="42" t="s">
        <v>1719</v>
      </c>
      <c r="F315" s="42" t="s">
        <v>2095</v>
      </c>
      <c r="G315" s="16">
        <f>VLOOKUP(A315,Kardex!A:A,1,FALSE)</f>
        <v>52415</v>
      </c>
    </row>
    <row r="316" spans="1:7">
      <c r="A316" s="17">
        <v>52652</v>
      </c>
      <c r="B316" s="26" t="s">
        <v>272</v>
      </c>
      <c r="C316" s="26" t="s">
        <v>473</v>
      </c>
      <c r="D316" s="26" t="s">
        <v>2094</v>
      </c>
      <c r="E316" s="42" t="s">
        <v>1719</v>
      </c>
      <c r="F316" s="42" t="s">
        <v>2095</v>
      </c>
      <c r="G316" s="16">
        <f>VLOOKUP(A316,Kardex!A:A,1,FALSE)</f>
        <v>52652</v>
      </c>
    </row>
    <row r="317" spans="1:7">
      <c r="A317" s="17">
        <v>52841</v>
      </c>
      <c r="B317" s="26" t="s">
        <v>279</v>
      </c>
      <c r="C317" s="26" t="s">
        <v>473</v>
      </c>
      <c r="D317" s="26" t="s">
        <v>2094</v>
      </c>
      <c r="E317" s="42" t="s">
        <v>1719</v>
      </c>
      <c r="F317" s="42" t="s">
        <v>2095</v>
      </c>
      <c r="G317" s="16">
        <f>VLOOKUP(A317,Kardex!A:A,1,FALSE)</f>
        <v>52841</v>
      </c>
    </row>
    <row r="318" spans="1:7">
      <c r="A318" s="17">
        <v>61220</v>
      </c>
      <c r="B318" s="26" t="s">
        <v>276</v>
      </c>
      <c r="C318" s="26" t="s">
        <v>473</v>
      </c>
      <c r="D318" s="26" t="s">
        <v>2094</v>
      </c>
      <c r="E318" s="42" t="s">
        <v>1719</v>
      </c>
      <c r="F318" s="42" t="s">
        <v>2095</v>
      </c>
      <c r="G318" s="16">
        <f>VLOOKUP(A318,Kardex!A:A,1,FALSE)</f>
        <v>61220</v>
      </c>
    </row>
    <row r="319" spans="1:7">
      <c r="A319" s="17">
        <v>52518</v>
      </c>
      <c r="B319" s="26" t="s">
        <v>271</v>
      </c>
      <c r="C319" s="26" t="s">
        <v>473</v>
      </c>
      <c r="D319" s="26" t="s">
        <v>2094</v>
      </c>
      <c r="E319" s="42" t="s">
        <v>1719</v>
      </c>
      <c r="F319" s="42" t="s">
        <v>2095</v>
      </c>
      <c r="G319" s="16">
        <f>VLOOKUP(A319,Kardex!A:A,1,FALSE)</f>
        <v>52518</v>
      </c>
    </row>
    <row r="320" spans="1:7">
      <c r="A320" s="17">
        <v>62806</v>
      </c>
      <c r="B320" s="26" t="s">
        <v>690</v>
      </c>
      <c r="C320" s="26" t="s">
        <v>473</v>
      </c>
      <c r="D320" s="26" t="s">
        <v>2094</v>
      </c>
      <c r="E320" s="42" t="s">
        <v>1719</v>
      </c>
      <c r="F320" s="42" t="s">
        <v>2095</v>
      </c>
      <c r="G320" s="16">
        <f>VLOOKUP(A320,Kardex!A:A,1,FALSE)</f>
        <v>62806</v>
      </c>
    </row>
    <row r="321" spans="1:7">
      <c r="A321" s="17">
        <v>50922</v>
      </c>
      <c r="B321" s="26" t="s">
        <v>288</v>
      </c>
      <c r="C321" s="26" t="s">
        <v>473</v>
      </c>
      <c r="D321" s="26" t="s">
        <v>2094</v>
      </c>
      <c r="E321" s="42" t="s">
        <v>1719</v>
      </c>
      <c r="F321" s="42" t="s">
        <v>2095</v>
      </c>
      <c r="G321" s="16">
        <f>VLOOKUP(A321,Kardex!A:A,1,FALSE)</f>
        <v>50922</v>
      </c>
    </row>
    <row r="322" spans="1:7">
      <c r="A322" s="17">
        <v>62302</v>
      </c>
      <c r="B322" s="26" t="s">
        <v>491</v>
      </c>
      <c r="C322" s="26" t="s">
        <v>473</v>
      </c>
      <c r="D322" s="26" t="s">
        <v>2094</v>
      </c>
      <c r="E322" s="42" t="s">
        <v>1719</v>
      </c>
      <c r="F322" s="42" t="s">
        <v>2095</v>
      </c>
      <c r="G322" s="16">
        <f>VLOOKUP(A322,Kardex!A:A,1,FALSE)</f>
        <v>62302</v>
      </c>
    </row>
    <row r="323" spans="1:7">
      <c r="A323" s="17">
        <v>61884</v>
      </c>
      <c r="B323" s="26" t="s">
        <v>368</v>
      </c>
      <c r="C323" s="26" t="s">
        <v>473</v>
      </c>
      <c r="D323" s="26" t="s">
        <v>2094</v>
      </c>
      <c r="E323" s="42" t="s">
        <v>1719</v>
      </c>
      <c r="F323" s="42" t="s">
        <v>2095</v>
      </c>
      <c r="G323" s="16">
        <f>VLOOKUP(A323,Kardex!A:A,1,FALSE)</f>
        <v>61884</v>
      </c>
    </row>
    <row r="324" spans="1:7">
      <c r="A324" s="17">
        <v>52294</v>
      </c>
      <c r="B324" s="26" t="s">
        <v>253</v>
      </c>
      <c r="C324" s="26" t="s">
        <v>473</v>
      </c>
      <c r="D324" s="26" t="s">
        <v>2094</v>
      </c>
      <c r="E324" s="42" t="s">
        <v>1719</v>
      </c>
      <c r="F324" s="42" t="s">
        <v>2095</v>
      </c>
      <c r="G324" s="16">
        <f>VLOOKUP(A324,Kardex!A:A,1,FALSE)</f>
        <v>52294</v>
      </c>
    </row>
    <row r="325" spans="1:7">
      <c r="A325" s="17">
        <v>53954</v>
      </c>
      <c r="B325" s="26" t="s">
        <v>1282</v>
      </c>
      <c r="C325" s="26" t="s">
        <v>473</v>
      </c>
      <c r="D325" s="26" t="s">
        <v>2094</v>
      </c>
      <c r="E325" s="42" t="s">
        <v>1719</v>
      </c>
      <c r="F325" s="42" t="s">
        <v>2095</v>
      </c>
      <c r="G325" s="16">
        <f>VLOOKUP(A325,Kardex!A:A,1,FALSE)</f>
        <v>53954</v>
      </c>
    </row>
    <row r="326" spans="1:7">
      <c r="A326" s="17">
        <v>52276</v>
      </c>
      <c r="B326" s="26" t="s">
        <v>521</v>
      </c>
      <c r="C326" s="26" t="s">
        <v>473</v>
      </c>
      <c r="D326" s="26" t="s">
        <v>2094</v>
      </c>
      <c r="E326" s="42" t="s">
        <v>1719</v>
      </c>
      <c r="F326" s="42" t="s">
        <v>2095</v>
      </c>
      <c r="G326" s="16">
        <f>VLOOKUP(A326,Kardex!A:A,1,FALSE)</f>
        <v>52276</v>
      </c>
    </row>
    <row r="327" spans="1:7">
      <c r="A327" s="17">
        <v>5072</v>
      </c>
      <c r="B327" s="26" t="s">
        <v>74</v>
      </c>
      <c r="C327" s="26" t="s">
        <v>473</v>
      </c>
      <c r="D327" s="26" t="s">
        <v>2094</v>
      </c>
      <c r="E327" s="42" t="s">
        <v>1719</v>
      </c>
      <c r="F327" s="42" t="s">
        <v>2095</v>
      </c>
      <c r="G327" s="16">
        <f>VLOOKUP(A327,Kardex!A:A,1,FALSE)</f>
        <v>5072</v>
      </c>
    </row>
    <row r="328" spans="1:7">
      <c r="A328" s="17">
        <v>96353</v>
      </c>
      <c r="B328" s="26" t="s">
        <v>238</v>
      </c>
      <c r="C328" s="26" t="s">
        <v>473</v>
      </c>
      <c r="D328" s="26" t="s">
        <v>2094</v>
      </c>
      <c r="E328" s="42" t="s">
        <v>1719</v>
      </c>
      <c r="F328" s="42" t="s">
        <v>2095</v>
      </c>
      <c r="G328" s="16">
        <f>VLOOKUP(A328,Kardex!A:A,1,FALSE)</f>
        <v>96353</v>
      </c>
    </row>
    <row r="329" spans="1:7">
      <c r="A329" s="17">
        <v>96049</v>
      </c>
      <c r="B329" s="26" t="s">
        <v>239</v>
      </c>
      <c r="C329" s="26" t="s">
        <v>473</v>
      </c>
      <c r="D329" s="26" t="s">
        <v>2094</v>
      </c>
      <c r="E329" s="42" t="s">
        <v>1719</v>
      </c>
      <c r="F329" s="42" t="s">
        <v>2095</v>
      </c>
      <c r="G329" s="16">
        <f>VLOOKUP(A329,Kardex!A:A,1,FALSE)</f>
        <v>96049</v>
      </c>
    </row>
    <row r="330" spans="1:7">
      <c r="A330" s="17">
        <v>94887</v>
      </c>
      <c r="B330" s="26" t="s">
        <v>422</v>
      </c>
      <c r="C330" s="26" t="s">
        <v>473</v>
      </c>
      <c r="D330" s="26" t="s">
        <v>2094</v>
      </c>
      <c r="E330" s="42" t="s">
        <v>1719</v>
      </c>
      <c r="F330" s="42" t="s">
        <v>2095</v>
      </c>
      <c r="G330" s="16">
        <f>VLOOKUP(A330,Kardex!A:A,1,FALSE)</f>
        <v>94887</v>
      </c>
    </row>
    <row r="331" spans="1:7">
      <c r="A331" s="17">
        <v>60183</v>
      </c>
      <c r="B331" s="26" t="s">
        <v>360</v>
      </c>
      <c r="C331" s="26" t="s">
        <v>473</v>
      </c>
      <c r="D331" s="26" t="s">
        <v>2094</v>
      </c>
      <c r="E331" s="42" t="s">
        <v>1719</v>
      </c>
      <c r="F331" s="42" t="s">
        <v>2095</v>
      </c>
      <c r="G331" s="16">
        <f>VLOOKUP(A331,Kardex!A:A,1,FALSE)</f>
        <v>60183</v>
      </c>
    </row>
    <row r="332" spans="1:7">
      <c r="A332" s="17">
        <v>60858</v>
      </c>
      <c r="B332" s="26" t="s">
        <v>237</v>
      </c>
      <c r="C332" s="26" t="s">
        <v>473</v>
      </c>
      <c r="D332" s="26" t="s">
        <v>2094</v>
      </c>
      <c r="E332" s="42" t="s">
        <v>1719</v>
      </c>
      <c r="F332" s="42" t="s">
        <v>2095</v>
      </c>
      <c r="G332" s="16">
        <f>VLOOKUP(A332,Kardex!A:A,1,FALSE)</f>
        <v>60858</v>
      </c>
    </row>
    <row r="333" spans="1:7">
      <c r="A333" s="17">
        <v>62398</v>
      </c>
      <c r="B333" s="26" t="s">
        <v>511</v>
      </c>
      <c r="C333" s="26" t="s">
        <v>473</v>
      </c>
      <c r="D333" s="26" t="s">
        <v>2094</v>
      </c>
      <c r="E333" s="42" t="s">
        <v>1719</v>
      </c>
      <c r="F333" s="42" t="s">
        <v>2095</v>
      </c>
      <c r="G333" s="16">
        <f>VLOOKUP(A333,Kardex!A:A,1,FALSE)</f>
        <v>62398</v>
      </c>
    </row>
    <row r="334" spans="1:7">
      <c r="A334" s="17">
        <v>63859</v>
      </c>
      <c r="B334" s="26" t="s">
        <v>1556</v>
      </c>
      <c r="C334" s="26" t="s">
        <v>473</v>
      </c>
      <c r="D334" s="26" t="s">
        <v>2094</v>
      </c>
      <c r="E334" s="42" t="s">
        <v>1719</v>
      </c>
      <c r="F334" s="42" t="s">
        <v>2095</v>
      </c>
      <c r="G334" s="16">
        <f>VLOOKUP(A334,Kardex!A:A,1,FALSE)</f>
        <v>63859</v>
      </c>
    </row>
    <row r="335" spans="1:7">
      <c r="A335" s="17">
        <v>61115</v>
      </c>
      <c r="B335" s="26" t="s">
        <v>114</v>
      </c>
      <c r="C335" s="26" t="s">
        <v>473</v>
      </c>
      <c r="D335" s="26" t="s">
        <v>2094</v>
      </c>
      <c r="E335" s="42" t="s">
        <v>1719</v>
      </c>
      <c r="F335" s="42" t="s">
        <v>2095</v>
      </c>
      <c r="G335" s="16">
        <f>VLOOKUP(A335,Kardex!A:A,1,FALSE)</f>
        <v>61115</v>
      </c>
    </row>
    <row r="336" spans="1:7">
      <c r="A336" s="17">
        <v>64371</v>
      </c>
      <c r="B336" s="26" t="s">
        <v>2260</v>
      </c>
      <c r="C336" s="26" t="s">
        <v>473</v>
      </c>
      <c r="D336" s="26" t="s">
        <v>2094</v>
      </c>
      <c r="E336" s="42" t="s">
        <v>1719</v>
      </c>
      <c r="F336" s="42" t="s">
        <v>2095</v>
      </c>
      <c r="G336" s="16">
        <f>VLOOKUP(A336,Kardex!A:A,1,FALSE)</f>
        <v>64371</v>
      </c>
    </row>
    <row r="337" spans="1:7">
      <c r="A337" s="17">
        <v>61779</v>
      </c>
      <c r="B337" s="26" t="s">
        <v>395</v>
      </c>
      <c r="C337" s="26" t="s">
        <v>473</v>
      </c>
      <c r="D337" s="26" t="s">
        <v>2094</v>
      </c>
      <c r="E337" s="42" t="s">
        <v>1719</v>
      </c>
      <c r="F337" s="42" t="s">
        <v>2095</v>
      </c>
      <c r="G337" s="16">
        <f>VLOOKUP(A337,Kardex!A:A,1,FALSE)</f>
        <v>61779</v>
      </c>
    </row>
    <row r="338" spans="1:7">
      <c r="A338" s="17">
        <v>53740</v>
      </c>
      <c r="B338" s="26" t="s">
        <v>343</v>
      </c>
      <c r="C338" s="26" t="s">
        <v>473</v>
      </c>
      <c r="D338" s="26" t="s">
        <v>2094</v>
      </c>
      <c r="E338" s="42" t="s">
        <v>1719</v>
      </c>
      <c r="F338" s="42" t="s">
        <v>2095</v>
      </c>
      <c r="G338" s="16">
        <f>VLOOKUP(A338,Kardex!A:A,1,FALSE)</f>
        <v>53740</v>
      </c>
    </row>
    <row r="339" spans="1:7">
      <c r="A339" s="17">
        <v>64369</v>
      </c>
      <c r="B339" s="26" t="s">
        <v>2261</v>
      </c>
      <c r="C339" s="26" t="s">
        <v>473</v>
      </c>
      <c r="D339" s="26" t="s">
        <v>2094</v>
      </c>
      <c r="E339" s="42" t="s">
        <v>1719</v>
      </c>
      <c r="F339" s="42" t="s">
        <v>2095</v>
      </c>
      <c r="G339" s="16">
        <f>VLOOKUP(A339,Kardex!A:A,1,FALSE)</f>
        <v>64369</v>
      </c>
    </row>
    <row r="340" spans="1:7">
      <c r="A340" s="17">
        <v>61715</v>
      </c>
      <c r="B340" s="26" t="s">
        <v>138</v>
      </c>
      <c r="C340" s="26" t="s">
        <v>473</v>
      </c>
      <c r="D340" s="26" t="s">
        <v>2094</v>
      </c>
      <c r="E340" s="42" t="s">
        <v>1719</v>
      </c>
      <c r="F340" s="42" t="s">
        <v>2095</v>
      </c>
      <c r="G340" s="16">
        <f>VLOOKUP(A340,Kardex!A:A,1,FALSE)</f>
        <v>61715</v>
      </c>
    </row>
    <row r="341" spans="1:7">
      <c r="A341" s="17">
        <v>60441</v>
      </c>
      <c r="B341" s="26" t="s">
        <v>37</v>
      </c>
      <c r="C341" s="26" t="s">
        <v>473</v>
      </c>
      <c r="D341" s="26" t="s">
        <v>2094</v>
      </c>
      <c r="E341" s="42" t="s">
        <v>1719</v>
      </c>
      <c r="F341" s="42" t="s">
        <v>2095</v>
      </c>
      <c r="G341" s="16">
        <f>VLOOKUP(A341,Kardex!A:A,1,FALSE)</f>
        <v>60441</v>
      </c>
    </row>
    <row r="342" spans="1:7">
      <c r="A342" s="17">
        <v>62134</v>
      </c>
      <c r="B342" s="26" t="s">
        <v>97</v>
      </c>
      <c r="C342" s="26" t="s">
        <v>473</v>
      </c>
      <c r="D342" s="26" t="s">
        <v>2094</v>
      </c>
      <c r="E342" s="42" t="s">
        <v>1719</v>
      </c>
      <c r="F342" s="42" t="s">
        <v>2095</v>
      </c>
      <c r="G342" s="16">
        <f>VLOOKUP(A342,Kardex!A:A,1,FALSE)</f>
        <v>62134</v>
      </c>
    </row>
    <row r="343" spans="1:7">
      <c r="A343" s="17">
        <v>62852</v>
      </c>
      <c r="B343" s="26" t="s">
        <v>890</v>
      </c>
      <c r="C343" s="26" t="s">
        <v>473</v>
      </c>
      <c r="D343" s="26" t="s">
        <v>2094</v>
      </c>
      <c r="E343" s="42" t="s">
        <v>1719</v>
      </c>
      <c r="F343" s="42" t="s">
        <v>2095</v>
      </c>
      <c r="G343" s="16">
        <f>VLOOKUP(A343,Kardex!A:A,1,FALSE)</f>
        <v>62852</v>
      </c>
    </row>
    <row r="344" spans="1:7">
      <c r="A344" s="17">
        <v>64241</v>
      </c>
      <c r="B344" s="26" t="s">
        <v>2156</v>
      </c>
      <c r="C344" s="26" t="s">
        <v>473</v>
      </c>
      <c r="D344" s="26" t="s">
        <v>2094</v>
      </c>
      <c r="E344" s="42" t="s">
        <v>1719</v>
      </c>
      <c r="F344" s="42" t="s">
        <v>2095</v>
      </c>
      <c r="G344" s="16">
        <f>VLOOKUP(A344,Kardex!A:A,1,FALSE)</f>
        <v>64241</v>
      </c>
    </row>
    <row r="345" spans="1:7">
      <c r="A345" s="17">
        <v>60793</v>
      </c>
      <c r="B345" s="26" t="s">
        <v>351</v>
      </c>
      <c r="C345" s="26" t="s">
        <v>473</v>
      </c>
      <c r="D345" s="26" t="s">
        <v>2094</v>
      </c>
      <c r="E345" s="42" t="s">
        <v>1719</v>
      </c>
      <c r="F345" s="42" t="s">
        <v>2095</v>
      </c>
      <c r="G345" s="16">
        <f>VLOOKUP(A345,Kardex!A:A,1,FALSE)</f>
        <v>60793</v>
      </c>
    </row>
    <row r="346" spans="1:7">
      <c r="A346" s="17">
        <v>61839</v>
      </c>
      <c r="B346" s="26" t="s">
        <v>142</v>
      </c>
      <c r="C346" s="26" t="s">
        <v>473</v>
      </c>
      <c r="D346" s="26" t="s">
        <v>2094</v>
      </c>
      <c r="E346" s="42" t="s">
        <v>1719</v>
      </c>
      <c r="F346" s="42" t="s">
        <v>2095</v>
      </c>
      <c r="G346" s="16">
        <f>VLOOKUP(A346,Kardex!A:A,1,FALSE)</f>
        <v>61839</v>
      </c>
    </row>
    <row r="347" spans="1:7">
      <c r="A347" s="17">
        <v>52684</v>
      </c>
      <c r="B347" s="26" t="s">
        <v>323</v>
      </c>
      <c r="C347" s="26" t="s">
        <v>473</v>
      </c>
      <c r="D347" s="26" t="s">
        <v>2094</v>
      </c>
      <c r="E347" s="42" t="s">
        <v>1719</v>
      </c>
      <c r="F347" s="42" t="s">
        <v>2095</v>
      </c>
      <c r="G347" s="16">
        <f>VLOOKUP(A347,Kardex!A:A,1,FALSE)</f>
        <v>52684</v>
      </c>
    </row>
    <row r="348" spans="1:7">
      <c r="A348" s="17">
        <v>51616</v>
      </c>
      <c r="B348" s="26" t="s">
        <v>326</v>
      </c>
      <c r="C348" s="26" t="s">
        <v>473</v>
      </c>
      <c r="D348" s="26" t="s">
        <v>2094</v>
      </c>
      <c r="E348" s="42" t="s">
        <v>1719</v>
      </c>
      <c r="F348" s="42" t="s">
        <v>2095</v>
      </c>
      <c r="G348" s="16">
        <f>VLOOKUP(A348,Kardex!A:A,1,FALSE)</f>
        <v>51616</v>
      </c>
    </row>
    <row r="349" spans="1:7">
      <c r="A349" s="17">
        <v>5465</v>
      </c>
      <c r="B349" s="26" t="s">
        <v>327</v>
      </c>
      <c r="C349" s="26" t="s">
        <v>473</v>
      </c>
      <c r="D349" s="26" t="s">
        <v>2094</v>
      </c>
      <c r="E349" s="42" t="s">
        <v>1719</v>
      </c>
      <c r="F349" s="42" t="s">
        <v>2095</v>
      </c>
      <c r="G349" s="16">
        <f>VLOOKUP(A349,Kardex!A:A,1,FALSE)</f>
        <v>5465</v>
      </c>
    </row>
    <row r="350" spans="1:7">
      <c r="A350" s="17">
        <v>53984</v>
      </c>
      <c r="B350" s="26" t="s">
        <v>398</v>
      </c>
      <c r="C350" s="26" t="s">
        <v>473</v>
      </c>
      <c r="D350" s="26" t="s">
        <v>2094</v>
      </c>
      <c r="E350" s="42" t="s">
        <v>1719</v>
      </c>
      <c r="F350" s="42" t="s">
        <v>2095</v>
      </c>
      <c r="G350" s="16">
        <f>VLOOKUP(A350,Kardex!A:A,1,FALSE)</f>
        <v>53984</v>
      </c>
    </row>
    <row r="351" spans="1:7">
      <c r="A351" s="17">
        <v>53986</v>
      </c>
      <c r="B351" s="26" t="s">
        <v>390</v>
      </c>
      <c r="C351" s="26" t="s">
        <v>473</v>
      </c>
      <c r="D351" s="26" t="s">
        <v>2094</v>
      </c>
      <c r="E351" s="42" t="s">
        <v>1719</v>
      </c>
      <c r="F351" s="42" t="s">
        <v>2095</v>
      </c>
      <c r="G351" s="16">
        <f>VLOOKUP(A351,Kardex!A:A,1,FALSE)</f>
        <v>53986</v>
      </c>
    </row>
    <row r="352" spans="1:7">
      <c r="A352" s="17">
        <v>63444</v>
      </c>
      <c r="B352" s="26" t="s">
        <v>1163</v>
      </c>
      <c r="C352" s="26" t="s">
        <v>473</v>
      </c>
      <c r="D352" s="26" t="s">
        <v>2094</v>
      </c>
      <c r="E352" s="42" t="s">
        <v>1719</v>
      </c>
      <c r="F352" s="42" t="s">
        <v>2095</v>
      </c>
      <c r="G352" s="16">
        <f>VLOOKUP(A352,Kardex!A:A,1,FALSE)</f>
        <v>63444</v>
      </c>
    </row>
    <row r="353" spans="1:7">
      <c r="A353" s="17">
        <v>53952</v>
      </c>
      <c r="B353" s="26" t="s">
        <v>440</v>
      </c>
      <c r="C353" s="26" t="s">
        <v>473</v>
      </c>
      <c r="D353" s="26" t="s">
        <v>2094</v>
      </c>
      <c r="E353" s="42" t="s">
        <v>1719</v>
      </c>
      <c r="F353" s="42" t="s">
        <v>2095</v>
      </c>
      <c r="G353" s="16">
        <f>VLOOKUP(A353,Kardex!A:A,1,FALSE)</f>
        <v>53952</v>
      </c>
    </row>
    <row r="354" spans="1:7">
      <c r="A354" s="17">
        <v>61742</v>
      </c>
      <c r="B354" s="26" t="s">
        <v>2262</v>
      </c>
      <c r="C354" s="26" t="s">
        <v>473</v>
      </c>
      <c r="D354" s="26" t="s">
        <v>2094</v>
      </c>
      <c r="E354" s="42" t="s">
        <v>1719</v>
      </c>
      <c r="F354" s="42" t="s">
        <v>2095</v>
      </c>
      <c r="G354" s="16">
        <f>VLOOKUP(A354,Kardex!A:A,1,FALSE)</f>
        <v>61742</v>
      </c>
    </row>
    <row r="355" spans="1:7">
      <c r="A355" s="17">
        <v>61797</v>
      </c>
      <c r="B355" s="26" t="s">
        <v>28</v>
      </c>
      <c r="C355" s="26" t="s">
        <v>473</v>
      </c>
      <c r="D355" s="26" t="s">
        <v>2094</v>
      </c>
      <c r="E355" s="42" t="s">
        <v>1719</v>
      </c>
      <c r="F355" s="42" t="s">
        <v>2095</v>
      </c>
      <c r="G355" s="16">
        <f>VLOOKUP(A355,Kardex!A:A,1,FALSE)</f>
        <v>61797</v>
      </c>
    </row>
    <row r="356" spans="1:7">
      <c r="A356" s="17">
        <v>61445</v>
      </c>
      <c r="B356" s="26" t="s">
        <v>82</v>
      </c>
      <c r="C356" s="26" t="s">
        <v>473</v>
      </c>
      <c r="D356" s="26" t="s">
        <v>2094</v>
      </c>
      <c r="E356" s="42" t="s">
        <v>1719</v>
      </c>
      <c r="F356" s="42" t="s">
        <v>2095</v>
      </c>
      <c r="G356" s="16">
        <f>VLOOKUP(A356,Kardex!A:A,1,FALSE)</f>
        <v>61445</v>
      </c>
    </row>
    <row r="357" spans="1:7">
      <c r="A357" s="17">
        <v>63337</v>
      </c>
      <c r="B357" s="26" t="s">
        <v>1225</v>
      </c>
      <c r="C357" s="26" t="s">
        <v>473</v>
      </c>
      <c r="D357" s="26" t="s">
        <v>2094</v>
      </c>
      <c r="E357" s="42" t="s">
        <v>1719</v>
      </c>
      <c r="F357" s="42" t="s">
        <v>2095</v>
      </c>
      <c r="G357" s="16">
        <f>VLOOKUP(A357,Kardex!A:A,1,FALSE)</f>
        <v>63337</v>
      </c>
    </row>
    <row r="358" spans="1:7">
      <c r="A358" s="17">
        <v>62051</v>
      </c>
      <c r="B358" s="26" t="s">
        <v>335</v>
      </c>
      <c r="C358" s="26" t="s">
        <v>473</v>
      </c>
      <c r="D358" s="26" t="s">
        <v>2094</v>
      </c>
      <c r="E358" s="42" t="s">
        <v>1719</v>
      </c>
      <c r="F358" s="42" t="s">
        <v>2095</v>
      </c>
      <c r="G358" s="16">
        <f>VLOOKUP(A358,Kardex!A:A,1,FALSE)</f>
        <v>62051</v>
      </c>
    </row>
    <row r="359" spans="1:7">
      <c r="A359" s="17">
        <v>5005</v>
      </c>
      <c r="B359" s="26" t="s">
        <v>373</v>
      </c>
      <c r="C359" s="26" t="s">
        <v>477</v>
      </c>
      <c r="D359" s="26" t="s">
        <v>2094</v>
      </c>
      <c r="E359" s="42" t="s">
        <v>1719</v>
      </c>
      <c r="F359" s="42" t="s">
        <v>2095</v>
      </c>
      <c r="G359" s="16">
        <f>VLOOKUP(A359,Kardex!A:A,1,FALSE)</f>
        <v>5005</v>
      </c>
    </row>
    <row r="360" spans="1:7">
      <c r="A360" s="17">
        <v>128</v>
      </c>
      <c r="B360" s="26" t="s">
        <v>311</v>
      </c>
      <c r="C360" s="26" t="s">
        <v>477</v>
      </c>
      <c r="D360" s="26" t="s">
        <v>2094</v>
      </c>
      <c r="E360" s="42" t="s">
        <v>1719</v>
      </c>
      <c r="F360" s="42" t="s">
        <v>2095</v>
      </c>
      <c r="G360" s="16">
        <f>VLOOKUP(A360,Kardex!A:A,1,FALSE)</f>
        <v>128</v>
      </c>
    </row>
    <row r="361" spans="1:7">
      <c r="A361" s="17">
        <v>60182</v>
      </c>
      <c r="B361" s="26" t="s">
        <v>151</v>
      </c>
      <c r="C361" s="26" t="s">
        <v>477</v>
      </c>
      <c r="D361" s="26" t="s">
        <v>2094</v>
      </c>
      <c r="E361" s="42" t="s">
        <v>1719</v>
      </c>
      <c r="F361" s="42" t="s">
        <v>2095</v>
      </c>
      <c r="G361" s="16">
        <f>VLOOKUP(A361,Kardex!A:A,1,FALSE)</f>
        <v>60182</v>
      </c>
    </row>
    <row r="362" spans="1:7">
      <c r="A362" s="17">
        <v>52396</v>
      </c>
      <c r="B362" s="26" t="s">
        <v>123</v>
      </c>
      <c r="C362" s="26" t="s">
        <v>477</v>
      </c>
      <c r="D362" s="26" t="s">
        <v>2094</v>
      </c>
      <c r="E362" s="42" t="s">
        <v>1719</v>
      </c>
      <c r="F362" s="42" t="s">
        <v>2095</v>
      </c>
      <c r="G362" s="16">
        <f>VLOOKUP(A362,Kardex!A:A,1,FALSE)</f>
        <v>52396</v>
      </c>
    </row>
    <row r="363" spans="1:7">
      <c r="A363" s="17">
        <v>60428</v>
      </c>
      <c r="B363" s="26" t="s">
        <v>447</v>
      </c>
      <c r="C363" s="26" t="s">
        <v>477</v>
      </c>
      <c r="D363" s="26" t="s">
        <v>2094</v>
      </c>
      <c r="E363" s="42" t="s">
        <v>1719</v>
      </c>
      <c r="F363" s="42" t="s">
        <v>2095</v>
      </c>
      <c r="G363" s="16">
        <f>VLOOKUP(A363,Kardex!A:A,1,FALSE)</f>
        <v>60428</v>
      </c>
    </row>
    <row r="364" spans="1:7">
      <c r="A364" s="17">
        <v>52977</v>
      </c>
      <c r="B364" s="26" t="s">
        <v>346</v>
      </c>
      <c r="C364" s="26" t="s">
        <v>477</v>
      </c>
      <c r="D364" s="26" t="s">
        <v>2094</v>
      </c>
      <c r="E364" s="42" t="s">
        <v>1719</v>
      </c>
      <c r="F364" s="42" t="s">
        <v>2095</v>
      </c>
      <c r="G364" s="16">
        <f>VLOOKUP(A364,Kardex!A:A,1,FALSE)</f>
        <v>52977</v>
      </c>
    </row>
    <row r="365" spans="1:7">
      <c r="A365" s="17">
        <v>50245</v>
      </c>
      <c r="B365" s="26" t="s">
        <v>216</v>
      </c>
      <c r="C365" s="26" t="s">
        <v>477</v>
      </c>
      <c r="D365" s="26" t="s">
        <v>2094</v>
      </c>
      <c r="E365" s="42" t="s">
        <v>1719</v>
      </c>
      <c r="F365" s="42" t="s">
        <v>2095</v>
      </c>
      <c r="G365" s="16">
        <f>VLOOKUP(A365,Kardex!A:A,1,FALSE)</f>
        <v>50245</v>
      </c>
    </row>
    <row r="366" spans="1:7">
      <c r="A366" s="17">
        <v>30003</v>
      </c>
      <c r="B366" s="26" t="s">
        <v>375</v>
      </c>
      <c r="C366" s="26" t="s">
        <v>477</v>
      </c>
      <c r="D366" s="26" t="s">
        <v>2094</v>
      </c>
      <c r="E366" s="42" t="s">
        <v>1719</v>
      </c>
      <c r="F366" s="42" t="s">
        <v>2095</v>
      </c>
      <c r="G366" s="16">
        <f>VLOOKUP(A366,Kardex!A:A,1,FALSE)</f>
        <v>30003</v>
      </c>
    </row>
    <row r="367" spans="1:7">
      <c r="A367" s="17">
        <v>52361</v>
      </c>
      <c r="B367" s="26" t="s">
        <v>184</v>
      </c>
      <c r="C367" s="26" t="s">
        <v>477</v>
      </c>
      <c r="D367" s="26" t="s">
        <v>2094</v>
      </c>
      <c r="E367" s="42" t="s">
        <v>1719</v>
      </c>
      <c r="F367" s="42" t="s">
        <v>2095</v>
      </c>
      <c r="G367" s="16">
        <f>VLOOKUP(A367,Kardex!A:A,1,FALSE)</f>
        <v>52361</v>
      </c>
    </row>
    <row r="368" spans="1:7">
      <c r="A368" s="17">
        <v>349</v>
      </c>
      <c r="B368" s="26" t="s">
        <v>381</v>
      </c>
      <c r="C368" s="26" t="s">
        <v>477</v>
      </c>
      <c r="D368" s="26" t="s">
        <v>2094</v>
      </c>
      <c r="E368" s="42" t="s">
        <v>1719</v>
      </c>
      <c r="F368" s="42" t="s">
        <v>2095</v>
      </c>
      <c r="G368" s="16">
        <f>VLOOKUP(A368,Kardex!A:A,1,FALSE)</f>
        <v>349</v>
      </c>
    </row>
    <row r="369" spans="1:7">
      <c r="A369" s="17">
        <v>5464</v>
      </c>
      <c r="B369" s="26" t="s">
        <v>87</v>
      </c>
      <c r="C369" s="26" t="s">
        <v>477</v>
      </c>
      <c r="D369" s="26" t="s">
        <v>2094</v>
      </c>
      <c r="E369" s="42" t="s">
        <v>1719</v>
      </c>
      <c r="F369" s="42" t="s">
        <v>2095</v>
      </c>
      <c r="G369" s="16">
        <f>VLOOKUP(A369,Kardex!A:A,1,FALSE)</f>
        <v>5464</v>
      </c>
    </row>
    <row r="370" spans="1:7">
      <c r="A370" s="17">
        <v>52317</v>
      </c>
      <c r="B370" s="26" t="s">
        <v>167</v>
      </c>
      <c r="C370" s="26" t="s">
        <v>477</v>
      </c>
      <c r="D370" s="26" t="s">
        <v>2094</v>
      </c>
      <c r="E370" s="42" t="s">
        <v>1719</v>
      </c>
      <c r="F370" s="42" t="s">
        <v>2095</v>
      </c>
      <c r="G370" s="16">
        <f>VLOOKUP(A370,Kardex!A:A,1,FALSE)</f>
        <v>52317</v>
      </c>
    </row>
    <row r="371" spans="1:7">
      <c r="A371" s="17">
        <v>52258</v>
      </c>
      <c r="B371" s="26" t="s">
        <v>221</v>
      </c>
      <c r="C371" s="26" t="s">
        <v>477</v>
      </c>
      <c r="D371" s="26" t="s">
        <v>2094</v>
      </c>
      <c r="E371" s="42" t="s">
        <v>1719</v>
      </c>
      <c r="F371" s="42" t="s">
        <v>2095</v>
      </c>
      <c r="G371" s="16">
        <f>VLOOKUP(A371,Kardex!A:A,1,FALSE)</f>
        <v>52258</v>
      </c>
    </row>
    <row r="372" spans="1:7">
      <c r="A372" s="17">
        <v>52271</v>
      </c>
      <c r="B372" s="26" t="s">
        <v>223</v>
      </c>
      <c r="C372" s="26" t="s">
        <v>477</v>
      </c>
      <c r="D372" s="26" t="s">
        <v>2094</v>
      </c>
      <c r="E372" s="42" t="s">
        <v>1719</v>
      </c>
      <c r="F372" s="42" t="s">
        <v>2095</v>
      </c>
      <c r="G372" s="16">
        <f>VLOOKUP(A372,Kardex!A:A,1,FALSE)</f>
        <v>52271</v>
      </c>
    </row>
    <row r="373" spans="1:7">
      <c r="A373" s="17">
        <v>153</v>
      </c>
      <c r="B373" s="26" t="s">
        <v>144</v>
      </c>
      <c r="C373" s="26" t="s">
        <v>477</v>
      </c>
      <c r="D373" s="26" t="s">
        <v>2094</v>
      </c>
      <c r="E373" s="42" t="s">
        <v>1719</v>
      </c>
      <c r="F373" s="42" t="s">
        <v>2095</v>
      </c>
      <c r="G373" s="16">
        <f>VLOOKUP(A373,Kardex!A:A,1,FALSE)</f>
        <v>153</v>
      </c>
    </row>
    <row r="374" spans="1:7">
      <c r="A374" s="17">
        <v>5504</v>
      </c>
      <c r="B374" s="26" t="s">
        <v>83</v>
      </c>
      <c r="C374" s="26" t="s">
        <v>477</v>
      </c>
      <c r="D374" s="26" t="s">
        <v>2094</v>
      </c>
      <c r="E374" s="42" t="s">
        <v>1719</v>
      </c>
      <c r="F374" s="42" t="s">
        <v>2095</v>
      </c>
      <c r="G374" s="16">
        <f>VLOOKUP(A374,Kardex!A:A,1,FALSE)</f>
        <v>5504</v>
      </c>
    </row>
    <row r="375" spans="1:7">
      <c r="A375" s="17">
        <v>52339</v>
      </c>
      <c r="B375" s="26" t="s">
        <v>218</v>
      </c>
      <c r="C375" s="26" t="s">
        <v>477</v>
      </c>
      <c r="D375" s="26" t="s">
        <v>2094</v>
      </c>
      <c r="E375" s="42" t="s">
        <v>1719</v>
      </c>
      <c r="F375" s="42" t="s">
        <v>2095</v>
      </c>
      <c r="G375" s="16">
        <f>VLOOKUP(A375,Kardex!A:A,1,FALSE)</f>
        <v>52339</v>
      </c>
    </row>
    <row r="376" spans="1:7">
      <c r="A376" s="17">
        <v>52820</v>
      </c>
      <c r="B376" s="26" t="s">
        <v>372</v>
      </c>
      <c r="C376" s="26" t="s">
        <v>477</v>
      </c>
      <c r="D376" s="26" t="s">
        <v>2094</v>
      </c>
      <c r="E376" s="42" t="s">
        <v>1719</v>
      </c>
      <c r="F376" s="42" t="s">
        <v>2095</v>
      </c>
      <c r="G376" s="16">
        <f>VLOOKUP(A376,Kardex!A:A,1,FALSE)</f>
        <v>52820</v>
      </c>
    </row>
    <row r="377" spans="1:7">
      <c r="A377" s="17">
        <v>52380</v>
      </c>
      <c r="B377" s="26" t="s">
        <v>183</v>
      </c>
      <c r="C377" s="26" t="s">
        <v>477</v>
      </c>
      <c r="D377" s="26" t="s">
        <v>2094</v>
      </c>
      <c r="E377" s="42" t="s">
        <v>1719</v>
      </c>
      <c r="F377" s="42" t="s">
        <v>2095</v>
      </c>
      <c r="G377" s="16">
        <f>VLOOKUP(A377,Kardex!A:A,1,FALSE)</f>
        <v>52380</v>
      </c>
    </row>
    <row r="378" spans="1:7">
      <c r="A378" s="17">
        <v>52377</v>
      </c>
      <c r="B378" s="26" t="s">
        <v>392</v>
      </c>
      <c r="C378" s="26" t="s">
        <v>477</v>
      </c>
      <c r="D378" s="26" t="s">
        <v>2094</v>
      </c>
      <c r="E378" s="42" t="s">
        <v>1719</v>
      </c>
      <c r="F378" s="42" t="s">
        <v>2095</v>
      </c>
      <c r="G378" s="16">
        <f>VLOOKUP(A378,Kardex!A:A,1,FALSE)</f>
        <v>52377</v>
      </c>
    </row>
    <row r="379" spans="1:7">
      <c r="A379" s="17">
        <v>52331</v>
      </c>
      <c r="B379" s="26" t="s">
        <v>63</v>
      </c>
      <c r="C379" s="26" t="s">
        <v>477</v>
      </c>
      <c r="D379" s="26" t="s">
        <v>2094</v>
      </c>
      <c r="E379" s="42" t="s">
        <v>1719</v>
      </c>
      <c r="F379" s="42" t="s">
        <v>2095</v>
      </c>
      <c r="G379" s="16">
        <f>VLOOKUP(A379,Kardex!A:A,1,FALSE)</f>
        <v>52331</v>
      </c>
    </row>
    <row r="380" spans="1:7">
      <c r="A380" s="17">
        <v>52307</v>
      </c>
      <c r="B380" s="26" t="s">
        <v>169</v>
      </c>
      <c r="C380" s="26" t="s">
        <v>477</v>
      </c>
      <c r="D380" s="26" t="s">
        <v>2094</v>
      </c>
      <c r="E380" s="42" t="s">
        <v>1719</v>
      </c>
      <c r="F380" s="42" t="s">
        <v>2095</v>
      </c>
      <c r="G380" s="16">
        <f>VLOOKUP(A380,Kardex!A:A,1,FALSE)</f>
        <v>52307</v>
      </c>
    </row>
    <row r="381" spans="1:7">
      <c r="A381" s="17">
        <v>52313</v>
      </c>
      <c r="B381" s="26" t="s">
        <v>163</v>
      </c>
      <c r="C381" s="26" t="s">
        <v>477</v>
      </c>
      <c r="D381" s="26" t="s">
        <v>2094</v>
      </c>
      <c r="E381" s="42" t="s">
        <v>1719</v>
      </c>
      <c r="F381" s="42" t="s">
        <v>2095</v>
      </c>
      <c r="G381" s="16">
        <f>VLOOKUP(A381,Kardex!A:A,1,FALSE)</f>
        <v>52313</v>
      </c>
    </row>
    <row r="382" spans="1:7">
      <c r="A382" s="17">
        <v>52309</v>
      </c>
      <c r="B382" s="26" t="s">
        <v>168</v>
      </c>
      <c r="C382" s="26" t="s">
        <v>477</v>
      </c>
      <c r="D382" s="26" t="s">
        <v>2094</v>
      </c>
      <c r="E382" s="42" t="s">
        <v>1719</v>
      </c>
      <c r="F382" s="42" t="s">
        <v>2095</v>
      </c>
      <c r="G382" s="16">
        <f>VLOOKUP(A382,Kardex!A:A,1,FALSE)</f>
        <v>52309</v>
      </c>
    </row>
    <row r="383" spans="1:7">
      <c r="A383" s="17">
        <v>52316</v>
      </c>
      <c r="B383" s="26" t="s">
        <v>166</v>
      </c>
      <c r="C383" s="26" t="s">
        <v>477</v>
      </c>
      <c r="D383" s="26" t="s">
        <v>2094</v>
      </c>
      <c r="E383" s="42" t="s">
        <v>1719</v>
      </c>
      <c r="F383" s="42" t="s">
        <v>2095</v>
      </c>
      <c r="G383" s="16">
        <f>VLOOKUP(A383,Kardex!A:A,1,FALSE)</f>
        <v>52316</v>
      </c>
    </row>
    <row r="384" spans="1:7">
      <c r="A384" s="17">
        <v>52297</v>
      </c>
      <c r="B384" s="26" t="s">
        <v>175</v>
      </c>
      <c r="C384" s="26" t="s">
        <v>477</v>
      </c>
      <c r="D384" s="26" t="s">
        <v>2094</v>
      </c>
      <c r="E384" s="42" t="s">
        <v>1719</v>
      </c>
      <c r="F384" s="42" t="s">
        <v>2095</v>
      </c>
      <c r="G384" s="16">
        <f>VLOOKUP(A384,Kardex!A:A,1,FALSE)</f>
        <v>52297</v>
      </c>
    </row>
    <row r="385" spans="1:7">
      <c r="A385" s="17">
        <v>95504</v>
      </c>
      <c r="B385" s="26" t="s">
        <v>404</v>
      </c>
      <c r="C385" s="26" t="s">
        <v>477</v>
      </c>
      <c r="D385" s="26" t="s">
        <v>2094</v>
      </c>
      <c r="E385" s="42" t="s">
        <v>1719</v>
      </c>
      <c r="F385" s="42" t="s">
        <v>2095</v>
      </c>
      <c r="G385" s="16">
        <f>VLOOKUP(A385,Kardex!A:A,1,FALSE)</f>
        <v>95504</v>
      </c>
    </row>
    <row r="386" spans="1:7">
      <c r="A386" s="17">
        <v>52283</v>
      </c>
      <c r="B386" s="26" t="s">
        <v>159</v>
      </c>
      <c r="C386" s="26" t="s">
        <v>477</v>
      </c>
      <c r="D386" s="26" t="s">
        <v>2094</v>
      </c>
      <c r="E386" s="42" t="s">
        <v>1719</v>
      </c>
      <c r="F386" s="42" t="s">
        <v>2095</v>
      </c>
      <c r="G386" s="16">
        <f>VLOOKUP(A386,Kardex!A:A,1,FALSE)</f>
        <v>52283</v>
      </c>
    </row>
    <row r="387" spans="1:7">
      <c r="A387" s="17">
        <v>211</v>
      </c>
      <c r="B387" s="26" t="s">
        <v>185</v>
      </c>
      <c r="C387" s="26" t="s">
        <v>477</v>
      </c>
      <c r="D387" s="26" t="s">
        <v>2094</v>
      </c>
      <c r="E387" s="42" t="s">
        <v>1719</v>
      </c>
      <c r="F387" s="42" t="s">
        <v>2095</v>
      </c>
      <c r="G387" s="16">
        <f>VLOOKUP(A387,Kardex!A:A,1,FALSE)</f>
        <v>211</v>
      </c>
    </row>
    <row r="388" spans="1:7">
      <c r="A388" s="17">
        <v>62783</v>
      </c>
      <c r="B388" s="26" t="s">
        <v>535</v>
      </c>
      <c r="C388" s="26" t="s">
        <v>477</v>
      </c>
      <c r="D388" s="26" t="s">
        <v>2094</v>
      </c>
      <c r="E388" s="42" t="s">
        <v>1719</v>
      </c>
      <c r="F388" s="42" t="s">
        <v>2095</v>
      </c>
      <c r="G388" s="16">
        <f>VLOOKUP(A388,Kardex!A:A,1,FALSE)</f>
        <v>62783</v>
      </c>
    </row>
    <row r="389" spans="1:7">
      <c r="A389" s="17">
        <v>52263</v>
      </c>
      <c r="B389" s="26" t="s">
        <v>342</v>
      </c>
      <c r="C389" s="26" t="s">
        <v>477</v>
      </c>
      <c r="D389" s="26" t="s">
        <v>2094</v>
      </c>
      <c r="E389" s="42" t="s">
        <v>1719</v>
      </c>
      <c r="F389" s="42" t="s">
        <v>2095</v>
      </c>
      <c r="G389" s="16">
        <f>VLOOKUP(A389,Kardex!A:A,1,FALSE)</f>
        <v>52263</v>
      </c>
    </row>
    <row r="390" spans="1:7">
      <c r="A390" s="17">
        <v>52328</v>
      </c>
      <c r="B390" s="26" t="s">
        <v>393</v>
      </c>
      <c r="C390" s="26" t="s">
        <v>477</v>
      </c>
      <c r="D390" s="26" t="s">
        <v>2094</v>
      </c>
      <c r="E390" s="42" t="s">
        <v>1719</v>
      </c>
      <c r="F390" s="42" t="s">
        <v>2095</v>
      </c>
      <c r="G390" s="16">
        <f>VLOOKUP(A390,Kardex!A:A,1,FALSE)</f>
        <v>52328</v>
      </c>
    </row>
    <row r="391" spans="1:7">
      <c r="A391" s="17">
        <v>52304</v>
      </c>
      <c r="B391" s="26" t="s">
        <v>452</v>
      </c>
      <c r="C391" s="26" t="s">
        <v>477</v>
      </c>
      <c r="D391" s="26" t="s">
        <v>2094</v>
      </c>
      <c r="E391" s="42" t="s">
        <v>1719</v>
      </c>
      <c r="F391" s="42" t="s">
        <v>2095</v>
      </c>
      <c r="G391" s="16">
        <f>VLOOKUP(A391,Kardex!A:A,1,FALSE)</f>
        <v>52304</v>
      </c>
    </row>
    <row r="392" spans="1:7">
      <c r="A392" s="17">
        <v>63845</v>
      </c>
      <c r="B392" s="26" t="s">
        <v>1539</v>
      </c>
      <c r="C392" s="26" t="s">
        <v>477</v>
      </c>
      <c r="D392" s="26" t="s">
        <v>2094</v>
      </c>
      <c r="E392" s="42" t="s">
        <v>1719</v>
      </c>
      <c r="F392" s="42" t="s">
        <v>2095</v>
      </c>
      <c r="G392" s="16">
        <f>VLOOKUP(A392,Kardex!A:A,1,FALSE)</f>
        <v>63845</v>
      </c>
    </row>
    <row r="393" spans="1:7">
      <c r="A393" s="17">
        <v>60376</v>
      </c>
      <c r="B393" s="26" t="s">
        <v>5</v>
      </c>
      <c r="C393" s="26" t="s">
        <v>477</v>
      </c>
      <c r="D393" s="26" t="s">
        <v>2094</v>
      </c>
      <c r="E393" s="42" t="s">
        <v>1719</v>
      </c>
      <c r="F393" s="42" t="s">
        <v>2095</v>
      </c>
      <c r="G393" s="16">
        <f>VLOOKUP(A393,Kardex!A:A,1,FALSE)</f>
        <v>60376</v>
      </c>
    </row>
    <row r="394" spans="1:7">
      <c r="A394" s="17">
        <v>60367</v>
      </c>
      <c r="B394" s="26" t="s">
        <v>9</v>
      </c>
      <c r="C394" s="26" t="s">
        <v>477</v>
      </c>
      <c r="D394" s="26" t="s">
        <v>2094</v>
      </c>
      <c r="E394" s="42" t="s">
        <v>1719</v>
      </c>
      <c r="F394" s="42" t="s">
        <v>2095</v>
      </c>
      <c r="G394" s="16">
        <f>VLOOKUP(A394,Kardex!A:A,1,FALSE)</f>
        <v>60367</v>
      </c>
    </row>
    <row r="395" spans="1:7">
      <c r="A395" s="17">
        <v>63780</v>
      </c>
      <c r="B395" s="26" t="s">
        <v>1535</v>
      </c>
      <c r="C395" s="26" t="s">
        <v>477</v>
      </c>
      <c r="D395" s="26" t="s">
        <v>2094</v>
      </c>
      <c r="E395" s="42" t="s">
        <v>1719</v>
      </c>
      <c r="F395" s="42" t="s">
        <v>2095</v>
      </c>
      <c r="G395" s="16">
        <f>VLOOKUP(A395,Kardex!A:A,1,FALSE)</f>
        <v>63780</v>
      </c>
    </row>
    <row r="396" spans="1:7">
      <c r="A396" s="17">
        <v>50412</v>
      </c>
      <c r="B396" s="26" t="s">
        <v>504</v>
      </c>
      <c r="C396" s="26" t="s">
        <v>477</v>
      </c>
      <c r="D396" s="26" t="s">
        <v>2094</v>
      </c>
      <c r="E396" s="42" t="s">
        <v>1719</v>
      </c>
      <c r="F396" s="42" t="s">
        <v>2095</v>
      </c>
      <c r="G396" s="16">
        <f>VLOOKUP(A396,Kardex!A:A,1,FALSE)</f>
        <v>50412</v>
      </c>
    </row>
    <row r="397" spans="1:7">
      <c r="A397" s="17">
        <v>91719</v>
      </c>
      <c r="B397" s="26" t="s">
        <v>243</v>
      </c>
      <c r="C397" s="26" t="s">
        <v>477</v>
      </c>
      <c r="D397" s="26" t="s">
        <v>2094</v>
      </c>
      <c r="E397" s="42" t="s">
        <v>1719</v>
      </c>
      <c r="F397" s="42" t="s">
        <v>2095</v>
      </c>
      <c r="G397" s="16">
        <f>VLOOKUP(A397,Kardex!A:A,1,FALSE)</f>
        <v>91719</v>
      </c>
    </row>
    <row r="398" spans="1:7">
      <c r="A398" s="17">
        <v>92170</v>
      </c>
      <c r="B398" s="26" t="s">
        <v>245</v>
      </c>
      <c r="C398" s="26" t="s">
        <v>477</v>
      </c>
      <c r="D398" s="26" t="s">
        <v>2094</v>
      </c>
      <c r="E398" s="42" t="s">
        <v>1719</v>
      </c>
      <c r="F398" s="42" t="s">
        <v>2095</v>
      </c>
      <c r="G398" s="16">
        <f>VLOOKUP(A398,Kardex!A:A,1,FALSE)</f>
        <v>92170</v>
      </c>
    </row>
    <row r="399" spans="1:7">
      <c r="A399" s="17">
        <v>50399</v>
      </c>
      <c r="B399" s="26" t="s">
        <v>259</v>
      </c>
      <c r="C399" s="26" t="s">
        <v>477</v>
      </c>
      <c r="D399" s="26" t="s">
        <v>2094</v>
      </c>
      <c r="E399" s="42" t="s">
        <v>1719</v>
      </c>
      <c r="F399" s="42" t="s">
        <v>2095</v>
      </c>
      <c r="G399" s="16">
        <f>VLOOKUP(A399,Kardex!A:A,1,FALSE)</f>
        <v>50399</v>
      </c>
    </row>
    <row r="400" spans="1:7">
      <c r="A400" s="17">
        <v>52327</v>
      </c>
      <c r="B400" s="26" t="s">
        <v>104</v>
      </c>
      <c r="C400" s="26" t="s">
        <v>477</v>
      </c>
      <c r="D400" s="26" t="s">
        <v>2094</v>
      </c>
      <c r="E400" s="42" t="s">
        <v>1719</v>
      </c>
      <c r="F400" s="42" t="s">
        <v>2095</v>
      </c>
      <c r="G400" s="16">
        <f>VLOOKUP(A400,Kardex!A:A,1,FALSE)</f>
        <v>52327</v>
      </c>
    </row>
    <row r="401" spans="1:7">
      <c r="A401" s="17">
        <v>51398</v>
      </c>
      <c r="B401" s="26" t="s">
        <v>106</v>
      </c>
      <c r="C401" s="26" t="s">
        <v>477</v>
      </c>
      <c r="D401" s="26" t="s">
        <v>2094</v>
      </c>
      <c r="E401" s="42" t="s">
        <v>1719</v>
      </c>
      <c r="F401" s="42" t="s">
        <v>2095</v>
      </c>
      <c r="G401" s="16">
        <f>VLOOKUP(A401,Kardex!A:A,1,FALSE)</f>
        <v>51398</v>
      </c>
    </row>
    <row r="402" spans="1:7">
      <c r="A402" s="17">
        <v>52181</v>
      </c>
      <c r="B402" s="26" t="s">
        <v>434</v>
      </c>
      <c r="C402" s="26" t="s">
        <v>477</v>
      </c>
      <c r="D402" s="26" t="s">
        <v>2094</v>
      </c>
      <c r="E402" s="42" t="s">
        <v>1719</v>
      </c>
      <c r="F402" s="42" t="s">
        <v>2095</v>
      </c>
      <c r="G402" s="16">
        <f>VLOOKUP(A402,Kardex!A:A,1,FALSE)</f>
        <v>52181</v>
      </c>
    </row>
    <row r="403" spans="1:7">
      <c r="A403" s="17">
        <v>173</v>
      </c>
      <c r="B403" s="26" t="s">
        <v>526</v>
      </c>
      <c r="C403" s="26" t="s">
        <v>477</v>
      </c>
      <c r="D403" s="26" t="s">
        <v>2094</v>
      </c>
      <c r="E403" s="42" t="s">
        <v>1719</v>
      </c>
      <c r="F403" s="42" t="s">
        <v>2095</v>
      </c>
      <c r="G403" s="16">
        <f>VLOOKUP(A403,Kardex!A:A,1,FALSE)</f>
        <v>173</v>
      </c>
    </row>
    <row r="404" spans="1:7">
      <c r="A404" s="17">
        <v>50261</v>
      </c>
      <c r="B404" s="26" t="s">
        <v>421</v>
      </c>
      <c r="C404" s="26" t="s">
        <v>477</v>
      </c>
      <c r="D404" s="26" t="s">
        <v>2094</v>
      </c>
      <c r="E404" s="42" t="s">
        <v>1719</v>
      </c>
      <c r="F404" s="42" t="s">
        <v>2095</v>
      </c>
      <c r="G404" s="16">
        <f>VLOOKUP(A404,Kardex!A:A,1,FALSE)</f>
        <v>50261</v>
      </c>
    </row>
    <row r="405" spans="1:7">
      <c r="A405" s="17">
        <v>97864</v>
      </c>
      <c r="B405" s="26" t="s">
        <v>247</v>
      </c>
      <c r="C405" s="26" t="s">
        <v>477</v>
      </c>
      <c r="D405" s="26" t="s">
        <v>2094</v>
      </c>
      <c r="E405" s="42" t="s">
        <v>1719</v>
      </c>
      <c r="F405" s="42" t="s">
        <v>2095</v>
      </c>
      <c r="G405" s="16">
        <f>VLOOKUP(A405,Kardex!A:A,1,FALSE)</f>
        <v>97864</v>
      </c>
    </row>
    <row r="406" spans="1:7">
      <c r="A406" s="17">
        <v>52406</v>
      </c>
      <c r="B406" s="26" t="s">
        <v>84</v>
      </c>
      <c r="C406" s="26" t="s">
        <v>477</v>
      </c>
      <c r="D406" s="26" t="s">
        <v>2094</v>
      </c>
      <c r="E406" s="42" t="s">
        <v>1719</v>
      </c>
      <c r="F406" s="42" t="s">
        <v>2095</v>
      </c>
      <c r="G406" s="16">
        <f>VLOOKUP(A406,Kardex!A:A,1,FALSE)</f>
        <v>52406</v>
      </c>
    </row>
    <row r="407" spans="1:7">
      <c r="A407" s="17">
        <v>97641</v>
      </c>
      <c r="B407" s="26" t="s">
        <v>424</v>
      </c>
      <c r="C407" s="26" t="s">
        <v>477</v>
      </c>
      <c r="D407" s="26" t="s">
        <v>2094</v>
      </c>
      <c r="E407" s="42" t="s">
        <v>1719</v>
      </c>
      <c r="F407" s="42" t="s">
        <v>2095</v>
      </c>
      <c r="G407" s="16">
        <f>VLOOKUP(A407,Kardex!A:A,1,FALSE)</f>
        <v>97641</v>
      </c>
    </row>
    <row r="408" spans="1:7">
      <c r="A408" s="17">
        <v>97583</v>
      </c>
      <c r="B408" s="26" t="s">
        <v>255</v>
      </c>
      <c r="C408" s="26" t="s">
        <v>477</v>
      </c>
      <c r="D408" s="26" t="s">
        <v>2094</v>
      </c>
      <c r="E408" s="42" t="s">
        <v>1719</v>
      </c>
      <c r="F408" s="42" t="s">
        <v>2095</v>
      </c>
      <c r="G408" s="16">
        <f>VLOOKUP(A408,Kardex!A:A,1,FALSE)</f>
        <v>97583</v>
      </c>
    </row>
    <row r="409" spans="1:7">
      <c r="A409" s="17">
        <v>50370</v>
      </c>
      <c r="B409" s="26" t="s">
        <v>249</v>
      </c>
      <c r="C409" s="26" t="s">
        <v>477</v>
      </c>
      <c r="D409" s="26" t="s">
        <v>2094</v>
      </c>
      <c r="E409" s="42" t="s">
        <v>1719</v>
      </c>
      <c r="F409" s="42" t="s">
        <v>2095</v>
      </c>
      <c r="G409" s="16">
        <f>VLOOKUP(A409,Kardex!A:A,1,FALSE)</f>
        <v>50370</v>
      </c>
    </row>
    <row r="410" spans="1:7">
      <c r="A410" s="17">
        <v>50166</v>
      </c>
      <c r="B410" s="26" t="s">
        <v>274</v>
      </c>
      <c r="C410" s="26" t="s">
        <v>477</v>
      </c>
      <c r="D410" s="26" t="s">
        <v>2094</v>
      </c>
      <c r="E410" s="42" t="s">
        <v>1719</v>
      </c>
      <c r="F410" s="42" t="s">
        <v>2095</v>
      </c>
      <c r="G410" s="16">
        <f>VLOOKUP(A410,Kardex!A:A,1,FALSE)</f>
        <v>50166</v>
      </c>
    </row>
    <row r="411" spans="1:7">
      <c r="A411" s="17">
        <v>52530</v>
      </c>
      <c r="B411" s="26" t="s">
        <v>435</v>
      </c>
      <c r="C411" s="26" t="s">
        <v>477</v>
      </c>
      <c r="D411" s="26" t="s">
        <v>2094</v>
      </c>
      <c r="E411" s="42" t="s">
        <v>1719</v>
      </c>
      <c r="F411" s="42" t="s">
        <v>2095</v>
      </c>
      <c r="G411" s="16">
        <f>VLOOKUP(A411,Kardex!A:A,1,FALSE)</f>
        <v>52530</v>
      </c>
    </row>
    <row r="412" spans="1:7">
      <c r="A412" s="17">
        <v>91412</v>
      </c>
      <c r="B412" s="26" t="s">
        <v>416</v>
      </c>
      <c r="C412" s="26" t="s">
        <v>477</v>
      </c>
      <c r="D412" s="26" t="s">
        <v>2094</v>
      </c>
      <c r="E412" s="42" t="s">
        <v>1719</v>
      </c>
      <c r="F412" s="42" t="s">
        <v>2095</v>
      </c>
      <c r="G412" s="16">
        <f>VLOOKUP(A412,Kardex!A:A,1,FALSE)</f>
        <v>91412</v>
      </c>
    </row>
    <row r="413" spans="1:7">
      <c r="A413" s="17">
        <v>98060</v>
      </c>
      <c r="B413" s="26" t="s">
        <v>275</v>
      </c>
      <c r="C413" s="26" t="s">
        <v>477</v>
      </c>
      <c r="D413" s="26" t="s">
        <v>2094</v>
      </c>
      <c r="E413" s="42" t="s">
        <v>1719</v>
      </c>
      <c r="F413" s="42" t="s">
        <v>2095</v>
      </c>
      <c r="G413" s="16">
        <f>VLOOKUP(A413,Kardex!A:A,1,FALSE)</f>
        <v>98060</v>
      </c>
    </row>
    <row r="414" spans="1:7">
      <c r="A414" s="17">
        <v>51288</v>
      </c>
      <c r="B414" s="26" t="s">
        <v>145</v>
      </c>
      <c r="C414" s="26" t="s">
        <v>477</v>
      </c>
      <c r="D414" s="26" t="s">
        <v>2094</v>
      </c>
      <c r="E414" s="42" t="s">
        <v>1719</v>
      </c>
      <c r="F414" s="42" t="s">
        <v>2095</v>
      </c>
      <c r="G414" s="16">
        <f>VLOOKUP(A414,Kardex!A:A,1,FALSE)</f>
        <v>51288</v>
      </c>
    </row>
    <row r="415" spans="1:7">
      <c r="A415" s="17">
        <v>6431</v>
      </c>
      <c r="B415" s="26" t="s">
        <v>420</v>
      </c>
      <c r="C415" s="26" t="s">
        <v>477</v>
      </c>
      <c r="D415" s="26" t="s">
        <v>2094</v>
      </c>
      <c r="E415" s="42" t="s">
        <v>1719</v>
      </c>
      <c r="F415" s="42" t="s">
        <v>2095</v>
      </c>
      <c r="G415" s="16">
        <f>VLOOKUP(A415,Kardex!A:A,1,FALSE)</f>
        <v>6431</v>
      </c>
    </row>
    <row r="416" spans="1:7">
      <c r="A416" s="17">
        <v>90158</v>
      </c>
      <c r="B416" s="26" t="s">
        <v>281</v>
      </c>
      <c r="C416" s="26" t="s">
        <v>477</v>
      </c>
      <c r="D416" s="26" t="s">
        <v>2094</v>
      </c>
      <c r="E416" s="42" t="s">
        <v>1719</v>
      </c>
      <c r="F416" s="42" t="s">
        <v>2095</v>
      </c>
      <c r="G416" s="16">
        <f>VLOOKUP(A416,Kardex!A:A,1,FALSE)</f>
        <v>90158</v>
      </c>
    </row>
    <row r="417" spans="1:7">
      <c r="A417" s="17">
        <v>90091</v>
      </c>
      <c r="B417" s="26" t="s">
        <v>419</v>
      </c>
      <c r="C417" s="26" t="s">
        <v>477</v>
      </c>
      <c r="D417" s="26" t="s">
        <v>2094</v>
      </c>
      <c r="E417" s="42" t="s">
        <v>1719</v>
      </c>
      <c r="F417" s="42" t="s">
        <v>2095</v>
      </c>
      <c r="G417" s="16">
        <f>VLOOKUP(A417,Kardex!A:A,1,FALSE)</f>
        <v>90091</v>
      </c>
    </row>
    <row r="418" spans="1:7">
      <c r="A418" s="17">
        <v>90174</v>
      </c>
      <c r="B418" s="26" t="s">
        <v>280</v>
      </c>
      <c r="C418" s="26" t="s">
        <v>477</v>
      </c>
      <c r="D418" s="26" t="s">
        <v>2094</v>
      </c>
      <c r="E418" s="42" t="s">
        <v>1719</v>
      </c>
      <c r="F418" s="42" t="s">
        <v>2095</v>
      </c>
      <c r="G418" s="16">
        <f>VLOOKUP(A418,Kardex!A:A,1,FALSE)</f>
        <v>90174</v>
      </c>
    </row>
    <row r="419" spans="1:7">
      <c r="A419" s="17">
        <v>52334</v>
      </c>
      <c r="B419" s="26" t="s">
        <v>252</v>
      </c>
      <c r="C419" s="26" t="s">
        <v>477</v>
      </c>
      <c r="D419" s="26" t="s">
        <v>2094</v>
      </c>
      <c r="E419" s="42" t="s">
        <v>1719</v>
      </c>
      <c r="F419" s="42" t="s">
        <v>2095</v>
      </c>
      <c r="G419" s="16">
        <f>VLOOKUP(A419,Kardex!A:A,1,FALSE)</f>
        <v>52334</v>
      </c>
    </row>
    <row r="420" spans="1:7">
      <c r="A420" s="17">
        <v>62181</v>
      </c>
      <c r="B420" s="26" t="s">
        <v>1298</v>
      </c>
      <c r="C420" s="26" t="s">
        <v>477</v>
      </c>
      <c r="D420" s="26" t="s">
        <v>2094</v>
      </c>
      <c r="E420" s="42" t="s">
        <v>1719</v>
      </c>
      <c r="F420" s="42" t="s">
        <v>2095</v>
      </c>
      <c r="G420" s="16">
        <f>VLOOKUP(A420,Kardex!A:A,1,FALSE)</f>
        <v>62181</v>
      </c>
    </row>
    <row r="421" spans="1:7">
      <c r="A421" s="17">
        <v>97344</v>
      </c>
      <c r="B421" s="26" t="s">
        <v>286</v>
      </c>
      <c r="C421" s="26" t="s">
        <v>477</v>
      </c>
      <c r="D421" s="26" t="s">
        <v>2094</v>
      </c>
      <c r="E421" s="42" t="s">
        <v>1719</v>
      </c>
      <c r="F421" s="42" t="s">
        <v>2095</v>
      </c>
      <c r="G421" s="16">
        <f>VLOOKUP(A421,Kardex!A:A,1,FALSE)</f>
        <v>97344</v>
      </c>
    </row>
    <row r="422" spans="1:7">
      <c r="A422" s="17">
        <v>90638</v>
      </c>
      <c r="B422" s="26" t="s">
        <v>285</v>
      </c>
      <c r="C422" s="26" t="s">
        <v>477</v>
      </c>
      <c r="D422" s="26" t="s">
        <v>2094</v>
      </c>
      <c r="E422" s="42" t="s">
        <v>1719</v>
      </c>
      <c r="F422" s="42" t="s">
        <v>2095</v>
      </c>
      <c r="G422" s="16">
        <f>VLOOKUP(A422,Kardex!A:A,1,FALSE)</f>
        <v>90638</v>
      </c>
    </row>
    <row r="423" spans="1:7">
      <c r="A423" s="17">
        <v>97195</v>
      </c>
      <c r="B423" s="26" t="s">
        <v>290</v>
      </c>
      <c r="C423" s="26" t="s">
        <v>477</v>
      </c>
      <c r="D423" s="26" t="s">
        <v>2094</v>
      </c>
      <c r="E423" s="42" t="s">
        <v>1719</v>
      </c>
      <c r="F423" s="42" t="s">
        <v>2095</v>
      </c>
      <c r="G423" s="16">
        <f>VLOOKUP(A423,Kardex!A:A,1,FALSE)</f>
        <v>97195</v>
      </c>
    </row>
    <row r="424" spans="1:7">
      <c r="A424" s="17">
        <v>97039</v>
      </c>
      <c r="B424" s="26" t="s">
        <v>350</v>
      </c>
      <c r="C424" s="26" t="s">
        <v>477</v>
      </c>
      <c r="D424" s="26" t="s">
        <v>2094</v>
      </c>
      <c r="E424" s="42" t="s">
        <v>1719</v>
      </c>
      <c r="F424" s="42" t="s">
        <v>2095</v>
      </c>
      <c r="G424" s="16">
        <f>VLOOKUP(A424,Kardex!A:A,1,FALSE)</f>
        <v>97039</v>
      </c>
    </row>
    <row r="425" spans="1:7">
      <c r="A425" s="17">
        <v>90034</v>
      </c>
      <c r="B425" s="26" t="s">
        <v>289</v>
      </c>
      <c r="C425" s="26" t="s">
        <v>477</v>
      </c>
      <c r="D425" s="26" t="s">
        <v>2094</v>
      </c>
      <c r="E425" s="42" t="s">
        <v>1719</v>
      </c>
      <c r="F425" s="42" t="s">
        <v>2095</v>
      </c>
      <c r="G425" s="16">
        <f>VLOOKUP(A425,Kardex!A:A,1,FALSE)</f>
        <v>90034</v>
      </c>
    </row>
    <row r="426" spans="1:7">
      <c r="A426" s="17">
        <v>97229</v>
      </c>
      <c r="B426" s="26" t="s">
        <v>345</v>
      </c>
      <c r="C426" s="26" t="s">
        <v>477</v>
      </c>
      <c r="D426" s="26" t="s">
        <v>2094</v>
      </c>
      <c r="E426" s="42" t="s">
        <v>1719</v>
      </c>
      <c r="F426" s="42" t="s">
        <v>2095</v>
      </c>
      <c r="G426" s="16">
        <f>VLOOKUP(A426,Kardex!A:A,1,FALSE)</f>
        <v>97229</v>
      </c>
    </row>
    <row r="427" spans="1:7">
      <c r="A427" s="17">
        <v>93327</v>
      </c>
      <c r="B427" s="26" t="s">
        <v>72</v>
      </c>
      <c r="C427" s="26" t="s">
        <v>477</v>
      </c>
      <c r="D427" s="26" t="s">
        <v>2094</v>
      </c>
      <c r="E427" s="42" t="s">
        <v>1719</v>
      </c>
      <c r="F427" s="42" t="s">
        <v>2095</v>
      </c>
      <c r="G427" s="16">
        <f>VLOOKUP(A427,Kardex!A:A,1,FALSE)</f>
        <v>93327</v>
      </c>
    </row>
    <row r="428" spans="1:7">
      <c r="A428" s="17">
        <v>50801</v>
      </c>
      <c r="B428" s="26" t="s">
        <v>76</v>
      </c>
      <c r="C428" s="26" t="s">
        <v>477</v>
      </c>
      <c r="D428" s="26" t="s">
        <v>2094</v>
      </c>
      <c r="E428" s="42" t="s">
        <v>1719</v>
      </c>
      <c r="F428" s="42" t="s">
        <v>2095</v>
      </c>
      <c r="G428" s="16">
        <f>VLOOKUP(A428,Kardex!A:A,1,FALSE)</f>
        <v>50801</v>
      </c>
    </row>
    <row r="429" spans="1:7">
      <c r="A429" s="17">
        <v>93228</v>
      </c>
      <c r="B429" s="26" t="s">
        <v>81</v>
      </c>
      <c r="C429" s="26" t="s">
        <v>477</v>
      </c>
      <c r="D429" s="26" t="s">
        <v>2094</v>
      </c>
      <c r="E429" s="42" t="s">
        <v>1719</v>
      </c>
      <c r="F429" s="42" t="s">
        <v>2095</v>
      </c>
      <c r="G429" s="16">
        <f>VLOOKUP(A429,Kardex!A:A,1,FALSE)</f>
        <v>93228</v>
      </c>
    </row>
    <row r="430" spans="1:7">
      <c r="A430" s="17">
        <v>93160</v>
      </c>
      <c r="B430" s="26" t="s">
        <v>429</v>
      </c>
      <c r="C430" s="26" t="s">
        <v>477</v>
      </c>
      <c r="D430" s="26" t="s">
        <v>2094</v>
      </c>
      <c r="E430" s="42" t="s">
        <v>1719</v>
      </c>
      <c r="F430" s="42" t="s">
        <v>2095</v>
      </c>
      <c r="G430" s="16">
        <f>VLOOKUP(A430,Kardex!A:A,1,FALSE)</f>
        <v>93160</v>
      </c>
    </row>
    <row r="431" spans="1:7">
      <c r="A431" s="17">
        <v>5051</v>
      </c>
      <c r="B431" s="26" t="s">
        <v>137</v>
      </c>
      <c r="C431" s="26" t="s">
        <v>477</v>
      </c>
      <c r="D431" s="26" t="s">
        <v>2094</v>
      </c>
      <c r="E431" s="42" t="s">
        <v>1719</v>
      </c>
      <c r="F431" s="42" t="s">
        <v>2095</v>
      </c>
      <c r="G431" s="16">
        <f>VLOOKUP(A431,Kardex!A:A,1,FALSE)</f>
        <v>5051</v>
      </c>
    </row>
    <row r="432" spans="1:7">
      <c r="A432" s="17">
        <v>60248</v>
      </c>
      <c r="B432" s="26" t="s">
        <v>366</v>
      </c>
      <c r="C432" s="26" t="s">
        <v>477</v>
      </c>
      <c r="D432" s="26" t="s">
        <v>2094</v>
      </c>
      <c r="E432" s="42" t="s">
        <v>1719</v>
      </c>
      <c r="F432" s="42" t="s">
        <v>2095</v>
      </c>
      <c r="G432" s="16">
        <f>VLOOKUP(A432,Kardex!A:A,1,FALSE)</f>
        <v>60248</v>
      </c>
    </row>
    <row r="433" spans="1:7">
      <c r="A433" s="17">
        <v>61477</v>
      </c>
      <c r="B433" s="26" t="s">
        <v>439</v>
      </c>
      <c r="C433" s="26" t="s">
        <v>477</v>
      </c>
      <c r="D433" s="26" t="s">
        <v>2094</v>
      </c>
      <c r="E433" s="42" t="s">
        <v>1719</v>
      </c>
      <c r="F433" s="42" t="s">
        <v>2095</v>
      </c>
      <c r="G433" s="16">
        <f>VLOOKUP(A433,Kardex!A:A,1,FALSE)</f>
        <v>61477</v>
      </c>
    </row>
    <row r="434" spans="1:7">
      <c r="A434" s="17">
        <v>286</v>
      </c>
      <c r="B434" s="26" t="s">
        <v>322</v>
      </c>
      <c r="C434" s="26" t="s">
        <v>477</v>
      </c>
      <c r="D434" s="26" t="s">
        <v>2094</v>
      </c>
      <c r="E434" s="42" t="s">
        <v>1719</v>
      </c>
      <c r="F434" s="42" t="s">
        <v>2095</v>
      </c>
      <c r="G434" s="16">
        <f>VLOOKUP(A434,Kardex!A:A,1,FALSE)</f>
        <v>286</v>
      </c>
    </row>
    <row r="435" spans="1:7">
      <c r="A435" s="17">
        <v>61920</v>
      </c>
      <c r="B435" s="26" t="s">
        <v>324</v>
      </c>
      <c r="C435" s="26" t="s">
        <v>477</v>
      </c>
      <c r="D435" s="26" t="s">
        <v>2094</v>
      </c>
      <c r="E435" s="42" t="s">
        <v>1719</v>
      </c>
      <c r="F435" s="42" t="s">
        <v>2095</v>
      </c>
      <c r="G435" s="16">
        <f>VLOOKUP(A435,Kardex!A:A,1,FALSE)</f>
        <v>61920</v>
      </c>
    </row>
    <row r="436" spans="1:7">
      <c r="A436" s="17">
        <v>60350</v>
      </c>
      <c r="B436" s="26" t="s">
        <v>403</v>
      </c>
      <c r="C436" s="26" t="s">
        <v>477</v>
      </c>
      <c r="D436" s="26" t="s">
        <v>2094</v>
      </c>
      <c r="E436" s="42" t="s">
        <v>1719</v>
      </c>
      <c r="F436" s="42" t="s">
        <v>2095</v>
      </c>
      <c r="G436" s="16">
        <f>VLOOKUP(A436,Kardex!A:A,1,FALSE)</f>
        <v>60350</v>
      </c>
    </row>
    <row r="437" spans="1:7">
      <c r="A437" s="17">
        <v>60369</v>
      </c>
      <c r="B437" s="26" t="s">
        <v>380</v>
      </c>
      <c r="C437" s="26" t="s">
        <v>477</v>
      </c>
      <c r="D437" s="26" t="s">
        <v>2094</v>
      </c>
      <c r="E437" s="42" t="s">
        <v>1719</v>
      </c>
      <c r="F437" s="42" t="s">
        <v>2095</v>
      </c>
      <c r="G437" s="16">
        <f>VLOOKUP(A437,Kardex!A:A,1,FALSE)</f>
        <v>60369</v>
      </c>
    </row>
    <row r="438" spans="1:7">
      <c r="A438" s="17">
        <v>60281</v>
      </c>
      <c r="B438" s="26" t="s">
        <v>412</v>
      </c>
      <c r="C438" s="26" t="s">
        <v>15</v>
      </c>
      <c r="D438" s="26" t="s">
        <v>2094</v>
      </c>
      <c r="E438" s="42" t="s">
        <v>1719</v>
      </c>
      <c r="F438" s="42" t="s">
        <v>2095</v>
      </c>
      <c r="G438" s="16">
        <f>VLOOKUP(A438,Kardex!A:A,1,FALSE)</f>
        <v>60281</v>
      </c>
    </row>
    <row r="439" spans="1:7">
      <c r="A439" s="17">
        <v>60387</v>
      </c>
      <c r="B439" s="26" t="s">
        <v>336</v>
      </c>
      <c r="C439" s="26" t="s">
        <v>15</v>
      </c>
      <c r="D439" s="26" t="s">
        <v>2094</v>
      </c>
      <c r="E439" s="42" t="s">
        <v>1719</v>
      </c>
      <c r="F439" s="42" t="s">
        <v>2095</v>
      </c>
      <c r="G439" s="16">
        <f>VLOOKUP(A439,Kardex!A:A,1,FALSE)</f>
        <v>60387</v>
      </c>
    </row>
    <row r="440" spans="1:7">
      <c r="A440" s="17">
        <v>5965</v>
      </c>
      <c r="B440" s="26" t="s">
        <v>99</v>
      </c>
      <c r="C440" s="26" t="s">
        <v>15</v>
      </c>
      <c r="D440" s="26" t="s">
        <v>2094</v>
      </c>
      <c r="E440" s="42" t="s">
        <v>1719</v>
      </c>
      <c r="F440" s="42" t="s">
        <v>2095</v>
      </c>
      <c r="G440" s="16">
        <f>VLOOKUP(A440,Kardex!A:A,1,FALSE)</f>
        <v>5965</v>
      </c>
    </row>
    <row r="441" spans="1:7">
      <c r="A441" s="17">
        <v>95033</v>
      </c>
      <c r="B441" s="26" t="s">
        <v>181</v>
      </c>
      <c r="C441" s="26" t="s">
        <v>15</v>
      </c>
      <c r="D441" s="26" t="s">
        <v>2094</v>
      </c>
      <c r="E441" s="42" t="s">
        <v>1719</v>
      </c>
      <c r="F441" s="42" t="s">
        <v>2095</v>
      </c>
      <c r="G441" s="16">
        <f>VLOOKUP(A441,Kardex!A:A,1,FALSE)</f>
        <v>95033</v>
      </c>
    </row>
    <row r="442" spans="1:7">
      <c r="A442" s="17">
        <v>53763</v>
      </c>
      <c r="B442" s="26" t="s">
        <v>506</v>
      </c>
      <c r="C442" s="26" t="s">
        <v>15</v>
      </c>
      <c r="D442" s="26" t="s">
        <v>2094</v>
      </c>
      <c r="E442" s="42" t="s">
        <v>1719</v>
      </c>
      <c r="F442" s="42" t="s">
        <v>2095</v>
      </c>
      <c r="G442" s="16">
        <f>VLOOKUP(A442,Kardex!A:A,1,FALSE)</f>
        <v>53763</v>
      </c>
    </row>
    <row r="443" spans="1:7">
      <c r="A443" s="17">
        <v>61165</v>
      </c>
      <c r="B443" s="26" t="s">
        <v>19</v>
      </c>
      <c r="C443" s="26" t="s">
        <v>15</v>
      </c>
      <c r="D443" s="26" t="s">
        <v>2094</v>
      </c>
      <c r="E443" s="42" t="s">
        <v>1719</v>
      </c>
      <c r="F443" s="42" t="s">
        <v>2095</v>
      </c>
      <c r="G443" s="16">
        <f>VLOOKUP(A443,Kardex!A:A,1,FALSE)</f>
        <v>61165</v>
      </c>
    </row>
    <row r="444" spans="1:7">
      <c r="A444" s="17">
        <v>64103</v>
      </c>
      <c r="B444" s="26" t="s">
        <v>2021</v>
      </c>
      <c r="C444" s="26" t="s">
        <v>15</v>
      </c>
      <c r="D444" s="26" t="s">
        <v>2094</v>
      </c>
      <c r="E444" s="42" t="s">
        <v>1719</v>
      </c>
      <c r="F444" s="42" t="s">
        <v>2095</v>
      </c>
      <c r="G444" s="16">
        <f>VLOOKUP(A444,Kardex!A:A,1,FALSE)</f>
        <v>64103</v>
      </c>
    </row>
    <row r="445" spans="1:7">
      <c r="A445" s="17">
        <v>64208</v>
      </c>
      <c r="B445" s="26" t="s">
        <v>2146</v>
      </c>
      <c r="C445" s="26" t="s">
        <v>15</v>
      </c>
      <c r="D445" s="26" t="s">
        <v>2094</v>
      </c>
      <c r="E445" s="42" t="s">
        <v>1719</v>
      </c>
      <c r="F445" s="42" t="s">
        <v>2095</v>
      </c>
      <c r="G445" s="16">
        <f>VLOOKUP(A445,Kardex!A:A,1,FALSE)</f>
        <v>64208</v>
      </c>
    </row>
    <row r="446" spans="1:7">
      <c r="A446" s="17">
        <v>60349</v>
      </c>
      <c r="B446" s="26" t="s">
        <v>14</v>
      </c>
      <c r="C446" s="26" t="s">
        <v>15</v>
      </c>
      <c r="D446" s="26" t="s">
        <v>2094</v>
      </c>
      <c r="E446" s="42" t="s">
        <v>1719</v>
      </c>
      <c r="F446" s="42" t="s">
        <v>2095</v>
      </c>
      <c r="G446" s="16">
        <f>VLOOKUP(A446,Kardex!A:A,1,FALSE)</f>
        <v>60349</v>
      </c>
    </row>
    <row r="447" spans="1:7">
      <c r="A447" s="17">
        <v>5500</v>
      </c>
      <c r="B447" s="26" t="s">
        <v>188</v>
      </c>
      <c r="C447" s="26" t="s">
        <v>15</v>
      </c>
      <c r="D447" s="26" t="s">
        <v>2094</v>
      </c>
      <c r="E447" s="42" t="s">
        <v>1719</v>
      </c>
      <c r="F447" s="42" t="s">
        <v>2095</v>
      </c>
      <c r="G447" s="16">
        <f>VLOOKUP(A447,Kardex!A:A,1,FALSE)</f>
        <v>5500</v>
      </c>
    </row>
    <row r="448" spans="1:7">
      <c r="A448" s="17">
        <v>52458</v>
      </c>
      <c r="B448" s="26" t="s">
        <v>100</v>
      </c>
      <c r="C448" s="26" t="s">
        <v>15</v>
      </c>
      <c r="D448" s="26" t="s">
        <v>2094</v>
      </c>
      <c r="E448" s="42" t="s">
        <v>1719</v>
      </c>
      <c r="F448" s="42" t="s">
        <v>2095</v>
      </c>
      <c r="G448" s="16">
        <f>VLOOKUP(A448,Kardex!A:A,1,FALSE)</f>
        <v>52458</v>
      </c>
    </row>
    <row r="449" spans="1:7">
      <c r="A449" s="17">
        <v>63302</v>
      </c>
      <c r="B449" s="26" t="s">
        <v>1444</v>
      </c>
      <c r="C449" s="26" t="s">
        <v>15</v>
      </c>
      <c r="D449" s="26" t="s">
        <v>2094</v>
      </c>
      <c r="E449" s="42" t="s">
        <v>1719</v>
      </c>
      <c r="F449" s="42" t="s">
        <v>2095</v>
      </c>
      <c r="G449" s="16">
        <f>VLOOKUP(A449,Kardex!A:A,1,FALSE)</f>
        <v>63302</v>
      </c>
    </row>
    <row r="450" spans="1:7">
      <c r="A450" s="17">
        <v>51333</v>
      </c>
      <c r="B450" s="26" t="s">
        <v>359</v>
      </c>
      <c r="C450" s="26" t="s">
        <v>473</v>
      </c>
      <c r="D450" s="26" t="s">
        <v>2107</v>
      </c>
      <c r="E450" s="42" t="s">
        <v>1719</v>
      </c>
      <c r="F450" s="42" t="s">
        <v>2095</v>
      </c>
      <c r="G450" s="16">
        <f>VLOOKUP(A450,Kardex!A:A,1,FALSE)</f>
        <v>51333</v>
      </c>
    </row>
    <row r="451" spans="1:7">
      <c r="A451" s="17">
        <v>63180</v>
      </c>
      <c r="B451" s="26" t="s">
        <v>1162</v>
      </c>
      <c r="C451" s="26" t="s">
        <v>473</v>
      </c>
      <c r="D451" s="26" t="s">
        <v>2107</v>
      </c>
      <c r="E451" s="42" t="s">
        <v>1719</v>
      </c>
      <c r="F451" s="42" t="s">
        <v>2095</v>
      </c>
      <c r="G451" s="16">
        <f>VLOOKUP(A451,Kardex!A:A,1,FALSE)</f>
        <v>63180</v>
      </c>
    </row>
    <row r="452" spans="1:7">
      <c r="A452" s="17">
        <v>61810</v>
      </c>
      <c r="B452" s="26" t="s">
        <v>414</v>
      </c>
      <c r="C452" s="26" t="s">
        <v>473</v>
      </c>
      <c r="D452" s="26" t="s">
        <v>2107</v>
      </c>
      <c r="E452" s="42" t="s">
        <v>1719</v>
      </c>
      <c r="F452" s="42" t="s">
        <v>2095</v>
      </c>
      <c r="G452" s="16">
        <f>VLOOKUP(A452,Kardex!A:A,1,FALSE)</f>
        <v>61810</v>
      </c>
    </row>
    <row r="453" spans="1:7">
      <c r="A453" s="17">
        <v>63834</v>
      </c>
      <c r="B453" s="26" t="s">
        <v>1538</v>
      </c>
      <c r="C453" s="26" t="s">
        <v>473</v>
      </c>
      <c r="D453" s="26" t="s">
        <v>2107</v>
      </c>
      <c r="E453" s="42" t="s">
        <v>1719</v>
      </c>
      <c r="F453" s="42" t="s">
        <v>2095</v>
      </c>
      <c r="G453" s="16">
        <f>VLOOKUP(A453,Kardex!A:A,1,FALSE)</f>
        <v>63834</v>
      </c>
    </row>
    <row r="454" spans="1:7">
      <c r="A454" s="17">
        <v>61056</v>
      </c>
      <c r="B454" s="26" t="s">
        <v>364</v>
      </c>
      <c r="C454" s="26" t="s">
        <v>473</v>
      </c>
      <c r="D454" s="26" t="s">
        <v>2107</v>
      </c>
      <c r="E454" s="42" t="s">
        <v>1719</v>
      </c>
      <c r="F454" s="42" t="s">
        <v>2095</v>
      </c>
      <c r="G454" s="16">
        <f>VLOOKUP(A454,Kardex!A:A,1,FALSE)</f>
        <v>61056</v>
      </c>
    </row>
    <row r="455" spans="1:7">
      <c r="A455" s="17">
        <v>62919</v>
      </c>
      <c r="B455" s="26" t="s">
        <v>1201</v>
      </c>
      <c r="C455" s="26" t="s">
        <v>473</v>
      </c>
      <c r="D455" s="26" t="s">
        <v>2107</v>
      </c>
      <c r="E455" s="42" t="s">
        <v>1719</v>
      </c>
      <c r="F455" s="42" t="s">
        <v>2095</v>
      </c>
      <c r="G455" s="16">
        <f>VLOOKUP(A455,Kardex!A:A,1,FALSE)</f>
        <v>62919</v>
      </c>
    </row>
    <row r="456" spans="1:7">
      <c r="A456" s="17">
        <v>52428</v>
      </c>
      <c r="B456" s="26" t="s">
        <v>397</v>
      </c>
      <c r="C456" s="26" t="s">
        <v>473</v>
      </c>
      <c r="D456" s="26" t="s">
        <v>2107</v>
      </c>
      <c r="E456" s="42" t="s">
        <v>1719</v>
      </c>
      <c r="F456" s="42" t="s">
        <v>2095</v>
      </c>
      <c r="G456" s="16">
        <f>VLOOKUP(A456,Kardex!A:A,1,FALSE)</f>
        <v>52428</v>
      </c>
    </row>
    <row r="457" spans="1:7">
      <c r="A457" s="17">
        <v>61428</v>
      </c>
      <c r="B457" s="26" t="s">
        <v>230</v>
      </c>
      <c r="C457" s="26" t="s">
        <v>473</v>
      </c>
      <c r="D457" s="26" t="s">
        <v>2107</v>
      </c>
      <c r="E457" s="42" t="s">
        <v>1719</v>
      </c>
      <c r="F457" s="42" t="s">
        <v>2095</v>
      </c>
      <c r="G457" s="16">
        <f>VLOOKUP(A457,Kardex!A:A,1,FALSE)</f>
        <v>61428</v>
      </c>
    </row>
    <row r="458" spans="1:7">
      <c r="A458" s="17">
        <v>61274</v>
      </c>
      <c r="B458" s="26" t="s">
        <v>402</v>
      </c>
      <c r="C458" s="26" t="s">
        <v>473</v>
      </c>
      <c r="D458" s="26" t="s">
        <v>2107</v>
      </c>
      <c r="E458" s="42" t="s">
        <v>1719</v>
      </c>
      <c r="F458" s="42" t="s">
        <v>2095</v>
      </c>
      <c r="G458" s="16">
        <f>VLOOKUP(A458,Kardex!A:A,1,FALSE)</f>
        <v>61274</v>
      </c>
    </row>
    <row r="459" spans="1:7">
      <c r="A459" s="17">
        <v>53542</v>
      </c>
      <c r="B459" s="26" t="s">
        <v>445</v>
      </c>
      <c r="C459" s="26" t="s">
        <v>473</v>
      </c>
      <c r="D459" s="26" t="s">
        <v>2107</v>
      </c>
      <c r="E459" s="42" t="s">
        <v>1719</v>
      </c>
      <c r="F459" s="42" t="s">
        <v>2095</v>
      </c>
      <c r="G459" s="16">
        <f>VLOOKUP(A459,Kardex!A:A,1,FALSE)</f>
        <v>53542</v>
      </c>
    </row>
    <row r="460" spans="1:7">
      <c r="A460" s="17">
        <v>62089</v>
      </c>
      <c r="B460" s="26" t="s">
        <v>367</v>
      </c>
      <c r="C460" s="26" t="s">
        <v>473</v>
      </c>
      <c r="D460" s="26" t="s">
        <v>2107</v>
      </c>
      <c r="E460" s="42" t="s">
        <v>1719</v>
      </c>
      <c r="F460" s="42" t="s">
        <v>2095</v>
      </c>
      <c r="G460" s="16">
        <f>VLOOKUP(A460,Kardex!A:A,1,FALSE)</f>
        <v>62089</v>
      </c>
    </row>
    <row r="461" spans="1:7">
      <c r="A461" s="17">
        <v>52318</v>
      </c>
      <c r="B461" s="26" t="s">
        <v>80</v>
      </c>
      <c r="C461" s="26" t="s">
        <v>473</v>
      </c>
      <c r="D461" s="26" t="s">
        <v>2107</v>
      </c>
      <c r="E461" s="42" t="s">
        <v>1719</v>
      </c>
      <c r="F461" s="42" t="s">
        <v>2095</v>
      </c>
      <c r="G461" s="16">
        <f>VLOOKUP(A461,Kardex!A:A,1,FALSE)</f>
        <v>52318</v>
      </c>
    </row>
    <row r="462" spans="1:7">
      <c r="A462" s="17">
        <v>60151</v>
      </c>
      <c r="B462" s="26" t="s">
        <v>362</v>
      </c>
      <c r="C462" s="26" t="s">
        <v>473</v>
      </c>
      <c r="D462" s="26" t="s">
        <v>2107</v>
      </c>
      <c r="E462" s="42" t="s">
        <v>1719</v>
      </c>
      <c r="F462" s="42" t="s">
        <v>2095</v>
      </c>
      <c r="G462" s="16">
        <f>VLOOKUP(A462,Kardex!A:A,1,FALSE)</f>
        <v>60151</v>
      </c>
    </row>
    <row r="463" spans="1:7">
      <c r="A463" s="17">
        <v>94077</v>
      </c>
      <c r="B463" s="26" t="s">
        <v>344</v>
      </c>
      <c r="C463" s="26" t="s">
        <v>477</v>
      </c>
      <c r="D463" s="26" t="s">
        <v>2107</v>
      </c>
      <c r="E463" s="42" t="s">
        <v>1719</v>
      </c>
      <c r="F463" s="42" t="s">
        <v>2095</v>
      </c>
      <c r="G463" s="16">
        <f>VLOOKUP(A463,Kardex!A:A,1,FALSE)</f>
        <v>94077</v>
      </c>
    </row>
    <row r="464" spans="1:7">
      <c r="A464" s="17">
        <v>52562</v>
      </c>
      <c r="B464" s="26" t="s">
        <v>152</v>
      </c>
      <c r="C464" s="26" t="s">
        <v>477</v>
      </c>
      <c r="D464" s="26" t="s">
        <v>2107</v>
      </c>
      <c r="E464" s="42" t="s">
        <v>1719</v>
      </c>
      <c r="F464" s="42" t="s">
        <v>2095</v>
      </c>
      <c r="G464" s="16">
        <f>VLOOKUP(A464,Kardex!A:A,1,FALSE)</f>
        <v>52562</v>
      </c>
    </row>
    <row r="465" spans="1:7">
      <c r="A465" s="17">
        <v>50287</v>
      </c>
      <c r="B465" s="26" t="s">
        <v>357</v>
      </c>
      <c r="C465" s="26" t="s">
        <v>477</v>
      </c>
      <c r="D465" s="26" t="s">
        <v>2107</v>
      </c>
      <c r="E465" s="42" t="s">
        <v>1719</v>
      </c>
      <c r="F465" s="42" t="s">
        <v>2095</v>
      </c>
      <c r="G465" s="16">
        <f>VLOOKUP(A465,Kardex!A:A,1,FALSE)</f>
        <v>50287</v>
      </c>
    </row>
    <row r="466" spans="1:7">
      <c r="A466" s="17">
        <v>53996</v>
      </c>
      <c r="B466" s="26" t="s">
        <v>347</v>
      </c>
      <c r="C466" s="26" t="s">
        <v>477</v>
      </c>
      <c r="D466" s="26" t="s">
        <v>2107</v>
      </c>
      <c r="E466" s="42" t="s">
        <v>1719</v>
      </c>
      <c r="F466" s="42" t="s">
        <v>2095</v>
      </c>
      <c r="G466" s="16">
        <f>VLOOKUP(A466,Kardex!A:A,1,FALSE)</f>
        <v>53996</v>
      </c>
    </row>
    <row r="467" spans="1:7">
      <c r="A467" s="17">
        <v>54</v>
      </c>
      <c r="B467" s="26" t="s">
        <v>121</v>
      </c>
      <c r="C467" s="26" t="s">
        <v>477</v>
      </c>
      <c r="D467" s="26" t="s">
        <v>2107</v>
      </c>
      <c r="E467" s="42" t="s">
        <v>1719</v>
      </c>
      <c r="F467" s="42" t="s">
        <v>2095</v>
      </c>
      <c r="G467" s="16">
        <f>VLOOKUP(A467,Kardex!A:A,1,FALSE)</f>
        <v>54</v>
      </c>
    </row>
    <row r="468" spans="1:7">
      <c r="A468" s="17">
        <v>53255</v>
      </c>
      <c r="B468" s="26" t="s">
        <v>418</v>
      </c>
      <c r="C468" s="26" t="s">
        <v>477</v>
      </c>
      <c r="D468" s="26" t="s">
        <v>2107</v>
      </c>
      <c r="E468" s="42" t="s">
        <v>1719</v>
      </c>
      <c r="F468" s="42" t="s">
        <v>2095</v>
      </c>
      <c r="G468" s="16">
        <f>VLOOKUP(A468,Kardex!A:A,1,FALSE)</f>
        <v>53255</v>
      </c>
    </row>
    <row r="469" spans="1:7">
      <c r="A469" s="17">
        <v>95710</v>
      </c>
      <c r="B469" s="26" t="s">
        <v>65</v>
      </c>
      <c r="C469" s="26" t="s">
        <v>477</v>
      </c>
      <c r="D469" s="26" t="s">
        <v>2107</v>
      </c>
      <c r="E469" s="42" t="s">
        <v>1719</v>
      </c>
      <c r="F469" s="42" t="s">
        <v>2095</v>
      </c>
      <c r="G469" s="16">
        <f>VLOOKUP(A469,Kardex!A:A,1,FALSE)</f>
        <v>95710</v>
      </c>
    </row>
    <row r="470" spans="1:7">
      <c r="A470" s="17">
        <v>53000</v>
      </c>
      <c r="B470" s="26" t="s">
        <v>189</v>
      </c>
      <c r="C470" s="26" t="s">
        <v>477</v>
      </c>
      <c r="D470" s="26" t="s">
        <v>2107</v>
      </c>
      <c r="E470" s="42" t="s">
        <v>1719</v>
      </c>
      <c r="F470" s="42" t="s">
        <v>2095</v>
      </c>
      <c r="G470" s="16">
        <f>VLOOKUP(A470,Kardex!A:A,1,FALSE)</f>
        <v>53000</v>
      </c>
    </row>
    <row r="471" spans="1:7">
      <c r="A471" s="17">
        <v>52471</v>
      </c>
      <c r="B471" s="26" t="s">
        <v>387</v>
      </c>
      <c r="C471" s="26" t="s">
        <v>477</v>
      </c>
      <c r="D471" s="26" t="s">
        <v>2107</v>
      </c>
      <c r="E471" s="42" t="s">
        <v>1719</v>
      </c>
      <c r="F471" s="42" t="s">
        <v>2095</v>
      </c>
      <c r="G471" s="16">
        <f>VLOOKUP(A471,Kardex!A:A,1,FALSE)</f>
        <v>52471</v>
      </c>
    </row>
    <row r="472" spans="1:7">
      <c r="A472" s="17">
        <v>50385</v>
      </c>
      <c r="B472" s="26" t="s">
        <v>179</v>
      </c>
      <c r="C472" s="26" t="s">
        <v>477</v>
      </c>
      <c r="D472" s="26" t="s">
        <v>2107</v>
      </c>
      <c r="E472" s="42" t="s">
        <v>1719</v>
      </c>
      <c r="F472" s="42" t="s">
        <v>2095</v>
      </c>
      <c r="G472" s="16">
        <f>VLOOKUP(A472,Kardex!A:A,1,FALSE)</f>
        <v>50385</v>
      </c>
    </row>
    <row r="473" spans="1:7">
      <c r="A473" s="17">
        <v>50511</v>
      </c>
      <c r="B473" s="26" t="s">
        <v>256</v>
      </c>
      <c r="C473" s="26" t="s">
        <v>477</v>
      </c>
      <c r="D473" s="26" t="s">
        <v>2107</v>
      </c>
      <c r="E473" s="42" t="s">
        <v>1719</v>
      </c>
      <c r="F473" s="42" t="s">
        <v>2095</v>
      </c>
      <c r="G473" s="16">
        <f>VLOOKUP(A473,Kardex!A:A,1,FALSE)</f>
        <v>50511</v>
      </c>
    </row>
    <row r="474" spans="1:7">
      <c r="A474" s="17">
        <v>380</v>
      </c>
      <c r="B474" s="26" t="s">
        <v>291</v>
      </c>
      <c r="C474" s="26" t="s">
        <v>477</v>
      </c>
      <c r="D474" s="26" t="s">
        <v>2107</v>
      </c>
      <c r="E474" s="42" t="s">
        <v>1719</v>
      </c>
      <c r="F474" s="42" t="s">
        <v>2095</v>
      </c>
      <c r="G474" s="16">
        <f>VLOOKUP(A474,Kardex!A:A,1,FALSE)</f>
        <v>380</v>
      </c>
    </row>
    <row r="475" spans="1:7">
      <c r="A475" s="17">
        <v>51778</v>
      </c>
      <c r="B475" s="26" t="s">
        <v>267</v>
      </c>
      <c r="C475" s="26" t="s">
        <v>477</v>
      </c>
      <c r="D475" s="26" t="s">
        <v>2107</v>
      </c>
      <c r="E475" s="42" t="s">
        <v>1719</v>
      </c>
      <c r="F475" s="42" t="s">
        <v>2095</v>
      </c>
      <c r="G475" s="16">
        <f>VLOOKUP(A475,Kardex!A:A,1,FALSE)</f>
        <v>51778</v>
      </c>
    </row>
    <row r="476" spans="1:7">
      <c r="A476" s="17">
        <v>61566</v>
      </c>
      <c r="B476" s="26" t="s">
        <v>1474</v>
      </c>
      <c r="C476" s="26" t="s">
        <v>477</v>
      </c>
      <c r="D476" s="26" t="s">
        <v>2107</v>
      </c>
      <c r="E476" s="42" t="s">
        <v>1719</v>
      </c>
      <c r="F476" s="42" t="s">
        <v>2095</v>
      </c>
      <c r="G476" s="16">
        <f>VLOOKUP(A476,Kardex!A:A,1,FALSE)</f>
        <v>61566</v>
      </c>
    </row>
    <row r="477" spans="1:7">
      <c r="A477" s="17">
        <v>50348</v>
      </c>
      <c r="B477" s="26" t="s">
        <v>304</v>
      </c>
      <c r="C477" s="26" t="s">
        <v>11</v>
      </c>
      <c r="D477" s="26" t="s">
        <v>2107</v>
      </c>
      <c r="E477" s="42" t="s">
        <v>1719</v>
      </c>
      <c r="F477" s="42" t="s">
        <v>2095</v>
      </c>
      <c r="G477" s="16">
        <f>VLOOKUP(A477,Kardex!A:A,1,FALSE)</f>
        <v>50348</v>
      </c>
    </row>
    <row r="478" spans="1:7">
      <c r="A478" s="17">
        <v>51737</v>
      </c>
      <c r="B478" s="26" t="s">
        <v>119</v>
      </c>
      <c r="C478" s="26" t="s">
        <v>11</v>
      </c>
      <c r="D478" s="26" t="s">
        <v>2107</v>
      </c>
      <c r="E478" s="42" t="s">
        <v>1719</v>
      </c>
      <c r="F478" s="42" t="s">
        <v>2095</v>
      </c>
      <c r="G478" s="16">
        <f>VLOOKUP(A478,Kardex!A:A,1,FALSE)</f>
        <v>51737</v>
      </c>
    </row>
    <row r="479" spans="1:7">
      <c r="A479" s="17">
        <v>6</v>
      </c>
      <c r="B479" s="26" t="s">
        <v>118</v>
      </c>
      <c r="C479" s="26" t="s">
        <v>11</v>
      </c>
      <c r="D479" s="26" t="s">
        <v>2107</v>
      </c>
      <c r="E479" s="42" t="s">
        <v>1719</v>
      </c>
      <c r="F479" s="42" t="s">
        <v>2095</v>
      </c>
      <c r="G479" s="16">
        <f>VLOOKUP(A479,Kardex!A:A,1,FALSE)</f>
        <v>6</v>
      </c>
    </row>
    <row r="480" spans="1:7">
      <c r="A480" s="17">
        <v>63770</v>
      </c>
      <c r="B480" s="26" t="s">
        <v>1411</v>
      </c>
      <c r="C480" s="26" t="s">
        <v>11</v>
      </c>
      <c r="D480" s="26" t="s">
        <v>2107</v>
      </c>
      <c r="E480" s="42" t="s">
        <v>1719</v>
      </c>
      <c r="F480" s="42" t="s">
        <v>2095</v>
      </c>
      <c r="G480" s="16">
        <f>VLOOKUP(A480,Kardex!A:A,1,FALSE)</f>
        <v>63770</v>
      </c>
    </row>
    <row r="481" spans="1:7">
      <c r="A481" s="17">
        <v>392</v>
      </c>
      <c r="B481" s="26" t="s">
        <v>124</v>
      </c>
      <c r="C481" s="26" t="s">
        <v>11</v>
      </c>
      <c r="D481" s="26" t="s">
        <v>2107</v>
      </c>
      <c r="E481" s="42" t="s">
        <v>1719</v>
      </c>
      <c r="F481" s="42" t="s">
        <v>2095</v>
      </c>
      <c r="G481" s="16">
        <f>VLOOKUP(A481,Kardex!A:A,1,FALSE)</f>
        <v>392</v>
      </c>
    </row>
    <row r="482" spans="1:7">
      <c r="A482" s="17">
        <v>12</v>
      </c>
      <c r="B482" s="26" t="s">
        <v>128</v>
      </c>
      <c r="C482" s="26" t="s">
        <v>11</v>
      </c>
      <c r="D482" s="26" t="s">
        <v>2107</v>
      </c>
      <c r="E482" s="42" t="s">
        <v>1719</v>
      </c>
      <c r="F482" s="42" t="s">
        <v>2095</v>
      </c>
      <c r="G482" s="16">
        <f>VLOOKUP(A482,Kardex!A:A,1,FALSE)</f>
        <v>12</v>
      </c>
    </row>
    <row r="483" spans="1:7">
      <c r="A483" s="17">
        <v>146</v>
      </c>
      <c r="B483" s="26" t="s">
        <v>129</v>
      </c>
      <c r="C483" s="26" t="s">
        <v>11</v>
      </c>
      <c r="D483" s="26" t="s">
        <v>2107</v>
      </c>
      <c r="E483" s="42" t="s">
        <v>1719</v>
      </c>
      <c r="F483" s="42" t="s">
        <v>2095</v>
      </c>
      <c r="G483" s="16">
        <f>VLOOKUP(A483,Kardex!A:A,1,FALSE)</f>
        <v>146</v>
      </c>
    </row>
    <row r="484" spans="1:7">
      <c r="A484" s="17">
        <v>342</v>
      </c>
      <c r="B484" s="26" t="s">
        <v>130</v>
      </c>
      <c r="C484" s="26" t="s">
        <v>11</v>
      </c>
      <c r="D484" s="26" t="s">
        <v>2107</v>
      </c>
      <c r="E484" s="42" t="s">
        <v>1719</v>
      </c>
      <c r="F484" s="42" t="s">
        <v>2095</v>
      </c>
      <c r="G484" s="16">
        <f>VLOOKUP(A484,Kardex!A:A,1,FALSE)</f>
        <v>342</v>
      </c>
    </row>
    <row r="485" spans="1:7">
      <c r="A485" s="17">
        <v>346</v>
      </c>
      <c r="B485" s="26" t="s">
        <v>748</v>
      </c>
      <c r="C485" s="26" t="s">
        <v>11</v>
      </c>
      <c r="D485" s="26" t="s">
        <v>2107</v>
      </c>
      <c r="E485" s="42" t="s">
        <v>1719</v>
      </c>
      <c r="F485" s="42" t="s">
        <v>2095</v>
      </c>
      <c r="G485" s="16">
        <f>VLOOKUP(A485,Kardex!A:A,1,FALSE)</f>
        <v>346</v>
      </c>
    </row>
    <row r="486" spans="1:7">
      <c r="A486" s="17">
        <v>53334</v>
      </c>
      <c r="B486" s="26" t="s">
        <v>131</v>
      </c>
      <c r="C486" s="26" t="s">
        <v>11</v>
      </c>
      <c r="D486" s="26" t="s">
        <v>2107</v>
      </c>
      <c r="E486" s="42" t="s">
        <v>1719</v>
      </c>
      <c r="F486" s="42" t="s">
        <v>2095</v>
      </c>
      <c r="G486" s="16">
        <f>VLOOKUP(A486,Kardex!A:A,1,FALSE)</f>
        <v>53334</v>
      </c>
    </row>
    <row r="487" spans="1:7">
      <c r="A487" s="17">
        <v>53322</v>
      </c>
      <c r="B487" s="27" t="s">
        <v>303</v>
      </c>
      <c r="C487" s="27" t="s">
        <v>11</v>
      </c>
      <c r="D487" s="27" t="s">
        <v>2107</v>
      </c>
      <c r="E487" s="42" t="s">
        <v>1719</v>
      </c>
      <c r="F487" s="42" t="s">
        <v>2095</v>
      </c>
      <c r="G487" s="16">
        <f>VLOOKUP(A487,Kardex!A:A,1,FALSE)</f>
        <v>53322</v>
      </c>
    </row>
    <row r="488" spans="1:7">
      <c r="A488" s="17">
        <v>379</v>
      </c>
      <c r="B488" s="26" t="s">
        <v>386</v>
      </c>
      <c r="C488" s="26" t="s">
        <v>11</v>
      </c>
      <c r="D488" s="26" t="s">
        <v>2107</v>
      </c>
      <c r="E488" s="42" t="s">
        <v>1719</v>
      </c>
      <c r="F488" s="42" t="s">
        <v>2095</v>
      </c>
      <c r="G488" s="16">
        <f>VLOOKUP(A488,Kardex!A:A,1,FALSE)</f>
        <v>379</v>
      </c>
    </row>
    <row r="489" spans="1:7">
      <c r="A489" s="17">
        <v>51294</v>
      </c>
      <c r="B489" s="26" t="s">
        <v>1140</v>
      </c>
      <c r="C489" s="26" t="s">
        <v>11</v>
      </c>
      <c r="D489" s="26" t="s">
        <v>2107</v>
      </c>
      <c r="E489" s="42" t="s">
        <v>1719</v>
      </c>
      <c r="F489" s="42" t="s">
        <v>2095</v>
      </c>
      <c r="G489" s="16">
        <f>VLOOKUP(A489,Kardex!A:A,1,FALSE)</f>
        <v>51294</v>
      </c>
    </row>
    <row r="490" spans="1:7">
      <c r="A490" s="17">
        <v>299</v>
      </c>
      <c r="B490" s="26" t="s">
        <v>170</v>
      </c>
      <c r="C490" s="26" t="s">
        <v>11</v>
      </c>
      <c r="D490" s="26" t="s">
        <v>2107</v>
      </c>
      <c r="E490" s="42" t="s">
        <v>1719</v>
      </c>
      <c r="F490" s="42" t="s">
        <v>2095</v>
      </c>
      <c r="G490" s="16">
        <f>VLOOKUP(A490,Kardex!A:A,1,FALSE)</f>
        <v>299</v>
      </c>
    </row>
    <row r="491" spans="1:7">
      <c r="A491" s="17">
        <v>52255</v>
      </c>
      <c r="B491" s="26" t="s">
        <v>146</v>
      </c>
      <c r="C491" s="26" t="s">
        <v>11</v>
      </c>
      <c r="D491" s="26" t="s">
        <v>2107</v>
      </c>
      <c r="E491" s="42" t="s">
        <v>1719</v>
      </c>
      <c r="F491" s="42" t="s">
        <v>2095</v>
      </c>
      <c r="G491" s="16">
        <f>VLOOKUP(A491,Kardex!A:A,1,FALSE)</f>
        <v>52255</v>
      </c>
    </row>
    <row r="492" spans="1:7">
      <c r="A492" s="17">
        <v>60797</v>
      </c>
      <c r="B492" s="26" t="s">
        <v>1500</v>
      </c>
      <c r="C492" s="26" t="s">
        <v>11</v>
      </c>
      <c r="D492" s="26" t="s">
        <v>2107</v>
      </c>
      <c r="E492" s="42" t="s">
        <v>1719</v>
      </c>
      <c r="F492" s="42" t="s">
        <v>2095</v>
      </c>
      <c r="G492" s="16">
        <f>VLOOKUP(A492,Kardex!A:A,1,FALSE)</f>
        <v>60797</v>
      </c>
    </row>
    <row r="493" spans="1:7">
      <c r="A493" s="17">
        <v>66</v>
      </c>
      <c r="B493" s="26" t="s">
        <v>101</v>
      </c>
      <c r="C493" s="26" t="s">
        <v>11</v>
      </c>
      <c r="D493" s="26" t="s">
        <v>2107</v>
      </c>
      <c r="E493" s="42" t="s">
        <v>1719</v>
      </c>
      <c r="F493" s="42" t="s">
        <v>2095</v>
      </c>
      <c r="G493" s="16">
        <f>VLOOKUP(A493,Kardex!A:A,1,FALSE)</f>
        <v>66</v>
      </c>
    </row>
    <row r="494" spans="1:7">
      <c r="A494" s="17">
        <v>52230</v>
      </c>
      <c r="B494" s="26" t="s">
        <v>190</v>
      </c>
      <c r="C494" s="26" t="s">
        <v>11</v>
      </c>
      <c r="D494" s="26" t="s">
        <v>2107</v>
      </c>
      <c r="E494" s="42" t="s">
        <v>1719</v>
      </c>
      <c r="F494" s="42" t="s">
        <v>2095</v>
      </c>
      <c r="G494" s="16">
        <f>VLOOKUP(A494,Kardex!A:A,1,FALSE)</f>
        <v>52230</v>
      </c>
    </row>
    <row r="495" spans="1:7">
      <c r="A495" s="17">
        <v>10016</v>
      </c>
      <c r="B495" s="26" t="s">
        <v>191</v>
      </c>
      <c r="C495" s="26" t="s">
        <v>11</v>
      </c>
      <c r="D495" s="26" t="s">
        <v>2107</v>
      </c>
      <c r="E495" s="42" t="s">
        <v>1719</v>
      </c>
      <c r="F495" s="42" t="s">
        <v>2095</v>
      </c>
      <c r="G495" s="16">
        <f>VLOOKUP(A495,Kardex!A:A,1,FALSE)</f>
        <v>10016</v>
      </c>
    </row>
    <row r="496" spans="1:7">
      <c r="A496" s="17">
        <v>44</v>
      </c>
      <c r="B496" s="26" t="s">
        <v>232</v>
      </c>
      <c r="C496" s="26" t="s">
        <v>11</v>
      </c>
      <c r="D496" s="26" t="s">
        <v>2107</v>
      </c>
      <c r="E496" s="42" t="s">
        <v>1719</v>
      </c>
      <c r="F496" s="42" t="s">
        <v>2095</v>
      </c>
      <c r="G496" s="16">
        <f>VLOOKUP(A496,Kardex!A:A,1,FALSE)</f>
        <v>44</v>
      </c>
    </row>
    <row r="497" spans="1:7">
      <c r="A497" s="17">
        <v>43</v>
      </c>
      <c r="B497" s="26" t="s">
        <v>231</v>
      </c>
      <c r="C497" s="26" t="s">
        <v>11</v>
      </c>
      <c r="D497" s="26" t="s">
        <v>2107</v>
      </c>
      <c r="E497" s="42" t="s">
        <v>1719</v>
      </c>
      <c r="F497" s="42" t="s">
        <v>2095</v>
      </c>
      <c r="G497" s="16">
        <f>VLOOKUP(A497,Kardex!A:A,1,FALSE)</f>
        <v>43</v>
      </c>
    </row>
    <row r="498" spans="1:7">
      <c r="A498" s="17">
        <v>294</v>
      </c>
      <c r="B498" s="26" t="s">
        <v>450</v>
      </c>
      <c r="C498" s="26" t="s">
        <v>11</v>
      </c>
      <c r="D498" s="26" t="s">
        <v>2107</v>
      </c>
      <c r="E498" s="42" t="s">
        <v>1719</v>
      </c>
      <c r="F498" s="42" t="s">
        <v>2095</v>
      </c>
      <c r="G498" s="16">
        <f>VLOOKUP(A498,Kardex!A:A,1,FALSE)</f>
        <v>294</v>
      </c>
    </row>
    <row r="499" spans="1:7">
      <c r="A499" s="17">
        <v>52721</v>
      </c>
      <c r="B499" s="26" t="s">
        <v>293</v>
      </c>
      <c r="C499" s="26" t="s">
        <v>11</v>
      </c>
      <c r="D499" s="26" t="s">
        <v>2107</v>
      </c>
      <c r="E499" s="42" t="s">
        <v>1719</v>
      </c>
      <c r="F499" s="42" t="s">
        <v>2095</v>
      </c>
      <c r="G499" s="16">
        <f>VLOOKUP(A499,Kardex!A:A,1,FALSE)</f>
        <v>52721</v>
      </c>
    </row>
    <row r="500" spans="1:7">
      <c r="A500" s="17">
        <v>52197</v>
      </c>
      <c r="B500" s="26" t="s">
        <v>1149</v>
      </c>
      <c r="C500" s="26" t="s">
        <v>11</v>
      </c>
      <c r="D500" s="26" t="s">
        <v>2107</v>
      </c>
      <c r="E500" s="42" t="s">
        <v>1719</v>
      </c>
      <c r="F500" s="42" t="s">
        <v>2095</v>
      </c>
      <c r="G500" s="16">
        <f>VLOOKUP(A500,Kardex!A:A,1,FALSE)</f>
        <v>52197</v>
      </c>
    </row>
    <row r="501" spans="1:7">
      <c r="A501" s="17">
        <v>52236</v>
      </c>
      <c r="B501" s="27" t="s">
        <v>251</v>
      </c>
      <c r="C501" s="27" t="s">
        <v>11</v>
      </c>
      <c r="D501" s="27" t="s">
        <v>2107</v>
      </c>
      <c r="E501" s="42" t="s">
        <v>1719</v>
      </c>
      <c r="F501" s="42" t="s">
        <v>2095</v>
      </c>
      <c r="G501" s="16">
        <f>VLOOKUP(A501,Kardex!A:A,1,FALSE)</f>
        <v>52236</v>
      </c>
    </row>
    <row r="502" spans="1:7">
      <c r="A502" s="17">
        <v>61659</v>
      </c>
      <c r="B502" s="26" t="s">
        <v>1259</v>
      </c>
      <c r="C502" s="26" t="s">
        <v>11</v>
      </c>
      <c r="D502" s="26" t="s">
        <v>2107</v>
      </c>
      <c r="E502" s="42" t="s">
        <v>1719</v>
      </c>
      <c r="F502" s="42" t="s">
        <v>2095</v>
      </c>
      <c r="G502" s="16">
        <f>VLOOKUP(A502,Kardex!A:A,1,FALSE)</f>
        <v>61659</v>
      </c>
    </row>
    <row r="503" spans="1:7">
      <c r="A503" s="17">
        <v>60899</v>
      </c>
      <c r="B503" s="26" t="s">
        <v>30</v>
      </c>
      <c r="C503" s="26" t="s">
        <v>11</v>
      </c>
      <c r="D503" s="26" t="s">
        <v>2107</v>
      </c>
      <c r="E503" s="42" t="s">
        <v>1719</v>
      </c>
      <c r="F503" s="42" t="s">
        <v>2095</v>
      </c>
      <c r="G503" s="16">
        <f>VLOOKUP(A503,Kardex!A:A,1,FALSE)</f>
        <v>60899</v>
      </c>
    </row>
    <row r="504" spans="1:7">
      <c r="A504" s="17">
        <v>327</v>
      </c>
      <c r="B504" s="26" t="s">
        <v>32</v>
      </c>
      <c r="C504" s="26" t="s">
        <v>11</v>
      </c>
      <c r="D504" s="26" t="s">
        <v>2107</v>
      </c>
      <c r="E504" s="42" t="s">
        <v>1719</v>
      </c>
      <c r="F504" s="42" t="s">
        <v>2095</v>
      </c>
      <c r="G504" s="16">
        <f>VLOOKUP(A504,Kardex!A:A,1,FALSE)</f>
        <v>327</v>
      </c>
    </row>
    <row r="505" spans="1:7">
      <c r="A505" s="17">
        <v>60230</v>
      </c>
      <c r="B505" s="26" t="s">
        <v>33</v>
      </c>
      <c r="C505" s="26" t="s">
        <v>11</v>
      </c>
      <c r="D505" s="26" t="s">
        <v>2107</v>
      </c>
      <c r="E505" s="42" t="s">
        <v>1719</v>
      </c>
      <c r="F505" s="42" t="s">
        <v>2095</v>
      </c>
      <c r="G505" s="16">
        <f>VLOOKUP(A505,Kardex!A:A,1,FALSE)</f>
        <v>60230</v>
      </c>
    </row>
    <row r="506" spans="1:7">
      <c r="A506" s="17">
        <v>52199</v>
      </c>
      <c r="B506" s="26" t="s">
        <v>325</v>
      </c>
      <c r="C506" s="26" t="s">
        <v>11</v>
      </c>
      <c r="D506" s="26" t="s">
        <v>2107</v>
      </c>
      <c r="E506" s="42" t="s">
        <v>1719</v>
      </c>
      <c r="F506" s="42" t="s">
        <v>2095</v>
      </c>
      <c r="G506" s="16">
        <f>VLOOKUP(A506,Kardex!A:A,1,FALSE)</f>
        <v>52199</v>
      </c>
    </row>
    <row r="507" spans="1:7">
      <c r="A507" s="17">
        <v>51936</v>
      </c>
      <c r="B507" s="26" t="s">
        <v>449</v>
      </c>
      <c r="C507" s="26" t="s">
        <v>15</v>
      </c>
      <c r="D507" s="26" t="s">
        <v>2107</v>
      </c>
      <c r="E507" s="42" t="s">
        <v>1719</v>
      </c>
      <c r="F507" s="42" t="s">
        <v>2095</v>
      </c>
      <c r="G507" s="16">
        <f>VLOOKUP(A507,Kardex!A:A,1,FALSE)</f>
        <v>51936</v>
      </c>
    </row>
    <row r="508" spans="1:7">
      <c r="A508" s="17">
        <v>51083</v>
      </c>
      <c r="B508" s="26" t="s">
        <v>339</v>
      </c>
      <c r="C508" s="26" t="s">
        <v>15</v>
      </c>
      <c r="D508" s="26" t="s">
        <v>2107</v>
      </c>
      <c r="E508" s="42" t="s">
        <v>1719</v>
      </c>
      <c r="F508" s="42" t="s">
        <v>2095</v>
      </c>
      <c r="G508" s="16">
        <f>VLOOKUP(A508,Kardex!A:A,1,FALSE)</f>
        <v>51083</v>
      </c>
    </row>
    <row r="509" spans="1:7">
      <c r="A509" s="17">
        <v>52229</v>
      </c>
      <c r="B509" s="26" t="s">
        <v>132</v>
      </c>
      <c r="C509" s="26" t="s">
        <v>15</v>
      </c>
      <c r="D509" s="26" t="s">
        <v>2107</v>
      </c>
      <c r="E509" s="42" t="s">
        <v>1719</v>
      </c>
      <c r="F509" s="42" t="s">
        <v>2095</v>
      </c>
      <c r="G509" s="16">
        <f>VLOOKUP(A509,Kardex!A:A,1,FALSE)</f>
        <v>52229</v>
      </c>
    </row>
    <row r="510" spans="1:7">
      <c r="A510" s="17">
        <v>345</v>
      </c>
      <c r="B510" s="26" t="s">
        <v>302</v>
      </c>
      <c r="C510" s="26" t="s">
        <v>15</v>
      </c>
      <c r="D510" s="26" t="s">
        <v>2107</v>
      </c>
      <c r="E510" s="42" t="s">
        <v>1719</v>
      </c>
      <c r="F510" s="42" t="s">
        <v>2095</v>
      </c>
      <c r="G510" s="16">
        <f>VLOOKUP(A510,Kardex!A:A,1,FALSE)</f>
        <v>345</v>
      </c>
    </row>
    <row r="511" spans="1:7">
      <c r="A511" s="17">
        <v>50409</v>
      </c>
      <c r="B511" s="26" t="s">
        <v>382</v>
      </c>
      <c r="C511" s="26" t="s">
        <v>15</v>
      </c>
      <c r="D511" s="26" t="s">
        <v>2107</v>
      </c>
      <c r="E511" s="42" t="s">
        <v>1719</v>
      </c>
      <c r="F511" s="42" t="s">
        <v>2095</v>
      </c>
      <c r="G511" s="16">
        <f>VLOOKUP(A511,Kardex!A:A,1,FALSE)</f>
        <v>50409</v>
      </c>
    </row>
    <row r="512" spans="1:7">
      <c r="A512" s="17">
        <v>52266</v>
      </c>
      <c r="B512" s="26" t="s">
        <v>222</v>
      </c>
      <c r="C512" s="26" t="s">
        <v>15</v>
      </c>
      <c r="D512" s="26" t="s">
        <v>2107</v>
      </c>
      <c r="E512" s="42" t="s">
        <v>1719</v>
      </c>
      <c r="F512" s="42" t="s">
        <v>2095</v>
      </c>
      <c r="G512" s="16">
        <f>VLOOKUP(A512,Kardex!A:A,1,FALSE)</f>
        <v>52266</v>
      </c>
    </row>
    <row r="513" spans="1:7">
      <c r="A513" s="17">
        <v>60308</v>
      </c>
      <c r="B513" s="26" t="s">
        <v>1217</v>
      </c>
      <c r="C513" s="26" t="s">
        <v>15</v>
      </c>
      <c r="D513" s="26" t="s">
        <v>2107</v>
      </c>
      <c r="E513" s="42" t="s">
        <v>1719</v>
      </c>
      <c r="F513" s="42" t="s">
        <v>2095</v>
      </c>
      <c r="G513" s="16">
        <f>VLOOKUP(A513,Kardex!A:A,1,FALSE)</f>
        <v>60308</v>
      </c>
    </row>
    <row r="514" spans="1:7">
      <c r="A514" s="17">
        <v>60368</v>
      </c>
      <c r="B514" s="26" t="s">
        <v>16</v>
      </c>
      <c r="C514" s="26" t="s">
        <v>15</v>
      </c>
      <c r="D514" s="26" t="s">
        <v>2107</v>
      </c>
      <c r="E514" s="42" t="s">
        <v>1719</v>
      </c>
      <c r="F514" s="42" t="s">
        <v>2095</v>
      </c>
      <c r="G514" s="16">
        <f>VLOOKUP(A514,Kardex!A:A,1,FALSE)</f>
        <v>60368</v>
      </c>
    </row>
    <row r="515" spans="1:7">
      <c r="A515" s="17">
        <v>60340</v>
      </c>
      <c r="B515" s="26" t="s">
        <v>201</v>
      </c>
      <c r="C515" s="26" t="s">
        <v>15</v>
      </c>
      <c r="D515" s="26" t="s">
        <v>2107</v>
      </c>
      <c r="E515" s="42" t="s">
        <v>1719</v>
      </c>
      <c r="F515" s="42" t="s">
        <v>2095</v>
      </c>
      <c r="G515" s="16">
        <f>VLOOKUP(A515,Kardex!A:A,1,FALSE)</f>
        <v>60340</v>
      </c>
    </row>
    <row r="516" spans="1:7">
      <c r="A516" s="17">
        <v>60992</v>
      </c>
      <c r="B516" s="26" t="s">
        <v>431</v>
      </c>
      <c r="C516" s="26" t="s">
        <v>15</v>
      </c>
      <c r="D516" s="26" t="s">
        <v>2107</v>
      </c>
      <c r="E516" s="42" t="s">
        <v>1719</v>
      </c>
      <c r="F516" s="42" t="s">
        <v>2095</v>
      </c>
      <c r="G516" s="16">
        <f>VLOOKUP(A516,Kardex!A:A,1,FALSE)</f>
        <v>60992</v>
      </c>
    </row>
    <row r="517" spans="1:7">
      <c r="A517" s="17">
        <v>60354</v>
      </c>
      <c r="B517" s="26" t="s">
        <v>406</v>
      </c>
      <c r="C517" s="26" t="s">
        <v>15</v>
      </c>
      <c r="D517" s="26" t="s">
        <v>2107</v>
      </c>
      <c r="E517" s="42" t="s">
        <v>1719</v>
      </c>
      <c r="F517" s="42" t="s">
        <v>2095</v>
      </c>
      <c r="G517" s="16">
        <f>VLOOKUP(A517,Kardex!A:A,1,FALSE)</f>
        <v>60354</v>
      </c>
    </row>
    <row r="518" spans="1:7">
      <c r="A518" s="17">
        <v>51865</v>
      </c>
      <c r="B518" s="26" t="s">
        <v>443</v>
      </c>
      <c r="C518" s="26" t="s">
        <v>15</v>
      </c>
      <c r="D518" s="26" t="s">
        <v>2107</v>
      </c>
      <c r="E518" s="42" t="s">
        <v>1719</v>
      </c>
      <c r="F518" s="42" t="s">
        <v>2095</v>
      </c>
      <c r="G518" s="16">
        <f>VLOOKUP(A518,Kardex!A:A,1,FALSE)</f>
        <v>51865</v>
      </c>
    </row>
    <row r="519" spans="1:7">
      <c r="A519" s="17">
        <v>284</v>
      </c>
      <c r="B519" s="26" t="s">
        <v>340</v>
      </c>
      <c r="C519" s="26" t="s">
        <v>15</v>
      </c>
      <c r="D519" s="26" t="s">
        <v>2107</v>
      </c>
      <c r="E519" s="42" t="s">
        <v>1719</v>
      </c>
      <c r="F519" s="42" t="s">
        <v>2095</v>
      </c>
      <c r="G519" s="16">
        <f>VLOOKUP(A519,Kardex!A:A,1,FALSE)</f>
        <v>284</v>
      </c>
    </row>
    <row r="520" spans="1:7">
      <c r="A520" s="17">
        <v>60338</v>
      </c>
      <c r="B520" s="26" t="s">
        <v>202</v>
      </c>
      <c r="C520" s="26" t="s">
        <v>15</v>
      </c>
      <c r="D520" s="26" t="s">
        <v>2107</v>
      </c>
      <c r="E520" s="42" t="s">
        <v>1719</v>
      </c>
      <c r="F520" s="42" t="s">
        <v>2095</v>
      </c>
      <c r="G520" s="16">
        <f>VLOOKUP(A520,Kardex!A:A,1,FALSE)</f>
        <v>60338</v>
      </c>
    </row>
    <row r="521" spans="1:7">
      <c r="A521" s="17">
        <v>52310</v>
      </c>
      <c r="B521" s="26" t="s">
        <v>182</v>
      </c>
      <c r="C521" s="26" t="s">
        <v>15</v>
      </c>
      <c r="D521" s="26" t="s">
        <v>2107</v>
      </c>
      <c r="E521" s="42" t="s">
        <v>1719</v>
      </c>
      <c r="F521" s="42" t="s">
        <v>2095</v>
      </c>
      <c r="G521" s="16">
        <f>VLOOKUP(A521,Kardex!A:A,1,FALSE)</f>
        <v>52310</v>
      </c>
    </row>
    <row r="522" spans="1:7">
      <c r="A522" s="17">
        <v>50755</v>
      </c>
      <c r="B522" s="43" t="s">
        <v>147</v>
      </c>
      <c r="C522" s="43" t="s">
        <v>15</v>
      </c>
      <c r="D522" s="43" t="s">
        <v>2107</v>
      </c>
      <c r="E522" s="42" t="s">
        <v>1719</v>
      </c>
      <c r="F522" s="42" t="s">
        <v>2095</v>
      </c>
      <c r="G522" s="16">
        <f>VLOOKUP(A522,Kardex!A:A,1,FALSE)</f>
        <v>50755</v>
      </c>
    </row>
    <row r="523" spans="1:7">
      <c r="A523" s="17">
        <v>22</v>
      </c>
      <c r="B523" s="26" t="s">
        <v>102</v>
      </c>
      <c r="C523" s="26" t="s">
        <v>15</v>
      </c>
      <c r="D523" s="26" t="s">
        <v>2107</v>
      </c>
      <c r="E523" s="42" t="s">
        <v>1719</v>
      </c>
      <c r="F523" s="42" t="s">
        <v>2095</v>
      </c>
      <c r="G523" s="16">
        <f>VLOOKUP(A523,Kardex!A:A,1,FALSE)</f>
        <v>22</v>
      </c>
    </row>
    <row r="524" spans="1:7">
      <c r="A524" s="17">
        <v>60361</v>
      </c>
      <c r="B524" s="26" t="s">
        <v>18</v>
      </c>
      <c r="C524" s="26" t="s">
        <v>15</v>
      </c>
      <c r="D524" s="26" t="s">
        <v>2107</v>
      </c>
      <c r="E524" s="42" t="s">
        <v>1719</v>
      </c>
      <c r="F524" s="42" t="s">
        <v>2095</v>
      </c>
      <c r="G524" s="16">
        <f>VLOOKUP(A524,Kardex!A:A,1,FALSE)</f>
        <v>60361</v>
      </c>
    </row>
    <row r="525" spans="1:7">
      <c r="A525" s="17">
        <v>60352</v>
      </c>
      <c r="B525" s="26" t="s">
        <v>20</v>
      </c>
      <c r="C525" s="26" t="s">
        <v>15</v>
      </c>
      <c r="D525" s="26" t="s">
        <v>2107</v>
      </c>
      <c r="E525" s="42" t="s">
        <v>1719</v>
      </c>
      <c r="F525" s="42" t="s">
        <v>2095</v>
      </c>
      <c r="G525" s="16">
        <f>VLOOKUP(A525,Kardex!A:A,1,FALSE)</f>
        <v>60352</v>
      </c>
    </row>
    <row r="526" spans="1:7">
      <c r="A526" s="17">
        <v>60380</v>
      </c>
      <c r="B526" s="26" t="s">
        <v>21</v>
      </c>
      <c r="C526" s="26" t="s">
        <v>15</v>
      </c>
      <c r="D526" s="26" t="s">
        <v>2107</v>
      </c>
      <c r="E526" s="42" t="s">
        <v>1719</v>
      </c>
      <c r="F526" s="42" t="s">
        <v>2095</v>
      </c>
      <c r="G526" s="16">
        <f>VLOOKUP(A526,Kardex!A:A,1,FALSE)</f>
        <v>60380</v>
      </c>
    </row>
    <row r="527" spans="1:7">
      <c r="A527" s="17">
        <v>60347</v>
      </c>
      <c r="B527" s="26" t="s">
        <v>17</v>
      </c>
      <c r="C527" s="26" t="s">
        <v>15</v>
      </c>
      <c r="D527" s="26" t="s">
        <v>2107</v>
      </c>
      <c r="E527" s="42" t="s">
        <v>1719</v>
      </c>
      <c r="F527" s="42" t="s">
        <v>2095</v>
      </c>
      <c r="G527" s="16">
        <f>VLOOKUP(A527,Kardex!A:A,1,FALSE)</f>
        <v>60347</v>
      </c>
    </row>
    <row r="528" spans="1:7">
      <c r="A528" s="17">
        <v>61570</v>
      </c>
      <c r="B528" s="26" t="s">
        <v>6</v>
      </c>
      <c r="C528" s="26" t="s">
        <v>15</v>
      </c>
      <c r="D528" s="26" t="s">
        <v>2107</v>
      </c>
      <c r="E528" s="42" t="s">
        <v>1719</v>
      </c>
      <c r="F528" s="42" t="s">
        <v>2095</v>
      </c>
      <c r="G528" s="16">
        <f>VLOOKUP(A528,Kardex!A:A,1,FALSE)</f>
        <v>61570</v>
      </c>
    </row>
    <row r="529" spans="1:7">
      <c r="A529" s="17">
        <v>5506</v>
      </c>
      <c r="B529" s="26" t="s">
        <v>199</v>
      </c>
      <c r="C529" s="26" t="s">
        <v>15</v>
      </c>
      <c r="D529" s="26" t="s">
        <v>2107</v>
      </c>
      <c r="E529" s="42" t="s">
        <v>1719</v>
      </c>
      <c r="F529" s="42" t="s">
        <v>2095</v>
      </c>
      <c r="G529" s="16">
        <f>VLOOKUP(A529,Kardex!A:A,1,FALSE)</f>
        <v>5506</v>
      </c>
    </row>
    <row r="530" spans="1:7">
      <c r="A530" s="17">
        <v>52335</v>
      </c>
      <c r="B530" s="27" t="s">
        <v>24</v>
      </c>
      <c r="C530" s="27" t="s">
        <v>15</v>
      </c>
      <c r="D530" s="27" t="s">
        <v>2107</v>
      </c>
      <c r="E530" s="42" t="s">
        <v>1719</v>
      </c>
      <c r="F530" s="42" t="s">
        <v>2095</v>
      </c>
      <c r="G530" s="16">
        <f>VLOOKUP(A530,Kardex!A:A,1,FALSE)</f>
        <v>52335</v>
      </c>
    </row>
    <row r="531" spans="1:7">
      <c r="A531" s="17">
        <v>30007</v>
      </c>
      <c r="B531" s="27" t="s">
        <v>448</v>
      </c>
      <c r="C531" s="27" t="s">
        <v>15</v>
      </c>
      <c r="D531" s="27" t="s">
        <v>2107</v>
      </c>
      <c r="E531" s="42" t="s">
        <v>1719</v>
      </c>
      <c r="F531" s="42" t="s">
        <v>2095</v>
      </c>
      <c r="G531" s="16">
        <f>VLOOKUP(A531,Kardex!A:A,1,FALSE)</f>
        <v>30007</v>
      </c>
    </row>
    <row r="532" spans="1:7">
      <c r="A532" s="17">
        <v>64</v>
      </c>
      <c r="B532" s="26" t="s">
        <v>79</v>
      </c>
      <c r="C532" s="26" t="s">
        <v>15</v>
      </c>
      <c r="D532" s="26" t="s">
        <v>2107</v>
      </c>
      <c r="E532" s="42" t="s">
        <v>1719</v>
      </c>
      <c r="F532" s="42" t="s">
        <v>2095</v>
      </c>
      <c r="G532" s="16">
        <f>VLOOKUP(A532,Kardex!A:A,1,FALSE)</f>
        <v>64</v>
      </c>
    </row>
    <row r="533" spans="1:7">
      <c r="A533" s="17">
        <v>5094</v>
      </c>
      <c r="B533" s="26" t="s">
        <v>379</v>
      </c>
      <c r="C533" s="26" t="s">
        <v>15</v>
      </c>
      <c r="D533" s="26" t="s">
        <v>2107</v>
      </c>
      <c r="E533" s="42" t="s">
        <v>1719</v>
      </c>
      <c r="F533" s="42" t="s">
        <v>2095</v>
      </c>
      <c r="G533" s="16">
        <f>VLOOKUP(A533,Kardex!A:A,1,FALSE)</f>
        <v>5094</v>
      </c>
    </row>
    <row r="534" spans="1:7">
      <c r="A534" s="17">
        <v>60363</v>
      </c>
      <c r="B534" s="26" t="s">
        <v>1320</v>
      </c>
      <c r="C534" s="26" t="s">
        <v>15</v>
      </c>
      <c r="D534" s="26" t="s">
        <v>2107</v>
      </c>
      <c r="E534" s="42" t="s">
        <v>1719</v>
      </c>
      <c r="F534" s="42" t="s">
        <v>2095</v>
      </c>
      <c r="G534" s="16">
        <f>VLOOKUP(A534,Kardex!A:A,1,FALSE)</f>
        <v>60363</v>
      </c>
    </row>
    <row r="535" spans="1:7">
      <c r="A535" s="17">
        <v>5479</v>
      </c>
      <c r="B535" s="26" t="s">
        <v>88</v>
      </c>
      <c r="C535" s="26" t="s">
        <v>473</v>
      </c>
      <c r="D535" s="26" t="s">
        <v>1721</v>
      </c>
      <c r="E535" s="42" t="s">
        <v>2074</v>
      </c>
      <c r="F535" s="42" t="s">
        <v>1174</v>
      </c>
      <c r="G535" s="16">
        <f>VLOOKUP(A535,Kardex!A:A,1,FALSE)</f>
        <v>5479</v>
      </c>
    </row>
    <row r="536" spans="1:7">
      <c r="A536" s="17">
        <v>61599</v>
      </c>
      <c r="B536" s="26" t="s">
        <v>203</v>
      </c>
      <c r="C536" s="26" t="s">
        <v>473</v>
      </c>
      <c r="D536" s="26" t="s">
        <v>1721</v>
      </c>
      <c r="E536" s="42" t="s">
        <v>2074</v>
      </c>
      <c r="F536" s="42" t="s">
        <v>1174</v>
      </c>
      <c r="G536" s="16">
        <f>VLOOKUP(A536,Kardex!A:A,1,FALSE)</f>
        <v>61599</v>
      </c>
    </row>
    <row r="537" spans="1:7">
      <c r="A537" s="17">
        <v>31</v>
      </c>
      <c r="B537" s="26" t="s">
        <v>1160</v>
      </c>
      <c r="C537" s="26" t="s">
        <v>473</v>
      </c>
      <c r="D537" s="26" t="s">
        <v>1721</v>
      </c>
      <c r="E537" s="42" t="s">
        <v>2074</v>
      </c>
      <c r="F537" s="42" t="s">
        <v>1174</v>
      </c>
      <c r="G537" s="16">
        <f>VLOOKUP(A537,Kardex!A:A,1,FALSE)</f>
        <v>31</v>
      </c>
    </row>
    <row r="538" spans="1:7">
      <c r="A538" s="17">
        <v>63607</v>
      </c>
      <c r="B538" s="26" t="s">
        <v>1458</v>
      </c>
      <c r="C538" s="26" t="s">
        <v>473</v>
      </c>
      <c r="D538" s="26" t="s">
        <v>1721</v>
      </c>
      <c r="E538" s="42" t="s">
        <v>2074</v>
      </c>
      <c r="F538" s="42" t="s">
        <v>1174</v>
      </c>
      <c r="G538" s="16">
        <f>VLOOKUP(A538,Kardex!A:A,1,FALSE)</f>
        <v>63607</v>
      </c>
    </row>
    <row r="539" spans="1:7">
      <c r="A539" s="17">
        <v>63856</v>
      </c>
      <c r="B539" s="26" t="s">
        <v>1418</v>
      </c>
      <c r="C539" s="26" t="s">
        <v>473</v>
      </c>
      <c r="D539" s="26" t="s">
        <v>1721</v>
      </c>
      <c r="E539" s="42" t="s">
        <v>2074</v>
      </c>
      <c r="F539" s="42" t="s">
        <v>1174</v>
      </c>
      <c r="G539" s="16">
        <f>VLOOKUP(A539,Kardex!A:A,1,FALSE)</f>
        <v>63856</v>
      </c>
    </row>
    <row r="540" spans="1:7">
      <c r="A540" s="17">
        <v>62342</v>
      </c>
      <c r="B540" s="26" t="s">
        <v>938</v>
      </c>
      <c r="C540" s="26" t="s">
        <v>473</v>
      </c>
      <c r="D540" s="26" t="s">
        <v>1721</v>
      </c>
      <c r="E540" s="42" t="s">
        <v>2074</v>
      </c>
      <c r="F540" s="42" t="s">
        <v>1174</v>
      </c>
      <c r="G540" s="16">
        <f>VLOOKUP(A540,Kardex!A:A,1,FALSE)</f>
        <v>62342</v>
      </c>
    </row>
    <row r="541" spans="1:7">
      <c r="A541" s="17">
        <v>64007</v>
      </c>
      <c r="B541" s="26" t="s">
        <v>2091</v>
      </c>
      <c r="C541" s="26" t="s">
        <v>1361</v>
      </c>
      <c r="D541" s="26" t="s">
        <v>1721</v>
      </c>
      <c r="E541" s="42" t="s">
        <v>2074</v>
      </c>
      <c r="F541" s="42" t="s">
        <v>1174</v>
      </c>
      <c r="G541" s="16">
        <f>VLOOKUP(A541,Kardex!A:A,1,FALSE)</f>
        <v>64007</v>
      </c>
    </row>
    <row r="542" spans="1:7">
      <c r="A542" s="17">
        <v>64050</v>
      </c>
      <c r="B542" s="26" t="s">
        <v>1994</v>
      </c>
      <c r="C542" s="26" t="s">
        <v>1361</v>
      </c>
      <c r="D542" s="26" t="s">
        <v>1721</v>
      </c>
      <c r="E542" s="42" t="s">
        <v>2074</v>
      </c>
      <c r="F542" s="42" t="s">
        <v>1174</v>
      </c>
      <c r="G542" s="16">
        <f>VLOOKUP(A542,Kardex!A:A,1,FALSE)</f>
        <v>64050</v>
      </c>
    </row>
    <row r="543" spans="1:7">
      <c r="A543" s="17">
        <v>64052</v>
      </c>
      <c r="B543" s="26" t="s">
        <v>1996</v>
      </c>
      <c r="C543" s="26" t="s">
        <v>1361</v>
      </c>
      <c r="D543" s="26" t="s">
        <v>1721</v>
      </c>
      <c r="E543" s="42" t="s">
        <v>2074</v>
      </c>
      <c r="F543" s="42" t="s">
        <v>1174</v>
      </c>
      <c r="G543" s="16">
        <f>VLOOKUP(A543,Kardex!A:A,1,FALSE)</f>
        <v>64052</v>
      </c>
    </row>
    <row r="544" spans="1:7">
      <c r="A544" s="17">
        <v>61007</v>
      </c>
      <c r="B544" s="26" t="s">
        <v>407</v>
      </c>
      <c r="C544" s="26" t="s">
        <v>1361</v>
      </c>
      <c r="D544" s="26" t="s">
        <v>1721</v>
      </c>
      <c r="E544" s="42" t="s">
        <v>2074</v>
      </c>
      <c r="F544" s="42" t="s">
        <v>1174</v>
      </c>
      <c r="G544" s="16">
        <f>VLOOKUP(A544,Kardex!A:A,1,FALSE)</f>
        <v>61007</v>
      </c>
    </row>
    <row r="545" spans="1:7">
      <c r="A545" s="17">
        <v>60834</v>
      </c>
      <c r="B545" s="26" t="s">
        <v>2195</v>
      </c>
      <c r="C545" s="26" t="s">
        <v>1361</v>
      </c>
      <c r="D545" s="26" t="s">
        <v>1721</v>
      </c>
      <c r="E545" s="42" t="s">
        <v>2074</v>
      </c>
      <c r="F545" s="42" t="s">
        <v>1174</v>
      </c>
      <c r="G545" s="16">
        <f>VLOOKUP(A545,Kardex!A:A,1,FALSE)</f>
        <v>60834</v>
      </c>
    </row>
    <row r="546" spans="1:7">
      <c r="A546" s="17">
        <v>64267</v>
      </c>
      <c r="B546" s="26" t="s">
        <v>2164</v>
      </c>
      <c r="C546" s="26" t="s">
        <v>1361</v>
      </c>
      <c r="D546" s="26" t="s">
        <v>1721</v>
      </c>
      <c r="E546" s="42" t="s">
        <v>2074</v>
      </c>
      <c r="F546" s="42" t="s">
        <v>1174</v>
      </c>
      <c r="G546" s="16">
        <f>VLOOKUP(A546,Kardex!A:A,1,FALSE)</f>
        <v>64267</v>
      </c>
    </row>
    <row r="547" spans="1:7">
      <c r="A547" s="17">
        <v>62931</v>
      </c>
      <c r="B547" s="26" t="s">
        <v>1436</v>
      </c>
      <c r="C547" s="26" t="s">
        <v>477</v>
      </c>
      <c r="D547" s="26" t="s">
        <v>1721</v>
      </c>
      <c r="E547" s="42" t="s">
        <v>2074</v>
      </c>
      <c r="F547" s="42" t="s">
        <v>1174</v>
      </c>
      <c r="G547" s="16">
        <f>VLOOKUP(A547,Kardex!A:A,1,FALSE)</f>
        <v>62931</v>
      </c>
    </row>
    <row r="548" spans="1:7">
      <c r="A548" s="17">
        <v>63702</v>
      </c>
      <c r="B548" s="26" t="s">
        <v>1469</v>
      </c>
      <c r="C548" s="26" t="s">
        <v>477</v>
      </c>
      <c r="D548" s="26" t="s">
        <v>1721</v>
      </c>
      <c r="E548" s="42" t="s">
        <v>2074</v>
      </c>
      <c r="F548" s="42" t="s">
        <v>1174</v>
      </c>
      <c r="G548" s="16">
        <f>VLOOKUP(A548,Kardex!A:A,1,FALSE)</f>
        <v>63702</v>
      </c>
    </row>
    <row r="549" spans="1:7">
      <c r="A549" s="17">
        <v>63703</v>
      </c>
      <c r="B549" s="26" t="s">
        <v>1460</v>
      </c>
      <c r="C549" s="26" t="s">
        <v>477</v>
      </c>
      <c r="D549" s="26" t="s">
        <v>1721</v>
      </c>
      <c r="E549" s="42" t="s">
        <v>2074</v>
      </c>
      <c r="F549" s="42" t="s">
        <v>1174</v>
      </c>
      <c r="G549" s="16">
        <f>VLOOKUP(A549,Kardex!A:A,1,FALSE)</f>
        <v>63703</v>
      </c>
    </row>
    <row r="550" spans="1:7">
      <c r="A550" s="17">
        <v>63071</v>
      </c>
      <c r="B550" s="26" t="s">
        <v>2078</v>
      </c>
      <c r="C550" s="26" t="s">
        <v>477</v>
      </c>
      <c r="D550" s="26" t="s">
        <v>1721</v>
      </c>
      <c r="E550" s="42" t="s">
        <v>2074</v>
      </c>
      <c r="F550" s="42" t="s">
        <v>1174</v>
      </c>
      <c r="G550" s="16">
        <f>VLOOKUP(A550,Kardex!A:A,1,FALSE)</f>
        <v>63071</v>
      </c>
    </row>
    <row r="551" spans="1:7">
      <c r="A551" s="17">
        <v>51919</v>
      </c>
      <c r="B551" s="26" t="s">
        <v>2247</v>
      </c>
      <c r="C551" s="26" t="s">
        <v>1367</v>
      </c>
      <c r="D551" s="26" t="s">
        <v>1721</v>
      </c>
      <c r="E551" s="42" t="s">
        <v>2074</v>
      </c>
      <c r="F551" s="42" t="s">
        <v>1174</v>
      </c>
      <c r="G551" s="16">
        <f>VLOOKUP(A551,Kardex!A:A,1,FALSE)</f>
        <v>51919</v>
      </c>
    </row>
    <row r="552" spans="1:7">
      <c r="A552" s="17">
        <v>60370</v>
      </c>
      <c r="B552" s="27" t="s">
        <v>156</v>
      </c>
      <c r="C552" s="27" t="s">
        <v>1367</v>
      </c>
      <c r="D552" s="27" t="s">
        <v>1721</v>
      </c>
      <c r="E552" s="42" t="s">
        <v>2074</v>
      </c>
      <c r="F552" s="42" t="s">
        <v>1174</v>
      </c>
      <c r="G552" s="16">
        <f>VLOOKUP(A552,Kardex!A:A,1,FALSE)</f>
        <v>60370</v>
      </c>
    </row>
    <row r="553" spans="1:7">
      <c r="A553" s="17">
        <v>60357</v>
      </c>
      <c r="B553" s="26" t="s">
        <v>12</v>
      </c>
      <c r="C553" s="26" t="s">
        <v>11</v>
      </c>
      <c r="D553" s="26" t="s">
        <v>1721</v>
      </c>
      <c r="E553" s="42" t="s">
        <v>2074</v>
      </c>
      <c r="F553" s="42" t="s">
        <v>1174</v>
      </c>
      <c r="G553" s="16">
        <f>VLOOKUP(A553,Kardex!A:A,1,FALSE)</f>
        <v>60357</v>
      </c>
    </row>
    <row r="554" spans="1:7">
      <c r="A554" s="17">
        <v>63561</v>
      </c>
      <c r="B554" s="26" t="s">
        <v>2246</v>
      </c>
      <c r="C554" s="26" t="s">
        <v>1363</v>
      </c>
      <c r="D554" s="26" t="s">
        <v>1721</v>
      </c>
      <c r="E554" s="42" t="s">
        <v>2074</v>
      </c>
      <c r="F554" s="42" t="s">
        <v>1174</v>
      </c>
      <c r="G554" s="16">
        <f>VLOOKUP(A554,Kardex!A:A,1,FALSE)</f>
        <v>63561</v>
      </c>
    </row>
    <row r="555" spans="1:7">
      <c r="A555" s="17">
        <v>62009</v>
      </c>
      <c r="B555" s="26" t="s">
        <v>2085</v>
      </c>
      <c r="C555" s="26" t="s">
        <v>1363</v>
      </c>
      <c r="D555" s="26" t="s">
        <v>1721</v>
      </c>
      <c r="E555" s="42" t="s">
        <v>2074</v>
      </c>
      <c r="F555" s="42" t="s">
        <v>1174</v>
      </c>
      <c r="G555" s="16">
        <f>VLOOKUP(A555,Kardex!A:A,1,FALSE)</f>
        <v>62009</v>
      </c>
    </row>
    <row r="556" spans="1:7">
      <c r="A556" s="17">
        <v>63424</v>
      </c>
      <c r="B556" s="26" t="s">
        <v>2244</v>
      </c>
      <c r="C556" s="26" t="s">
        <v>1363</v>
      </c>
      <c r="D556" s="26" t="s">
        <v>1721</v>
      </c>
      <c r="E556" s="42" t="s">
        <v>2074</v>
      </c>
      <c r="F556" s="42" t="s">
        <v>1174</v>
      </c>
      <c r="G556" s="16">
        <f>VLOOKUP(A556,Kardex!A:A,1,FALSE)</f>
        <v>63424</v>
      </c>
    </row>
    <row r="557" spans="1:7">
      <c r="A557" s="17">
        <v>63438</v>
      </c>
      <c r="B557" s="27" t="s">
        <v>1557</v>
      </c>
      <c r="C557" s="27" t="s">
        <v>1363</v>
      </c>
      <c r="D557" s="27" t="s">
        <v>1721</v>
      </c>
      <c r="E557" s="42" t="s">
        <v>2074</v>
      </c>
      <c r="F557" s="42" t="s">
        <v>1174</v>
      </c>
      <c r="G557" s="16">
        <f>VLOOKUP(A557,Kardex!A:A,1,FALSE)</f>
        <v>63438</v>
      </c>
    </row>
    <row r="558" spans="1:7">
      <c r="A558" s="17">
        <v>62680</v>
      </c>
      <c r="B558" s="26" t="s">
        <v>525</v>
      </c>
      <c r="C558" s="26" t="s">
        <v>1363</v>
      </c>
      <c r="D558" s="26" t="s">
        <v>1721</v>
      </c>
      <c r="E558" s="42" t="s">
        <v>2074</v>
      </c>
      <c r="F558" s="42" t="s">
        <v>1174</v>
      </c>
      <c r="G558" s="16">
        <f>VLOOKUP(A558,Kardex!A:A,1,FALSE)</f>
        <v>62680</v>
      </c>
    </row>
    <row r="559" spans="1:7">
      <c r="A559" s="17">
        <v>53990</v>
      </c>
      <c r="B559" s="26" t="s">
        <v>1126</v>
      </c>
      <c r="C559" s="26" t="s">
        <v>15</v>
      </c>
      <c r="D559" s="26" t="s">
        <v>1721</v>
      </c>
      <c r="E559" s="42" t="s">
        <v>2074</v>
      </c>
      <c r="F559" s="42" t="s">
        <v>1174</v>
      </c>
      <c r="G559" s="16">
        <f>VLOOKUP(A559,Kardex!A:A,1,FALSE)</f>
        <v>53990</v>
      </c>
    </row>
    <row r="560" spans="1:7">
      <c r="A560" s="17">
        <v>60913</v>
      </c>
      <c r="B560" s="26" t="s">
        <v>1142</v>
      </c>
      <c r="C560" s="26" t="s">
        <v>15</v>
      </c>
      <c r="D560" s="26" t="s">
        <v>1721</v>
      </c>
      <c r="E560" s="42" t="s">
        <v>2074</v>
      </c>
      <c r="F560" s="42" t="s">
        <v>1174</v>
      </c>
      <c r="G560" s="16">
        <f>VLOOKUP(A560,Kardex!A:A,1,FALSE)</f>
        <v>60913</v>
      </c>
    </row>
    <row r="561" spans="1:7">
      <c r="A561" s="17">
        <v>62157</v>
      </c>
      <c r="B561" s="26" t="s">
        <v>464</v>
      </c>
      <c r="C561" s="26" t="s">
        <v>2150</v>
      </c>
      <c r="D561" s="26" t="s">
        <v>2203</v>
      </c>
      <c r="E561" s="42" t="s">
        <v>2074</v>
      </c>
      <c r="F561" s="42" t="s">
        <v>1174</v>
      </c>
      <c r="G561" s="16">
        <f>VLOOKUP(A561,Kardex!A:A,1,FALSE)</f>
        <v>62157</v>
      </c>
    </row>
    <row r="562" spans="1:7">
      <c r="A562" s="17">
        <v>63836</v>
      </c>
      <c r="B562" s="26" t="s">
        <v>1219</v>
      </c>
      <c r="C562" s="26" t="s">
        <v>2150</v>
      </c>
      <c r="D562" s="26" t="s">
        <v>2203</v>
      </c>
      <c r="E562" s="42" t="s">
        <v>2074</v>
      </c>
      <c r="F562" s="42" t="s">
        <v>1174</v>
      </c>
      <c r="G562" s="16">
        <f>VLOOKUP(A562,Kardex!A:A,1,FALSE)</f>
        <v>63836</v>
      </c>
    </row>
    <row r="563" spans="1:7">
      <c r="A563" s="17">
        <v>63890</v>
      </c>
      <c r="B563" s="26" t="s">
        <v>1426</v>
      </c>
      <c r="C563" s="26" t="s">
        <v>2150</v>
      </c>
      <c r="D563" s="26" t="s">
        <v>2203</v>
      </c>
      <c r="E563" s="42" t="s">
        <v>2074</v>
      </c>
      <c r="F563" s="42" t="s">
        <v>1174</v>
      </c>
      <c r="G563" s="16">
        <f>VLOOKUP(A563,Kardex!A:A,1,FALSE)</f>
        <v>63890</v>
      </c>
    </row>
    <row r="564" spans="1:7">
      <c r="A564" s="17">
        <v>63897</v>
      </c>
      <c r="B564" s="26" t="s">
        <v>1480</v>
      </c>
      <c r="C564" s="26" t="s">
        <v>2150</v>
      </c>
      <c r="D564" s="26" t="s">
        <v>2203</v>
      </c>
      <c r="E564" s="42" t="s">
        <v>2074</v>
      </c>
      <c r="F564" s="42" t="s">
        <v>1174</v>
      </c>
      <c r="G564" s="16">
        <f>VLOOKUP(A564,Kardex!A:A,1,FALSE)</f>
        <v>63897</v>
      </c>
    </row>
    <row r="565" spans="1:7">
      <c r="A565" s="17">
        <v>63898</v>
      </c>
      <c r="B565" s="26" t="s">
        <v>1427</v>
      </c>
      <c r="C565" s="26" t="s">
        <v>2150</v>
      </c>
      <c r="D565" s="26" t="s">
        <v>2203</v>
      </c>
      <c r="E565" s="42" t="s">
        <v>2074</v>
      </c>
      <c r="F565" s="42" t="s">
        <v>1174</v>
      </c>
      <c r="G565" s="16">
        <f>VLOOKUP(A565,Kardex!A:A,1,FALSE)</f>
        <v>63898</v>
      </c>
    </row>
    <row r="566" spans="1:7">
      <c r="A566" s="17">
        <v>63670</v>
      </c>
      <c r="B566" s="26" t="s">
        <v>1476</v>
      </c>
      <c r="C566" s="26" t="s">
        <v>2150</v>
      </c>
      <c r="D566" s="26" t="s">
        <v>2203</v>
      </c>
      <c r="E566" s="42" t="s">
        <v>2074</v>
      </c>
      <c r="F566" s="42" t="s">
        <v>1174</v>
      </c>
      <c r="G566" s="16">
        <f>VLOOKUP(A566,Kardex!A:A,1,FALSE)</f>
        <v>63670</v>
      </c>
    </row>
    <row r="567" spans="1:7">
      <c r="A567" s="17">
        <v>53250</v>
      </c>
      <c r="B567" s="26" t="s">
        <v>2014</v>
      </c>
      <c r="C567" s="26" t="s">
        <v>2150</v>
      </c>
      <c r="D567" s="26" t="s">
        <v>2203</v>
      </c>
      <c r="E567" s="42" t="s">
        <v>2074</v>
      </c>
      <c r="F567" s="42" t="s">
        <v>1174</v>
      </c>
      <c r="G567" s="16">
        <f>VLOOKUP(A567,Kardex!A:A,1,FALSE)</f>
        <v>53250</v>
      </c>
    </row>
    <row r="568" spans="1:7">
      <c r="A568" s="17">
        <v>64380</v>
      </c>
      <c r="B568" s="26" t="s">
        <v>2257</v>
      </c>
      <c r="C568" s="26" t="s">
        <v>2150</v>
      </c>
      <c r="D568" s="26" t="s">
        <v>2203</v>
      </c>
      <c r="E568" s="42" t="s">
        <v>2074</v>
      </c>
      <c r="F568" s="42" t="s">
        <v>1174</v>
      </c>
      <c r="G568" s="16">
        <f>VLOOKUP(A568,Kardex!A:A,1,FALSE)</f>
        <v>64380</v>
      </c>
    </row>
    <row r="569" spans="1:7">
      <c r="A569" s="17">
        <v>63392</v>
      </c>
      <c r="B569" s="26" t="s">
        <v>1511</v>
      </c>
      <c r="C569" s="26" t="s">
        <v>2150</v>
      </c>
      <c r="D569" s="26" t="s">
        <v>2203</v>
      </c>
      <c r="E569" s="42" t="s">
        <v>2074</v>
      </c>
      <c r="F569" s="42" t="s">
        <v>1174</v>
      </c>
      <c r="G569" s="16">
        <f>VLOOKUP(A569,Kardex!A:A,1,FALSE)</f>
        <v>63392</v>
      </c>
    </row>
    <row r="570" spans="1:7">
      <c r="A570" s="17">
        <v>95777</v>
      </c>
      <c r="B570" s="26" t="s">
        <v>212</v>
      </c>
      <c r="C570" s="26" t="s">
        <v>2150</v>
      </c>
      <c r="D570" s="26" t="s">
        <v>2203</v>
      </c>
      <c r="E570" s="42" t="s">
        <v>2074</v>
      </c>
      <c r="F570" s="42" t="s">
        <v>1174</v>
      </c>
      <c r="G570" s="16">
        <f>VLOOKUP(A570,Kardex!A:A,1,FALSE)</f>
        <v>95777</v>
      </c>
    </row>
    <row r="571" spans="1:7">
      <c r="A571" s="17">
        <v>60603</v>
      </c>
      <c r="B571" s="26" t="s">
        <v>282</v>
      </c>
      <c r="C571" s="26" t="s">
        <v>2150</v>
      </c>
      <c r="D571" s="26" t="s">
        <v>2203</v>
      </c>
      <c r="E571" s="42" t="s">
        <v>2074</v>
      </c>
      <c r="F571" s="42" t="s">
        <v>1174</v>
      </c>
      <c r="G571" s="16">
        <f>VLOOKUP(A571,Kardex!A:A,1,FALSE)</f>
        <v>60603</v>
      </c>
    </row>
    <row r="572" spans="1:7">
      <c r="A572" s="17">
        <v>60895</v>
      </c>
      <c r="B572" s="26" t="s">
        <v>244</v>
      </c>
      <c r="C572" s="26" t="s">
        <v>2150</v>
      </c>
      <c r="D572" s="26" t="s">
        <v>2203</v>
      </c>
      <c r="E572" s="42" t="s">
        <v>2074</v>
      </c>
      <c r="F572" s="42" t="s">
        <v>1174</v>
      </c>
      <c r="G572" s="16">
        <f>VLOOKUP(A572,Kardex!A:A,1,FALSE)</f>
        <v>60895</v>
      </c>
    </row>
    <row r="573" spans="1:7">
      <c r="A573" s="17">
        <v>60336</v>
      </c>
      <c r="B573" s="26" t="s">
        <v>206</v>
      </c>
      <c r="C573" s="26" t="s">
        <v>2150</v>
      </c>
      <c r="D573" s="26" t="s">
        <v>2203</v>
      </c>
      <c r="E573" s="42" t="s">
        <v>2074</v>
      </c>
      <c r="F573" s="42" t="s">
        <v>1174</v>
      </c>
      <c r="G573" s="16">
        <f>VLOOKUP(A573,Kardex!A:A,1,FALSE)</f>
        <v>60336</v>
      </c>
    </row>
    <row r="574" spans="1:7">
      <c r="A574" s="17">
        <v>60650</v>
      </c>
      <c r="B574" s="26" t="s">
        <v>196</v>
      </c>
      <c r="C574" s="26" t="s">
        <v>2150</v>
      </c>
      <c r="D574" s="26" t="s">
        <v>2203</v>
      </c>
      <c r="E574" s="42" t="s">
        <v>2074</v>
      </c>
      <c r="F574" s="42" t="s">
        <v>1174</v>
      </c>
      <c r="G574" s="16">
        <f>VLOOKUP(A574,Kardex!A:A,1,FALSE)</f>
        <v>60650</v>
      </c>
    </row>
    <row r="575" spans="1:7">
      <c r="A575" s="17">
        <v>63065</v>
      </c>
      <c r="B575" s="26" t="s">
        <v>1487</v>
      </c>
      <c r="C575" s="26" t="s">
        <v>2150</v>
      </c>
      <c r="D575" s="26" t="s">
        <v>2203</v>
      </c>
      <c r="E575" s="42" t="s">
        <v>2074</v>
      </c>
      <c r="F575" s="42" t="s">
        <v>1174</v>
      </c>
      <c r="G575" s="16">
        <f>VLOOKUP(A575,Kardex!A:A,1,FALSE)</f>
        <v>63065</v>
      </c>
    </row>
    <row r="576" spans="1:7">
      <c r="A576" s="17">
        <v>63152</v>
      </c>
      <c r="B576" s="26" t="s">
        <v>1439</v>
      </c>
      <c r="C576" s="26" t="s">
        <v>2150</v>
      </c>
      <c r="D576" s="26" t="s">
        <v>2203</v>
      </c>
      <c r="E576" s="42" t="s">
        <v>2074</v>
      </c>
      <c r="F576" s="42" t="s">
        <v>1174</v>
      </c>
      <c r="G576" s="16">
        <f>VLOOKUP(A576,Kardex!A:A,1,FALSE)</f>
        <v>63152</v>
      </c>
    </row>
    <row r="577" spans="1:7">
      <c r="A577" s="17">
        <v>63173</v>
      </c>
      <c r="B577" s="26" t="s">
        <v>1440</v>
      </c>
      <c r="C577" s="26" t="s">
        <v>2150</v>
      </c>
      <c r="D577" s="26" t="s">
        <v>2203</v>
      </c>
      <c r="E577" s="42" t="s">
        <v>2074</v>
      </c>
      <c r="F577" s="42" t="s">
        <v>1174</v>
      </c>
      <c r="G577" s="16">
        <f>VLOOKUP(A577,Kardex!A:A,1,FALSE)</f>
        <v>63173</v>
      </c>
    </row>
    <row r="578" spans="1:7">
      <c r="A578" s="17">
        <v>61614</v>
      </c>
      <c r="B578" s="26" t="s">
        <v>1223</v>
      </c>
      <c r="C578" s="26" t="s">
        <v>2150</v>
      </c>
      <c r="D578" s="26" t="s">
        <v>2203</v>
      </c>
      <c r="E578" s="42" t="s">
        <v>2074</v>
      </c>
      <c r="F578" s="42" t="s">
        <v>1174</v>
      </c>
      <c r="G578" s="16">
        <f>VLOOKUP(A578,Kardex!A:A,1,FALSE)</f>
        <v>61614</v>
      </c>
    </row>
    <row r="579" spans="1:7">
      <c r="A579" s="17">
        <v>63384</v>
      </c>
      <c r="B579" s="26" t="s">
        <v>1986</v>
      </c>
      <c r="C579" s="26" t="s">
        <v>2150</v>
      </c>
      <c r="D579" s="26" t="s">
        <v>2203</v>
      </c>
      <c r="E579" s="42" t="s">
        <v>2074</v>
      </c>
      <c r="F579" s="42" t="s">
        <v>1174</v>
      </c>
      <c r="G579" s="16">
        <f>VLOOKUP(A579,Kardex!A:A,1,FALSE)</f>
        <v>63384</v>
      </c>
    </row>
    <row r="580" spans="1:7">
      <c r="A580" s="17">
        <v>62668</v>
      </c>
      <c r="B580" s="26" t="s">
        <v>1215</v>
      </c>
      <c r="C580" s="26" t="s">
        <v>2150</v>
      </c>
      <c r="D580" s="26" t="s">
        <v>2203</v>
      </c>
      <c r="E580" s="42" t="s">
        <v>2074</v>
      </c>
      <c r="F580" s="42" t="s">
        <v>1174</v>
      </c>
      <c r="G580" s="16">
        <f>VLOOKUP(A580,Kardex!A:A,1,FALSE)</f>
        <v>62668</v>
      </c>
    </row>
    <row r="581" spans="1:7">
      <c r="A581" s="17">
        <v>63026</v>
      </c>
      <c r="B581" s="26" t="s">
        <v>2241</v>
      </c>
      <c r="C581" s="26" t="s">
        <v>2150</v>
      </c>
      <c r="D581" s="26" t="s">
        <v>2203</v>
      </c>
      <c r="E581" s="42" t="s">
        <v>2074</v>
      </c>
      <c r="F581" s="42" t="s">
        <v>1174</v>
      </c>
      <c r="G581" s="16">
        <f>VLOOKUP(A581,Kardex!A:A,1,FALSE)</f>
        <v>63026</v>
      </c>
    </row>
    <row r="582" spans="1:7">
      <c r="A582" s="17">
        <v>62325</v>
      </c>
      <c r="B582" s="26" t="s">
        <v>1161</v>
      </c>
      <c r="C582" s="26" t="s">
        <v>2150</v>
      </c>
      <c r="D582" s="26" t="s">
        <v>2203</v>
      </c>
      <c r="E582" s="42" t="s">
        <v>2074</v>
      </c>
      <c r="F582" s="42" t="s">
        <v>1174</v>
      </c>
      <c r="G582" s="16">
        <f>VLOOKUP(A582,Kardex!A:A,1,FALSE)</f>
        <v>62325</v>
      </c>
    </row>
    <row r="583" spans="1:7">
      <c r="A583" s="17">
        <v>63410</v>
      </c>
      <c r="B583" s="26" t="s">
        <v>1998</v>
      </c>
      <c r="C583" s="26" t="s">
        <v>2150</v>
      </c>
      <c r="D583" s="26" t="s">
        <v>2203</v>
      </c>
      <c r="E583" s="42" t="s">
        <v>2074</v>
      </c>
      <c r="F583" s="42" t="s">
        <v>1174</v>
      </c>
      <c r="G583" s="16">
        <f>VLOOKUP(A583,Kardex!A:A,1,FALSE)</f>
        <v>63410</v>
      </c>
    </row>
    <row r="584" spans="1:7">
      <c r="A584" s="17">
        <v>53897</v>
      </c>
      <c r="B584" s="26" t="s">
        <v>329</v>
      </c>
      <c r="C584" s="26" t="s">
        <v>2150</v>
      </c>
      <c r="D584" s="26" t="s">
        <v>2203</v>
      </c>
      <c r="E584" s="42" t="s">
        <v>2074</v>
      </c>
      <c r="F584" s="42" t="s">
        <v>1174</v>
      </c>
      <c r="G584" s="16">
        <f>VLOOKUP(A584,Kardex!A:A,1,FALSE)</f>
        <v>53897</v>
      </c>
    </row>
    <row r="585" spans="1:7">
      <c r="A585" s="17">
        <v>63422</v>
      </c>
      <c r="B585" s="26" t="s">
        <v>1409</v>
      </c>
      <c r="C585" s="26" t="s">
        <v>2150</v>
      </c>
      <c r="D585" s="26" t="s">
        <v>2203</v>
      </c>
      <c r="E585" s="42" t="s">
        <v>2074</v>
      </c>
      <c r="F585" s="42" t="s">
        <v>1174</v>
      </c>
      <c r="G585" s="16">
        <f>VLOOKUP(A585,Kardex!A:A,1,FALSE)</f>
        <v>63422</v>
      </c>
    </row>
    <row r="586" spans="1:7">
      <c r="A586" s="17">
        <v>63419</v>
      </c>
      <c r="B586" s="26" t="s">
        <v>1408</v>
      </c>
      <c r="C586" s="26" t="s">
        <v>2150</v>
      </c>
      <c r="D586" s="26" t="s">
        <v>2203</v>
      </c>
      <c r="E586" s="42" t="s">
        <v>2074</v>
      </c>
      <c r="F586" s="42" t="s">
        <v>1174</v>
      </c>
      <c r="G586" s="16">
        <f>VLOOKUP(A586,Kardex!A:A,1,FALSE)</f>
        <v>63419</v>
      </c>
    </row>
    <row r="587" spans="1:7">
      <c r="A587" s="17">
        <v>62395</v>
      </c>
      <c r="B587" s="26" t="s">
        <v>2221</v>
      </c>
      <c r="C587" s="26" t="s">
        <v>2150</v>
      </c>
      <c r="D587" s="26" t="s">
        <v>2203</v>
      </c>
      <c r="E587" s="42" t="s">
        <v>2074</v>
      </c>
      <c r="F587" s="42" t="s">
        <v>1174</v>
      </c>
      <c r="G587" s="16">
        <f>VLOOKUP(A587,Kardex!A:A,1,FALSE)</f>
        <v>62395</v>
      </c>
    </row>
    <row r="588" spans="1:7">
      <c r="A588" s="17">
        <v>52213</v>
      </c>
      <c r="B588" s="26" t="s">
        <v>1187</v>
      </c>
      <c r="C588" s="26" t="s">
        <v>2150</v>
      </c>
      <c r="D588" s="26" t="s">
        <v>2203</v>
      </c>
      <c r="E588" s="42" t="s">
        <v>2074</v>
      </c>
      <c r="F588" s="42" t="s">
        <v>1174</v>
      </c>
      <c r="G588" s="16">
        <f>VLOOKUP(A588,Kardex!A:A,1,FALSE)</f>
        <v>52213</v>
      </c>
    </row>
    <row r="589" spans="1:7">
      <c r="A589" s="17">
        <v>62364</v>
      </c>
      <c r="B589" s="26" t="s">
        <v>490</v>
      </c>
      <c r="C589" s="26" t="s">
        <v>2150</v>
      </c>
      <c r="D589" s="26" t="s">
        <v>2203</v>
      </c>
      <c r="E589" s="42" t="s">
        <v>2074</v>
      </c>
      <c r="F589" s="42" t="s">
        <v>1174</v>
      </c>
      <c r="G589" s="16">
        <f>VLOOKUP(A589,Kardex!A:A,1,FALSE)</f>
        <v>62364</v>
      </c>
    </row>
    <row r="590" spans="1:7">
      <c r="A590" s="17">
        <v>63691</v>
      </c>
      <c r="B590" s="26" t="s">
        <v>1475</v>
      </c>
      <c r="C590" s="26" t="s">
        <v>2150</v>
      </c>
      <c r="D590" s="26" t="s">
        <v>2203</v>
      </c>
      <c r="E590" s="42" t="s">
        <v>2074</v>
      </c>
      <c r="F590" s="42" t="s">
        <v>1174</v>
      </c>
      <c r="G590" s="16">
        <f>VLOOKUP(A590,Kardex!A:A,1,FALSE)</f>
        <v>63691</v>
      </c>
    </row>
    <row r="591" spans="1:7">
      <c r="A591" s="17">
        <v>63954</v>
      </c>
      <c r="B591" s="26" t="s">
        <v>2282</v>
      </c>
      <c r="C591" s="26" t="s">
        <v>2150</v>
      </c>
      <c r="D591" s="26" t="s">
        <v>2203</v>
      </c>
      <c r="E591" s="42" t="s">
        <v>2074</v>
      </c>
      <c r="F591" s="42" t="s">
        <v>1174</v>
      </c>
      <c r="G591" s="16">
        <f>VLOOKUP(A591,Kardex!A:A,1,FALSE)</f>
        <v>63954</v>
      </c>
    </row>
    <row r="592" spans="1:7">
      <c r="A592" s="17">
        <v>62938</v>
      </c>
      <c r="B592" s="26" t="s">
        <v>2143</v>
      </c>
      <c r="C592" s="26" t="s">
        <v>2150</v>
      </c>
      <c r="D592" s="26" t="s">
        <v>2203</v>
      </c>
      <c r="E592" s="42" t="s">
        <v>2074</v>
      </c>
      <c r="F592" s="42" t="s">
        <v>1174</v>
      </c>
      <c r="G592" s="16">
        <f>VLOOKUP(A592,Kardex!A:A,1,FALSE)</f>
        <v>62938</v>
      </c>
    </row>
    <row r="593" spans="1:7">
      <c r="A593" s="17">
        <v>52052</v>
      </c>
      <c r="B593" s="26" t="s">
        <v>423</v>
      </c>
      <c r="C593" s="26" t="s">
        <v>2150</v>
      </c>
      <c r="D593" s="26" t="s">
        <v>2203</v>
      </c>
      <c r="E593" s="42" t="s">
        <v>2074</v>
      </c>
      <c r="F593" s="42" t="s">
        <v>1174</v>
      </c>
      <c r="G593" s="16">
        <f>VLOOKUP(A593,Kardex!A:A,1,FALSE)</f>
        <v>52052</v>
      </c>
    </row>
    <row r="594" spans="1:7">
      <c r="A594" s="17">
        <v>64358</v>
      </c>
      <c r="B594" s="26" t="s">
        <v>2255</v>
      </c>
      <c r="C594" s="26" t="s">
        <v>2150</v>
      </c>
      <c r="D594" s="26" t="s">
        <v>2203</v>
      </c>
      <c r="E594" s="42" t="s">
        <v>2074</v>
      </c>
      <c r="F594" s="42" t="s">
        <v>1174</v>
      </c>
      <c r="G594" s="16">
        <f>VLOOKUP(A594,Kardex!A:A,1,FALSE)</f>
        <v>64358</v>
      </c>
    </row>
    <row r="595" spans="1:7">
      <c r="A595" s="17">
        <v>60492</v>
      </c>
      <c r="B595" s="26" t="s">
        <v>164</v>
      </c>
      <c r="C595" s="26" t="s">
        <v>2150</v>
      </c>
      <c r="D595" s="26" t="s">
        <v>2203</v>
      </c>
      <c r="E595" s="42" t="s">
        <v>2074</v>
      </c>
      <c r="F595" s="42" t="s">
        <v>1174</v>
      </c>
      <c r="G595" s="16">
        <f>VLOOKUP(A595,Kardex!A:A,1,FALSE)</f>
        <v>60492</v>
      </c>
    </row>
    <row r="596" spans="1:7">
      <c r="A596" s="17">
        <v>60861</v>
      </c>
      <c r="B596" s="26" t="s">
        <v>219</v>
      </c>
      <c r="C596" s="26" t="s">
        <v>2150</v>
      </c>
      <c r="D596" s="26" t="s">
        <v>2203</v>
      </c>
      <c r="E596" s="42" t="s">
        <v>2074</v>
      </c>
      <c r="F596" s="42" t="s">
        <v>1174</v>
      </c>
      <c r="G596" s="16">
        <f>VLOOKUP(A596,Kardex!A:A,1,FALSE)</f>
        <v>60861</v>
      </c>
    </row>
    <row r="597" spans="1:7">
      <c r="A597" s="17">
        <v>97823</v>
      </c>
      <c r="B597" s="26" t="s">
        <v>278</v>
      </c>
      <c r="C597" s="26" t="s">
        <v>2150</v>
      </c>
      <c r="D597" s="26" t="s">
        <v>2203</v>
      </c>
      <c r="E597" s="42" t="s">
        <v>2074</v>
      </c>
      <c r="F597" s="42" t="s">
        <v>1174</v>
      </c>
      <c r="G597" s="16">
        <f>VLOOKUP(A597,Kardex!A:A,1,FALSE)</f>
        <v>97823</v>
      </c>
    </row>
    <row r="598" spans="1:7">
      <c r="A598" s="17">
        <v>6825</v>
      </c>
      <c r="B598" s="26" t="s">
        <v>61</v>
      </c>
      <c r="C598" s="26" t="s">
        <v>2150</v>
      </c>
      <c r="D598" s="26" t="s">
        <v>2203</v>
      </c>
      <c r="E598" s="42" t="s">
        <v>2074</v>
      </c>
      <c r="F598" s="42" t="s">
        <v>1174</v>
      </c>
      <c r="G598" s="16">
        <f>VLOOKUP(A598,Kardex!A:A,1,FALSE)</f>
        <v>6825</v>
      </c>
    </row>
    <row r="599" spans="1:7">
      <c r="A599" s="17">
        <v>62742</v>
      </c>
      <c r="B599" s="26" t="s">
        <v>876</v>
      </c>
      <c r="C599" s="26" t="s">
        <v>2150</v>
      </c>
      <c r="D599" s="26" t="s">
        <v>2203</v>
      </c>
      <c r="E599" s="42" t="s">
        <v>2074</v>
      </c>
      <c r="F599" s="42" t="s">
        <v>1174</v>
      </c>
      <c r="G599" s="16">
        <f>VLOOKUP(A599,Kardex!A:A,1,FALSE)</f>
        <v>62742</v>
      </c>
    </row>
    <row r="600" spans="1:7">
      <c r="A600" s="17">
        <v>64181</v>
      </c>
      <c r="B600" s="26" t="s">
        <v>2077</v>
      </c>
      <c r="C600" s="26" t="s">
        <v>2150</v>
      </c>
      <c r="D600" s="26" t="s">
        <v>2203</v>
      </c>
      <c r="E600" s="42" t="s">
        <v>2074</v>
      </c>
      <c r="F600" s="42" t="s">
        <v>1174</v>
      </c>
      <c r="G600" s="16">
        <f>VLOOKUP(A600,Kardex!A:A,1,FALSE)</f>
        <v>64181</v>
      </c>
    </row>
    <row r="601" spans="1:7">
      <c r="A601" s="17">
        <v>64382</v>
      </c>
      <c r="B601" s="26" t="s">
        <v>2276</v>
      </c>
      <c r="C601" s="26" t="s">
        <v>2150</v>
      </c>
      <c r="D601" s="26" t="s">
        <v>2203</v>
      </c>
      <c r="E601" s="42" t="s">
        <v>2074</v>
      </c>
      <c r="F601" s="42" t="s">
        <v>1174</v>
      </c>
      <c r="G601" s="16">
        <f>VLOOKUP(A601,Kardex!A:A,1,FALSE)</f>
        <v>64382</v>
      </c>
    </row>
    <row r="602" spans="1:7">
      <c r="A602" s="17">
        <v>64294</v>
      </c>
      <c r="B602" s="26" t="s">
        <v>2166</v>
      </c>
      <c r="C602" s="26" t="s">
        <v>2150</v>
      </c>
      <c r="D602" s="26" t="s">
        <v>2203</v>
      </c>
      <c r="E602" s="42" t="s">
        <v>2074</v>
      </c>
      <c r="F602" s="42" t="s">
        <v>1174</v>
      </c>
      <c r="G602" s="16">
        <f>VLOOKUP(A602,Kardex!A:A,1,FALSE)</f>
        <v>64294</v>
      </c>
    </row>
    <row r="603" spans="1:7">
      <c r="A603" s="17">
        <v>64416</v>
      </c>
      <c r="B603" s="26" t="s">
        <v>2283</v>
      </c>
      <c r="C603" s="26" t="s">
        <v>2150</v>
      </c>
      <c r="D603" s="26" t="s">
        <v>2203</v>
      </c>
      <c r="E603" s="42" t="s">
        <v>2074</v>
      </c>
      <c r="F603" s="42" t="s">
        <v>1174</v>
      </c>
      <c r="G603" s="16">
        <f>VLOOKUP(A603,Kardex!A:A,1,FALSE)</f>
        <v>64416</v>
      </c>
    </row>
    <row r="604" spans="1:7">
      <c r="A604" s="17">
        <v>62952</v>
      </c>
      <c r="B604" s="26" t="s">
        <v>1204</v>
      </c>
      <c r="C604" s="26" t="s">
        <v>2150</v>
      </c>
      <c r="D604" s="26" t="s">
        <v>2203</v>
      </c>
      <c r="E604" s="42" t="s">
        <v>2074</v>
      </c>
      <c r="F604" s="42" t="s">
        <v>1174</v>
      </c>
      <c r="G604" s="16">
        <f>VLOOKUP(A604,Kardex!A:A,1,FALSE)</f>
        <v>62952</v>
      </c>
    </row>
    <row r="605" spans="1:7">
      <c r="A605" s="17">
        <v>64235</v>
      </c>
      <c r="B605" s="26" t="s">
        <v>2152</v>
      </c>
      <c r="C605" s="26" t="s">
        <v>2150</v>
      </c>
      <c r="D605" s="26" t="s">
        <v>2203</v>
      </c>
      <c r="E605" s="42" t="s">
        <v>2074</v>
      </c>
      <c r="F605" s="42" t="s">
        <v>1174</v>
      </c>
      <c r="G605" s="16">
        <f>VLOOKUP(A605,Kardex!A:A,1,FALSE)</f>
        <v>64235</v>
      </c>
    </row>
    <row r="606" spans="1:7">
      <c r="A606" s="17">
        <v>64242</v>
      </c>
      <c r="B606" s="26" t="s">
        <v>2149</v>
      </c>
      <c r="C606" s="26" t="s">
        <v>2150</v>
      </c>
      <c r="D606" s="26" t="s">
        <v>2203</v>
      </c>
      <c r="E606" s="42" t="s">
        <v>2074</v>
      </c>
      <c r="F606" s="42" t="s">
        <v>1174</v>
      </c>
      <c r="G606" s="16">
        <f>VLOOKUP(A606,Kardex!A:A,1,FALSE)</f>
        <v>64242</v>
      </c>
    </row>
    <row r="607" spans="1:7">
      <c r="A607" s="17">
        <v>64283</v>
      </c>
      <c r="B607" s="26" t="s">
        <v>2165</v>
      </c>
      <c r="C607" s="26" t="s">
        <v>2150</v>
      </c>
      <c r="D607" s="26" t="s">
        <v>2203</v>
      </c>
      <c r="E607" s="42" t="s">
        <v>2074</v>
      </c>
      <c r="F607" s="42" t="s">
        <v>1174</v>
      </c>
      <c r="G607" s="16">
        <f>VLOOKUP(A607,Kardex!A:A,1,FALSE)</f>
        <v>64283</v>
      </c>
    </row>
    <row r="608" spans="1:7">
      <c r="A608" s="17">
        <v>64386</v>
      </c>
      <c r="B608" s="26" t="s">
        <v>2277</v>
      </c>
      <c r="C608" s="26" t="s">
        <v>2150</v>
      </c>
      <c r="D608" s="26" t="s">
        <v>2203</v>
      </c>
      <c r="E608" s="42" t="s">
        <v>2074</v>
      </c>
      <c r="F608" s="42" t="s">
        <v>1174</v>
      </c>
      <c r="G608" s="16">
        <f>VLOOKUP(A608,Kardex!A:A,1,FALSE)</f>
        <v>64386</v>
      </c>
    </row>
    <row r="609" spans="1:7">
      <c r="A609" s="17">
        <v>53600</v>
      </c>
      <c r="B609" s="26" t="s">
        <v>536</v>
      </c>
      <c r="C609" s="26" t="s">
        <v>2150</v>
      </c>
      <c r="D609" s="26" t="s">
        <v>2203</v>
      </c>
      <c r="E609" s="42" t="s">
        <v>2074</v>
      </c>
      <c r="F609" s="42" t="s">
        <v>1174</v>
      </c>
      <c r="G609" s="16">
        <f>VLOOKUP(A609,Kardex!A:A,1,FALSE)</f>
        <v>53600</v>
      </c>
    </row>
    <row r="610" spans="1:7">
      <c r="A610" s="17">
        <v>50401</v>
      </c>
      <c r="B610" s="26" t="s">
        <v>932</v>
      </c>
      <c r="C610" s="26" t="s">
        <v>2150</v>
      </c>
      <c r="D610" s="26" t="s">
        <v>2203</v>
      </c>
      <c r="E610" s="42" t="s">
        <v>2074</v>
      </c>
      <c r="F610" s="42" t="s">
        <v>1174</v>
      </c>
      <c r="G610" s="16">
        <f>VLOOKUP(A610,Kardex!A:A,1,FALSE)</f>
        <v>50401</v>
      </c>
    </row>
    <row r="611" spans="1:7">
      <c r="A611" s="17">
        <v>51296</v>
      </c>
      <c r="B611" s="26" t="s">
        <v>376</v>
      </c>
      <c r="C611" s="26" t="s">
        <v>2150</v>
      </c>
      <c r="D611" s="26" t="s">
        <v>2203</v>
      </c>
      <c r="E611" s="42" t="s">
        <v>2074</v>
      </c>
      <c r="F611" s="42" t="s">
        <v>1174</v>
      </c>
      <c r="G611" s="16">
        <f>VLOOKUP(A611,Kardex!A:A,1,FALSE)</f>
        <v>51296</v>
      </c>
    </row>
    <row r="612" spans="1:7">
      <c r="A612" s="17">
        <v>61825</v>
      </c>
      <c r="B612" s="26" t="s">
        <v>1260</v>
      </c>
      <c r="C612" s="26" t="s">
        <v>2150</v>
      </c>
      <c r="D612" s="26" t="s">
        <v>2203</v>
      </c>
      <c r="E612" s="42" t="s">
        <v>2074</v>
      </c>
      <c r="F612" s="42" t="s">
        <v>1174</v>
      </c>
      <c r="G612" s="16">
        <f>VLOOKUP(A612,Kardex!A:A,1,FALSE)</f>
        <v>61825</v>
      </c>
    </row>
    <row r="613" spans="1:7">
      <c r="A613" s="17">
        <v>63578</v>
      </c>
      <c r="B613" s="26" t="s">
        <v>1453</v>
      </c>
      <c r="C613" s="26" t="s">
        <v>2150</v>
      </c>
      <c r="D613" s="26" t="s">
        <v>2203</v>
      </c>
      <c r="E613" s="42" t="s">
        <v>2074</v>
      </c>
      <c r="F613" s="42" t="s">
        <v>1174</v>
      </c>
      <c r="G613" s="16">
        <f>VLOOKUP(A613,Kardex!A:A,1,FALSE)</f>
        <v>63578</v>
      </c>
    </row>
    <row r="614" spans="1:7">
      <c r="A614" s="17">
        <v>50381</v>
      </c>
      <c r="B614" s="26" t="s">
        <v>2090</v>
      </c>
      <c r="C614" s="26" t="s">
        <v>2150</v>
      </c>
      <c r="D614" s="26" t="s">
        <v>2203</v>
      </c>
      <c r="E614" s="42" t="s">
        <v>2074</v>
      </c>
      <c r="F614" s="42" t="s">
        <v>1174</v>
      </c>
      <c r="G614" s="16">
        <f>VLOOKUP(A614,Kardex!A:A,1,FALSE)</f>
        <v>50381</v>
      </c>
    </row>
    <row r="615" spans="1:7">
      <c r="A615" s="17">
        <v>53781</v>
      </c>
      <c r="B615" s="26" t="s">
        <v>161</v>
      </c>
      <c r="C615" s="26" t="s">
        <v>2150</v>
      </c>
      <c r="D615" s="26" t="s">
        <v>2203</v>
      </c>
      <c r="E615" s="42" t="s">
        <v>2074</v>
      </c>
      <c r="F615" s="42" t="s">
        <v>1174</v>
      </c>
      <c r="G615" s="16">
        <f>VLOOKUP(A615,Kardex!A:A,1,FALSE)</f>
        <v>53781</v>
      </c>
    </row>
    <row r="616" spans="1:7">
      <c r="A616" s="17">
        <v>62797</v>
      </c>
      <c r="B616" s="26" t="s">
        <v>809</v>
      </c>
      <c r="C616" s="26" t="s">
        <v>2150</v>
      </c>
      <c r="D616" s="26" t="s">
        <v>2203</v>
      </c>
      <c r="E616" s="42" t="s">
        <v>2074</v>
      </c>
      <c r="F616" s="42" t="s">
        <v>1174</v>
      </c>
      <c r="G616" s="16">
        <f>VLOOKUP(A616,Kardex!A:A,1,FALSE)</f>
        <v>62797</v>
      </c>
    </row>
    <row r="617" spans="1:7">
      <c r="A617" s="17">
        <v>62481</v>
      </c>
      <c r="B617" s="26" t="s">
        <v>554</v>
      </c>
      <c r="C617" s="26" t="s">
        <v>2150</v>
      </c>
      <c r="D617" s="26" t="s">
        <v>2203</v>
      </c>
      <c r="E617" s="42" t="s">
        <v>2074</v>
      </c>
      <c r="F617" s="42" t="s">
        <v>1174</v>
      </c>
      <c r="G617" s="16">
        <f>VLOOKUP(A617,Kardex!A:A,1,FALSE)</f>
        <v>62481</v>
      </c>
    </row>
    <row r="618" spans="1:7">
      <c r="A618" s="17">
        <v>63901</v>
      </c>
      <c r="B618" s="26" t="s">
        <v>1483</v>
      </c>
      <c r="C618" s="26" t="s">
        <v>2150</v>
      </c>
      <c r="D618" s="26" t="s">
        <v>2203</v>
      </c>
      <c r="E618" s="42" t="s">
        <v>2074</v>
      </c>
      <c r="F618" s="42" t="s">
        <v>1174</v>
      </c>
      <c r="G618" s="16">
        <f>VLOOKUP(A618,Kardex!A:A,1,FALSE)</f>
        <v>63901</v>
      </c>
    </row>
    <row r="619" spans="1:7">
      <c r="A619" s="17">
        <v>63965</v>
      </c>
      <c r="B619" s="26" t="s">
        <v>2039</v>
      </c>
      <c r="C619" s="26" t="s">
        <v>2150</v>
      </c>
      <c r="D619" s="26" t="s">
        <v>2203</v>
      </c>
      <c r="E619" s="42" t="s">
        <v>2074</v>
      </c>
      <c r="F619" s="42" t="s">
        <v>1174</v>
      </c>
      <c r="G619" s="16">
        <f>VLOOKUP(A619,Kardex!A:A,1,FALSE)</f>
        <v>63965</v>
      </c>
    </row>
    <row r="620" spans="1:7">
      <c r="A620" s="17">
        <v>63677</v>
      </c>
      <c r="B620" s="26" t="s">
        <v>1526</v>
      </c>
      <c r="C620" s="26" t="s">
        <v>2150</v>
      </c>
      <c r="D620" s="26" t="s">
        <v>2203</v>
      </c>
      <c r="E620" s="42" t="s">
        <v>2074</v>
      </c>
      <c r="F620" s="42" t="s">
        <v>1174</v>
      </c>
      <c r="G620" s="16">
        <f>VLOOKUP(A620,Kardex!A:A,1,FALSE)</f>
        <v>63677</v>
      </c>
    </row>
    <row r="621" spans="1:7">
      <c r="A621" s="17">
        <v>62847</v>
      </c>
      <c r="B621" s="26" t="s">
        <v>1132</v>
      </c>
      <c r="C621" s="26" t="s">
        <v>2150</v>
      </c>
      <c r="D621" s="26" t="s">
        <v>2203</v>
      </c>
      <c r="E621" s="42" t="s">
        <v>2074</v>
      </c>
      <c r="F621" s="42" t="s">
        <v>1174</v>
      </c>
      <c r="G621" s="16">
        <f>VLOOKUP(A621,Kardex!A:A,1,FALSE)</f>
        <v>62847</v>
      </c>
    </row>
    <row r="622" spans="1:7">
      <c r="A622" s="17">
        <v>60374</v>
      </c>
      <c r="B622" s="26" t="s">
        <v>1443</v>
      </c>
      <c r="C622" s="26" t="s">
        <v>2144</v>
      </c>
      <c r="D622" s="26" t="s">
        <v>2203</v>
      </c>
      <c r="E622" s="42" t="s">
        <v>2074</v>
      </c>
      <c r="F622" s="42" t="s">
        <v>1174</v>
      </c>
      <c r="G622" s="16">
        <f>VLOOKUP(A622,Kardex!A:A,1,FALSE)</f>
        <v>60374</v>
      </c>
    </row>
    <row r="623" spans="1:7">
      <c r="A623" s="17">
        <v>62988</v>
      </c>
      <c r="B623" s="26" t="s">
        <v>1438</v>
      </c>
      <c r="C623" s="26" t="s">
        <v>2144</v>
      </c>
      <c r="D623" s="26" t="s">
        <v>2203</v>
      </c>
      <c r="E623" s="42" t="s">
        <v>2074</v>
      </c>
      <c r="F623" s="42" t="s">
        <v>1174</v>
      </c>
      <c r="G623" s="16">
        <f>VLOOKUP(A623,Kardex!A:A,1,FALSE)</f>
        <v>62988</v>
      </c>
    </row>
    <row r="624" spans="1:7">
      <c r="A624" s="17">
        <v>60734</v>
      </c>
      <c r="B624" s="26" t="s">
        <v>384</v>
      </c>
      <c r="C624" s="26" t="s">
        <v>23</v>
      </c>
      <c r="D624" s="26" t="s">
        <v>2203</v>
      </c>
      <c r="E624" s="42" t="s">
        <v>2074</v>
      </c>
      <c r="F624" s="42" t="s">
        <v>1174</v>
      </c>
      <c r="G624" s="16">
        <f>VLOOKUP(A624,Kardex!A:A,1,FALSE)</f>
        <v>60734</v>
      </c>
    </row>
    <row r="625" spans="1:7">
      <c r="A625" s="17">
        <v>61448</v>
      </c>
      <c r="B625" s="26" t="s">
        <v>361</v>
      </c>
      <c r="C625" s="26" t="s">
        <v>23</v>
      </c>
      <c r="D625" s="26" t="s">
        <v>2203</v>
      </c>
      <c r="E625" s="42" t="s">
        <v>2074</v>
      </c>
      <c r="F625" s="42" t="s">
        <v>1174</v>
      </c>
      <c r="G625" s="16">
        <f>VLOOKUP(A625,Kardex!A:A,1,FALSE)</f>
        <v>61448</v>
      </c>
    </row>
    <row r="626" spans="1:7">
      <c r="A626" s="17">
        <v>90737</v>
      </c>
      <c r="B626" s="26" t="s">
        <v>534</v>
      </c>
      <c r="C626" s="26" t="s">
        <v>23</v>
      </c>
      <c r="D626" s="26" t="s">
        <v>2203</v>
      </c>
      <c r="E626" s="42" t="s">
        <v>2074</v>
      </c>
      <c r="F626" s="42" t="s">
        <v>1174</v>
      </c>
      <c r="G626" s="16">
        <f>VLOOKUP(A626,Kardex!A:A,1,FALSE)</f>
        <v>90737</v>
      </c>
    </row>
    <row r="627" spans="1:7">
      <c r="A627" s="17"/>
      <c r="B627" s="26"/>
      <c r="C627" s="26"/>
      <c r="D627" s="26"/>
      <c r="E627" s="16"/>
      <c r="F627" s="16"/>
      <c r="G627" s="16"/>
    </row>
    <row r="628" spans="1:7">
      <c r="A628" s="46"/>
      <c r="B628" s="46"/>
      <c r="C628" s="46"/>
      <c r="D628" s="46"/>
      <c r="E628" s="16"/>
      <c r="F628" s="16"/>
      <c r="G628" s="16"/>
    </row>
    <row r="629" spans="1:7" ht="26.25">
      <c r="A629" s="160" t="s">
        <v>2256</v>
      </c>
      <c r="B629" s="160"/>
      <c r="C629" s="160"/>
      <c r="D629" s="160"/>
      <c r="E629" s="16"/>
      <c r="F629" s="16"/>
      <c r="G629" s="16"/>
    </row>
    <row r="630" spans="1:7" ht="25.5">
      <c r="A630" s="18" t="s">
        <v>543</v>
      </c>
      <c r="B630" s="18" t="s">
        <v>2071</v>
      </c>
      <c r="C630" s="19" t="s">
        <v>2072</v>
      </c>
      <c r="D630" s="18" t="s">
        <v>2073</v>
      </c>
      <c r="E630" s="16"/>
      <c r="F630" s="16"/>
      <c r="G630" s="16"/>
    </row>
    <row r="631" spans="1:7">
      <c r="A631" s="17">
        <v>61737</v>
      </c>
      <c r="B631" s="26" t="s">
        <v>1796</v>
      </c>
      <c r="C631" s="26" t="s">
        <v>15</v>
      </c>
      <c r="D631" s="26" t="s">
        <v>2182</v>
      </c>
      <c r="E631" s="26" t="s">
        <v>2074</v>
      </c>
      <c r="F631" s="16"/>
      <c r="G631" s="16">
        <f>VLOOKUP(A631,'[1]KARDEX CIERRE NOVIEMBRE'!$A$11:$A$1094,1,FALSE)</f>
        <v>61737</v>
      </c>
    </row>
    <row r="632" spans="1:7">
      <c r="A632" s="17">
        <v>63447</v>
      </c>
      <c r="B632" s="26" t="s">
        <v>1885</v>
      </c>
      <c r="C632" s="26" t="s">
        <v>1363</v>
      </c>
      <c r="D632" s="26" t="s">
        <v>2182</v>
      </c>
      <c r="E632" s="26" t="s">
        <v>2074</v>
      </c>
      <c r="F632" s="16"/>
      <c r="G632" s="125" t="e">
        <f>VLOOKUP(A632,'[1]KARDEX CIERRE NOVIEMBRE'!$A$11:$A$1094,1,FALSE)</f>
        <v>#N/A</v>
      </c>
    </row>
    <row r="633" spans="1:7">
      <c r="A633" s="17">
        <v>63496</v>
      </c>
      <c r="B633" s="26" t="s">
        <v>1895</v>
      </c>
      <c r="C633" s="26" t="s">
        <v>473</v>
      </c>
      <c r="D633" s="26" t="s">
        <v>2182</v>
      </c>
      <c r="E633" s="26" t="s">
        <v>2074</v>
      </c>
      <c r="F633" s="16"/>
      <c r="G633" s="125" t="e">
        <f>VLOOKUP(A633,'[1]KARDEX CIERRE NOVIEMBRE'!$A$11:$A$1094,1,FALSE)</f>
        <v>#N/A</v>
      </c>
    </row>
    <row r="634" spans="1:7">
      <c r="A634" s="17">
        <v>62580</v>
      </c>
      <c r="B634" s="26" t="s">
        <v>1827</v>
      </c>
      <c r="C634" s="26" t="s">
        <v>473</v>
      </c>
      <c r="D634" s="26" t="s">
        <v>2182</v>
      </c>
      <c r="E634" s="26" t="s">
        <v>2074</v>
      </c>
      <c r="F634" s="16"/>
      <c r="G634" s="125" t="e">
        <f>VLOOKUP(A634,'[1]KARDEX CIERRE NOVIEMBRE'!$A$11:$A$1094,1,FALSE)</f>
        <v>#N/A</v>
      </c>
    </row>
    <row r="635" spans="1:7">
      <c r="A635" s="17">
        <v>60181</v>
      </c>
      <c r="B635" s="26" t="s">
        <v>1762</v>
      </c>
      <c r="C635" s="26" t="s">
        <v>1761</v>
      </c>
      <c r="D635" s="26" t="s">
        <v>2182</v>
      </c>
      <c r="E635" s="26" t="s">
        <v>2074</v>
      </c>
      <c r="F635" s="16"/>
      <c r="G635" s="125" t="e">
        <f>VLOOKUP(A635,'[1]KARDEX CIERRE NOVIEMBRE'!$A$11:$A$1094,1,FALSE)</f>
        <v>#N/A</v>
      </c>
    </row>
    <row r="636" spans="1:7">
      <c r="A636" s="17">
        <v>63325</v>
      </c>
      <c r="B636" s="26" t="s">
        <v>1881</v>
      </c>
      <c r="C636" s="26" t="s">
        <v>473</v>
      </c>
      <c r="D636" s="26" t="s">
        <v>2182</v>
      </c>
      <c r="E636" s="26" t="s">
        <v>2074</v>
      </c>
      <c r="F636" s="16"/>
      <c r="G636" s="125" t="e">
        <f>VLOOKUP(A636,'[1]KARDEX CIERRE NOVIEMBRE'!$A$11:$A$1094,1,FALSE)</f>
        <v>#N/A</v>
      </c>
    </row>
    <row r="637" spans="1:7">
      <c r="A637" s="17">
        <v>63017</v>
      </c>
      <c r="B637" s="26" t="s">
        <v>1853</v>
      </c>
      <c r="C637" s="26" t="s">
        <v>15</v>
      </c>
      <c r="D637" s="26" t="s">
        <v>2182</v>
      </c>
      <c r="E637" s="26" t="s">
        <v>2074</v>
      </c>
      <c r="F637" s="16"/>
      <c r="G637" s="125" t="e">
        <f>VLOOKUP(A637,'[1]KARDEX CIERRE NOVIEMBRE'!$A$11:$A$1094,1,FALSE)</f>
        <v>#N/A</v>
      </c>
    </row>
    <row r="638" spans="1:7">
      <c r="A638" s="17">
        <v>64080</v>
      </c>
      <c r="B638" s="26" t="s">
        <v>2183</v>
      </c>
      <c r="C638" s="26" t="s">
        <v>1367</v>
      </c>
      <c r="D638" s="26" t="s">
        <v>2182</v>
      </c>
      <c r="E638" s="26" t="s">
        <v>2074</v>
      </c>
      <c r="F638" s="16"/>
      <c r="G638" s="125" t="e">
        <f>VLOOKUP(A638,'[1]KARDEX CIERRE NOVIEMBRE'!$A$11:$A$1094,1,FALSE)</f>
        <v>#N/A</v>
      </c>
    </row>
    <row r="639" spans="1:7">
      <c r="A639" s="17">
        <v>62706</v>
      </c>
      <c r="B639" s="26" t="s">
        <v>1836</v>
      </c>
      <c r="C639" s="26" t="s">
        <v>1363</v>
      </c>
      <c r="D639" s="26" t="s">
        <v>2182</v>
      </c>
      <c r="E639" s="26" t="s">
        <v>2074</v>
      </c>
      <c r="F639" s="16"/>
      <c r="G639" s="125" t="e">
        <f>VLOOKUP(A639,'[1]KARDEX CIERRE NOVIEMBRE'!$A$11:$A$1094,1,FALSE)</f>
        <v>#N/A</v>
      </c>
    </row>
    <row r="640" spans="1:7">
      <c r="A640" s="17">
        <v>60520</v>
      </c>
      <c r="B640" s="26" t="s">
        <v>1974</v>
      </c>
      <c r="C640" s="26" t="s">
        <v>2184</v>
      </c>
      <c r="D640" s="26" t="s">
        <v>2182</v>
      </c>
      <c r="E640" s="26" t="s">
        <v>2074</v>
      </c>
      <c r="F640" s="16"/>
      <c r="G640" s="125" t="e">
        <f>VLOOKUP(A640,'[1]KARDEX CIERRE NOVIEMBRE'!$A$11:$A$1094,1,FALSE)</f>
        <v>#N/A</v>
      </c>
    </row>
    <row r="641" spans="1:7">
      <c r="A641" s="17">
        <v>51293</v>
      </c>
      <c r="B641" s="26" t="s">
        <v>1976</v>
      </c>
      <c r="C641" s="26" t="s">
        <v>11</v>
      </c>
      <c r="D641" s="26" t="s">
        <v>2182</v>
      </c>
      <c r="E641" s="26" t="s">
        <v>2074</v>
      </c>
      <c r="F641" s="16"/>
      <c r="G641" s="125" t="e">
        <f>VLOOKUP(A641,'[1]KARDEX CIERRE NOVIEMBRE'!$A$11:$A$1094,1,FALSE)</f>
        <v>#N/A</v>
      </c>
    </row>
    <row r="642" spans="1:7">
      <c r="A642" s="17">
        <v>61789</v>
      </c>
      <c r="B642" s="26" t="s">
        <v>1966</v>
      </c>
      <c r="C642" s="26" t="s">
        <v>15</v>
      </c>
      <c r="D642" s="26" t="s">
        <v>2182</v>
      </c>
      <c r="E642" s="26" t="s">
        <v>2074</v>
      </c>
      <c r="F642" s="16"/>
      <c r="G642" s="125">
        <f>VLOOKUP(A642,'[1]KARDEX CIERRE NOVIEMBRE'!$A$11:$A$1094,1,FALSE)</f>
        <v>61789</v>
      </c>
    </row>
    <row r="643" spans="1:7">
      <c r="A643" s="17">
        <v>63577</v>
      </c>
      <c r="B643" s="26" t="s">
        <v>1943</v>
      </c>
      <c r="C643" s="26" t="s">
        <v>15</v>
      </c>
      <c r="D643" s="26" t="s">
        <v>2182</v>
      </c>
      <c r="E643" s="26" t="s">
        <v>2074</v>
      </c>
      <c r="F643" s="16"/>
      <c r="G643" s="125" t="e">
        <f>VLOOKUP(A643,'[1]KARDEX CIERRE NOVIEMBRE'!$A$11:$A$1094,1,FALSE)</f>
        <v>#N/A</v>
      </c>
    </row>
    <row r="644" spans="1:7">
      <c r="A644" s="17">
        <v>63966</v>
      </c>
      <c r="B644" s="26" t="s">
        <v>1940</v>
      </c>
      <c r="C644" s="26" t="s">
        <v>473</v>
      </c>
      <c r="D644" s="26" t="s">
        <v>2182</v>
      </c>
      <c r="E644" s="26" t="s">
        <v>2074</v>
      </c>
      <c r="F644" s="16"/>
      <c r="G644" s="125">
        <f>VLOOKUP(A644,'[1]KARDEX CIERRE NOVIEMBRE'!$A$11:$A$1094,1,FALSE)</f>
        <v>63966</v>
      </c>
    </row>
    <row r="645" spans="1:7">
      <c r="A645" s="17">
        <v>62572</v>
      </c>
      <c r="B645" s="26" t="s">
        <v>1735</v>
      </c>
      <c r="C645" s="26" t="s">
        <v>1367</v>
      </c>
      <c r="D645" s="26" t="s">
        <v>2182</v>
      </c>
      <c r="E645" s="26" t="s">
        <v>2074</v>
      </c>
      <c r="F645" s="16"/>
      <c r="G645" s="125" t="e">
        <f>VLOOKUP(A645,'[1]KARDEX CIERRE NOVIEMBRE'!$A$11:$A$1094,1,FALSE)</f>
        <v>#N/A</v>
      </c>
    </row>
    <row r="646" spans="1:7">
      <c r="A646" s="17">
        <v>63952</v>
      </c>
      <c r="B646" s="26" t="s">
        <v>1934</v>
      </c>
      <c r="C646" s="26" t="s">
        <v>15</v>
      </c>
      <c r="D646" s="26" t="s">
        <v>2182</v>
      </c>
      <c r="E646" s="26" t="s">
        <v>2074</v>
      </c>
      <c r="F646" s="16"/>
      <c r="G646" s="125" t="e">
        <f>VLOOKUP(A646,'[1]KARDEX CIERRE NOVIEMBRE'!$A$11:$A$1094,1,FALSE)</f>
        <v>#N/A</v>
      </c>
    </row>
    <row r="647" spans="1:7">
      <c r="A647" s="17">
        <v>63299</v>
      </c>
      <c r="B647" s="26" t="s">
        <v>1876</v>
      </c>
      <c r="C647" s="26" t="s">
        <v>11</v>
      </c>
      <c r="D647" s="26" t="s">
        <v>2182</v>
      </c>
      <c r="E647" s="26" t="s">
        <v>2074</v>
      </c>
      <c r="F647" s="16"/>
      <c r="G647" s="125">
        <f>VLOOKUP(A647,'[1]KARDEX CIERRE NOVIEMBRE'!$A$11:$A$1094,1,FALSE)</f>
        <v>63299</v>
      </c>
    </row>
    <row r="648" spans="1:7">
      <c r="A648" s="17">
        <v>63869</v>
      </c>
      <c r="B648" s="26" t="s">
        <v>1926</v>
      </c>
      <c r="C648" s="26" t="s">
        <v>15</v>
      </c>
      <c r="D648" s="26" t="s">
        <v>2182</v>
      </c>
      <c r="E648" s="26" t="s">
        <v>2074</v>
      </c>
      <c r="F648" s="16"/>
      <c r="G648" s="125">
        <f>VLOOKUP(A648,'[1]KARDEX CIERRE NOVIEMBRE'!$A$11:$A$1094,1,FALSE)</f>
        <v>63869</v>
      </c>
    </row>
    <row r="649" spans="1:7">
      <c r="A649" s="17">
        <v>63482</v>
      </c>
      <c r="B649" s="26" t="s">
        <v>1893</v>
      </c>
      <c r="C649" s="26" t="s">
        <v>15</v>
      </c>
      <c r="D649" s="26" t="s">
        <v>2182</v>
      </c>
      <c r="E649" s="26" t="s">
        <v>2074</v>
      </c>
      <c r="F649" s="16"/>
      <c r="G649" s="125" t="e">
        <f>VLOOKUP(A649,'[1]KARDEX CIERRE NOVIEMBRE'!$A$11:$A$1094,1,FALSE)</f>
        <v>#N/A</v>
      </c>
    </row>
    <row r="650" spans="1:7">
      <c r="A650" s="17">
        <v>62424</v>
      </c>
      <c r="B650" s="26" t="s">
        <v>1814</v>
      </c>
      <c r="C650" s="26" t="s">
        <v>1761</v>
      </c>
      <c r="D650" s="26" t="s">
        <v>2182</v>
      </c>
      <c r="E650" s="26" t="s">
        <v>2074</v>
      </c>
      <c r="F650" s="16"/>
      <c r="G650" s="125" t="e">
        <f>VLOOKUP(A650,'[1]KARDEX CIERRE NOVIEMBRE'!$A$11:$A$1094,1,FALSE)</f>
        <v>#N/A</v>
      </c>
    </row>
    <row r="651" spans="1:7">
      <c r="A651" s="17">
        <v>62418</v>
      </c>
      <c r="B651" s="26" t="s">
        <v>1812</v>
      </c>
      <c r="C651" s="26" t="s">
        <v>473</v>
      </c>
      <c r="D651" s="26" t="s">
        <v>2182</v>
      </c>
      <c r="E651" s="26" t="s">
        <v>2074</v>
      </c>
      <c r="F651" s="16"/>
      <c r="G651" s="125">
        <f>VLOOKUP(A651,'[1]KARDEX CIERRE NOVIEMBRE'!$A$11:$A$1094,1,FALSE)</f>
        <v>62418</v>
      </c>
    </row>
    <row r="652" spans="1:7">
      <c r="A652" s="17">
        <v>60879</v>
      </c>
      <c r="B652" s="26" t="s">
        <v>1766</v>
      </c>
      <c r="C652" s="26" t="s">
        <v>11</v>
      </c>
      <c r="D652" s="26" t="s">
        <v>2182</v>
      </c>
      <c r="E652" s="26" t="s">
        <v>2074</v>
      </c>
      <c r="F652" s="16"/>
      <c r="G652" s="125" t="e">
        <f>VLOOKUP(A652,'[1]KARDEX CIERRE NOVIEMBRE'!$A$11:$A$1094,1,FALSE)</f>
        <v>#N/A</v>
      </c>
    </row>
    <row r="653" spans="1:7">
      <c r="A653" s="17">
        <v>63733</v>
      </c>
      <c r="B653" s="26" t="s">
        <v>1910</v>
      </c>
      <c r="C653" s="26" t="s">
        <v>15</v>
      </c>
      <c r="D653" s="26" t="s">
        <v>2182</v>
      </c>
      <c r="E653" s="26" t="s">
        <v>2074</v>
      </c>
      <c r="F653" s="16"/>
      <c r="G653" s="125" t="e">
        <f>VLOOKUP(A653,'[1]KARDEX CIERRE NOVIEMBRE'!$A$11:$A$1094,1,FALSE)</f>
        <v>#N/A</v>
      </c>
    </row>
    <row r="654" spans="1:7">
      <c r="A654" s="17">
        <v>60378</v>
      </c>
      <c r="B654" s="26" t="s">
        <v>1764</v>
      </c>
      <c r="C654" s="26" t="s">
        <v>473</v>
      </c>
      <c r="D654" s="26" t="s">
        <v>2182</v>
      </c>
      <c r="E654" s="26" t="s">
        <v>2074</v>
      </c>
      <c r="F654" s="16"/>
      <c r="G654" s="125" t="e">
        <f>VLOOKUP(A654,'[1]KARDEX CIERRE NOVIEMBRE'!$A$11:$A$1094,1,FALSE)</f>
        <v>#N/A</v>
      </c>
    </row>
    <row r="655" spans="1:7">
      <c r="A655" s="17">
        <v>63301</v>
      </c>
      <c r="B655" s="26" t="s">
        <v>1879</v>
      </c>
      <c r="C655" s="26" t="s">
        <v>473</v>
      </c>
      <c r="D655" s="26" t="s">
        <v>2182</v>
      </c>
      <c r="E655" s="26" t="s">
        <v>2074</v>
      </c>
      <c r="F655" s="16"/>
      <c r="G655" s="125" t="e">
        <f>VLOOKUP(A655,'[1]KARDEX CIERRE NOVIEMBRE'!$A$11:$A$1094,1,FALSE)</f>
        <v>#N/A</v>
      </c>
    </row>
    <row r="656" spans="1:7">
      <c r="A656" s="17">
        <v>61508</v>
      </c>
      <c r="B656" s="26" t="s">
        <v>1194</v>
      </c>
      <c r="C656" s="26" t="s">
        <v>11</v>
      </c>
      <c r="D656" s="26" t="s">
        <v>2182</v>
      </c>
      <c r="E656" s="26" t="s">
        <v>2074</v>
      </c>
      <c r="F656" s="16"/>
      <c r="G656" s="125" t="e">
        <f>VLOOKUP(A656,'[1]KARDEX CIERRE NOVIEMBRE'!$A$11:$A$1094,1,FALSE)</f>
        <v>#N/A</v>
      </c>
    </row>
    <row r="657" spans="1:7">
      <c r="A657" s="17">
        <v>63971</v>
      </c>
      <c r="B657" s="26" t="s">
        <v>1948</v>
      </c>
      <c r="C657" s="26" t="s">
        <v>15</v>
      </c>
      <c r="D657" s="26" t="s">
        <v>2182</v>
      </c>
      <c r="E657" s="26" t="s">
        <v>2074</v>
      </c>
      <c r="F657" s="16"/>
      <c r="G657" s="125" t="e">
        <f>VLOOKUP(A657,'[1]KARDEX CIERRE NOVIEMBRE'!$A$11:$A$1094,1,FALSE)</f>
        <v>#N/A</v>
      </c>
    </row>
    <row r="658" spans="1:7">
      <c r="A658" s="17">
        <v>63950</v>
      </c>
      <c r="B658" s="26" t="s">
        <v>1938</v>
      </c>
      <c r="C658" s="26" t="s">
        <v>1362</v>
      </c>
      <c r="D658" s="26" t="s">
        <v>2182</v>
      </c>
      <c r="E658" s="26" t="s">
        <v>2074</v>
      </c>
      <c r="F658" s="16"/>
      <c r="G658" s="125" t="e">
        <f>VLOOKUP(A658,'[1]KARDEX CIERRE NOVIEMBRE'!$A$11:$A$1094,1,FALSE)</f>
        <v>#N/A</v>
      </c>
    </row>
    <row r="659" spans="1:7">
      <c r="A659" s="17">
        <v>62425</v>
      </c>
      <c r="B659" s="26" t="s">
        <v>1810</v>
      </c>
      <c r="C659" s="26" t="s">
        <v>11</v>
      </c>
      <c r="D659" s="26" t="s">
        <v>2182</v>
      </c>
      <c r="E659" s="26" t="s">
        <v>2074</v>
      </c>
      <c r="F659" s="16"/>
      <c r="G659" s="125" t="e">
        <f>VLOOKUP(A659,'[1]KARDEX CIERRE NOVIEMBRE'!$A$11:$A$1094,1,FALSE)</f>
        <v>#N/A</v>
      </c>
    </row>
    <row r="660" spans="1:7">
      <c r="A660" s="17">
        <v>63294</v>
      </c>
      <c r="B660" s="26" t="s">
        <v>1874</v>
      </c>
      <c r="C660" s="26" t="s">
        <v>473</v>
      </c>
      <c r="D660" s="26" t="s">
        <v>2182</v>
      </c>
      <c r="E660" s="26" t="s">
        <v>2074</v>
      </c>
      <c r="F660" s="16"/>
      <c r="G660" s="125" t="e">
        <f>VLOOKUP(A660,'[1]KARDEX CIERRE NOVIEMBRE'!$A$11:$A$1094,1,FALSE)</f>
        <v>#N/A</v>
      </c>
    </row>
    <row r="661" spans="1:7">
      <c r="A661" s="17">
        <v>63105</v>
      </c>
      <c r="B661" s="26" t="s">
        <v>1972</v>
      </c>
      <c r="C661" s="26" t="s">
        <v>473</v>
      </c>
      <c r="D661" s="26" t="s">
        <v>2182</v>
      </c>
      <c r="E661" s="26" t="s">
        <v>2074</v>
      </c>
      <c r="F661" s="16"/>
      <c r="G661" s="125">
        <f>VLOOKUP(A661,'[1]KARDEX CIERRE NOVIEMBRE'!$A$11:$A$1094,1,FALSE)</f>
        <v>63105</v>
      </c>
    </row>
    <row r="662" spans="1:7">
      <c r="A662" s="17">
        <v>51864</v>
      </c>
      <c r="B662" s="26" t="s">
        <v>1916</v>
      </c>
      <c r="C662" s="26" t="s">
        <v>1364</v>
      </c>
      <c r="D662" s="26" t="s">
        <v>2182</v>
      </c>
      <c r="E662" s="26" t="s">
        <v>2074</v>
      </c>
      <c r="F662" s="16"/>
      <c r="G662" s="125">
        <f>VLOOKUP(A662,'[1]KARDEX CIERRE NOVIEMBRE'!$A$11:$A$1094,1,FALSE)</f>
        <v>51864</v>
      </c>
    </row>
    <row r="663" spans="1:7">
      <c r="A663" s="17">
        <v>62654</v>
      </c>
      <c r="B663" s="26" t="s">
        <v>1753</v>
      </c>
      <c r="C663" s="26" t="s">
        <v>11</v>
      </c>
      <c r="D663" s="26" t="s">
        <v>2182</v>
      </c>
      <c r="E663" s="26" t="s">
        <v>2074</v>
      </c>
      <c r="F663" s="16"/>
      <c r="G663" s="125">
        <f>VLOOKUP(A663,'[1]KARDEX CIERRE NOVIEMBRE'!$A$11:$A$1094,1,FALSE)</f>
        <v>62654</v>
      </c>
    </row>
    <row r="664" spans="1:7">
      <c r="A664" s="17">
        <v>62140</v>
      </c>
      <c r="B664" s="26" t="s">
        <v>1746</v>
      </c>
      <c r="C664" s="26" t="s">
        <v>2184</v>
      </c>
      <c r="D664" s="26" t="s">
        <v>2182</v>
      </c>
      <c r="E664" s="26" t="s">
        <v>2074</v>
      </c>
      <c r="F664" s="16"/>
      <c r="G664" s="125" t="e">
        <f>VLOOKUP(A664,'[1]KARDEX CIERRE NOVIEMBRE'!$A$11:$A$1094,1,FALSE)</f>
        <v>#N/A</v>
      </c>
    </row>
    <row r="665" spans="1:7">
      <c r="A665" s="17">
        <v>62043</v>
      </c>
      <c r="B665" s="26" t="s">
        <v>2187</v>
      </c>
      <c r="C665" s="26" t="s">
        <v>1364</v>
      </c>
      <c r="D665" s="26" t="s">
        <v>2182</v>
      </c>
      <c r="E665" s="26" t="s">
        <v>2074</v>
      </c>
      <c r="F665" s="16"/>
      <c r="G665" s="125" t="e">
        <f>VLOOKUP(A665,'[1]KARDEX CIERRE NOVIEMBRE'!$A$11:$A$1094,1,FALSE)</f>
        <v>#N/A</v>
      </c>
    </row>
    <row r="666" spans="1:7">
      <c r="A666" s="17">
        <v>60985</v>
      </c>
      <c r="B666" s="26" t="s">
        <v>2226</v>
      </c>
      <c r="C666" s="26" t="s">
        <v>1367</v>
      </c>
      <c r="D666" s="26" t="s">
        <v>2224</v>
      </c>
      <c r="E666" s="26" t="s">
        <v>2074</v>
      </c>
      <c r="F666" s="16"/>
      <c r="G666" s="125">
        <f>VLOOKUP(A666,'[1]KARDEX CIERRE NOVIEMBRE'!$A$11:$A$1094,1,FALSE)</f>
        <v>60985</v>
      </c>
    </row>
    <row r="667" spans="1:7">
      <c r="A667" s="17">
        <v>61370</v>
      </c>
      <c r="B667" s="26" t="s">
        <v>1787</v>
      </c>
      <c r="C667" s="26" t="s">
        <v>1362</v>
      </c>
      <c r="D667" s="26" t="s">
        <v>2224</v>
      </c>
      <c r="E667" s="26" t="s">
        <v>2074</v>
      </c>
      <c r="F667" s="16"/>
      <c r="G667" s="125">
        <f>VLOOKUP(A667,'[1]KARDEX CIERRE NOVIEMBRE'!$A$11:$A$1094,1,FALSE)</f>
        <v>61370</v>
      </c>
    </row>
    <row r="668" spans="1:7">
      <c r="A668" s="17">
        <v>61080</v>
      </c>
      <c r="B668" s="26" t="s">
        <v>2242</v>
      </c>
      <c r="C668" s="26" t="s">
        <v>1367</v>
      </c>
      <c r="D668" s="26" t="s">
        <v>2224</v>
      </c>
      <c r="E668" s="26" t="s">
        <v>2074</v>
      </c>
      <c r="F668" s="16"/>
      <c r="G668" s="125">
        <f>VLOOKUP(A668,'[1]KARDEX CIERRE NOVIEMBRE'!$A$11:$A$1094,1,FALSE)</f>
        <v>61080</v>
      </c>
    </row>
    <row r="669" spans="1:7">
      <c r="A669" s="17">
        <v>52944</v>
      </c>
      <c r="B669" s="26" t="s">
        <v>2223</v>
      </c>
      <c r="C669" s="26" t="s">
        <v>473</v>
      </c>
      <c r="D669" s="26" t="s">
        <v>2224</v>
      </c>
      <c r="E669" s="26" t="s">
        <v>2074</v>
      </c>
      <c r="F669" s="16"/>
      <c r="G669" s="125">
        <f>VLOOKUP(A669,'[1]KARDEX CIERRE NOVIEMBRE'!$A$11:$A$1094,1,FALSE)</f>
        <v>52944</v>
      </c>
    </row>
    <row r="670" spans="1:7">
      <c r="A670" s="17">
        <v>63418</v>
      </c>
      <c r="B670" s="26" t="s">
        <v>2230</v>
      </c>
      <c r="C670" s="26" t="s">
        <v>11</v>
      </c>
      <c r="D670" s="26" t="s">
        <v>2224</v>
      </c>
      <c r="E670" s="26" t="s">
        <v>2074</v>
      </c>
      <c r="F670" s="16"/>
      <c r="G670" s="125">
        <f>VLOOKUP(A670,'[1]KARDEX CIERRE NOVIEMBRE'!$A$11:$A$1094,1,FALSE)</f>
        <v>63418</v>
      </c>
    </row>
    <row r="671" spans="1:7">
      <c r="A671" s="17">
        <v>63767</v>
      </c>
      <c r="B671" s="26" t="s">
        <v>2231</v>
      </c>
      <c r="C671" s="26" t="s">
        <v>11</v>
      </c>
      <c r="D671" s="26" t="s">
        <v>2224</v>
      </c>
      <c r="E671" s="26" t="s">
        <v>2074</v>
      </c>
      <c r="F671" s="16"/>
      <c r="G671" s="125" t="e">
        <f>VLOOKUP(A671,'[1]KARDEX CIERRE NOVIEMBRE'!$A$11:$A$1094,1,FALSE)</f>
        <v>#N/A</v>
      </c>
    </row>
    <row r="672" spans="1:7">
      <c r="A672" s="17">
        <v>53022</v>
      </c>
      <c r="B672" s="26" t="s">
        <v>2225</v>
      </c>
      <c r="C672" s="26" t="s">
        <v>1761</v>
      </c>
      <c r="D672" s="26" t="s">
        <v>2224</v>
      </c>
      <c r="E672" s="26" t="s">
        <v>2074</v>
      </c>
      <c r="F672" s="16"/>
      <c r="G672" s="125">
        <f>VLOOKUP(A672,'[1]KARDEX CIERRE NOVIEMBRE'!$A$11:$A$1094,1,FALSE)</f>
        <v>53022</v>
      </c>
    </row>
    <row r="673" spans="1:7">
      <c r="A673" s="17">
        <v>63251</v>
      </c>
      <c r="B673" s="26" t="s">
        <v>2228</v>
      </c>
      <c r="C673" s="26" t="s">
        <v>473</v>
      </c>
      <c r="D673" s="26" t="s">
        <v>2224</v>
      </c>
      <c r="E673" s="26" t="s">
        <v>2074</v>
      </c>
      <c r="F673" s="16"/>
      <c r="G673" s="125" t="e">
        <f>VLOOKUP(A673,'[1]KARDEX CIERRE NOVIEMBRE'!$A$11:$A$1094,1,FALSE)</f>
        <v>#N/A</v>
      </c>
    </row>
    <row r="674" spans="1:7">
      <c r="A674" s="17">
        <v>61354</v>
      </c>
      <c r="B674" s="26" t="s">
        <v>2229</v>
      </c>
      <c r="C674" s="26" t="s">
        <v>11</v>
      </c>
      <c r="D674" s="26" t="s">
        <v>2224</v>
      </c>
      <c r="E674" s="26" t="s">
        <v>2074</v>
      </c>
      <c r="F674" s="16"/>
      <c r="G674" s="125">
        <f>VLOOKUP(A674,'[1]KARDEX CIERRE NOVIEMBRE'!$A$11:$A$1094,1,FALSE)</f>
        <v>61354</v>
      </c>
    </row>
    <row r="675" spans="1:7">
      <c r="A675" s="17">
        <v>62536</v>
      </c>
      <c r="B675" s="26" t="s">
        <v>2227</v>
      </c>
      <c r="C675" s="26" t="s">
        <v>1761</v>
      </c>
      <c r="D675" s="26" t="s">
        <v>2224</v>
      </c>
      <c r="E675" s="26" t="s">
        <v>2074</v>
      </c>
      <c r="F675" s="16"/>
      <c r="G675" s="125">
        <f>VLOOKUP(A675,'[1]KARDEX CIERRE NOVIEMBRE'!$A$11:$A$1094,1,FALSE)</f>
        <v>62536</v>
      </c>
    </row>
    <row r="676" spans="1:7">
      <c r="A676" s="17">
        <v>63935</v>
      </c>
      <c r="B676" s="26" t="s">
        <v>2232</v>
      </c>
      <c r="C676" s="26" t="s">
        <v>1373</v>
      </c>
      <c r="D676" s="26" t="s">
        <v>2224</v>
      </c>
      <c r="E676" s="26" t="s">
        <v>2074</v>
      </c>
      <c r="F676" s="16"/>
      <c r="G676" s="125">
        <f>VLOOKUP(A676,'[1]KARDEX CIERRE NOVIEMBRE'!$A$11:$A$1094,1,FALSE)</f>
        <v>63935</v>
      </c>
    </row>
    <row r="677" spans="1:7">
      <c r="A677" s="17">
        <v>192</v>
      </c>
      <c r="B677" s="26" t="s">
        <v>2209</v>
      </c>
      <c r="C677" s="26" t="s">
        <v>1362</v>
      </c>
      <c r="D677" s="26" t="s">
        <v>2205</v>
      </c>
      <c r="E677" s="26" t="s">
        <v>2074</v>
      </c>
      <c r="F677" s="16"/>
      <c r="G677" s="125" t="e">
        <f>VLOOKUP(A677,'[1]KARDEX CIERRE NOVIEMBRE'!$A$11:$A$1094,1,FALSE)</f>
        <v>#N/A</v>
      </c>
    </row>
    <row r="678" spans="1:7">
      <c r="A678" s="17">
        <v>5083</v>
      </c>
      <c r="B678" s="26" t="s">
        <v>2211</v>
      </c>
      <c r="C678" s="26" t="s">
        <v>2212</v>
      </c>
      <c r="D678" s="26" t="s">
        <v>2205</v>
      </c>
      <c r="E678" s="26" t="s">
        <v>2074</v>
      </c>
      <c r="F678" s="16"/>
      <c r="G678" s="125" t="e">
        <f>VLOOKUP(A678,'[1]KARDEX CIERRE NOVIEMBRE'!$A$11:$A$1094,1,FALSE)</f>
        <v>#N/A</v>
      </c>
    </row>
    <row r="679" spans="1:7">
      <c r="A679" s="17">
        <v>5281</v>
      </c>
      <c r="B679" s="26" t="s">
        <v>2213</v>
      </c>
      <c r="C679" s="26" t="s">
        <v>2212</v>
      </c>
      <c r="D679" s="26" t="s">
        <v>2205</v>
      </c>
      <c r="E679" s="26" t="s">
        <v>2074</v>
      </c>
      <c r="F679" s="16"/>
      <c r="G679" s="125" t="e">
        <f>VLOOKUP(A679,'[1]KARDEX CIERRE NOVIEMBRE'!$A$11:$A$1094,1,FALSE)</f>
        <v>#N/A</v>
      </c>
    </row>
    <row r="680" spans="1:7">
      <c r="A680" s="17">
        <v>6014</v>
      </c>
      <c r="B680" s="26" t="s">
        <v>2214</v>
      </c>
      <c r="C680" s="26" t="s">
        <v>1373</v>
      </c>
      <c r="D680" s="26" t="s">
        <v>2205</v>
      </c>
      <c r="E680" s="26" t="s">
        <v>2074</v>
      </c>
      <c r="F680" s="16"/>
      <c r="G680" s="125" t="e">
        <f>VLOOKUP(A680,'[1]KARDEX CIERRE NOVIEMBRE'!$A$11:$A$1094,1,FALSE)</f>
        <v>#N/A</v>
      </c>
    </row>
    <row r="681" spans="1:7">
      <c r="A681" s="17">
        <v>50136</v>
      </c>
      <c r="B681" s="26" t="s">
        <v>2215</v>
      </c>
      <c r="C681" s="26" t="s">
        <v>1373</v>
      </c>
      <c r="D681" s="26" t="s">
        <v>2205</v>
      </c>
      <c r="E681" s="26" t="s">
        <v>2074</v>
      </c>
      <c r="F681" s="16"/>
      <c r="G681" s="125" t="e">
        <f>VLOOKUP(A681,'[1]KARDEX CIERRE NOVIEMBRE'!$A$11:$A$1094,1,FALSE)</f>
        <v>#N/A</v>
      </c>
    </row>
    <row r="682" spans="1:7">
      <c r="A682" s="17">
        <v>61780</v>
      </c>
      <c r="B682" s="26" t="s">
        <v>2218</v>
      </c>
      <c r="C682" s="26" t="s">
        <v>1373</v>
      </c>
      <c r="D682" s="26" t="s">
        <v>2205</v>
      </c>
      <c r="E682" s="26" t="s">
        <v>2074</v>
      </c>
      <c r="F682" s="16"/>
      <c r="G682" s="125" t="e">
        <f>VLOOKUP(A682,'[1]KARDEX CIERRE NOVIEMBRE'!$A$11:$A$1094,1,FALSE)</f>
        <v>#N/A</v>
      </c>
    </row>
    <row r="683" spans="1:7">
      <c r="A683" s="17">
        <v>61846</v>
      </c>
      <c r="B683" s="26" t="s">
        <v>2219</v>
      </c>
      <c r="C683" s="26" t="s">
        <v>1373</v>
      </c>
      <c r="D683" s="26" t="s">
        <v>2205</v>
      </c>
      <c r="E683" s="26" t="s">
        <v>2074</v>
      </c>
      <c r="F683" s="16"/>
      <c r="G683" s="125" t="e">
        <f>VLOOKUP(A683,'[1]KARDEX CIERRE NOVIEMBRE'!$A$11:$A$1094,1,FALSE)</f>
        <v>#N/A</v>
      </c>
    </row>
    <row r="684" spans="1:7">
      <c r="A684" s="17">
        <v>61862</v>
      </c>
      <c r="B684" s="26" t="s">
        <v>2207</v>
      </c>
      <c r="C684" s="26" t="s">
        <v>473</v>
      </c>
      <c r="D684" s="26" t="s">
        <v>2205</v>
      </c>
      <c r="E684" s="26" t="s">
        <v>2074</v>
      </c>
      <c r="F684" s="16"/>
      <c r="G684" s="125">
        <f>VLOOKUP(A684,'[1]KARDEX CIERRE NOVIEMBRE'!$A$11:$A$1094,1,FALSE)</f>
        <v>61862</v>
      </c>
    </row>
    <row r="685" spans="1:7">
      <c r="A685" s="17">
        <v>62606</v>
      </c>
      <c r="B685" s="26" t="s">
        <v>2235</v>
      </c>
      <c r="C685" s="26" t="s">
        <v>1373</v>
      </c>
      <c r="D685" s="26" t="s">
        <v>2205</v>
      </c>
      <c r="E685" s="26" t="s">
        <v>2074</v>
      </c>
      <c r="F685" s="16"/>
      <c r="G685" s="125" t="e">
        <f>VLOOKUP(A685,'[1]KARDEX CIERRE NOVIEMBRE'!$A$11:$A$1094,1,FALSE)</f>
        <v>#N/A</v>
      </c>
    </row>
    <row r="686" spans="1:7">
      <c r="A686" s="17">
        <v>62252</v>
      </c>
      <c r="B686" s="26" t="s">
        <v>2220</v>
      </c>
      <c r="C686" s="26" t="s">
        <v>1373</v>
      </c>
      <c r="D686" s="26" t="s">
        <v>2205</v>
      </c>
      <c r="E686" s="26" t="s">
        <v>2074</v>
      </c>
      <c r="F686" s="16"/>
      <c r="G686" s="125" t="e">
        <f>VLOOKUP(A686,'[1]KARDEX CIERRE NOVIEMBRE'!$A$11:$A$1094,1,FALSE)</f>
        <v>#N/A</v>
      </c>
    </row>
    <row r="687" spans="1:7">
      <c r="A687" s="17">
        <v>63503</v>
      </c>
      <c r="B687" s="26" t="s">
        <v>2238</v>
      </c>
      <c r="C687" s="26" t="s">
        <v>1373</v>
      </c>
      <c r="D687" s="26" t="s">
        <v>2205</v>
      </c>
      <c r="E687" s="26" t="s">
        <v>2074</v>
      </c>
      <c r="F687" s="16"/>
      <c r="G687" s="125" t="e">
        <f>VLOOKUP(A687,'[1]KARDEX CIERRE NOVIEMBRE'!$A$11:$A$1094,1,FALSE)</f>
        <v>#N/A</v>
      </c>
    </row>
    <row r="688" spans="1:7">
      <c r="A688" s="17">
        <v>62876</v>
      </c>
      <c r="B688" s="26" t="s">
        <v>2237</v>
      </c>
      <c r="C688" s="26" t="s">
        <v>1373</v>
      </c>
      <c r="D688" s="26" t="s">
        <v>2205</v>
      </c>
      <c r="E688" s="26" t="s">
        <v>2074</v>
      </c>
      <c r="F688" s="16"/>
      <c r="G688" s="125" t="e">
        <f>VLOOKUP(A688,'[1]KARDEX CIERRE NOVIEMBRE'!$A$11:$A$1094,1,FALSE)</f>
        <v>#N/A</v>
      </c>
    </row>
    <row r="689" spans="1:7">
      <c r="A689" s="17">
        <v>63449</v>
      </c>
      <c r="B689" s="26" t="s">
        <v>2208</v>
      </c>
      <c r="C689" s="26" t="s">
        <v>473</v>
      </c>
      <c r="D689" s="26" t="s">
        <v>2205</v>
      </c>
      <c r="E689" s="26" t="s">
        <v>2074</v>
      </c>
      <c r="F689" s="16"/>
      <c r="G689" s="125">
        <f>VLOOKUP(A689,'[1]KARDEX CIERRE NOVIEMBRE'!$A$11:$A$1094,1,FALSE)</f>
        <v>63449</v>
      </c>
    </row>
    <row r="690" spans="1:7">
      <c r="A690" s="17">
        <v>60965</v>
      </c>
      <c r="B690" s="26" t="s">
        <v>2217</v>
      </c>
      <c r="C690" s="26" t="s">
        <v>1373</v>
      </c>
      <c r="D690" s="26" t="s">
        <v>2205</v>
      </c>
      <c r="E690" s="26" t="s">
        <v>2074</v>
      </c>
      <c r="F690" s="16"/>
      <c r="G690" s="125" t="e">
        <f>VLOOKUP(A690,'[1]KARDEX CIERRE NOVIEMBRE'!$A$11:$A$1094,1,FALSE)</f>
        <v>#N/A</v>
      </c>
    </row>
    <row r="691" spans="1:7">
      <c r="A691" s="17">
        <v>60289</v>
      </c>
      <c r="B691" s="26" t="s">
        <v>2216</v>
      </c>
      <c r="C691" s="26" t="s">
        <v>1373</v>
      </c>
      <c r="D691" s="26" t="s">
        <v>2205</v>
      </c>
      <c r="E691" s="26" t="s">
        <v>2074</v>
      </c>
      <c r="F691" s="16"/>
      <c r="G691" s="125" t="e">
        <f>VLOOKUP(A691,'[1]KARDEX CIERRE NOVIEMBRE'!$A$11:$A$1094,1,FALSE)</f>
        <v>#N/A</v>
      </c>
    </row>
    <row r="692" spans="1:7">
      <c r="A692" s="17">
        <v>62816</v>
      </c>
      <c r="B692" s="26" t="s">
        <v>2236</v>
      </c>
      <c r="C692" s="26" t="s">
        <v>1373</v>
      </c>
      <c r="D692" s="26" t="s">
        <v>2205</v>
      </c>
      <c r="E692" s="26" t="s">
        <v>2074</v>
      </c>
      <c r="F692" s="16"/>
      <c r="G692" s="125" t="e">
        <f>VLOOKUP(A692,'[1]KARDEX CIERRE NOVIEMBRE'!$A$11:$A$1094,1,FALSE)</f>
        <v>#N/A</v>
      </c>
    </row>
    <row r="693" spans="1:7">
      <c r="A693" s="17">
        <v>61878</v>
      </c>
      <c r="B693" s="26" t="s">
        <v>2206</v>
      </c>
      <c r="C693" s="26" t="s">
        <v>1363</v>
      </c>
      <c r="D693" s="26" t="s">
        <v>2205</v>
      </c>
      <c r="E693" s="26" t="s">
        <v>2074</v>
      </c>
      <c r="F693" s="16"/>
      <c r="G693" s="125">
        <f>VLOOKUP(A693,'[1]KARDEX CIERRE NOVIEMBRE'!$A$11:$A$1094,1,FALSE)</f>
        <v>61878</v>
      </c>
    </row>
    <row r="694" spans="1:7">
      <c r="A694" s="17">
        <v>52861</v>
      </c>
      <c r="B694" s="26" t="s">
        <v>2210</v>
      </c>
      <c r="C694" s="26" t="s">
        <v>1363</v>
      </c>
      <c r="D694" s="26" t="s">
        <v>2205</v>
      </c>
      <c r="E694" s="26" t="s">
        <v>2074</v>
      </c>
      <c r="F694" s="16"/>
      <c r="G694" s="125">
        <f>VLOOKUP(A694,'[1]KARDEX CIERRE NOVIEMBRE'!$A$11:$A$1094,1,FALSE)</f>
        <v>52861</v>
      </c>
    </row>
    <row r="695" spans="1:7">
      <c r="A695" s="17">
        <v>5120</v>
      </c>
      <c r="B695" s="26" t="s">
        <v>2204</v>
      </c>
      <c r="C695" s="26" t="s">
        <v>2144</v>
      </c>
      <c r="D695" s="26" t="s">
        <v>2205</v>
      </c>
      <c r="E695" s="26" t="s">
        <v>2074</v>
      </c>
      <c r="F695" s="16"/>
      <c r="G695" s="125" t="e">
        <f>VLOOKUP(A695,'[1]KARDEX CIERRE NOVIEMBRE'!$A$11:$A$1094,1,FALSE)</f>
        <v>#N/A</v>
      </c>
    </row>
    <row r="696" spans="1:7">
      <c r="A696" s="17">
        <v>64243</v>
      </c>
      <c r="B696" s="26" t="s">
        <v>2243</v>
      </c>
      <c r="C696" s="26" t="s">
        <v>1367</v>
      </c>
      <c r="D696" s="26" t="s">
        <v>2205</v>
      </c>
      <c r="E696" s="26" t="s">
        <v>2074</v>
      </c>
      <c r="F696" s="16"/>
      <c r="G696" s="125" t="e">
        <f>VLOOKUP(A696,'[1]KARDEX CIERRE NOVIEMBRE'!$A$11:$A$1094,1,FALSE)</f>
        <v>#N/A</v>
      </c>
    </row>
    <row r="697" spans="1:7">
      <c r="A697" s="17">
        <v>51152</v>
      </c>
      <c r="B697" s="26" t="s">
        <v>2198</v>
      </c>
      <c r="C697" s="26" t="s">
        <v>1363</v>
      </c>
      <c r="D697" s="26" t="s">
        <v>2199</v>
      </c>
      <c r="E697" s="26" t="s">
        <v>2074</v>
      </c>
      <c r="F697" s="16"/>
      <c r="G697" s="125" t="e">
        <f>VLOOKUP(A697,'[1]KARDEX CIERRE NOVIEMBRE'!$A$11:$A$1094,1,FALSE)</f>
        <v>#N/A</v>
      </c>
    </row>
    <row r="698" spans="1:7">
      <c r="A698" s="17">
        <v>64018</v>
      </c>
      <c r="B698" s="26" t="s">
        <v>2222</v>
      </c>
      <c r="C698" s="26" t="s">
        <v>1363</v>
      </c>
      <c r="D698" s="26" t="s">
        <v>2199</v>
      </c>
      <c r="E698" s="26" t="s">
        <v>2074</v>
      </c>
      <c r="F698" s="16"/>
      <c r="G698" s="125">
        <f>VLOOKUP(A698,'[1]KARDEX CIERRE NOVIEMBRE'!$A$11:$A$1094,1,FALSE)</f>
        <v>64018</v>
      </c>
    </row>
    <row r="699" spans="1:7">
      <c r="A699" s="17">
        <v>63589</v>
      </c>
      <c r="B699" s="26" t="s">
        <v>2201</v>
      </c>
      <c r="C699" s="26" t="s">
        <v>1363</v>
      </c>
      <c r="D699" s="26" t="s">
        <v>2199</v>
      </c>
      <c r="E699" s="26" t="s">
        <v>2074</v>
      </c>
      <c r="F699" s="16"/>
      <c r="G699" s="125">
        <f>VLOOKUP(A699,'[1]KARDEX CIERRE NOVIEMBRE'!$A$11:$A$1094,1,FALSE)</f>
        <v>63589</v>
      </c>
    </row>
    <row r="700" spans="1:7">
      <c r="A700" s="17">
        <v>64173</v>
      </c>
      <c r="B700" s="26" t="s">
        <v>2202</v>
      </c>
      <c r="C700" s="26" t="s">
        <v>1367</v>
      </c>
      <c r="D700" s="26" t="s">
        <v>2199</v>
      </c>
      <c r="E700" s="26" t="s">
        <v>2074</v>
      </c>
      <c r="F700" s="16"/>
      <c r="G700" s="125">
        <f>VLOOKUP(A700,'[1]KARDEX CIERRE NOVIEMBRE'!$A$11:$A$1094,1,FALSE)</f>
        <v>64173</v>
      </c>
    </row>
    <row r="701" spans="1:7">
      <c r="A701" s="17">
        <v>63675</v>
      </c>
      <c r="B701" s="26" t="s">
        <v>1239</v>
      </c>
      <c r="C701" s="26" t="s">
        <v>1373</v>
      </c>
      <c r="D701" s="26" t="s">
        <v>2199</v>
      </c>
      <c r="E701" s="26" t="s">
        <v>2074</v>
      </c>
      <c r="F701" s="16"/>
      <c r="G701" s="125" t="e">
        <f>VLOOKUP(A701,'[1]KARDEX CIERRE NOVIEMBRE'!$A$11:$A$1094,1,FALSE)</f>
        <v>#N/A</v>
      </c>
    </row>
    <row r="702" spans="1:7">
      <c r="A702" s="17">
        <v>53804</v>
      </c>
      <c r="B702" s="26" t="s">
        <v>1744</v>
      </c>
      <c r="C702" s="26" t="s">
        <v>11</v>
      </c>
      <c r="D702" s="26" t="s">
        <v>2188</v>
      </c>
      <c r="E702" s="26" t="s">
        <v>2074</v>
      </c>
      <c r="F702" s="16"/>
      <c r="G702" s="125" t="e">
        <f>VLOOKUP(A702,'[1]KARDEX CIERRE NOVIEMBRE'!$A$11:$A$1094,1,FALSE)</f>
        <v>#N/A</v>
      </c>
    </row>
    <row r="703" spans="1:7">
      <c r="A703" s="17">
        <v>50749</v>
      </c>
      <c r="B703" s="26" t="s">
        <v>2234</v>
      </c>
      <c r="C703" s="26" t="s">
        <v>1367</v>
      </c>
      <c r="D703" s="26" t="s">
        <v>2188</v>
      </c>
      <c r="E703" s="26" t="s">
        <v>2074</v>
      </c>
      <c r="F703" s="16"/>
      <c r="G703" s="125" t="e">
        <f>VLOOKUP(A703,'[1]KARDEX CIERRE NOVIEMBRE'!$A$11:$A$1094,1,FALSE)</f>
        <v>#N/A</v>
      </c>
    </row>
    <row r="704" spans="1:7">
      <c r="A704" s="17">
        <v>60937</v>
      </c>
      <c r="B704" s="26" t="s">
        <v>2239</v>
      </c>
      <c r="C704" s="26" t="s">
        <v>1369</v>
      </c>
      <c r="D704" s="26" t="s">
        <v>2188</v>
      </c>
      <c r="E704" s="26" t="s">
        <v>2074</v>
      </c>
      <c r="F704" s="16"/>
      <c r="G704" s="125">
        <f>VLOOKUP(A704,'[1]KARDEX CIERRE NOVIEMBRE'!$A$11:$A$1094,1,FALSE)</f>
        <v>60937</v>
      </c>
    </row>
    <row r="705" spans="1:7">
      <c r="A705" s="17">
        <v>52060</v>
      </c>
      <c r="B705" s="26" t="s">
        <v>2240</v>
      </c>
      <c r="C705" s="26" t="s">
        <v>1761</v>
      </c>
      <c r="D705" s="26" t="s">
        <v>2188</v>
      </c>
      <c r="E705" s="26" t="s">
        <v>2074</v>
      </c>
      <c r="F705" s="16"/>
      <c r="G705" s="125">
        <f>VLOOKUP(A705,'[1]KARDEX CIERRE NOVIEMBRE'!$A$11:$A$1094,1,FALSE)</f>
        <v>52060</v>
      </c>
    </row>
    <row r="706" spans="1:7">
      <c r="A706" s="17">
        <v>63600</v>
      </c>
      <c r="B706" s="26" t="s">
        <v>1897</v>
      </c>
      <c r="C706" s="26" t="s">
        <v>1363</v>
      </c>
      <c r="D706" s="26" t="s">
        <v>2188</v>
      </c>
      <c r="E706" s="26" t="s">
        <v>2074</v>
      </c>
      <c r="F706" s="16"/>
      <c r="G706" s="125" t="e">
        <f>VLOOKUP(A706,'[1]KARDEX CIERRE NOVIEMBRE'!$A$11:$A$1094,1,FALSE)</f>
        <v>#N/A</v>
      </c>
    </row>
    <row r="707" spans="1:7">
      <c r="A707" s="17">
        <v>63647</v>
      </c>
      <c r="B707" s="26" t="s">
        <v>1904</v>
      </c>
      <c r="C707" s="26" t="s">
        <v>473</v>
      </c>
      <c r="D707" s="26" t="s">
        <v>2188</v>
      </c>
      <c r="E707" s="26" t="s">
        <v>2074</v>
      </c>
      <c r="F707" s="16"/>
      <c r="G707" s="125">
        <f>VLOOKUP(A707,'[1]KARDEX CIERRE NOVIEMBRE'!$A$11:$A$1094,1,FALSE)</f>
        <v>63647</v>
      </c>
    </row>
    <row r="708" spans="1:7">
      <c r="A708" s="17">
        <v>52855</v>
      </c>
      <c r="B708" s="26" t="s">
        <v>1733</v>
      </c>
      <c r="C708" s="26" t="s">
        <v>11</v>
      </c>
      <c r="D708" s="26" t="s">
        <v>2188</v>
      </c>
      <c r="E708" s="26" t="s">
        <v>2074</v>
      </c>
      <c r="F708" s="16"/>
      <c r="G708" s="125">
        <f>VLOOKUP(A708,'[1]KARDEX CIERRE NOVIEMBRE'!$A$11:$A$1094,1,FALSE)</f>
        <v>52855</v>
      </c>
    </row>
    <row r="709" spans="1:7">
      <c r="A709" s="17">
        <v>51465</v>
      </c>
      <c r="B709" s="26" t="s">
        <v>1730</v>
      </c>
      <c r="C709" s="26" t="s">
        <v>1362</v>
      </c>
      <c r="D709" s="26" t="s">
        <v>2188</v>
      </c>
      <c r="E709" s="26" t="s">
        <v>2074</v>
      </c>
      <c r="F709" s="16"/>
      <c r="G709" s="125" t="e">
        <f>VLOOKUP(A709,'[1]KARDEX CIERRE NOVIEMBRE'!$A$11:$A$1094,1,FALSE)</f>
        <v>#N/A</v>
      </c>
    </row>
    <row r="710" spans="1:7">
      <c r="A710" s="17">
        <v>52859</v>
      </c>
      <c r="B710" s="26" t="s">
        <v>1736</v>
      </c>
      <c r="C710" s="26" t="s">
        <v>1738</v>
      </c>
      <c r="D710" s="26" t="s">
        <v>2188</v>
      </c>
      <c r="E710" s="26" t="s">
        <v>2074</v>
      </c>
      <c r="F710" s="16"/>
      <c r="G710" s="125" t="e">
        <f>VLOOKUP(A710,'[1]KARDEX CIERRE NOVIEMBRE'!$A$11:$A$1094,1,FALSE)</f>
        <v>#N/A</v>
      </c>
    </row>
    <row r="711" spans="1:7">
      <c r="A711" s="17">
        <v>60253</v>
      </c>
      <c r="B711" s="26" t="s">
        <v>1958</v>
      </c>
      <c r="C711" s="26" t="s">
        <v>1738</v>
      </c>
      <c r="D711" s="26" t="s">
        <v>2188</v>
      </c>
      <c r="E711" s="26" t="s">
        <v>2074</v>
      </c>
      <c r="F711" s="16"/>
      <c r="G711" s="125" t="e">
        <f>VLOOKUP(A711,'[1]KARDEX CIERRE NOVIEMBRE'!$A$11:$A$1094,1,FALSE)</f>
        <v>#N/A</v>
      </c>
    </row>
    <row r="712" spans="1:7">
      <c r="A712" s="17">
        <v>53193</v>
      </c>
      <c r="B712" s="26" t="s">
        <v>2233</v>
      </c>
      <c r="C712" s="26" t="s">
        <v>1365</v>
      </c>
      <c r="D712" s="26" t="s">
        <v>2188</v>
      </c>
      <c r="E712" s="26" t="s">
        <v>2074</v>
      </c>
      <c r="F712" s="16"/>
      <c r="G712" s="125">
        <f>VLOOKUP(A712,'[1]KARDEX CIERRE NOVIEMBRE'!$A$11:$A$1094,1,FALSE)</f>
        <v>53193</v>
      </c>
    </row>
    <row r="713" spans="1:7">
      <c r="A713" s="17">
        <v>61270</v>
      </c>
      <c r="B713" s="26" t="s">
        <v>1782</v>
      </c>
      <c r="C713" s="26" t="s">
        <v>473</v>
      </c>
      <c r="D713" s="26" t="s">
        <v>2188</v>
      </c>
      <c r="E713" s="26" t="s">
        <v>2074</v>
      </c>
      <c r="F713" s="16"/>
      <c r="G713" s="125">
        <f>VLOOKUP(A713,'[1]KARDEX CIERRE NOVIEMBRE'!$A$11:$A$1094,1,FALSE)</f>
        <v>61270</v>
      </c>
    </row>
    <row r="714" spans="1:7">
      <c r="A714" s="17">
        <v>53886</v>
      </c>
      <c r="B714" s="26" t="s">
        <v>1751</v>
      </c>
      <c r="C714" s="26" t="s">
        <v>473</v>
      </c>
      <c r="D714" s="26" t="s">
        <v>2188</v>
      </c>
      <c r="E714" s="26" t="s">
        <v>2074</v>
      </c>
      <c r="F714" s="16"/>
      <c r="G714" s="125" t="e">
        <f>VLOOKUP(A714,'[1]KARDEX CIERRE NOVIEMBRE'!$A$11:$A$1094,1,FALSE)</f>
        <v>#N/A</v>
      </c>
    </row>
    <row r="715" spans="1:7">
      <c r="A715" s="17">
        <v>50737</v>
      </c>
      <c r="B715" s="26" t="s">
        <v>1728</v>
      </c>
      <c r="C715" s="26" t="s">
        <v>1363</v>
      </c>
      <c r="D715" s="26" t="s">
        <v>2188</v>
      </c>
      <c r="E715" s="26" t="s">
        <v>2074</v>
      </c>
      <c r="F715" s="16"/>
      <c r="G715" s="125" t="e">
        <f>VLOOKUP(A715,'[1]KARDEX CIERRE NOVIEMBRE'!$A$11:$A$1094,1,FALSE)</f>
        <v>#N/A</v>
      </c>
    </row>
    <row r="716" spans="1:7">
      <c r="A716" s="17">
        <v>62049</v>
      </c>
      <c r="B716" s="26" t="s">
        <v>1982</v>
      </c>
      <c r="C716" s="26" t="s">
        <v>473</v>
      </c>
      <c r="D716" s="26" t="s">
        <v>2188</v>
      </c>
      <c r="E716" s="26" t="s">
        <v>2074</v>
      </c>
      <c r="F716" s="16"/>
      <c r="G716" s="125" t="e">
        <f>VLOOKUP(A716,'[1]KARDEX CIERRE NOVIEMBRE'!$A$11:$A$1094,1,FALSE)</f>
        <v>#N/A</v>
      </c>
    </row>
    <row r="717" spans="1:7">
      <c r="A717" s="17">
        <v>63129</v>
      </c>
      <c r="B717" s="26" t="s">
        <v>1979</v>
      </c>
      <c r="C717" s="26" t="s">
        <v>1365</v>
      </c>
      <c r="D717" s="26" t="s">
        <v>2188</v>
      </c>
      <c r="E717" s="26" t="s">
        <v>2074</v>
      </c>
      <c r="F717" s="16"/>
      <c r="G717" s="125">
        <f>VLOOKUP(A717,'[1]KARDEX CIERRE NOVIEMBRE'!$A$11:$A$1094,1,FALSE)</f>
        <v>63129</v>
      </c>
    </row>
    <row r="718" spans="1:7">
      <c r="A718" s="17">
        <v>63774</v>
      </c>
      <c r="B718" s="26" t="s">
        <v>1964</v>
      </c>
      <c r="C718" s="26" t="s">
        <v>473</v>
      </c>
      <c r="D718" s="26" t="s">
        <v>2188</v>
      </c>
      <c r="E718" s="26" t="s">
        <v>2074</v>
      </c>
      <c r="F718" s="16"/>
      <c r="G718" s="125" t="e">
        <f>VLOOKUP(A718,'[1]KARDEX CIERRE NOVIEMBRE'!$A$11:$A$1094,1,FALSE)</f>
        <v>#N/A</v>
      </c>
    </row>
    <row r="719" spans="1:7">
      <c r="A719" s="17">
        <v>63280</v>
      </c>
      <c r="B719" s="26" t="s">
        <v>1446</v>
      </c>
      <c r="C719" s="26" t="s">
        <v>473</v>
      </c>
      <c r="D719" s="26" t="s">
        <v>2188</v>
      </c>
      <c r="E719" s="26" t="s">
        <v>2074</v>
      </c>
      <c r="F719" s="16"/>
      <c r="G719" s="125" t="e">
        <f>VLOOKUP(A719,'[1]KARDEX CIERRE NOVIEMBRE'!$A$11:$A$1094,1,FALSE)</f>
        <v>#N/A</v>
      </c>
    </row>
    <row r="720" spans="1:7">
      <c r="A720" s="17">
        <v>64033</v>
      </c>
      <c r="B720" s="26" t="s">
        <v>1956</v>
      </c>
      <c r="C720" s="26" t="s">
        <v>473</v>
      </c>
      <c r="D720" s="26" t="s">
        <v>2188</v>
      </c>
      <c r="E720" s="26" t="s">
        <v>2074</v>
      </c>
      <c r="F720" s="16"/>
      <c r="G720" s="125" t="e">
        <f>VLOOKUP(A720,'[1]KARDEX CIERRE NOVIEMBRE'!$A$11:$A$1094,1,FALSE)</f>
        <v>#N/A</v>
      </c>
    </row>
    <row r="721" spans="1:7">
      <c r="A721" s="17">
        <v>62590</v>
      </c>
      <c r="B721" s="26" t="s">
        <v>1829</v>
      </c>
      <c r="C721" s="26" t="s">
        <v>473</v>
      </c>
      <c r="D721" s="26" t="s">
        <v>2188</v>
      </c>
      <c r="E721" s="26" t="s">
        <v>2074</v>
      </c>
      <c r="F721" s="16"/>
      <c r="G721" s="125" t="e">
        <f>VLOOKUP(A721,'[1]KARDEX CIERRE NOVIEMBRE'!$A$11:$A$1094,1,FALSE)</f>
        <v>#N/A</v>
      </c>
    </row>
    <row r="722" spans="1:7">
      <c r="A722" s="17">
        <v>62397</v>
      </c>
      <c r="B722" s="26" t="s">
        <v>1171</v>
      </c>
      <c r="C722" s="26" t="s">
        <v>473</v>
      </c>
      <c r="D722" s="26" t="s">
        <v>2188</v>
      </c>
      <c r="E722" s="26" t="s">
        <v>2074</v>
      </c>
      <c r="F722" s="16"/>
      <c r="G722" s="125" t="e">
        <f>VLOOKUP(A722,'[1]KARDEX CIERRE NOVIEMBRE'!$A$11:$A$1094,1,FALSE)</f>
        <v>#N/A</v>
      </c>
    </row>
    <row r="723" spans="1:7">
      <c r="A723" s="17">
        <v>61926</v>
      </c>
      <c r="B723" s="26" t="s">
        <v>1798</v>
      </c>
      <c r="C723" s="26" t="s">
        <v>473</v>
      </c>
      <c r="D723" s="26" t="s">
        <v>2188</v>
      </c>
      <c r="E723" s="26" t="s">
        <v>2074</v>
      </c>
      <c r="F723" s="16"/>
      <c r="G723" s="125" t="e">
        <f>VLOOKUP(A723,'[1]KARDEX CIERRE NOVIEMBRE'!$A$11:$A$1094,1,FALSE)</f>
        <v>#N/A</v>
      </c>
    </row>
    <row r="724" spans="1:7">
      <c r="A724" s="17">
        <v>62211</v>
      </c>
      <c r="B724" s="26" t="s">
        <v>1804</v>
      </c>
      <c r="C724" s="26" t="s">
        <v>473</v>
      </c>
      <c r="D724" s="26" t="s">
        <v>2188</v>
      </c>
      <c r="E724" s="26" t="s">
        <v>2074</v>
      </c>
      <c r="F724" s="16"/>
      <c r="G724" s="125">
        <f>VLOOKUP(A724,'[1]KARDEX CIERRE NOVIEMBRE'!$A$11:$A$1094,1,FALSE)</f>
        <v>62211</v>
      </c>
    </row>
    <row r="725" spans="1:7">
      <c r="A725" s="17">
        <v>62716</v>
      </c>
      <c r="B725" s="26" t="s">
        <v>1838</v>
      </c>
      <c r="C725" s="26" t="s">
        <v>1369</v>
      </c>
      <c r="D725" s="26" t="s">
        <v>2188</v>
      </c>
      <c r="E725" s="26" t="s">
        <v>2074</v>
      </c>
      <c r="F725" s="16"/>
      <c r="G725" s="125" t="e">
        <f>VLOOKUP(A725,'[1]KARDEX CIERRE NOVIEMBRE'!$A$11:$A$1094,1,FALSE)</f>
        <v>#N/A</v>
      </c>
    </row>
    <row r="726" spans="1:7">
      <c r="A726" s="17">
        <v>63163</v>
      </c>
      <c r="B726" s="26" t="s">
        <v>1864</v>
      </c>
      <c r="C726" s="26" t="s">
        <v>473</v>
      </c>
      <c r="D726" s="26" t="s">
        <v>2188</v>
      </c>
      <c r="E726" s="26" t="s">
        <v>2074</v>
      </c>
      <c r="F726" s="16"/>
      <c r="G726" s="125" t="e">
        <f>VLOOKUP(A726,'[1]KARDEX CIERRE NOVIEMBRE'!$A$11:$A$1094,1,FALSE)</f>
        <v>#N/A</v>
      </c>
    </row>
    <row r="727" spans="1:7">
      <c r="A727" s="17">
        <v>62558</v>
      </c>
      <c r="B727" s="26" t="s">
        <v>1824</v>
      </c>
      <c r="C727" s="26" t="s">
        <v>473</v>
      </c>
      <c r="D727" s="26" t="s">
        <v>2188</v>
      </c>
      <c r="E727" s="26" t="s">
        <v>2074</v>
      </c>
      <c r="F727" s="16"/>
      <c r="G727" s="125" t="e">
        <f>VLOOKUP(A727,'[1]KARDEX CIERRE NOVIEMBRE'!$A$11:$A$1094,1,FALSE)</f>
        <v>#N/A</v>
      </c>
    </row>
    <row r="728" spans="1:7">
      <c r="A728" s="17">
        <v>63297</v>
      </c>
      <c r="B728" s="26" t="s">
        <v>1872</v>
      </c>
      <c r="C728" s="26" t="s">
        <v>1369</v>
      </c>
      <c r="D728" s="26" t="s">
        <v>2188</v>
      </c>
      <c r="E728" s="26" t="s">
        <v>2074</v>
      </c>
      <c r="F728" s="16"/>
      <c r="G728" s="125" t="e">
        <f>VLOOKUP(A728,'[1]KARDEX CIERRE NOVIEMBRE'!$A$11:$A$1094,1,FALSE)</f>
        <v>#N/A</v>
      </c>
    </row>
    <row r="729" spans="1:7">
      <c r="A729" s="17">
        <v>64287</v>
      </c>
      <c r="B729" s="26" t="s">
        <v>2190</v>
      </c>
      <c r="C729" s="26" t="s">
        <v>473</v>
      </c>
      <c r="D729" s="26" t="s">
        <v>2188</v>
      </c>
      <c r="E729" s="26" t="s">
        <v>2074</v>
      </c>
      <c r="F729" s="16"/>
      <c r="G729" s="125" t="e">
        <f>VLOOKUP(A729,'[1]KARDEX CIERRE NOVIEMBRE'!$A$11:$A$1094,1,FALSE)</f>
        <v>#N/A</v>
      </c>
    </row>
    <row r="730" spans="1:7">
      <c r="A730" s="17">
        <v>63847</v>
      </c>
      <c r="B730" s="26" t="s">
        <v>1924</v>
      </c>
      <c r="C730" s="26" t="s">
        <v>473</v>
      </c>
      <c r="D730" s="26" t="s">
        <v>2188</v>
      </c>
      <c r="E730" s="26" t="s">
        <v>2074</v>
      </c>
      <c r="F730" s="16"/>
      <c r="G730" s="125">
        <f>VLOOKUP(A730,'[1]KARDEX CIERRE NOVIEMBRE'!$A$11:$A$1094,1,FALSE)</f>
        <v>63847</v>
      </c>
    </row>
    <row r="731" spans="1:7">
      <c r="A731" s="17">
        <v>61079</v>
      </c>
      <c r="B731" s="26" t="s">
        <v>1776</v>
      </c>
      <c r="C731" s="26" t="s">
        <v>473</v>
      </c>
      <c r="D731" s="26" t="s">
        <v>2188</v>
      </c>
      <c r="E731" s="26" t="s">
        <v>2074</v>
      </c>
      <c r="F731" s="16"/>
      <c r="G731" s="125" t="e">
        <f>VLOOKUP(A731,'[1]KARDEX CIERRE NOVIEMBRE'!$A$11:$A$1094,1,FALSE)</f>
        <v>#N/A</v>
      </c>
    </row>
    <row r="732" spans="1:7">
      <c r="A732" s="17">
        <v>64403</v>
      </c>
      <c r="B732" s="26" t="s">
        <v>2278</v>
      </c>
      <c r="C732" s="26" t="s">
        <v>473</v>
      </c>
      <c r="D732" s="26" t="s">
        <v>2188</v>
      </c>
      <c r="E732" s="26" t="s">
        <v>2074</v>
      </c>
      <c r="F732" s="16"/>
      <c r="G732" s="125">
        <f>VLOOKUP(A732,'[1]KARDEX CIERRE NOVIEMBRE'!$A$11:$A$1094,1,FALSE)</f>
        <v>64403</v>
      </c>
    </row>
    <row r="733" spans="1:7">
      <c r="A733" s="17">
        <v>64402</v>
      </c>
      <c r="B733" s="26" t="s">
        <v>2284</v>
      </c>
      <c r="C733" s="26" t="s">
        <v>473</v>
      </c>
      <c r="D733" s="26" t="s">
        <v>2188</v>
      </c>
      <c r="E733" s="26" t="s">
        <v>2074</v>
      </c>
      <c r="F733" s="16"/>
      <c r="G733" s="125" t="e">
        <f>VLOOKUP(A733,'[1]KARDEX CIERRE NOVIEMBRE'!$A$11:$A$1094,1,FALSE)</f>
        <v>#N/A</v>
      </c>
    </row>
    <row r="734" spans="1:7">
      <c r="A734" s="17">
        <v>64405</v>
      </c>
      <c r="B734" s="26" t="s">
        <v>2285</v>
      </c>
      <c r="C734" s="26" t="s">
        <v>473</v>
      </c>
      <c r="D734" s="26" t="s">
        <v>2188</v>
      </c>
      <c r="E734" s="26" t="s">
        <v>2074</v>
      </c>
      <c r="F734" s="16"/>
      <c r="G734" s="125" t="e">
        <f>VLOOKUP(A734,'[1]KARDEX CIERRE NOVIEMBRE'!$A$11:$A$1094,1,FALSE)</f>
        <v>#N/A</v>
      </c>
    </row>
    <row r="735" spans="1:7">
      <c r="A735" s="17">
        <v>61486</v>
      </c>
      <c r="B735" s="26" t="s">
        <v>1789</v>
      </c>
      <c r="C735" s="26" t="s">
        <v>11</v>
      </c>
      <c r="D735" s="26" t="s">
        <v>2188</v>
      </c>
      <c r="E735" s="26" t="s">
        <v>2074</v>
      </c>
      <c r="F735" s="16"/>
      <c r="G735" s="125" t="e">
        <f>VLOOKUP(A735,'[1]KARDEX CIERRE NOVIEMBRE'!$A$11:$A$1094,1,FALSE)</f>
        <v>#N/A</v>
      </c>
    </row>
    <row r="736" spans="1:7">
      <c r="A736" s="17">
        <v>53962</v>
      </c>
      <c r="B736" s="26" t="s">
        <v>1754</v>
      </c>
      <c r="C736" s="26" t="s">
        <v>1363</v>
      </c>
      <c r="D736" s="26" t="s">
        <v>2188</v>
      </c>
      <c r="E736" s="26" t="s">
        <v>2074</v>
      </c>
      <c r="F736" s="16"/>
      <c r="G736" s="125" t="e">
        <f>VLOOKUP(A736,'[1]KARDEX CIERRE NOVIEMBRE'!$A$11:$A$1094,1,FALSE)</f>
        <v>#N/A</v>
      </c>
    </row>
    <row r="737" spans="1:7">
      <c r="A737" s="17">
        <v>62975</v>
      </c>
      <c r="B737" s="26" t="s">
        <v>1849</v>
      </c>
      <c r="C737" s="26" t="s">
        <v>1362</v>
      </c>
      <c r="D737" s="26" t="s">
        <v>2188</v>
      </c>
      <c r="E737" s="26" t="s">
        <v>2074</v>
      </c>
      <c r="F737" s="16"/>
      <c r="G737" s="125">
        <f>VLOOKUP(A737,'[1]KARDEX CIERRE NOVIEMBRE'!$A$11:$A$1094,1,FALSE)</f>
        <v>62975</v>
      </c>
    </row>
    <row r="738" spans="1:7">
      <c r="A738" s="17">
        <v>62672</v>
      </c>
      <c r="B738" s="26" t="s">
        <v>1834</v>
      </c>
      <c r="C738" s="26" t="s">
        <v>477</v>
      </c>
      <c r="D738" s="26" t="s">
        <v>2188</v>
      </c>
      <c r="E738" s="26" t="s">
        <v>2074</v>
      </c>
      <c r="F738" s="16"/>
      <c r="G738" s="125">
        <f>VLOOKUP(A738,'[1]KARDEX CIERRE NOVIEMBRE'!$A$11:$A$1094,1,FALSE)</f>
        <v>62672</v>
      </c>
    </row>
    <row r="739" spans="1:7">
      <c r="A739" s="17">
        <v>63233</v>
      </c>
      <c r="B739" s="26" t="s">
        <v>1868</v>
      </c>
      <c r="C739" s="26" t="s">
        <v>473</v>
      </c>
      <c r="D739" s="26" t="s">
        <v>2188</v>
      </c>
      <c r="E739" s="26" t="s">
        <v>2074</v>
      </c>
      <c r="F739" s="16"/>
      <c r="G739" s="125">
        <f>VLOOKUP(A739,'[1]KARDEX CIERRE NOVIEMBRE'!$A$11:$A$1094,1,FALSE)</f>
        <v>63233</v>
      </c>
    </row>
    <row r="740" spans="1:7">
      <c r="A740" s="17">
        <v>62751</v>
      </c>
      <c r="B740" s="26" t="s">
        <v>1251</v>
      </c>
      <c r="C740" s="26" t="s">
        <v>15</v>
      </c>
      <c r="D740" s="26" t="s">
        <v>2188</v>
      </c>
      <c r="E740" s="26" t="s">
        <v>2074</v>
      </c>
      <c r="F740" s="16"/>
      <c r="G740" s="125" t="e">
        <f>VLOOKUP(A740,'[1]KARDEX CIERRE NOVIEMBRE'!$A$11:$A$1094,1,FALSE)</f>
        <v>#N/A</v>
      </c>
    </row>
    <row r="741" spans="1:7">
      <c r="A741" s="17">
        <v>62385</v>
      </c>
      <c r="B741" s="26" t="s">
        <v>1808</v>
      </c>
      <c r="C741" s="26" t="s">
        <v>473</v>
      </c>
      <c r="D741" s="26" t="s">
        <v>2188</v>
      </c>
      <c r="E741" s="26" t="s">
        <v>2074</v>
      </c>
      <c r="F741" s="16"/>
      <c r="G741" s="125">
        <f>VLOOKUP(A741,'[1]KARDEX CIERRE NOVIEMBRE'!$A$11:$A$1094,1,FALSE)</f>
        <v>62385</v>
      </c>
    </row>
    <row r="742" spans="1:7">
      <c r="A742" s="17">
        <v>61565</v>
      </c>
      <c r="B742" s="26" t="s">
        <v>1792</v>
      </c>
      <c r="C742" s="26" t="s">
        <v>473</v>
      </c>
      <c r="D742" s="26" t="s">
        <v>2188</v>
      </c>
      <c r="E742" s="26" t="s">
        <v>2074</v>
      </c>
      <c r="F742" s="16"/>
      <c r="G742" s="125" t="e">
        <f>VLOOKUP(A742,'[1]KARDEX CIERRE NOVIEMBRE'!$A$11:$A$1094,1,FALSE)</f>
        <v>#N/A</v>
      </c>
    </row>
    <row r="743" spans="1:7">
      <c r="A743" s="17">
        <v>63962</v>
      </c>
      <c r="B743" s="26" t="s">
        <v>1936</v>
      </c>
      <c r="C743" s="26" t="s">
        <v>1761</v>
      </c>
      <c r="D743" s="26" t="s">
        <v>2188</v>
      </c>
      <c r="E743" s="26" t="s">
        <v>2074</v>
      </c>
      <c r="F743" s="16"/>
      <c r="G743" s="125" t="e">
        <f>VLOOKUP(A743,'[1]KARDEX CIERRE NOVIEMBRE'!$A$11:$A$1094,1,FALSE)</f>
        <v>#N/A</v>
      </c>
    </row>
    <row r="744" spans="1:7">
      <c r="A744" s="17">
        <v>61475</v>
      </c>
      <c r="B744" s="26" t="s">
        <v>134</v>
      </c>
      <c r="C744" s="26" t="s">
        <v>473</v>
      </c>
      <c r="D744" s="26" t="s">
        <v>2188</v>
      </c>
      <c r="E744" s="26" t="s">
        <v>2074</v>
      </c>
      <c r="F744" s="16"/>
      <c r="G744" s="125">
        <f>VLOOKUP(A744,'[1]KARDEX CIERRE NOVIEMBRE'!$A$11:$A$1094,1,FALSE)</f>
        <v>61475</v>
      </c>
    </row>
    <row r="745" spans="1:7">
      <c r="A745" s="17">
        <v>61086</v>
      </c>
      <c r="B745" s="26" t="s">
        <v>1778</v>
      </c>
      <c r="C745" s="26" t="s">
        <v>1362</v>
      </c>
      <c r="D745" s="26" t="s">
        <v>2188</v>
      </c>
      <c r="E745" s="26" t="s">
        <v>2074</v>
      </c>
      <c r="F745" s="16"/>
      <c r="G745" s="125" t="e">
        <f>VLOOKUP(A745,'[1]KARDEX CIERRE NOVIEMBRE'!$A$11:$A$1094,1,FALSE)</f>
        <v>#N/A</v>
      </c>
    </row>
  </sheetData>
  <autoFilter ref="A630:G745" xr:uid="{00000000-0009-0000-0000-000001000000}"/>
  <mergeCells count="1">
    <mergeCell ref="A629:D629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194"/>
  <sheetViews>
    <sheetView showGridLines="0" zoomScaleNormal="100" workbookViewId="0">
      <pane ySplit="1" topLeftCell="A1175" activePane="bottomLeft" state="frozen"/>
      <selection activeCell="B632" sqref="B632"/>
      <selection pane="bottomLeft" activeCell="B632" sqref="B632"/>
    </sheetView>
  </sheetViews>
  <sheetFormatPr baseColWidth="10" defaultRowHeight="10.5"/>
  <cols>
    <col min="1" max="1" width="9.85546875" style="12" bestFit="1" customWidth="1"/>
    <col min="2" max="2" width="44.5703125" style="12" bestFit="1" customWidth="1"/>
    <col min="3" max="3" width="12" style="12" bestFit="1" customWidth="1"/>
    <col min="4" max="4" width="29.5703125" style="12" bestFit="1" customWidth="1"/>
    <col min="5" max="5" width="30.28515625" style="12" bestFit="1" customWidth="1"/>
    <col min="6" max="6" width="45.42578125" style="12" bestFit="1" customWidth="1"/>
    <col min="7" max="7" width="50.5703125" style="12" bestFit="1" customWidth="1"/>
    <col min="8" max="8" width="52.42578125" style="12" bestFit="1" customWidth="1"/>
    <col min="9" max="9" width="16.7109375" style="12" bestFit="1" customWidth="1"/>
    <col min="10" max="16384" width="11.42578125" style="12"/>
  </cols>
  <sheetData>
    <row r="1" spans="1:10" s="11" customFormat="1">
      <c r="A1" s="13" t="s">
        <v>543</v>
      </c>
      <c r="B1" s="13" t="s">
        <v>544</v>
      </c>
      <c r="C1" s="13" t="s">
        <v>545</v>
      </c>
      <c r="D1" s="13" t="s">
        <v>546</v>
      </c>
      <c r="E1" s="13" t="s">
        <v>547</v>
      </c>
      <c r="F1" s="13" t="s">
        <v>548</v>
      </c>
      <c r="G1" s="13" t="s">
        <v>549</v>
      </c>
      <c r="H1" s="13" t="s">
        <v>550</v>
      </c>
      <c r="I1" s="13" t="s">
        <v>1713</v>
      </c>
    </row>
    <row r="2" spans="1:10" s="11" customFormat="1">
      <c r="A2" s="14">
        <v>63296</v>
      </c>
      <c r="B2" s="15" t="s">
        <v>1248</v>
      </c>
      <c r="C2" s="15" t="s">
        <v>1253</v>
      </c>
      <c r="D2" s="15" t="s">
        <v>25</v>
      </c>
      <c r="E2" s="15" t="s">
        <v>2263</v>
      </c>
      <c r="F2" s="15" t="s">
        <v>1377</v>
      </c>
      <c r="G2" s="15" t="s">
        <v>717</v>
      </c>
      <c r="H2" s="15" t="s">
        <v>1376</v>
      </c>
      <c r="J2" s="11" t="e">
        <f>VLOOKUP(A2,'[2]KARDEX CIERRE DICIEMBRE'!$A$3:$D$2050,4,FALSE)</f>
        <v>#N/A</v>
      </c>
    </row>
    <row r="3" spans="1:10" s="11" customFormat="1">
      <c r="A3" s="14">
        <v>63260</v>
      </c>
      <c r="B3" s="15" t="s">
        <v>1196</v>
      </c>
      <c r="C3" s="15" t="s">
        <v>1254</v>
      </c>
      <c r="D3" s="15" t="s">
        <v>473</v>
      </c>
      <c r="E3" s="15" t="s">
        <v>292</v>
      </c>
      <c r="F3" s="15" t="s">
        <v>1377</v>
      </c>
      <c r="G3" s="15" t="s">
        <v>594</v>
      </c>
      <c r="H3" s="15" t="s">
        <v>624</v>
      </c>
    </row>
    <row r="4" spans="1:10" s="11" customFormat="1">
      <c r="A4" s="14">
        <v>63836</v>
      </c>
      <c r="B4" s="15" t="s">
        <v>1219</v>
      </c>
      <c r="C4" s="15" t="s">
        <v>1255</v>
      </c>
      <c r="D4" s="15" t="s">
        <v>1358</v>
      </c>
      <c r="E4" s="15" t="s">
        <v>1176</v>
      </c>
      <c r="F4" s="15" t="s">
        <v>1378</v>
      </c>
      <c r="G4" s="15" t="s">
        <v>1376</v>
      </c>
      <c r="H4" s="15" t="s">
        <v>1376</v>
      </c>
    </row>
    <row r="5" spans="1:10" s="11" customFormat="1">
      <c r="A5" s="14">
        <v>60650</v>
      </c>
      <c r="B5" s="15" t="s">
        <v>196</v>
      </c>
      <c r="C5" s="15" t="s">
        <v>858</v>
      </c>
      <c r="D5" s="15" t="s">
        <v>1359</v>
      </c>
      <c r="E5" s="15" t="s">
        <v>495</v>
      </c>
      <c r="F5" s="15" t="s">
        <v>1378</v>
      </c>
      <c r="G5" s="15" t="s">
        <v>1376</v>
      </c>
      <c r="H5" s="15" t="s">
        <v>1376</v>
      </c>
    </row>
    <row r="6" spans="1:10" s="11" customFormat="1">
      <c r="A6" s="14">
        <v>60659</v>
      </c>
      <c r="B6" s="15" t="s">
        <v>316</v>
      </c>
      <c r="C6" s="15" t="s">
        <v>676</v>
      </c>
      <c r="D6" s="15" t="s">
        <v>1360</v>
      </c>
      <c r="E6" s="15" t="s">
        <v>314</v>
      </c>
      <c r="F6" s="15" t="s">
        <v>1377</v>
      </c>
      <c r="G6" s="15" t="s">
        <v>672</v>
      </c>
      <c r="H6" s="15" t="s">
        <v>1376</v>
      </c>
    </row>
    <row r="7" spans="1:10" s="11" customFormat="1">
      <c r="A7" s="14">
        <v>60734</v>
      </c>
      <c r="B7" s="15" t="s">
        <v>384</v>
      </c>
      <c r="C7" s="15" t="s">
        <v>1047</v>
      </c>
      <c r="D7" s="15" t="s">
        <v>23</v>
      </c>
      <c r="E7" s="15" t="s">
        <v>2263</v>
      </c>
      <c r="F7" s="15" t="s">
        <v>1378</v>
      </c>
      <c r="G7" s="15" t="s">
        <v>1376</v>
      </c>
      <c r="H7" s="15" t="s">
        <v>1376</v>
      </c>
    </row>
    <row r="8" spans="1:10" s="11" customFormat="1">
      <c r="A8" s="14">
        <v>60827</v>
      </c>
      <c r="B8" s="15" t="s">
        <v>107</v>
      </c>
      <c r="C8" s="15" t="s">
        <v>871</v>
      </c>
      <c r="D8" s="15" t="s">
        <v>473</v>
      </c>
      <c r="E8" s="15" t="s">
        <v>105</v>
      </c>
      <c r="F8" s="15" t="s">
        <v>1377</v>
      </c>
      <c r="G8" s="15" t="s">
        <v>594</v>
      </c>
      <c r="H8" s="15" t="s">
        <v>1376</v>
      </c>
    </row>
    <row r="9" spans="1:10" s="11" customFormat="1">
      <c r="A9" s="14">
        <v>60876</v>
      </c>
      <c r="B9" s="15" t="s">
        <v>341</v>
      </c>
      <c r="C9" s="15" t="s">
        <v>944</v>
      </c>
      <c r="D9" s="15" t="s">
        <v>473</v>
      </c>
      <c r="E9" s="15" t="s">
        <v>292</v>
      </c>
      <c r="F9" s="15" t="s">
        <v>1377</v>
      </c>
      <c r="G9" s="15" t="s">
        <v>594</v>
      </c>
      <c r="H9" s="15" t="s">
        <v>624</v>
      </c>
    </row>
    <row r="10" spans="1:10" s="11" customFormat="1">
      <c r="A10" s="14">
        <v>60847</v>
      </c>
      <c r="B10" s="15" t="s">
        <v>356</v>
      </c>
      <c r="C10" s="15" t="s">
        <v>860</v>
      </c>
      <c r="D10" s="15" t="s">
        <v>473</v>
      </c>
      <c r="E10" s="15" t="s">
        <v>2263</v>
      </c>
      <c r="F10" s="15" t="s">
        <v>1377</v>
      </c>
      <c r="G10" s="15" t="s">
        <v>594</v>
      </c>
      <c r="H10" s="15" t="s">
        <v>595</v>
      </c>
    </row>
    <row r="11" spans="1:10" s="11" customFormat="1">
      <c r="A11" s="14">
        <v>60858</v>
      </c>
      <c r="B11" s="15" t="s">
        <v>237</v>
      </c>
      <c r="C11" s="15" t="s">
        <v>642</v>
      </c>
      <c r="D11" s="15" t="s">
        <v>31</v>
      </c>
      <c r="E11" s="15" t="s">
        <v>234</v>
      </c>
      <c r="F11" s="15" t="s">
        <v>1377</v>
      </c>
      <c r="G11" s="15" t="s">
        <v>583</v>
      </c>
      <c r="H11" s="15" t="s">
        <v>1376</v>
      </c>
    </row>
    <row r="12" spans="1:10" s="11" customFormat="1">
      <c r="A12" s="14">
        <v>60899</v>
      </c>
      <c r="B12" s="15" t="s">
        <v>30</v>
      </c>
      <c r="C12" s="15" t="s">
        <v>773</v>
      </c>
      <c r="D12" s="15" t="s">
        <v>11</v>
      </c>
      <c r="E12" s="15" t="s">
        <v>29</v>
      </c>
      <c r="F12" s="15" t="s">
        <v>1377</v>
      </c>
      <c r="G12" s="15" t="s">
        <v>637</v>
      </c>
      <c r="H12" s="15" t="s">
        <v>654</v>
      </c>
    </row>
    <row r="13" spans="1:10" s="11" customFormat="1">
      <c r="A13" s="14">
        <v>60913</v>
      </c>
      <c r="B13" s="15" t="s">
        <v>1142</v>
      </c>
      <c r="C13" s="15" t="s">
        <v>1143</v>
      </c>
      <c r="D13" s="15" t="s">
        <v>15</v>
      </c>
      <c r="E13" s="15" t="s">
        <v>1721</v>
      </c>
      <c r="F13" s="15" t="s">
        <v>1379</v>
      </c>
      <c r="G13" s="15" t="s">
        <v>1380</v>
      </c>
      <c r="H13" s="15" t="s">
        <v>1376</v>
      </c>
    </row>
    <row r="14" spans="1:10" s="11" customFormat="1">
      <c r="A14" s="14">
        <v>61007</v>
      </c>
      <c r="B14" s="15" t="s">
        <v>407</v>
      </c>
      <c r="C14" s="15" t="s">
        <v>1145</v>
      </c>
      <c r="D14" s="15" t="s">
        <v>1361</v>
      </c>
      <c r="E14" s="15" t="s">
        <v>1721</v>
      </c>
      <c r="F14" s="15" t="s">
        <v>1379</v>
      </c>
      <c r="G14" s="15" t="s">
        <v>1381</v>
      </c>
      <c r="H14" s="15" t="s">
        <v>1376</v>
      </c>
    </row>
    <row r="15" spans="1:10" s="11" customFormat="1">
      <c r="A15" s="14">
        <v>61068</v>
      </c>
      <c r="B15" s="15" t="s">
        <v>348</v>
      </c>
      <c r="C15" s="15" t="s">
        <v>937</v>
      </c>
      <c r="D15" s="15" t="s">
        <v>473</v>
      </c>
      <c r="E15" s="15" t="s">
        <v>299</v>
      </c>
      <c r="F15" s="15" t="s">
        <v>1377</v>
      </c>
      <c r="G15" s="15" t="s">
        <v>627</v>
      </c>
      <c r="H15" s="15" t="s">
        <v>759</v>
      </c>
    </row>
    <row r="16" spans="1:10" s="11" customFormat="1">
      <c r="A16" s="14">
        <v>61096</v>
      </c>
      <c r="B16" s="15" t="s">
        <v>154</v>
      </c>
      <c r="C16" s="15" t="s">
        <v>1023</v>
      </c>
      <c r="D16" s="15" t="s">
        <v>473</v>
      </c>
      <c r="E16" s="15" t="s">
        <v>90</v>
      </c>
      <c r="F16" s="15" t="s">
        <v>1377</v>
      </c>
      <c r="G16" s="15" t="s">
        <v>717</v>
      </c>
      <c r="H16" s="15" t="s">
        <v>1376</v>
      </c>
    </row>
    <row r="17" spans="1:8" s="11" customFormat="1">
      <c r="A17" s="14">
        <v>61110</v>
      </c>
      <c r="B17" s="15" t="s">
        <v>36</v>
      </c>
      <c r="C17" s="15" t="s">
        <v>822</v>
      </c>
      <c r="D17" s="15" t="s">
        <v>1360</v>
      </c>
      <c r="E17" s="15" t="s">
        <v>2263</v>
      </c>
      <c r="F17" s="15" t="s">
        <v>1377</v>
      </c>
      <c r="G17" s="15" t="s">
        <v>637</v>
      </c>
      <c r="H17" s="15" t="s">
        <v>679</v>
      </c>
    </row>
    <row r="18" spans="1:8" s="11" customFormat="1">
      <c r="A18" s="14">
        <v>61115</v>
      </c>
      <c r="B18" s="15" t="s">
        <v>114</v>
      </c>
      <c r="C18" s="15" t="s">
        <v>744</v>
      </c>
      <c r="D18" s="15" t="s">
        <v>473</v>
      </c>
      <c r="E18" s="15" t="s">
        <v>113</v>
      </c>
      <c r="F18" s="15" t="s">
        <v>1377</v>
      </c>
      <c r="G18" s="15" t="s">
        <v>637</v>
      </c>
      <c r="H18" s="15" t="s">
        <v>745</v>
      </c>
    </row>
    <row r="19" spans="1:8" s="11" customFormat="1">
      <c r="A19" s="14">
        <v>61274</v>
      </c>
      <c r="B19" s="15" t="s">
        <v>402</v>
      </c>
      <c r="C19" s="15" t="s">
        <v>903</v>
      </c>
      <c r="D19" s="15" t="s">
        <v>473</v>
      </c>
      <c r="E19" s="15" t="s">
        <v>91</v>
      </c>
      <c r="F19" s="15" t="s">
        <v>1377</v>
      </c>
      <c r="G19" s="15" t="s">
        <v>717</v>
      </c>
      <c r="H19" s="15" t="s">
        <v>902</v>
      </c>
    </row>
    <row r="20" spans="1:8" s="11" customFormat="1">
      <c r="A20" s="14">
        <v>61368</v>
      </c>
      <c r="B20" s="15" t="s">
        <v>1256</v>
      </c>
      <c r="C20" s="15" t="s">
        <v>825</v>
      </c>
      <c r="D20" s="15" t="s">
        <v>31</v>
      </c>
      <c r="E20" s="15" t="s">
        <v>29</v>
      </c>
      <c r="F20" s="15" t="s">
        <v>1377</v>
      </c>
      <c r="G20" s="15" t="s">
        <v>637</v>
      </c>
      <c r="H20" s="15" t="s">
        <v>654</v>
      </c>
    </row>
    <row r="21" spans="1:8" s="11" customFormat="1">
      <c r="A21" s="14">
        <v>61360</v>
      </c>
      <c r="B21" s="15" t="s">
        <v>57</v>
      </c>
      <c r="C21" s="15" t="s">
        <v>1031</v>
      </c>
      <c r="D21" s="15" t="s">
        <v>1360</v>
      </c>
      <c r="E21" s="15" t="s">
        <v>56</v>
      </c>
      <c r="F21" s="15" t="s">
        <v>1377</v>
      </c>
      <c r="G21" s="15" t="s">
        <v>672</v>
      </c>
      <c r="H21" s="15" t="s">
        <v>1376</v>
      </c>
    </row>
    <row r="22" spans="1:8" s="11" customFormat="1">
      <c r="A22" s="14">
        <v>61369</v>
      </c>
      <c r="B22" s="15" t="s">
        <v>58</v>
      </c>
      <c r="C22" s="15" t="s">
        <v>710</v>
      </c>
      <c r="D22" s="15" t="s">
        <v>473</v>
      </c>
      <c r="E22" s="15" t="s">
        <v>56</v>
      </c>
      <c r="F22" s="15" t="s">
        <v>1377</v>
      </c>
      <c r="G22" s="15" t="s">
        <v>672</v>
      </c>
      <c r="H22" s="15" t="s">
        <v>1376</v>
      </c>
    </row>
    <row r="23" spans="1:8" s="11" customFormat="1">
      <c r="A23" s="14">
        <v>61428</v>
      </c>
      <c r="B23" s="15" t="s">
        <v>230</v>
      </c>
      <c r="C23" s="15" t="s">
        <v>716</v>
      </c>
      <c r="D23" s="15" t="s">
        <v>473</v>
      </c>
      <c r="E23" s="15" t="s">
        <v>90</v>
      </c>
      <c r="F23" s="15" t="s">
        <v>1377</v>
      </c>
      <c r="G23" s="15" t="s">
        <v>717</v>
      </c>
      <c r="H23" s="15" t="s">
        <v>1376</v>
      </c>
    </row>
    <row r="24" spans="1:8" s="11" customFormat="1">
      <c r="A24" s="14">
        <v>61431</v>
      </c>
      <c r="B24" s="15" t="s">
        <v>1159</v>
      </c>
      <c r="C24" s="15" t="s">
        <v>1257</v>
      </c>
      <c r="D24" s="15" t="s">
        <v>1358</v>
      </c>
      <c r="E24" s="15" t="s">
        <v>488</v>
      </c>
      <c r="F24" s="15" t="s">
        <v>1378</v>
      </c>
      <c r="G24" s="15" t="s">
        <v>1376</v>
      </c>
      <c r="H24" s="15" t="s">
        <v>1376</v>
      </c>
    </row>
    <row r="25" spans="1:8" s="11" customFormat="1">
      <c r="A25" s="14">
        <v>61448</v>
      </c>
      <c r="B25" s="15" t="s">
        <v>361</v>
      </c>
      <c r="C25" s="15" t="s">
        <v>1057</v>
      </c>
      <c r="D25" s="15" t="s">
        <v>473</v>
      </c>
      <c r="E25" s="15" t="s">
        <v>45</v>
      </c>
      <c r="F25" s="15" t="s">
        <v>1377</v>
      </c>
      <c r="G25" s="15" t="s">
        <v>627</v>
      </c>
      <c r="H25" s="15" t="s">
        <v>1376</v>
      </c>
    </row>
    <row r="26" spans="1:8" s="11" customFormat="1">
      <c r="A26" s="14">
        <v>61599</v>
      </c>
      <c r="B26" s="15" t="s">
        <v>203</v>
      </c>
      <c r="C26" s="15" t="s">
        <v>806</v>
      </c>
      <c r="D26" s="15" t="s">
        <v>473</v>
      </c>
      <c r="E26" s="15" t="s">
        <v>1721</v>
      </c>
      <c r="F26" s="15" t="s">
        <v>1379</v>
      </c>
      <c r="G26" s="15" t="s">
        <v>1376</v>
      </c>
      <c r="H26" s="15" t="s">
        <v>1376</v>
      </c>
    </row>
    <row r="27" spans="1:8" s="11" customFormat="1">
      <c r="A27" s="14">
        <v>61580</v>
      </c>
      <c r="B27" s="15" t="s">
        <v>318</v>
      </c>
      <c r="C27" s="15" t="s">
        <v>677</v>
      </c>
      <c r="D27" s="15" t="s">
        <v>473</v>
      </c>
      <c r="E27" s="15" t="s">
        <v>2263</v>
      </c>
      <c r="F27" s="15" t="s">
        <v>1377</v>
      </c>
      <c r="G27" s="15" t="s">
        <v>672</v>
      </c>
      <c r="H27" s="15" t="s">
        <v>673</v>
      </c>
    </row>
    <row r="28" spans="1:8" s="11" customFormat="1">
      <c r="A28" s="14">
        <v>61600</v>
      </c>
      <c r="B28" s="15" t="s">
        <v>469</v>
      </c>
      <c r="C28" s="15" t="s">
        <v>841</v>
      </c>
      <c r="D28" s="15" t="s">
        <v>473</v>
      </c>
      <c r="E28" s="15" t="s">
        <v>292</v>
      </c>
      <c r="F28" s="15" t="s">
        <v>1377</v>
      </c>
      <c r="G28" s="15" t="s">
        <v>594</v>
      </c>
      <c r="H28" s="15" t="s">
        <v>624</v>
      </c>
    </row>
    <row r="29" spans="1:8" s="11" customFormat="1">
      <c r="A29" s="14">
        <v>61614</v>
      </c>
      <c r="B29" s="15" t="s">
        <v>1223</v>
      </c>
      <c r="C29" s="15" t="s">
        <v>1258</v>
      </c>
      <c r="D29" s="15" t="s">
        <v>1359</v>
      </c>
      <c r="E29" s="15" t="s">
        <v>495</v>
      </c>
      <c r="F29" s="15" t="s">
        <v>1378</v>
      </c>
      <c r="G29" s="15" t="s">
        <v>1376</v>
      </c>
      <c r="H29" s="15" t="s">
        <v>1376</v>
      </c>
    </row>
    <row r="30" spans="1:8" s="11" customFormat="1">
      <c r="A30" s="14">
        <v>61659</v>
      </c>
      <c r="B30" s="15" t="s">
        <v>1259</v>
      </c>
      <c r="C30" s="15" t="s">
        <v>712</v>
      </c>
      <c r="D30" s="15" t="s">
        <v>31</v>
      </c>
      <c r="E30" s="15" t="s">
        <v>2263</v>
      </c>
      <c r="F30" s="15" t="s">
        <v>1377</v>
      </c>
      <c r="G30" s="15" t="s">
        <v>637</v>
      </c>
      <c r="H30" s="15" t="s">
        <v>638</v>
      </c>
    </row>
    <row r="31" spans="1:8" s="11" customFormat="1">
      <c r="A31" s="14">
        <v>61715</v>
      </c>
      <c r="B31" s="15" t="s">
        <v>138</v>
      </c>
      <c r="C31" s="15" t="s">
        <v>821</v>
      </c>
      <c r="D31" s="15" t="s">
        <v>473</v>
      </c>
      <c r="E31" s="15" t="s">
        <v>34</v>
      </c>
      <c r="F31" s="15" t="s">
        <v>1377</v>
      </c>
      <c r="G31" s="15" t="s">
        <v>637</v>
      </c>
      <c r="H31" s="15" t="s">
        <v>679</v>
      </c>
    </row>
    <row r="32" spans="1:8" s="11" customFormat="1">
      <c r="A32" s="14">
        <v>61716</v>
      </c>
      <c r="B32" s="15" t="s">
        <v>35</v>
      </c>
      <c r="C32" s="15" t="s">
        <v>961</v>
      </c>
      <c r="D32" s="15" t="s">
        <v>31</v>
      </c>
      <c r="E32" s="15" t="s">
        <v>2263</v>
      </c>
      <c r="F32" s="15" t="s">
        <v>1377</v>
      </c>
      <c r="G32" s="15" t="s">
        <v>637</v>
      </c>
      <c r="H32" s="15" t="s">
        <v>679</v>
      </c>
    </row>
    <row r="33" spans="1:8" s="11" customFormat="1">
      <c r="A33" s="14">
        <v>61779</v>
      </c>
      <c r="B33" s="15" t="s">
        <v>395</v>
      </c>
      <c r="C33" s="15" t="s">
        <v>653</v>
      </c>
      <c r="D33" s="15" t="s">
        <v>473</v>
      </c>
      <c r="E33" s="15" t="s">
        <v>29</v>
      </c>
      <c r="F33" s="15" t="s">
        <v>1377</v>
      </c>
      <c r="G33" s="15" t="s">
        <v>637</v>
      </c>
      <c r="H33" s="15" t="s">
        <v>654</v>
      </c>
    </row>
    <row r="34" spans="1:8" s="11" customFormat="1">
      <c r="A34" s="14">
        <v>61810</v>
      </c>
      <c r="B34" s="15" t="s">
        <v>414</v>
      </c>
      <c r="C34" s="15" t="s">
        <v>636</v>
      </c>
      <c r="D34" s="15" t="s">
        <v>473</v>
      </c>
      <c r="E34" s="15" t="s">
        <v>45</v>
      </c>
      <c r="F34" s="15" t="s">
        <v>1377</v>
      </c>
      <c r="G34" s="15" t="s">
        <v>627</v>
      </c>
      <c r="H34" s="15" t="s">
        <v>1376</v>
      </c>
    </row>
    <row r="35" spans="1:8" s="11" customFormat="1">
      <c r="A35" s="14">
        <v>61832</v>
      </c>
      <c r="B35" s="15" t="s">
        <v>625</v>
      </c>
      <c r="C35" s="15" t="s">
        <v>626</v>
      </c>
      <c r="D35" s="15" t="s">
        <v>1360</v>
      </c>
      <c r="E35" s="15" t="s">
        <v>45</v>
      </c>
      <c r="F35" s="15" t="s">
        <v>1377</v>
      </c>
      <c r="G35" s="15" t="s">
        <v>627</v>
      </c>
      <c r="H35" s="15" t="s">
        <v>1376</v>
      </c>
    </row>
    <row r="36" spans="1:8" s="11" customFormat="1">
      <c r="A36" s="14">
        <v>61825</v>
      </c>
      <c r="B36" s="15" t="s">
        <v>1260</v>
      </c>
      <c r="C36" s="15" t="s">
        <v>867</v>
      </c>
      <c r="D36" s="15" t="s">
        <v>1359</v>
      </c>
      <c r="E36" s="15" t="s">
        <v>495</v>
      </c>
      <c r="F36" s="15" t="s">
        <v>1378</v>
      </c>
      <c r="G36" s="15" t="s">
        <v>1376</v>
      </c>
      <c r="H36" s="15" t="s">
        <v>1376</v>
      </c>
    </row>
    <row r="37" spans="1:8" s="11" customFormat="1">
      <c r="A37" s="14">
        <v>61928</v>
      </c>
      <c r="B37" s="15" t="s">
        <v>78</v>
      </c>
      <c r="C37" s="15" t="s">
        <v>585</v>
      </c>
      <c r="D37" s="15" t="s">
        <v>481</v>
      </c>
      <c r="E37" s="15" t="s">
        <v>2263</v>
      </c>
      <c r="F37" s="15" t="s">
        <v>1377</v>
      </c>
      <c r="G37" s="15" t="s">
        <v>583</v>
      </c>
      <c r="H37" s="15" t="s">
        <v>584</v>
      </c>
    </row>
    <row r="38" spans="1:8" s="11" customFormat="1">
      <c r="A38" s="14">
        <v>61933</v>
      </c>
      <c r="B38" s="15" t="s">
        <v>1229</v>
      </c>
      <c r="C38" s="15" t="s">
        <v>1261</v>
      </c>
      <c r="D38" s="15" t="s">
        <v>1358</v>
      </c>
      <c r="E38" s="15" t="s">
        <v>2263</v>
      </c>
      <c r="F38" s="15" t="s">
        <v>1378</v>
      </c>
      <c r="G38" s="15" t="s">
        <v>1376</v>
      </c>
      <c r="H38" s="15" t="s">
        <v>1376</v>
      </c>
    </row>
    <row r="39" spans="1:8" s="11" customFormat="1">
      <c r="A39" s="14">
        <v>61998</v>
      </c>
      <c r="B39" s="15" t="s">
        <v>207</v>
      </c>
      <c r="C39" s="15" t="s">
        <v>878</v>
      </c>
      <c r="D39" s="15" t="s">
        <v>473</v>
      </c>
      <c r="E39" s="15" t="s">
        <v>2263</v>
      </c>
      <c r="F39" s="15" t="s">
        <v>1377</v>
      </c>
      <c r="G39" s="15" t="s">
        <v>672</v>
      </c>
      <c r="H39" s="15" t="s">
        <v>673</v>
      </c>
    </row>
    <row r="40" spans="1:8" s="11" customFormat="1">
      <c r="A40" s="14">
        <v>61993</v>
      </c>
      <c r="B40" s="15" t="s">
        <v>1262</v>
      </c>
      <c r="C40" s="15" t="s">
        <v>757</v>
      </c>
      <c r="D40" s="15" t="s">
        <v>23</v>
      </c>
      <c r="E40" s="15" t="s">
        <v>45</v>
      </c>
      <c r="F40" s="15" t="s">
        <v>1377</v>
      </c>
      <c r="G40" s="15" t="s">
        <v>627</v>
      </c>
      <c r="H40" s="15" t="s">
        <v>1376</v>
      </c>
    </row>
    <row r="41" spans="1:8" s="11" customFormat="1">
      <c r="A41" s="14">
        <v>62006</v>
      </c>
      <c r="B41" s="15" t="s">
        <v>333</v>
      </c>
      <c r="C41" s="15" t="s">
        <v>1051</v>
      </c>
      <c r="D41" s="15" t="s">
        <v>473</v>
      </c>
      <c r="E41" s="15" t="s">
        <v>495</v>
      </c>
      <c r="F41" s="15" t="s">
        <v>1378</v>
      </c>
      <c r="G41" s="15" t="s">
        <v>1376</v>
      </c>
      <c r="H41" s="15" t="s">
        <v>1376</v>
      </c>
    </row>
    <row r="42" spans="1:8" s="11" customFormat="1">
      <c r="A42" s="14">
        <v>62103</v>
      </c>
      <c r="B42" s="15" t="s">
        <v>1024</v>
      </c>
      <c r="C42" s="15" t="s">
        <v>1025</v>
      </c>
      <c r="D42" s="15" t="s">
        <v>473</v>
      </c>
      <c r="E42" s="15" t="s">
        <v>45</v>
      </c>
      <c r="F42" s="15" t="s">
        <v>1377</v>
      </c>
      <c r="G42" s="15" t="s">
        <v>627</v>
      </c>
      <c r="H42" s="15" t="s">
        <v>1376</v>
      </c>
    </row>
    <row r="43" spans="1:8" s="11" customFormat="1">
      <c r="A43" s="14">
        <v>62207</v>
      </c>
      <c r="B43" s="15" t="s">
        <v>462</v>
      </c>
      <c r="C43" s="15" t="s">
        <v>1135</v>
      </c>
      <c r="D43" s="15" t="s">
        <v>473</v>
      </c>
      <c r="E43" s="15" t="s">
        <v>105</v>
      </c>
      <c r="F43" s="15" t="s">
        <v>1377</v>
      </c>
      <c r="G43" s="15" t="s">
        <v>594</v>
      </c>
      <c r="H43" s="15" t="s">
        <v>1376</v>
      </c>
    </row>
    <row r="44" spans="1:8" s="11" customFormat="1">
      <c r="A44" s="14">
        <v>62342</v>
      </c>
      <c r="B44" s="15" t="s">
        <v>938</v>
      </c>
      <c r="C44" s="15" t="s">
        <v>939</v>
      </c>
      <c r="D44" s="15" t="s">
        <v>473</v>
      </c>
      <c r="E44" s="15" t="s">
        <v>1721</v>
      </c>
      <c r="F44" s="15" t="s">
        <v>1379</v>
      </c>
      <c r="G44" s="15" t="s">
        <v>1381</v>
      </c>
      <c r="H44" s="15" t="s">
        <v>1376</v>
      </c>
    </row>
    <row r="45" spans="1:8" s="11" customFormat="1">
      <c r="A45" s="14">
        <v>62364</v>
      </c>
      <c r="B45" s="15" t="s">
        <v>490</v>
      </c>
      <c r="C45" s="15" t="s">
        <v>570</v>
      </c>
      <c r="D45" s="15" t="s">
        <v>1359</v>
      </c>
      <c r="E45" s="15" t="s">
        <v>495</v>
      </c>
      <c r="F45" s="15" t="s">
        <v>1378</v>
      </c>
      <c r="G45" s="15" t="s">
        <v>1376</v>
      </c>
      <c r="H45" s="15" t="s">
        <v>1376</v>
      </c>
    </row>
    <row r="46" spans="1:8" s="11" customFormat="1">
      <c r="A46" s="14">
        <v>62387</v>
      </c>
      <c r="B46" s="15" t="s">
        <v>493</v>
      </c>
      <c r="C46" s="15" t="s">
        <v>842</v>
      </c>
      <c r="D46" s="15" t="s">
        <v>473</v>
      </c>
      <c r="E46" s="15" t="s">
        <v>292</v>
      </c>
      <c r="F46" s="15" t="s">
        <v>1377</v>
      </c>
      <c r="G46" s="15" t="s">
        <v>594</v>
      </c>
      <c r="H46" s="15" t="s">
        <v>624</v>
      </c>
    </row>
    <row r="47" spans="1:8" s="11" customFormat="1">
      <c r="A47" s="14">
        <v>62398</v>
      </c>
      <c r="B47" s="15" t="s">
        <v>511</v>
      </c>
      <c r="C47" s="15" t="s">
        <v>1123</v>
      </c>
      <c r="D47" s="15" t="s">
        <v>473</v>
      </c>
      <c r="E47" s="15" t="s">
        <v>39</v>
      </c>
      <c r="F47" s="15" t="s">
        <v>1377</v>
      </c>
      <c r="G47" s="15" t="s">
        <v>637</v>
      </c>
      <c r="H47" s="15" t="s">
        <v>638</v>
      </c>
    </row>
    <row r="48" spans="1:8" s="11" customFormat="1">
      <c r="A48" s="14">
        <v>62416</v>
      </c>
      <c r="B48" s="15" t="s">
        <v>539</v>
      </c>
      <c r="C48" s="15" t="s">
        <v>652</v>
      </c>
      <c r="D48" s="15" t="s">
        <v>473</v>
      </c>
      <c r="E48" s="15" t="s">
        <v>2263</v>
      </c>
      <c r="F48" s="15" t="s">
        <v>1377</v>
      </c>
      <c r="G48" s="15" t="s">
        <v>594</v>
      </c>
      <c r="H48" s="15" t="s">
        <v>1376</v>
      </c>
    </row>
    <row r="49" spans="1:8" s="11" customFormat="1">
      <c r="A49" s="14">
        <v>62481</v>
      </c>
      <c r="B49" s="15" t="s">
        <v>554</v>
      </c>
      <c r="C49" s="15" t="s">
        <v>555</v>
      </c>
      <c r="D49" s="15" t="s">
        <v>1359</v>
      </c>
      <c r="E49" s="15" t="s">
        <v>495</v>
      </c>
      <c r="F49" s="15" t="s">
        <v>1378</v>
      </c>
      <c r="G49" s="15" t="s">
        <v>1376</v>
      </c>
      <c r="H49" s="15" t="s">
        <v>1376</v>
      </c>
    </row>
    <row r="50" spans="1:8" s="11" customFormat="1">
      <c r="A50" s="14">
        <v>62497</v>
      </c>
      <c r="B50" s="15" t="s">
        <v>505</v>
      </c>
      <c r="C50" s="15" t="s">
        <v>758</v>
      </c>
      <c r="D50" s="15" t="s">
        <v>31</v>
      </c>
      <c r="E50" s="15" t="s">
        <v>299</v>
      </c>
      <c r="F50" s="15" t="s">
        <v>1377</v>
      </c>
      <c r="G50" s="15" t="s">
        <v>627</v>
      </c>
      <c r="H50" s="15" t="s">
        <v>759</v>
      </c>
    </row>
    <row r="51" spans="1:8" s="11" customFormat="1">
      <c r="A51" s="14">
        <v>62510</v>
      </c>
      <c r="B51" s="15" t="s">
        <v>720</v>
      </c>
      <c r="C51" s="15" t="s">
        <v>721</v>
      </c>
      <c r="D51" s="15" t="s">
        <v>481</v>
      </c>
      <c r="E51" s="15" t="s">
        <v>91</v>
      </c>
      <c r="F51" s="15" t="s">
        <v>1377</v>
      </c>
      <c r="G51" s="15" t="s">
        <v>717</v>
      </c>
      <c r="H51" s="15" t="s">
        <v>902</v>
      </c>
    </row>
    <row r="52" spans="1:8" s="11" customFormat="1">
      <c r="A52" s="14">
        <v>62509</v>
      </c>
      <c r="B52" s="15" t="s">
        <v>718</v>
      </c>
      <c r="C52" s="15" t="s">
        <v>719</v>
      </c>
      <c r="D52" s="15" t="s">
        <v>481</v>
      </c>
      <c r="E52" s="15" t="s">
        <v>2263</v>
      </c>
      <c r="F52" s="15" t="s">
        <v>1377</v>
      </c>
      <c r="G52" s="15" t="s">
        <v>627</v>
      </c>
      <c r="H52" s="15" t="s">
        <v>1376</v>
      </c>
    </row>
    <row r="53" spans="1:8" s="11" customFormat="1">
      <c r="A53" s="14">
        <v>62605</v>
      </c>
      <c r="B53" s="15" t="s">
        <v>563</v>
      </c>
      <c r="C53" s="15" t="s">
        <v>564</v>
      </c>
      <c r="D53" s="15" t="s">
        <v>1359</v>
      </c>
      <c r="E53" s="15" t="s">
        <v>2263</v>
      </c>
      <c r="F53" s="15" t="s">
        <v>1378</v>
      </c>
      <c r="G53" s="15" t="s">
        <v>1376</v>
      </c>
      <c r="H53" s="15" t="s">
        <v>1376</v>
      </c>
    </row>
    <row r="54" spans="1:8" s="11" customFormat="1">
      <c r="A54" s="14">
        <v>62600</v>
      </c>
      <c r="B54" s="15" t="s">
        <v>530</v>
      </c>
      <c r="C54" s="15" t="s">
        <v>760</v>
      </c>
      <c r="D54" s="15" t="s">
        <v>473</v>
      </c>
      <c r="E54" s="15" t="s">
        <v>45</v>
      </c>
      <c r="F54" s="15" t="s">
        <v>1377</v>
      </c>
      <c r="G54" s="15" t="s">
        <v>627</v>
      </c>
      <c r="H54" s="15" t="s">
        <v>1376</v>
      </c>
    </row>
    <row r="55" spans="1:8" s="11" customFormat="1">
      <c r="A55" s="14">
        <v>62680</v>
      </c>
      <c r="B55" s="15" t="s">
        <v>525</v>
      </c>
      <c r="C55" s="15" t="s">
        <v>1085</v>
      </c>
      <c r="D55" s="15" t="s">
        <v>1363</v>
      </c>
      <c r="E55" s="15" t="s">
        <v>1721</v>
      </c>
      <c r="F55" s="15" t="s">
        <v>1379</v>
      </c>
      <c r="G55" s="15" t="s">
        <v>1380</v>
      </c>
      <c r="H55" s="15" t="s">
        <v>1376</v>
      </c>
    </row>
    <row r="56" spans="1:8" s="11" customFormat="1">
      <c r="A56" s="14">
        <v>62687</v>
      </c>
      <c r="B56" s="15" t="s">
        <v>1263</v>
      </c>
      <c r="C56" s="15" t="s">
        <v>761</v>
      </c>
      <c r="D56" s="15" t="s">
        <v>473</v>
      </c>
      <c r="E56" s="15" t="s">
        <v>45</v>
      </c>
      <c r="F56" s="15" t="s">
        <v>1377</v>
      </c>
      <c r="G56" s="15" t="s">
        <v>627</v>
      </c>
      <c r="H56" s="15" t="s">
        <v>1376</v>
      </c>
    </row>
    <row r="57" spans="1:8" s="11" customFormat="1">
      <c r="A57" s="14">
        <v>62742</v>
      </c>
      <c r="B57" s="15" t="s">
        <v>876</v>
      </c>
      <c r="C57" s="15" t="s">
        <v>877</v>
      </c>
      <c r="D57" s="15" t="s">
        <v>481</v>
      </c>
      <c r="E57" s="15" t="s">
        <v>234</v>
      </c>
      <c r="F57" s="15" t="s">
        <v>1377</v>
      </c>
      <c r="G57" s="15" t="s">
        <v>583</v>
      </c>
      <c r="H57" s="15" t="s">
        <v>1376</v>
      </c>
    </row>
    <row r="58" spans="1:8" s="11" customFormat="1">
      <c r="A58" s="14">
        <v>62797</v>
      </c>
      <c r="B58" s="15" t="s">
        <v>809</v>
      </c>
      <c r="C58" s="15" t="s">
        <v>810</v>
      </c>
      <c r="D58" s="15" t="s">
        <v>481</v>
      </c>
      <c r="E58" s="15" t="s">
        <v>29</v>
      </c>
      <c r="F58" s="15" t="s">
        <v>1377</v>
      </c>
      <c r="G58" s="15" t="s">
        <v>637</v>
      </c>
      <c r="H58" s="15" t="s">
        <v>654</v>
      </c>
    </row>
    <row r="59" spans="1:8" s="11" customFormat="1">
      <c r="A59" s="14">
        <v>62847</v>
      </c>
      <c r="B59" s="15" t="s">
        <v>1132</v>
      </c>
      <c r="C59" s="15" t="s">
        <v>1133</v>
      </c>
      <c r="D59" s="15" t="s">
        <v>1359</v>
      </c>
      <c r="E59" s="15" t="s">
        <v>495</v>
      </c>
      <c r="F59" s="15" t="s">
        <v>1378</v>
      </c>
      <c r="G59" s="15" t="s">
        <v>1376</v>
      </c>
      <c r="H59" s="15" t="s">
        <v>1376</v>
      </c>
    </row>
    <row r="60" spans="1:8" s="11" customFormat="1">
      <c r="A60" s="14">
        <v>62844</v>
      </c>
      <c r="B60" s="15" t="s">
        <v>823</v>
      </c>
      <c r="C60" s="15" t="s">
        <v>824</v>
      </c>
      <c r="D60" s="15" t="s">
        <v>481</v>
      </c>
      <c r="E60" s="15" t="s">
        <v>29</v>
      </c>
      <c r="F60" s="15" t="s">
        <v>1377</v>
      </c>
      <c r="G60" s="15" t="s">
        <v>637</v>
      </c>
      <c r="H60" s="15" t="s">
        <v>654</v>
      </c>
    </row>
    <row r="61" spans="1:8" s="11" customFormat="1">
      <c r="A61" s="14">
        <v>62859</v>
      </c>
      <c r="B61" s="15" t="s">
        <v>854</v>
      </c>
      <c r="C61" s="15" t="s">
        <v>855</v>
      </c>
      <c r="D61" s="15" t="s">
        <v>473</v>
      </c>
      <c r="E61" s="15" t="s">
        <v>2263</v>
      </c>
      <c r="F61" s="15" t="s">
        <v>1377</v>
      </c>
      <c r="G61" s="15" t="s">
        <v>594</v>
      </c>
      <c r="H61" s="15" t="s">
        <v>624</v>
      </c>
    </row>
    <row r="62" spans="1:8" s="11" customFormat="1">
      <c r="A62" s="14">
        <v>62880</v>
      </c>
      <c r="B62" s="15" t="s">
        <v>893</v>
      </c>
      <c r="C62" s="15" t="s">
        <v>894</v>
      </c>
      <c r="D62" s="15" t="s">
        <v>481</v>
      </c>
      <c r="E62" s="15" t="s">
        <v>2263</v>
      </c>
      <c r="F62" s="15" t="s">
        <v>1377</v>
      </c>
      <c r="G62" s="15" t="s">
        <v>583</v>
      </c>
      <c r="H62" s="15" t="s">
        <v>1376</v>
      </c>
    </row>
    <row r="63" spans="1:8" s="11" customFormat="1">
      <c r="A63" s="14">
        <v>62882</v>
      </c>
      <c r="B63" s="15" t="s">
        <v>1177</v>
      </c>
      <c r="C63" s="15" t="s">
        <v>1264</v>
      </c>
      <c r="D63" s="15" t="s">
        <v>481</v>
      </c>
      <c r="E63" s="15" t="s">
        <v>91</v>
      </c>
      <c r="F63" s="15" t="s">
        <v>1377</v>
      </c>
      <c r="G63" s="15" t="s">
        <v>717</v>
      </c>
      <c r="H63" s="15" t="s">
        <v>902</v>
      </c>
    </row>
    <row r="64" spans="1:8" s="11" customFormat="1">
      <c r="A64" s="14">
        <v>62891</v>
      </c>
      <c r="B64" s="15" t="s">
        <v>994</v>
      </c>
      <c r="C64" s="15" t="s">
        <v>995</v>
      </c>
      <c r="D64" s="15" t="s">
        <v>473</v>
      </c>
      <c r="E64" s="15" t="s">
        <v>2263</v>
      </c>
      <c r="F64" s="15" t="s">
        <v>1377</v>
      </c>
      <c r="G64" s="15" t="s">
        <v>637</v>
      </c>
      <c r="H64" s="15" t="s">
        <v>679</v>
      </c>
    </row>
    <row r="65" spans="1:8" s="11" customFormat="1">
      <c r="A65" s="14">
        <v>62982</v>
      </c>
      <c r="B65" s="15" t="s">
        <v>1170</v>
      </c>
      <c r="C65" s="15" t="s">
        <v>1265</v>
      </c>
      <c r="D65" s="15" t="s">
        <v>473</v>
      </c>
      <c r="E65" s="15" t="s">
        <v>2263</v>
      </c>
      <c r="F65" s="15" t="s">
        <v>1377</v>
      </c>
      <c r="G65" s="15" t="s">
        <v>637</v>
      </c>
      <c r="H65" s="15" t="s">
        <v>745</v>
      </c>
    </row>
    <row r="66" spans="1:8" s="11" customFormat="1">
      <c r="A66" s="14">
        <v>63018</v>
      </c>
      <c r="B66" s="15" t="s">
        <v>1169</v>
      </c>
      <c r="C66" s="15" t="s">
        <v>1266</v>
      </c>
      <c r="D66" s="15" t="s">
        <v>473</v>
      </c>
      <c r="E66" s="15" t="s">
        <v>2263</v>
      </c>
      <c r="F66" s="15" t="s">
        <v>1377</v>
      </c>
      <c r="G66" s="15" t="s">
        <v>583</v>
      </c>
      <c r="H66" s="15" t="s">
        <v>1376</v>
      </c>
    </row>
    <row r="67" spans="1:8" s="11" customFormat="1">
      <c r="A67" s="14">
        <v>63043</v>
      </c>
      <c r="B67" s="15" t="s">
        <v>1238</v>
      </c>
      <c r="C67" s="15" t="s">
        <v>1267</v>
      </c>
      <c r="D67" s="15" t="s">
        <v>25</v>
      </c>
      <c r="E67" s="15" t="s">
        <v>1721</v>
      </c>
      <c r="F67" s="15" t="s">
        <v>1379</v>
      </c>
      <c r="G67" s="15" t="s">
        <v>1376</v>
      </c>
      <c r="H67" s="15" t="s">
        <v>1376</v>
      </c>
    </row>
    <row r="68" spans="1:8" s="11" customFormat="1">
      <c r="A68" s="14">
        <v>63146</v>
      </c>
      <c r="B68" s="15" t="s">
        <v>1175</v>
      </c>
      <c r="C68" s="15" t="s">
        <v>1268</v>
      </c>
      <c r="D68" s="15" t="s">
        <v>1358</v>
      </c>
      <c r="E68" s="15" t="s">
        <v>2263</v>
      </c>
      <c r="F68" s="15" t="s">
        <v>1378</v>
      </c>
      <c r="G68" s="15" t="s">
        <v>1376</v>
      </c>
      <c r="H68" s="15" t="s">
        <v>1376</v>
      </c>
    </row>
    <row r="69" spans="1:8" s="11" customFormat="1">
      <c r="A69" s="14">
        <v>63135</v>
      </c>
      <c r="B69" s="15" t="s">
        <v>1168</v>
      </c>
      <c r="C69" s="15" t="s">
        <v>1269</v>
      </c>
      <c r="D69" s="15" t="s">
        <v>23</v>
      </c>
      <c r="E69" s="15" t="s">
        <v>45</v>
      </c>
      <c r="F69" s="15" t="s">
        <v>1377</v>
      </c>
      <c r="G69" s="15" t="s">
        <v>627</v>
      </c>
      <c r="H69" s="15" t="s">
        <v>1376</v>
      </c>
    </row>
    <row r="70" spans="1:8" s="11" customFormat="1">
      <c r="A70" s="14">
        <v>63182</v>
      </c>
      <c r="B70" s="15" t="s">
        <v>1208</v>
      </c>
      <c r="C70" s="15" t="s">
        <v>1270</v>
      </c>
      <c r="D70" s="15" t="s">
        <v>473</v>
      </c>
      <c r="E70" s="15" t="s">
        <v>56</v>
      </c>
      <c r="F70" s="15" t="s">
        <v>1377</v>
      </c>
      <c r="G70" s="15" t="s">
        <v>672</v>
      </c>
      <c r="H70" s="15" t="s">
        <v>1376</v>
      </c>
    </row>
    <row r="71" spans="1:8" s="11" customFormat="1">
      <c r="A71" s="14">
        <v>63154</v>
      </c>
      <c r="B71" s="15" t="s">
        <v>1206</v>
      </c>
      <c r="C71" s="15" t="s">
        <v>1271</v>
      </c>
      <c r="D71" s="15" t="s">
        <v>481</v>
      </c>
      <c r="E71" s="15" t="s">
        <v>2263</v>
      </c>
      <c r="F71" s="15" t="s">
        <v>1377</v>
      </c>
      <c r="G71" s="15" t="s">
        <v>637</v>
      </c>
      <c r="H71" s="15" t="s">
        <v>638</v>
      </c>
    </row>
    <row r="72" spans="1:8" s="11" customFormat="1">
      <c r="A72" s="14">
        <v>63161</v>
      </c>
      <c r="B72" s="15" t="s">
        <v>1167</v>
      </c>
      <c r="C72" s="15" t="s">
        <v>1272</v>
      </c>
      <c r="D72" s="15" t="s">
        <v>473</v>
      </c>
      <c r="E72" s="15" t="s">
        <v>2263</v>
      </c>
      <c r="F72" s="15" t="s">
        <v>1377</v>
      </c>
      <c r="G72" s="15" t="s">
        <v>627</v>
      </c>
      <c r="H72" s="15" t="s">
        <v>1376</v>
      </c>
    </row>
    <row r="73" spans="1:8" s="11" customFormat="1">
      <c r="A73" s="14">
        <v>63166</v>
      </c>
      <c r="B73" s="15" t="s">
        <v>1154</v>
      </c>
      <c r="C73" s="15" t="s">
        <v>1273</v>
      </c>
      <c r="D73" s="15" t="s">
        <v>473</v>
      </c>
      <c r="E73" s="15" t="s">
        <v>91</v>
      </c>
      <c r="F73" s="15" t="s">
        <v>1377</v>
      </c>
      <c r="G73" s="15" t="s">
        <v>717</v>
      </c>
      <c r="H73" s="15" t="s">
        <v>902</v>
      </c>
    </row>
    <row r="74" spans="1:8" s="11" customFormat="1">
      <c r="A74" s="14">
        <v>63165</v>
      </c>
      <c r="B74" s="15" t="s">
        <v>1184</v>
      </c>
      <c r="C74" s="15" t="s">
        <v>1274</v>
      </c>
      <c r="D74" s="15" t="s">
        <v>1360</v>
      </c>
      <c r="E74" s="15" t="s">
        <v>2263</v>
      </c>
      <c r="F74" s="15" t="s">
        <v>1377</v>
      </c>
      <c r="G74" s="15" t="s">
        <v>637</v>
      </c>
      <c r="H74" s="15" t="s">
        <v>638</v>
      </c>
    </row>
    <row r="75" spans="1:8" s="11" customFormat="1">
      <c r="A75" s="14">
        <v>63177</v>
      </c>
      <c r="B75" s="15" t="s">
        <v>1210</v>
      </c>
      <c r="C75" s="15" t="s">
        <v>1275</v>
      </c>
      <c r="D75" s="15" t="s">
        <v>1360</v>
      </c>
      <c r="E75" s="15" t="s">
        <v>2263</v>
      </c>
      <c r="F75" s="15" t="s">
        <v>1377</v>
      </c>
      <c r="G75" s="15" t="s">
        <v>627</v>
      </c>
      <c r="H75" s="15" t="s">
        <v>1376</v>
      </c>
    </row>
    <row r="76" spans="1:8" s="11" customFormat="1">
      <c r="A76" s="14">
        <v>63212</v>
      </c>
      <c r="B76" s="15" t="s">
        <v>1195</v>
      </c>
      <c r="C76" s="15" t="s">
        <v>1276</v>
      </c>
      <c r="D76" s="15" t="s">
        <v>31</v>
      </c>
      <c r="E76" s="15" t="s">
        <v>52</v>
      </c>
      <c r="F76" s="15" t="s">
        <v>1377</v>
      </c>
      <c r="G76" s="15" t="s">
        <v>627</v>
      </c>
      <c r="H76" s="15" t="s">
        <v>1376</v>
      </c>
    </row>
    <row r="77" spans="1:8" s="11" customFormat="1">
      <c r="A77" s="14">
        <v>63219</v>
      </c>
      <c r="B77" s="15" t="s">
        <v>1203</v>
      </c>
      <c r="C77" s="15" t="s">
        <v>1277</v>
      </c>
      <c r="D77" s="15" t="s">
        <v>477</v>
      </c>
      <c r="E77" s="15" t="s">
        <v>2263</v>
      </c>
      <c r="F77" s="15" t="s">
        <v>1377</v>
      </c>
      <c r="G77" s="15" t="s">
        <v>627</v>
      </c>
      <c r="H77" s="15" t="s">
        <v>1376</v>
      </c>
    </row>
    <row r="78" spans="1:8" s="11" customFormat="1">
      <c r="A78" s="14">
        <v>12</v>
      </c>
      <c r="B78" s="15" t="s">
        <v>128</v>
      </c>
      <c r="C78" s="15" t="s">
        <v>746</v>
      </c>
      <c r="D78" s="15" t="s">
        <v>11</v>
      </c>
      <c r="E78" s="15" t="s">
        <v>45</v>
      </c>
      <c r="F78" s="15" t="s">
        <v>1377</v>
      </c>
      <c r="G78" s="15" t="s">
        <v>627</v>
      </c>
      <c r="H78" s="15" t="s">
        <v>1376</v>
      </c>
    </row>
    <row r="79" spans="1:8" s="11" customFormat="1">
      <c r="A79" s="14">
        <v>31</v>
      </c>
      <c r="B79" s="15" t="s">
        <v>1160</v>
      </c>
      <c r="C79" s="15" t="s">
        <v>1278</v>
      </c>
      <c r="D79" s="15" t="s">
        <v>473</v>
      </c>
      <c r="E79" s="15" t="s">
        <v>1721</v>
      </c>
      <c r="F79" s="15" t="s">
        <v>1379</v>
      </c>
      <c r="G79" s="15" t="s">
        <v>1380</v>
      </c>
      <c r="H79" s="15" t="s">
        <v>1376</v>
      </c>
    </row>
    <row r="80" spans="1:8" s="11" customFormat="1">
      <c r="A80" s="14">
        <v>43</v>
      </c>
      <c r="B80" s="15" t="s">
        <v>231</v>
      </c>
      <c r="C80" s="15" t="s">
        <v>820</v>
      </c>
      <c r="D80" s="15" t="s">
        <v>11</v>
      </c>
      <c r="E80" s="15" t="s">
        <v>90</v>
      </c>
      <c r="F80" s="15" t="s">
        <v>1377</v>
      </c>
      <c r="G80" s="15" t="s">
        <v>717</v>
      </c>
      <c r="H80" s="15" t="s">
        <v>1376</v>
      </c>
    </row>
    <row r="81" spans="1:8" s="11" customFormat="1">
      <c r="A81" s="14">
        <v>44</v>
      </c>
      <c r="B81" s="15" t="s">
        <v>232</v>
      </c>
      <c r="C81" s="15" t="s">
        <v>1063</v>
      </c>
      <c r="D81" s="15" t="s">
        <v>11</v>
      </c>
      <c r="E81" s="15" t="s">
        <v>90</v>
      </c>
      <c r="F81" s="15" t="s">
        <v>1377</v>
      </c>
      <c r="G81" s="15" t="s">
        <v>717</v>
      </c>
      <c r="H81" s="15" t="s">
        <v>1376</v>
      </c>
    </row>
    <row r="82" spans="1:8" s="11" customFormat="1">
      <c r="A82" s="14">
        <v>54</v>
      </c>
      <c r="B82" s="15" t="s">
        <v>121</v>
      </c>
      <c r="C82" s="15" t="s">
        <v>1077</v>
      </c>
      <c r="D82" s="15" t="s">
        <v>477</v>
      </c>
      <c r="E82" s="15" t="s">
        <v>52</v>
      </c>
      <c r="F82" s="15" t="s">
        <v>1377</v>
      </c>
      <c r="G82" s="15" t="s">
        <v>627</v>
      </c>
      <c r="H82" s="15" t="s">
        <v>1376</v>
      </c>
    </row>
    <row r="83" spans="1:8" s="11" customFormat="1">
      <c r="A83" s="14">
        <v>56</v>
      </c>
      <c r="B83" s="15" t="s">
        <v>622</v>
      </c>
      <c r="C83" s="15" t="s">
        <v>623</v>
      </c>
      <c r="D83" s="15" t="s">
        <v>473</v>
      </c>
      <c r="E83" s="15" t="s">
        <v>292</v>
      </c>
      <c r="F83" s="15" t="s">
        <v>1377</v>
      </c>
      <c r="G83" s="15" t="s">
        <v>594</v>
      </c>
      <c r="H83" s="15" t="s">
        <v>624</v>
      </c>
    </row>
    <row r="84" spans="1:8" s="11" customFormat="1">
      <c r="A84" s="14">
        <v>64</v>
      </c>
      <c r="B84" s="15" t="s">
        <v>79</v>
      </c>
      <c r="C84" s="15" t="s">
        <v>794</v>
      </c>
      <c r="D84" s="15" t="s">
        <v>15</v>
      </c>
      <c r="E84" s="15" t="s">
        <v>513</v>
      </c>
      <c r="F84" s="15" t="s">
        <v>1377</v>
      </c>
      <c r="G84" s="15" t="s">
        <v>583</v>
      </c>
      <c r="H84" s="15" t="s">
        <v>1376</v>
      </c>
    </row>
    <row r="85" spans="1:8" s="11" customFormat="1">
      <c r="A85" s="14">
        <v>125</v>
      </c>
      <c r="B85" s="15" t="s">
        <v>227</v>
      </c>
      <c r="C85" s="15" t="s">
        <v>968</v>
      </c>
      <c r="D85" s="15" t="s">
        <v>477</v>
      </c>
      <c r="E85" s="15" t="s">
        <v>2263</v>
      </c>
      <c r="F85" s="15" t="s">
        <v>1377</v>
      </c>
      <c r="G85" s="15" t="s">
        <v>717</v>
      </c>
      <c r="H85" s="15" t="s">
        <v>902</v>
      </c>
    </row>
    <row r="86" spans="1:8" s="11" customFormat="1">
      <c r="A86" s="14">
        <v>146</v>
      </c>
      <c r="B86" s="15" t="s">
        <v>129</v>
      </c>
      <c r="C86" s="15" t="s">
        <v>1033</v>
      </c>
      <c r="D86" s="15" t="s">
        <v>11</v>
      </c>
      <c r="E86" s="15" t="s">
        <v>45</v>
      </c>
      <c r="F86" s="15" t="s">
        <v>1377</v>
      </c>
      <c r="G86" s="15" t="s">
        <v>627</v>
      </c>
      <c r="H86" s="15" t="s">
        <v>1376</v>
      </c>
    </row>
    <row r="87" spans="1:8" s="11" customFormat="1">
      <c r="A87" s="14">
        <v>173</v>
      </c>
      <c r="B87" s="15" t="s">
        <v>526</v>
      </c>
      <c r="C87" s="15" t="s">
        <v>598</v>
      </c>
      <c r="D87" s="15" t="s">
        <v>477</v>
      </c>
      <c r="E87" s="15" t="s">
        <v>40</v>
      </c>
      <c r="F87" s="15" t="s">
        <v>1377</v>
      </c>
      <c r="G87" s="15" t="s">
        <v>594</v>
      </c>
      <c r="H87" s="15" t="s">
        <v>595</v>
      </c>
    </row>
    <row r="88" spans="1:8" s="11" customFormat="1">
      <c r="A88" s="14">
        <v>186</v>
      </c>
      <c r="B88" s="15" t="s">
        <v>42</v>
      </c>
      <c r="C88" s="15" t="s">
        <v>1032</v>
      </c>
      <c r="D88" s="15" t="s">
        <v>15</v>
      </c>
      <c r="E88" s="15" t="s">
        <v>2263</v>
      </c>
      <c r="F88" s="15" t="s">
        <v>1377</v>
      </c>
      <c r="G88" s="15" t="s">
        <v>594</v>
      </c>
      <c r="H88" s="15" t="s">
        <v>595</v>
      </c>
    </row>
    <row r="89" spans="1:8" s="11" customFormat="1">
      <c r="A89" s="14">
        <v>233</v>
      </c>
      <c r="B89" s="15" t="s">
        <v>441</v>
      </c>
      <c r="C89" s="15" t="s">
        <v>714</v>
      </c>
      <c r="D89" s="15" t="s">
        <v>11</v>
      </c>
      <c r="E89" s="15" t="s">
        <v>2263</v>
      </c>
      <c r="F89" s="15" t="s">
        <v>1377</v>
      </c>
      <c r="G89" s="15" t="s">
        <v>672</v>
      </c>
      <c r="H89" s="15" t="s">
        <v>673</v>
      </c>
    </row>
    <row r="90" spans="1:8" s="11" customFormat="1">
      <c r="A90" s="14">
        <v>250</v>
      </c>
      <c r="B90" s="15" t="s">
        <v>352</v>
      </c>
      <c r="C90" s="15" t="s">
        <v>1070</v>
      </c>
      <c r="D90" s="15" t="s">
        <v>473</v>
      </c>
      <c r="E90" s="15" t="s">
        <v>2263</v>
      </c>
      <c r="F90" s="15" t="s">
        <v>1377</v>
      </c>
      <c r="G90" s="15" t="s">
        <v>594</v>
      </c>
      <c r="H90" s="15" t="s">
        <v>595</v>
      </c>
    </row>
    <row r="91" spans="1:8" s="11" customFormat="1">
      <c r="A91" s="14">
        <v>294</v>
      </c>
      <c r="B91" s="15" t="s">
        <v>450</v>
      </c>
      <c r="C91" s="15" t="s">
        <v>948</v>
      </c>
      <c r="D91" s="15" t="s">
        <v>11</v>
      </c>
      <c r="E91" s="15" t="s">
        <v>90</v>
      </c>
      <c r="F91" s="15" t="s">
        <v>1377</v>
      </c>
      <c r="G91" s="15" t="s">
        <v>717</v>
      </c>
      <c r="H91" s="15" t="s">
        <v>1376</v>
      </c>
    </row>
    <row r="92" spans="1:8" s="11" customFormat="1">
      <c r="A92" s="14">
        <v>327</v>
      </c>
      <c r="B92" s="15" t="s">
        <v>32</v>
      </c>
      <c r="C92" s="15" t="s">
        <v>874</v>
      </c>
      <c r="D92" s="15" t="s">
        <v>11</v>
      </c>
      <c r="E92" s="15" t="s">
        <v>29</v>
      </c>
      <c r="F92" s="15" t="s">
        <v>1377</v>
      </c>
      <c r="G92" s="15" t="s">
        <v>637</v>
      </c>
      <c r="H92" s="15" t="s">
        <v>654</v>
      </c>
    </row>
    <row r="93" spans="1:8" s="11" customFormat="1">
      <c r="A93" s="14">
        <v>332</v>
      </c>
      <c r="B93" s="15" t="s">
        <v>385</v>
      </c>
      <c r="C93" s="15" t="s">
        <v>1021</v>
      </c>
      <c r="D93" s="15" t="s">
        <v>31</v>
      </c>
      <c r="E93" s="15" t="s">
        <v>513</v>
      </c>
      <c r="F93" s="15" t="s">
        <v>1377</v>
      </c>
      <c r="G93" s="15" t="s">
        <v>583</v>
      </c>
      <c r="H93" s="15" t="s">
        <v>584</v>
      </c>
    </row>
    <row r="94" spans="1:8" s="11" customFormat="1">
      <c r="A94" s="14">
        <v>342</v>
      </c>
      <c r="B94" s="15" t="s">
        <v>130</v>
      </c>
      <c r="C94" s="15" t="s">
        <v>747</v>
      </c>
      <c r="D94" s="15" t="s">
        <v>11</v>
      </c>
      <c r="E94" s="15" t="s">
        <v>45</v>
      </c>
      <c r="F94" s="15" t="s">
        <v>1377</v>
      </c>
      <c r="G94" s="15" t="s">
        <v>627</v>
      </c>
      <c r="H94" s="15" t="s">
        <v>1376</v>
      </c>
    </row>
    <row r="95" spans="1:8" s="11" customFormat="1">
      <c r="A95" s="14">
        <v>345</v>
      </c>
      <c r="B95" s="15" t="s">
        <v>302</v>
      </c>
      <c r="C95" s="15" t="s">
        <v>1074</v>
      </c>
      <c r="D95" s="15" t="s">
        <v>15</v>
      </c>
      <c r="E95" s="15" t="s">
        <v>52</v>
      </c>
      <c r="F95" s="15" t="s">
        <v>1377</v>
      </c>
      <c r="G95" s="15" t="s">
        <v>627</v>
      </c>
      <c r="H95" s="15" t="s">
        <v>1376</v>
      </c>
    </row>
    <row r="96" spans="1:8" s="11" customFormat="1">
      <c r="A96" s="14">
        <v>346</v>
      </c>
      <c r="B96" s="15" t="s">
        <v>748</v>
      </c>
      <c r="C96" s="15" t="s">
        <v>749</v>
      </c>
      <c r="D96" s="15" t="s">
        <v>11</v>
      </c>
      <c r="E96" s="15" t="s">
        <v>45</v>
      </c>
      <c r="F96" s="15" t="s">
        <v>1377</v>
      </c>
      <c r="G96" s="15" t="s">
        <v>627</v>
      </c>
      <c r="H96" s="15" t="s">
        <v>1376</v>
      </c>
    </row>
    <row r="97" spans="1:8" s="11" customFormat="1">
      <c r="A97" s="14">
        <v>379</v>
      </c>
      <c r="B97" s="15" t="s">
        <v>386</v>
      </c>
      <c r="C97" s="15" t="s">
        <v>1072</v>
      </c>
      <c r="D97" s="15" t="s">
        <v>11</v>
      </c>
      <c r="E97" s="15" t="s">
        <v>52</v>
      </c>
      <c r="F97" s="15" t="s">
        <v>1377</v>
      </c>
      <c r="G97" s="15" t="s">
        <v>627</v>
      </c>
      <c r="H97" s="15" t="s">
        <v>1376</v>
      </c>
    </row>
    <row r="98" spans="1:8" s="11" customFormat="1">
      <c r="A98" s="14">
        <v>380</v>
      </c>
      <c r="B98" s="15" t="s">
        <v>291</v>
      </c>
      <c r="C98" s="15" t="s">
        <v>962</v>
      </c>
      <c r="D98" s="15" t="s">
        <v>477</v>
      </c>
      <c r="E98" s="15" t="s">
        <v>292</v>
      </c>
      <c r="F98" s="15" t="s">
        <v>1377</v>
      </c>
      <c r="G98" s="15" t="s">
        <v>594</v>
      </c>
      <c r="H98" s="15" t="s">
        <v>624</v>
      </c>
    </row>
    <row r="99" spans="1:8" s="11" customFormat="1">
      <c r="A99" s="14">
        <v>5005</v>
      </c>
      <c r="B99" s="15" t="s">
        <v>373</v>
      </c>
      <c r="C99" s="15" t="s">
        <v>798</v>
      </c>
      <c r="D99" s="15" t="s">
        <v>477</v>
      </c>
      <c r="E99" s="15" t="s">
        <v>1221</v>
      </c>
      <c r="F99" s="15" t="s">
        <v>1377</v>
      </c>
      <c r="G99" s="15" t="s">
        <v>672</v>
      </c>
      <c r="H99" s="15" t="s">
        <v>675</v>
      </c>
    </row>
    <row r="100" spans="1:8" s="11" customFormat="1">
      <c r="A100" s="14">
        <v>5021</v>
      </c>
      <c r="B100" s="15" t="s">
        <v>71</v>
      </c>
      <c r="C100" s="15" t="s">
        <v>966</v>
      </c>
      <c r="D100" s="15" t="s">
        <v>477</v>
      </c>
      <c r="E100" s="15" t="s">
        <v>2263</v>
      </c>
      <c r="F100" s="15" t="s">
        <v>1377</v>
      </c>
      <c r="G100" s="15" t="s">
        <v>583</v>
      </c>
      <c r="H100" s="15" t="s">
        <v>584</v>
      </c>
    </row>
    <row r="101" spans="1:8" s="11" customFormat="1">
      <c r="A101" s="14">
        <v>5042</v>
      </c>
      <c r="B101" s="15" t="s">
        <v>1218</v>
      </c>
      <c r="C101" s="15" t="s">
        <v>1279</v>
      </c>
      <c r="D101" s="15" t="s">
        <v>1364</v>
      </c>
      <c r="E101" s="15" t="s">
        <v>105</v>
      </c>
      <c r="F101" s="15" t="s">
        <v>1377</v>
      </c>
      <c r="G101" s="15" t="s">
        <v>594</v>
      </c>
      <c r="H101" s="15" t="s">
        <v>1376</v>
      </c>
    </row>
    <row r="102" spans="1:8" s="11" customFormat="1">
      <c r="A102" s="14">
        <v>5072</v>
      </c>
      <c r="B102" s="15" t="s">
        <v>74</v>
      </c>
      <c r="C102" s="15" t="s">
        <v>849</v>
      </c>
      <c r="D102" s="15" t="s">
        <v>15</v>
      </c>
      <c r="E102" s="15" t="s">
        <v>73</v>
      </c>
      <c r="F102" s="15" t="s">
        <v>1377</v>
      </c>
      <c r="G102" s="15" t="s">
        <v>583</v>
      </c>
      <c r="H102" s="15" t="s">
        <v>1376</v>
      </c>
    </row>
    <row r="103" spans="1:8" s="11" customFormat="1">
      <c r="A103" s="14">
        <v>5094</v>
      </c>
      <c r="B103" s="15" t="s">
        <v>379</v>
      </c>
      <c r="C103" s="15" t="s">
        <v>912</v>
      </c>
      <c r="D103" s="15" t="s">
        <v>15</v>
      </c>
      <c r="E103" s="15" t="s">
        <v>39</v>
      </c>
      <c r="F103" s="15" t="s">
        <v>1377</v>
      </c>
      <c r="G103" s="15" t="s">
        <v>637</v>
      </c>
      <c r="H103" s="15" t="s">
        <v>638</v>
      </c>
    </row>
    <row r="104" spans="1:8" s="11" customFormat="1">
      <c r="A104" s="14">
        <v>5095</v>
      </c>
      <c r="B104" s="15" t="s">
        <v>1245</v>
      </c>
      <c r="C104" s="15" t="s">
        <v>1280</v>
      </c>
      <c r="D104" s="15" t="s">
        <v>1364</v>
      </c>
      <c r="E104" s="15" t="s">
        <v>29</v>
      </c>
      <c r="F104" s="15" t="s">
        <v>1377</v>
      </c>
      <c r="G104" s="15" t="s">
        <v>637</v>
      </c>
      <c r="H104" s="15" t="s">
        <v>654</v>
      </c>
    </row>
    <row r="105" spans="1:8" s="11" customFormat="1">
      <c r="A105" s="14">
        <v>5479</v>
      </c>
      <c r="B105" s="15" t="s">
        <v>88</v>
      </c>
      <c r="C105" s="15" t="s">
        <v>605</v>
      </c>
      <c r="D105" s="15" t="s">
        <v>473</v>
      </c>
      <c r="E105" s="15" t="s">
        <v>1721</v>
      </c>
      <c r="F105" s="15" t="s">
        <v>1379</v>
      </c>
      <c r="G105" s="15" t="s">
        <v>1376</v>
      </c>
      <c r="H105" s="15" t="s">
        <v>1376</v>
      </c>
    </row>
    <row r="106" spans="1:8" s="11" customFormat="1">
      <c r="A106" s="14">
        <v>6825</v>
      </c>
      <c r="B106" s="15" t="s">
        <v>61</v>
      </c>
      <c r="C106" s="15" t="s">
        <v>992</v>
      </c>
      <c r="D106" s="15" t="s">
        <v>1359</v>
      </c>
      <c r="E106" s="15" t="s">
        <v>495</v>
      </c>
      <c r="F106" s="15" t="s">
        <v>1378</v>
      </c>
      <c r="G106" s="15" t="s">
        <v>1376</v>
      </c>
      <c r="H106" s="15" t="s">
        <v>1376</v>
      </c>
    </row>
    <row r="107" spans="1:8" s="11" customFormat="1">
      <c r="A107" s="14">
        <v>50347</v>
      </c>
      <c r="B107" s="15" t="s">
        <v>133</v>
      </c>
      <c r="C107" s="15" t="s">
        <v>960</v>
      </c>
      <c r="D107" s="15" t="s">
        <v>473</v>
      </c>
      <c r="E107" s="15" t="s">
        <v>52</v>
      </c>
      <c r="F107" s="15" t="s">
        <v>1377</v>
      </c>
      <c r="G107" s="15" t="s">
        <v>627</v>
      </c>
      <c r="H107" s="15" t="s">
        <v>1376</v>
      </c>
    </row>
    <row r="108" spans="1:8" s="11" customFormat="1">
      <c r="A108" s="14">
        <v>50453</v>
      </c>
      <c r="B108" s="15" t="s">
        <v>135</v>
      </c>
      <c r="C108" s="15" t="s">
        <v>887</v>
      </c>
      <c r="D108" s="15" t="s">
        <v>473</v>
      </c>
      <c r="E108" s="15" t="s">
        <v>52</v>
      </c>
      <c r="F108" s="15" t="s">
        <v>1377</v>
      </c>
      <c r="G108" s="15" t="s">
        <v>627</v>
      </c>
      <c r="H108" s="15" t="s">
        <v>1376</v>
      </c>
    </row>
    <row r="109" spans="1:8" s="11" customFormat="1">
      <c r="A109" s="14">
        <v>50490</v>
      </c>
      <c r="B109" s="15" t="s">
        <v>233</v>
      </c>
      <c r="C109" s="15" t="s">
        <v>800</v>
      </c>
      <c r="D109" s="15" t="s">
        <v>477</v>
      </c>
      <c r="E109" s="15" t="s">
        <v>240</v>
      </c>
      <c r="F109" s="15" t="s">
        <v>1377</v>
      </c>
      <c r="G109" s="15" t="s">
        <v>583</v>
      </c>
      <c r="H109" s="15" t="s">
        <v>1376</v>
      </c>
    </row>
    <row r="110" spans="1:8" s="11" customFormat="1">
      <c r="A110" s="14">
        <v>50551</v>
      </c>
      <c r="B110" s="15" t="s">
        <v>301</v>
      </c>
      <c r="C110" s="15" t="s">
        <v>1076</v>
      </c>
      <c r="D110" s="15" t="s">
        <v>473</v>
      </c>
      <c r="E110" s="15" t="s">
        <v>52</v>
      </c>
      <c r="F110" s="15" t="s">
        <v>1377</v>
      </c>
      <c r="G110" s="15" t="s">
        <v>627</v>
      </c>
      <c r="H110" s="15" t="s">
        <v>1376</v>
      </c>
    </row>
    <row r="111" spans="1:8" s="11" customFormat="1">
      <c r="A111" s="14">
        <v>50621</v>
      </c>
      <c r="B111" s="15" t="s">
        <v>44</v>
      </c>
      <c r="C111" s="15" t="s">
        <v>778</v>
      </c>
      <c r="D111" s="15" t="s">
        <v>473</v>
      </c>
      <c r="E111" s="15" t="s">
        <v>2263</v>
      </c>
      <c r="F111" s="15" t="s">
        <v>1377</v>
      </c>
      <c r="G111" s="15" t="s">
        <v>594</v>
      </c>
      <c r="H111" s="15" t="s">
        <v>595</v>
      </c>
    </row>
    <row r="112" spans="1:8" s="11" customFormat="1">
      <c r="A112" s="14">
        <v>50704</v>
      </c>
      <c r="B112" s="15" t="s">
        <v>328</v>
      </c>
      <c r="C112" s="15" t="s">
        <v>1075</v>
      </c>
      <c r="D112" s="15" t="s">
        <v>1365</v>
      </c>
      <c r="E112" s="15" t="s">
        <v>299</v>
      </c>
      <c r="F112" s="15" t="s">
        <v>1377</v>
      </c>
      <c r="G112" s="15" t="s">
        <v>627</v>
      </c>
      <c r="H112" s="15" t="s">
        <v>759</v>
      </c>
    </row>
    <row r="113" spans="1:8" s="11" customFormat="1">
      <c r="A113" s="14">
        <v>50723</v>
      </c>
      <c r="B113" s="15" t="s">
        <v>38</v>
      </c>
      <c r="C113" s="15" t="s">
        <v>1055</v>
      </c>
      <c r="D113" s="15" t="s">
        <v>473</v>
      </c>
      <c r="E113" s="15" t="s">
        <v>34</v>
      </c>
      <c r="F113" s="15" t="s">
        <v>1377</v>
      </c>
      <c r="G113" s="15" t="s">
        <v>637</v>
      </c>
      <c r="H113" s="15" t="s">
        <v>679</v>
      </c>
    </row>
    <row r="114" spans="1:8" s="11" customFormat="1">
      <c r="A114" s="14">
        <v>50787</v>
      </c>
      <c r="B114" s="15" t="s">
        <v>125</v>
      </c>
      <c r="C114" s="15" t="s">
        <v>1073</v>
      </c>
      <c r="D114" s="15" t="s">
        <v>473</v>
      </c>
      <c r="E114" s="15" t="s">
        <v>52</v>
      </c>
      <c r="F114" s="15" t="s">
        <v>1377</v>
      </c>
      <c r="G114" s="15" t="s">
        <v>627</v>
      </c>
      <c r="H114" s="15" t="s">
        <v>1376</v>
      </c>
    </row>
    <row r="115" spans="1:8" s="11" customFormat="1">
      <c r="A115" s="14">
        <v>50801</v>
      </c>
      <c r="B115" s="15" t="s">
        <v>76</v>
      </c>
      <c r="C115" s="15" t="s">
        <v>795</v>
      </c>
      <c r="D115" s="15" t="s">
        <v>477</v>
      </c>
      <c r="E115" s="15" t="s">
        <v>2263</v>
      </c>
      <c r="F115" s="15" t="s">
        <v>1377</v>
      </c>
      <c r="G115" s="15" t="s">
        <v>583</v>
      </c>
      <c r="H115" s="15" t="s">
        <v>584</v>
      </c>
    </row>
    <row r="116" spans="1:8" s="11" customFormat="1">
      <c r="A116" s="14">
        <v>50836</v>
      </c>
      <c r="B116" s="15" t="s">
        <v>371</v>
      </c>
      <c r="C116" s="15" t="s">
        <v>1014</v>
      </c>
      <c r="D116" s="15" t="s">
        <v>473</v>
      </c>
      <c r="E116" s="15" t="s">
        <v>299</v>
      </c>
      <c r="F116" s="15" t="s">
        <v>1377</v>
      </c>
      <c r="G116" s="15" t="s">
        <v>627</v>
      </c>
      <c r="H116" s="15" t="s">
        <v>759</v>
      </c>
    </row>
    <row r="117" spans="1:8" s="11" customFormat="1">
      <c r="A117" s="14">
        <v>50844</v>
      </c>
      <c r="B117" s="15" t="s">
        <v>126</v>
      </c>
      <c r="C117" s="15" t="s">
        <v>762</v>
      </c>
      <c r="D117" s="15" t="s">
        <v>473</v>
      </c>
      <c r="E117" s="15" t="s">
        <v>299</v>
      </c>
      <c r="F117" s="15" t="s">
        <v>1377</v>
      </c>
      <c r="G117" s="15" t="s">
        <v>627</v>
      </c>
      <c r="H117" s="15" t="s">
        <v>759</v>
      </c>
    </row>
    <row r="118" spans="1:8" s="11" customFormat="1">
      <c r="A118" s="14">
        <v>50853</v>
      </c>
      <c r="B118" s="15" t="s">
        <v>108</v>
      </c>
      <c r="C118" s="15" t="s">
        <v>643</v>
      </c>
      <c r="D118" s="15" t="s">
        <v>473</v>
      </c>
      <c r="E118" s="15" t="s">
        <v>105</v>
      </c>
      <c r="F118" s="15" t="s">
        <v>1377</v>
      </c>
      <c r="G118" s="15" t="s">
        <v>594</v>
      </c>
      <c r="H118" s="15" t="s">
        <v>1376</v>
      </c>
    </row>
    <row r="119" spans="1:8" s="11" customFormat="1">
      <c r="A119" s="14">
        <v>51125</v>
      </c>
      <c r="B119" s="15" t="s">
        <v>122</v>
      </c>
      <c r="C119" s="15" t="s">
        <v>853</v>
      </c>
      <c r="D119" s="15" t="s">
        <v>473</v>
      </c>
      <c r="E119" s="15" t="s">
        <v>299</v>
      </c>
      <c r="F119" s="15" t="s">
        <v>1377</v>
      </c>
      <c r="G119" s="15" t="s">
        <v>627</v>
      </c>
      <c r="H119" s="15" t="s">
        <v>759</v>
      </c>
    </row>
    <row r="120" spans="1:8" s="11" customFormat="1">
      <c r="A120" s="14">
        <v>51263</v>
      </c>
      <c r="B120" s="15" t="s">
        <v>417</v>
      </c>
      <c r="C120" s="15" t="s">
        <v>708</v>
      </c>
      <c r="D120" s="15" t="s">
        <v>473</v>
      </c>
      <c r="E120" s="15" t="s">
        <v>2263</v>
      </c>
      <c r="F120" s="15" t="s">
        <v>1377</v>
      </c>
      <c r="G120" s="15" t="s">
        <v>672</v>
      </c>
      <c r="H120" s="15" t="s">
        <v>1376</v>
      </c>
    </row>
    <row r="121" spans="1:8" s="11" customFormat="1">
      <c r="A121" s="14">
        <v>51290</v>
      </c>
      <c r="B121" s="15" t="s">
        <v>43</v>
      </c>
      <c r="C121" s="15" t="s">
        <v>597</v>
      </c>
      <c r="D121" s="15" t="s">
        <v>473</v>
      </c>
      <c r="E121" s="15" t="s">
        <v>40</v>
      </c>
      <c r="F121" s="15" t="s">
        <v>1377</v>
      </c>
      <c r="G121" s="15" t="s">
        <v>594</v>
      </c>
      <c r="H121" s="15" t="s">
        <v>595</v>
      </c>
    </row>
    <row r="122" spans="1:8" s="11" customFormat="1">
      <c r="A122" s="14">
        <v>51333</v>
      </c>
      <c r="B122" s="15" t="s">
        <v>359</v>
      </c>
      <c r="C122" s="15" t="s">
        <v>976</v>
      </c>
      <c r="D122" s="15" t="s">
        <v>473</v>
      </c>
      <c r="E122" s="15" t="s">
        <v>1221</v>
      </c>
      <c r="F122" s="15" t="s">
        <v>1377</v>
      </c>
      <c r="G122" s="15" t="s">
        <v>672</v>
      </c>
      <c r="H122" s="15" t="s">
        <v>675</v>
      </c>
    </row>
    <row r="123" spans="1:8" s="11" customFormat="1">
      <c r="A123" s="14">
        <v>51398</v>
      </c>
      <c r="B123" s="15" t="s">
        <v>106</v>
      </c>
      <c r="C123" s="15" t="s">
        <v>789</v>
      </c>
      <c r="D123" s="15" t="s">
        <v>477</v>
      </c>
      <c r="E123" s="15" t="s">
        <v>105</v>
      </c>
      <c r="F123" s="15" t="s">
        <v>1377</v>
      </c>
      <c r="G123" s="15" t="s">
        <v>594</v>
      </c>
      <c r="H123" s="15" t="s">
        <v>1376</v>
      </c>
    </row>
    <row r="124" spans="1:8" s="11" customFormat="1">
      <c r="A124" s="14">
        <v>52012</v>
      </c>
      <c r="B124" s="15" t="s">
        <v>294</v>
      </c>
      <c r="C124" s="15" t="s">
        <v>943</v>
      </c>
      <c r="D124" s="15" t="s">
        <v>473</v>
      </c>
      <c r="E124" s="15" t="s">
        <v>2263</v>
      </c>
      <c r="F124" s="15" t="s">
        <v>1377</v>
      </c>
      <c r="G124" s="15" t="s">
        <v>594</v>
      </c>
      <c r="H124" s="15" t="s">
        <v>624</v>
      </c>
    </row>
    <row r="125" spans="1:8" s="11" customFormat="1">
      <c r="A125" s="14">
        <v>52037</v>
      </c>
      <c r="B125" s="15" t="s">
        <v>228</v>
      </c>
      <c r="C125" s="15" t="s">
        <v>975</v>
      </c>
      <c r="D125" s="15" t="s">
        <v>473</v>
      </c>
      <c r="E125" s="15" t="s">
        <v>91</v>
      </c>
      <c r="F125" s="15" t="s">
        <v>1377</v>
      </c>
      <c r="G125" s="15" t="s">
        <v>717</v>
      </c>
      <c r="H125" s="15" t="s">
        <v>902</v>
      </c>
    </row>
    <row r="126" spans="1:8" s="11" customFormat="1">
      <c r="A126" s="14">
        <v>52181</v>
      </c>
      <c r="B126" s="15" t="s">
        <v>434</v>
      </c>
      <c r="C126" s="15" t="s">
        <v>807</v>
      </c>
      <c r="D126" s="15" t="s">
        <v>477</v>
      </c>
      <c r="E126" s="15" t="s">
        <v>105</v>
      </c>
      <c r="F126" s="15" t="s">
        <v>1377</v>
      </c>
      <c r="G126" s="15" t="s">
        <v>594</v>
      </c>
      <c r="H126" s="15" t="s">
        <v>1376</v>
      </c>
    </row>
    <row r="127" spans="1:8" s="11" customFormat="1">
      <c r="A127" s="14">
        <v>52198</v>
      </c>
      <c r="B127" s="15" t="s">
        <v>315</v>
      </c>
      <c r="C127" s="15" t="s">
        <v>775</v>
      </c>
      <c r="D127" s="15" t="s">
        <v>23</v>
      </c>
      <c r="E127" s="15" t="s">
        <v>314</v>
      </c>
      <c r="F127" s="15" t="s">
        <v>1377</v>
      </c>
      <c r="G127" s="15" t="s">
        <v>672</v>
      </c>
      <c r="H127" s="15" t="s">
        <v>1376</v>
      </c>
    </row>
    <row r="128" spans="1:8" s="11" customFormat="1">
      <c r="A128" s="14">
        <v>52229</v>
      </c>
      <c r="B128" s="15" t="s">
        <v>132</v>
      </c>
      <c r="C128" s="15" t="s">
        <v>753</v>
      </c>
      <c r="D128" s="15" t="s">
        <v>15</v>
      </c>
      <c r="E128" s="15" t="s">
        <v>2263</v>
      </c>
      <c r="F128" s="15" t="s">
        <v>1377</v>
      </c>
      <c r="G128" s="15" t="s">
        <v>627</v>
      </c>
      <c r="H128" s="15" t="s">
        <v>1376</v>
      </c>
    </row>
    <row r="129" spans="1:8" s="11" customFormat="1">
      <c r="A129" s="14">
        <v>52254</v>
      </c>
      <c r="B129" s="15" t="s">
        <v>226</v>
      </c>
      <c r="C129" s="15" t="s">
        <v>974</v>
      </c>
      <c r="D129" s="15" t="s">
        <v>473</v>
      </c>
      <c r="E129" s="15" t="s">
        <v>91</v>
      </c>
      <c r="F129" s="15" t="s">
        <v>1377</v>
      </c>
      <c r="G129" s="15" t="s">
        <v>717</v>
      </c>
      <c r="H129" s="15" t="s">
        <v>902</v>
      </c>
    </row>
    <row r="130" spans="1:8" s="11" customFormat="1">
      <c r="A130" s="14">
        <v>52276</v>
      </c>
      <c r="B130" s="15" t="s">
        <v>521</v>
      </c>
      <c r="C130" s="15" t="s">
        <v>700</v>
      </c>
      <c r="D130" s="15" t="s">
        <v>473</v>
      </c>
      <c r="E130" s="15" t="s">
        <v>513</v>
      </c>
      <c r="F130" s="15" t="s">
        <v>1377</v>
      </c>
      <c r="G130" s="15" t="s">
        <v>583</v>
      </c>
      <c r="H130" s="15" t="s">
        <v>1376</v>
      </c>
    </row>
    <row r="131" spans="1:8" s="11" customFormat="1">
      <c r="A131" s="14">
        <v>52318</v>
      </c>
      <c r="B131" s="15" t="s">
        <v>80</v>
      </c>
      <c r="C131" s="15" t="s">
        <v>726</v>
      </c>
      <c r="D131" s="15" t="s">
        <v>31</v>
      </c>
      <c r="E131" s="15" t="s">
        <v>73</v>
      </c>
      <c r="F131" s="15" t="s">
        <v>1377</v>
      </c>
      <c r="G131" s="15" t="s">
        <v>583</v>
      </c>
      <c r="H131" s="15" t="s">
        <v>1376</v>
      </c>
    </row>
    <row r="132" spans="1:8" s="11" customFormat="1">
      <c r="A132" s="14">
        <v>52327</v>
      </c>
      <c r="B132" s="15" t="s">
        <v>104</v>
      </c>
      <c r="C132" s="15" t="s">
        <v>788</v>
      </c>
      <c r="D132" s="15" t="s">
        <v>477</v>
      </c>
      <c r="E132" s="15" t="s">
        <v>105</v>
      </c>
      <c r="F132" s="15" t="s">
        <v>1377</v>
      </c>
      <c r="G132" s="15" t="s">
        <v>594</v>
      </c>
      <c r="H132" s="15" t="s">
        <v>1376</v>
      </c>
    </row>
    <row r="133" spans="1:8" s="11" customFormat="1">
      <c r="A133" s="14">
        <v>52346</v>
      </c>
      <c r="B133" s="15" t="s">
        <v>229</v>
      </c>
      <c r="C133" s="15" t="s">
        <v>901</v>
      </c>
      <c r="D133" s="15" t="s">
        <v>473</v>
      </c>
      <c r="E133" s="15" t="s">
        <v>91</v>
      </c>
      <c r="F133" s="15" t="s">
        <v>1377</v>
      </c>
      <c r="G133" s="15" t="s">
        <v>717</v>
      </c>
      <c r="H133" s="15" t="s">
        <v>902</v>
      </c>
    </row>
    <row r="134" spans="1:8" s="11" customFormat="1">
      <c r="A134" s="14">
        <v>52371</v>
      </c>
      <c r="B134" s="15" t="s">
        <v>399</v>
      </c>
      <c r="C134" s="15" t="s">
        <v>844</v>
      </c>
      <c r="D134" s="15" t="s">
        <v>473</v>
      </c>
      <c r="E134" s="15" t="s">
        <v>105</v>
      </c>
      <c r="F134" s="15" t="s">
        <v>1377</v>
      </c>
      <c r="G134" s="15" t="s">
        <v>594</v>
      </c>
      <c r="H134" s="15" t="s">
        <v>1376</v>
      </c>
    </row>
    <row r="135" spans="1:8" s="11" customFormat="1">
      <c r="A135" s="14">
        <v>52396</v>
      </c>
      <c r="B135" s="15" t="s">
        <v>123</v>
      </c>
      <c r="C135" s="15" t="s">
        <v>1028</v>
      </c>
      <c r="D135" s="15" t="s">
        <v>477</v>
      </c>
      <c r="E135" s="15" t="s">
        <v>45</v>
      </c>
      <c r="F135" s="15" t="s">
        <v>1377</v>
      </c>
      <c r="G135" s="15" t="s">
        <v>627</v>
      </c>
      <c r="H135" s="15" t="s">
        <v>1376</v>
      </c>
    </row>
    <row r="136" spans="1:8" s="11" customFormat="1">
      <c r="A136" s="14">
        <v>52501</v>
      </c>
      <c r="B136" s="15" t="s">
        <v>94</v>
      </c>
      <c r="C136" s="15" t="s">
        <v>723</v>
      </c>
      <c r="D136" s="15" t="s">
        <v>473</v>
      </c>
      <c r="E136" s="15" t="s">
        <v>95</v>
      </c>
      <c r="F136" s="15" t="s">
        <v>1377</v>
      </c>
      <c r="G136" s="15" t="s">
        <v>717</v>
      </c>
      <c r="H136" s="15" t="s">
        <v>722</v>
      </c>
    </row>
    <row r="137" spans="1:8" s="11" customFormat="1">
      <c r="A137" s="14">
        <v>52562</v>
      </c>
      <c r="B137" s="15" t="s">
        <v>152</v>
      </c>
      <c r="C137" s="15" t="s">
        <v>674</v>
      </c>
      <c r="D137" s="15" t="s">
        <v>477</v>
      </c>
      <c r="E137" s="15" t="s">
        <v>1221</v>
      </c>
      <c r="F137" s="15" t="s">
        <v>1377</v>
      </c>
      <c r="G137" s="15" t="s">
        <v>672</v>
      </c>
      <c r="H137" s="15" t="s">
        <v>675</v>
      </c>
    </row>
    <row r="138" spans="1:8" s="11" customFormat="1">
      <c r="A138" s="14">
        <v>52625</v>
      </c>
      <c r="B138" s="15" t="s">
        <v>59</v>
      </c>
      <c r="C138" s="15" t="s">
        <v>884</v>
      </c>
      <c r="D138" s="15" t="s">
        <v>473</v>
      </c>
      <c r="E138" s="15" t="s">
        <v>1221</v>
      </c>
      <c r="F138" s="15" t="s">
        <v>1377</v>
      </c>
      <c r="G138" s="15" t="s">
        <v>672</v>
      </c>
      <c r="H138" s="15" t="s">
        <v>675</v>
      </c>
    </row>
    <row r="139" spans="1:8" s="11" customFormat="1">
      <c r="A139" s="14">
        <v>52704</v>
      </c>
      <c r="B139" s="15" t="s">
        <v>332</v>
      </c>
      <c r="C139" s="15" t="s">
        <v>1058</v>
      </c>
      <c r="D139" s="15" t="s">
        <v>23</v>
      </c>
      <c r="E139" s="15" t="s">
        <v>95</v>
      </c>
      <c r="F139" s="15" t="s">
        <v>1377</v>
      </c>
      <c r="G139" s="15" t="s">
        <v>717</v>
      </c>
      <c r="H139" s="15" t="s">
        <v>722</v>
      </c>
    </row>
    <row r="140" spans="1:8" s="11" customFormat="1">
      <c r="A140" s="14">
        <v>52721</v>
      </c>
      <c r="B140" s="15" t="s">
        <v>293</v>
      </c>
      <c r="C140" s="15" t="s">
        <v>1060</v>
      </c>
      <c r="D140" s="15" t="s">
        <v>31</v>
      </c>
      <c r="E140" s="15" t="s">
        <v>292</v>
      </c>
      <c r="F140" s="15" t="s">
        <v>1377</v>
      </c>
      <c r="G140" s="15" t="s">
        <v>594</v>
      </c>
      <c r="H140" s="15" t="s">
        <v>624</v>
      </c>
    </row>
    <row r="141" spans="1:8" s="11" customFormat="1">
      <c r="A141" s="14">
        <v>53013</v>
      </c>
      <c r="B141" s="15" t="s">
        <v>214</v>
      </c>
      <c r="C141" s="15" t="s">
        <v>725</v>
      </c>
      <c r="D141" s="15" t="s">
        <v>473</v>
      </c>
      <c r="E141" s="15" t="s">
        <v>2263</v>
      </c>
      <c r="F141" s="15" t="s">
        <v>1377</v>
      </c>
      <c r="G141" s="15" t="s">
        <v>583</v>
      </c>
      <c r="H141" s="15" t="s">
        <v>1376</v>
      </c>
    </row>
    <row r="142" spans="1:8" s="11" customFormat="1">
      <c r="A142" s="14">
        <v>53272</v>
      </c>
      <c r="B142" s="15" t="s">
        <v>456</v>
      </c>
      <c r="C142" s="15" t="s">
        <v>1045</v>
      </c>
      <c r="D142" s="15" t="s">
        <v>473</v>
      </c>
      <c r="E142" s="15" t="s">
        <v>95</v>
      </c>
      <c r="F142" s="15" t="s">
        <v>1377</v>
      </c>
      <c r="G142" s="15" t="s">
        <v>717</v>
      </c>
      <c r="H142" s="15" t="s">
        <v>722</v>
      </c>
    </row>
    <row r="143" spans="1:8" s="11" customFormat="1">
      <c r="A143" s="14">
        <v>53322</v>
      </c>
      <c r="B143" s="15" t="s">
        <v>303</v>
      </c>
      <c r="C143" s="15" t="s">
        <v>1071</v>
      </c>
      <c r="D143" s="15" t="s">
        <v>11</v>
      </c>
      <c r="E143" s="15" t="s">
        <v>52</v>
      </c>
      <c r="F143" s="15" t="s">
        <v>1377</v>
      </c>
      <c r="G143" s="15" t="s">
        <v>627</v>
      </c>
      <c r="H143" s="15" t="s">
        <v>1376</v>
      </c>
    </row>
    <row r="144" spans="1:8" s="11" customFormat="1">
      <c r="A144" s="14">
        <v>53334</v>
      </c>
      <c r="B144" s="15" t="s">
        <v>131</v>
      </c>
      <c r="C144" s="15" t="s">
        <v>754</v>
      </c>
      <c r="D144" s="15" t="s">
        <v>11</v>
      </c>
      <c r="E144" s="15" t="s">
        <v>45</v>
      </c>
      <c r="F144" s="15" t="s">
        <v>1377</v>
      </c>
      <c r="G144" s="15" t="s">
        <v>627</v>
      </c>
      <c r="H144" s="15" t="s">
        <v>1376</v>
      </c>
    </row>
    <row r="145" spans="1:8" s="11" customFormat="1">
      <c r="A145" s="14">
        <v>53535</v>
      </c>
      <c r="B145" s="15" t="s">
        <v>153</v>
      </c>
      <c r="C145" s="15" t="s">
        <v>655</v>
      </c>
      <c r="D145" s="15" t="s">
        <v>473</v>
      </c>
      <c r="E145" s="15" t="s">
        <v>2263</v>
      </c>
      <c r="F145" s="15" t="s">
        <v>1377</v>
      </c>
      <c r="G145" s="15" t="s">
        <v>583</v>
      </c>
      <c r="H145" s="15" t="s">
        <v>584</v>
      </c>
    </row>
    <row r="146" spans="1:8" s="11" customFormat="1">
      <c r="A146" s="14">
        <v>53537</v>
      </c>
      <c r="B146" s="15" t="s">
        <v>1191</v>
      </c>
      <c r="C146" s="15" t="s">
        <v>1281</v>
      </c>
      <c r="D146" s="15" t="s">
        <v>1366</v>
      </c>
      <c r="E146" s="15" t="s">
        <v>45</v>
      </c>
      <c r="F146" s="15" t="s">
        <v>1377</v>
      </c>
      <c r="G146" s="15" t="s">
        <v>627</v>
      </c>
      <c r="H146" s="15" t="s">
        <v>1376</v>
      </c>
    </row>
    <row r="147" spans="1:8" s="11" customFormat="1">
      <c r="A147" s="14">
        <v>53538</v>
      </c>
      <c r="B147" s="15" t="s">
        <v>41</v>
      </c>
      <c r="C147" s="15" t="s">
        <v>596</v>
      </c>
      <c r="D147" s="15" t="s">
        <v>477</v>
      </c>
      <c r="E147" s="15" t="s">
        <v>2263</v>
      </c>
      <c r="F147" s="15" t="s">
        <v>1377</v>
      </c>
      <c r="G147" s="15" t="s">
        <v>594</v>
      </c>
      <c r="H147" s="15" t="s">
        <v>595</v>
      </c>
    </row>
    <row r="148" spans="1:8" s="11" customFormat="1">
      <c r="A148" s="14">
        <v>53600</v>
      </c>
      <c r="B148" s="15" t="s">
        <v>536</v>
      </c>
      <c r="C148" s="15" t="s">
        <v>1030</v>
      </c>
      <c r="D148" s="15" t="s">
        <v>1359</v>
      </c>
      <c r="E148" s="15" t="s">
        <v>495</v>
      </c>
      <c r="F148" s="15" t="s">
        <v>1378</v>
      </c>
      <c r="G148" s="15" t="s">
        <v>1376</v>
      </c>
      <c r="H148" s="15" t="s">
        <v>1376</v>
      </c>
    </row>
    <row r="149" spans="1:8" s="11" customFormat="1">
      <c r="A149" s="14">
        <v>53606</v>
      </c>
      <c r="B149" s="15" t="s">
        <v>127</v>
      </c>
      <c r="C149" s="15" t="s">
        <v>1052</v>
      </c>
      <c r="D149" s="15" t="s">
        <v>473</v>
      </c>
      <c r="E149" s="15" t="s">
        <v>299</v>
      </c>
      <c r="F149" s="15" t="s">
        <v>1377</v>
      </c>
      <c r="G149" s="15" t="s">
        <v>627</v>
      </c>
      <c r="H149" s="15" t="s">
        <v>759</v>
      </c>
    </row>
    <row r="150" spans="1:8" s="11" customFormat="1">
      <c r="A150" s="14">
        <v>53657</v>
      </c>
      <c r="B150" s="15" t="s">
        <v>112</v>
      </c>
      <c r="C150" s="15" t="s">
        <v>935</v>
      </c>
      <c r="D150" s="15" t="s">
        <v>31</v>
      </c>
      <c r="E150" s="15" t="s">
        <v>2263</v>
      </c>
      <c r="F150" s="15" t="s">
        <v>1377</v>
      </c>
      <c r="G150" s="15" t="s">
        <v>637</v>
      </c>
      <c r="H150" s="15" t="s">
        <v>745</v>
      </c>
    </row>
    <row r="151" spans="1:8" s="11" customFormat="1">
      <c r="A151" s="14">
        <v>53663</v>
      </c>
      <c r="B151" s="15" t="s">
        <v>75</v>
      </c>
      <c r="C151" s="15" t="s">
        <v>856</v>
      </c>
      <c r="D151" s="15" t="s">
        <v>477</v>
      </c>
      <c r="E151" s="15" t="s">
        <v>2263</v>
      </c>
      <c r="F151" s="15" t="s">
        <v>1377</v>
      </c>
      <c r="G151" s="15" t="s">
        <v>583</v>
      </c>
      <c r="H151" s="15" t="s">
        <v>1376</v>
      </c>
    </row>
    <row r="152" spans="1:8" s="11" customFormat="1">
      <c r="A152" s="14">
        <v>53675</v>
      </c>
      <c r="B152" s="15" t="s">
        <v>236</v>
      </c>
      <c r="C152" s="15" t="s">
        <v>651</v>
      </c>
      <c r="D152" s="15" t="s">
        <v>473</v>
      </c>
      <c r="E152" s="15" t="s">
        <v>2263</v>
      </c>
      <c r="F152" s="15" t="s">
        <v>1377</v>
      </c>
      <c r="G152" s="15" t="s">
        <v>583</v>
      </c>
      <c r="H152" s="15" t="s">
        <v>1376</v>
      </c>
    </row>
    <row r="153" spans="1:8" s="11" customFormat="1">
      <c r="A153" s="14">
        <v>53676</v>
      </c>
      <c r="B153" s="15" t="s">
        <v>60</v>
      </c>
      <c r="C153" s="15" t="s">
        <v>947</v>
      </c>
      <c r="D153" s="15" t="s">
        <v>473</v>
      </c>
      <c r="E153" s="15" t="s">
        <v>1221</v>
      </c>
      <c r="F153" s="15" t="s">
        <v>1377</v>
      </c>
      <c r="G153" s="15" t="s">
        <v>672</v>
      </c>
      <c r="H153" s="15" t="s">
        <v>675</v>
      </c>
    </row>
    <row r="154" spans="1:8" s="11" customFormat="1">
      <c r="A154" s="14">
        <v>53687</v>
      </c>
      <c r="B154" s="15" t="s">
        <v>383</v>
      </c>
      <c r="C154" s="15" t="s">
        <v>786</v>
      </c>
      <c r="D154" s="15" t="s">
        <v>1361</v>
      </c>
      <c r="E154" s="15" t="s">
        <v>1721</v>
      </c>
      <c r="F154" s="15" t="s">
        <v>1379</v>
      </c>
      <c r="G154" s="15" t="s">
        <v>1381</v>
      </c>
      <c r="H154" s="15" t="s">
        <v>1376</v>
      </c>
    </row>
    <row r="155" spans="1:8" s="11" customFormat="1">
      <c r="A155" s="14">
        <v>53740</v>
      </c>
      <c r="B155" s="15" t="s">
        <v>343</v>
      </c>
      <c r="C155" s="15" t="s">
        <v>826</v>
      </c>
      <c r="D155" s="15" t="s">
        <v>473</v>
      </c>
      <c r="E155" s="15" t="s">
        <v>29</v>
      </c>
      <c r="F155" s="15" t="s">
        <v>1377</v>
      </c>
      <c r="G155" s="15" t="s">
        <v>637</v>
      </c>
      <c r="H155" s="15" t="s">
        <v>654</v>
      </c>
    </row>
    <row r="156" spans="1:8" s="11" customFormat="1">
      <c r="A156" s="14">
        <v>53762</v>
      </c>
      <c r="B156" s="15" t="s">
        <v>178</v>
      </c>
      <c r="C156" s="15" t="s">
        <v>1089</v>
      </c>
      <c r="D156" s="15" t="s">
        <v>1359</v>
      </c>
      <c r="E156" s="15" t="s">
        <v>495</v>
      </c>
      <c r="F156" s="15" t="s">
        <v>1378</v>
      </c>
      <c r="G156" s="15" t="s">
        <v>1376</v>
      </c>
      <c r="H156" s="15" t="s">
        <v>1376</v>
      </c>
    </row>
    <row r="157" spans="1:8" s="11" customFormat="1">
      <c r="A157" s="14">
        <v>53781</v>
      </c>
      <c r="B157" s="15" t="s">
        <v>161</v>
      </c>
      <c r="C157" s="15" t="s">
        <v>892</v>
      </c>
      <c r="D157" s="15" t="s">
        <v>1359</v>
      </c>
      <c r="E157" s="15" t="s">
        <v>2263</v>
      </c>
      <c r="F157" s="15" t="s">
        <v>1378</v>
      </c>
      <c r="G157" s="15" t="s">
        <v>1376</v>
      </c>
      <c r="H157" s="15" t="s">
        <v>1376</v>
      </c>
    </row>
    <row r="158" spans="1:8" s="11" customFormat="1">
      <c r="A158" s="14">
        <v>53954</v>
      </c>
      <c r="B158" s="15" t="s">
        <v>1282</v>
      </c>
      <c r="C158" s="15" t="s">
        <v>967</v>
      </c>
      <c r="D158" s="15" t="s">
        <v>473</v>
      </c>
      <c r="E158" s="15" t="s">
        <v>513</v>
      </c>
      <c r="F158" s="15" t="s">
        <v>1377</v>
      </c>
      <c r="G158" s="15" t="s">
        <v>583</v>
      </c>
      <c r="H158" s="15" t="s">
        <v>1376</v>
      </c>
    </row>
    <row r="159" spans="1:8" s="11" customFormat="1">
      <c r="A159" s="14">
        <v>93160</v>
      </c>
      <c r="B159" s="15" t="s">
        <v>429</v>
      </c>
      <c r="C159" s="15" t="s">
        <v>971</v>
      </c>
      <c r="D159" s="15" t="s">
        <v>477</v>
      </c>
      <c r="E159" s="15" t="s">
        <v>513</v>
      </c>
      <c r="F159" s="15" t="s">
        <v>1377</v>
      </c>
      <c r="G159" s="15" t="s">
        <v>583</v>
      </c>
      <c r="H159" s="15" t="s">
        <v>584</v>
      </c>
    </row>
    <row r="160" spans="1:8" s="11" customFormat="1">
      <c r="A160" s="14">
        <v>93228</v>
      </c>
      <c r="B160" s="15" t="s">
        <v>81</v>
      </c>
      <c r="C160" s="15" t="s">
        <v>965</v>
      </c>
      <c r="D160" s="15" t="s">
        <v>477</v>
      </c>
      <c r="E160" s="15" t="s">
        <v>513</v>
      </c>
      <c r="F160" s="15" t="s">
        <v>1377</v>
      </c>
      <c r="G160" s="15" t="s">
        <v>583</v>
      </c>
      <c r="H160" s="15" t="s">
        <v>584</v>
      </c>
    </row>
    <row r="161" spans="1:8" s="11" customFormat="1">
      <c r="A161" s="14">
        <v>93327</v>
      </c>
      <c r="B161" s="15" t="s">
        <v>72</v>
      </c>
      <c r="C161" s="15" t="s">
        <v>715</v>
      </c>
      <c r="D161" s="15" t="s">
        <v>477</v>
      </c>
      <c r="E161" s="15" t="s">
        <v>513</v>
      </c>
      <c r="F161" s="15" t="s">
        <v>1377</v>
      </c>
      <c r="G161" s="15" t="s">
        <v>583</v>
      </c>
      <c r="H161" s="15" t="s">
        <v>1376</v>
      </c>
    </row>
    <row r="162" spans="1:8" s="11" customFormat="1">
      <c r="A162" s="14">
        <v>94077</v>
      </c>
      <c r="B162" s="15" t="s">
        <v>344</v>
      </c>
      <c r="C162" s="15" t="s">
        <v>915</v>
      </c>
      <c r="D162" s="15" t="s">
        <v>477</v>
      </c>
      <c r="E162" s="15" t="s">
        <v>314</v>
      </c>
      <c r="F162" s="15" t="s">
        <v>1377</v>
      </c>
      <c r="G162" s="15" t="s">
        <v>672</v>
      </c>
      <c r="H162" s="15" t="s">
        <v>1376</v>
      </c>
    </row>
    <row r="163" spans="1:8" s="11" customFormat="1">
      <c r="A163" s="14">
        <v>94887</v>
      </c>
      <c r="B163" s="15" t="s">
        <v>422</v>
      </c>
      <c r="C163" s="15" t="s">
        <v>952</v>
      </c>
      <c r="D163" s="15" t="s">
        <v>473</v>
      </c>
      <c r="E163" s="15" t="s">
        <v>234</v>
      </c>
      <c r="F163" s="15" t="s">
        <v>1377</v>
      </c>
      <c r="G163" s="15" t="s">
        <v>583</v>
      </c>
      <c r="H163" s="15" t="s">
        <v>1376</v>
      </c>
    </row>
    <row r="164" spans="1:8" s="11" customFormat="1">
      <c r="A164" s="14">
        <v>95777</v>
      </c>
      <c r="B164" s="15" t="s">
        <v>212</v>
      </c>
      <c r="C164" s="15" t="s">
        <v>970</v>
      </c>
      <c r="D164" s="15" t="s">
        <v>1359</v>
      </c>
      <c r="E164" s="15" t="s">
        <v>495</v>
      </c>
      <c r="F164" s="15" t="s">
        <v>1378</v>
      </c>
      <c r="G164" s="15" t="s">
        <v>1376</v>
      </c>
      <c r="H164" s="15" t="s">
        <v>1376</v>
      </c>
    </row>
    <row r="165" spans="1:8" s="11" customFormat="1">
      <c r="A165" s="14">
        <v>96049</v>
      </c>
      <c r="B165" s="15" t="s">
        <v>239</v>
      </c>
      <c r="C165" s="15" t="s">
        <v>845</v>
      </c>
      <c r="D165" s="15" t="s">
        <v>473</v>
      </c>
      <c r="E165" s="15" t="s">
        <v>234</v>
      </c>
      <c r="F165" s="15" t="s">
        <v>1377</v>
      </c>
      <c r="G165" s="15" t="s">
        <v>583</v>
      </c>
      <c r="H165" s="15" t="s">
        <v>1376</v>
      </c>
    </row>
    <row r="166" spans="1:8" s="11" customFormat="1">
      <c r="A166" s="14">
        <v>96353</v>
      </c>
      <c r="B166" s="15" t="s">
        <v>238</v>
      </c>
      <c r="C166" s="15" t="s">
        <v>1001</v>
      </c>
      <c r="D166" s="15" t="s">
        <v>473</v>
      </c>
      <c r="E166" s="15" t="s">
        <v>234</v>
      </c>
      <c r="F166" s="15" t="s">
        <v>1377</v>
      </c>
      <c r="G166" s="15" t="s">
        <v>583</v>
      </c>
      <c r="H166" s="15" t="s">
        <v>1376</v>
      </c>
    </row>
    <row r="167" spans="1:8" s="11" customFormat="1">
      <c r="A167" s="14">
        <v>53990</v>
      </c>
      <c r="B167" s="15" t="s">
        <v>1126</v>
      </c>
      <c r="C167" s="15" t="s">
        <v>1127</v>
      </c>
      <c r="D167" s="15" t="s">
        <v>15</v>
      </c>
      <c r="E167" s="15" t="s">
        <v>1721</v>
      </c>
      <c r="F167" s="15" t="s">
        <v>1379</v>
      </c>
      <c r="G167" s="15" t="s">
        <v>1376</v>
      </c>
      <c r="H167" s="15" t="s">
        <v>1376</v>
      </c>
    </row>
    <row r="168" spans="1:8" s="11" customFormat="1">
      <c r="A168" s="14">
        <v>53996</v>
      </c>
      <c r="B168" s="15" t="s">
        <v>347</v>
      </c>
      <c r="C168" s="15" t="s">
        <v>771</v>
      </c>
      <c r="D168" s="15" t="s">
        <v>477</v>
      </c>
      <c r="E168" s="15" t="s">
        <v>45</v>
      </c>
      <c r="F168" s="15" t="s">
        <v>1377</v>
      </c>
      <c r="G168" s="15" t="s">
        <v>627</v>
      </c>
      <c r="H168" s="15" t="s">
        <v>1376</v>
      </c>
    </row>
    <row r="169" spans="1:8" s="11" customFormat="1">
      <c r="A169" s="14">
        <v>60151</v>
      </c>
      <c r="B169" s="15" t="s">
        <v>362</v>
      </c>
      <c r="C169" s="15" t="s">
        <v>1022</v>
      </c>
      <c r="D169" s="15" t="s">
        <v>473</v>
      </c>
      <c r="E169" s="15" t="s">
        <v>513</v>
      </c>
      <c r="F169" s="15" t="s">
        <v>1377</v>
      </c>
      <c r="G169" s="15" t="s">
        <v>583</v>
      </c>
      <c r="H169" s="15" t="s">
        <v>584</v>
      </c>
    </row>
    <row r="170" spans="1:8" s="11" customFormat="1">
      <c r="A170" s="14">
        <v>60182</v>
      </c>
      <c r="B170" s="15" t="s">
        <v>151</v>
      </c>
      <c r="C170" s="15" t="s">
        <v>756</v>
      </c>
      <c r="D170" s="15" t="s">
        <v>477</v>
      </c>
      <c r="E170" s="15" t="s">
        <v>45</v>
      </c>
      <c r="F170" s="15" t="s">
        <v>1377</v>
      </c>
      <c r="G170" s="15" t="s">
        <v>627</v>
      </c>
      <c r="H170" s="15" t="s">
        <v>1376</v>
      </c>
    </row>
    <row r="171" spans="1:8" s="11" customFormat="1">
      <c r="A171" s="14">
        <v>60183</v>
      </c>
      <c r="B171" s="15" t="s">
        <v>360</v>
      </c>
      <c r="C171" s="15" t="s">
        <v>964</v>
      </c>
      <c r="D171" s="15" t="s">
        <v>31</v>
      </c>
      <c r="E171" s="15" t="s">
        <v>240</v>
      </c>
      <c r="F171" s="15" t="s">
        <v>1377</v>
      </c>
      <c r="G171" s="15" t="s">
        <v>583</v>
      </c>
      <c r="H171" s="15" t="s">
        <v>1376</v>
      </c>
    </row>
    <row r="172" spans="1:8" s="11" customFormat="1">
      <c r="A172" s="14">
        <v>60230</v>
      </c>
      <c r="B172" s="15" t="s">
        <v>33</v>
      </c>
      <c r="C172" s="15" t="s">
        <v>678</v>
      </c>
      <c r="D172" s="15" t="s">
        <v>11</v>
      </c>
      <c r="E172" s="15" t="s">
        <v>34</v>
      </c>
      <c r="F172" s="15" t="s">
        <v>1377</v>
      </c>
      <c r="G172" s="15" t="s">
        <v>637</v>
      </c>
      <c r="H172" s="15" t="s">
        <v>679</v>
      </c>
    </row>
    <row r="173" spans="1:8" s="11" customFormat="1">
      <c r="A173" s="14">
        <v>60305</v>
      </c>
      <c r="B173" s="15" t="s">
        <v>300</v>
      </c>
      <c r="C173" s="15" t="s">
        <v>763</v>
      </c>
      <c r="D173" s="15" t="s">
        <v>473</v>
      </c>
      <c r="E173" s="15" t="s">
        <v>299</v>
      </c>
      <c r="F173" s="15" t="s">
        <v>1377</v>
      </c>
      <c r="G173" s="15" t="s">
        <v>627</v>
      </c>
      <c r="H173" s="15" t="s">
        <v>759</v>
      </c>
    </row>
    <row r="174" spans="1:8" s="11" customFormat="1">
      <c r="A174" s="14">
        <v>60308</v>
      </c>
      <c r="B174" s="15" t="s">
        <v>1217</v>
      </c>
      <c r="C174" s="15" t="s">
        <v>1283</v>
      </c>
      <c r="D174" s="15" t="s">
        <v>1361</v>
      </c>
      <c r="E174" s="15" t="s">
        <v>1721</v>
      </c>
      <c r="F174" s="15" t="s">
        <v>1379</v>
      </c>
      <c r="G174" s="15" t="s">
        <v>1381</v>
      </c>
      <c r="H174" s="15" t="s">
        <v>1376</v>
      </c>
    </row>
    <row r="175" spans="1:8" s="11" customFormat="1">
      <c r="A175" s="14">
        <v>60370</v>
      </c>
      <c r="B175" s="15" t="s">
        <v>156</v>
      </c>
      <c r="C175" s="15" t="s">
        <v>1105</v>
      </c>
      <c r="D175" s="15" t="s">
        <v>1367</v>
      </c>
      <c r="E175" s="15" t="s">
        <v>1721</v>
      </c>
      <c r="F175" s="15" t="s">
        <v>1379</v>
      </c>
      <c r="G175" s="15" t="s">
        <v>1380</v>
      </c>
      <c r="H175" s="15" t="s">
        <v>1376</v>
      </c>
    </row>
    <row r="176" spans="1:8" s="11" customFormat="1">
      <c r="A176" s="14">
        <v>60357</v>
      </c>
      <c r="B176" s="15" t="s">
        <v>12</v>
      </c>
      <c r="C176" s="15" t="s">
        <v>1098</v>
      </c>
      <c r="D176" s="15" t="s">
        <v>11</v>
      </c>
      <c r="E176" s="15" t="s">
        <v>1721</v>
      </c>
      <c r="F176" s="15" t="s">
        <v>1379</v>
      </c>
      <c r="G176" s="15" t="s">
        <v>1380</v>
      </c>
      <c r="H176" s="15" t="s">
        <v>1376</v>
      </c>
    </row>
    <row r="177" spans="1:8" s="11" customFormat="1">
      <c r="A177" s="14">
        <v>60343</v>
      </c>
      <c r="B177" s="15" t="s">
        <v>68</v>
      </c>
      <c r="C177" s="15" t="s">
        <v>1129</v>
      </c>
      <c r="D177" s="15" t="s">
        <v>1359</v>
      </c>
      <c r="E177" s="15" t="s">
        <v>2263</v>
      </c>
      <c r="F177" s="15" t="s">
        <v>1378</v>
      </c>
      <c r="G177" s="15" t="s">
        <v>1376</v>
      </c>
      <c r="H177" s="15" t="s">
        <v>1376</v>
      </c>
    </row>
    <row r="178" spans="1:8" s="11" customFormat="1">
      <c r="A178" s="14">
        <v>60336</v>
      </c>
      <c r="B178" s="15" t="s">
        <v>206</v>
      </c>
      <c r="C178" s="15" t="s">
        <v>639</v>
      </c>
      <c r="D178" s="15" t="s">
        <v>1359</v>
      </c>
      <c r="E178" s="15" t="s">
        <v>495</v>
      </c>
      <c r="F178" s="15" t="s">
        <v>1378</v>
      </c>
      <c r="G178" s="15" t="s">
        <v>1376</v>
      </c>
      <c r="H178" s="15" t="s">
        <v>1376</v>
      </c>
    </row>
    <row r="179" spans="1:8" s="11" customFormat="1">
      <c r="A179" s="14">
        <v>60421</v>
      </c>
      <c r="B179" s="15" t="s">
        <v>1284</v>
      </c>
      <c r="C179" s="15" t="s">
        <v>713</v>
      </c>
      <c r="D179" s="15" t="s">
        <v>31</v>
      </c>
      <c r="E179" s="15" t="s">
        <v>1221</v>
      </c>
      <c r="F179" s="15" t="s">
        <v>1377</v>
      </c>
      <c r="G179" s="15" t="s">
        <v>672</v>
      </c>
      <c r="H179" s="15" t="s">
        <v>675</v>
      </c>
    </row>
    <row r="180" spans="1:8" s="11" customFormat="1">
      <c r="A180" s="14">
        <v>60441</v>
      </c>
      <c r="B180" s="15" t="s">
        <v>37</v>
      </c>
      <c r="C180" s="15" t="s">
        <v>857</v>
      </c>
      <c r="D180" s="15" t="s">
        <v>473</v>
      </c>
      <c r="E180" s="15" t="s">
        <v>34</v>
      </c>
      <c r="F180" s="15" t="s">
        <v>1377</v>
      </c>
      <c r="G180" s="15" t="s">
        <v>637</v>
      </c>
      <c r="H180" s="15" t="s">
        <v>679</v>
      </c>
    </row>
    <row r="181" spans="1:8" s="11" customFormat="1">
      <c r="A181" s="14">
        <v>60492</v>
      </c>
      <c r="B181" s="15" t="s">
        <v>164</v>
      </c>
      <c r="C181" s="15" t="s">
        <v>656</v>
      </c>
      <c r="D181" s="15" t="s">
        <v>1359</v>
      </c>
      <c r="E181" s="15" t="s">
        <v>495</v>
      </c>
      <c r="F181" s="15" t="s">
        <v>1378</v>
      </c>
      <c r="G181" s="15" t="s">
        <v>1376</v>
      </c>
      <c r="H181" s="15" t="s">
        <v>1376</v>
      </c>
    </row>
    <row r="182" spans="1:8" s="11" customFormat="1">
      <c r="A182" s="14">
        <v>60513</v>
      </c>
      <c r="B182" s="15" t="s">
        <v>109</v>
      </c>
      <c r="C182" s="15" t="s">
        <v>870</v>
      </c>
      <c r="D182" s="15" t="s">
        <v>23</v>
      </c>
      <c r="E182" s="15" t="s">
        <v>105</v>
      </c>
      <c r="F182" s="15" t="s">
        <v>1377</v>
      </c>
      <c r="G182" s="15" t="s">
        <v>594</v>
      </c>
      <c r="H182" s="15" t="s">
        <v>1376</v>
      </c>
    </row>
    <row r="183" spans="1:8" s="11" customFormat="1">
      <c r="A183" s="14">
        <v>60546</v>
      </c>
      <c r="B183" s="15" t="s">
        <v>235</v>
      </c>
      <c r="C183" s="15" t="s">
        <v>650</v>
      </c>
      <c r="D183" s="15" t="s">
        <v>481</v>
      </c>
      <c r="E183" s="15" t="s">
        <v>240</v>
      </c>
      <c r="F183" s="15" t="s">
        <v>1377</v>
      </c>
      <c r="G183" s="15" t="s">
        <v>583</v>
      </c>
      <c r="H183" s="15" t="s">
        <v>1376</v>
      </c>
    </row>
    <row r="184" spans="1:8" s="11" customFormat="1">
      <c r="A184" s="14">
        <v>60630</v>
      </c>
      <c r="B184" s="15" t="s">
        <v>438</v>
      </c>
      <c r="C184" s="15" t="s">
        <v>1082</v>
      </c>
      <c r="D184" s="15" t="s">
        <v>473</v>
      </c>
      <c r="E184" s="15" t="s">
        <v>1221</v>
      </c>
      <c r="F184" s="15" t="s">
        <v>1377</v>
      </c>
      <c r="G184" s="15" t="s">
        <v>672</v>
      </c>
      <c r="H184" s="15" t="s">
        <v>675</v>
      </c>
    </row>
    <row r="185" spans="1:8" s="11" customFormat="1">
      <c r="A185" s="14">
        <v>293</v>
      </c>
      <c r="B185" s="15" t="s">
        <v>1246</v>
      </c>
      <c r="C185" s="15" t="s">
        <v>1285</v>
      </c>
      <c r="D185" s="15" t="s">
        <v>1367</v>
      </c>
      <c r="E185" s="15" t="s">
        <v>478</v>
      </c>
      <c r="F185" s="15" t="s">
        <v>1376</v>
      </c>
      <c r="G185" s="15" t="s">
        <v>1376</v>
      </c>
      <c r="H185" s="15" t="s">
        <v>1392</v>
      </c>
    </row>
    <row r="186" spans="1:8" s="11" customFormat="1">
      <c r="A186" s="14">
        <v>63303</v>
      </c>
      <c r="B186" s="15" t="s">
        <v>1188</v>
      </c>
      <c r="C186" s="15" t="s">
        <v>1286</v>
      </c>
      <c r="D186" s="15" t="s">
        <v>1360</v>
      </c>
      <c r="E186" s="15" t="s">
        <v>2263</v>
      </c>
      <c r="F186" s="15" t="s">
        <v>1377</v>
      </c>
      <c r="G186" s="15" t="s">
        <v>637</v>
      </c>
      <c r="H186" s="15" t="s">
        <v>638</v>
      </c>
    </row>
    <row r="187" spans="1:8" s="11" customFormat="1">
      <c r="A187" s="14">
        <v>63324</v>
      </c>
      <c r="B187" s="15" t="s">
        <v>1181</v>
      </c>
      <c r="C187" s="15" t="s">
        <v>1287</v>
      </c>
      <c r="D187" s="15" t="s">
        <v>473</v>
      </c>
      <c r="E187" s="15" t="s">
        <v>2263</v>
      </c>
      <c r="F187" s="15" t="s">
        <v>1377</v>
      </c>
      <c r="G187" s="15" t="s">
        <v>594</v>
      </c>
      <c r="H187" s="15" t="s">
        <v>595</v>
      </c>
    </row>
    <row r="188" spans="1:8" s="11" customFormat="1">
      <c r="A188" s="14">
        <v>63277</v>
      </c>
      <c r="B188" s="15" t="s">
        <v>1199</v>
      </c>
      <c r="C188" s="15" t="s">
        <v>1288</v>
      </c>
      <c r="D188" s="15" t="s">
        <v>481</v>
      </c>
      <c r="E188" s="15" t="s">
        <v>2263</v>
      </c>
      <c r="F188" s="15" t="s">
        <v>1377</v>
      </c>
      <c r="G188" s="15" t="s">
        <v>594</v>
      </c>
      <c r="H188" s="15" t="s">
        <v>624</v>
      </c>
    </row>
    <row r="189" spans="1:8" s="11" customFormat="1">
      <c r="A189" s="14">
        <v>63268</v>
      </c>
      <c r="B189" s="15" t="s">
        <v>1165</v>
      </c>
      <c r="C189" s="15" t="s">
        <v>1289</v>
      </c>
      <c r="D189" s="15" t="s">
        <v>473</v>
      </c>
      <c r="E189" s="15" t="s">
        <v>45</v>
      </c>
      <c r="F189" s="15" t="s">
        <v>1377</v>
      </c>
      <c r="G189" s="15" t="s">
        <v>627</v>
      </c>
      <c r="H189" s="15" t="s">
        <v>1376</v>
      </c>
    </row>
    <row r="190" spans="1:8" s="11" customFormat="1">
      <c r="A190" s="14">
        <v>63527</v>
      </c>
      <c r="B190" s="15" t="s">
        <v>1227</v>
      </c>
      <c r="C190" s="15" t="s">
        <v>1290</v>
      </c>
      <c r="D190" s="15" t="s">
        <v>1368</v>
      </c>
      <c r="E190" s="15" t="s">
        <v>2263</v>
      </c>
      <c r="F190" s="15" t="s">
        <v>1377</v>
      </c>
      <c r="G190" s="15" t="s">
        <v>627</v>
      </c>
      <c r="H190" s="15" t="s">
        <v>1376</v>
      </c>
    </row>
    <row r="191" spans="1:8" s="11" customFormat="1">
      <c r="A191" s="14">
        <v>63546</v>
      </c>
      <c r="B191" s="15" t="s">
        <v>1224</v>
      </c>
      <c r="C191" s="15" t="s">
        <v>1291</v>
      </c>
      <c r="D191" s="15" t="s">
        <v>473</v>
      </c>
      <c r="E191" s="15" t="s">
        <v>56</v>
      </c>
      <c r="F191" s="15" t="s">
        <v>1377</v>
      </c>
      <c r="G191" s="15" t="s">
        <v>672</v>
      </c>
      <c r="H191" s="15" t="s">
        <v>1376</v>
      </c>
    </row>
    <row r="192" spans="1:8" s="11" customFormat="1">
      <c r="A192" s="14">
        <v>63659</v>
      </c>
      <c r="B192" s="15" t="s">
        <v>1228</v>
      </c>
      <c r="C192" s="15" t="s">
        <v>1292</v>
      </c>
      <c r="D192" s="15" t="s">
        <v>1368</v>
      </c>
      <c r="E192" s="15" t="s">
        <v>2263</v>
      </c>
      <c r="F192" s="15" t="s">
        <v>1377</v>
      </c>
      <c r="G192" s="15" t="s">
        <v>627</v>
      </c>
      <c r="H192" s="15" t="s">
        <v>759</v>
      </c>
    </row>
    <row r="193" spans="1:8" s="11" customFormat="1">
      <c r="A193" s="14">
        <v>63687</v>
      </c>
      <c r="B193" s="15" t="s">
        <v>1235</v>
      </c>
      <c r="C193" s="15" t="s">
        <v>1293</v>
      </c>
      <c r="D193" s="15" t="s">
        <v>1368</v>
      </c>
      <c r="E193" s="15" t="s">
        <v>2263</v>
      </c>
      <c r="F193" s="15" t="s">
        <v>1377</v>
      </c>
      <c r="G193" s="15" t="s">
        <v>627</v>
      </c>
      <c r="H193" s="15" t="s">
        <v>1376</v>
      </c>
    </row>
    <row r="194" spans="1:8" s="11" customFormat="1">
      <c r="A194" s="14">
        <v>63700</v>
      </c>
      <c r="B194" s="15" t="s">
        <v>1240</v>
      </c>
      <c r="C194" s="15" t="s">
        <v>1294</v>
      </c>
      <c r="D194" s="15" t="s">
        <v>1368</v>
      </c>
      <c r="E194" s="15" t="s">
        <v>2263</v>
      </c>
      <c r="F194" s="15" t="s">
        <v>1377</v>
      </c>
      <c r="G194" s="15" t="s">
        <v>627</v>
      </c>
      <c r="H194" s="15" t="s">
        <v>1376</v>
      </c>
    </row>
    <row r="195" spans="1:8" s="11" customFormat="1">
      <c r="A195" s="14">
        <v>63731</v>
      </c>
      <c r="B195" s="15" t="s">
        <v>1220</v>
      </c>
      <c r="C195" s="15" t="s">
        <v>1295</v>
      </c>
      <c r="D195" s="15" t="s">
        <v>473</v>
      </c>
      <c r="E195" s="15" t="s">
        <v>2263</v>
      </c>
      <c r="F195" s="15" t="s">
        <v>1377</v>
      </c>
      <c r="G195" s="15" t="s">
        <v>672</v>
      </c>
      <c r="H195" s="15" t="s">
        <v>675</v>
      </c>
    </row>
    <row r="196" spans="1:8" s="11" customFormat="1">
      <c r="A196" s="14">
        <v>15</v>
      </c>
      <c r="B196" s="15" t="s">
        <v>77</v>
      </c>
      <c r="C196" s="15" t="s">
        <v>862</v>
      </c>
      <c r="D196" s="15" t="s">
        <v>476</v>
      </c>
      <c r="E196" s="15" t="s">
        <v>513</v>
      </c>
      <c r="F196" s="15" t="s">
        <v>1377</v>
      </c>
      <c r="G196" s="15" t="s">
        <v>583</v>
      </c>
      <c r="H196" s="15" t="s">
        <v>1376</v>
      </c>
    </row>
    <row r="197" spans="1:8" s="11" customFormat="1">
      <c r="A197" s="14">
        <v>62212</v>
      </c>
      <c r="B197" s="15" t="s">
        <v>463</v>
      </c>
      <c r="C197" s="15" t="s">
        <v>599</v>
      </c>
      <c r="D197" s="15" t="s">
        <v>31</v>
      </c>
      <c r="E197" s="15" t="s">
        <v>2263</v>
      </c>
      <c r="F197" s="15" t="s">
        <v>1377</v>
      </c>
      <c r="G197" s="15" t="s">
        <v>594</v>
      </c>
      <c r="H197" s="15" t="s">
        <v>595</v>
      </c>
    </row>
    <row r="198" spans="1:8" s="11" customFormat="1">
      <c r="A198" s="14">
        <v>52275</v>
      </c>
      <c r="B198" s="15" t="s">
        <v>157</v>
      </c>
      <c r="C198" s="15" t="s">
        <v>1103</v>
      </c>
      <c r="D198" s="15" t="s">
        <v>31</v>
      </c>
      <c r="E198" s="15" t="s">
        <v>1176</v>
      </c>
      <c r="F198" s="15" t="s">
        <v>1382</v>
      </c>
      <c r="G198" s="15" t="s">
        <v>1383</v>
      </c>
      <c r="H198" s="15" t="s">
        <v>1393</v>
      </c>
    </row>
    <row r="199" spans="1:8" s="11" customFormat="1">
      <c r="A199" s="14">
        <v>51079</v>
      </c>
      <c r="B199" s="15" t="s">
        <v>1157</v>
      </c>
      <c r="C199" s="15" t="s">
        <v>1296</v>
      </c>
      <c r="D199" s="15" t="s">
        <v>492</v>
      </c>
      <c r="E199" s="15" t="s">
        <v>480</v>
      </c>
      <c r="F199" s="15" t="s">
        <v>1382</v>
      </c>
      <c r="G199" s="15" t="s">
        <v>1376</v>
      </c>
      <c r="H199" s="15" t="s">
        <v>1376</v>
      </c>
    </row>
    <row r="200" spans="1:8" s="11" customFormat="1">
      <c r="A200" s="14">
        <v>90091</v>
      </c>
      <c r="B200" s="15" t="s">
        <v>419</v>
      </c>
      <c r="C200" s="15" t="s">
        <v>815</v>
      </c>
      <c r="D200" s="15" t="s">
        <v>477</v>
      </c>
      <c r="E200" s="15" t="s">
        <v>155</v>
      </c>
      <c r="F200" s="15" t="s">
        <v>1377</v>
      </c>
      <c r="G200" s="15" t="s">
        <v>552</v>
      </c>
      <c r="H200" s="15" t="s">
        <v>633</v>
      </c>
    </row>
    <row r="201" spans="1:8" s="11" customFormat="1">
      <c r="A201" s="14">
        <v>51288</v>
      </c>
      <c r="B201" s="15" t="s">
        <v>145</v>
      </c>
      <c r="C201" s="15" t="s">
        <v>956</v>
      </c>
      <c r="D201" s="15" t="s">
        <v>477</v>
      </c>
      <c r="E201" s="15" t="s">
        <v>155</v>
      </c>
      <c r="F201" s="15" t="s">
        <v>1377</v>
      </c>
      <c r="G201" s="15" t="s">
        <v>552</v>
      </c>
      <c r="H201" s="15" t="s">
        <v>633</v>
      </c>
    </row>
    <row r="202" spans="1:8" s="11" customFormat="1">
      <c r="A202" s="14">
        <v>95025</v>
      </c>
      <c r="B202" s="15" t="s">
        <v>455</v>
      </c>
      <c r="C202" s="15" t="s">
        <v>664</v>
      </c>
      <c r="D202" s="15" t="s">
        <v>473</v>
      </c>
      <c r="E202" s="15" t="s">
        <v>50</v>
      </c>
      <c r="F202" s="15" t="s">
        <v>1382</v>
      </c>
      <c r="G202" s="15" t="s">
        <v>1384</v>
      </c>
      <c r="H202" s="15" t="s">
        <v>787</v>
      </c>
    </row>
    <row r="203" spans="1:8" s="11" customFormat="1">
      <c r="A203" s="14">
        <v>299</v>
      </c>
      <c r="B203" s="15" t="s">
        <v>170</v>
      </c>
      <c r="C203" s="15" t="s">
        <v>606</v>
      </c>
      <c r="D203" s="15" t="s">
        <v>11</v>
      </c>
      <c r="E203" s="15" t="s">
        <v>480</v>
      </c>
      <c r="F203" s="15" t="s">
        <v>1385</v>
      </c>
      <c r="G203" s="15" t="s">
        <v>1376</v>
      </c>
      <c r="H203" s="15" t="s">
        <v>1376</v>
      </c>
    </row>
    <row r="204" spans="1:8" s="11" customFormat="1">
      <c r="A204" s="14">
        <v>51294</v>
      </c>
      <c r="B204" s="15" t="s">
        <v>1140</v>
      </c>
      <c r="C204" s="15" t="s">
        <v>1141</v>
      </c>
      <c r="D204" s="15" t="s">
        <v>11</v>
      </c>
      <c r="E204" s="15" t="s">
        <v>480</v>
      </c>
      <c r="F204" s="15" t="s">
        <v>1385</v>
      </c>
      <c r="G204" s="15" t="s">
        <v>1376</v>
      </c>
      <c r="H204" s="15" t="s">
        <v>1376</v>
      </c>
    </row>
    <row r="205" spans="1:8" s="11" customFormat="1">
      <c r="A205" s="14">
        <v>357</v>
      </c>
      <c r="B205" s="15" t="s">
        <v>269</v>
      </c>
      <c r="C205" s="15" t="s">
        <v>909</v>
      </c>
      <c r="D205" s="15" t="s">
        <v>473</v>
      </c>
      <c r="E205" s="15" t="s">
        <v>2263</v>
      </c>
      <c r="F205" s="15" t="s">
        <v>1377</v>
      </c>
      <c r="G205" s="15" t="s">
        <v>552</v>
      </c>
      <c r="H205" s="15" t="s">
        <v>1394</v>
      </c>
    </row>
    <row r="206" spans="1:8" s="11" customFormat="1">
      <c r="A206" s="14">
        <v>6352</v>
      </c>
      <c r="B206" s="15" t="s">
        <v>254</v>
      </c>
      <c r="C206" s="15" t="s">
        <v>1004</v>
      </c>
      <c r="D206" s="15" t="s">
        <v>31</v>
      </c>
      <c r="E206" s="15" t="s">
        <v>2263</v>
      </c>
      <c r="F206" s="15" t="s">
        <v>1377</v>
      </c>
      <c r="G206" s="15" t="s">
        <v>552</v>
      </c>
      <c r="H206" s="15" t="s">
        <v>1376</v>
      </c>
    </row>
    <row r="207" spans="1:8" s="11" customFormat="1">
      <c r="A207" s="14">
        <v>6431</v>
      </c>
      <c r="B207" s="15" t="s">
        <v>420</v>
      </c>
      <c r="C207" s="15" t="s">
        <v>986</v>
      </c>
      <c r="D207" s="15" t="s">
        <v>477</v>
      </c>
      <c r="E207" s="15" t="s">
        <v>155</v>
      </c>
      <c r="F207" s="15" t="s">
        <v>1377</v>
      </c>
      <c r="G207" s="15" t="s">
        <v>552</v>
      </c>
      <c r="H207" s="15" t="s">
        <v>633</v>
      </c>
    </row>
    <row r="208" spans="1:8" s="11" customFormat="1">
      <c r="A208" s="14">
        <v>30007</v>
      </c>
      <c r="B208" s="15" t="s">
        <v>448</v>
      </c>
      <c r="C208" s="15" t="s">
        <v>907</v>
      </c>
      <c r="D208" s="15" t="s">
        <v>473</v>
      </c>
      <c r="E208" s="15" t="s">
        <v>47</v>
      </c>
      <c r="F208" s="15" t="s">
        <v>1377</v>
      </c>
      <c r="G208" s="15" t="s">
        <v>552</v>
      </c>
      <c r="H208" s="15" t="s">
        <v>1394</v>
      </c>
    </row>
    <row r="209" spans="1:8" s="11" customFormat="1">
      <c r="A209" s="14">
        <v>50166</v>
      </c>
      <c r="B209" s="15" t="s">
        <v>274</v>
      </c>
      <c r="C209" s="15" t="s">
        <v>931</v>
      </c>
      <c r="D209" s="15" t="s">
        <v>477</v>
      </c>
      <c r="E209" s="15" t="s">
        <v>155</v>
      </c>
      <c r="F209" s="15" t="s">
        <v>1377</v>
      </c>
      <c r="G209" s="15" t="s">
        <v>552</v>
      </c>
      <c r="H209" s="15" t="s">
        <v>633</v>
      </c>
    </row>
    <row r="210" spans="1:8" s="11" customFormat="1">
      <c r="A210" s="14">
        <v>50261</v>
      </c>
      <c r="B210" s="15" t="s">
        <v>421</v>
      </c>
      <c r="C210" s="15" t="s">
        <v>1080</v>
      </c>
      <c r="D210" s="15" t="s">
        <v>477</v>
      </c>
      <c r="E210" s="15" t="s">
        <v>266</v>
      </c>
      <c r="F210" s="15" t="s">
        <v>1377</v>
      </c>
      <c r="G210" s="15" t="s">
        <v>552</v>
      </c>
      <c r="H210" s="15" t="s">
        <v>587</v>
      </c>
    </row>
    <row r="211" spans="1:8" s="11" customFormat="1">
      <c r="A211" s="14">
        <v>50370</v>
      </c>
      <c r="B211" s="15" t="s">
        <v>249</v>
      </c>
      <c r="C211" s="15" t="s">
        <v>1039</v>
      </c>
      <c r="D211" s="15" t="s">
        <v>477</v>
      </c>
      <c r="E211" s="15" t="s">
        <v>250</v>
      </c>
      <c r="F211" s="15" t="s">
        <v>1377</v>
      </c>
      <c r="G211" s="15" t="s">
        <v>552</v>
      </c>
      <c r="H211" s="15" t="s">
        <v>591</v>
      </c>
    </row>
    <row r="212" spans="1:8" s="11" customFormat="1">
      <c r="A212" s="14">
        <v>50653</v>
      </c>
      <c r="B212" s="15" t="s">
        <v>413</v>
      </c>
      <c r="C212" s="15" t="s">
        <v>864</v>
      </c>
      <c r="D212" s="15" t="s">
        <v>481</v>
      </c>
      <c r="E212" s="15" t="s">
        <v>155</v>
      </c>
      <c r="F212" s="15" t="s">
        <v>1377</v>
      </c>
      <c r="G212" s="15" t="s">
        <v>552</v>
      </c>
      <c r="H212" s="15" t="s">
        <v>633</v>
      </c>
    </row>
    <row r="213" spans="1:8" s="11" customFormat="1">
      <c r="A213" s="14">
        <v>50922</v>
      </c>
      <c r="B213" s="15" t="s">
        <v>288</v>
      </c>
      <c r="C213" s="15" t="s">
        <v>1128</v>
      </c>
      <c r="D213" s="15" t="s">
        <v>473</v>
      </c>
      <c r="E213" s="15" t="s">
        <v>284</v>
      </c>
      <c r="F213" s="15" t="s">
        <v>1377</v>
      </c>
      <c r="G213" s="15" t="s">
        <v>552</v>
      </c>
      <c r="H213" s="15" t="s">
        <v>685</v>
      </c>
    </row>
    <row r="214" spans="1:8" s="11" customFormat="1">
      <c r="A214" s="14">
        <v>51384</v>
      </c>
      <c r="B214" s="15" t="s">
        <v>425</v>
      </c>
      <c r="C214" s="15" t="s">
        <v>1138</v>
      </c>
      <c r="D214" s="15" t="s">
        <v>473</v>
      </c>
      <c r="E214" s="15" t="s">
        <v>2263</v>
      </c>
      <c r="F214" s="15" t="s">
        <v>1377</v>
      </c>
      <c r="G214" s="15" t="s">
        <v>552</v>
      </c>
      <c r="H214" s="15" t="s">
        <v>685</v>
      </c>
    </row>
    <row r="215" spans="1:8" s="11" customFormat="1">
      <c r="A215" s="14">
        <v>51471</v>
      </c>
      <c r="B215" s="15" t="s">
        <v>86</v>
      </c>
      <c r="C215" s="15" t="s">
        <v>1147</v>
      </c>
      <c r="D215" s="15" t="s">
        <v>473</v>
      </c>
      <c r="E215" s="15" t="s">
        <v>85</v>
      </c>
      <c r="F215" s="15" t="s">
        <v>1377</v>
      </c>
      <c r="G215" s="15" t="s">
        <v>552</v>
      </c>
      <c r="H215" s="15" t="s">
        <v>730</v>
      </c>
    </row>
    <row r="216" spans="1:8" s="11" customFormat="1">
      <c r="A216" s="14">
        <v>51778</v>
      </c>
      <c r="B216" s="15" t="s">
        <v>267</v>
      </c>
      <c r="C216" s="15" t="s">
        <v>1018</v>
      </c>
      <c r="D216" s="15" t="s">
        <v>477</v>
      </c>
      <c r="E216" s="15" t="s">
        <v>47</v>
      </c>
      <c r="F216" s="15" t="s">
        <v>1377</v>
      </c>
      <c r="G216" s="15" t="s">
        <v>552</v>
      </c>
      <c r="H216" s="15" t="s">
        <v>1394</v>
      </c>
    </row>
    <row r="217" spans="1:8" s="11" customFormat="1">
      <c r="A217" s="14">
        <v>52052</v>
      </c>
      <c r="B217" s="15" t="s">
        <v>423</v>
      </c>
      <c r="C217" s="15" t="s">
        <v>632</v>
      </c>
      <c r="D217" s="15" t="s">
        <v>481</v>
      </c>
      <c r="E217" s="15" t="s">
        <v>155</v>
      </c>
      <c r="F217" s="15" t="s">
        <v>1377</v>
      </c>
      <c r="G217" s="15" t="s">
        <v>552</v>
      </c>
      <c r="H217" s="15" t="s">
        <v>633</v>
      </c>
    </row>
    <row r="218" spans="1:8" s="11" customFormat="1">
      <c r="A218" s="14">
        <v>52197</v>
      </c>
      <c r="B218" s="15" t="s">
        <v>1149</v>
      </c>
      <c r="C218" s="15" t="s">
        <v>1150</v>
      </c>
      <c r="D218" s="15" t="s">
        <v>11</v>
      </c>
      <c r="E218" s="15" t="s">
        <v>47</v>
      </c>
      <c r="F218" s="15" t="s">
        <v>1377</v>
      </c>
      <c r="G218" s="15" t="s">
        <v>552</v>
      </c>
      <c r="H218" s="15" t="s">
        <v>1394</v>
      </c>
    </row>
    <row r="219" spans="1:8" s="11" customFormat="1">
      <c r="A219" s="14">
        <v>52213</v>
      </c>
      <c r="B219" s="15" t="s">
        <v>1187</v>
      </c>
      <c r="C219" s="15" t="s">
        <v>1297</v>
      </c>
      <c r="D219" s="15" t="s">
        <v>1360</v>
      </c>
      <c r="E219" s="15" t="s">
        <v>155</v>
      </c>
      <c r="F219" s="15" t="s">
        <v>1377</v>
      </c>
      <c r="G219" s="15" t="s">
        <v>552</v>
      </c>
      <c r="H219" s="15" t="s">
        <v>633</v>
      </c>
    </row>
    <row r="220" spans="1:8" s="11" customFormat="1">
      <c r="A220" s="14">
        <v>52214</v>
      </c>
      <c r="B220" s="15" t="s">
        <v>268</v>
      </c>
      <c r="C220" s="15" t="s">
        <v>910</v>
      </c>
      <c r="D220" s="15" t="s">
        <v>473</v>
      </c>
      <c r="E220" s="15" t="s">
        <v>2263</v>
      </c>
      <c r="F220" s="15" t="s">
        <v>1377</v>
      </c>
      <c r="G220" s="15" t="s">
        <v>552</v>
      </c>
      <c r="H220" s="15" t="s">
        <v>1394</v>
      </c>
    </row>
    <row r="221" spans="1:8" s="11" customFormat="1">
      <c r="A221" s="14">
        <v>52236</v>
      </c>
      <c r="B221" s="15" t="s">
        <v>251</v>
      </c>
      <c r="C221" s="15" t="s">
        <v>631</v>
      </c>
      <c r="D221" s="15" t="s">
        <v>31</v>
      </c>
      <c r="E221" s="15" t="s">
        <v>250</v>
      </c>
      <c r="F221" s="15" t="s">
        <v>1377</v>
      </c>
      <c r="G221" s="15" t="s">
        <v>552</v>
      </c>
      <c r="H221" s="15" t="s">
        <v>591</v>
      </c>
    </row>
    <row r="222" spans="1:8" s="11" customFormat="1">
      <c r="A222" s="14">
        <v>52287</v>
      </c>
      <c r="B222" s="15" t="s">
        <v>273</v>
      </c>
      <c r="C222" s="15" t="s">
        <v>799</v>
      </c>
      <c r="D222" s="15" t="s">
        <v>473</v>
      </c>
      <c r="E222" s="15" t="s">
        <v>250</v>
      </c>
      <c r="F222" s="15" t="s">
        <v>1377</v>
      </c>
      <c r="G222" s="15" t="s">
        <v>552</v>
      </c>
      <c r="H222" s="15" t="s">
        <v>591</v>
      </c>
    </row>
    <row r="223" spans="1:8" s="11" customFormat="1">
      <c r="A223" s="14">
        <v>52294</v>
      </c>
      <c r="B223" s="15" t="s">
        <v>253</v>
      </c>
      <c r="C223" s="15" t="s">
        <v>1038</v>
      </c>
      <c r="D223" s="15" t="s">
        <v>473</v>
      </c>
      <c r="E223" s="15" t="s">
        <v>250</v>
      </c>
      <c r="F223" s="15" t="s">
        <v>1377</v>
      </c>
      <c r="G223" s="15" t="s">
        <v>552</v>
      </c>
      <c r="H223" s="15" t="s">
        <v>591</v>
      </c>
    </row>
    <row r="224" spans="1:8" s="11" customFormat="1">
      <c r="A224" s="14">
        <v>52308</v>
      </c>
      <c r="B224" s="15" t="s">
        <v>401</v>
      </c>
      <c r="C224" s="15" t="s">
        <v>590</v>
      </c>
      <c r="D224" s="15" t="s">
        <v>481</v>
      </c>
      <c r="E224" s="15" t="s">
        <v>2263</v>
      </c>
      <c r="F224" s="15" t="s">
        <v>1377</v>
      </c>
      <c r="G224" s="15" t="s">
        <v>552</v>
      </c>
      <c r="H224" s="15" t="s">
        <v>591</v>
      </c>
    </row>
    <row r="225" spans="1:8" s="11" customFormat="1">
      <c r="A225" s="14">
        <v>52334</v>
      </c>
      <c r="B225" s="15" t="s">
        <v>252</v>
      </c>
      <c r="C225" s="15" t="s">
        <v>1044</v>
      </c>
      <c r="D225" s="15" t="s">
        <v>477</v>
      </c>
      <c r="E225" s="15" t="s">
        <v>250</v>
      </c>
      <c r="F225" s="15" t="s">
        <v>1377</v>
      </c>
      <c r="G225" s="15" t="s">
        <v>552</v>
      </c>
      <c r="H225" s="15" t="s">
        <v>591</v>
      </c>
    </row>
    <row r="226" spans="1:8" s="11" customFormat="1">
      <c r="A226" s="14">
        <v>52406</v>
      </c>
      <c r="B226" s="15" t="s">
        <v>84</v>
      </c>
      <c r="C226" s="15" t="s">
        <v>886</v>
      </c>
      <c r="D226" s="15" t="s">
        <v>477</v>
      </c>
      <c r="E226" s="15" t="s">
        <v>85</v>
      </c>
      <c r="F226" s="15" t="s">
        <v>1377</v>
      </c>
      <c r="G226" s="15" t="s">
        <v>552</v>
      </c>
      <c r="H226" s="15" t="s">
        <v>730</v>
      </c>
    </row>
    <row r="227" spans="1:8" s="11" customFormat="1">
      <c r="A227" s="14">
        <v>52415</v>
      </c>
      <c r="B227" s="15" t="s">
        <v>270</v>
      </c>
      <c r="C227" s="15" t="s">
        <v>683</v>
      </c>
      <c r="D227" s="15" t="s">
        <v>23</v>
      </c>
      <c r="E227" s="15" t="s">
        <v>250</v>
      </c>
      <c r="F227" s="15" t="s">
        <v>1377</v>
      </c>
      <c r="G227" s="15" t="s">
        <v>552</v>
      </c>
      <c r="H227" s="15" t="s">
        <v>591</v>
      </c>
    </row>
    <row r="228" spans="1:8" s="11" customFormat="1">
      <c r="A228" s="14">
        <v>52518</v>
      </c>
      <c r="B228" s="15" t="s">
        <v>271</v>
      </c>
      <c r="C228" s="15" t="s">
        <v>1020</v>
      </c>
      <c r="D228" s="15" t="s">
        <v>473</v>
      </c>
      <c r="E228" s="15" t="s">
        <v>250</v>
      </c>
      <c r="F228" s="15" t="s">
        <v>1377</v>
      </c>
      <c r="G228" s="15" t="s">
        <v>552</v>
      </c>
      <c r="H228" s="15" t="s">
        <v>591</v>
      </c>
    </row>
    <row r="229" spans="1:8" s="11" customFormat="1">
      <c r="A229" s="14">
        <v>52530</v>
      </c>
      <c r="B229" s="15" t="s">
        <v>435</v>
      </c>
      <c r="C229" s="15" t="s">
        <v>985</v>
      </c>
      <c r="D229" s="15" t="s">
        <v>477</v>
      </c>
      <c r="E229" s="15" t="s">
        <v>155</v>
      </c>
      <c r="F229" s="15" t="s">
        <v>1377</v>
      </c>
      <c r="G229" s="15" t="s">
        <v>552</v>
      </c>
      <c r="H229" s="15" t="s">
        <v>633</v>
      </c>
    </row>
    <row r="230" spans="1:8" s="11" customFormat="1">
      <c r="A230" s="14">
        <v>52557</v>
      </c>
      <c r="B230" s="15" t="s">
        <v>283</v>
      </c>
      <c r="C230" s="15" t="s">
        <v>729</v>
      </c>
      <c r="D230" s="15" t="s">
        <v>31</v>
      </c>
      <c r="E230" s="15" t="s">
        <v>85</v>
      </c>
      <c r="F230" s="15" t="s">
        <v>1377</v>
      </c>
      <c r="G230" s="15" t="s">
        <v>552</v>
      </c>
      <c r="H230" s="15" t="s">
        <v>730</v>
      </c>
    </row>
    <row r="231" spans="1:8" s="11" customFormat="1">
      <c r="A231" s="14">
        <v>52652</v>
      </c>
      <c r="B231" s="15" t="s">
        <v>272</v>
      </c>
      <c r="C231" s="15" t="s">
        <v>811</v>
      </c>
      <c r="D231" s="15" t="s">
        <v>473</v>
      </c>
      <c r="E231" s="15" t="s">
        <v>250</v>
      </c>
      <c r="F231" s="15" t="s">
        <v>1377</v>
      </c>
      <c r="G231" s="15" t="s">
        <v>552</v>
      </c>
      <c r="H231" s="15" t="s">
        <v>591</v>
      </c>
    </row>
    <row r="232" spans="1:8" s="11" customFormat="1">
      <c r="A232" s="14">
        <v>52841</v>
      </c>
      <c r="B232" s="15" t="s">
        <v>279</v>
      </c>
      <c r="C232" s="15" t="s">
        <v>981</v>
      </c>
      <c r="D232" s="15" t="s">
        <v>473</v>
      </c>
      <c r="E232" s="15" t="s">
        <v>155</v>
      </c>
      <c r="F232" s="15" t="s">
        <v>1377</v>
      </c>
      <c r="G232" s="15" t="s">
        <v>552</v>
      </c>
      <c r="H232" s="15" t="s">
        <v>633</v>
      </c>
    </row>
    <row r="233" spans="1:8" s="11" customFormat="1">
      <c r="A233" s="14">
        <v>53039</v>
      </c>
      <c r="B233" s="15" t="s">
        <v>264</v>
      </c>
      <c r="C233" s="15" t="s">
        <v>772</v>
      </c>
      <c r="D233" s="15" t="s">
        <v>473</v>
      </c>
      <c r="E233" s="15" t="s">
        <v>284</v>
      </c>
      <c r="F233" s="15" t="s">
        <v>1377</v>
      </c>
      <c r="G233" s="15" t="s">
        <v>552</v>
      </c>
      <c r="H233" s="15" t="s">
        <v>685</v>
      </c>
    </row>
    <row r="234" spans="1:8" s="11" customFormat="1">
      <c r="A234" s="14">
        <v>53542</v>
      </c>
      <c r="B234" s="15" t="s">
        <v>445</v>
      </c>
      <c r="C234" s="15" t="s">
        <v>1059</v>
      </c>
      <c r="D234" s="15" t="s">
        <v>473</v>
      </c>
      <c r="E234" s="15" t="s">
        <v>47</v>
      </c>
      <c r="F234" s="15" t="s">
        <v>1377</v>
      </c>
      <c r="G234" s="15" t="s">
        <v>552</v>
      </c>
      <c r="H234" s="15" t="s">
        <v>1394</v>
      </c>
    </row>
    <row r="235" spans="1:8" s="11" customFormat="1">
      <c r="A235" s="14">
        <v>53645</v>
      </c>
      <c r="B235" s="15" t="s">
        <v>405</v>
      </c>
      <c r="C235" s="15" t="s">
        <v>796</v>
      </c>
      <c r="D235" s="15" t="s">
        <v>31</v>
      </c>
      <c r="E235" s="15" t="s">
        <v>155</v>
      </c>
      <c r="F235" s="15" t="s">
        <v>1377</v>
      </c>
      <c r="G235" s="15" t="s">
        <v>552</v>
      </c>
      <c r="H235" s="15" t="s">
        <v>633</v>
      </c>
    </row>
    <row r="236" spans="1:8" s="11" customFormat="1">
      <c r="A236" s="14">
        <v>90034</v>
      </c>
      <c r="B236" s="15" t="s">
        <v>289</v>
      </c>
      <c r="C236" s="15" t="s">
        <v>940</v>
      </c>
      <c r="D236" s="15" t="s">
        <v>477</v>
      </c>
      <c r="E236" s="15" t="s">
        <v>284</v>
      </c>
      <c r="F236" s="15" t="s">
        <v>1377</v>
      </c>
      <c r="G236" s="15" t="s">
        <v>552</v>
      </c>
      <c r="H236" s="15" t="s">
        <v>685</v>
      </c>
    </row>
    <row r="237" spans="1:8" s="11" customFormat="1">
      <c r="A237" s="14">
        <v>90158</v>
      </c>
      <c r="B237" s="15" t="s">
        <v>281</v>
      </c>
      <c r="C237" s="15" t="s">
        <v>984</v>
      </c>
      <c r="D237" s="15" t="s">
        <v>477</v>
      </c>
      <c r="E237" s="15" t="s">
        <v>155</v>
      </c>
      <c r="F237" s="15" t="s">
        <v>1377</v>
      </c>
      <c r="G237" s="15" t="s">
        <v>552</v>
      </c>
      <c r="H237" s="15" t="s">
        <v>633</v>
      </c>
    </row>
    <row r="238" spans="1:8" s="11" customFormat="1">
      <c r="A238" s="14">
        <v>90174</v>
      </c>
      <c r="B238" s="15" t="s">
        <v>280</v>
      </c>
      <c r="C238" s="15" t="s">
        <v>692</v>
      </c>
      <c r="D238" s="15" t="s">
        <v>477</v>
      </c>
      <c r="E238" s="15" t="s">
        <v>155</v>
      </c>
      <c r="F238" s="15" t="s">
        <v>1377</v>
      </c>
      <c r="G238" s="15" t="s">
        <v>552</v>
      </c>
      <c r="H238" s="15" t="s">
        <v>633</v>
      </c>
    </row>
    <row r="239" spans="1:8" s="11" customFormat="1">
      <c r="A239" s="14">
        <v>91412</v>
      </c>
      <c r="B239" s="15" t="s">
        <v>416</v>
      </c>
      <c r="C239" s="15" t="s">
        <v>988</v>
      </c>
      <c r="D239" s="15" t="s">
        <v>477</v>
      </c>
      <c r="E239" s="15" t="s">
        <v>155</v>
      </c>
      <c r="F239" s="15" t="s">
        <v>1377</v>
      </c>
      <c r="G239" s="15" t="s">
        <v>552</v>
      </c>
      <c r="H239" s="15" t="s">
        <v>633</v>
      </c>
    </row>
    <row r="240" spans="1:8" s="11" customFormat="1">
      <c r="A240" s="14">
        <v>97013</v>
      </c>
      <c r="B240" s="15" t="s">
        <v>287</v>
      </c>
      <c r="C240" s="15" t="s">
        <v>684</v>
      </c>
      <c r="D240" s="15" t="s">
        <v>31</v>
      </c>
      <c r="E240" s="15" t="s">
        <v>284</v>
      </c>
      <c r="F240" s="15" t="s">
        <v>1377</v>
      </c>
      <c r="G240" s="15" t="s">
        <v>552</v>
      </c>
      <c r="H240" s="15" t="s">
        <v>685</v>
      </c>
    </row>
    <row r="241" spans="1:8" s="11" customFormat="1">
      <c r="A241" s="14">
        <v>97039</v>
      </c>
      <c r="B241" s="15" t="s">
        <v>350</v>
      </c>
      <c r="C241" s="15" t="s">
        <v>686</v>
      </c>
      <c r="D241" s="15" t="s">
        <v>477</v>
      </c>
      <c r="E241" s="15" t="s">
        <v>284</v>
      </c>
      <c r="F241" s="15" t="s">
        <v>1377</v>
      </c>
      <c r="G241" s="15" t="s">
        <v>552</v>
      </c>
      <c r="H241" s="15" t="s">
        <v>685</v>
      </c>
    </row>
    <row r="242" spans="1:8" s="11" customFormat="1">
      <c r="A242" s="14">
        <v>97195</v>
      </c>
      <c r="B242" s="15" t="s">
        <v>290</v>
      </c>
      <c r="C242" s="15" t="s">
        <v>687</v>
      </c>
      <c r="D242" s="15" t="s">
        <v>477</v>
      </c>
      <c r="E242" s="15" t="s">
        <v>284</v>
      </c>
      <c r="F242" s="15" t="s">
        <v>1377</v>
      </c>
      <c r="G242" s="15" t="s">
        <v>552</v>
      </c>
      <c r="H242" s="15" t="s">
        <v>685</v>
      </c>
    </row>
    <row r="243" spans="1:8" s="11" customFormat="1">
      <c r="A243" s="14">
        <v>97229</v>
      </c>
      <c r="B243" s="15" t="s">
        <v>345</v>
      </c>
      <c r="C243" s="15" t="s">
        <v>707</v>
      </c>
      <c r="D243" s="15" t="s">
        <v>477</v>
      </c>
      <c r="E243" s="15" t="s">
        <v>284</v>
      </c>
      <c r="F243" s="15" t="s">
        <v>1377</v>
      </c>
      <c r="G243" s="15" t="s">
        <v>552</v>
      </c>
      <c r="H243" s="15" t="s">
        <v>685</v>
      </c>
    </row>
    <row r="244" spans="1:8" s="11" customFormat="1">
      <c r="A244" s="14">
        <v>97344</v>
      </c>
      <c r="B244" s="15" t="s">
        <v>286</v>
      </c>
      <c r="C244" s="15" t="s">
        <v>688</v>
      </c>
      <c r="D244" s="15" t="s">
        <v>477</v>
      </c>
      <c r="E244" s="15" t="s">
        <v>284</v>
      </c>
      <c r="F244" s="15" t="s">
        <v>1377</v>
      </c>
      <c r="G244" s="15" t="s">
        <v>552</v>
      </c>
      <c r="H244" s="15" t="s">
        <v>685</v>
      </c>
    </row>
    <row r="245" spans="1:8" s="11" customFormat="1">
      <c r="A245" s="14">
        <v>97823</v>
      </c>
      <c r="B245" s="15" t="s">
        <v>278</v>
      </c>
      <c r="C245" s="15" t="s">
        <v>1079</v>
      </c>
      <c r="D245" s="15" t="s">
        <v>481</v>
      </c>
      <c r="E245" s="15" t="s">
        <v>85</v>
      </c>
      <c r="F245" s="15" t="s">
        <v>1377</v>
      </c>
      <c r="G245" s="15" t="s">
        <v>552</v>
      </c>
      <c r="H245" s="15" t="s">
        <v>730</v>
      </c>
    </row>
    <row r="246" spans="1:8" s="11" customFormat="1">
      <c r="A246" s="14">
        <v>97864</v>
      </c>
      <c r="B246" s="15" t="s">
        <v>247</v>
      </c>
      <c r="C246" s="15" t="s">
        <v>645</v>
      </c>
      <c r="D246" s="15" t="s">
        <v>477</v>
      </c>
      <c r="E246" s="15" t="s">
        <v>47</v>
      </c>
      <c r="F246" s="15" t="s">
        <v>1377</v>
      </c>
      <c r="G246" s="15" t="s">
        <v>552</v>
      </c>
      <c r="H246" s="15" t="s">
        <v>1394</v>
      </c>
    </row>
    <row r="247" spans="1:8" s="11" customFormat="1">
      <c r="A247" s="14">
        <v>98060</v>
      </c>
      <c r="B247" s="15" t="s">
        <v>275</v>
      </c>
      <c r="C247" s="15" t="s">
        <v>693</v>
      </c>
      <c r="D247" s="15" t="s">
        <v>477</v>
      </c>
      <c r="E247" s="15" t="s">
        <v>155</v>
      </c>
      <c r="F247" s="15" t="s">
        <v>1377</v>
      </c>
      <c r="G247" s="15" t="s">
        <v>552</v>
      </c>
      <c r="H247" s="15" t="s">
        <v>633</v>
      </c>
    </row>
    <row r="248" spans="1:8" s="11" customFormat="1">
      <c r="A248" s="14">
        <v>60420</v>
      </c>
      <c r="B248" s="15" t="s">
        <v>277</v>
      </c>
      <c r="C248" s="15" t="s">
        <v>704</v>
      </c>
      <c r="D248" s="15" t="s">
        <v>473</v>
      </c>
      <c r="E248" s="15" t="s">
        <v>155</v>
      </c>
      <c r="F248" s="15" t="s">
        <v>1377</v>
      </c>
      <c r="G248" s="15" t="s">
        <v>552</v>
      </c>
      <c r="H248" s="15" t="s">
        <v>633</v>
      </c>
    </row>
    <row r="249" spans="1:8" s="11" customFormat="1">
      <c r="A249" s="14">
        <v>60603</v>
      </c>
      <c r="B249" s="15" t="s">
        <v>282</v>
      </c>
      <c r="C249" s="15" t="s">
        <v>1146</v>
      </c>
      <c r="D249" s="15" t="s">
        <v>481</v>
      </c>
      <c r="E249" s="15" t="s">
        <v>85</v>
      </c>
      <c r="F249" s="15" t="s">
        <v>1377</v>
      </c>
      <c r="G249" s="15" t="s">
        <v>552</v>
      </c>
      <c r="H249" s="15" t="s">
        <v>730</v>
      </c>
    </row>
    <row r="250" spans="1:8" s="11" customFormat="1">
      <c r="A250" s="14">
        <v>60686</v>
      </c>
      <c r="B250" s="15" t="s">
        <v>374</v>
      </c>
      <c r="C250" s="15" t="s">
        <v>955</v>
      </c>
      <c r="D250" s="15" t="s">
        <v>473</v>
      </c>
      <c r="E250" s="15" t="s">
        <v>150</v>
      </c>
      <c r="F250" s="15" t="s">
        <v>1377</v>
      </c>
      <c r="G250" s="15" t="s">
        <v>552</v>
      </c>
      <c r="H250" s="15" t="s">
        <v>1376</v>
      </c>
    </row>
    <row r="251" spans="1:8" s="11" customFormat="1">
      <c r="A251" s="14">
        <v>60716</v>
      </c>
      <c r="B251" s="15" t="s">
        <v>149</v>
      </c>
      <c r="C251" s="15" t="s">
        <v>553</v>
      </c>
      <c r="D251" s="15" t="s">
        <v>473</v>
      </c>
      <c r="E251" s="15" t="s">
        <v>150</v>
      </c>
      <c r="F251" s="15" t="s">
        <v>1377</v>
      </c>
      <c r="G251" s="15" t="s">
        <v>552</v>
      </c>
      <c r="H251" s="15" t="s">
        <v>1376</v>
      </c>
    </row>
    <row r="252" spans="1:8" s="11" customFormat="1">
      <c r="A252" s="14">
        <v>61220</v>
      </c>
      <c r="B252" s="15" t="s">
        <v>276</v>
      </c>
      <c r="C252" s="15" t="s">
        <v>694</v>
      </c>
      <c r="D252" s="15" t="s">
        <v>473</v>
      </c>
      <c r="E252" s="15" t="s">
        <v>155</v>
      </c>
      <c r="F252" s="15" t="s">
        <v>1377</v>
      </c>
      <c r="G252" s="15" t="s">
        <v>552</v>
      </c>
      <c r="H252" s="15" t="s">
        <v>633</v>
      </c>
    </row>
    <row r="253" spans="1:8" s="11" customFormat="1">
      <c r="A253" s="14">
        <v>61341</v>
      </c>
      <c r="B253" s="15" t="s">
        <v>139</v>
      </c>
      <c r="C253" s="15" t="s">
        <v>906</v>
      </c>
      <c r="D253" s="15" t="s">
        <v>473</v>
      </c>
      <c r="E253" s="15" t="s">
        <v>2263</v>
      </c>
      <c r="F253" s="15" t="s">
        <v>1377</v>
      </c>
      <c r="G253" s="15" t="s">
        <v>552</v>
      </c>
      <c r="H253" s="15" t="s">
        <v>1394</v>
      </c>
    </row>
    <row r="254" spans="1:8" s="11" customFormat="1">
      <c r="A254" s="14">
        <v>61373</v>
      </c>
      <c r="B254" s="15" t="s">
        <v>258</v>
      </c>
      <c r="C254" s="15" t="s">
        <v>908</v>
      </c>
      <c r="D254" s="15" t="s">
        <v>23</v>
      </c>
      <c r="E254" s="15" t="s">
        <v>47</v>
      </c>
      <c r="F254" s="15" t="s">
        <v>1377</v>
      </c>
      <c r="G254" s="15" t="s">
        <v>552</v>
      </c>
      <c r="H254" s="15" t="s">
        <v>1394</v>
      </c>
    </row>
    <row r="255" spans="1:8" s="11" customFormat="1">
      <c r="A255" s="14">
        <v>61833</v>
      </c>
      <c r="B255" s="15" t="s">
        <v>355</v>
      </c>
      <c r="C255" s="15" t="s">
        <v>1019</v>
      </c>
      <c r="D255" s="15" t="s">
        <v>473</v>
      </c>
      <c r="E255" s="15" t="s">
        <v>2263</v>
      </c>
      <c r="F255" s="15" t="s">
        <v>1377</v>
      </c>
      <c r="G255" s="15" t="s">
        <v>552</v>
      </c>
      <c r="H255" s="15" t="s">
        <v>1394</v>
      </c>
    </row>
    <row r="256" spans="1:8" s="11" customFormat="1">
      <c r="A256" s="14">
        <v>61884</v>
      </c>
      <c r="B256" s="15" t="s">
        <v>368</v>
      </c>
      <c r="C256" s="15" t="s">
        <v>702</v>
      </c>
      <c r="D256" s="15" t="s">
        <v>473</v>
      </c>
      <c r="E256" s="15" t="s">
        <v>284</v>
      </c>
      <c r="F256" s="15" t="s">
        <v>1377</v>
      </c>
      <c r="G256" s="15" t="s">
        <v>552</v>
      </c>
      <c r="H256" s="15" t="s">
        <v>685</v>
      </c>
    </row>
    <row r="257" spans="1:8" s="11" customFormat="1">
      <c r="A257" s="14">
        <v>61887</v>
      </c>
      <c r="B257" s="15" t="s">
        <v>369</v>
      </c>
      <c r="C257" s="15" t="s">
        <v>803</v>
      </c>
      <c r="D257" s="15" t="s">
        <v>481</v>
      </c>
      <c r="E257" s="15" t="s">
        <v>2263</v>
      </c>
      <c r="F257" s="15" t="s">
        <v>1377</v>
      </c>
      <c r="G257" s="15" t="s">
        <v>552</v>
      </c>
      <c r="H257" s="15" t="s">
        <v>685</v>
      </c>
    </row>
    <row r="258" spans="1:8" s="11" customFormat="1">
      <c r="A258" s="14">
        <v>61948</v>
      </c>
      <c r="B258" s="15" t="s">
        <v>415</v>
      </c>
      <c r="C258" s="15" t="s">
        <v>1137</v>
      </c>
      <c r="D258" s="15" t="s">
        <v>481</v>
      </c>
      <c r="E258" s="15" t="s">
        <v>155</v>
      </c>
      <c r="F258" s="15" t="s">
        <v>1377</v>
      </c>
      <c r="G258" s="15" t="s">
        <v>552</v>
      </c>
      <c r="H258" s="15" t="s">
        <v>633</v>
      </c>
    </row>
    <row r="259" spans="1:8" s="11" customFormat="1">
      <c r="A259" s="14">
        <v>62089</v>
      </c>
      <c r="B259" s="15" t="s">
        <v>367</v>
      </c>
      <c r="C259" s="15" t="s">
        <v>701</v>
      </c>
      <c r="D259" s="15" t="s">
        <v>473</v>
      </c>
      <c r="E259" s="15" t="s">
        <v>47</v>
      </c>
      <c r="F259" s="15" t="s">
        <v>1377</v>
      </c>
      <c r="G259" s="15" t="s">
        <v>552</v>
      </c>
      <c r="H259" s="15" t="s">
        <v>1394</v>
      </c>
    </row>
    <row r="260" spans="1:8" s="11" customFormat="1">
      <c r="A260" s="14">
        <v>62139</v>
      </c>
      <c r="B260" s="15" t="s">
        <v>436</v>
      </c>
      <c r="C260" s="15" t="s">
        <v>850</v>
      </c>
      <c r="D260" s="15" t="s">
        <v>23</v>
      </c>
      <c r="E260" s="15" t="s">
        <v>2263</v>
      </c>
      <c r="F260" s="15" t="s">
        <v>1377</v>
      </c>
      <c r="G260" s="15" t="s">
        <v>552</v>
      </c>
      <c r="H260" s="15" t="s">
        <v>587</v>
      </c>
    </row>
    <row r="261" spans="1:8" s="11" customFormat="1">
      <c r="A261" s="14">
        <v>62157</v>
      </c>
      <c r="B261" s="15" t="s">
        <v>464</v>
      </c>
      <c r="C261" s="15" t="s">
        <v>819</v>
      </c>
      <c r="D261" s="15" t="s">
        <v>481</v>
      </c>
      <c r="E261" s="15" t="s">
        <v>284</v>
      </c>
      <c r="F261" s="15" t="s">
        <v>1377</v>
      </c>
      <c r="G261" s="15" t="s">
        <v>552</v>
      </c>
      <c r="H261" s="15" t="s">
        <v>685</v>
      </c>
    </row>
    <row r="262" spans="1:8" s="11" customFormat="1">
      <c r="A262" s="14">
        <v>62156</v>
      </c>
      <c r="B262" s="15" t="s">
        <v>459</v>
      </c>
      <c r="C262" s="15" t="s">
        <v>731</v>
      </c>
      <c r="D262" s="15" t="s">
        <v>473</v>
      </c>
      <c r="E262" s="15" t="s">
        <v>85</v>
      </c>
      <c r="F262" s="15" t="s">
        <v>1377</v>
      </c>
      <c r="G262" s="15" t="s">
        <v>552</v>
      </c>
      <c r="H262" s="15" t="s">
        <v>730</v>
      </c>
    </row>
    <row r="263" spans="1:8" s="11" customFormat="1">
      <c r="A263" s="14">
        <v>62181</v>
      </c>
      <c r="B263" s="15" t="s">
        <v>1298</v>
      </c>
      <c r="C263" s="15" t="s">
        <v>927</v>
      </c>
      <c r="D263" s="15" t="s">
        <v>477</v>
      </c>
      <c r="E263" s="15" t="s">
        <v>284</v>
      </c>
      <c r="F263" s="15" t="s">
        <v>1377</v>
      </c>
      <c r="G263" s="15" t="s">
        <v>552</v>
      </c>
      <c r="H263" s="15" t="s">
        <v>685</v>
      </c>
    </row>
    <row r="264" spans="1:8" s="11" customFormat="1">
      <c r="A264" s="14">
        <v>62266</v>
      </c>
      <c r="B264" s="15" t="s">
        <v>496</v>
      </c>
      <c r="C264" s="15" t="s">
        <v>681</v>
      </c>
      <c r="D264" s="15" t="s">
        <v>473</v>
      </c>
      <c r="E264" s="15" t="s">
        <v>2263</v>
      </c>
      <c r="F264" s="15" t="s">
        <v>1377</v>
      </c>
      <c r="G264" s="15" t="s">
        <v>552</v>
      </c>
      <c r="H264" s="15" t="s">
        <v>1376</v>
      </c>
    </row>
    <row r="265" spans="1:8" s="11" customFormat="1">
      <c r="A265" s="14">
        <v>62301</v>
      </c>
      <c r="B265" s="15" t="s">
        <v>499</v>
      </c>
      <c r="C265" s="15" t="s">
        <v>592</v>
      </c>
      <c r="D265" s="15" t="s">
        <v>481</v>
      </c>
      <c r="E265" s="15" t="s">
        <v>2263</v>
      </c>
      <c r="F265" s="15" t="s">
        <v>1377</v>
      </c>
      <c r="G265" s="15" t="s">
        <v>552</v>
      </c>
      <c r="H265" s="15" t="s">
        <v>591</v>
      </c>
    </row>
    <row r="266" spans="1:8" s="11" customFormat="1">
      <c r="A266" s="14">
        <v>62300</v>
      </c>
      <c r="B266" s="15" t="s">
        <v>540</v>
      </c>
      <c r="C266" s="15" t="s">
        <v>586</v>
      </c>
      <c r="D266" s="15" t="s">
        <v>473</v>
      </c>
      <c r="E266" s="15" t="s">
        <v>266</v>
      </c>
      <c r="F266" s="15" t="s">
        <v>1377</v>
      </c>
      <c r="G266" s="15" t="s">
        <v>552</v>
      </c>
      <c r="H266" s="15" t="s">
        <v>587</v>
      </c>
    </row>
    <row r="267" spans="1:8" s="11" customFormat="1">
      <c r="A267" s="14">
        <v>62303</v>
      </c>
      <c r="B267" s="15" t="s">
        <v>500</v>
      </c>
      <c r="C267" s="15" t="s">
        <v>695</v>
      </c>
      <c r="D267" s="15" t="s">
        <v>481</v>
      </c>
      <c r="E267" s="15" t="s">
        <v>2263</v>
      </c>
      <c r="F267" s="15" t="s">
        <v>1377</v>
      </c>
      <c r="G267" s="15" t="s">
        <v>552</v>
      </c>
      <c r="H267" s="15" t="s">
        <v>633</v>
      </c>
    </row>
    <row r="268" spans="1:8" s="11" customFormat="1">
      <c r="A268" s="14">
        <v>62304</v>
      </c>
      <c r="B268" s="15" t="s">
        <v>482</v>
      </c>
      <c r="C268" s="15" t="s">
        <v>954</v>
      </c>
      <c r="D268" s="15" t="s">
        <v>473</v>
      </c>
      <c r="E268" s="15" t="s">
        <v>150</v>
      </c>
      <c r="F268" s="15" t="s">
        <v>1377</v>
      </c>
      <c r="G268" s="15" t="s">
        <v>552</v>
      </c>
      <c r="H268" s="15" t="s">
        <v>1376</v>
      </c>
    </row>
    <row r="269" spans="1:8" s="11" customFormat="1">
      <c r="A269" s="14">
        <v>62674</v>
      </c>
      <c r="B269" s="15" t="s">
        <v>524</v>
      </c>
      <c r="C269" s="15" t="s">
        <v>797</v>
      </c>
      <c r="D269" s="15" t="s">
        <v>473</v>
      </c>
      <c r="E269" s="15" t="s">
        <v>266</v>
      </c>
      <c r="F269" s="15" t="s">
        <v>1377</v>
      </c>
      <c r="G269" s="15" t="s">
        <v>552</v>
      </c>
      <c r="H269" s="15" t="s">
        <v>587</v>
      </c>
    </row>
    <row r="270" spans="1:8" s="11" customFormat="1">
      <c r="A270" s="14">
        <v>62709</v>
      </c>
      <c r="B270" s="15" t="s">
        <v>529</v>
      </c>
      <c r="C270" s="15" t="s">
        <v>682</v>
      </c>
      <c r="D270" s="15" t="s">
        <v>473</v>
      </c>
      <c r="E270" s="15" t="s">
        <v>150</v>
      </c>
      <c r="F270" s="15" t="s">
        <v>1377</v>
      </c>
      <c r="G270" s="15" t="s">
        <v>552</v>
      </c>
      <c r="H270" s="15" t="s">
        <v>1376</v>
      </c>
    </row>
    <row r="271" spans="1:8" s="11" customFormat="1">
      <c r="A271" s="14">
        <v>62708</v>
      </c>
      <c r="B271" s="15" t="s">
        <v>531</v>
      </c>
      <c r="C271" s="15" t="s">
        <v>551</v>
      </c>
      <c r="D271" s="15" t="s">
        <v>473</v>
      </c>
      <c r="E271" s="15" t="s">
        <v>150</v>
      </c>
      <c r="F271" s="15" t="s">
        <v>1377</v>
      </c>
      <c r="G271" s="15" t="s">
        <v>552</v>
      </c>
      <c r="H271" s="15" t="s">
        <v>1376</v>
      </c>
    </row>
    <row r="272" spans="1:8" s="11" customFormat="1">
      <c r="A272" s="14">
        <v>62746</v>
      </c>
      <c r="B272" s="15" t="s">
        <v>527</v>
      </c>
      <c r="C272" s="15" t="s">
        <v>1078</v>
      </c>
      <c r="D272" s="15" t="s">
        <v>1360</v>
      </c>
      <c r="E272" s="15" t="s">
        <v>2263</v>
      </c>
      <c r="F272" s="15" t="s">
        <v>1377</v>
      </c>
      <c r="G272" s="15" t="s">
        <v>552</v>
      </c>
      <c r="H272" s="15" t="s">
        <v>1376</v>
      </c>
    </row>
    <row r="273" spans="1:8" s="11" customFormat="1">
      <c r="A273" s="14">
        <v>62774</v>
      </c>
      <c r="B273" s="15" t="s">
        <v>1205</v>
      </c>
      <c r="C273" s="15" t="s">
        <v>1299</v>
      </c>
      <c r="D273" s="15" t="s">
        <v>481</v>
      </c>
      <c r="E273" s="15" t="s">
        <v>150</v>
      </c>
      <c r="F273" s="15" t="s">
        <v>1377</v>
      </c>
      <c r="G273" s="15" t="s">
        <v>552</v>
      </c>
      <c r="H273" s="15" t="s">
        <v>1376</v>
      </c>
    </row>
    <row r="274" spans="1:8" s="11" customFormat="1">
      <c r="A274" s="14">
        <v>62777</v>
      </c>
      <c r="B274" s="15" t="s">
        <v>1209</v>
      </c>
      <c r="C274" s="15" t="s">
        <v>1300</v>
      </c>
      <c r="D274" s="15" t="s">
        <v>481</v>
      </c>
      <c r="E274" s="15" t="s">
        <v>2263</v>
      </c>
      <c r="F274" s="15" t="s">
        <v>1377</v>
      </c>
      <c r="G274" s="15" t="s">
        <v>552</v>
      </c>
      <c r="H274" s="15" t="s">
        <v>587</v>
      </c>
    </row>
    <row r="275" spans="1:8" s="11" customFormat="1">
      <c r="A275" s="14">
        <v>62806</v>
      </c>
      <c r="B275" s="15" t="s">
        <v>690</v>
      </c>
      <c r="C275" s="15" t="s">
        <v>691</v>
      </c>
      <c r="D275" s="15" t="s">
        <v>473</v>
      </c>
      <c r="E275" s="15" t="s">
        <v>284</v>
      </c>
      <c r="F275" s="15" t="s">
        <v>1377</v>
      </c>
      <c r="G275" s="15" t="s">
        <v>552</v>
      </c>
      <c r="H275" s="15" t="s">
        <v>685</v>
      </c>
    </row>
    <row r="276" spans="1:8" s="11" customFormat="1">
      <c r="A276" s="14">
        <v>62952</v>
      </c>
      <c r="B276" s="15" t="s">
        <v>1204</v>
      </c>
      <c r="C276" s="15" t="s">
        <v>1301</v>
      </c>
      <c r="D276" s="15" t="s">
        <v>481</v>
      </c>
      <c r="E276" s="15" t="s">
        <v>284</v>
      </c>
      <c r="F276" s="15" t="s">
        <v>1377</v>
      </c>
      <c r="G276" s="15" t="s">
        <v>552</v>
      </c>
      <c r="H276" s="15" t="s">
        <v>685</v>
      </c>
    </row>
    <row r="277" spans="1:8" s="11" customFormat="1">
      <c r="A277" s="14">
        <v>63174</v>
      </c>
      <c r="B277" s="15" t="s">
        <v>1183</v>
      </c>
      <c r="C277" s="15" t="s">
        <v>1302</v>
      </c>
      <c r="D277" s="15" t="s">
        <v>473</v>
      </c>
      <c r="E277" s="15" t="s">
        <v>150</v>
      </c>
      <c r="F277" s="15" t="s">
        <v>1377</v>
      </c>
      <c r="G277" s="15" t="s">
        <v>552</v>
      </c>
      <c r="H277" s="15" t="s">
        <v>1376</v>
      </c>
    </row>
    <row r="278" spans="1:8" s="11" customFormat="1">
      <c r="A278" s="14">
        <v>63178</v>
      </c>
      <c r="B278" s="15" t="s">
        <v>1190</v>
      </c>
      <c r="C278" s="15" t="s">
        <v>1303</v>
      </c>
      <c r="D278" s="15" t="s">
        <v>481</v>
      </c>
      <c r="E278" s="15" t="s">
        <v>2263</v>
      </c>
      <c r="F278" s="15" t="s">
        <v>1377</v>
      </c>
      <c r="G278" s="15" t="s">
        <v>552</v>
      </c>
      <c r="H278" s="15" t="s">
        <v>1376</v>
      </c>
    </row>
    <row r="279" spans="1:8" s="11" customFormat="1">
      <c r="A279" s="14">
        <v>62780</v>
      </c>
      <c r="B279" s="15" t="s">
        <v>913</v>
      </c>
      <c r="C279" s="15" t="s">
        <v>914</v>
      </c>
      <c r="D279" s="15" t="s">
        <v>31</v>
      </c>
      <c r="E279" s="15" t="s">
        <v>2263</v>
      </c>
      <c r="F279" s="15" t="s">
        <v>1377</v>
      </c>
      <c r="G279" s="15" t="s">
        <v>717</v>
      </c>
      <c r="H279" s="15" t="s">
        <v>1376</v>
      </c>
    </row>
    <row r="280" spans="1:8" s="11" customFormat="1">
      <c r="A280" s="14">
        <v>14</v>
      </c>
      <c r="B280" s="15" t="s">
        <v>542</v>
      </c>
      <c r="C280" s="15" t="s">
        <v>728</v>
      </c>
      <c r="D280" s="15" t="s">
        <v>476</v>
      </c>
      <c r="E280" s="15" t="s">
        <v>2263</v>
      </c>
      <c r="F280" s="15" t="s">
        <v>1377</v>
      </c>
      <c r="G280" s="15" t="s">
        <v>637</v>
      </c>
      <c r="H280" s="15" t="s">
        <v>1376</v>
      </c>
    </row>
    <row r="281" spans="1:8" s="11" customFormat="1">
      <c r="A281" s="14">
        <v>388</v>
      </c>
      <c r="B281" s="15" t="s">
        <v>498</v>
      </c>
      <c r="C281" s="15" t="s">
        <v>750</v>
      </c>
      <c r="D281" s="15" t="s">
        <v>476</v>
      </c>
      <c r="E281" s="15" t="s">
        <v>45</v>
      </c>
      <c r="F281" s="15" t="s">
        <v>1377</v>
      </c>
      <c r="G281" s="15" t="s">
        <v>627</v>
      </c>
      <c r="H281" s="15" t="s">
        <v>1376</v>
      </c>
    </row>
    <row r="282" spans="1:8" s="11" customFormat="1">
      <c r="A282" s="14">
        <v>25</v>
      </c>
      <c r="B282" s="15" t="s">
        <v>110</v>
      </c>
      <c r="C282" s="15" t="s">
        <v>727</v>
      </c>
      <c r="D282" s="15" t="s">
        <v>476</v>
      </c>
      <c r="E282" s="15" t="s">
        <v>105</v>
      </c>
      <c r="F282" s="15" t="s">
        <v>1377</v>
      </c>
      <c r="G282" s="15" t="s">
        <v>594</v>
      </c>
      <c r="H282" s="15" t="s">
        <v>1376</v>
      </c>
    </row>
    <row r="283" spans="1:8" s="11" customFormat="1">
      <c r="A283" s="14">
        <v>5044</v>
      </c>
      <c r="B283" s="15" t="s">
        <v>446</v>
      </c>
      <c r="C283" s="15" t="s">
        <v>647</v>
      </c>
      <c r="D283" s="15" t="s">
        <v>476</v>
      </c>
      <c r="E283" s="15" t="s">
        <v>47</v>
      </c>
      <c r="F283" s="15" t="s">
        <v>1377</v>
      </c>
      <c r="G283" s="15" t="s">
        <v>552</v>
      </c>
      <c r="H283" s="15" t="s">
        <v>1376</v>
      </c>
    </row>
    <row r="284" spans="1:8" s="11" customFormat="1">
      <c r="A284" s="14">
        <v>6</v>
      </c>
      <c r="B284" s="15" t="s">
        <v>118</v>
      </c>
      <c r="C284" s="15" t="s">
        <v>1056</v>
      </c>
      <c r="D284" s="15" t="s">
        <v>11</v>
      </c>
      <c r="E284" s="15" t="s">
        <v>117</v>
      </c>
      <c r="F284" s="15" t="s">
        <v>1377</v>
      </c>
      <c r="G284" s="15" t="s">
        <v>1386</v>
      </c>
      <c r="H284" s="15" t="s">
        <v>649</v>
      </c>
    </row>
    <row r="285" spans="1:8" s="11" customFormat="1">
      <c r="A285" s="14">
        <v>8</v>
      </c>
      <c r="B285" s="15" t="s">
        <v>312</v>
      </c>
      <c r="C285" s="15" t="s">
        <v>781</v>
      </c>
      <c r="D285" s="15" t="s">
        <v>11</v>
      </c>
      <c r="E285" s="15" t="s">
        <v>2263</v>
      </c>
      <c r="F285" s="15" t="s">
        <v>1377</v>
      </c>
      <c r="G285" s="15" t="s">
        <v>1386</v>
      </c>
      <c r="H285" s="15" t="s">
        <v>628</v>
      </c>
    </row>
    <row r="286" spans="1:8" s="11" customFormat="1">
      <c r="A286" s="14">
        <v>38</v>
      </c>
      <c r="B286" s="15" t="s">
        <v>388</v>
      </c>
      <c r="C286" s="15" t="s">
        <v>923</v>
      </c>
      <c r="D286" s="15" t="s">
        <v>23</v>
      </c>
      <c r="E286" s="15" t="s">
        <v>924</v>
      </c>
      <c r="F286" s="15" t="s">
        <v>1377</v>
      </c>
      <c r="G286" s="15" t="s">
        <v>1386</v>
      </c>
      <c r="H286" s="15" t="s">
        <v>925</v>
      </c>
    </row>
    <row r="287" spans="1:8" s="11" customFormat="1">
      <c r="A287" s="14">
        <v>128</v>
      </c>
      <c r="B287" s="15" t="s">
        <v>311</v>
      </c>
      <c r="C287" s="15" t="s">
        <v>1043</v>
      </c>
      <c r="D287" s="15" t="s">
        <v>477</v>
      </c>
      <c r="E287" s="15" t="s">
        <v>48</v>
      </c>
      <c r="F287" s="15" t="s">
        <v>1377</v>
      </c>
      <c r="G287" s="15" t="s">
        <v>1386</v>
      </c>
      <c r="H287" s="15" t="s">
        <v>628</v>
      </c>
    </row>
    <row r="288" spans="1:8" s="11" customFormat="1">
      <c r="A288" s="14">
        <v>286</v>
      </c>
      <c r="B288" s="15" t="s">
        <v>322</v>
      </c>
      <c r="C288" s="15" t="s">
        <v>644</v>
      </c>
      <c r="D288" s="15" t="s">
        <v>477</v>
      </c>
      <c r="E288" s="15" t="s">
        <v>924</v>
      </c>
      <c r="F288" s="15" t="s">
        <v>1377</v>
      </c>
      <c r="G288" s="15" t="s">
        <v>1386</v>
      </c>
      <c r="H288" s="15" t="s">
        <v>925</v>
      </c>
    </row>
    <row r="289" spans="1:8" s="11" customFormat="1">
      <c r="A289" s="14">
        <v>5051</v>
      </c>
      <c r="B289" s="15" t="s">
        <v>137</v>
      </c>
      <c r="C289" s="15" t="s">
        <v>774</v>
      </c>
      <c r="D289" s="15" t="s">
        <v>477</v>
      </c>
      <c r="E289" s="15" t="s">
        <v>1374</v>
      </c>
      <c r="F289" s="15" t="s">
        <v>1377</v>
      </c>
      <c r="G289" s="15" t="s">
        <v>1386</v>
      </c>
      <c r="H289" s="15" t="s">
        <v>1395</v>
      </c>
    </row>
    <row r="290" spans="1:8" s="11" customFormat="1">
      <c r="A290" s="14">
        <v>5091</v>
      </c>
      <c r="B290" s="15" t="s">
        <v>115</v>
      </c>
      <c r="C290" s="15" t="s">
        <v>779</v>
      </c>
      <c r="D290" s="15" t="s">
        <v>31</v>
      </c>
      <c r="E290" s="15" t="s">
        <v>519</v>
      </c>
      <c r="F290" s="15" t="s">
        <v>1377</v>
      </c>
      <c r="G290" s="15" t="s">
        <v>1386</v>
      </c>
      <c r="H290" s="15" t="s">
        <v>670</v>
      </c>
    </row>
    <row r="291" spans="1:8" s="11" customFormat="1">
      <c r="A291" s="14">
        <v>5145</v>
      </c>
      <c r="B291" s="15" t="s">
        <v>1173</v>
      </c>
      <c r="C291" s="15" t="s">
        <v>1304</v>
      </c>
      <c r="D291" s="15" t="s">
        <v>1364</v>
      </c>
      <c r="E291" s="15" t="s">
        <v>49</v>
      </c>
      <c r="F291" s="15" t="s">
        <v>1377</v>
      </c>
      <c r="G291" s="15" t="s">
        <v>1386</v>
      </c>
      <c r="H291" s="15" t="s">
        <v>770</v>
      </c>
    </row>
    <row r="292" spans="1:8" s="11" customFormat="1">
      <c r="A292" s="14">
        <v>5465</v>
      </c>
      <c r="B292" s="15" t="s">
        <v>327</v>
      </c>
      <c r="C292" s="15" t="s">
        <v>942</v>
      </c>
      <c r="D292" s="15" t="s">
        <v>473</v>
      </c>
      <c r="E292" s="15" t="s">
        <v>924</v>
      </c>
      <c r="F292" s="15" t="s">
        <v>1377</v>
      </c>
      <c r="G292" s="15" t="s">
        <v>1386</v>
      </c>
      <c r="H292" s="15" t="s">
        <v>925</v>
      </c>
    </row>
    <row r="293" spans="1:8" s="11" customFormat="1">
      <c r="A293" s="14">
        <v>5966</v>
      </c>
      <c r="B293" s="15" t="s">
        <v>320</v>
      </c>
      <c r="C293" s="15" t="s">
        <v>977</v>
      </c>
      <c r="D293" s="15" t="s">
        <v>15</v>
      </c>
      <c r="E293" s="15" t="s">
        <v>528</v>
      </c>
      <c r="F293" s="15" t="s">
        <v>1377</v>
      </c>
      <c r="G293" s="15" t="s">
        <v>1386</v>
      </c>
      <c r="H293" s="15" t="s">
        <v>604</v>
      </c>
    </row>
    <row r="294" spans="1:8" s="11" customFormat="1">
      <c r="A294" s="14">
        <v>6027</v>
      </c>
      <c r="B294" s="15" t="s">
        <v>391</v>
      </c>
      <c r="C294" s="15" t="s">
        <v>827</v>
      </c>
      <c r="D294" s="15" t="s">
        <v>473</v>
      </c>
      <c r="E294" s="15" t="s">
        <v>49</v>
      </c>
      <c r="F294" s="15" t="s">
        <v>1377</v>
      </c>
      <c r="G294" s="15" t="s">
        <v>1386</v>
      </c>
      <c r="H294" s="15" t="s">
        <v>770</v>
      </c>
    </row>
    <row r="295" spans="1:8" s="11" customFormat="1">
      <c r="A295" s="14">
        <v>50287</v>
      </c>
      <c r="B295" s="15" t="s">
        <v>357</v>
      </c>
      <c r="C295" s="15" t="s">
        <v>980</v>
      </c>
      <c r="D295" s="15" t="s">
        <v>477</v>
      </c>
      <c r="E295" s="15" t="s">
        <v>308</v>
      </c>
      <c r="F295" s="15" t="s">
        <v>1377</v>
      </c>
      <c r="G295" s="15" t="s">
        <v>1386</v>
      </c>
      <c r="H295" s="15" t="s">
        <v>628</v>
      </c>
    </row>
    <row r="296" spans="1:8" s="11" customFormat="1">
      <c r="A296" s="14">
        <v>50348</v>
      </c>
      <c r="B296" s="15" t="s">
        <v>304</v>
      </c>
      <c r="C296" s="15" t="s">
        <v>866</v>
      </c>
      <c r="D296" s="15" t="s">
        <v>11</v>
      </c>
      <c r="E296" s="15" t="s">
        <v>141</v>
      </c>
      <c r="F296" s="15" t="s">
        <v>1377</v>
      </c>
      <c r="G296" s="15" t="s">
        <v>1386</v>
      </c>
      <c r="H296" s="15" t="s">
        <v>630</v>
      </c>
    </row>
    <row r="297" spans="1:8" s="11" customFormat="1">
      <c r="A297" s="14">
        <v>50399</v>
      </c>
      <c r="B297" s="15" t="s">
        <v>259</v>
      </c>
      <c r="C297" s="15" t="s">
        <v>889</v>
      </c>
      <c r="D297" s="15" t="s">
        <v>477</v>
      </c>
      <c r="E297" s="15" t="s">
        <v>257</v>
      </c>
      <c r="F297" s="15" t="s">
        <v>1377</v>
      </c>
      <c r="G297" s="15" t="s">
        <v>1386</v>
      </c>
      <c r="H297" s="15" t="s">
        <v>740</v>
      </c>
    </row>
    <row r="298" spans="1:8" s="11" customFormat="1">
      <c r="A298" s="14">
        <v>50401</v>
      </c>
      <c r="B298" s="15" t="s">
        <v>932</v>
      </c>
      <c r="C298" s="15" t="s">
        <v>933</v>
      </c>
      <c r="D298" s="15" t="s">
        <v>492</v>
      </c>
      <c r="E298" s="15" t="s">
        <v>155</v>
      </c>
      <c r="F298" s="15" t="s">
        <v>1377</v>
      </c>
      <c r="G298" s="15" t="s">
        <v>1386</v>
      </c>
      <c r="H298" s="15" t="s">
        <v>1376</v>
      </c>
    </row>
    <row r="299" spans="1:8" s="11" customFormat="1">
      <c r="A299" s="14">
        <v>50511</v>
      </c>
      <c r="B299" s="15" t="s">
        <v>256</v>
      </c>
      <c r="C299" s="15" t="s">
        <v>780</v>
      </c>
      <c r="D299" s="15" t="s">
        <v>477</v>
      </c>
      <c r="E299" s="15" t="s">
        <v>257</v>
      </c>
      <c r="F299" s="15" t="s">
        <v>1377</v>
      </c>
      <c r="G299" s="15" t="s">
        <v>1386</v>
      </c>
      <c r="H299" s="15" t="s">
        <v>740</v>
      </c>
    </row>
    <row r="300" spans="1:8" s="11" customFormat="1">
      <c r="A300" s="14">
        <v>50672</v>
      </c>
      <c r="B300" s="15" t="s">
        <v>136</v>
      </c>
      <c r="C300" s="15" t="s">
        <v>724</v>
      </c>
      <c r="D300" s="15" t="s">
        <v>473</v>
      </c>
      <c r="E300" s="15" t="s">
        <v>2263</v>
      </c>
      <c r="F300" s="15" t="s">
        <v>1377</v>
      </c>
      <c r="G300" s="15" t="s">
        <v>1386</v>
      </c>
      <c r="H300" s="15" t="s">
        <v>1395</v>
      </c>
    </row>
    <row r="301" spans="1:8" s="11" customFormat="1">
      <c r="A301" s="14">
        <v>50674</v>
      </c>
      <c r="B301" s="15" t="s">
        <v>305</v>
      </c>
      <c r="C301" s="15" t="s">
        <v>743</v>
      </c>
      <c r="D301" s="15" t="s">
        <v>473</v>
      </c>
      <c r="E301" s="15" t="s">
        <v>2263</v>
      </c>
      <c r="F301" s="15" t="s">
        <v>1377</v>
      </c>
      <c r="G301" s="15" t="s">
        <v>1386</v>
      </c>
      <c r="H301" s="15" t="s">
        <v>630</v>
      </c>
    </row>
    <row r="302" spans="1:8" s="11" customFormat="1">
      <c r="A302" s="14">
        <v>50810</v>
      </c>
      <c r="B302" s="15" t="s">
        <v>428</v>
      </c>
      <c r="C302" s="15" t="s">
        <v>828</v>
      </c>
      <c r="D302" s="15" t="s">
        <v>31</v>
      </c>
      <c r="E302" s="15" t="s">
        <v>49</v>
      </c>
      <c r="F302" s="15" t="s">
        <v>1377</v>
      </c>
      <c r="G302" s="15" t="s">
        <v>1386</v>
      </c>
      <c r="H302" s="15" t="s">
        <v>770</v>
      </c>
    </row>
    <row r="303" spans="1:8" s="11" customFormat="1">
      <c r="A303" s="14">
        <v>51083</v>
      </c>
      <c r="B303" s="15" t="s">
        <v>339</v>
      </c>
      <c r="C303" s="15" t="s">
        <v>830</v>
      </c>
      <c r="D303" s="15" t="s">
        <v>15</v>
      </c>
      <c r="E303" s="15" t="s">
        <v>2263</v>
      </c>
      <c r="F303" s="15" t="s">
        <v>1377</v>
      </c>
      <c r="G303" s="15" t="s">
        <v>1386</v>
      </c>
      <c r="H303" s="15" t="s">
        <v>770</v>
      </c>
    </row>
    <row r="304" spans="1:8" s="11" customFormat="1">
      <c r="A304" s="14">
        <v>51296</v>
      </c>
      <c r="B304" s="15" t="s">
        <v>376</v>
      </c>
      <c r="C304" s="15" t="s">
        <v>865</v>
      </c>
      <c r="D304" s="15" t="s">
        <v>481</v>
      </c>
      <c r="E304" s="15" t="s">
        <v>2263</v>
      </c>
      <c r="F304" s="15" t="s">
        <v>1377</v>
      </c>
      <c r="G304" s="15" t="s">
        <v>1386</v>
      </c>
      <c r="H304" s="15" t="s">
        <v>770</v>
      </c>
    </row>
    <row r="305" spans="1:8" s="11" customFormat="1">
      <c r="A305" s="14">
        <v>51372</v>
      </c>
      <c r="B305" s="15" t="s">
        <v>396</v>
      </c>
      <c r="C305" s="15" t="s">
        <v>603</v>
      </c>
      <c r="D305" s="15" t="s">
        <v>31</v>
      </c>
      <c r="E305" s="15" t="s">
        <v>2263</v>
      </c>
      <c r="F305" s="15" t="s">
        <v>1377</v>
      </c>
      <c r="G305" s="15" t="s">
        <v>1386</v>
      </c>
      <c r="H305" s="15" t="s">
        <v>604</v>
      </c>
    </row>
    <row r="306" spans="1:8" s="11" customFormat="1">
      <c r="A306" s="14">
        <v>51616</v>
      </c>
      <c r="B306" s="15" t="s">
        <v>326</v>
      </c>
      <c r="C306" s="15" t="s">
        <v>926</v>
      </c>
      <c r="D306" s="15" t="s">
        <v>473</v>
      </c>
      <c r="E306" s="15" t="s">
        <v>924</v>
      </c>
      <c r="F306" s="15" t="s">
        <v>1377</v>
      </c>
      <c r="G306" s="15" t="s">
        <v>1386</v>
      </c>
      <c r="H306" s="15" t="s">
        <v>925</v>
      </c>
    </row>
    <row r="307" spans="1:8" s="11" customFormat="1">
      <c r="A307" s="14">
        <v>51737</v>
      </c>
      <c r="B307" s="15" t="s">
        <v>119</v>
      </c>
      <c r="C307" s="15" t="s">
        <v>1011</v>
      </c>
      <c r="D307" s="15" t="s">
        <v>11</v>
      </c>
      <c r="E307" s="15" t="s">
        <v>117</v>
      </c>
      <c r="F307" s="15" t="s">
        <v>1377</v>
      </c>
      <c r="G307" s="15" t="s">
        <v>1386</v>
      </c>
      <c r="H307" s="15" t="s">
        <v>649</v>
      </c>
    </row>
    <row r="308" spans="1:8" s="11" customFormat="1">
      <c r="A308" s="14">
        <v>51870</v>
      </c>
      <c r="B308" s="15" t="s">
        <v>263</v>
      </c>
      <c r="C308" s="15" t="s">
        <v>765</v>
      </c>
      <c r="D308" s="15" t="s">
        <v>31</v>
      </c>
      <c r="E308" s="15" t="s">
        <v>257</v>
      </c>
      <c r="F308" s="15" t="s">
        <v>1377</v>
      </c>
      <c r="G308" s="15" t="s">
        <v>1386</v>
      </c>
      <c r="H308" s="15" t="s">
        <v>740</v>
      </c>
    </row>
    <row r="309" spans="1:8" s="11" customFormat="1">
      <c r="A309" s="14">
        <v>51936</v>
      </c>
      <c r="B309" s="15" t="s">
        <v>449</v>
      </c>
      <c r="C309" s="15" t="s">
        <v>1148</v>
      </c>
      <c r="D309" s="15" t="s">
        <v>15</v>
      </c>
      <c r="E309" s="15" t="s">
        <v>519</v>
      </c>
      <c r="F309" s="15" t="s">
        <v>1377</v>
      </c>
      <c r="G309" s="15" t="s">
        <v>1386</v>
      </c>
      <c r="H309" s="15" t="s">
        <v>670</v>
      </c>
    </row>
    <row r="310" spans="1:8" s="11" customFormat="1">
      <c r="A310" s="14">
        <v>52199</v>
      </c>
      <c r="B310" s="15" t="s">
        <v>325</v>
      </c>
      <c r="C310" s="15" t="s">
        <v>601</v>
      </c>
      <c r="D310" s="15" t="s">
        <v>11</v>
      </c>
      <c r="E310" s="15" t="s">
        <v>924</v>
      </c>
      <c r="F310" s="15" t="s">
        <v>1377</v>
      </c>
      <c r="G310" s="15" t="s">
        <v>1386</v>
      </c>
      <c r="H310" s="15" t="s">
        <v>925</v>
      </c>
    </row>
    <row r="311" spans="1:8" s="11" customFormat="1">
      <c r="A311" s="14">
        <v>52210</v>
      </c>
      <c r="B311" s="15" t="s">
        <v>313</v>
      </c>
      <c r="C311" s="15" t="s">
        <v>1066</v>
      </c>
      <c r="D311" s="15" t="s">
        <v>31</v>
      </c>
      <c r="E311" s="15" t="s">
        <v>48</v>
      </c>
      <c r="F311" s="15" t="s">
        <v>1377</v>
      </c>
      <c r="G311" s="15" t="s">
        <v>1386</v>
      </c>
      <c r="H311" s="15" t="s">
        <v>628</v>
      </c>
    </row>
    <row r="312" spans="1:8" s="11" customFormat="1">
      <c r="A312" s="14">
        <v>52364</v>
      </c>
      <c r="B312" s="15" t="s">
        <v>517</v>
      </c>
      <c r="C312" s="15" t="s">
        <v>829</v>
      </c>
      <c r="D312" s="15" t="s">
        <v>473</v>
      </c>
      <c r="E312" s="15" t="s">
        <v>2263</v>
      </c>
      <c r="F312" s="15" t="s">
        <v>1377</v>
      </c>
      <c r="G312" s="15" t="s">
        <v>1386</v>
      </c>
      <c r="H312" s="15" t="s">
        <v>770</v>
      </c>
    </row>
    <row r="313" spans="1:8" s="11" customFormat="1">
      <c r="A313" s="14">
        <v>52603</v>
      </c>
      <c r="B313" s="15" t="s">
        <v>400</v>
      </c>
      <c r="C313" s="15" t="s">
        <v>1139</v>
      </c>
      <c r="D313" s="15" t="s">
        <v>473</v>
      </c>
      <c r="E313" s="15" t="s">
        <v>48</v>
      </c>
      <c r="F313" s="15" t="s">
        <v>1377</v>
      </c>
      <c r="G313" s="15" t="s">
        <v>1386</v>
      </c>
      <c r="H313" s="15" t="s">
        <v>628</v>
      </c>
    </row>
    <row r="314" spans="1:8" s="11" customFormat="1">
      <c r="A314" s="14">
        <v>52682</v>
      </c>
      <c r="B314" s="15" t="s">
        <v>116</v>
      </c>
      <c r="C314" s="15" t="s">
        <v>671</v>
      </c>
      <c r="D314" s="15" t="s">
        <v>473</v>
      </c>
      <c r="E314" s="15" t="s">
        <v>117</v>
      </c>
      <c r="F314" s="15" t="s">
        <v>1377</v>
      </c>
      <c r="G314" s="15" t="s">
        <v>1386</v>
      </c>
      <c r="H314" s="15" t="s">
        <v>649</v>
      </c>
    </row>
    <row r="315" spans="1:8" s="11" customFormat="1">
      <c r="A315" s="14">
        <v>52684</v>
      </c>
      <c r="B315" s="15" t="s">
        <v>323</v>
      </c>
      <c r="C315" s="15" t="s">
        <v>593</v>
      </c>
      <c r="D315" s="15" t="s">
        <v>473</v>
      </c>
      <c r="E315" s="15" t="s">
        <v>924</v>
      </c>
      <c r="F315" s="15" t="s">
        <v>1377</v>
      </c>
      <c r="G315" s="15" t="s">
        <v>1386</v>
      </c>
      <c r="H315" s="15" t="s">
        <v>925</v>
      </c>
    </row>
    <row r="316" spans="1:8" s="11" customFormat="1">
      <c r="A316" s="14">
        <v>52981</v>
      </c>
      <c r="B316" s="15" t="s">
        <v>261</v>
      </c>
      <c r="C316" s="15" t="s">
        <v>782</v>
      </c>
      <c r="D316" s="15" t="s">
        <v>473</v>
      </c>
      <c r="E316" s="15" t="s">
        <v>257</v>
      </c>
      <c r="F316" s="15" t="s">
        <v>1377</v>
      </c>
      <c r="G316" s="15" t="s">
        <v>1386</v>
      </c>
      <c r="H316" s="15" t="s">
        <v>740</v>
      </c>
    </row>
    <row r="317" spans="1:8" s="11" customFormat="1">
      <c r="A317" s="14">
        <v>53190</v>
      </c>
      <c r="B317" s="15" t="s">
        <v>140</v>
      </c>
      <c r="C317" s="15" t="s">
        <v>861</v>
      </c>
      <c r="D317" s="15" t="s">
        <v>473</v>
      </c>
      <c r="E317" s="15" t="s">
        <v>48</v>
      </c>
      <c r="F317" s="15" t="s">
        <v>1377</v>
      </c>
      <c r="G317" s="15" t="s">
        <v>1386</v>
      </c>
      <c r="H317" s="15" t="s">
        <v>628</v>
      </c>
    </row>
    <row r="318" spans="1:8" s="11" customFormat="1">
      <c r="A318" s="14">
        <v>53200</v>
      </c>
      <c r="B318" s="15" t="s">
        <v>241</v>
      </c>
      <c r="C318" s="15" t="s">
        <v>734</v>
      </c>
      <c r="D318" s="15" t="s">
        <v>31</v>
      </c>
      <c r="E318" s="15" t="s">
        <v>242</v>
      </c>
      <c r="F318" s="15" t="s">
        <v>1377</v>
      </c>
      <c r="G318" s="15" t="s">
        <v>1386</v>
      </c>
      <c r="H318" s="15" t="s">
        <v>733</v>
      </c>
    </row>
    <row r="319" spans="1:8" s="11" customFormat="1">
      <c r="A319" s="14">
        <v>53215</v>
      </c>
      <c r="B319" s="15" t="s">
        <v>120</v>
      </c>
      <c r="C319" s="15" t="s">
        <v>741</v>
      </c>
      <c r="D319" s="15" t="s">
        <v>473</v>
      </c>
      <c r="E319" s="15" t="s">
        <v>117</v>
      </c>
      <c r="F319" s="15" t="s">
        <v>1377</v>
      </c>
      <c r="G319" s="15" t="s">
        <v>1386</v>
      </c>
      <c r="H319" s="15" t="s">
        <v>649</v>
      </c>
    </row>
    <row r="320" spans="1:8" s="11" customFormat="1">
      <c r="A320" s="14">
        <v>53607</v>
      </c>
      <c r="B320" s="15" t="s">
        <v>432</v>
      </c>
      <c r="C320" s="15" t="s">
        <v>648</v>
      </c>
      <c r="D320" s="15" t="s">
        <v>31</v>
      </c>
      <c r="E320" s="15" t="s">
        <v>2263</v>
      </c>
      <c r="F320" s="15" t="s">
        <v>1377</v>
      </c>
      <c r="G320" s="15" t="s">
        <v>1386</v>
      </c>
      <c r="H320" s="15" t="s">
        <v>649</v>
      </c>
    </row>
    <row r="321" spans="1:8" s="11" customFormat="1">
      <c r="A321" s="14">
        <v>53683</v>
      </c>
      <c r="B321" s="15" t="s">
        <v>53</v>
      </c>
      <c r="C321" s="15" t="s">
        <v>742</v>
      </c>
      <c r="D321" s="15" t="s">
        <v>473</v>
      </c>
      <c r="E321" s="15" t="s">
        <v>2263</v>
      </c>
      <c r="F321" s="15" t="s">
        <v>1377</v>
      </c>
      <c r="G321" s="15" t="s">
        <v>1386</v>
      </c>
      <c r="H321" s="15" t="s">
        <v>649</v>
      </c>
    </row>
    <row r="322" spans="1:8" s="11" customFormat="1">
      <c r="A322" s="14">
        <v>53728</v>
      </c>
      <c r="B322" s="15" t="s">
        <v>307</v>
      </c>
      <c r="C322" s="15" t="s">
        <v>641</v>
      </c>
      <c r="D322" s="15" t="s">
        <v>23</v>
      </c>
      <c r="E322" s="15" t="s">
        <v>308</v>
      </c>
      <c r="F322" s="15" t="s">
        <v>1377</v>
      </c>
      <c r="G322" s="15" t="s">
        <v>1386</v>
      </c>
      <c r="H322" s="15" t="s">
        <v>628</v>
      </c>
    </row>
    <row r="323" spans="1:8" s="11" customFormat="1">
      <c r="A323" s="14">
        <v>53897</v>
      </c>
      <c r="B323" s="15" t="s">
        <v>329</v>
      </c>
      <c r="C323" s="15" t="s">
        <v>1064</v>
      </c>
      <c r="D323" s="15" t="s">
        <v>481</v>
      </c>
      <c r="E323" s="15" t="s">
        <v>924</v>
      </c>
      <c r="F323" s="15" t="s">
        <v>1377</v>
      </c>
      <c r="G323" s="15" t="s">
        <v>1386</v>
      </c>
      <c r="H323" s="15" t="s">
        <v>925</v>
      </c>
    </row>
    <row r="324" spans="1:8" s="11" customFormat="1">
      <c r="A324" s="14">
        <v>53927</v>
      </c>
      <c r="B324" s="15" t="s">
        <v>54</v>
      </c>
      <c r="C324" s="15" t="s">
        <v>851</v>
      </c>
      <c r="D324" s="15" t="s">
        <v>31</v>
      </c>
      <c r="E324" s="15" t="s">
        <v>2263</v>
      </c>
      <c r="F324" s="15" t="s">
        <v>1377</v>
      </c>
      <c r="G324" s="15" t="s">
        <v>1386</v>
      </c>
      <c r="H324" s="15" t="s">
        <v>852</v>
      </c>
    </row>
    <row r="325" spans="1:8" s="11" customFormat="1">
      <c r="A325" s="14">
        <v>53952</v>
      </c>
      <c r="B325" s="15" t="s">
        <v>440</v>
      </c>
      <c r="C325" s="15" t="s">
        <v>1008</v>
      </c>
      <c r="D325" s="15" t="s">
        <v>473</v>
      </c>
      <c r="E325" s="15" t="s">
        <v>55</v>
      </c>
      <c r="F325" s="15" t="s">
        <v>1377</v>
      </c>
      <c r="G325" s="15" t="s">
        <v>1386</v>
      </c>
      <c r="H325" s="15" t="s">
        <v>852</v>
      </c>
    </row>
    <row r="326" spans="1:8" s="11" customFormat="1">
      <c r="A326" s="14">
        <v>90612</v>
      </c>
      <c r="B326" s="15" t="s">
        <v>538</v>
      </c>
      <c r="C326" s="15" t="s">
        <v>934</v>
      </c>
      <c r="D326" s="15" t="s">
        <v>492</v>
      </c>
      <c r="E326" s="15" t="s">
        <v>2263</v>
      </c>
      <c r="F326" s="15" t="s">
        <v>1377</v>
      </c>
      <c r="G326" s="15" t="s">
        <v>1386</v>
      </c>
      <c r="H326" s="15" t="s">
        <v>1376</v>
      </c>
    </row>
    <row r="327" spans="1:8" s="11" customFormat="1">
      <c r="A327" s="14">
        <v>90737</v>
      </c>
      <c r="B327" s="15" t="s">
        <v>534</v>
      </c>
      <c r="C327" s="15" t="s">
        <v>1003</v>
      </c>
      <c r="D327" s="15" t="s">
        <v>23</v>
      </c>
      <c r="E327" s="15" t="s">
        <v>155</v>
      </c>
      <c r="F327" s="15" t="s">
        <v>1377</v>
      </c>
      <c r="G327" s="15" t="s">
        <v>1386</v>
      </c>
      <c r="H327" s="15" t="s">
        <v>1376</v>
      </c>
    </row>
    <row r="328" spans="1:8" s="11" customFormat="1">
      <c r="A328" s="14">
        <v>91719</v>
      </c>
      <c r="B328" s="15" t="s">
        <v>243</v>
      </c>
      <c r="C328" s="15" t="s">
        <v>735</v>
      </c>
      <c r="D328" s="15" t="s">
        <v>477</v>
      </c>
      <c r="E328" s="15" t="s">
        <v>242</v>
      </c>
      <c r="F328" s="15" t="s">
        <v>1377</v>
      </c>
      <c r="G328" s="15" t="s">
        <v>1386</v>
      </c>
      <c r="H328" s="15" t="s">
        <v>733</v>
      </c>
    </row>
    <row r="329" spans="1:8" s="11" customFormat="1">
      <c r="A329" s="14">
        <v>92345</v>
      </c>
      <c r="B329" s="15" t="s">
        <v>427</v>
      </c>
      <c r="C329" s="15" t="s">
        <v>1081</v>
      </c>
      <c r="D329" s="15" t="s">
        <v>477</v>
      </c>
      <c r="E329" s="15" t="s">
        <v>2263</v>
      </c>
      <c r="F329" s="15" t="s">
        <v>1377</v>
      </c>
      <c r="G329" s="15" t="s">
        <v>1386</v>
      </c>
      <c r="H329" s="15" t="s">
        <v>733</v>
      </c>
    </row>
    <row r="330" spans="1:8" s="11" customFormat="1">
      <c r="A330" s="14">
        <v>94283</v>
      </c>
      <c r="B330" s="15" t="s">
        <v>1179</v>
      </c>
      <c r="C330" s="15" t="s">
        <v>1305</v>
      </c>
      <c r="D330" s="15" t="s">
        <v>481</v>
      </c>
      <c r="E330" s="15" t="s">
        <v>2263</v>
      </c>
      <c r="F330" s="15" t="s">
        <v>1377</v>
      </c>
      <c r="G330" s="15" t="s">
        <v>1386</v>
      </c>
      <c r="H330" s="15" t="s">
        <v>740</v>
      </c>
    </row>
    <row r="331" spans="1:8" s="11" customFormat="1">
      <c r="A331" s="14">
        <v>94622</v>
      </c>
      <c r="B331" s="15" t="s">
        <v>265</v>
      </c>
      <c r="C331" s="15" t="s">
        <v>859</v>
      </c>
      <c r="D331" s="15" t="s">
        <v>473</v>
      </c>
      <c r="E331" s="15" t="s">
        <v>257</v>
      </c>
      <c r="F331" s="15" t="s">
        <v>1377</v>
      </c>
      <c r="G331" s="15" t="s">
        <v>1386</v>
      </c>
      <c r="H331" s="15" t="s">
        <v>740</v>
      </c>
    </row>
    <row r="332" spans="1:8" s="11" customFormat="1">
      <c r="A332" s="14">
        <v>53986</v>
      </c>
      <c r="B332" s="15" t="s">
        <v>390</v>
      </c>
      <c r="C332" s="15" t="s">
        <v>863</v>
      </c>
      <c r="D332" s="15" t="s">
        <v>473</v>
      </c>
      <c r="E332" s="15" t="s">
        <v>55</v>
      </c>
      <c r="F332" s="15" t="s">
        <v>1377</v>
      </c>
      <c r="G332" s="15" t="s">
        <v>1386</v>
      </c>
      <c r="H332" s="15" t="s">
        <v>852</v>
      </c>
    </row>
    <row r="333" spans="1:8" s="11" customFormat="1">
      <c r="A333" s="14">
        <v>53984</v>
      </c>
      <c r="B333" s="15" t="s">
        <v>398</v>
      </c>
      <c r="C333" s="15" t="s">
        <v>900</v>
      </c>
      <c r="D333" s="15" t="s">
        <v>473</v>
      </c>
      <c r="E333" s="15" t="s">
        <v>924</v>
      </c>
      <c r="F333" s="15" t="s">
        <v>1377</v>
      </c>
      <c r="G333" s="15" t="s">
        <v>1386</v>
      </c>
      <c r="H333" s="15" t="s">
        <v>925</v>
      </c>
    </row>
    <row r="334" spans="1:8" s="11" customFormat="1">
      <c r="A334" s="14">
        <v>60172</v>
      </c>
      <c r="B334" s="15" t="s">
        <v>309</v>
      </c>
      <c r="C334" s="15" t="s">
        <v>1042</v>
      </c>
      <c r="D334" s="15" t="s">
        <v>473</v>
      </c>
      <c r="E334" s="15" t="s">
        <v>308</v>
      </c>
      <c r="F334" s="15" t="s">
        <v>1377</v>
      </c>
      <c r="G334" s="15" t="s">
        <v>1386</v>
      </c>
      <c r="H334" s="15" t="s">
        <v>628</v>
      </c>
    </row>
    <row r="335" spans="1:8" s="11" customFormat="1">
      <c r="A335" s="14">
        <v>60248</v>
      </c>
      <c r="B335" s="15" t="s">
        <v>366</v>
      </c>
      <c r="C335" s="15" t="s">
        <v>883</v>
      </c>
      <c r="D335" s="15" t="s">
        <v>477</v>
      </c>
      <c r="E335" s="15" t="s">
        <v>1374</v>
      </c>
      <c r="F335" s="15" t="s">
        <v>1377</v>
      </c>
      <c r="G335" s="15" t="s">
        <v>1386</v>
      </c>
      <c r="H335" s="15" t="s">
        <v>1395</v>
      </c>
    </row>
    <row r="336" spans="1:8" s="11" customFormat="1">
      <c r="A336" s="14">
        <v>60281</v>
      </c>
      <c r="B336" s="15" t="s">
        <v>412</v>
      </c>
      <c r="C336" s="15" t="s">
        <v>896</v>
      </c>
      <c r="D336" s="15" t="s">
        <v>15</v>
      </c>
      <c r="E336" s="15" t="s">
        <v>89</v>
      </c>
      <c r="F336" s="15" t="s">
        <v>1377</v>
      </c>
      <c r="G336" s="15" t="s">
        <v>1386</v>
      </c>
      <c r="H336" s="15" t="s">
        <v>1396</v>
      </c>
    </row>
    <row r="337" spans="1:8" s="11" customFormat="1">
      <c r="A337" s="14">
        <v>60369</v>
      </c>
      <c r="B337" s="15" t="s">
        <v>380</v>
      </c>
      <c r="C337" s="15" t="s">
        <v>558</v>
      </c>
      <c r="D337" s="15" t="s">
        <v>477</v>
      </c>
      <c r="E337" s="15" t="s">
        <v>27</v>
      </c>
      <c r="F337" s="15" t="s">
        <v>1377</v>
      </c>
      <c r="G337" s="15" t="s">
        <v>1386</v>
      </c>
      <c r="H337" s="15" t="s">
        <v>559</v>
      </c>
    </row>
    <row r="338" spans="1:8" s="11" customFormat="1">
      <c r="A338" s="14">
        <v>60350</v>
      </c>
      <c r="B338" s="15" t="s">
        <v>403</v>
      </c>
      <c r="C338" s="15" t="s">
        <v>1015</v>
      </c>
      <c r="D338" s="15" t="s">
        <v>31</v>
      </c>
      <c r="E338" s="15" t="s">
        <v>27</v>
      </c>
      <c r="F338" s="15" t="s">
        <v>1377</v>
      </c>
      <c r="G338" s="15" t="s">
        <v>1386</v>
      </c>
      <c r="H338" s="15" t="s">
        <v>559</v>
      </c>
    </row>
    <row r="339" spans="1:8" s="11" customFormat="1">
      <c r="A339" s="14">
        <v>60387</v>
      </c>
      <c r="B339" s="15" t="s">
        <v>336</v>
      </c>
      <c r="C339" s="15" t="s">
        <v>805</v>
      </c>
      <c r="D339" s="15" t="s">
        <v>15</v>
      </c>
      <c r="E339" s="15" t="s">
        <v>49</v>
      </c>
      <c r="F339" s="15" t="s">
        <v>1377</v>
      </c>
      <c r="G339" s="15" t="s">
        <v>1386</v>
      </c>
      <c r="H339" s="15" t="s">
        <v>770</v>
      </c>
    </row>
    <row r="340" spans="1:8" s="11" customFormat="1">
      <c r="A340" s="14">
        <v>60793</v>
      </c>
      <c r="B340" s="15" t="s">
        <v>351</v>
      </c>
      <c r="C340" s="15" t="s">
        <v>1068</v>
      </c>
      <c r="D340" s="15" t="s">
        <v>473</v>
      </c>
      <c r="E340" s="15" t="s">
        <v>528</v>
      </c>
      <c r="F340" s="15" t="s">
        <v>1377</v>
      </c>
      <c r="G340" s="15" t="s">
        <v>1386</v>
      </c>
      <c r="H340" s="15" t="s">
        <v>604</v>
      </c>
    </row>
    <row r="341" spans="1:8" s="11" customFormat="1">
      <c r="A341" s="14">
        <v>60895</v>
      </c>
      <c r="B341" s="15" t="s">
        <v>244</v>
      </c>
      <c r="C341" s="15" t="s">
        <v>738</v>
      </c>
      <c r="D341" s="15" t="s">
        <v>481</v>
      </c>
      <c r="E341" s="15" t="s">
        <v>242</v>
      </c>
      <c r="F341" s="15" t="s">
        <v>1377</v>
      </c>
      <c r="G341" s="15" t="s">
        <v>1386</v>
      </c>
      <c r="H341" s="15" t="s">
        <v>733</v>
      </c>
    </row>
    <row r="342" spans="1:8" s="11" customFormat="1">
      <c r="A342" s="14">
        <v>60919</v>
      </c>
      <c r="B342" s="15" t="s">
        <v>297</v>
      </c>
      <c r="C342" s="15" t="s">
        <v>783</v>
      </c>
      <c r="D342" s="15" t="s">
        <v>23</v>
      </c>
      <c r="E342" s="15" t="s">
        <v>257</v>
      </c>
      <c r="F342" s="15" t="s">
        <v>1377</v>
      </c>
      <c r="G342" s="15" t="s">
        <v>1386</v>
      </c>
      <c r="H342" s="15" t="s">
        <v>740</v>
      </c>
    </row>
    <row r="343" spans="1:8" s="11" customFormat="1">
      <c r="A343" s="14">
        <v>61104</v>
      </c>
      <c r="B343" s="15" t="s">
        <v>358</v>
      </c>
      <c r="C343" s="15" t="s">
        <v>930</v>
      </c>
      <c r="D343" s="15" t="s">
        <v>473</v>
      </c>
      <c r="E343" s="15" t="s">
        <v>2263</v>
      </c>
      <c r="F343" s="15" t="s">
        <v>1377</v>
      </c>
      <c r="G343" s="15" t="s">
        <v>1386</v>
      </c>
      <c r="H343" s="15" t="s">
        <v>740</v>
      </c>
    </row>
    <row r="344" spans="1:8" s="11" customFormat="1">
      <c r="A344" s="14">
        <v>61308</v>
      </c>
      <c r="B344" s="15" t="s">
        <v>310</v>
      </c>
      <c r="C344" s="15" t="s">
        <v>928</v>
      </c>
      <c r="D344" s="15" t="s">
        <v>473</v>
      </c>
      <c r="E344" s="15" t="s">
        <v>308</v>
      </c>
      <c r="F344" s="15" t="s">
        <v>1377</v>
      </c>
      <c r="G344" s="15" t="s">
        <v>1386</v>
      </c>
      <c r="H344" s="15" t="s">
        <v>628</v>
      </c>
    </row>
    <row r="345" spans="1:8" s="11" customFormat="1">
      <c r="A345" s="14">
        <v>61397</v>
      </c>
      <c r="B345" s="15" t="s">
        <v>365</v>
      </c>
      <c r="C345" s="15" t="s">
        <v>868</v>
      </c>
      <c r="D345" s="15" t="s">
        <v>473</v>
      </c>
      <c r="E345" s="15" t="s">
        <v>519</v>
      </c>
      <c r="F345" s="15" t="s">
        <v>1377</v>
      </c>
      <c r="G345" s="15" t="s">
        <v>1386</v>
      </c>
      <c r="H345" s="15" t="s">
        <v>670</v>
      </c>
    </row>
    <row r="346" spans="1:8" s="11" customFormat="1">
      <c r="A346" s="14">
        <v>61445</v>
      </c>
      <c r="B346" s="15" t="s">
        <v>82</v>
      </c>
      <c r="C346" s="15" t="s">
        <v>1016</v>
      </c>
      <c r="D346" s="15" t="s">
        <v>473</v>
      </c>
      <c r="E346" s="15" t="s">
        <v>27</v>
      </c>
      <c r="F346" s="15" t="s">
        <v>1377</v>
      </c>
      <c r="G346" s="15" t="s">
        <v>1386</v>
      </c>
      <c r="H346" s="15" t="s">
        <v>559</v>
      </c>
    </row>
    <row r="347" spans="1:8" s="11" customFormat="1">
      <c r="A347" s="14">
        <v>61469</v>
      </c>
      <c r="B347" s="15" t="s">
        <v>306</v>
      </c>
      <c r="C347" s="15" t="s">
        <v>629</v>
      </c>
      <c r="D347" s="15" t="s">
        <v>473</v>
      </c>
      <c r="E347" s="15" t="s">
        <v>141</v>
      </c>
      <c r="F347" s="15" t="s">
        <v>1377</v>
      </c>
      <c r="G347" s="15" t="s">
        <v>1386</v>
      </c>
      <c r="H347" s="15" t="s">
        <v>630</v>
      </c>
    </row>
    <row r="348" spans="1:8" s="11" customFormat="1">
      <c r="A348" s="14">
        <v>61637</v>
      </c>
      <c r="B348" s="15" t="s">
        <v>321</v>
      </c>
      <c r="C348" s="15" t="s">
        <v>705</v>
      </c>
      <c r="D348" s="15" t="s">
        <v>481</v>
      </c>
      <c r="E348" s="15" t="s">
        <v>528</v>
      </c>
      <c r="F348" s="15" t="s">
        <v>1377</v>
      </c>
      <c r="G348" s="15" t="s">
        <v>1386</v>
      </c>
      <c r="H348" s="15" t="s">
        <v>604</v>
      </c>
    </row>
    <row r="349" spans="1:8" s="11" customFormat="1">
      <c r="A349" s="14">
        <v>61797</v>
      </c>
      <c r="B349" s="15" t="s">
        <v>28</v>
      </c>
      <c r="C349" s="15" t="s">
        <v>634</v>
      </c>
      <c r="D349" s="15" t="s">
        <v>473</v>
      </c>
      <c r="E349" s="15" t="s">
        <v>27</v>
      </c>
      <c r="F349" s="15" t="s">
        <v>1377</v>
      </c>
      <c r="G349" s="15" t="s">
        <v>1386</v>
      </c>
      <c r="H349" s="15" t="s">
        <v>559</v>
      </c>
    </row>
    <row r="350" spans="1:8" s="11" customFormat="1">
      <c r="A350" s="14">
        <v>61834</v>
      </c>
      <c r="B350" s="15" t="s">
        <v>518</v>
      </c>
      <c r="C350" s="15" t="s">
        <v>699</v>
      </c>
      <c r="D350" s="15" t="s">
        <v>473</v>
      </c>
      <c r="E350" s="15" t="s">
        <v>519</v>
      </c>
      <c r="F350" s="15" t="s">
        <v>1377</v>
      </c>
      <c r="G350" s="15" t="s">
        <v>1386</v>
      </c>
      <c r="H350" s="15" t="s">
        <v>670</v>
      </c>
    </row>
    <row r="351" spans="1:8" s="11" customFormat="1">
      <c r="A351" s="14">
        <v>61839</v>
      </c>
      <c r="B351" s="15" t="s">
        <v>142</v>
      </c>
      <c r="C351" s="15" t="s">
        <v>706</v>
      </c>
      <c r="D351" s="15" t="s">
        <v>473</v>
      </c>
      <c r="E351" s="15" t="s">
        <v>528</v>
      </c>
      <c r="F351" s="15" t="s">
        <v>1377</v>
      </c>
      <c r="G351" s="15" t="s">
        <v>1386</v>
      </c>
      <c r="H351" s="15" t="s">
        <v>604</v>
      </c>
    </row>
    <row r="352" spans="1:8" s="11" customFormat="1">
      <c r="A352" s="14">
        <v>61919</v>
      </c>
      <c r="B352" s="15" t="s">
        <v>330</v>
      </c>
      <c r="C352" s="15" t="s">
        <v>916</v>
      </c>
      <c r="D352" s="15" t="s">
        <v>481</v>
      </c>
      <c r="E352" s="15" t="s">
        <v>242</v>
      </c>
      <c r="F352" s="15" t="s">
        <v>1377</v>
      </c>
      <c r="G352" s="15" t="s">
        <v>1386</v>
      </c>
      <c r="H352" s="15" t="s">
        <v>733</v>
      </c>
    </row>
    <row r="353" spans="1:8" s="11" customFormat="1">
      <c r="A353" s="14">
        <v>61920</v>
      </c>
      <c r="B353" s="15" t="s">
        <v>324</v>
      </c>
      <c r="C353" s="15" t="s">
        <v>843</v>
      </c>
      <c r="D353" s="15" t="s">
        <v>477</v>
      </c>
      <c r="E353" s="15" t="s">
        <v>924</v>
      </c>
      <c r="F353" s="15" t="s">
        <v>1377</v>
      </c>
      <c r="G353" s="15" t="s">
        <v>1386</v>
      </c>
      <c r="H353" s="15" t="s">
        <v>925</v>
      </c>
    </row>
    <row r="354" spans="1:8" s="11" customFormat="1">
      <c r="A354" s="14">
        <v>62130</v>
      </c>
      <c r="B354" s="15" t="s">
        <v>96</v>
      </c>
      <c r="C354" s="15" t="s">
        <v>911</v>
      </c>
      <c r="D354" s="15" t="s">
        <v>473</v>
      </c>
      <c r="E354" s="15" t="s">
        <v>2263</v>
      </c>
      <c r="F354" s="15" t="s">
        <v>1377</v>
      </c>
      <c r="G354" s="15" t="s">
        <v>1386</v>
      </c>
      <c r="H354" s="15" t="s">
        <v>770</v>
      </c>
    </row>
    <row r="355" spans="1:8" s="11" customFormat="1">
      <c r="A355" s="14">
        <v>62134</v>
      </c>
      <c r="B355" s="15" t="s">
        <v>97</v>
      </c>
      <c r="C355" s="15" t="s">
        <v>941</v>
      </c>
      <c r="D355" s="15" t="s">
        <v>473</v>
      </c>
      <c r="E355" s="15" t="s">
        <v>1374</v>
      </c>
      <c r="F355" s="15" t="s">
        <v>1377</v>
      </c>
      <c r="G355" s="15" t="s">
        <v>1386</v>
      </c>
      <c r="H355" s="15" t="s">
        <v>1395</v>
      </c>
    </row>
    <row r="356" spans="1:8" s="11" customFormat="1">
      <c r="A356" s="14">
        <v>62228</v>
      </c>
      <c r="B356" s="15" t="s">
        <v>468</v>
      </c>
      <c r="C356" s="15" t="s">
        <v>1046</v>
      </c>
      <c r="D356" s="15" t="s">
        <v>481</v>
      </c>
      <c r="E356" s="15" t="s">
        <v>2263</v>
      </c>
      <c r="F356" s="15" t="s">
        <v>1377</v>
      </c>
      <c r="G356" s="15" t="s">
        <v>1386</v>
      </c>
      <c r="H356" s="15" t="s">
        <v>770</v>
      </c>
    </row>
    <row r="357" spans="1:8" s="11" customFormat="1">
      <c r="A357" s="14">
        <v>62241</v>
      </c>
      <c r="B357" s="15" t="s">
        <v>497</v>
      </c>
      <c r="C357" s="15" t="s">
        <v>949</v>
      </c>
      <c r="D357" s="15" t="s">
        <v>481</v>
      </c>
      <c r="E357" s="15" t="s">
        <v>2263</v>
      </c>
      <c r="F357" s="15" t="s">
        <v>1377</v>
      </c>
      <c r="G357" s="15" t="s">
        <v>1386</v>
      </c>
      <c r="H357" s="15" t="s">
        <v>628</v>
      </c>
    </row>
    <row r="358" spans="1:8" s="11" customFormat="1">
      <c r="A358" s="14">
        <v>62242</v>
      </c>
      <c r="B358" s="15" t="s">
        <v>479</v>
      </c>
      <c r="C358" s="15" t="s">
        <v>669</v>
      </c>
      <c r="D358" s="15" t="s">
        <v>473</v>
      </c>
      <c r="E358" s="15" t="s">
        <v>519</v>
      </c>
      <c r="F358" s="15" t="s">
        <v>1377</v>
      </c>
      <c r="G358" s="15" t="s">
        <v>1386</v>
      </c>
      <c r="H358" s="15" t="s">
        <v>670</v>
      </c>
    </row>
    <row r="359" spans="1:8" s="11" customFormat="1">
      <c r="A359" s="14">
        <v>62358</v>
      </c>
      <c r="B359" s="15" t="s">
        <v>507</v>
      </c>
      <c r="C359" s="15" t="s">
        <v>739</v>
      </c>
      <c r="D359" s="15" t="s">
        <v>473</v>
      </c>
      <c r="E359" s="15" t="s">
        <v>257</v>
      </c>
      <c r="F359" s="15" t="s">
        <v>1377</v>
      </c>
      <c r="G359" s="15" t="s">
        <v>1386</v>
      </c>
      <c r="H359" s="15" t="s">
        <v>740</v>
      </c>
    </row>
    <row r="360" spans="1:8" s="11" customFormat="1">
      <c r="A360" s="14">
        <v>62409</v>
      </c>
      <c r="B360" s="15" t="s">
        <v>502</v>
      </c>
      <c r="C360" s="15" t="s">
        <v>880</v>
      </c>
      <c r="D360" s="15" t="s">
        <v>473</v>
      </c>
      <c r="E360" s="15" t="s">
        <v>117</v>
      </c>
      <c r="F360" s="15" t="s">
        <v>1377</v>
      </c>
      <c r="G360" s="15" t="s">
        <v>1386</v>
      </c>
      <c r="H360" s="15" t="s">
        <v>649</v>
      </c>
    </row>
    <row r="361" spans="1:8" s="11" customFormat="1">
      <c r="A361" s="14">
        <v>62539</v>
      </c>
      <c r="B361" s="15" t="s">
        <v>510</v>
      </c>
      <c r="C361" s="15" t="s">
        <v>1094</v>
      </c>
      <c r="D361" s="15" t="s">
        <v>31</v>
      </c>
      <c r="E361" s="15" t="s">
        <v>924</v>
      </c>
      <c r="F361" s="15" t="s">
        <v>1377</v>
      </c>
      <c r="G361" s="15" t="s">
        <v>1386</v>
      </c>
      <c r="H361" s="15" t="s">
        <v>925</v>
      </c>
    </row>
    <row r="362" spans="1:8" s="11" customFormat="1">
      <c r="A362" s="14">
        <v>62668</v>
      </c>
      <c r="B362" s="15" t="s">
        <v>1215</v>
      </c>
      <c r="C362" s="15" t="s">
        <v>1306</v>
      </c>
      <c r="D362" s="15" t="s">
        <v>481</v>
      </c>
      <c r="E362" s="15" t="s">
        <v>257</v>
      </c>
      <c r="F362" s="15" t="s">
        <v>1377</v>
      </c>
      <c r="G362" s="15" t="s">
        <v>1386</v>
      </c>
      <c r="H362" s="15" t="s">
        <v>740</v>
      </c>
    </row>
    <row r="363" spans="1:8" s="11" customFormat="1">
      <c r="A363" s="14">
        <v>62852</v>
      </c>
      <c r="B363" s="15" t="s">
        <v>890</v>
      </c>
      <c r="C363" s="15" t="s">
        <v>891</v>
      </c>
      <c r="D363" s="15" t="s">
        <v>473</v>
      </c>
      <c r="E363" s="15" t="s">
        <v>1374</v>
      </c>
      <c r="F363" s="15" t="s">
        <v>1377</v>
      </c>
      <c r="G363" s="15" t="s">
        <v>1386</v>
      </c>
      <c r="H363" s="15" t="s">
        <v>1395</v>
      </c>
    </row>
    <row r="364" spans="1:8" s="11" customFormat="1">
      <c r="A364" s="14">
        <v>62960</v>
      </c>
      <c r="B364" s="15" t="s">
        <v>1186</v>
      </c>
      <c r="C364" s="15" t="s">
        <v>1307</v>
      </c>
      <c r="D364" s="15" t="s">
        <v>473</v>
      </c>
      <c r="E364" s="15" t="s">
        <v>2263</v>
      </c>
      <c r="F364" s="15" t="s">
        <v>1377</v>
      </c>
      <c r="G364" s="15" t="s">
        <v>1386</v>
      </c>
      <c r="H364" s="15" t="s">
        <v>649</v>
      </c>
    </row>
    <row r="365" spans="1:8" s="11" customFormat="1">
      <c r="A365" s="14">
        <v>63021</v>
      </c>
      <c r="B365" s="15" t="s">
        <v>1185</v>
      </c>
      <c r="C365" s="15" t="s">
        <v>1308</v>
      </c>
      <c r="D365" s="15" t="s">
        <v>473</v>
      </c>
      <c r="E365" s="15" t="s">
        <v>2263</v>
      </c>
      <c r="F365" s="15" t="s">
        <v>1377</v>
      </c>
      <c r="G365" s="15" t="s">
        <v>1386</v>
      </c>
      <c r="H365" s="15" t="s">
        <v>670</v>
      </c>
    </row>
    <row r="366" spans="1:8" s="11" customFormat="1">
      <c r="A366" s="14">
        <v>63093</v>
      </c>
      <c r="B366" s="15" t="s">
        <v>1155</v>
      </c>
      <c r="C366" s="15" t="s">
        <v>1309</v>
      </c>
      <c r="D366" s="15" t="s">
        <v>473</v>
      </c>
      <c r="E366" s="15" t="s">
        <v>242</v>
      </c>
      <c r="F366" s="15" t="s">
        <v>1377</v>
      </c>
      <c r="G366" s="15" t="s">
        <v>1386</v>
      </c>
      <c r="H366" s="15" t="s">
        <v>733</v>
      </c>
    </row>
    <row r="367" spans="1:8" s="11" customFormat="1">
      <c r="A367" s="14">
        <v>63131</v>
      </c>
      <c r="B367" s="15" t="s">
        <v>1213</v>
      </c>
      <c r="C367" s="15" t="s">
        <v>1310</v>
      </c>
      <c r="D367" s="15" t="s">
        <v>1369</v>
      </c>
      <c r="E367" s="15" t="s">
        <v>519</v>
      </c>
      <c r="F367" s="15" t="s">
        <v>1377</v>
      </c>
      <c r="G367" s="15" t="s">
        <v>1386</v>
      </c>
      <c r="H367" s="15" t="s">
        <v>670</v>
      </c>
    </row>
    <row r="368" spans="1:8" s="11" customFormat="1">
      <c r="A368" s="14">
        <v>63100</v>
      </c>
      <c r="B368" s="15" t="s">
        <v>1202</v>
      </c>
      <c r="C368" s="15" t="s">
        <v>1311</v>
      </c>
      <c r="D368" s="15" t="s">
        <v>473</v>
      </c>
      <c r="E368" s="15" t="s">
        <v>2263</v>
      </c>
      <c r="F368" s="15" t="s">
        <v>1377</v>
      </c>
      <c r="G368" s="15" t="s">
        <v>1386</v>
      </c>
      <c r="H368" s="15" t="s">
        <v>1396</v>
      </c>
    </row>
    <row r="369" spans="1:8" s="11" customFormat="1">
      <c r="A369" s="14">
        <v>63109</v>
      </c>
      <c r="B369" s="15" t="s">
        <v>1212</v>
      </c>
      <c r="C369" s="15" t="s">
        <v>1312</v>
      </c>
      <c r="D369" s="15" t="s">
        <v>11</v>
      </c>
      <c r="E369" s="15" t="s">
        <v>55</v>
      </c>
      <c r="F369" s="15" t="s">
        <v>1377</v>
      </c>
      <c r="G369" s="15" t="s">
        <v>1386</v>
      </c>
      <c r="H369" s="15" t="s">
        <v>852</v>
      </c>
    </row>
    <row r="370" spans="1:8" s="11" customFormat="1">
      <c r="A370" s="14">
        <v>63122</v>
      </c>
      <c r="B370" s="15" t="s">
        <v>1237</v>
      </c>
      <c r="C370" s="15" t="s">
        <v>1313</v>
      </c>
      <c r="D370" s="15" t="s">
        <v>481</v>
      </c>
      <c r="E370" s="15" t="s">
        <v>2263</v>
      </c>
      <c r="F370" s="15" t="s">
        <v>1377</v>
      </c>
      <c r="G370" s="15" t="s">
        <v>1386</v>
      </c>
      <c r="H370" s="15" t="s">
        <v>852</v>
      </c>
    </row>
    <row r="371" spans="1:8" s="11" customFormat="1">
      <c r="A371" s="14">
        <v>63180</v>
      </c>
      <c r="B371" s="15" t="s">
        <v>1162</v>
      </c>
      <c r="C371" s="15" t="s">
        <v>1314</v>
      </c>
      <c r="D371" s="15" t="s">
        <v>31</v>
      </c>
      <c r="E371" s="15" t="s">
        <v>141</v>
      </c>
      <c r="F371" s="15" t="s">
        <v>1377</v>
      </c>
      <c r="G371" s="15" t="s">
        <v>1386</v>
      </c>
      <c r="H371" s="15" t="s">
        <v>630</v>
      </c>
    </row>
    <row r="372" spans="1:8" s="11" customFormat="1">
      <c r="A372" s="14">
        <v>63208</v>
      </c>
      <c r="B372" s="15" t="s">
        <v>1166</v>
      </c>
      <c r="C372" s="15" t="s">
        <v>1315</v>
      </c>
      <c r="D372" s="15" t="s">
        <v>473</v>
      </c>
      <c r="E372" s="15" t="s">
        <v>2263</v>
      </c>
      <c r="F372" s="15" t="s">
        <v>1377</v>
      </c>
      <c r="G372" s="15" t="s">
        <v>1386</v>
      </c>
      <c r="H372" s="15" t="s">
        <v>925</v>
      </c>
    </row>
    <row r="373" spans="1:8" s="11" customFormat="1">
      <c r="A373" s="14">
        <v>63400</v>
      </c>
      <c r="B373" s="15" t="s">
        <v>1211</v>
      </c>
      <c r="C373" s="15" t="s">
        <v>1316</v>
      </c>
      <c r="D373" s="15" t="s">
        <v>473</v>
      </c>
      <c r="E373" s="15" t="s">
        <v>257</v>
      </c>
      <c r="F373" s="15" t="s">
        <v>1377</v>
      </c>
      <c r="G373" s="15" t="s">
        <v>1386</v>
      </c>
      <c r="H373" s="15" t="s">
        <v>740</v>
      </c>
    </row>
    <row r="374" spans="1:8" s="11" customFormat="1">
      <c r="A374" s="14">
        <v>63444</v>
      </c>
      <c r="B374" s="15" t="s">
        <v>1163</v>
      </c>
      <c r="C374" s="15" t="s">
        <v>1317</v>
      </c>
      <c r="D374" s="15" t="s">
        <v>473</v>
      </c>
      <c r="E374" s="15" t="s">
        <v>2263</v>
      </c>
      <c r="F374" s="15" t="s">
        <v>1377</v>
      </c>
      <c r="G374" s="15" t="s">
        <v>1386</v>
      </c>
      <c r="H374" s="15" t="s">
        <v>852</v>
      </c>
    </row>
    <row r="375" spans="1:8" s="11" customFormat="1">
      <c r="A375" s="14">
        <v>63493</v>
      </c>
      <c r="B375" s="15" t="s">
        <v>1216</v>
      </c>
      <c r="C375" s="15" t="s">
        <v>1318</v>
      </c>
      <c r="D375" s="15" t="s">
        <v>481</v>
      </c>
      <c r="E375" s="15" t="s">
        <v>2263</v>
      </c>
      <c r="F375" s="15" t="s">
        <v>1377</v>
      </c>
      <c r="G375" s="15" t="s">
        <v>1386</v>
      </c>
      <c r="H375" s="15" t="s">
        <v>740</v>
      </c>
    </row>
    <row r="376" spans="1:8" s="11" customFormat="1">
      <c r="A376" s="14">
        <v>22</v>
      </c>
      <c r="B376" s="15" t="s">
        <v>102</v>
      </c>
      <c r="C376" s="15" t="s">
        <v>1095</v>
      </c>
      <c r="D376" s="15" t="s">
        <v>15</v>
      </c>
      <c r="E376" s="15" t="s">
        <v>480</v>
      </c>
      <c r="F376" s="15" t="s">
        <v>1382</v>
      </c>
      <c r="G376" s="15" t="s">
        <v>1387</v>
      </c>
      <c r="H376" s="15" t="s">
        <v>1376</v>
      </c>
    </row>
    <row r="377" spans="1:8" s="11" customFormat="1">
      <c r="A377" s="14">
        <v>66</v>
      </c>
      <c r="B377" s="15" t="s">
        <v>101</v>
      </c>
      <c r="C377" s="15" t="s">
        <v>1097</v>
      </c>
      <c r="D377" s="15" t="s">
        <v>11</v>
      </c>
      <c r="E377" s="15" t="s">
        <v>480</v>
      </c>
      <c r="F377" s="15" t="s">
        <v>1382</v>
      </c>
      <c r="G377" s="15" t="s">
        <v>1387</v>
      </c>
      <c r="H377" s="15" t="s">
        <v>1376</v>
      </c>
    </row>
    <row r="378" spans="1:8" s="11" customFormat="1">
      <c r="A378" s="14">
        <v>153</v>
      </c>
      <c r="B378" s="15" t="s">
        <v>144</v>
      </c>
      <c r="C378" s="15" t="s">
        <v>793</v>
      </c>
      <c r="D378" s="15" t="s">
        <v>477</v>
      </c>
      <c r="E378" s="15" t="s">
        <v>50</v>
      </c>
      <c r="F378" s="15" t="s">
        <v>1382</v>
      </c>
      <c r="G378" s="15" t="s">
        <v>1384</v>
      </c>
      <c r="H378" s="15" t="s">
        <v>787</v>
      </c>
    </row>
    <row r="379" spans="1:8" s="11" customFormat="1">
      <c r="A379" s="14">
        <v>211</v>
      </c>
      <c r="B379" s="15" t="s">
        <v>185</v>
      </c>
      <c r="C379" s="15" t="s">
        <v>946</v>
      </c>
      <c r="D379" s="15" t="s">
        <v>477</v>
      </c>
      <c r="E379" s="15" t="s">
        <v>483</v>
      </c>
      <c r="F379" s="15" t="s">
        <v>1382</v>
      </c>
      <c r="G379" s="15" t="s">
        <v>1383</v>
      </c>
      <c r="H379" s="15" t="s">
        <v>611</v>
      </c>
    </row>
    <row r="380" spans="1:8" s="11" customFormat="1">
      <c r="A380" s="14">
        <v>284</v>
      </c>
      <c r="B380" s="15" t="s">
        <v>340</v>
      </c>
      <c r="C380" s="15" t="s">
        <v>1006</v>
      </c>
      <c r="D380" s="15" t="s">
        <v>15</v>
      </c>
      <c r="E380" s="15" t="s">
        <v>1176</v>
      </c>
      <c r="F380" s="15" t="s">
        <v>1382</v>
      </c>
      <c r="G380" s="15" t="s">
        <v>1383</v>
      </c>
      <c r="H380" s="15" t="s">
        <v>1393</v>
      </c>
    </row>
    <row r="381" spans="1:8" s="11" customFormat="1">
      <c r="A381" s="14">
        <v>295</v>
      </c>
      <c r="B381" s="15" t="s">
        <v>98</v>
      </c>
      <c r="C381" s="15" t="s">
        <v>1100</v>
      </c>
      <c r="D381" s="15" t="s">
        <v>23</v>
      </c>
      <c r="E381" s="15" t="s">
        <v>480</v>
      </c>
      <c r="F381" s="15" t="s">
        <v>1382</v>
      </c>
      <c r="G381" s="15" t="s">
        <v>1387</v>
      </c>
      <c r="H381" s="15" t="s">
        <v>1376</v>
      </c>
    </row>
    <row r="382" spans="1:8" s="11" customFormat="1">
      <c r="A382" s="14">
        <v>349</v>
      </c>
      <c r="B382" s="15" t="s">
        <v>381</v>
      </c>
      <c r="C382" s="15" t="s">
        <v>791</v>
      </c>
      <c r="D382" s="15" t="s">
        <v>477</v>
      </c>
      <c r="E382" s="15" t="s">
        <v>50</v>
      </c>
      <c r="F382" s="15" t="s">
        <v>1382</v>
      </c>
      <c r="G382" s="15" t="s">
        <v>1384</v>
      </c>
      <c r="H382" s="15" t="s">
        <v>787</v>
      </c>
    </row>
    <row r="383" spans="1:8" s="11" customFormat="1">
      <c r="A383" s="14">
        <v>384</v>
      </c>
      <c r="B383" s="15" t="s">
        <v>430</v>
      </c>
      <c r="C383" s="15" t="s">
        <v>1069</v>
      </c>
      <c r="D383" s="15" t="s">
        <v>31</v>
      </c>
      <c r="E383" s="15" t="s">
        <v>487</v>
      </c>
      <c r="F383" s="15" t="s">
        <v>1382</v>
      </c>
      <c r="G383" s="15" t="s">
        <v>1383</v>
      </c>
      <c r="H383" s="15" t="s">
        <v>833</v>
      </c>
    </row>
    <row r="384" spans="1:8" s="11" customFormat="1">
      <c r="A384" s="14">
        <v>5085</v>
      </c>
      <c r="B384" s="15" t="s">
        <v>198</v>
      </c>
      <c r="C384" s="15" t="s">
        <v>982</v>
      </c>
      <c r="D384" s="15" t="s">
        <v>473</v>
      </c>
      <c r="E384" s="15" t="s">
        <v>480</v>
      </c>
      <c r="F384" s="15" t="s">
        <v>1382</v>
      </c>
      <c r="G384" s="15" t="s">
        <v>1387</v>
      </c>
      <c r="H384" s="15" t="s">
        <v>1376</v>
      </c>
    </row>
    <row r="385" spans="1:8" s="11" customFormat="1">
      <c r="A385" s="14">
        <v>5412</v>
      </c>
      <c r="B385" s="15" t="s">
        <v>442</v>
      </c>
      <c r="C385" s="15" t="s">
        <v>777</v>
      </c>
      <c r="D385" s="15" t="s">
        <v>31</v>
      </c>
      <c r="E385" s="15" t="s">
        <v>1242</v>
      </c>
      <c r="F385" s="15" t="s">
        <v>1382</v>
      </c>
      <c r="G385" s="15" t="s">
        <v>1384</v>
      </c>
      <c r="H385" s="15" t="s">
        <v>1397</v>
      </c>
    </row>
    <row r="386" spans="1:8" s="11" customFormat="1">
      <c r="A386" s="14">
        <v>5464</v>
      </c>
      <c r="B386" s="15" t="s">
        <v>87</v>
      </c>
      <c r="C386" s="15" t="s">
        <v>790</v>
      </c>
      <c r="D386" s="15" t="s">
        <v>477</v>
      </c>
      <c r="E386" s="15" t="s">
        <v>50</v>
      </c>
      <c r="F386" s="15" t="s">
        <v>1382</v>
      </c>
      <c r="G386" s="15" t="s">
        <v>1384</v>
      </c>
      <c r="H386" s="15" t="s">
        <v>787</v>
      </c>
    </row>
    <row r="387" spans="1:8" s="11" customFormat="1">
      <c r="A387" s="14">
        <v>5500</v>
      </c>
      <c r="B387" s="15" t="s">
        <v>188</v>
      </c>
      <c r="C387" s="15" t="s">
        <v>573</v>
      </c>
      <c r="D387" s="15" t="s">
        <v>15</v>
      </c>
      <c r="E387" s="15" t="s">
        <v>480</v>
      </c>
      <c r="F387" s="15" t="s">
        <v>1382</v>
      </c>
      <c r="G387" s="15" t="s">
        <v>1387</v>
      </c>
      <c r="H387" s="15" t="s">
        <v>1376</v>
      </c>
    </row>
    <row r="388" spans="1:8" s="11" customFormat="1">
      <c r="A388" s="14">
        <v>5504</v>
      </c>
      <c r="B388" s="15" t="s">
        <v>83</v>
      </c>
      <c r="C388" s="15" t="s">
        <v>917</v>
      </c>
      <c r="D388" s="15" t="s">
        <v>477</v>
      </c>
      <c r="E388" s="15" t="s">
        <v>50</v>
      </c>
      <c r="F388" s="15" t="s">
        <v>1382</v>
      </c>
      <c r="G388" s="15" t="s">
        <v>1384</v>
      </c>
      <c r="H388" s="15" t="s">
        <v>787</v>
      </c>
    </row>
    <row r="389" spans="1:8" s="11" customFormat="1">
      <c r="A389" s="14">
        <v>5506</v>
      </c>
      <c r="B389" s="15" t="s">
        <v>199</v>
      </c>
      <c r="C389" s="15" t="s">
        <v>574</v>
      </c>
      <c r="D389" s="15" t="s">
        <v>15</v>
      </c>
      <c r="E389" s="15" t="s">
        <v>480</v>
      </c>
      <c r="F389" s="15" t="s">
        <v>1382</v>
      </c>
      <c r="G389" s="15" t="s">
        <v>1387</v>
      </c>
      <c r="H389" s="15" t="s">
        <v>1376</v>
      </c>
    </row>
    <row r="390" spans="1:8" s="11" customFormat="1">
      <c r="A390" s="14">
        <v>5965</v>
      </c>
      <c r="B390" s="15" t="s">
        <v>99</v>
      </c>
      <c r="C390" s="15" t="s">
        <v>575</v>
      </c>
      <c r="D390" s="15" t="s">
        <v>15</v>
      </c>
      <c r="E390" s="15" t="s">
        <v>480</v>
      </c>
      <c r="F390" s="15" t="s">
        <v>1382</v>
      </c>
      <c r="G390" s="15" t="s">
        <v>1387</v>
      </c>
      <c r="H390" s="15" t="s">
        <v>1376</v>
      </c>
    </row>
    <row r="391" spans="1:8" s="11" customFormat="1">
      <c r="A391" s="14">
        <v>10016</v>
      </c>
      <c r="B391" s="15" t="s">
        <v>191</v>
      </c>
      <c r="C391" s="15" t="s">
        <v>1125</v>
      </c>
      <c r="D391" s="15" t="s">
        <v>11</v>
      </c>
      <c r="E391" s="15" t="s">
        <v>480</v>
      </c>
      <c r="F391" s="15" t="s">
        <v>1382</v>
      </c>
      <c r="G391" s="15" t="s">
        <v>1387</v>
      </c>
      <c r="H391" s="15" t="s">
        <v>1376</v>
      </c>
    </row>
    <row r="392" spans="1:8" s="11" customFormat="1">
      <c r="A392" s="14">
        <v>30003</v>
      </c>
      <c r="B392" s="15" t="s">
        <v>375</v>
      </c>
      <c r="C392" s="15" t="s">
        <v>1065</v>
      </c>
      <c r="D392" s="15" t="s">
        <v>477</v>
      </c>
      <c r="E392" s="15" t="s">
        <v>46</v>
      </c>
      <c r="F392" s="15" t="s">
        <v>1382</v>
      </c>
      <c r="G392" s="15" t="s">
        <v>1384</v>
      </c>
      <c r="H392" s="15" t="s">
        <v>566</v>
      </c>
    </row>
    <row r="393" spans="1:8" s="11" customFormat="1">
      <c r="A393" s="14">
        <v>50245</v>
      </c>
      <c r="B393" s="15" t="s">
        <v>216</v>
      </c>
      <c r="C393" s="15" t="s">
        <v>846</v>
      </c>
      <c r="D393" s="15" t="s">
        <v>477</v>
      </c>
      <c r="E393" s="15" t="s">
        <v>46</v>
      </c>
      <c r="F393" s="15" t="s">
        <v>1382</v>
      </c>
      <c r="G393" s="15" t="s">
        <v>1384</v>
      </c>
      <c r="H393" s="15" t="s">
        <v>566</v>
      </c>
    </row>
    <row r="394" spans="1:8" s="11" customFormat="1">
      <c r="A394" s="14">
        <v>50385</v>
      </c>
      <c r="B394" s="15" t="s">
        <v>179</v>
      </c>
      <c r="C394" s="15" t="s">
        <v>1124</v>
      </c>
      <c r="D394" s="15" t="s">
        <v>477</v>
      </c>
      <c r="E394" s="15" t="s">
        <v>480</v>
      </c>
      <c r="F394" s="15" t="s">
        <v>1382</v>
      </c>
      <c r="G394" s="15" t="s">
        <v>1387</v>
      </c>
      <c r="H394" s="15" t="s">
        <v>1376</v>
      </c>
    </row>
    <row r="395" spans="1:8" s="11" customFormat="1">
      <c r="A395" s="14">
        <v>50409</v>
      </c>
      <c r="B395" s="15" t="s">
        <v>382</v>
      </c>
      <c r="C395" s="15" t="s">
        <v>918</v>
      </c>
      <c r="D395" s="15" t="s">
        <v>15</v>
      </c>
      <c r="E395" s="15" t="s">
        <v>50</v>
      </c>
      <c r="F395" s="15" t="s">
        <v>1382</v>
      </c>
      <c r="G395" s="15" t="s">
        <v>1384</v>
      </c>
      <c r="H395" s="15" t="s">
        <v>787</v>
      </c>
    </row>
    <row r="396" spans="1:8" s="11" customFormat="1">
      <c r="A396" s="14">
        <v>50412</v>
      </c>
      <c r="B396" s="15" t="s">
        <v>504</v>
      </c>
      <c r="C396" s="15" t="s">
        <v>1130</v>
      </c>
      <c r="D396" s="15" t="s">
        <v>477</v>
      </c>
      <c r="E396" s="15" t="s">
        <v>480</v>
      </c>
      <c r="F396" s="15" t="s">
        <v>1382</v>
      </c>
      <c r="G396" s="15" t="s">
        <v>1387</v>
      </c>
      <c r="H396" s="15" t="s">
        <v>1376</v>
      </c>
    </row>
    <row r="397" spans="1:8" s="11" customFormat="1">
      <c r="A397" s="14">
        <v>50522</v>
      </c>
      <c r="B397" s="15" t="s">
        <v>296</v>
      </c>
      <c r="C397" s="15" t="s">
        <v>560</v>
      </c>
      <c r="D397" s="15" t="s">
        <v>473</v>
      </c>
      <c r="E397" s="15" t="s">
        <v>295</v>
      </c>
      <c r="F397" s="15" t="s">
        <v>1382</v>
      </c>
      <c r="G397" s="15" t="s">
        <v>1383</v>
      </c>
      <c r="H397" s="15" t="s">
        <v>561</v>
      </c>
    </row>
    <row r="398" spans="1:8" s="11" customFormat="1">
      <c r="A398" s="14">
        <v>50650</v>
      </c>
      <c r="B398" s="15" t="s">
        <v>217</v>
      </c>
      <c r="C398" s="15" t="s">
        <v>835</v>
      </c>
      <c r="D398" s="15" t="s">
        <v>31</v>
      </c>
      <c r="E398" s="15" t="s">
        <v>46</v>
      </c>
      <c r="F398" s="15" t="s">
        <v>1382</v>
      </c>
      <c r="G398" s="15" t="s">
        <v>1384</v>
      </c>
      <c r="H398" s="15" t="s">
        <v>566</v>
      </c>
    </row>
    <row r="399" spans="1:8" s="11" customFormat="1">
      <c r="A399" s="14">
        <v>50755</v>
      </c>
      <c r="B399" s="15" t="s">
        <v>147</v>
      </c>
      <c r="C399" s="15" t="s">
        <v>1099</v>
      </c>
      <c r="D399" s="15" t="s">
        <v>23</v>
      </c>
      <c r="E399" s="15" t="s">
        <v>480</v>
      </c>
      <c r="F399" s="15" t="s">
        <v>1382</v>
      </c>
      <c r="G399" s="15" t="s">
        <v>1387</v>
      </c>
      <c r="H399" s="15" t="s">
        <v>1376</v>
      </c>
    </row>
    <row r="400" spans="1:8" s="11" customFormat="1">
      <c r="A400" s="14">
        <v>52039</v>
      </c>
      <c r="B400" s="15" t="s">
        <v>220</v>
      </c>
      <c r="C400" s="15" t="s">
        <v>919</v>
      </c>
      <c r="D400" s="15" t="s">
        <v>473</v>
      </c>
      <c r="E400" s="15" t="s">
        <v>50</v>
      </c>
      <c r="F400" s="15" t="s">
        <v>1382</v>
      </c>
      <c r="G400" s="15" t="s">
        <v>1384</v>
      </c>
      <c r="H400" s="15" t="s">
        <v>787</v>
      </c>
    </row>
    <row r="401" spans="1:8" s="11" customFormat="1">
      <c r="A401" s="14">
        <v>52046</v>
      </c>
      <c r="B401" s="15" t="s">
        <v>410</v>
      </c>
      <c r="C401" s="15" t="s">
        <v>848</v>
      </c>
      <c r="D401" s="15" t="s">
        <v>473</v>
      </c>
      <c r="E401" s="15" t="s">
        <v>224</v>
      </c>
      <c r="F401" s="15" t="s">
        <v>1382</v>
      </c>
      <c r="G401" s="15" t="s">
        <v>1384</v>
      </c>
      <c r="H401" s="15" t="s">
        <v>569</v>
      </c>
    </row>
    <row r="402" spans="1:8" s="11" customFormat="1">
      <c r="A402" s="14">
        <v>52230</v>
      </c>
      <c r="B402" s="15" t="s">
        <v>190</v>
      </c>
      <c r="C402" s="15" t="s">
        <v>1096</v>
      </c>
      <c r="D402" s="15" t="s">
        <v>11</v>
      </c>
      <c r="E402" s="15" t="s">
        <v>480</v>
      </c>
      <c r="F402" s="15" t="s">
        <v>1382</v>
      </c>
      <c r="G402" s="15" t="s">
        <v>1387</v>
      </c>
      <c r="H402" s="15" t="s">
        <v>1376</v>
      </c>
    </row>
    <row r="403" spans="1:8" s="11" customFormat="1">
      <c r="A403" s="14">
        <v>52246</v>
      </c>
      <c r="B403" s="15" t="s">
        <v>158</v>
      </c>
      <c r="C403" s="15" t="s">
        <v>1048</v>
      </c>
      <c r="D403" s="15" t="s">
        <v>31</v>
      </c>
      <c r="E403" s="15" t="s">
        <v>1242</v>
      </c>
      <c r="F403" s="15" t="s">
        <v>1382</v>
      </c>
      <c r="G403" s="15" t="s">
        <v>1384</v>
      </c>
      <c r="H403" s="15" t="s">
        <v>1397</v>
      </c>
    </row>
    <row r="404" spans="1:8" s="11" customFormat="1">
      <c r="A404" s="14">
        <v>52255</v>
      </c>
      <c r="B404" s="15" t="s">
        <v>146</v>
      </c>
      <c r="C404" s="15" t="s">
        <v>576</v>
      </c>
      <c r="D404" s="15" t="s">
        <v>11</v>
      </c>
      <c r="E404" s="15" t="s">
        <v>484</v>
      </c>
      <c r="F404" s="15" t="s">
        <v>1382</v>
      </c>
      <c r="G404" s="15" t="s">
        <v>1384</v>
      </c>
      <c r="H404" s="15" t="s">
        <v>1083</v>
      </c>
    </row>
    <row r="405" spans="1:8" s="11" customFormat="1">
      <c r="A405" s="14">
        <v>52258</v>
      </c>
      <c r="B405" s="15" t="s">
        <v>221</v>
      </c>
      <c r="C405" s="15" t="s">
        <v>951</v>
      </c>
      <c r="D405" s="15" t="s">
        <v>477</v>
      </c>
      <c r="E405" s="15" t="s">
        <v>50</v>
      </c>
      <c r="F405" s="15" t="s">
        <v>1382</v>
      </c>
      <c r="G405" s="15" t="s">
        <v>1384</v>
      </c>
      <c r="H405" s="15" t="s">
        <v>787</v>
      </c>
    </row>
    <row r="406" spans="1:8" s="11" customFormat="1">
      <c r="A406" s="14">
        <v>52263</v>
      </c>
      <c r="B406" s="15" t="s">
        <v>342</v>
      </c>
      <c r="C406" s="15" t="s">
        <v>987</v>
      </c>
      <c r="D406" s="15" t="s">
        <v>477</v>
      </c>
      <c r="E406" s="15" t="s">
        <v>484</v>
      </c>
      <c r="F406" s="15" t="s">
        <v>1382</v>
      </c>
      <c r="G406" s="15" t="s">
        <v>1384</v>
      </c>
      <c r="H406" s="15" t="s">
        <v>1083</v>
      </c>
    </row>
    <row r="407" spans="1:8" s="11" customFormat="1">
      <c r="A407" s="14">
        <v>52266</v>
      </c>
      <c r="B407" s="15" t="s">
        <v>222</v>
      </c>
      <c r="C407" s="15" t="s">
        <v>1107</v>
      </c>
      <c r="D407" s="15" t="s">
        <v>15</v>
      </c>
      <c r="E407" s="15" t="s">
        <v>50</v>
      </c>
      <c r="F407" s="15" t="s">
        <v>1382</v>
      </c>
      <c r="G407" s="15" t="s">
        <v>1384</v>
      </c>
      <c r="H407" s="15" t="s">
        <v>787</v>
      </c>
    </row>
    <row r="408" spans="1:8" s="11" customFormat="1">
      <c r="A408" s="14">
        <v>52267</v>
      </c>
      <c r="B408" s="15" t="s">
        <v>337</v>
      </c>
      <c r="C408" s="15" t="s">
        <v>635</v>
      </c>
      <c r="D408" s="15" t="s">
        <v>473</v>
      </c>
      <c r="E408" s="15" t="s">
        <v>224</v>
      </c>
      <c r="F408" s="15" t="s">
        <v>1382</v>
      </c>
      <c r="G408" s="15" t="s">
        <v>1384</v>
      </c>
      <c r="H408" s="15" t="s">
        <v>569</v>
      </c>
    </row>
    <row r="409" spans="1:8" s="11" customFormat="1">
      <c r="A409" s="14">
        <v>52271</v>
      </c>
      <c r="B409" s="15" t="s">
        <v>223</v>
      </c>
      <c r="C409" s="15" t="s">
        <v>804</v>
      </c>
      <c r="D409" s="15" t="s">
        <v>477</v>
      </c>
      <c r="E409" s="15" t="s">
        <v>50</v>
      </c>
      <c r="F409" s="15" t="s">
        <v>1382</v>
      </c>
      <c r="G409" s="15" t="s">
        <v>1384</v>
      </c>
      <c r="H409" s="15" t="s">
        <v>787</v>
      </c>
    </row>
    <row r="410" spans="1:8" s="11" customFormat="1">
      <c r="A410" s="14">
        <v>52272</v>
      </c>
      <c r="B410" s="15" t="s">
        <v>64</v>
      </c>
      <c r="C410" s="15" t="s">
        <v>1036</v>
      </c>
      <c r="D410" s="15" t="s">
        <v>473</v>
      </c>
      <c r="E410" s="15" t="s">
        <v>2263</v>
      </c>
      <c r="F410" s="15" t="s">
        <v>1382</v>
      </c>
      <c r="G410" s="15" t="s">
        <v>1383</v>
      </c>
      <c r="H410" s="15" t="s">
        <v>617</v>
      </c>
    </row>
    <row r="411" spans="1:8" s="11" customFormat="1">
      <c r="A411" s="14">
        <v>52283</v>
      </c>
      <c r="B411" s="15" t="s">
        <v>159</v>
      </c>
      <c r="C411" s="15" t="s">
        <v>904</v>
      </c>
      <c r="D411" s="15" t="s">
        <v>477</v>
      </c>
      <c r="E411" s="15" t="s">
        <v>488</v>
      </c>
      <c r="F411" s="15" t="s">
        <v>1382</v>
      </c>
      <c r="G411" s="15" t="s">
        <v>1383</v>
      </c>
      <c r="H411" s="15" t="s">
        <v>617</v>
      </c>
    </row>
    <row r="412" spans="1:8" s="11" customFormat="1">
      <c r="A412" s="14">
        <v>52297</v>
      </c>
      <c r="B412" s="15" t="s">
        <v>175</v>
      </c>
      <c r="C412" s="15" t="s">
        <v>607</v>
      </c>
      <c r="D412" s="15" t="s">
        <v>477</v>
      </c>
      <c r="E412" s="15" t="s">
        <v>486</v>
      </c>
      <c r="F412" s="15" t="s">
        <v>1382</v>
      </c>
      <c r="G412" s="15" t="s">
        <v>1383</v>
      </c>
      <c r="H412" s="15" t="s">
        <v>608</v>
      </c>
    </row>
    <row r="413" spans="1:8" s="11" customFormat="1">
      <c r="A413" s="14">
        <v>52304</v>
      </c>
      <c r="B413" s="15" t="s">
        <v>452</v>
      </c>
      <c r="C413" s="15" t="s">
        <v>1086</v>
      </c>
      <c r="D413" s="15" t="s">
        <v>477</v>
      </c>
      <c r="E413" s="15" t="s">
        <v>484</v>
      </c>
      <c r="F413" s="15" t="s">
        <v>1382</v>
      </c>
      <c r="G413" s="15" t="s">
        <v>1384</v>
      </c>
      <c r="H413" s="15" t="s">
        <v>1083</v>
      </c>
    </row>
    <row r="414" spans="1:8" s="11" customFormat="1">
      <c r="A414" s="14">
        <v>52307</v>
      </c>
      <c r="B414" s="15" t="s">
        <v>169</v>
      </c>
      <c r="C414" s="15" t="s">
        <v>993</v>
      </c>
      <c r="D414" s="15" t="s">
        <v>477</v>
      </c>
      <c r="E414" s="15" t="s">
        <v>494</v>
      </c>
      <c r="F414" s="15" t="s">
        <v>1382</v>
      </c>
      <c r="G414" s="15" t="s">
        <v>1384</v>
      </c>
      <c r="H414" s="15" t="s">
        <v>813</v>
      </c>
    </row>
    <row r="415" spans="1:8" s="11" customFormat="1">
      <c r="A415" s="14">
        <v>52309</v>
      </c>
      <c r="B415" s="15" t="s">
        <v>168</v>
      </c>
      <c r="C415" s="15" t="s">
        <v>990</v>
      </c>
      <c r="D415" s="15" t="s">
        <v>477</v>
      </c>
      <c r="E415" s="15" t="s">
        <v>494</v>
      </c>
      <c r="F415" s="15" t="s">
        <v>1382</v>
      </c>
      <c r="G415" s="15" t="s">
        <v>1384</v>
      </c>
      <c r="H415" s="15" t="s">
        <v>813</v>
      </c>
    </row>
    <row r="416" spans="1:8" s="11" customFormat="1">
      <c r="A416" s="14">
        <v>52310</v>
      </c>
      <c r="B416" s="15" t="s">
        <v>182</v>
      </c>
      <c r="C416" s="15" t="s">
        <v>1110</v>
      </c>
      <c r="D416" s="15" t="s">
        <v>15</v>
      </c>
      <c r="E416" s="15" t="s">
        <v>484</v>
      </c>
      <c r="F416" s="15" t="s">
        <v>1382</v>
      </c>
      <c r="G416" s="15" t="s">
        <v>1384</v>
      </c>
      <c r="H416" s="15" t="s">
        <v>1083</v>
      </c>
    </row>
    <row r="417" spans="1:8" s="11" customFormat="1">
      <c r="A417" s="14">
        <v>52313</v>
      </c>
      <c r="B417" s="15" t="s">
        <v>163</v>
      </c>
      <c r="C417" s="15" t="s">
        <v>991</v>
      </c>
      <c r="D417" s="15" t="s">
        <v>477</v>
      </c>
      <c r="E417" s="15" t="s">
        <v>494</v>
      </c>
      <c r="F417" s="15" t="s">
        <v>1382</v>
      </c>
      <c r="G417" s="15" t="s">
        <v>1384</v>
      </c>
      <c r="H417" s="15" t="s">
        <v>813</v>
      </c>
    </row>
    <row r="418" spans="1:8" s="11" customFormat="1">
      <c r="A418" s="14">
        <v>52316</v>
      </c>
      <c r="B418" s="15" t="s">
        <v>166</v>
      </c>
      <c r="C418" s="15" t="s">
        <v>989</v>
      </c>
      <c r="D418" s="15" t="s">
        <v>477</v>
      </c>
      <c r="E418" s="15" t="s">
        <v>494</v>
      </c>
      <c r="F418" s="15" t="s">
        <v>1382</v>
      </c>
      <c r="G418" s="15" t="s">
        <v>1384</v>
      </c>
      <c r="H418" s="15" t="s">
        <v>813</v>
      </c>
    </row>
    <row r="419" spans="1:8" s="11" customFormat="1">
      <c r="A419" s="14">
        <v>52331</v>
      </c>
      <c r="B419" s="15" t="s">
        <v>63</v>
      </c>
      <c r="C419" s="15" t="s">
        <v>776</v>
      </c>
      <c r="D419" s="15" t="s">
        <v>477</v>
      </c>
      <c r="E419" s="15" t="s">
        <v>1180</v>
      </c>
      <c r="F419" s="15" t="s">
        <v>1382</v>
      </c>
      <c r="G419" s="15" t="s">
        <v>1384</v>
      </c>
      <c r="H419" s="15" t="s">
        <v>663</v>
      </c>
    </row>
    <row r="420" spans="1:8" s="11" customFormat="1">
      <c r="A420" s="14">
        <v>52335</v>
      </c>
      <c r="B420" s="15" t="s">
        <v>24</v>
      </c>
      <c r="C420" s="15" t="s">
        <v>657</v>
      </c>
      <c r="D420" s="15" t="s">
        <v>15</v>
      </c>
      <c r="E420" s="15" t="s">
        <v>480</v>
      </c>
      <c r="F420" s="15" t="s">
        <v>1382</v>
      </c>
      <c r="G420" s="15" t="s">
        <v>1387</v>
      </c>
      <c r="H420" s="15" t="s">
        <v>1376</v>
      </c>
    </row>
    <row r="421" spans="1:8" s="11" customFormat="1">
      <c r="A421" s="14">
        <v>52339</v>
      </c>
      <c r="B421" s="15" t="s">
        <v>218</v>
      </c>
      <c r="C421" s="15" t="s">
        <v>997</v>
      </c>
      <c r="D421" s="15" t="s">
        <v>477</v>
      </c>
      <c r="E421" s="15" t="s">
        <v>50</v>
      </c>
      <c r="F421" s="15" t="s">
        <v>1382</v>
      </c>
      <c r="G421" s="15" t="s">
        <v>1384</v>
      </c>
      <c r="H421" s="15" t="s">
        <v>787</v>
      </c>
    </row>
    <row r="422" spans="1:8" s="11" customFormat="1">
      <c r="A422" s="14">
        <v>52361</v>
      </c>
      <c r="B422" s="15" t="s">
        <v>184</v>
      </c>
      <c r="C422" s="15" t="s">
        <v>1114</v>
      </c>
      <c r="D422" s="15" t="s">
        <v>477</v>
      </c>
      <c r="E422" s="15" t="s">
        <v>50</v>
      </c>
      <c r="F422" s="15" t="s">
        <v>1382</v>
      </c>
      <c r="G422" s="15" t="s">
        <v>1384</v>
      </c>
      <c r="H422" s="15" t="s">
        <v>787</v>
      </c>
    </row>
    <row r="423" spans="1:8" s="11" customFormat="1">
      <c r="A423" s="14">
        <v>52366</v>
      </c>
      <c r="B423" s="15" t="s">
        <v>180</v>
      </c>
      <c r="C423" s="15" t="s">
        <v>972</v>
      </c>
      <c r="D423" s="15" t="s">
        <v>31</v>
      </c>
      <c r="E423" s="15" t="s">
        <v>295</v>
      </c>
      <c r="F423" s="15" t="s">
        <v>1382</v>
      </c>
      <c r="G423" s="15" t="s">
        <v>1383</v>
      </c>
      <c r="H423" s="15" t="s">
        <v>561</v>
      </c>
    </row>
    <row r="424" spans="1:8" s="11" customFormat="1">
      <c r="A424" s="14">
        <v>52373</v>
      </c>
      <c r="B424" s="15" t="s">
        <v>215</v>
      </c>
      <c r="C424" s="15" t="s">
        <v>588</v>
      </c>
      <c r="D424" s="15" t="s">
        <v>31</v>
      </c>
      <c r="E424" s="15" t="s">
        <v>162</v>
      </c>
      <c r="F424" s="15" t="s">
        <v>1382</v>
      </c>
      <c r="G424" s="15" t="s">
        <v>1384</v>
      </c>
      <c r="H424" s="15" t="s">
        <v>589</v>
      </c>
    </row>
    <row r="425" spans="1:8" s="11" customFormat="1">
      <c r="A425" s="14">
        <v>52377</v>
      </c>
      <c r="B425" s="15" t="s">
        <v>392</v>
      </c>
      <c r="C425" s="15" t="s">
        <v>764</v>
      </c>
      <c r="D425" s="15" t="s">
        <v>477</v>
      </c>
      <c r="E425" s="15" t="s">
        <v>1180</v>
      </c>
      <c r="F425" s="15" t="s">
        <v>1382</v>
      </c>
      <c r="G425" s="15" t="s">
        <v>1384</v>
      </c>
      <c r="H425" s="15" t="s">
        <v>663</v>
      </c>
    </row>
    <row r="426" spans="1:8" s="11" customFormat="1">
      <c r="A426" s="14">
        <v>52380</v>
      </c>
      <c r="B426" s="15" t="s">
        <v>183</v>
      </c>
      <c r="C426" s="15" t="s">
        <v>792</v>
      </c>
      <c r="D426" s="15" t="s">
        <v>477</v>
      </c>
      <c r="E426" s="15" t="s">
        <v>2263</v>
      </c>
      <c r="F426" s="15" t="s">
        <v>1382</v>
      </c>
      <c r="G426" s="15" t="s">
        <v>1384</v>
      </c>
      <c r="H426" s="15" t="s">
        <v>663</v>
      </c>
    </row>
    <row r="427" spans="1:8" s="11" customFormat="1">
      <c r="A427" s="14">
        <v>52382</v>
      </c>
      <c r="B427" s="15" t="s">
        <v>334</v>
      </c>
      <c r="C427" s="15" t="s">
        <v>1087</v>
      </c>
      <c r="D427" s="15" t="s">
        <v>473</v>
      </c>
      <c r="E427" s="15" t="s">
        <v>2263</v>
      </c>
      <c r="F427" s="15" t="s">
        <v>1382</v>
      </c>
      <c r="G427" s="15" t="s">
        <v>1384</v>
      </c>
      <c r="H427" s="15" t="s">
        <v>1083</v>
      </c>
    </row>
    <row r="428" spans="1:8" s="11" customFormat="1">
      <c r="A428" s="14">
        <v>52403</v>
      </c>
      <c r="B428" s="15" t="s">
        <v>378</v>
      </c>
      <c r="C428" s="15" t="s">
        <v>801</v>
      </c>
      <c r="D428" s="15" t="s">
        <v>477</v>
      </c>
      <c r="E428" s="15" t="s">
        <v>2263</v>
      </c>
      <c r="F428" s="15" t="s">
        <v>1382</v>
      </c>
      <c r="G428" s="15" t="s">
        <v>1384</v>
      </c>
      <c r="H428" s="15" t="s">
        <v>589</v>
      </c>
    </row>
    <row r="429" spans="1:8" s="11" customFormat="1">
      <c r="A429" s="14">
        <v>52458</v>
      </c>
      <c r="B429" s="15" t="s">
        <v>100</v>
      </c>
      <c r="C429" s="15" t="s">
        <v>769</v>
      </c>
      <c r="D429" s="15" t="s">
        <v>15</v>
      </c>
      <c r="E429" s="15" t="s">
        <v>480</v>
      </c>
      <c r="F429" s="15" t="s">
        <v>1382</v>
      </c>
      <c r="G429" s="15" t="s">
        <v>1387</v>
      </c>
      <c r="H429" s="15" t="s">
        <v>1376</v>
      </c>
    </row>
    <row r="430" spans="1:8" s="11" customFormat="1">
      <c r="A430" s="14">
        <v>52469</v>
      </c>
      <c r="B430" s="15" t="s">
        <v>67</v>
      </c>
      <c r="C430" s="15" t="s">
        <v>659</v>
      </c>
      <c r="D430" s="15" t="s">
        <v>473</v>
      </c>
      <c r="E430" s="15" t="s">
        <v>480</v>
      </c>
      <c r="F430" s="15" t="s">
        <v>1382</v>
      </c>
      <c r="G430" s="15" t="s">
        <v>1387</v>
      </c>
      <c r="H430" s="15" t="s">
        <v>1376</v>
      </c>
    </row>
    <row r="431" spans="1:8" s="11" customFormat="1">
      <c r="A431" s="14">
        <v>52471</v>
      </c>
      <c r="B431" s="15" t="s">
        <v>387</v>
      </c>
      <c r="C431" s="15" t="s">
        <v>1131</v>
      </c>
      <c r="D431" s="15" t="s">
        <v>477</v>
      </c>
      <c r="E431" s="15" t="s">
        <v>480</v>
      </c>
      <c r="F431" s="15" t="s">
        <v>1382</v>
      </c>
      <c r="G431" s="15" t="s">
        <v>1387</v>
      </c>
      <c r="H431" s="15" t="s">
        <v>1376</v>
      </c>
    </row>
    <row r="432" spans="1:8" s="11" customFormat="1">
      <c r="A432" s="14">
        <v>52481</v>
      </c>
      <c r="B432" s="15" t="s">
        <v>453</v>
      </c>
      <c r="C432" s="15" t="s">
        <v>660</v>
      </c>
      <c r="D432" s="15" t="s">
        <v>477</v>
      </c>
      <c r="E432" s="15" t="s">
        <v>2263</v>
      </c>
      <c r="F432" s="15" t="s">
        <v>1382</v>
      </c>
      <c r="G432" s="15" t="s">
        <v>1384</v>
      </c>
      <c r="H432" s="15" t="s">
        <v>663</v>
      </c>
    </row>
    <row r="433" spans="1:8" s="11" customFormat="1">
      <c r="A433" s="14">
        <v>52483</v>
      </c>
      <c r="B433" s="15" t="s">
        <v>411</v>
      </c>
      <c r="C433" s="15" t="s">
        <v>1007</v>
      </c>
      <c r="D433" s="15" t="s">
        <v>31</v>
      </c>
      <c r="E433" s="15" t="s">
        <v>224</v>
      </c>
      <c r="F433" s="15" t="s">
        <v>1382</v>
      </c>
      <c r="G433" s="15" t="s">
        <v>1384</v>
      </c>
      <c r="H433" s="15" t="s">
        <v>569</v>
      </c>
    </row>
    <row r="434" spans="1:8" s="11" customFormat="1">
      <c r="A434" s="14">
        <v>52506</v>
      </c>
      <c r="B434" s="15" t="s">
        <v>209</v>
      </c>
      <c r="C434" s="15" t="s">
        <v>610</v>
      </c>
      <c r="D434" s="15" t="s">
        <v>31</v>
      </c>
      <c r="E434" s="15" t="s">
        <v>2263</v>
      </c>
      <c r="F434" s="15" t="s">
        <v>1382</v>
      </c>
      <c r="G434" s="15" t="s">
        <v>1383</v>
      </c>
      <c r="H434" s="15" t="s">
        <v>611</v>
      </c>
    </row>
    <row r="435" spans="1:8" s="11" customFormat="1">
      <c r="A435" s="14">
        <v>52672</v>
      </c>
      <c r="B435" s="15" t="s">
        <v>165</v>
      </c>
      <c r="C435" s="15" t="s">
        <v>921</v>
      </c>
      <c r="D435" s="15" t="s">
        <v>31</v>
      </c>
      <c r="E435" s="15" t="s">
        <v>494</v>
      </c>
      <c r="F435" s="15" t="s">
        <v>1382</v>
      </c>
      <c r="G435" s="15" t="s">
        <v>1384</v>
      </c>
      <c r="H435" s="15" t="s">
        <v>813</v>
      </c>
    </row>
    <row r="436" spans="1:8" s="11" customFormat="1">
      <c r="A436" s="14">
        <v>52793</v>
      </c>
      <c r="B436" s="15" t="s">
        <v>577</v>
      </c>
      <c r="C436" s="15" t="s">
        <v>578</v>
      </c>
      <c r="D436" s="15" t="s">
        <v>473</v>
      </c>
      <c r="E436" s="15" t="s">
        <v>480</v>
      </c>
      <c r="F436" s="15" t="s">
        <v>1382</v>
      </c>
      <c r="G436" s="15" t="s">
        <v>1387</v>
      </c>
      <c r="H436" s="15" t="s">
        <v>1376</v>
      </c>
    </row>
    <row r="437" spans="1:8" s="11" customFormat="1">
      <c r="A437" s="14">
        <v>52813</v>
      </c>
      <c r="B437" s="15" t="s">
        <v>171</v>
      </c>
      <c r="C437" s="15" t="s">
        <v>882</v>
      </c>
      <c r="D437" s="15" t="s">
        <v>31</v>
      </c>
      <c r="E437" s="15" t="s">
        <v>488</v>
      </c>
      <c r="F437" s="15" t="s">
        <v>1382</v>
      </c>
      <c r="G437" s="15" t="s">
        <v>1383</v>
      </c>
      <c r="H437" s="15" t="s">
        <v>617</v>
      </c>
    </row>
    <row r="438" spans="1:8" s="11" customFormat="1">
      <c r="A438" s="14">
        <v>52820</v>
      </c>
      <c r="B438" s="15" t="s">
        <v>372</v>
      </c>
      <c r="C438" s="15" t="s">
        <v>1053</v>
      </c>
      <c r="D438" s="15" t="s">
        <v>477</v>
      </c>
      <c r="E438" s="15" t="s">
        <v>224</v>
      </c>
      <c r="F438" s="15" t="s">
        <v>1382</v>
      </c>
      <c r="G438" s="15" t="s">
        <v>1384</v>
      </c>
      <c r="H438" s="15" t="s">
        <v>569</v>
      </c>
    </row>
    <row r="439" spans="1:8" s="11" customFormat="1">
      <c r="A439" s="14">
        <v>52821</v>
      </c>
      <c r="B439" s="15" t="s">
        <v>354</v>
      </c>
      <c r="C439" s="15" t="s">
        <v>565</v>
      </c>
      <c r="D439" s="15" t="s">
        <v>473</v>
      </c>
      <c r="E439" s="15" t="s">
        <v>46</v>
      </c>
      <c r="F439" s="15" t="s">
        <v>1382</v>
      </c>
      <c r="G439" s="15" t="s">
        <v>1384</v>
      </c>
      <c r="H439" s="15" t="s">
        <v>566</v>
      </c>
    </row>
    <row r="440" spans="1:8" s="11" customFormat="1">
      <c r="A440" s="14">
        <v>52882</v>
      </c>
      <c r="B440" s="15" t="s">
        <v>579</v>
      </c>
      <c r="C440" s="15" t="s">
        <v>580</v>
      </c>
      <c r="D440" s="15" t="s">
        <v>25</v>
      </c>
      <c r="E440" s="15" t="s">
        <v>480</v>
      </c>
      <c r="F440" s="15" t="s">
        <v>1382</v>
      </c>
      <c r="G440" s="15" t="s">
        <v>1387</v>
      </c>
      <c r="H440" s="15" t="s">
        <v>1376</v>
      </c>
    </row>
    <row r="441" spans="1:8" s="11" customFormat="1">
      <c r="A441" s="14">
        <v>52963</v>
      </c>
      <c r="B441" s="15" t="s">
        <v>197</v>
      </c>
      <c r="C441" s="15" t="s">
        <v>600</v>
      </c>
      <c r="D441" s="15" t="s">
        <v>473</v>
      </c>
      <c r="E441" s="15" t="s">
        <v>2263</v>
      </c>
      <c r="F441" s="15" t="s">
        <v>1382</v>
      </c>
      <c r="G441" s="15" t="s">
        <v>1387</v>
      </c>
      <c r="H441" s="15" t="s">
        <v>1376</v>
      </c>
    </row>
    <row r="442" spans="1:8" s="11" customFormat="1">
      <c r="A442" s="14">
        <v>52977</v>
      </c>
      <c r="B442" s="15" t="s">
        <v>346</v>
      </c>
      <c r="C442" s="15" t="s">
        <v>812</v>
      </c>
      <c r="D442" s="15" t="s">
        <v>477</v>
      </c>
      <c r="E442" s="15" t="s">
        <v>162</v>
      </c>
      <c r="F442" s="15" t="s">
        <v>1382</v>
      </c>
      <c r="G442" s="15" t="s">
        <v>1384</v>
      </c>
      <c r="H442" s="15" t="s">
        <v>589</v>
      </c>
    </row>
    <row r="443" spans="1:8" s="11" customFormat="1">
      <c r="A443" s="14">
        <v>53000</v>
      </c>
      <c r="B443" s="15" t="s">
        <v>189</v>
      </c>
      <c r="C443" s="15" t="s">
        <v>696</v>
      </c>
      <c r="D443" s="15" t="s">
        <v>477</v>
      </c>
      <c r="E443" s="15" t="s">
        <v>480</v>
      </c>
      <c r="F443" s="15" t="s">
        <v>1382</v>
      </c>
      <c r="G443" s="15" t="s">
        <v>1387</v>
      </c>
      <c r="H443" s="15" t="s">
        <v>1376</v>
      </c>
    </row>
    <row r="444" spans="1:8" s="11" customFormat="1">
      <c r="A444" s="14">
        <v>53142</v>
      </c>
      <c r="B444" s="15" t="s">
        <v>10</v>
      </c>
      <c r="C444" s="15" t="s">
        <v>661</v>
      </c>
      <c r="D444" s="15" t="s">
        <v>477</v>
      </c>
      <c r="E444" s="15" t="s">
        <v>2263</v>
      </c>
      <c r="F444" s="15" t="s">
        <v>1382</v>
      </c>
      <c r="G444" s="15" t="s">
        <v>1387</v>
      </c>
      <c r="H444" s="15" t="s">
        <v>1376</v>
      </c>
    </row>
    <row r="445" spans="1:8" s="11" customFormat="1">
      <c r="A445" s="14">
        <v>53162</v>
      </c>
      <c r="B445" s="15" t="s">
        <v>148</v>
      </c>
      <c r="C445" s="15" t="s">
        <v>873</v>
      </c>
      <c r="D445" s="15" t="s">
        <v>473</v>
      </c>
      <c r="E445" s="15" t="s">
        <v>480</v>
      </c>
      <c r="F445" s="15" t="s">
        <v>1382</v>
      </c>
      <c r="G445" s="15" t="s">
        <v>1387</v>
      </c>
      <c r="H445" s="15" t="s">
        <v>1376</v>
      </c>
    </row>
    <row r="446" spans="1:8" s="11" customFormat="1">
      <c r="A446" s="14">
        <v>53255</v>
      </c>
      <c r="B446" s="15" t="s">
        <v>418</v>
      </c>
      <c r="C446" s="15" t="s">
        <v>1062</v>
      </c>
      <c r="D446" s="15" t="s">
        <v>477</v>
      </c>
      <c r="E446" s="15" t="s">
        <v>487</v>
      </c>
      <c r="F446" s="15" t="s">
        <v>1382</v>
      </c>
      <c r="G446" s="15" t="s">
        <v>1383</v>
      </c>
      <c r="H446" s="15" t="s">
        <v>833</v>
      </c>
    </row>
    <row r="447" spans="1:8" s="11" customFormat="1">
      <c r="A447" s="14">
        <v>53513</v>
      </c>
      <c r="B447" s="15" t="s">
        <v>444</v>
      </c>
      <c r="C447" s="15" t="s">
        <v>1067</v>
      </c>
      <c r="D447" s="15" t="s">
        <v>473</v>
      </c>
      <c r="E447" s="15" t="s">
        <v>2263</v>
      </c>
      <c r="F447" s="15" t="s">
        <v>1382</v>
      </c>
      <c r="G447" s="15" t="s">
        <v>1383</v>
      </c>
      <c r="H447" s="15" t="s">
        <v>1393</v>
      </c>
    </row>
    <row r="448" spans="1:8" s="11" customFormat="1">
      <c r="A448" s="14">
        <v>53622</v>
      </c>
      <c r="B448" s="15" t="s">
        <v>186</v>
      </c>
      <c r="C448" s="15" t="s">
        <v>922</v>
      </c>
      <c r="D448" s="15" t="s">
        <v>473</v>
      </c>
      <c r="E448" s="15" t="s">
        <v>50</v>
      </c>
      <c r="F448" s="15" t="s">
        <v>1382</v>
      </c>
      <c r="G448" s="15" t="s">
        <v>1384</v>
      </c>
      <c r="H448" s="15" t="s">
        <v>787</v>
      </c>
    </row>
    <row r="449" spans="1:8" s="11" customFormat="1">
      <c r="A449" s="14">
        <v>53763</v>
      </c>
      <c r="B449" s="15" t="s">
        <v>506</v>
      </c>
      <c r="C449" s="15" t="s">
        <v>816</v>
      </c>
      <c r="D449" s="15" t="s">
        <v>15</v>
      </c>
      <c r="E449" s="15" t="s">
        <v>1176</v>
      </c>
      <c r="F449" s="15" t="s">
        <v>1382</v>
      </c>
      <c r="G449" s="15" t="s">
        <v>1383</v>
      </c>
      <c r="H449" s="15" t="s">
        <v>1393</v>
      </c>
    </row>
    <row r="450" spans="1:8" s="11" customFormat="1">
      <c r="A450" s="14">
        <v>53918</v>
      </c>
      <c r="B450" s="15" t="s">
        <v>514</v>
      </c>
      <c r="C450" s="15" t="s">
        <v>1037</v>
      </c>
      <c r="D450" s="15" t="s">
        <v>473</v>
      </c>
      <c r="E450" s="15" t="s">
        <v>2263</v>
      </c>
      <c r="F450" s="15" t="s">
        <v>1382</v>
      </c>
      <c r="G450" s="15" t="s">
        <v>1383</v>
      </c>
      <c r="H450" s="15" t="s">
        <v>1393</v>
      </c>
    </row>
    <row r="451" spans="1:8" s="11" customFormat="1">
      <c r="A451" s="14">
        <v>53953</v>
      </c>
      <c r="B451" s="15" t="s">
        <v>454</v>
      </c>
      <c r="C451" s="15" t="s">
        <v>662</v>
      </c>
      <c r="D451" s="15" t="s">
        <v>31</v>
      </c>
      <c r="E451" s="15" t="s">
        <v>1180</v>
      </c>
      <c r="F451" s="15" t="s">
        <v>1382</v>
      </c>
      <c r="G451" s="15" t="s">
        <v>1384</v>
      </c>
      <c r="H451" s="15" t="s">
        <v>663</v>
      </c>
    </row>
    <row r="452" spans="1:8" s="11" customFormat="1">
      <c r="A452" s="14">
        <v>95421</v>
      </c>
      <c r="B452" s="15" t="s">
        <v>1234</v>
      </c>
      <c r="C452" s="15" t="s">
        <v>1319</v>
      </c>
      <c r="D452" s="15" t="s">
        <v>1370</v>
      </c>
      <c r="E452" s="15" t="s">
        <v>480</v>
      </c>
      <c r="F452" s="15" t="s">
        <v>1382</v>
      </c>
      <c r="G452" s="15" t="s">
        <v>1387</v>
      </c>
      <c r="H452" s="15" t="s">
        <v>1376</v>
      </c>
    </row>
    <row r="453" spans="1:8" s="11" customFormat="1">
      <c r="A453" s="14">
        <v>95504</v>
      </c>
      <c r="B453" s="15" t="s">
        <v>404</v>
      </c>
      <c r="C453" s="15" t="s">
        <v>969</v>
      </c>
      <c r="D453" s="15" t="s">
        <v>477</v>
      </c>
      <c r="E453" s="15" t="s">
        <v>487</v>
      </c>
      <c r="F453" s="15" t="s">
        <v>1382</v>
      </c>
      <c r="G453" s="15" t="s">
        <v>1383</v>
      </c>
      <c r="H453" s="15" t="s">
        <v>833</v>
      </c>
    </row>
    <row r="454" spans="1:8" s="11" customFormat="1">
      <c r="A454" s="14">
        <v>60372</v>
      </c>
      <c r="B454" s="15" t="s">
        <v>22</v>
      </c>
      <c r="C454" s="15" t="s">
        <v>999</v>
      </c>
      <c r="D454" s="15" t="s">
        <v>23</v>
      </c>
      <c r="E454" s="15" t="s">
        <v>480</v>
      </c>
      <c r="F454" s="15" t="s">
        <v>1382</v>
      </c>
      <c r="G454" s="15" t="s">
        <v>1387</v>
      </c>
      <c r="H454" s="15" t="s">
        <v>1376</v>
      </c>
    </row>
    <row r="455" spans="1:8" s="11" customFormat="1">
      <c r="A455" s="14">
        <v>60371</v>
      </c>
      <c r="B455" s="15" t="s">
        <v>200</v>
      </c>
      <c r="C455" s="15" t="s">
        <v>1027</v>
      </c>
      <c r="D455" s="15" t="s">
        <v>23</v>
      </c>
      <c r="E455" s="15" t="s">
        <v>480</v>
      </c>
      <c r="F455" s="15" t="s">
        <v>1382</v>
      </c>
      <c r="G455" s="15" t="s">
        <v>1376</v>
      </c>
      <c r="H455" s="15" t="s">
        <v>1376</v>
      </c>
    </row>
    <row r="456" spans="1:8" s="11" customFormat="1">
      <c r="A456" s="14">
        <v>60368</v>
      </c>
      <c r="B456" s="15" t="s">
        <v>16</v>
      </c>
      <c r="C456" s="15" t="s">
        <v>1091</v>
      </c>
      <c r="D456" s="15" t="s">
        <v>15</v>
      </c>
      <c r="E456" s="15" t="s">
        <v>1242</v>
      </c>
      <c r="F456" s="15" t="s">
        <v>1382</v>
      </c>
      <c r="G456" s="15" t="s">
        <v>1384</v>
      </c>
      <c r="H456" s="15" t="s">
        <v>1397</v>
      </c>
    </row>
    <row r="457" spans="1:8" s="11" customFormat="1">
      <c r="A457" s="14">
        <v>60367</v>
      </c>
      <c r="B457" s="15" t="s">
        <v>9</v>
      </c>
      <c r="C457" s="15" t="s">
        <v>581</v>
      </c>
      <c r="D457" s="15" t="s">
        <v>477</v>
      </c>
      <c r="E457" s="15" t="s">
        <v>480</v>
      </c>
      <c r="F457" s="15" t="s">
        <v>1382</v>
      </c>
      <c r="G457" s="15" t="s">
        <v>1387</v>
      </c>
      <c r="H457" s="15" t="s">
        <v>1376</v>
      </c>
    </row>
    <row r="458" spans="1:8" s="11" customFormat="1">
      <c r="A458" s="14">
        <v>60380</v>
      </c>
      <c r="B458" s="15" t="s">
        <v>21</v>
      </c>
      <c r="C458" s="15" t="s">
        <v>1000</v>
      </c>
      <c r="D458" s="15" t="s">
        <v>15</v>
      </c>
      <c r="E458" s="15" t="s">
        <v>480</v>
      </c>
      <c r="F458" s="15" t="s">
        <v>1382</v>
      </c>
      <c r="G458" s="15" t="s">
        <v>1387</v>
      </c>
      <c r="H458" s="15" t="s">
        <v>1376</v>
      </c>
    </row>
    <row r="459" spans="1:8" s="11" customFormat="1">
      <c r="A459" s="14">
        <v>60366</v>
      </c>
      <c r="B459" s="15" t="s">
        <v>408</v>
      </c>
      <c r="C459" s="15" t="s">
        <v>1002</v>
      </c>
      <c r="D459" s="15" t="s">
        <v>477</v>
      </c>
      <c r="E459" s="15" t="s">
        <v>2263</v>
      </c>
      <c r="F459" s="15" t="s">
        <v>1382</v>
      </c>
      <c r="G459" s="15" t="s">
        <v>1387</v>
      </c>
      <c r="H459" s="15" t="s">
        <v>1376</v>
      </c>
    </row>
    <row r="460" spans="1:8" s="11" customFormat="1">
      <c r="A460" s="14">
        <v>60363</v>
      </c>
      <c r="B460" s="15" t="s">
        <v>1320</v>
      </c>
      <c r="C460" s="15" t="s">
        <v>1115</v>
      </c>
      <c r="D460" s="15" t="s">
        <v>23</v>
      </c>
      <c r="E460" s="15" t="s">
        <v>480</v>
      </c>
      <c r="F460" s="15" t="s">
        <v>1382</v>
      </c>
      <c r="G460" s="15" t="s">
        <v>1387</v>
      </c>
      <c r="H460" s="15" t="s">
        <v>1376</v>
      </c>
    </row>
    <row r="461" spans="1:8" s="11" customFormat="1">
      <c r="A461" s="14">
        <v>60361</v>
      </c>
      <c r="B461" s="15" t="s">
        <v>18</v>
      </c>
      <c r="C461" s="15" t="s">
        <v>1112</v>
      </c>
      <c r="D461" s="15" t="s">
        <v>15</v>
      </c>
      <c r="E461" s="15" t="s">
        <v>480</v>
      </c>
      <c r="F461" s="15" t="s">
        <v>1382</v>
      </c>
      <c r="G461" s="15" t="s">
        <v>1387</v>
      </c>
      <c r="H461" s="15" t="s">
        <v>1376</v>
      </c>
    </row>
    <row r="462" spans="1:8" s="11" customFormat="1">
      <c r="A462" s="14">
        <v>60355</v>
      </c>
      <c r="B462" s="15" t="s">
        <v>208</v>
      </c>
      <c r="C462" s="15" t="s">
        <v>1101</v>
      </c>
      <c r="D462" s="15" t="s">
        <v>15</v>
      </c>
      <c r="E462" s="15" t="s">
        <v>2263</v>
      </c>
      <c r="F462" s="15" t="s">
        <v>1382</v>
      </c>
      <c r="G462" s="15" t="s">
        <v>1387</v>
      </c>
      <c r="H462" s="15" t="s">
        <v>1376</v>
      </c>
    </row>
    <row r="463" spans="1:8" s="11" customFormat="1">
      <c r="A463" s="14">
        <v>60354</v>
      </c>
      <c r="B463" s="15" t="s">
        <v>406</v>
      </c>
      <c r="C463" s="15" t="s">
        <v>1090</v>
      </c>
      <c r="D463" s="15" t="s">
        <v>15</v>
      </c>
      <c r="E463" s="15" t="s">
        <v>484</v>
      </c>
      <c r="F463" s="15" t="s">
        <v>1382</v>
      </c>
      <c r="G463" s="15" t="s">
        <v>1384</v>
      </c>
      <c r="H463" s="15" t="s">
        <v>1083</v>
      </c>
    </row>
    <row r="464" spans="1:8" s="11" customFormat="1">
      <c r="A464" s="14">
        <v>60353</v>
      </c>
      <c r="B464" s="15" t="s">
        <v>8</v>
      </c>
      <c r="C464" s="15" t="s">
        <v>1012</v>
      </c>
      <c r="D464" s="15" t="s">
        <v>23</v>
      </c>
      <c r="E464" s="15" t="s">
        <v>480</v>
      </c>
      <c r="F464" s="15" t="s">
        <v>1382</v>
      </c>
      <c r="G464" s="15" t="s">
        <v>1387</v>
      </c>
      <c r="H464" s="15" t="s">
        <v>1376</v>
      </c>
    </row>
    <row r="465" spans="1:8" s="11" customFormat="1">
      <c r="A465" s="14">
        <v>60352</v>
      </c>
      <c r="B465" s="15" t="s">
        <v>20</v>
      </c>
      <c r="C465" s="15" t="s">
        <v>998</v>
      </c>
      <c r="D465" s="15" t="s">
        <v>15</v>
      </c>
      <c r="E465" s="15" t="s">
        <v>480</v>
      </c>
      <c r="F465" s="15" t="s">
        <v>1382</v>
      </c>
      <c r="G465" s="15" t="s">
        <v>1387</v>
      </c>
      <c r="H465" s="15" t="s">
        <v>1376</v>
      </c>
    </row>
    <row r="466" spans="1:8" s="11" customFormat="1">
      <c r="A466" s="14">
        <v>60349</v>
      </c>
      <c r="B466" s="15" t="s">
        <v>14</v>
      </c>
      <c r="C466" s="15" t="s">
        <v>831</v>
      </c>
      <c r="D466" s="15" t="s">
        <v>15</v>
      </c>
      <c r="E466" s="15" t="s">
        <v>480</v>
      </c>
      <c r="F466" s="15" t="s">
        <v>1382</v>
      </c>
      <c r="G466" s="15" t="s">
        <v>1387</v>
      </c>
      <c r="H466" s="15" t="s">
        <v>1376</v>
      </c>
    </row>
    <row r="467" spans="1:8" s="11" customFormat="1">
      <c r="A467" s="14">
        <v>60347</v>
      </c>
      <c r="B467" s="15" t="s">
        <v>17</v>
      </c>
      <c r="C467" s="15" t="s">
        <v>879</v>
      </c>
      <c r="D467" s="15" t="s">
        <v>15</v>
      </c>
      <c r="E467" s="15" t="s">
        <v>480</v>
      </c>
      <c r="F467" s="15" t="s">
        <v>1382</v>
      </c>
      <c r="G467" s="15" t="s">
        <v>1387</v>
      </c>
      <c r="H467" s="15" t="s">
        <v>1376</v>
      </c>
    </row>
    <row r="468" spans="1:8" s="11" customFormat="1">
      <c r="A468" s="14">
        <v>60346</v>
      </c>
      <c r="B468" s="15" t="s">
        <v>7</v>
      </c>
      <c r="C468" s="15" t="s">
        <v>640</v>
      </c>
      <c r="D468" s="15" t="s">
        <v>23</v>
      </c>
      <c r="E468" s="15" t="s">
        <v>485</v>
      </c>
      <c r="F468" s="15" t="s">
        <v>1382</v>
      </c>
      <c r="G468" s="15" t="s">
        <v>1387</v>
      </c>
      <c r="H468" s="15" t="s">
        <v>1116</v>
      </c>
    </row>
    <row r="469" spans="1:8" s="11" customFormat="1">
      <c r="A469" s="14">
        <v>60338</v>
      </c>
      <c r="B469" s="15" t="s">
        <v>202</v>
      </c>
      <c r="C469" s="15" t="s">
        <v>1054</v>
      </c>
      <c r="D469" s="15" t="s">
        <v>15</v>
      </c>
      <c r="E469" s="15" t="s">
        <v>484</v>
      </c>
      <c r="F469" s="15" t="s">
        <v>1382</v>
      </c>
      <c r="G469" s="15" t="s">
        <v>1384</v>
      </c>
      <c r="H469" s="15" t="s">
        <v>1083</v>
      </c>
    </row>
    <row r="470" spans="1:8" s="11" customFormat="1">
      <c r="A470" s="14">
        <v>60340</v>
      </c>
      <c r="B470" s="15" t="s">
        <v>201</v>
      </c>
      <c r="C470" s="15" t="s">
        <v>836</v>
      </c>
      <c r="D470" s="15" t="s">
        <v>31</v>
      </c>
      <c r="E470" s="15" t="s">
        <v>1375</v>
      </c>
      <c r="F470" s="15" t="s">
        <v>1382</v>
      </c>
      <c r="G470" s="15" t="s">
        <v>1384</v>
      </c>
      <c r="H470" s="15" t="s">
        <v>567</v>
      </c>
    </row>
    <row r="471" spans="1:8" s="11" customFormat="1">
      <c r="A471" s="14">
        <v>60413</v>
      </c>
      <c r="B471" s="15" t="s">
        <v>1151</v>
      </c>
      <c r="C471" s="15" t="s">
        <v>1321</v>
      </c>
      <c r="D471" s="15" t="s">
        <v>492</v>
      </c>
      <c r="E471" s="15" t="s">
        <v>480</v>
      </c>
      <c r="F471" s="15" t="s">
        <v>1382</v>
      </c>
      <c r="G471" s="15" t="s">
        <v>1376</v>
      </c>
      <c r="H471" s="15" t="s">
        <v>1376</v>
      </c>
    </row>
    <row r="472" spans="1:8" s="11" customFormat="1">
      <c r="A472" s="14">
        <v>60539</v>
      </c>
      <c r="B472" s="15" t="s">
        <v>205</v>
      </c>
      <c r="C472" s="15" t="s">
        <v>837</v>
      </c>
      <c r="D472" s="15" t="s">
        <v>473</v>
      </c>
      <c r="E472" s="15" t="s">
        <v>485</v>
      </c>
      <c r="F472" s="15" t="s">
        <v>1382</v>
      </c>
      <c r="G472" s="15" t="s">
        <v>1387</v>
      </c>
      <c r="H472" s="15" t="s">
        <v>1116</v>
      </c>
    </row>
    <row r="473" spans="1:8" s="11" customFormat="1">
      <c r="A473" s="14">
        <v>60714</v>
      </c>
      <c r="B473" s="15" t="s">
        <v>195</v>
      </c>
      <c r="C473" s="15" t="s">
        <v>839</v>
      </c>
      <c r="D473" s="15" t="s">
        <v>473</v>
      </c>
      <c r="E473" s="15" t="s">
        <v>480</v>
      </c>
      <c r="F473" s="15" t="s">
        <v>1382</v>
      </c>
      <c r="G473" s="15" t="s">
        <v>1387</v>
      </c>
      <c r="H473" s="15" t="s">
        <v>1376</v>
      </c>
    </row>
    <row r="474" spans="1:8" s="11" customFormat="1">
      <c r="A474" s="14">
        <v>60861</v>
      </c>
      <c r="B474" s="15" t="s">
        <v>219</v>
      </c>
      <c r="C474" s="15" t="s">
        <v>1106</v>
      </c>
      <c r="D474" s="15" t="s">
        <v>473</v>
      </c>
      <c r="E474" s="15" t="s">
        <v>50</v>
      </c>
      <c r="F474" s="15" t="s">
        <v>1382</v>
      </c>
      <c r="G474" s="15" t="s">
        <v>1384</v>
      </c>
      <c r="H474" s="15" t="s">
        <v>787</v>
      </c>
    </row>
    <row r="475" spans="1:8" s="11" customFormat="1">
      <c r="A475" s="14">
        <v>60946</v>
      </c>
      <c r="B475" s="15" t="s">
        <v>204</v>
      </c>
      <c r="C475" s="15" t="s">
        <v>875</v>
      </c>
      <c r="D475" s="15" t="s">
        <v>473</v>
      </c>
      <c r="E475" s="15" t="s">
        <v>480</v>
      </c>
      <c r="F475" s="15" t="s">
        <v>1382</v>
      </c>
      <c r="G475" s="15" t="s">
        <v>1387</v>
      </c>
      <c r="H475" s="15" t="s">
        <v>1376</v>
      </c>
    </row>
    <row r="476" spans="1:8" s="11" customFormat="1">
      <c r="A476" s="14">
        <v>60992</v>
      </c>
      <c r="B476" s="15" t="s">
        <v>431</v>
      </c>
      <c r="C476" s="15" t="s">
        <v>711</v>
      </c>
      <c r="D476" s="15" t="s">
        <v>15</v>
      </c>
      <c r="E476" s="15" t="s">
        <v>1375</v>
      </c>
      <c r="F476" s="15" t="s">
        <v>1382</v>
      </c>
      <c r="G476" s="15" t="s">
        <v>1384</v>
      </c>
      <c r="H476" s="15" t="s">
        <v>567</v>
      </c>
    </row>
    <row r="477" spans="1:8" s="11" customFormat="1">
      <c r="A477" s="14">
        <v>61001</v>
      </c>
      <c r="B477" s="15" t="s">
        <v>176</v>
      </c>
      <c r="C477" s="15" t="s">
        <v>950</v>
      </c>
      <c r="D477" s="15" t="s">
        <v>31</v>
      </c>
      <c r="E477" s="15" t="s">
        <v>50</v>
      </c>
      <c r="F477" s="15" t="s">
        <v>1382</v>
      </c>
      <c r="G477" s="15" t="s">
        <v>1384</v>
      </c>
      <c r="H477" s="15" t="s">
        <v>787</v>
      </c>
    </row>
    <row r="478" spans="1:8" s="11" customFormat="1">
      <c r="A478" s="14">
        <v>61056</v>
      </c>
      <c r="B478" s="15" t="s">
        <v>364</v>
      </c>
      <c r="C478" s="15" t="s">
        <v>768</v>
      </c>
      <c r="D478" s="15" t="s">
        <v>473</v>
      </c>
      <c r="E478" s="15" t="s">
        <v>486</v>
      </c>
      <c r="F478" s="15" t="s">
        <v>1382</v>
      </c>
      <c r="G478" s="15" t="s">
        <v>1383</v>
      </c>
      <c r="H478" s="15" t="s">
        <v>608</v>
      </c>
    </row>
    <row r="479" spans="1:8" s="11" customFormat="1">
      <c r="A479" s="14">
        <v>61094</v>
      </c>
      <c r="B479" s="15" t="s">
        <v>210</v>
      </c>
      <c r="C479" s="15" t="s">
        <v>895</v>
      </c>
      <c r="D479" s="15" t="s">
        <v>473</v>
      </c>
      <c r="E479" s="15" t="s">
        <v>487</v>
      </c>
      <c r="F479" s="15" t="s">
        <v>1382</v>
      </c>
      <c r="G479" s="15" t="s">
        <v>1383</v>
      </c>
      <c r="H479" s="15" t="s">
        <v>833</v>
      </c>
    </row>
    <row r="480" spans="1:8" s="11" customFormat="1">
      <c r="A480" s="14">
        <v>61081</v>
      </c>
      <c r="B480" s="15" t="s">
        <v>172</v>
      </c>
      <c r="C480" s="15" t="s">
        <v>1005</v>
      </c>
      <c r="D480" s="15" t="s">
        <v>473</v>
      </c>
      <c r="E480" s="15" t="s">
        <v>1176</v>
      </c>
      <c r="F480" s="15" t="s">
        <v>1382</v>
      </c>
      <c r="G480" s="15" t="s">
        <v>1383</v>
      </c>
      <c r="H480" s="15" t="s">
        <v>1393</v>
      </c>
    </row>
    <row r="481" spans="1:10" s="11" customFormat="1">
      <c r="A481" s="14">
        <v>61087</v>
      </c>
      <c r="B481" s="15" t="s">
        <v>177</v>
      </c>
      <c r="C481" s="15" t="s">
        <v>1088</v>
      </c>
      <c r="D481" s="15" t="s">
        <v>473</v>
      </c>
      <c r="E481" s="15" t="s">
        <v>484</v>
      </c>
      <c r="F481" s="15" t="s">
        <v>1382</v>
      </c>
      <c r="G481" s="15" t="s">
        <v>1384</v>
      </c>
      <c r="H481" s="15" t="s">
        <v>1083</v>
      </c>
    </row>
    <row r="482" spans="1:10" s="11" customFormat="1">
      <c r="A482" s="14">
        <v>61167</v>
      </c>
      <c r="B482" s="15" t="s">
        <v>394</v>
      </c>
      <c r="C482" s="15" t="s">
        <v>899</v>
      </c>
      <c r="D482" s="15" t="s">
        <v>31</v>
      </c>
      <c r="E482" s="15" t="s">
        <v>486</v>
      </c>
      <c r="F482" s="15" t="s">
        <v>1382</v>
      </c>
      <c r="G482" s="15" t="s">
        <v>1383</v>
      </c>
      <c r="H482" s="15" t="s">
        <v>608</v>
      </c>
    </row>
    <row r="483" spans="1:10" s="11" customFormat="1">
      <c r="A483" s="14">
        <v>61165</v>
      </c>
      <c r="B483" s="15" t="s">
        <v>19</v>
      </c>
      <c r="C483" s="15" t="s">
        <v>1108</v>
      </c>
      <c r="D483" s="15" t="s">
        <v>15</v>
      </c>
      <c r="E483" s="15" t="s">
        <v>484</v>
      </c>
      <c r="F483" s="15" t="s">
        <v>1382</v>
      </c>
      <c r="G483" s="15" t="s">
        <v>1384</v>
      </c>
      <c r="H483" s="15" t="s">
        <v>1083</v>
      </c>
    </row>
    <row r="484" spans="1:10" s="11" customFormat="1">
      <c r="A484" s="14">
        <v>61230</v>
      </c>
      <c r="B484" s="15" t="s">
        <v>194</v>
      </c>
      <c r="C484" s="15" t="s">
        <v>838</v>
      </c>
      <c r="D484" s="15" t="s">
        <v>473</v>
      </c>
      <c r="E484" s="15" t="s">
        <v>480</v>
      </c>
      <c r="F484" s="15" t="s">
        <v>1382</v>
      </c>
      <c r="G484" s="15" t="s">
        <v>1387</v>
      </c>
      <c r="H484" s="15" t="s">
        <v>1376</v>
      </c>
    </row>
    <row r="485" spans="1:10" s="11" customFormat="1">
      <c r="A485" s="14">
        <v>61235</v>
      </c>
      <c r="B485" s="15" t="s">
        <v>66</v>
      </c>
      <c r="C485" s="15" t="s">
        <v>1113</v>
      </c>
      <c r="D485" s="15" t="s">
        <v>473</v>
      </c>
      <c r="E485" s="15" t="s">
        <v>2263</v>
      </c>
      <c r="F485" s="15" t="s">
        <v>1382</v>
      </c>
      <c r="G485" s="15" t="s">
        <v>1383</v>
      </c>
      <c r="H485" s="15" t="s">
        <v>1393</v>
      </c>
    </row>
    <row r="486" spans="1:10" s="11" customFormat="1">
      <c r="A486" s="14">
        <v>61293</v>
      </c>
      <c r="B486" s="15" t="s">
        <v>1322</v>
      </c>
      <c r="C486" s="15" t="s">
        <v>612</v>
      </c>
      <c r="D486" s="15" t="s">
        <v>473</v>
      </c>
      <c r="E486" s="15" t="s">
        <v>2263</v>
      </c>
      <c r="F486" s="15" t="s">
        <v>1382</v>
      </c>
      <c r="G486" s="15" t="s">
        <v>1383</v>
      </c>
      <c r="H486" s="15" t="s">
        <v>608</v>
      </c>
    </row>
    <row r="487" spans="1:10" s="11" customFormat="1">
      <c r="A487" s="14">
        <v>61332</v>
      </c>
      <c r="B487" s="15" t="s">
        <v>409</v>
      </c>
      <c r="C487" s="15" t="s">
        <v>1136</v>
      </c>
      <c r="D487" s="15" t="s">
        <v>473</v>
      </c>
      <c r="E487" s="15" t="s">
        <v>2263</v>
      </c>
      <c r="F487" s="15" t="s">
        <v>1382</v>
      </c>
      <c r="G487" s="15" t="s">
        <v>1383</v>
      </c>
      <c r="H487" s="15" t="s">
        <v>611</v>
      </c>
    </row>
    <row r="488" spans="1:10">
      <c r="A488" s="14">
        <v>61331</v>
      </c>
      <c r="B488" s="15" t="s">
        <v>51</v>
      </c>
      <c r="C488" s="15" t="s">
        <v>613</v>
      </c>
      <c r="D488" s="15" t="s">
        <v>473</v>
      </c>
      <c r="E488" s="15" t="s">
        <v>1176</v>
      </c>
      <c r="F488" s="15" t="s">
        <v>1382</v>
      </c>
      <c r="G488" s="15" t="s">
        <v>1383</v>
      </c>
      <c r="H488" s="15" t="s">
        <v>1393</v>
      </c>
      <c r="I488" s="11"/>
      <c r="J488" s="11"/>
    </row>
    <row r="489" spans="1:10">
      <c r="A489" s="14">
        <v>61405</v>
      </c>
      <c r="B489" s="15" t="s">
        <v>349</v>
      </c>
      <c r="C489" s="15" t="s">
        <v>996</v>
      </c>
      <c r="D489" s="15" t="s">
        <v>473</v>
      </c>
      <c r="E489" s="15" t="s">
        <v>2263</v>
      </c>
      <c r="F489" s="15" t="s">
        <v>1382</v>
      </c>
      <c r="G489" s="15" t="s">
        <v>1384</v>
      </c>
      <c r="H489" s="15" t="s">
        <v>813</v>
      </c>
      <c r="I489" s="11"/>
      <c r="J489" s="11"/>
    </row>
    <row r="490" spans="1:10">
      <c r="A490" s="14">
        <v>61401</v>
      </c>
      <c r="B490" s="15" t="s">
        <v>62</v>
      </c>
      <c r="C490" s="15" t="s">
        <v>814</v>
      </c>
      <c r="D490" s="15" t="s">
        <v>473</v>
      </c>
      <c r="E490" s="15" t="s">
        <v>2263</v>
      </c>
      <c r="F490" s="15" t="s">
        <v>1382</v>
      </c>
      <c r="G490" s="15" t="s">
        <v>1384</v>
      </c>
      <c r="H490" s="15" t="s">
        <v>813</v>
      </c>
      <c r="I490" s="11"/>
      <c r="J490" s="11"/>
    </row>
    <row r="491" spans="1:10">
      <c r="A491" s="14">
        <v>61511</v>
      </c>
      <c r="B491" s="15" t="s">
        <v>211</v>
      </c>
      <c r="C491" s="15" t="s">
        <v>832</v>
      </c>
      <c r="D491" s="15" t="s">
        <v>473</v>
      </c>
      <c r="E491" s="15" t="s">
        <v>487</v>
      </c>
      <c r="F491" s="15" t="s">
        <v>1382</v>
      </c>
      <c r="G491" s="15" t="s">
        <v>1383</v>
      </c>
      <c r="H491" s="15" t="s">
        <v>833</v>
      </c>
      <c r="I491" s="11"/>
      <c r="J491" s="11"/>
    </row>
    <row r="492" spans="1:10">
      <c r="A492" s="14">
        <v>61539</v>
      </c>
      <c r="B492" s="15" t="s">
        <v>173</v>
      </c>
      <c r="C492" s="15" t="s">
        <v>1041</v>
      </c>
      <c r="D492" s="15" t="s">
        <v>473</v>
      </c>
      <c r="E492" s="15" t="s">
        <v>1176</v>
      </c>
      <c r="F492" s="15" t="s">
        <v>1382</v>
      </c>
      <c r="G492" s="15" t="s">
        <v>1383</v>
      </c>
      <c r="H492" s="15" t="s">
        <v>1393</v>
      </c>
      <c r="I492" s="11"/>
      <c r="J492" s="11"/>
    </row>
    <row r="493" spans="1:10">
      <c r="A493" s="14">
        <v>61553</v>
      </c>
      <c r="B493" s="15" t="s">
        <v>193</v>
      </c>
      <c r="C493" s="15" t="s">
        <v>1118</v>
      </c>
      <c r="D493" s="15" t="s">
        <v>473</v>
      </c>
      <c r="E493" s="15" t="s">
        <v>485</v>
      </c>
      <c r="F493" s="15" t="s">
        <v>1382</v>
      </c>
      <c r="G493" s="15" t="s">
        <v>1387</v>
      </c>
      <c r="H493" s="15" t="s">
        <v>1116</v>
      </c>
      <c r="I493" s="11"/>
      <c r="J493" s="11"/>
    </row>
    <row r="494" spans="1:10">
      <c r="A494" s="14">
        <v>61570</v>
      </c>
      <c r="B494" s="15" t="s">
        <v>6</v>
      </c>
      <c r="C494" s="15" t="s">
        <v>1119</v>
      </c>
      <c r="D494" s="15" t="s">
        <v>477</v>
      </c>
      <c r="E494" s="15" t="s">
        <v>485</v>
      </c>
      <c r="F494" s="15" t="s">
        <v>1382</v>
      </c>
      <c r="G494" s="15" t="s">
        <v>1387</v>
      </c>
      <c r="H494" s="15" t="s">
        <v>1116</v>
      </c>
      <c r="I494" s="11"/>
      <c r="J494" s="11"/>
    </row>
    <row r="495" spans="1:10">
      <c r="A495" s="14">
        <v>61627</v>
      </c>
      <c r="B495" s="15" t="s">
        <v>13</v>
      </c>
      <c r="C495" s="15" t="s">
        <v>881</v>
      </c>
      <c r="D495" s="15" t="s">
        <v>473</v>
      </c>
      <c r="E495" s="15" t="s">
        <v>480</v>
      </c>
      <c r="F495" s="15" t="s">
        <v>1382</v>
      </c>
      <c r="G495" s="15" t="s">
        <v>1387</v>
      </c>
      <c r="H495" s="15" t="s">
        <v>1376</v>
      </c>
      <c r="I495" s="11"/>
      <c r="J495" s="11"/>
    </row>
    <row r="496" spans="1:10">
      <c r="A496" s="14">
        <v>61644</v>
      </c>
      <c r="B496" s="15" t="s">
        <v>160</v>
      </c>
      <c r="C496" s="15" t="s">
        <v>1109</v>
      </c>
      <c r="D496" s="15" t="s">
        <v>473</v>
      </c>
      <c r="E496" s="15" t="s">
        <v>488</v>
      </c>
      <c r="F496" s="15" t="s">
        <v>1382</v>
      </c>
      <c r="G496" s="15" t="s">
        <v>1383</v>
      </c>
      <c r="H496" s="15" t="s">
        <v>617</v>
      </c>
      <c r="I496" s="11"/>
      <c r="J496" s="11"/>
    </row>
    <row r="497" spans="1:10">
      <c r="A497" s="14">
        <v>61633</v>
      </c>
      <c r="B497" s="15" t="s">
        <v>103</v>
      </c>
      <c r="C497" s="15" t="s">
        <v>983</v>
      </c>
      <c r="D497" s="15" t="s">
        <v>473</v>
      </c>
      <c r="E497" s="15" t="s">
        <v>480</v>
      </c>
      <c r="F497" s="15" t="s">
        <v>1382</v>
      </c>
      <c r="G497" s="15" t="s">
        <v>1387</v>
      </c>
      <c r="H497" s="15" t="s">
        <v>1376</v>
      </c>
      <c r="I497" s="11"/>
      <c r="J497" s="11"/>
    </row>
    <row r="498" spans="1:10">
      <c r="A498" s="14">
        <v>61786</v>
      </c>
      <c r="B498" s="15" t="s">
        <v>26</v>
      </c>
      <c r="C498" s="15" t="s">
        <v>1092</v>
      </c>
      <c r="D498" s="15" t="s">
        <v>473</v>
      </c>
      <c r="E498" s="15" t="s">
        <v>484</v>
      </c>
      <c r="F498" s="15" t="s">
        <v>1382</v>
      </c>
      <c r="G498" s="15" t="s">
        <v>1384</v>
      </c>
      <c r="H498" s="15" t="s">
        <v>1083</v>
      </c>
      <c r="I498" s="11"/>
      <c r="J498" s="11"/>
    </row>
    <row r="499" spans="1:10">
      <c r="A499" s="14">
        <v>61845</v>
      </c>
      <c r="B499" s="15" t="s">
        <v>958</v>
      </c>
      <c r="C499" s="15" t="s">
        <v>959</v>
      </c>
      <c r="D499" s="15" t="s">
        <v>473</v>
      </c>
      <c r="E499" s="15" t="s">
        <v>2263</v>
      </c>
      <c r="F499" s="15" t="s">
        <v>1382</v>
      </c>
      <c r="G499" s="15" t="s">
        <v>1387</v>
      </c>
      <c r="H499" s="15" t="s">
        <v>1376</v>
      </c>
      <c r="I499" s="11"/>
      <c r="J499" s="11"/>
    </row>
    <row r="500" spans="1:10">
      <c r="A500" s="14">
        <v>62071</v>
      </c>
      <c r="B500" s="15" t="s">
        <v>92</v>
      </c>
      <c r="C500" s="15" t="s">
        <v>1017</v>
      </c>
      <c r="D500" s="15" t="s">
        <v>473</v>
      </c>
      <c r="E500" s="15" t="s">
        <v>1176</v>
      </c>
      <c r="F500" s="15" t="s">
        <v>1382</v>
      </c>
      <c r="G500" s="15" t="s">
        <v>1383</v>
      </c>
      <c r="H500" s="15" t="s">
        <v>1393</v>
      </c>
      <c r="I500" s="11"/>
      <c r="J500" s="11"/>
    </row>
    <row r="501" spans="1:10">
      <c r="A501" s="14">
        <v>62072</v>
      </c>
      <c r="B501" s="15" t="s">
        <v>93</v>
      </c>
      <c r="C501" s="15" t="s">
        <v>614</v>
      </c>
      <c r="D501" s="15" t="s">
        <v>473</v>
      </c>
      <c r="E501" s="15" t="s">
        <v>1176</v>
      </c>
      <c r="F501" s="15" t="s">
        <v>1382</v>
      </c>
      <c r="G501" s="15" t="s">
        <v>1383</v>
      </c>
      <c r="H501" s="15" t="s">
        <v>1393</v>
      </c>
      <c r="I501" s="11"/>
      <c r="J501" s="11"/>
    </row>
    <row r="502" spans="1:10">
      <c r="A502" s="14">
        <v>62051</v>
      </c>
      <c r="B502" s="15" t="s">
        <v>335</v>
      </c>
      <c r="C502" s="15" t="s">
        <v>615</v>
      </c>
      <c r="D502" s="15" t="s">
        <v>473</v>
      </c>
      <c r="E502" s="15" t="s">
        <v>483</v>
      </c>
      <c r="F502" s="15" t="s">
        <v>1382</v>
      </c>
      <c r="G502" s="15" t="s">
        <v>1383</v>
      </c>
      <c r="H502" s="15" t="s">
        <v>611</v>
      </c>
      <c r="I502" s="11"/>
      <c r="J502" s="11"/>
    </row>
    <row r="503" spans="1:10">
      <c r="A503" s="14">
        <v>62147</v>
      </c>
      <c r="B503" s="15" t="s">
        <v>437</v>
      </c>
      <c r="C503" s="15" t="s">
        <v>885</v>
      </c>
      <c r="D503" s="15" t="s">
        <v>477</v>
      </c>
      <c r="E503" s="15" t="s">
        <v>2263</v>
      </c>
      <c r="F503" s="15" t="s">
        <v>1382</v>
      </c>
      <c r="G503" s="15" t="s">
        <v>1376</v>
      </c>
      <c r="H503" s="15" t="s">
        <v>1376</v>
      </c>
      <c r="I503" s="11"/>
      <c r="J503" s="11"/>
    </row>
    <row r="504" spans="1:10">
      <c r="A504" s="14">
        <v>62185</v>
      </c>
      <c r="B504" s="15" t="s">
        <v>465</v>
      </c>
      <c r="C504" s="15" t="s">
        <v>1134</v>
      </c>
      <c r="D504" s="15" t="s">
        <v>477</v>
      </c>
      <c r="E504" s="15" t="s">
        <v>480</v>
      </c>
      <c r="F504" s="15" t="s">
        <v>1382</v>
      </c>
      <c r="G504" s="15" t="s">
        <v>1376</v>
      </c>
      <c r="H504" s="15" t="s">
        <v>1376</v>
      </c>
      <c r="I504" s="11"/>
      <c r="J504" s="11"/>
    </row>
    <row r="505" spans="1:10">
      <c r="A505" s="14">
        <v>62215</v>
      </c>
      <c r="B505" s="15" t="s">
        <v>520</v>
      </c>
      <c r="C505" s="15" t="s">
        <v>665</v>
      </c>
      <c r="D505" s="15" t="s">
        <v>473</v>
      </c>
      <c r="E505" s="15" t="s">
        <v>162</v>
      </c>
      <c r="F505" s="15" t="s">
        <v>1382</v>
      </c>
      <c r="G505" s="15" t="s">
        <v>1384</v>
      </c>
      <c r="H505" s="15" t="s">
        <v>589</v>
      </c>
      <c r="I505" s="11"/>
      <c r="J505" s="11"/>
    </row>
    <row r="506" spans="1:10">
      <c r="A506" s="14">
        <v>62226</v>
      </c>
      <c r="B506" s="15" t="s">
        <v>467</v>
      </c>
      <c r="C506" s="15" t="s">
        <v>973</v>
      </c>
      <c r="D506" s="15" t="s">
        <v>473</v>
      </c>
      <c r="E506" s="15" t="s">
        <v>486</v>
      </c>
      <c r="F506" s="15" t="s">
        <v>1382</v>
      </c>
      <c r="G506" s="15" t="s">
        <v>1383</v>
      </c>
      <c r="H506" s="15" t="s">
        <v>608</v>
      </c>
      <c r="I506" s="11"/>
      <c r="J506" s="11"/>
    </row>
    <row r="507" spans="1:10">
      <c r="A507" s="14">
        <v>62305</v>
      </c>
      <c r="B507" s="15" t="s">
        <v>503</v>
      </c>
      <c r="C507" s="15" t="s">
        <v>568</v>
      </c>
      <c r="D507" s="15" t="s">
        <v>473</v>
      </c>
      <c r="E507" s="15" t="s">
        <v>224</v>
      </c>
      <c r="F507" s="15" t="s">
        <v>1382</v>
      </c>
      <c r="G507" s="15" t="s">
        <v>1384</v>
      </c>
      <c r="H507" s="15" t="s">
        <v>569</v>
      </c>
      <c r="I507" s="11"/>
      <c r="J507" s="11"/>
    </row>
    <row r="508" spans="1:10">
      <c r="A508" s="14">
        <v>62435</v>
      </c>
      <c r="B508" s="15" t="s">
        <v>489</v>
      </c>
      <c r="C508" s="15" t="s">
        <v>616</v>
      </c>
      <c r="D508" s="15" t="s">
        <v>473</v>
      </c>
      <c r="E508" s="15" t="s">
        <v>2263</v>
      </c>
      <c r="F508" s="15" t="s">
        <v>1382</v>
      </c>
      <c r="G508" s="15" t="s">
        <v>1383</v>
      </c>
      <c r="H508" s="15" t="s">
        <v>617</v>
      </c>
      <c r="I508" s="11"/>
      <c r="J508" s="11"/>
    </row>
    <row r="509" spans="1:10">
      <c r="A509" s="14">
        <v>62471</v>
      </c>
      <c r="B509" s="15" t="s">
        <v>508</v>
      </c>
      <c r="C509" s="15" t="s">
        <v>666</v>
      </c>
      <c r="D509" s="15" t="s">
        <v>23</v>
      </c>
      <c r="E509" s="15" t="s">
        <v>1180</v>
      </c>
      <c r="F509" s="15" t="s">
        <v>1382</v>
      </c>
      <c r="G509" s="15" t="s">
        <v>1384</v>
      </c>
      <c r="H509" s="15" t="s">
        <v>663</v>
      </c>
      <c r="I509" s="11"/>
      <c r="J509" s="11"/>
    </row>
    <row r="510" spans="1:10">
      <c r="A510" s="14">
        <v>62525</v>
      </c>
      <c r="B510" s="15" t="s">
        <v>501</v>
      </c>
      <c r="C510" s="15" t="s">
        <v>1093</v>
      </c>
      <c r="D510" s="15" t="s">
        <v>31</v>
      </c>
      <c r="E510" s="15" t="s">
        <v>484</v>
      </c>
      <c r="F510" s="15" t="s">
        <v>1382</v>
      </c>
      <c r="G510" s="15" t="s">
        <v>1384</v>
      </c>
      <c r="H510" s="15" t="s">
        <v>1083</v>
      </c>
      <c r="I510" s="11"/>
      <c r="J510" s="11"/>
    </row>
    <row r="511" spans="1:10">
      <c r="A511" s="14">
        <v>62546</v>
      </c>
      <c r="B511" s="15" t="s">
        <v>516</v>
      </c>
      <c r="C511" s="15" t="s">
        <v>618</v>
      </c>
      <c r="D511" s="15" t="s">
        <v>473</v>
      </c>
      <c r="E511" s="15" t="s">
        <v>1176</v>
      </c>
      <c r="F511" s="15" t="s">
        <v>1382</v>
      </c>
      <c r="G511" s="15" t="s">
        <v>1383</v>
      </c>
      <c r="H511" s="15" t="s">
        <v>1393</v>
      </c>
      <c r="I511" s="11"/>
      <c r="J511" s="11"/>
    </row>
    <row r="512" spans="1:10">
      <c r="A512" s="14">
        <v>62560</v>
      </c>
      <c r="B512" s="15" t="s">
        <v>697</v>
      </c>
      <c r="C512" s="15" t="s">
        <v>698</v>
      </c>
      <c r="D512" s="15" t="s">
        <v>473</v>
      </c>
      <c r="E512" s="15" t="s">
        <v>2263</v>
      </c>
      <c r="F512" s="15" t="s">
        <v>1382</v>
      </c>
      <c r="G512" s="15" t="s">
        <v>1387</v>
      </c>
      <c r="H512" s="15" t="s">
        <v>1376</v>
      </c>
      <c r="I512" s="11"/>
      <c r="J512" s="11"/>
    </row>
    <row r="513" spans="1:10">
      <c r="A513" s="14">
        <v>62579</v>
      </c>
      <c r="B513" s="15" t="s">
        <v>515</v>
      </c>
      <c r="C513" s="15" t="s">
        <v>619</v>
      </c>
      <c r="D513" s="15" t="s">
        <v>473</v>
      </c>
      <c r="E513" s="15" t="s">
        <v>1176</v>
      </c>
      <c r="F513" s="15" t="s">
        <v>1382</v>
      </c>
      <c r="G513" s="15" t="s">
        <v>1383</v>
      </c>
      <c r="H513" s="15" t="s">
        <v>1393</v>
      </c>
      <c r="I513" s="11"/>
      <c r="J513" s="11"/>
    </row>
    <row r="514" spans="1:10">
      <c r="A514" s="14">
        <v>62643</v>
      </c>
      <c r="B514" s="15" t="s">
        <v>1323</v>
      </c>
      <c r="C514" s="15" t="s">
        <v>703</v>
      </c>
      <c r="D514" s="15" t="s">
        <v>473</v>
      </c>
      <c r="E514" s="15" t="s">
        <v>224</v>
      </c>
      <c r="F514" s="15" t="s">
        <v>1382</v>
      </c>
      <c r="G514" s="15" t="s">
        <v>1384</v>
      </c>
      <c r="H514" s="15" t="s">
        <v>569</v>
      </c>
      <c r="I514" s="11"/>
      <c r="J514" s="11"/>
    </row>
    <row r="515" spans="1:10">
      <c r="A515" s="14">
        <v>62642</v>
      </c>
      <c r="B515" s="15" t="s">
        <v>523</v>
      </c>
      <c r="C515" s="15" t="s">
        <v>667</v>
      </c>
      <c r="D515" s="15" t="s">
        <v>473</v>
      </c>
      <c r="E515" s="15" t="s">
        <v>1180</v>
      </c>
      <c r="F515" s="15" t="s">
        <v>1382</v>
      </c>
      <c r="G515" s="15" t="s">
        <v>1384</v>
      </c>
      <c r="H515" s="15" t="s">
        <v>663</v>
      </c>
      <c r="I515" s="11"/>
      <c r="J515" s="11"/>
    </row>
    <row r="516" spans="1:10">
      <c r="A516" s="14">
        <v>62686</v>
      </c>
      <c r="B516" s="15" t="s">
        <v>533</v>
      </c>
      <c r="C516" s="15" t="s">
        <v>668</v>
      </c>
      <c r="D516" s="15" t="s">
        <v>473</v>
      </c>
      <c r="E516" s="15" t="s">
        <v>2263</v>
      </c>
      <c r="F516" s="15" t="s">
        <v>1382</v>
      </c>
      <c r="G516" s="15" t="s">
        <v>1384</v>
      </c>
      <c r="H516" s="15" t="s">
        <v>1397</v>
      </c>
      <c r="I516" s="11"/>
      <c r="J516" s="11"/>
    </row>
    <row r="517" spans="1:10">
      <c r="A517" s="14">
        <v>62783</v>
      </c>
      <c r="B517" s="15" t="s">
        <v>535</v>
      </c>
      <c r="C517" s="15" t="s">
        <v>1029</v>
      </c>
      <c r="D517" s="15" t="s">
        <v>477</v>
      </c>
      <c r="E517" s="15" t="s">
        <v>295</v>
      </c>
      <c r="F517" s="15" t="s">
        <v>1382</v>
      </c>
      <c r="G517" s="15" t="s">
        <v>1383</v>
      </c>
      <c r="H517" s="15" t="s">
        <v>561</v>
      </c>
      <c r="I517" s="11"/>
      <c r="J517" s="11"/>
    </row>
    <row r="518" spans="1:10">
      <c r="A518" s="14">
        <v>62820</v>
      </c>
      <c r="B518" s="15" t="s">
        <v>1324</v>
      </c>
      <c r="C518" s="15" t="s">
        <v>582</v>
      </c>
      <c r="D518" s="15" t="s">
        <v>25</v>
      </c>
      <c r="E518" s="15" t="s">
        <v>2263</v>
      </c>
      <c r="F518" s="15" t="s">
        <v>1382</v>
      </c>
      <c r="G518" s="15" t="s">
        <v>1387</v>
      </c>
      <c r="H518" s="15" t="s">
        <v>1376</v>
      </c>
      <c r="I518" s="11"/>
      <c r="J518" s="11"/>
    </row>
    <row r="519" spans="1:10">
      <c r="A519" s="14">
        <v>62828</v>
      </c>
      <c r="B519" s="15" t="s">
        <v>1034</v>
      </c>
      <c r="C519" s="15" t="s">
        <v>1035</v>
      </c>
      <c r="D519" s="15" t="s">
        <v>473</v>
      </c>
      <c r="E519" s="15" t="s">
        <v>1180</v>
      </c>
      <c r="F519" s="15" t="s">
        <v>1382</v>
      </c>
      <c r="G519" s="15" t="s">
        <v>1384</v>
      </c>
      <c r="H519" s="15" t="s">
        <v>663</v>
      </c>
      <c r="I519" s="11"/>
      <c r="J519" s="11"/>
    </row>
    <row r="520" spans="1:10">
      <c r="A520" s="14">
        <v>62822</v>
      </c>
      <c r="B520" s="15" t="s">
        <v>571</v>
      </c>
      <c r="C520" s="15" t="s">
        <v>572</v>
      </c>
      <c r="D520" s="15" t="s">
        <v>473</v>
      </c>
      <c r="E520" s="15" t="s">
        <v>2263</v>
      </c>
      <c r="F520" s="15" t="s">
        <v>1382</v>
      </c>
      <c r="G520" s="15" t="s">
        <v>1384</v>
      </c>
      <c r="H520" s="15" t="s">
        <v>567</v>
      </c>
      <c r="I520" s="11"/>
      <c r="J520" s="11"/>
    </row>
    <row r="521" spans="1:10">
      <c r="A521" s="14">
        <v>62829</v>
      </c>
      <c r="B521" s="15" t="s">
        <v>541</v>
      </c>
      <c r="C521" s="15" t="s">
        <v>621</v>
      </c>
      <c r="D521" s="15" t="s">
        <v>473</v>
      </c>
      <c r="E521" s="15" t="s">
        <v>486</v>
      </c>
      <c r="F521" s="15" t="s">
        <v>1382</v>
      </c>
      <c r="G521" s="15" t="s">
        <v>1383</v>
      </c>
      <c r="H521" s="15" t="s">
        <v>608</v>
      </c>
      <c r="I521" s="11"/>
      <c r="J521" s="11"/>
    </row>
    <row r="522" spans="1:10">
      <c r="A522" s="14">
        <v>62836</v>
      </c>
      <c r="B522" s="15" t="s">
        <v>1121</v>
      </c>
      <c r="C522" s="15" t="s">
        <v>1122</v>
      </c>
      <c r="D522" s="15" t="s">
        <v>473</v>
      </c>
      <c r="E522" s="15" t="s">
        <v>2263</v>
      </c>
      <c r="F522" s="15" t="s">
        <v>1382</v>
      </c>
      <c r="G522" s="15" t="s">
        <v>1387</v>
      </c>
      <c r="H522" s="15" t="s">
        <v>1116</v>
      </c>
      <c r="I522" s="11"/>
      <c r="J522" s="11"/>
    </row>
    <row r="523" spans="1:10">
      <c r="A523" s="14">
        <v>62898</v>
      </c>
      <c r="B523" s="15" t="s">
        <v>978</v>
      </c>
      <c r="C523" s="15" t="s">
        <v>979</v>
      </c>
      <c r="D523" s="15" t="s">
        <v>473</v>
      </c>
      <c r="E523" s="15" t="s">
        <v>2263</v>
      </c>
      <c r="F523" s="15" t="s">
        <v>1382</v>
      </c>
      <c r="G523" s="15" t="s">
        <v>1384</v>
      </c>
      <c r="H523" s="15" t="s">
        <v>566</v>
      </c>
      <c r="I523" s="11"/>
      <c r="J523" s="11"/>
    </row>
    <row r="524" spans="1:10">
      <c r="A524" s="14">
        <v>62919</v>
      </c>
      <c r="B524" s="15" t="s">
        <v>1201</v>
      </c>
      <c r="C524" s="15" t="s">
        <v>1325</v>
      </c>
      <c r="D524" s="15" t="s">
        <v>473</v>
      </c>
      <c r="E524" s="15" t="s">
        <v>487</v>
      </c>
      <c r="F524" s="15" t="s">
        <v>1382</v>
      </c>
      <c r="G524" s="15" t="s">
        <v>1383</v>
      </c>
      <c r="H524" s="15" t="s">
        <v>833</v>
      </c>
      <c r="I524" s="11"/>
      <c r="J524" s="11"/>
    </row>
    <row r="525" spans="1:10">
      <c r="A525" s="14">
        <v>62971</v>
      </c>
      <c r="B525" s="15" t="s">
        <v>1198</v>
      </c>
      <c r="C525" s="15" t="s">
        <v>1326</v>
      </c>
      <c r="D525" s="15" t="s">
        <v>25</v>
      </c>
      <c r="E525" s="15" t="s">
        <v>480</v>
      </c>
      <c r="F525" s="15" t="s">
        <v>1382</v>
      </c>
      <c r="G525" s="15" t="s">
        <v>1387</v>
      </c>
      <c r="H525" s="15" t="s">
        <v>1376</v>
      </c>
      <c r="I525" s="11"/>
      <c r="J525" s="11"/>
    </row>
    <row r="526" spans="1:10">
      <c r="A526" s="14">
        <v>63072</v>
      </c>
      <c r="B526" s="15" t="s">
        <v>1153</v>
      </c>
      <c r="C526" s="15" t="s">
        <v>1327</v>
      </c>
      <c r="D526" s="15" t="s">
        <v>473</v>
      </c>
      <c r="E526" s="15" t="s">
        <v>2263</v>
      </c>
      <c r="F526" s="15" t="s">
        <v>1382</v>
      </c>
      <c r="G526" s="15" t="s">
        <v>1387</v>
      </c>
      <c r="H526" s="15" t="s">
        <v>1376</v>
      </c>
      <c r="I526" s="11"/>
      <c r="J526" s="11"/>
    </row>
    <row r="527" spans="1:10">
      <c r="A527" s="14">
        <v>63210</v>
      </c>
      <c r="B527" s="15" t="s">
        <v>1178</v>
      </c>
      <c r="C527" s="15" t="s">
        <v>1328</v>
      </c>
      <c r="D527" s="15" t="s">
        <v>473</v>
      </c>
      <c r="E527" s="15" t="s">
        <v>2263</v>
      </c>
      <c r="F527" s="15" t="s">
        <v>1382</v>
      </c>
      <c r="G527" s="15" t="s">
        <v>1384</v>
      </c>
      <c r="H527" s="15" t="s">
        <v>1083</v>
      </c>
      <c r="I527" s="11"/>
      <c r="J527" s="11"/>
    </row>
    <row r="528" spans="1:10">
      <c r="A528" s="14">
        <v>63244</v>
      </c>
      <c r="B528" s="15" t="s">
        <v>1182</v>
      </c>
      <c r="C528" s="15" t="s">
        <v>1329</v>
      </c>
      <c r="D528" s="15" t="s">
        <v>473</v>
      </c>
      <c r="E528" s="15" t="s">
        <v>2263</v>
      </c>
      <c r="F528" s="15" t="s">
        <v>1382</v>
      </c>
      <c r="G528" s="15" t="s">
        <v>1387</v>
      </c>
      <c r="H528" s="15" t="s">
        <v>1376</v>
      </c>
      <c r="I528" s="11"/>
      <c r="J528" s="11"/>
    </row>
    <row r="529" spans="1:10">
      <c r="A529" s="14">
        <v>63337</v>
      </c>
      <c r="B529" s="15" t="s">
        <v>1225</v>
      </c>
      <c r="C529" s="15" t="s">
        <v>1330</v>
      </c>
      <c r="D529" s="15" t="s">
        <v>473</v>
      </c>
      <c r="E529" s="15" t="s">
        <v>2263</v>
      </c>
      <c r="F529" s="15" t="s">
        <v>1382</v>
      </c>
      <c r="G529" s="15" t="s">
        <v>1387</v>
      </c>
      <c r="H529" s="15" t="s">
        <v>1376</v>
      </c>
      <c r="I529" s="11"/>
      <c r="J529" s="11"/>
    </row>
    <row r="530" spans="1:10">
      <c r="A530" s="14">
        <v>63336</v>
      </c>
      <c r="B530" s="15" t="s">
        <v>1214</v>
      </c>
      <c r="C530" s="15" t="s">
        <v>1331</v>
      </c>
      <c r="D530" s="15" t="s">
        <v>473</v>
      </c>
      <c r="E530" s="15" t="s">
        <v>2263</v>
      </c>
      <c r="F530" s="15" t="s">
        <v>1382</v>
      </c>
      <c r="G530" s="15" t="s">
        <v>1387</v>
      </c>
      <c r="H530" s="15" t="s">
        <v>1376</v>
      </c>
      <c r="I530" s="11"/>
      <c r="J530" s="11"/>
    </row>
    <row r="531" spans="1:10">
      <c r="A531" s="14">
        <v>63350</v>
      </c>
      <c r="B531" s="15" t="s">
        <v>1233</v>
      </c>
      <c r="C531" s="15" t="s">
        <v>1332</v>
      </c>
      <c r="D531" s="15" t="s">
        <v>1368</v>
      </c>
      <c r="E531" s="15" t="s">
        <v>2263</v>
      </c>
      <c r="F531" s="15" t="s">
        <v>1382</v>
      </c>
      <c r="G531" s="15" t="s">
        <v>1383</v>
      </c>
      <c r="H531" s="15" t="s">
        <v>561</v>
      </c>
      <c r="I531" s="11"/>
      <c r="J531" s="11"/>
    </row>
    <row r="532" spans="1:10">
      <c r="A532" s="14">
        <v>63358</v>
      </c>
      <c r="B532" s="15" t="s">
        <v>1164</v>
      </c>
      <c r="C532" s="15" t="s">
        <v>1333</v>
      </c>
      <c r="D532" s="15" t="s">
        <v>1368</v>
      </c>
      <c r="E532" s="15" t="s">
        <v>46</v>
      </c>
      <c r="F532" s="15" t="s">
        <v>1382</v>
      </c>
      <c r="G532" s="15" t="s">
        <v>1384</v>
      </c>
      <c r="H532" s="15" t="s">
        <v>566</v>
      </c>
      <c r="I532" s="11"/>
      <c r="J532" s="11"/>
    </row>
    <row r="533" spans="1:10">
      <c r="A533" s="14">
        <v>63365</v>
      </c>
      <c r="B533" s="15" t="s">
        <v>1197</v>
      </c>
      <c r="C533" s="15" t="s">
        <v>1334</v>
      </c>
      <c r="D533" s="15" t="s">
        <v>473</v>
      </c>
      <c r="E533" s="15" t="s">
        <v>480</v>
      </c>
      <c r="F533" s="15" t="s">
        <v>1382</v>
      </c>
      <c r="G533" s="15" t="s">
        <v>1387</v>
      </c>
      <c r="H533" s="15" t="s">
        <v>1376</v>
      </c>
      <c r="I533" s="11"/>
      <c r="J533" s="11"/>
    </row>
    <row r="534" spans="1:10">
      <c r="A534" s="14">
        <v>63379</v>
      </c>
      <c r="B534" s="15" t="s">
        <v>1193</v>
      </c>
      <c r="C534" s="15" t="s">
        <v>1335</v>
      </c>
      <c r="D534" s="15" t="s">
        <v>1368</v>
      </c>
      <c r="E534" s="15" t="s">
        <v>2263</v>
      </c>
      <c r="F534" s="15" t="s">
        <v>1382</v>
      </c>
      <c r="G534" s="15" t="s">
        <v>1384</v>
      </c>
      <c r="H534" s="15" t="s">
        <v>787</v>
      </c>
      <c r="I534" s="11"/>
      <c r="J534" s="11"/>
    </row>
    <row r="535" spans="1:10">
      <c r="A535" s="14">
        <v>63385</v>
      </c>
      <c r="B535" s="15" t="s">
        <v>1241</v>
      </c>
      <c r="C535" s="15" t="s">
        <v>1336</v>
      </c>
      <c r="D535" s="15" t="s">
        <v>1368</v>
      </c>
      <c r="E535" s="15" t="s">
        <v>2263</v>
      </c>
      <c r="F535" s="15" t="s">
        <v>1382</v>
      </c>
      <c r="G535" s="15" t="s">
        <v>1384</v>
      </c>
      <c r="H535" s="15" t="s">
        <v>1397</v>
      </c>
      <c r="I535" s="11"/>
      <c r="J535" s="11"/>
    </row>
    <row r="536" spans="1:10">
      <c r="A536" s="14">
        <v>63585</v>
      </c>
      <c r="B536" s="15" t="s">
        <v>1230</v>
      </c>
      <c r="C536" s="15" t="s">
        <v>1337</v>
      </c>
      <c r="D536" s="15" t="s">
        <v>473</v>
      </c>
      <c r="E536" s="15" t="s">
        <v>2263</v>
      </c>
      <c r="F536" s="15" t="s">
        <v>1382</v>
      </c>
      <c r="G536" s="15" t="s">
        <v>1383</v>
      </c>
      <c r="H536" s="15" t="s">
        <v>561</v>
      </c>
      <c r="I536" s="11"/>
      <c r="J536" s="11"/>
    </row>
    <row r="537" spans="1:10">
      <c r="A537" s="14">
        <v>63575</v>
      </c>
      <c r="B537" s="15" t="s">
        <v>1200</v>
      </c>
      <c r="C537" s="15" t="s">
        <v>1338</v>
      </c>
      <c r="D537" s="15" t="s">
        <v>473</v>
      </c>
      <c r="E537" s="15" t="s">
        <v>1180</v>
      </c>
      <c r="F537" s="15" t="s">
        <v>1382</v>
      </c>
      <c r="G537" s="15" t="s">
        <v>1384</v>
      </c>
      <c r="H537" s="15" t="s">
        <v>663</v>
      </c>
      <c r="I537" s="11"/>
      <c r="J537" s="11"/>
    </row>
    <row r="538" spans="1:10">
      <c r="A538" s="14">
        <v>63594</v>
      </c>
      <c r="B538" s="15" t="s">
        <v>1231</v>
      </c>
      <c r="C538" s="15" t="s">
        <v>1339</v>
      </c>
      <c r="D538" s="15" t="s">
        <v>473</v>
      </c>
      <c r="E538" s="15" t="s">
        <v>2263</v>
      </c>
      <c r="F538" s="15" t="s">
        <v>1382</v>
      </c>
      <c r="G538" s="15" t="s">
        <v>1387</v>
      </c>
      <c r="H538" s="15" t="s">
        <v>1376</v>
      </c>
      <c r="I538" s="11"/>
      <c r="J538" s="11"/>
    </row>
    <row r="539" spans="1:10">
      <c r="A539" s="14">
        <v>63661</v>
      </c>
      <c r="B539" s="15" t="s">
        <v>1236</v>
      </c>
      <c r="C539" s="15" t="s">
        <v>1340</v>
      </c>
      <c r="D539" s="15" t="s">
        <v>1368</v>
      </c>
      <c r="E539" s="15" t="s">
        <v>295</v>
      </c>
      <c r="F539" s="15" t="s">
        <v>1382</v>
      </c>
      <c r="G539" s="15" t="s">
        <v>1383</v>
      </c>
      <c r="H539" s="15" t="s">
        <v>561</v>
      </c>
      <c r="I539" s="11"/>
      <c r="J539" s="11"/>
    </row>
    <row r="540" spans="1:10">
      <c r="A540" s="14">
        <v>63675</v>
      </c>
      <c r="B540" s="15" t="s">
        <v>1239</v>
      </c>
      <c r="C540" s="15" t="s">
        <v>1341</v>
      </c>
      <c r="D540" s="15" t="s">
        <v>1368</v>
      </c>
      <c r="E540" s="15" t="s">
        <v>2263</v>
      </c>
      <c r="F540" s="15" t="s">
        <v>1382</v>
      </c>
      <c r="G540" s="15" t="s">
        <v>1387</v>
      </c>
      <c r="H540" s="15" t="s">
        <v>1376</v>
      </c>
      <c r="I540" s="11"/>
      <c r="J540" s="11"/>
    </row>
    <row r="541" spans="1:10">
      <c r="A541" s="14">
        <v>63699</v>
      </c>
      <c r="B541" s="15" t="s">
        <v>1232</v>
      </c>
      <c r="C541" s="15" t="s">
        <v>1342</v>
      </c>
      <c r="D541" s="15" t="s">
        <v>1368</v>
      </c>
      <c r="E541" s="15" t="s">
        <v>2263</v>
      </c>
      <c r="F541" s="15" t="s">
        <v>1382</v>
      </c>
      <c r="G541" s="15" t="s">
        <v>1387</v>
      </c>
      <c r="H541" s="15" t="s">
        <v>1116</v>
      </c>
      <c r="I541" s="11"/>
      <c r="J541" s="11"/>
    </row>
    <row r="542" spans="1:10">
      <c r="A542" s="14">
        <v>63779</v>
      </c>
      <c r="B542" s="15" t="s">
        <v>1243</v>
      </c>
      <c r="C542" s="15" t="s">
        <v>1343</v>
      </c>
      <c r="D542" s="15" t="s">
        <v>477</v>
      </c>
      <c r="E542" s="15" t="s">
        <v>480</v>
      </c>
      <c r="F542" s="15" t="s">
        <v>1382</v>
      </c>
      <c r="G542" s="15" t="s">
        <v>1387</v>
      </c>
      <c r="H542" s="15" t="s">
        <v>1376</v>
      </c>
      <c r="I542" s="11"/>
      <c r="J542" s="11"/>
    </row>
    <row r="543" spans="1:10">
      <c r="A543" s="14">
        <v>21</v>
      </c>
      <c r="B543" s="15" t="s">
        <v>897</v>
      </c>
      <c r="C543" s="15" t="s">
        <v>898</v>
      </c>
      <c r="D543" s="15" t="s">
        <v>1367</v>
      </c>
      <c r="E543" s="15" t="s">
        <v>1721</v>
      </c>
      <c r="F543" s="15" t="s">
        <v>1379</v>
      </c>
      <c r="G543" s="15" t="s">
        <v>1376</v>
      </c>
      <c r="H543" s="15" t="s">
        <v>1376</v>
      </c>
      <c r="I543" s="11"/>
      <c r="J543" s="11"/>
    </row>
    <row r="544" spans="1:10">
      <c r="A544" s="14">
        <v>331</v>
      </c>
      <c r="B544" s="15" t="s">
        <v>192</v>
      </c>
      <c r="C544" s="15" t="s">
        <v>1102</v>
      </c>
      <c r="D544" s="15" t="s">
        <v>1367</v>
      </c>
      <c r="E544" s="15" t="s">
        <v>2263</v>
      </c>
      <c r="F544" s="15" t="s">
        <v>1378</v>
      </c>
      <c r="G544" s="15" t="s">
        <v>1376</v>
      </c>
      <c r="H544" s="15" t="s">
        <v>1376</v>
      </c>
      <c r="I544" s="11"/>
      <c r="J544" s="11"/>
    </row>
    <row r="545" spans="1:10">
      <c r="A545" s="14">
        <v>52688</v>
      </c>
      <c r="B545" s="15" t="s">
        <v>537</v>
      </c>
      <c r="C545" s="15" t="s">
        <v>817</v>
      </c>
      <c r="D545" s="15" t="s">
        <v>818</v>
      </c>
      <c r="E545" s="15" t="s">
        <v>47</v>
      </c>
      <c r="F545" s="15" t="s">
        <v>1377</v>
      </c>
      <c r="G545" s="15" t="s">
        <v>1376</v>
      </c>
      <c r="H545" s="15" t="s">
        <v>1376</v>
      </c>
      <c r="I545" s="11"/>
      <c r="J545" s="11"/>
    </row>
    <row r="546" spans="1:10">
      <c r="A546" s="14">
        <v>60428</v>
      </c>
      <c r="B546" s="15" t="s">
        <v>447</v>
      </c>
      <c r="C546" s="15" t="s">
        <v>709</v>
      </c>
      <c r="D546" s="15" t="s">
        <v>477</v>
      </c>
      <c r="E546" s="15" t="s">
        <v>56</v>
      </c>
      <c r="F546" s="15" t="s">
        <v>1377</v>
      </c>
      <c r="G546" s="15" t="s">
        <v>672</v>
      </c>
      <c r="H546" s="15" t="s">
        <v>1376</v>
      </c>
      <c r="I546" s="11"/>
      <c r="J546" s="11"/>
    </row>
    <row r="547" spans="1:10">
      <c r="A547" s="14">
        <v>51865</v>
      </c>
      <c r="B547" s="15" t="s">
        <v>443</v>
      </c>
      <c r="C547" s="15" t="s">
        <v>1050</v>
      </c>
      <c r="D547" s="15" t="s">
        <v>15</v>
      </c>
      <c r="E547" s="15" t="s">
        <v>1176</v>
      </c>
      <c r="F547" s="15" t="s">
        <v>1382</v>
      </c>
      <c r="G547" s="15" t="s">
        <v>1383</v>
      </c>
      <c r="H547" s="15" t="s">
        <v>1393</v>
      </c>
      <c r="I547" s="11"/>
      <c r="J547" s="11"/>
    </row>
    <row r="548" spans="1:10">
      <c r="A548" s="14">
        <v>60376</v>
      </c>
      <c r="B548" s="15" t="s">
        <v>5</v>
      </c>
      <c r="C548" s="15" t="s">
        <v>929</v>
      </c>
      <c r="D548" s="15" t="s">
        <v>477</v>
      </c>
      <c r="E548" s="15" t="s">
        <v>480</v>
      </c>
      <c r="F548" s="15" t="s">
        <v>1382</v>
      </c>
      <c r="G548" s="15" t="s">
        <v>1387</v>
      </c>
      <c r="H548" s="15" t="s">
        <v>1376</v>
      </c>
      <c r="I548" s="11"/>
      <c r="J548" s="11"/>
    </row>
    <row r="549" spans="1:10">
      <c r="A549" s="14">
        <v>60396</v>
      </c>
      <c r="B549" s="15" t="s">
        <v>1344</v>
      </c>
      <c r="C549" s="15" t="s">
        <v>905</v>
      </c>
      <c r="D549" s="15" t="s">
        <v>473</v>
      </c>
      <c r="E549" s="15" t="s">
        <v>2263</v>
      </c>
      <c r="F549" s="15" t="s">
        <v>1377</v>
      </c>
      <c r="G549" s="15" t="s">
        <v>552</v>
      </c>
      <c r="H549" s="15" t="s">
        <v>1394</v>
      </c>
      <c r="I549" s="11"/>
      <c r="J549" s="11"/>
    </row>
    <row r="550" spans="1:10">
      <c r="A550" s="14">
        <v>60833</v>
      </c>
      <c r="B550" s="15" t="s">
        <v>111</v>
      </c>
      <c r="C550" s="15" t="s">
        <v>847</v>
      </c>
      <c r="D550" s="15" t="s">
        <v>473</v>
      </c>
      <c r="E550" s="15" t="s">
        <v>2263</v>
      </c>
      <c r="F550" s="15" t="s">
        <v>1377</v>
      </c>
      <c r="G550" s="15" t="s">
        <v>594</v>
      </c>
      <c r="H550" s="15" t="s">
        <v>1376</v>
      </c>
      <c r="I550" s="11"/>
      <c r="J550" s="11"/>
    </row>
    <row r="551" spans="1:10">
      <c r="A551" s="14">
        <v>61815</v>
      </c>
      <c r="B551" s="15" t="s">
        <v>1156</v>
      </c>
      <c r="C551" s="15" t="s">
        <v>1345</v>
      </c>
      <c r="D551" s="15" t="s">
        <v>1371</v>
      </c>
      <c r="E551" s="15" t="s">
        <v>1714</v>
      </c>
      <c r="F551" s="15" t="s">
        <v>1714</v>
      </c>
      <c r="G551" s="15" t="s">
        <v>1376</v>
      </c>
      <c r="H551" s="15" t="s">
        <v>1376</v>
      </c>
      <c r="I551" s="11"/>
      <c r="J551" s="11"/>
    </row>
    <row r="552" spans="1:10">
      <c r="A552" s="14">
        <v>62897</v>
      </c>
      <c r="B552" s="15" t="s">
        <v>1158</v>
      </c>
      <c r="C552" s="15" t="s">
        <v>1346</v>
      </c>
      <c r="D552" s="15" t="s">
        <v>1371</v>
      </c>
      <c r="E552" s="15" t="s">
        <v>1714</v>
      </c>
      <c r="F552" s="15" t="s">
        <v>1714</v>
      </c>
      <c r="G552" s="15" t="s">
        <v>1376</v>
      </c>
      <c r="H552" s="15" t="s">
        <v>1376</v>
      </c>
      <c r="I552" s="11"/>
      <c r="J552" s="11"/>
    </row>
    <row r="553" spans="1:10">
      <c r="A553" s="14">
        <v>63595</v>
      </c>
      <c r="B553" s="15" t="s">
        <v>1247</v>
      </c>
      <c r="C553" s="15" t="s">
        <v>1347</v>
      </c>
      <c r="D553" s="15" t="s">
        <v>1371</v>
      </c>
      <c r="E553" s="15" t="s">
        <v>2263</v>
      </c>
      <c r="F553" s="15" t="s">
        <v>1714</v>
      </c>
      <c r="G553" s="15" t="s">
        <v>1376</v>
      </c>
      <c r="H553" s="15" t="s">
        <v>1376</v>
      </c>
      <c r="I553" s="11"/>
      <c r="J553" s="11"/>
    </row>
    <row r="554" spans="1:10">
      <c r="A554" s="14">
        <v>62222</v>
      </c>
      <c r="B554" s="15" t="s">
        <v>466</v>
      </c>
      <c r="C554" s="15" t="s">
        <v>1120</v>
      </c>
      <c r="D554" s="15" t="s">
        <v>473</v>
      </c>
      <c r="E554" s="15" t="s">
        <v>485</v>
      </c>
      <c r="F554" s="15" t="s">
        <v>1382</v>
      </c>
      <c r="G554" s="15" t="s">
        <v>1387</v>
      </c>
      <c r="H554" s="15" t="s">
        <v>1116</v>
      </c>
      <c r="I554" s="11"/>
      <c r="J554" s="11"/>
    </row>
    <row r="555" spans="1:10">
      <c r="A555" s="14">
        <v>60581</v>
      </c>
      <c r="B555" s="15" t="s">
        <v>187</v>
      </c>
      <c r="C555" s="15" t="s">
        <v>1117</v>
      </c>
      <c r="D555" s="15" t="s">
        <v>473</v>
      </c>
      <c r="E555" s="15" t="s">
        <v>485</v>
      </c>
      <c r="F555" s="15" t="s">
        <v>1382</v>
      </c>
      <c r="G555" s="15" t="s">
        <v>1387</v>
      </c>
      <c r="H555" s="15" t="s">
        <v>1116</v>
      </c>
      <c r="I555" s="11"/>
      <c r="J555" s="11"/>
    </row>
    <row r="556" spans="1:10">
      <c r="A556" s="14">
        <v>53887</v>
      </c>
      <c r="B556" s="15" t="s">
        <v>1172</v>
      </c>
      <c r="C556" s="15" t="s">
        <v>1348</v>
      </c>
      <c r="D556" s="15" t="s">
        <v>473</v>
      </c>
      <c r="E556" s="15" t="s">
        <v>2263</v>
      </c>
      <c r="F556" s="15" t="s">
        <v>1388</v>
      </c>
      <c r="G556" s="15" t="s">
        <v>1376</v>
      </c>
      <c r="H556" s="15" t="s">
        <v>1376</v>
      </c>
      <c r="I556" s="11"/>
      <c r="J556" s="11"/>
    </row>
    <row r="557" spans="1:10">
      <c r="A557" s="14">
        <v>61257</v>
      </c>
      <c r="B557" s="15" t="s">
        <v>1207</v>
      </c>
      <c r="C557" s="15" t="s">
        <v>1349</v>
      </c>
      <c r="D557" s="15" t="s">
        <v>1362</v>
      </c>
      <c r="E557" s="15" t="s">
        <v>2263</v>
      </c>
      <c r="F557" s="15" t="s">
        <v>1389</v>
      </c>
      <c r="G557" s="15" t="s">
        <v>1376</v>
      </c>
      <c r="H557" s="15" t="s">
        <v>1398</v>
      </c>
      <c r="I557" s="11"/>
      <c r="J557" s="11"/>
    </row>
    <row r="558" spans="1:10">
      <c r="A558" s="14">
        <v>61475</v>
      </c>
      <c r="B558" s="15" t="s">
        <v>134</v>
      </c>
      <c r="C558" s="15" t="s">
        <v>1026</v>
      </c>
      <c r="D558" s="15" t="s">
        <v>473</v>
      </c>
      <c r="E558" s="15" t="s">
        <v>478</v>
      </c>
      <c r="F558" s="15" t="s">
        <v>1390</v>
      </c>
      <c r="G558" s="15" t="s">
        <v>1376</v>
      </c>
      <c r="H558" s="15" t="s">
        <v>1399</v>
      </c>
      <c r="I558" s="11"/>
      <c r="J558" s="11"/>
    </row>
    <row r="559" spans="1:10">
      <c r="A559" s="14">
        <v>61508</v>
      </c>
      <c r="B559" s="15" t="s">
        <v>1194</v>
      </c>
      <c r="C559" s="15" t="s">
        <v>1350</v>
      </c>
      <c r="D559" s="15" t="s">
        <v>11</v>
      </c>
      <c r="E559" s="15" t="s">
        <v>2263</v>
      </c>
      <c r="F559" s="15" t="s">
        <v>1389</v>
      </c>
      <c r="G559" s="15" t="s">
        <v>1376</v>
      </c>
      <c r="H559" s="15" t="s">
        <v>1398</v>
      </c>
      <c r="I559" s="11"/>
      <c r="J559" s="11"/>
    </row>
    <row r="560" spans="1:10">
      <c r="A560" s="14">
        <v>62397</v>
      </c>
      <c r="B560" s="15" t="s">
        <v>1171</v>
      </c>
      <c r="C560" s="15" t="s">
        <v>1351</v>
      </c>
      <c r="D560" s="15" t="s">
        <v>473</v>
      </c>
      <c r="E560" s="15" t="s">
        <v>47</v>
      </c>
      <c r="F560" s="15" t="s">
        <v>1388</v>
      </c>
      <c r="G560" s="15" t="s">
        <v>1376</v>
      </c>
      <c r="H560" s="15" t="s">
        <v>1400</v>
      </c>
      <c r="I560" s="11"/>
      <c r="J560" s="11"/>
    </row>
    <row r="561" spans="1:10">
      <c r="A561" s="14">
        <v>62665</v>
      </c>
      <c r="B561" s="15" t="s">
        <v>1244</v>
      </c>
      <c r="C561" s="15" t="s">
        <v>1352</v>
      </c>
      <c r="D561" s="15" t="s">
        <v>473</v>
      </c>
      <c r="E561" s="15" t="s">
        <v>2263</v>
      </c>
      <c r="F561" s="15" t="s">
        <v>1388</v>
      </c>
      <c r="G561" s="15" t="s">
        <v>1376</v>
      </c>
      <c r="H561" s="15" t="s">
        <v>1400</v>
      </c>
      <c r="I561" s="11"/>
      <c r="J561" s="11"/>
    </row>
    <row r="562" spans="1:10">
      <c r="A562" s="14">
        <v>62871</v>
      </c>
      <c r="B562" s="15" t="s">
        <v>1192</v>
      </c>
      <c r="C562" s="15" t="s">
        <v>1353</v>
      </c>
      <c r="D562" s="15" t="s">
        <v>15</v>
      </c>
      <c r="E562" s="15" t="s">
        <v>2263</v>
      </c>
      <c r="F562" s="15" t="s">
        <v>1389</v>
      </c>
      <c r="G562" s="15" t="s">
        <v>1376</v>
      </c>
      <c r="H562" s="15" t="s">
        <v>1401</v>
      </c>
      <c r="I562" s="11"/>
      <c r="J562" s="11"/>
    </row>
    <row r="563" spans="1:10">
      <c r="A563" s="14">
        <v>53258</v>
      </c>
      <c r="B563" s="15" t="s">
        <v>766</v>
      </c>
      <c r="C563" s="15" t="s">
        <v>767</v>
      </c>
      <c r="D563" s="15" t="s">
        <v>492</v>
      </c>
      <c r="E563" s="15" t="s">
        <v>478</v>
      </c>
      <c r="F563" s="15" t="s">
        <v>1376</v>
      </c>
      <c r="G563" s="15" t="s">
        <v>1376</v>
      </c>
      <c r="H563" s="15" t="s">
        <v>1402</v>
      </c>
      <c r="I563" s="11"/>
      <c r="J563" s="11"/>
    </row>
    <row r="564" spans="1:10">
      <c r="A564" s="14">
        <v>60912</v>
      </c>
      <c r="B564" s="15" t="s">
        <v>319</v>
      </c>
      <c r="C564" s="15" t="s">
        <v>802</v>
      </c>
      <c r="D564" s="15" t="s">
        <v>1372</v>
      </c>
      <c r="E564" s="15" t="s">
        <v>478</v>
      </c>
      <c r="F564" s="15" t="s">
        <v>1376</v>
      </c>
      <c r="G564" s="15" t="s">
        <v>1376</v>
      </c>
      <c r="H564" s="15" t="s">
        <v>1402</v>
      </c>
      <c r="I564" s="11"/>
      <c r="J564" s="11"/>
    </row>
    <row r="565" spans="1:10">
      <c r="A565" s="14">
        <v>62628</v>
      </c>
      <c r="B565" s="15" t="s">
        <v>556</v>
      </c>
      <c r="C565" s="15" t="s">
        <v>557</v>
      </c>
      <c r="D565" s="15" t="s">
        <v>492</v>
      </c>
      <c r="E565" s="15" t="s">
        <v>2263</v>
      </c>
      <c r="F565" s="15" t="s">
        <v>1376</v>
      </c>
      <c r="G565" s="15" t="s">
        <v>1376</v>
      </c>
      <c r="H565" s="15" t="s">
        <v>1402</v>
      </c>
      <c r="I565" s="11"/>
      <c r="J565" s="11"/>
    </row>
    <row r="566" spans="1:10">
      <c r="A566" s="14">
        <v>63046</v>
      </c>
      <c r="B566" s="15" t="s">
        <v>1152</v>
      </c>
      <c r="C566" s="15" t="s">
        <v>1354</v>
      </c>
      <c r="D566" s="15" t="s">
        <v>1373</v>
      </c>
      <c r="E566" s="15" t="s">
        <v>478</v>
      </c>
      <c r="F566" s="15" t="s">
        <v>1376</v>
      </c>
      <c r="G566" s="15" t="s">
        <v>1376</v>
      </c>
      <c r="H566" s="15" t="s">
        <v>1402</v>
      </c>
      <c r="I566" s="11"/>
      <c r="J566" s="11"/>
    </row>
    <row r="567" spans="1:10">
      <c r="A567" s="14">
        <v>50219</v>
      </c>
      <c r="B567" s="15" t="s">
        <v>1222</v>
      </c>
      <c r="C567" s="15" t="s">
        <v>1355</v>
      </c>
      <c r="D567" s="15" t="s">
        <v>1362</v>
      </c>
      <c r="E567" s="15" t="s">
        <v>478</v>
      </c>
      <c r="F567" s="15" t="s">
        <v>1391</v>
      </c>
      <c r="G567" s="15" t="s">
        <v>1376</v>
      </c>
      <c r="H567" s="15" t="s">
        <v>1403</v>
      </c>
      <c r="I567" s="11"/>
      <c r="J567" s="11"/>
    </row>
    <row r="568" spans="1:10">
      <c r="A568" s="14">
        <v>53139</v>
      </c>
      <c r="B568" s="15" t="s">
        <v>1226</v>
      </c>
      <c r="C568" s="15" t="s">
        <v>1356</v>
      </c>
      <c r="D568" s="15" t="s">
        <v>1362</v>
      </c>
      <c r="E568" s="15" t="s">
        <v>478</v>
      </c>
      <c r="F568" s="15" t="s">
        <v>1391</v>
      </c>
      <c r="G568" s="15" t="s">
        <v>1376</v>
      </c>
      <c r="H568" s="15" t="s">
        <v>1376</v>
      </c>
      <c r="I568" s="11"/>
      <c r="J568" s="11"/>
    </row>
    <row r="569" spans="1:10">
      <c r="A569" s="14">
        <v>392</v>
      </c>
      <c r="B569" s="15" t="s">
        <v>124</v>
      </c>
      <c r="C569" s="15" t="s">
        <v>751</v>
      </c>
      <c r="D569" s="15" t="s">
        <v>11</v>
      </c>
      <c r="E569" s="15" t="s">
        <v>45</v>
      </c>
      <c r="F569" s="15" t="s">
        <v>1377</v>
      </c>
      <c r="G569" s="15" t="s">
        <v>627</v>
      </c>
      <c r="H569" s="15" t="s">
        <v>1376</v>
      </c>
      <c r="I569" s="11"/>
      <c r="J569" s="11"/>
    </row>
    <row r="570" spans="1:10">
      <c r="A570" s="14">
        <v>51291</v>
      </c>
      <c r="B570" s="15" t="s">
        <v>433</v>
      </c>
      <c r="C570" s="15" t="s">
        <v>752</v>
      </c>
      <c r="D570" s="15" t="s">
        <v>23</v>
      </c>
      <c r="E570" s="15" t="s">
        <v>2263</v>
      </c>
      <c r="F570" s="15" t="s">
        <v>1377</v>
      </c>
      <c r="G570" s="15" t="s">
        <v>627</v>
      </c>
      <c r="H570" s="15" t="s">
        <v>1376</v>
      </c>
      <c r="I570" s="11"/>
      <c r="J570" s="11"/>
    </row>
    <row r="571" spans="1:10">
      <c r="A571" s="14">
        <v>53906</v>
      </c>
      <c r="B571" s="15" t="s">
        <v>353</v>
      </c>
      <c r="C571" s="15" t="s">
        <v>755</v>
      </c>
      <c r="D571" s="15" t="s">
        <v>473</v>
      </c>
      <c r="E571" s="15" t="s">
        <v>45</v>
      </c>
      <c r="F571" s="15" t="s">
        <v>1377</v>
      </c>
      <c r="G571" s="15" t="s">
        <v>627</v>
      </c>
      <c r="H571" s="15" t="s">
        <v>1376</v>
      </c>
      <c r="I571" s="11"/>
      <c r="J571" s="11"/>
    </row>
    <row r="572" spans="1:10">
      <c r="A572" s="14">
        <v>52328</v>
      </c>
      <c r="B572" s="15" t="s">
        <v>393</v>
      </c>
      <c r="C572" s="15" t="s">
        <v>1084</v>
      </c>
      <c r="D572" s="15" t="s">
        <v>477</v>
      </c>
      <c r="E572" s="15" t="s">
        <v>484</v>
      </c>
      <c r="F572" s="15" t="s">
        <v>1382</v>
      </c>
      <c r="G572" s="15" t="s">
        <v>1384</v>
      </c>
      <c r="H572" s="15" t="s">
        <v>1083</v>
      </c>
      <c r="I572" s="11"/>
      <c r="J572" s="11"/>
    </row>
    <row r="573" spans="1:10">
      <c r="A573" s="14">
        <v>97641</v>
      </c>
      <c r="B573" s="15" t="s">
        <v>424</v>
      </c>
      <c r="C573" s="15" t="s">
        <v>953</v>
      </c>
      <c r="D573" s="15" t="s">
        <v>477</v>
      </c>
      <c r="E573" s="15" t="s">
        <v>150</v>
      </c>
      <c r="F573" s="15" t="s">
        <v>1377</v>
      </c>
      <c r="G573" s="15" t="s">
        <v>552</v>
      </c>
      <c r="H573" s="15" t="s">
        <v>1376</v>
      </c>
      <c r="I573" s="11"/>
      <c r="J573" s="11"/>
    </row>
    <row r="574" spans="1:10">
      <c r="A574" s="14">
        <v>52359</v>
      </c>
      <c r="B574" s="15" t="s">
        <v>377</v>
      </c>
      <c r="C574" s="15" t="s">
        <v>945</v>
      </c>
      <c r="D574" s="15" t="s">
        <v>477</v>
      </c>
      <c r="E574" s="15" t="s">
        <v>2263</v>
      </c>
      <c r="F574" s="15" t="s">
        <v>1382</v>
      </c>
      <c r="G574" s="15" t="s">
        <v>1384</v>
      </c>
      <c r="H574" s="15" t="s">
        <v>589</v>
      </c>
      <c r="I574" s="11"/>
      <c r="J574" s="11"/>
    </row>
    <row r="575" spans="1:10">
      <c r="A575" s="14">
        <v>52418</v>
      </c>
      <c r="B575" s="15" t="s">
        <v>225</v>
      </c>
      <c r="C575" s="15" t="s">
        <v>1010</v>
      </c>
      <c r="D575" s="15" t="s">
        <v>477</v>
      </c>
      <c r="E575" s="15" t="s">
        <v>2263</v>
      </c>
      <c r="F575" s="15" t="s">
        <v>1377</v>
      </c>
      <c r="G575" s="15" t="s">
        <v>717</v>
      </c>
      <c r="H575" s="15" t="s">
        <v>722</v>
      </c>
      <c r="I575" s="11"/>
      <c r="J575" s="11"/>
    </row>
    <row r="576" spans="1:10">
      <c r="A576" s="14">
        <v>52425</v>
      </c>
      <c r="B576" s="15" t="s">
        <v>451</v>
      </c>
      <c r="C576" s="15" t="s">
        <v>658</v>
      </c>
      <c r="D576" s="15" t="s">
        <v>473</v>
      </c>
      <c r="E576" s="15" t="s">
        <v>480</v>
      </c>
      <c r="F576" s="15" t="s">
        <v>1382</v>
      </c>
      <c r="G576" s="15" t="s">
        <v>1387</v>
      </c>
      <c r="H576" s="15" t="s">
        <v>1376</v>
      </c>
      <c r="I576" s="11"/>
      <c r="J576" s="11"/>
    </row>
    <row r="577" spans="1:10">
      <c r="A577" s="14">
        <v>51468</v>
      </c>
      <c r="B577" s="15" t="s">
        <v>260</v>
      </c>
      <c r="C577" s="15" t="s">
        <v>784</v>
      </c>
      <c r="D577" s="15" t="s">
        <v>1360</v>
      </c>
      <c r="E577" s="15" t="s">
        <v>257</v>
      </c>
      <c r="F577" s="15" t="s">
        <v>1377</v>
      </c>
      <c r="G577" s="15" t="s">
        <v>1386</v>
      </c>
      <c r="H577" s="15" t="s">
        <v>740</v>
      </c>
      <c r="I577" s="11"/>
      <c r="J577" s="11"/>
    </row>
    <row r="578" spans="1:10">
      <c r="A578" s="14">
        <v>62299</v>
      </c>
      <c r="B578" s="15" t="s">
        <v>509</v>
      </c>
      <c r="C578" s="15" t="s">
        <v>562</v>
      </c>
      <c r="D578" s="15" t="s">
        <v>473</v>
      </c>
      <c r="E578" s="15" t="s">
        <v>1242</v>
      </c>
      <c r="F578" s="15" t="s">
        <v>1382</v>
      </c>
      <c r="G578" s="15" t="s">
        <v>1384</v>
      </c>
      <c r="H578" s="15" t="s">
        <v>1397</v>
      </c>
      <c r="I578" s="11"/>
      <c r="J578" s="11"/>
    </row>
    <row r="579" spans="1:10">
      <c r="A579" s="14">
        <v>62659</v>
      </c>
      <c r="B579" s="15" t="s">
        <v>522</v>
      </c>
      <c r="C579" s="15" t="s">
        <v>834</v>
      </c>
      <c r="D579" s="15" t="s">
        <v>473</v>
      </c>
      <c r="E579" s="15" t="s">
        <v>487</v>
      </c>
      <c r="F579" s="15" t="s">
        <v>1382</v>
      </c>
      <c r="G579" s="15" t="s">
        <v>1383</v>
      </c>
      <c r="H579" s="15" t="s">
        <v>833</v>
      </c>
      <c r="I579" s="11"/>
      <c r="J579" s="11"/>
    </row>
    <row r="580" spans="1:10">
      <c r="A580" s="14">
        <v>61422</v>
      </c>
      <c r="B580" s="15" t="s">
        <v>262</v>
      </c>
      <c r="C580" s="15" t="s">
        <v>785</v>
      </c>
      <c r="D580" s="15" t="s">
        <v>1360</v>
      </c>
      <c r="E580" s="15" t="s">
        <v>257</v>
      </c>
      <c r="F580" s="15" t="s">
        <v>1377</v>
      </c>
      <c r="G580" s="15" t="s">
        <v>1386</v>
      </c>
      <c r="H580" s="15" t="s">
        <v>740</v>
      </c>
      <c r="I580" s="11"/>
      <c r="J580" s="11"/>
    </row>
    <row r="581" spans="1:10">
      <c r="A581" s="14">
        <v>52112</v>
      </c>
      <c r="B581" s="15" t="s">
        <v>143</v>
      </c>
      <c r="C581" s="15" t="s">
        <v>920</v>
      </c>
      <c r="D581" s="15" t="s">
        <v>473</v>
      </c>
      <c r="E581" s="15" t="s">
        <v>50</v>
      </c>
      <c r="F581" s="15" t="s">
        <v>1382</v>
      </c>
      <c r="G581" s="15" t="s">
        <v>1384</v>
      </c>
      <c r="H581" s="15" t="s">
        <v>787</v>
      </c>
      <c r="I581" s="11"/>
      <c r="J581" s="11"/>
    </row>
    <row r="582" spans="1:10">
      <c r="A582" s="14">
        <v>112</v>
      </c>
      <c r="B582" s="15" t="s">
        <v>298</v>
      </c>
      <c r="C582" s="15" t="s">
        <v>1040</v>
      </c>
      <c r="D582" s="15" t="s">
        <v>473</v>
      </c>
      <c r="E582" s="15" t="s">
        <v>299</v>
      </c>
      <c r="F582" s="15" t="s">
        <v>1377</v>
      </c>
      <c r="G582" s="15" t="s">
        <v>627</v>
      </c>
      <c r="H582" s="15" t="s">
        <v>759</v>
      </c>
      <c r="I582" s="11"/>
      <c r="J582" s="11"/>
    </row>
    <row r="583" spans="1:10">
      <c r="A583" s="14">
        <v>95710</v>
      </c>
      <c r="B583" s="15" t="s">
        <v>65</v>
      </c>
      <c r="C583" s="15" t="s">
        <v>1111</v>
      </c>
      <c r="D583" s="15" t="s">
        <v>477</v>
      </c>
      <c r="E583" s="15" t="s">
        <v>488</v>
      </c>
      <c r="F583" s="15" t="s">
        <v>1382</v>
      </c>
      <c r="G583" s="15" t="s">
        <v>1383</v>
      </c>
      <c r="H583" s="15" t="s">
        <v>617</v>
      </c>
      <c r="I583" s="11"/>
      <c r="J583" s="11"/>
    </row>
    <row r="584" spans="1:10">
      <c r="A584" s="14">
        <v>95033</v>
      </c>
      <c r="B584" s="15" t="s">
        <v>181</v>
      </c>
      <c r="C584" s="15" t="s">
        <v>646</v>
      </c>
      <c r="D584" s="15" t="s">
        <v>15</v>
      </c>
      <c r="E584" s="15" t="s">
        <v>488</v>
      </c>
      <c r="F584" s="15" t="s">
        <v>1382</v>
      </c>
      <c r="G584" s="15" t="s">
        <v>1383</v>
      </c>
      <c r="H584" s="15" t="s">
        <v>617</v>
      </c>
      <c r="I584" s="11"/>
      <c r="J584" s="11"/>
    </row>
    <row r="585" spans="1:10">
      <c r="A585" s="14">
        <v>60732</v>
      </c>
      <c r="B585" s="15" t="s">
        <v>174</v>
      </c>
      <c r="C585" s="15" t="s">
        <v>1144</v>
      </c>
      <c r="D585" s="15" t="s">
        <v>473</v>
      </c>
      <c r="E585" s="15" t="s">
        <v>488</v>
      </c>
      <c r="F585" s="15" t="s">
        <v>1382</v>
      </c>
      <c r="G585" s="15" t="s">
        <v>1383</v>
      </c>
      <c r="H585" s="15" t="s">
        <v>617</v>
      </c>
      <c r="I585" s="11"/>
      <c r="J585" s="11"/>
    </row>
    <row r="586" spans="1:10">
      <c r="A586" s="14">
        <v>52428</v>
      </c>
      <c r="B586" s="15" t="s">
        <v>397</v>
      </c>
      <c r="C586" s="15" t="s">
        <v>602</v>
      </c>
      <c r="D586" s="15" t="s">
        <v>473</v>
      </c>
      <c r="E586" s="15" t="s">
        <v>1176</v>
      </c>
      <c r="F586" s="15" t="s">
        <v>1382</v>
      </c>
      <c r="G586" s="15" t="s">
        <v>1383</v>
      </c>
      <c r="H586" s="15" t="s">
        <v>1393</v>
      </c>
      <c r="I586" s="11"/>
      <c r="J586" s="11"/>
    </row>
    <row r="587" spans="1:10">
      <c r="A587" s="14">
        <v>52453</v>
      </c>
      <c r="B587" s="15" t="s">
        <v>213</v>
      </c>
      <c r="C587" s="15" t="s">
        <v>609</v>
      </c>
      <c r="D587" s="15" t="s">
        <v>23</v>
      </c>
      <c r="E587" s="15" t="s">
        <v>1176</v>
      </c>
      <c r="F587" s="15" t="s">
        <v>1382</v>
      </c>
      <c r="G587" s="15" t="s">
        <v>1383</v>
      </c>
      <c r="H587" s="15" t="s">
        <v>1393</v>
      </c>
      <c r="I587" s="11"/>
      <c r="J587" s="11"/>
    </row>
    <row r="588" spans="1:10">
      <c r="A588" s="14">
        <v>61495</v>
      </c>
      <c r="B588" s="15" t="s">
        <v>370</v>
      </c>
      <c r="C588" s="15" t="s">
        <v>1013</v>
      </c>
      <c r="D588" s="15" t="s">
        <v>481</v>
      </c>
      <c r="E588" s="15" t="s">
        <v>34</v>
      </c>
      <c r="F588" s="15" t="s">
        <v>1377</v>
      </c>
      <c r="G588" s="15" t="s">
        <v>637</v>
      </c>
      <c r="H588" s="15" t="s">
        <v>679</v>
      </c>
      <c r="I588" s="11"/>
      <c r="J588" s="11"/>
    </row>
    <row r="589" spans="1:10">
      <c r="A589" s="14">
        <v>92006</v>
      </c>
      <c r="B589" s="15" t="s">
        <v>246</v>
      </c>
      <c r="C589" s="15" t="s">
        <v>736</v>
      </c>
      <c r="D589" s="15" t="s">
        <v>11</v>
      </c>
      <c r="E589" s="15" t="s">
        <v>2263</v>
      </c>
      <c r="F589" s="15" t="s">
        <v>1377</v>
      </c>
      <c r="G589" s="15" t="s">
        <v>1386</v>
      </c>
      <c r="H589" s="15" t="s">
        <v>733</v>
      </c>
      <c r="I589" s="11"/>
      <c r="J589" s="11"/>
    </row>
    <row r="590" spans="1:10">
      <c r="A590" s="14">
        <v>60454</v>
      </c>
      <c r="B590" s="15" t="s">
        <v>363</v>
      </c>
      <c r="C590" s="15" t="s">
        <v>872</v>
      </c>
      <c r="D590" s="15" t="s">
        <v>473</v>
      </c>
      <c r="E590" s="15" t="s">
        <v>2263</v>
      </c>
      <c r="F590" s="15" t="s">
        <v>1377</v>
      </c>
      <c r="G590" s="15" t="s">
        <v>594</v>
      </c>
      <c r="H590" s="15" t="s">
        <v>624</v>
      </c>
      <c r="I590" s="11"/>
      <c r="J590" s="11"/>
    </row>
    <row r="591" spans="1:10">
      <c r="A591" s="14">
        <v>61252</v>
      </c>
      <c r="B591" s="15" t="s">
        <v>331</v>
      </c>
      <c r="C591" s="15" t="s">
        <v>963</v>
      </c>
      <c r="D591" s="15" t="s">
        <v>481</v>
      </c>
      <c r="E591" s="15" t="s">
        <v>141</v>
      </c>
      <c r="F591" s="15" t="s">
        <v>1377</v>
      </c>
      <c r="G591" s="15" t="s">
        <v>1386</v>
      </c>
      <c r="H591" s="15" t="s">
        <v>630</v>
      </c>
      <c r="I591" s="11"/>
      <c r="J591" s="11"/>
    </row>
    <row r="592" spans="1:10">
      <c r="A592" s="14">
        <v>90638</v>
      </c>
      <c r="B592" s="15" t="s">
        <v>285</v>
      </c>
      <c r="C592" s="15" t="s">
        <v>808</v>
      </c>
      <c r="D592" s="15" t="s">
        <v>477</v>
      </c>
      <c r="E592" s="15" t="s">
        <v>284</v>
      </c>
      <c r="F592" s="15" t="s">
        <v>1377</v>
      </c>
      <c r="G592" s="15" t="s">
        <v>552</v>
      </c>
      <c r="H592" s="15" t="s">
        <v>685</v>
      </c>
      <c r="I592" s="11"/>
      <c r="J592" s="11"/>
    </row>
    <row r="593" spans="1:10">
      <c r="A593" s="14">
        <v>97583</v>
      </c>
      <c r="B593" s="15" t="s">
        <v>255</v>
      </c>
      <c r="C593" s="15" t="s">
        <v>1009</v>
      </c>
      <c r="D593" s="15" t="s">
        <v>477</v>
      </c>
      <c r="E593" s="15" t="s">
        <v>150</v>
      </c>
      <c r="F593" s="15" t="s">
        <v>1377</v>
      </c>
      <c r="G593" s="15" t="s">
        <v>552</v>
      </c>
      <c r="H593" s="15" t="s">
        <v>1376</v>
      </c>
      <c r="I593" s="11"/>
      <c r="J593" s="11"/>
    </row>
    <row r="594" spans="1:10">
      <c r="A594" s="14">
        <v>60851</v>
      </c>
      <c r="B594" s="15" t="s">
        <v>248</v>
      </c>
      <c r="C594" s="15" t="s">
        <v>680</v>
      </c>
      <c r="D594" s="15" t="s">
        <v>473</v>
      </c>
      <c r="E594" s="15" t="s">
        <v>150</v>
      </c>
      <c r="F594" s="15" t="s">
        <v>1377</v>
      </c>
      <c r="G594" s="15" t="s">
        <v>552</v>
      </c>
      <c r="H594" s="15" t="s">
        <v>1376</v>
      </c>
      <c r="I594" s="11"/>
      <c r="J594" s="11"/>
    </row>
    <row r="595" spans="1:10">
      <c r="A595" s="14">
        <v>52317</v>
      </c>
      <c r="B595" s="15" t="s">
        <v>167</v>
      </c>
      <c r="C595" s="15" t="s">
        <v>1061</v>
      </c>
      <c r="D595" s="15" t="s">
        <v>477</v>
      </c>
      <c r="E595" s="15" t="s">
        <v>50</v>
      </c>
      <c r="F595" s="15" t="s">
        <v>1382</v>
      </c>
      <c r="G595" s="15" t="s">
        <v>1384</v>
      </c>
      <c r="H595" s="15" t="s">
        <v>787</v>
      </c>
      <c r="I595" s="11"/>
      <c r="J595" s="11"/>
    </row>
    <row r="596" spans="1:10">
      <c r="A596" s="14">
        <v>62302</v>
      </c>
      <c r="B596" s="15" t="s">
        <v>491</v>
      </c>
      <c r="C596" s="15" t="s">
        <v>689</v>
      </c>
      <c r="D596" s="15" t="s">
        <v>473</v>
      </c>
      <c r="E596" s="15" t="s">
        <v>284</v>
      </c>
      <c r="F596" s="15" t="s">
        <v>1377</v>
      </c>
      <c r="G596" s="15" t="s">
        <v>552</v>
      </c>
      <c r="H596" s="15" t="s">
        <v>685</v>
      </c>
      <c r="I596" s="11"/>
      <c r="J596" s="11"/>
    </row>
    <row r="597" spans="1:10">
      <c r="A597" s="14">
        <v>62325</v>
      </c>
      <c r="B597" s="15" t="s">
        <v>1161</v>
      </c>
      <c r="C597" s="15" t="s">
        <v>1357</v>
      </c>
      <c r="D597" s="15" t="s">
        <v>481</v>
      </c>
      <c r="E597" s="15" t="s">
        <v>513</v>
      </c>
      <c r="F597" s="15" t="s">
        <v>1377</v>
      </c>
      <c r="G597" s="15" t="s">
        <v>583</v>
      </c>
      <c r="H597" s="15" t="s">
        <v>584</v>
      </c>
      <c r="I597" s="11"/>
      <c r="J597" s="11"/>
    </row>
    <row r="598" spans="1:10">
      <c r="A598" s="14">
        <v>60910</v>
      </c>
      <c r="B598" s="15" t="s">
        <v>338</v>
      </c>
      <c r="C598" s="15" t="s">
        <v>1049</v>
      </c>
      <c r="D598" s="15" t="s">
        <v>473</v>
      </c>
      <c r="E598" s="15" t="s">
        <v>224</v>
      </c>
      <c r="F598" s="15" t="s">
        <v>1382</v>
      </c>
      <c r="G598" s="15" t="s">
        <v>1384</v>
      </c>
      <c r="H598" s="15" t="s">
        <v>569</v>
      </c>
      <c r="I598" s="11"/>
      <c r="J598" s="11"/>
    </row>
    <row r="599" spans="1:10">
      <c r="A599" s="14">
        <v>60483</v>
      </c>
      <c r="B599" s="15" t="s">
        <v>457</v>
      </c>
      <c r="C599" s="15" t="s">
        <v>957</v>
      </c>
      <c r="D599" s="15" t="s">
        <v>473</v>
      </c>
      <c r="E599" s="15" t="s">
        <v>150</v>
      </c>
      <c r="F599" s="15" t="s">
        <v>1377</v>
      </c>
      <c r="G599" s="15" t="s">
        <v>552</v>
      </c>
      <c r="H599" s="15" t="s">
        <v>1376</v>
      </c>
      <c r="I599" s="11"/>
      <c r="J599" s="11"/>
    </row>
    <row r="600" spans="1:10">
      <c r="A600" s="14">
        <v>62730</v>
      </c>
      <c r="B600" s="15" t="s">
        <v>532</v>
      </c>
      <c r="C600" s="15" t="s">
        <v>620</v>
      </c>
      <c r="D600" s="15" t="s">
        <v>473</v>
      </c>
      <c r="E600" s="15" t="s">
        <v>483</v>
      </c>
      <c r="F600" s="15" t="s">
        <v>1382</v>
      </c>
      <c r="G600" s="15" t="s">
        <v>1383</v>
      </c>
      <c r="H600" s="15" t="s">
        <v>611</v>
      </c>
      <c r="I600" s="11"/>
      <c r="J600" s="11"/>
    </row>
    <row r="601" spans="1:10">
      <c r="A601" s="14">
        <v>60321</v>
      </c>
      <c r="B601" s="15" t="s">
        <v>389</v>
      </c>
      <c r="C601" s="15" t="s">
        <v>840</v>
      </c>
      <c r="D601" s="15" t="s">
        <v>481</v>
      </c>
      <c r="E601" s="15" t="s">
        <v>1374</v>
      </c>
      <c r="F601" s="15" t="s">
        <v>1377</v>
      </c>
      <c r="G601" s="15" t="s">
        <v>1386</v>
      </c>
      <c r="H601" s="15" t="s">
        <v>1395</v>
      </c>
      <c r="I601" s="11"/>
      <c r="J601" s="11"/>
    </row>
    <row r="602" spans="1:10">
      <c r="A602" s="14">
        <v>61477</v>
      </c>
      <c r="B602" s="15" t="s">
        <v>439</v>
      </c>
      <c r="C602" s="15" t="s">
        <v>888</v>
      </c>
      <c r="D602" s="15" t="s">
        <v>477</v>
      </c>
      <c r="E602" s="15" t="s">
        <v>1374</v>
      </c>
      <c r="F602" s="15" t="s">
        <v>1377</v>
      </c>
      <c r="G602" s="15" t="s">
        <v>1386</v>
      </c>
      <c r="H602" s="15" t="s">
        <v>1395</v>
      </c>
      <c r="I602" s="11"/>
      <c r="J602" s="11"/>
    </row>
    <row r="603" spans="1:10">
      <c r="A603" s="14">
        <v>370</v>
      </c>
      <c r="B603" s="15" t="s">
        <v>69</v>
      </c>
      <c r="C603" s="15" t="s">
        <v>936</v>
      </c>
      <c r="D603" s="15" t="s">
        <v>477</v>
      </c>
      <c r="E603" s="15" t="s">
        <v>2263</v>
      </c>
      <c r="F603" s="15" t="s">
        <v>1377</v>
      </c>
      <c r="G603" s="15" t="s">
        <v>1386</v>
      </c>
      <c r="H603" s="15" t="s">
        <v>1395</v>
      </c>
      <c r="I603" s="11"/>
      <c r="J603" s="11"/>
    </row>
    <row r="604" spans="1:10">
      <c r="A604" s="14">
        <v>50359</v>
      </c>
      <c r="B604" s="15" t="s">
        <v>70</v>
      </c>
      <c r="C604" s="15" t="s">
        <v>869</v>
      </c>
      <c r="D604" s="15" t="s">
        <v>23</v>
      </c>
      <c r="E604" s="15" t="s">
        <v>1374</v>
      </c>
      <c r="F604" s="15" t="s">
        <v>1377</v>
      </c>
      <c r="G604" s="15" t="s">
        <v>1386</v>
      </c>
      <c r="H604" s="15" t="s">
        <v>1395</v>
      </c>
      <c r="I604" s="11"/>
      <c r="J604" s="11"/>
    </row>
    <row r="605" spans="1:10">
      <c r="A605" s="14">
        <v>92170</v>
      </c>
      <c r="B605" s="15" t="s">
        <v>245</v>
      </c>
      <c r="C605" s="15" t="s">
        <v>737</v>
      </c>
      <c r="D605" s="15" t="s">
        <v>477</v>
      </c>
      <c r="E605" s="15" t="s">
        <v>242</v>
      </c>
      <c r="F605" s="15" t="s">
        <v>1377</v>
      </c>
      <c r="G605" s="15" t="s">
        <v>1386</v>
      </c>
      <c r="H605" s="15" t="s">
        <v>733</v>
      </c>
      <c r="I605" s="11"/>
      <c r="J605" s="11"/>
    </row>
    <row r="606" spans="1:10">
      <c r="A606" s="14">
        <v>92709</v>
      </c>
      <c r="B606" s="15" t="s">
        <v>426</v>
      </c>
      <c r="C606" s="15" t="s">
        <v>732</v>
      </c>
      <c r="D606" s="15" t="s">
        <v>477</v>
      </c>
      <c r="E606" s="15" t="s">
        <v>2263</v>
      </c>
      <c r="F606" s="15" t="s">
        <v>1377</v>
      </c>
      <c r="G606" s="15" t="s">
        <v>1386</v>
      </c>
      <c r="H606" s="15" t="s">
        <v>733</v>
      </c>
      <c r="I606" s="11"/>
      <c r="J606" s="11"/>
    </row>
    <row r="607" spans="1:10">
      <c r="A607" s="14">
        <v>22222</v>
      </c>
      <c r="B607" s="15" t="s">
        <v>1404</v>
      </c>
      <c r="C607" s="15" t="s">
        <v>1404</v>
      </c>
      <c r="D607" s="15" t="s">
        <v>1404</v>
      </c>
      <c r="E607" s="15" t="s">
        <v>1404</v>
      </c>
      <c r="F607" s="15" t="s">
        <v>1404</v>
      </c>
      <c r="G607" s="15" t="s">
        <v>1404</v>
      </c>
      <c r="H607" s="15" t="s">
        <v>1404</v>
      </c>
      <c r="I607" s="11"/>
      <c r="J607" s="11"/>
    </row>
    <row r="608" spans="1:10">
      <c r="A608" s="14">
        <v>99999</v>
      </c>
      <c r="B608" s="15" t="s">
        <v>1405</v>
      </c>
      <c r="C608" s="15" t="s">
        <v>1405</v>
      </c>
      <c r="D608" s="15" t="s">
        <v>1405</v>
      </c>
      <c r="E608" s="15" t="s">
        <v>1405</v>
      </c>
      <c r="F608" s="15" t="s">
        <v>1405</v>
      </c>
      <c r="G608" s="15" t="s">
        <v>1405</v>
      </c>
      <c r="H608" s="15" t="s">
        <v>1405</v>
      </c>
      <c r="I608" s="11"/>
      <c r="J608" s="11"/>
    </row>
    <row r="609" spans="1:10">
      <c r="A609" s="14">
        <v>11111</v>
      </c>
      <c r="B609" s="15" t="s">
        <v>1406</v>
      </c>
      <c r="C609" s="15" t="s">
        <v>1406</v>
      </c>
      <c r="D609" s="15" t="s">
        <v>1406</v>
      </c>
      <c r="E609" s="15" t="s">
        <v>1406</v>
      </c>
      <c r="F609" s="15" t="s">
        <v>1406</v>
      </c>
      <c r="G609" s="15" t="s">
        <v>1406</v>
      </c>
      <c r="H609" s="15" t="s">
        <v>1406</v>
      </c>
      <c r="I609" s="11"/>
      <c r="J609" s="11"/>
    </row>
    <row r="610" spans="1:10">
      <c r="A610" s="14">
        <v>63264</v>
      </c>
      <c r="B610" s="15" t="s">
        <v>1407</v>
      </c>
      <c r="C610" s="15" t="s">
        <v>1560</v>
      </c>
      <c r="D610" s="15" t="s">
        <v>1359</v>
      </c>
      <c r="E610" s="15" t="s">
        <v>2263</v>
      </c>
      <c r="F610" s="15" t="s">
        <v>1378</v>
      </c>
      <c r="G610" s="15" t="s">
        <v>1376</v>
      </c>
      <c r="H610" s="15" t="s">
        <v>1376</v>
      </c>
      <c r="I610" s="11"/>
      <c r="J610" s="11"/>
    </row>
    <row r="611" spans="1:10">
      <c r="A611" s="14">
        <v>63419</v>
      </c>
      <c r="B611" s="15" t="s">
        <v>1408</v>
      </c>
      <c r="C611" s="15" t="s">
        <v>1561</v>
      </c>
      <c r="D611" s="15" t="s">
        <v>1359</v>
      </c>
      <c r="E611" s="15" t="s">
        <v>495</v>
      </c>
      <c r="F611" s="15" t="s">
        <v>1378</v>
      </c>
      <c r="G611" s="15" t="s">
        <v>1376</v>
      </c>
      <c r="H611" s="15" t="s">
        <v>1376</v>
      </c>
      <c r="I611" s="11"/>
      <c r="J611" s="11"/>
    </row>
    <row r="612" spans="1:10">
      <c r="A612" s="14">
        <v>63422</v>
      </c>
      <c r="B612" s="15" t="s">
        <v>1409</v>
      </c>
      <c r="C612" s="15" t="s">
        <v>1562</v>
      </c>
      <c r="D612" s="15" t="s">
        <v>1358</v>
      </c>
      <c r="E612" s="15" t="s">
        <v>494</v>
      </c>
      <c r="F612" s="15" t="s">
        <v>1378</v>
      </c>
      <c r="G612" s="15" t="s">
        <v>1376</v>
      </c>
      <c r="H612" s="15" t="s">
        <v>1376</v>
      </c>
      <c r="I612" s="11"/>
      <c r="J612" s="11"/>
    </row>
    <row r="613" spans="1:10">
      <c r="A613" s="14">
        <v>63764</v>
      </c>
      <c r="B613" s="15" t="s">
        <v>1410</v>
      </c>
      <c r="C613" s="15" t="s">
        <v>1563</v>
      </c>
      <c r="D613" s="15" t="s">
        <v>473</v>
      </c>
      <c r="E613" s="15" t="s">
        <v>2263</v>
      </c>
      <c r="F613" s="15" t="s">
        <v>1377</v>
      </c>
      <c r="G613" s="15" t="s">
        <v>583</v>
      </c>
      <c r="H613" s="15" t="s">
        <v>1376</v>
      </c>
      <c r="I613" s="11"/>
      <c r="J613" s="11"/>
    </row>
    <row r="614" spans="1:10">
      <c r="A614" s="14">
        <v>63770</v>
      </c>
      <c r="B614" s="15" t="s">
        <v>1411</v>
      </c>
      <c r="C614" s="15" t="s">
        <v>1564</v>
      </c>
      <c r="D614" s="15" t="s">
        <v>11</v>
      </c>
      <c r="E614" s="15" t="s">
        <v>45</v>
      </c>
      <c r="F614" s="15" t="s">
        <v>1377</v>
      </c>
      <c r="G614" s="15" t="s">
        <v>627</v>
      </c>
      <c r="H614" s="15" t="s">
        <v>1376</v>
      </c>
      <c r="I614" s="11"/>
      <c r="J614" s="11"/>
    </row>
    <row r="615" spans="1:10">
      <c r="A615" s="14">
        <v>63804</v>
      </c>
      <c r="B615" s="15" t="s">
        <v>1412</v>
      </c>
      <c r="C615" s="15" t="s">
        <v>1565</v>
      </c>
      <c r="D615" s="15" t="s">
        <v>473</v>
      </c>
      <c r="E615" s="15" t="s">
        <v>105</v>
      </c>
      <c r="F615" s="15" t="s">
        <v>1377</v>
      </c>
      <c r="G615" s="15" t="s">
        <v>594</v>
      </c>
      <c r="H615" s="15" t="s">
        <v>1376</v>
      </c>
      <c r="I615" s="11"/>
      <c r="J615" s="11"/>
    </row>
    <row r="616" spans="1:10">
      <c r="A616" s="14">
        <v>63813</v>
      </c>
      <c r="B616" s="15" t="s">
        <v>1413</v>
      </c>
      <c r="C616" s="15" t="s">
        <v>1566</v>
      </c>
      <c r="D616" s="15" t="s">
        <v>1365</v>
      </c>
      <c r="E616" s="15" t="s">
        <v>2263</v>
      </c>
      <c r="F616" s="15" t="s">
        <v>1377</v>
      </c>
      <c r="G616" s="15" t="s">
        <v>627</v>
      </c>
      <c r="H616" s="15" t="s">
        <v>1376</v>
      </c>
      <c r="I616" s="11"/>
      <c r="J616" s="11"/>
    </row>
    <row r="617" spans="1:10">
      <c r="A617" s="14">
        <v>63819</v>
      </c>
      <c r="B617" s="15" t="s">
        <v>1414</v>
      </c>
      <c r="C617" s="15" t="s">
        <v>1567</v>
      </c>
      <c r="D617" s="15" t="s">
        <v>473</v>
      </c>
      <c r="E617" s="15" t="s">
        <v>2263</v>
      </c>
      <c r="F617" s="15" t="s">
        <v>1377</v>
      </c>
      <c r="G617" s="15" t="s">
        <v>594</v>
      </c>
      <c r="H617" s="15" t="s">
        <v>624</v>
      </c>
      <c r="I617" s="11"/>
      <c r="J617" s="11"/>
    </row>
    <row r="618" spans="1:10">
      <c r="A618" s="14">
        <v>63827</v>
      </c>
      <c r="B618" s="15" t="s">
        <v>1415</v>
      </c>
      <c r="C618" s="15" t="s">
        <v>1568</v>
      </c>
      <c r="D618" s="15" t="s">
        <v>1368</v>
      </c>
      <c r="E618" s="15" t="s">
        <v>2263</v>
      </c>
      <c r="F618" s="15" t="s">
        <v>1377</v>
      </c>
      <c r="G618" s="15" t="s">
        <v>637</v>
      </c>
      <c r="H618" s="15" t="s">
        <v>654</v>
      </c>
      <c r="I618" s="11"/>
      <c r="J618" s="11"/>
    </row>
    <row r="619" spans="1:10">
      <c r="A619" s="14">
        <v>63828</v>
      </c>
      <c r="B619" s="15" t="s">
        <v>1416</v>
      </c>
      <c r="C619" s="15" t="s">
        <v>1569</v>
      </c>
      <c r="D619" s="15" t="s">
        <v>1368</v>
      </c>
      <c r="E619" s="15" t="s">
        <v>2263</v>
      </c>
      <c r="F619" s="15" t="s">
        <v>1377</v>
      </c>
      <c r="G619" s="15" t="s">
        <v>637</v>
      </c>
      <c r="H619" s="15" t="s">
        <v>654</v>
      </c>
      <c r="I619" s="11"/>
      <c r="J619" s="11"/>
    </row>
    <row r="620" spans="1:10">
      <c r="A620" s="14">
        <v>63852</v>
      </c>
      <c r="B620" s="15" t="s">
        <v>1417</v>
      </c>
      <c r="C620" s="15" t="s">
        <v>1570</v>
      </c>
      <c r="D620" s="15" t="s">
        <v>25</v>
      </c>
      <c r="E620" s="15" t="s">
        <v>2263</v>
      </c>
      <c r="F620" s="15" t="s">
        <v>1377</v>
      </c>
      <c r="G620" s="15" t="s">
        <v>583</v>
      </c>
      <c r="H620" s="15" t="s">
        <v>1376</v>
      </c>
      <c r="I620" s="11"/>
      <c r="J620" s="11"/>
    </row>
    <row r="621" spans="1:10">
      <c r="A621" s="14">
        <v>63856</v>
      </c>
      <c r="B621" s="15" t="s">
        <v>1418</v>
      </c>
      <c r="C621" s="15" t="s">
        <v>1571</v>
      </c>
      <c r="D621" s="15" t="s">
        <v>473</v>
      </c>
      <c r="E621" s="15" t="s">
        <v>1721</v>
      </c>
      <c r="F621" s="15" t="s">
        <v>1379</v>
      </c>
      <c r="G621" s="15" t="s">
        <v>1380</v>
      </c>
      <c r="H621" s="15" t="s">
        <v>1376</v>
      </c>
      <c r="I621" s="11"/>
      <c r="J621" s="11"/>
    </row>
    <row r="622" spans="1:10">
      <c r="A622" s="14">
        <v>63867</v>
      </c>
      <c r="B622" s="15" t="s">
        <v>1419</v>
      </c>
      <c r="C622" s="15" t="s">
        <v>1572</v>
      </c>
      <c r="D622" s="15" t="s">
        <v>481</v>
      </c>
      <c r="E622" s="15" t="s">
        <v>2263</v>
      </c>
      <c r="F622" s="15" t="s">
        <v>1377</v>
      </c>
      <c r="G622" s="15" t="s">
        <v>594</v>
      </c>
      <c r="H622" s="15" t="s">
        <v>1376</v>
      </c>
      <c r="I622" s="11"/>
      <c r="J622" s="11"/>
    </row>
    <row r="623" spans="1:10">
      <c r="A623" s="14">
        <v>63886</v>
      </c>
      <c r="B623" s="15" t="s">
        <v>1420</v>
      </c>
      <c r="C623" s="15" t="s">
        <v>1573</v>
      </c>
      <c r="D623" s="15" t="s">
        <v>473</v>
      </c>
      <c r="E623" s="15" t="s">
        <v>2263</v>
      </c>
      <c r="F623" s="15" t="s">
        <v>1377</v>
      </c>
      <c r="G623" s="15" t="s">
        <v>594</v>
      </c>
      <c r="H623" s="15" t="s">
        <v>595</v>
      </c>
      <c r="I623" s="11"/>
      <c r="J623" s="11"/>
    </row>
    <row r="624" spans="1:10">
      <c r="A624" s="14">
        <v>63917</v>
      </c>
      <c r="B624" s="15" t="s">
        <v>1421</v>
      </c>
      <c r="C624" s="15" t="s">
        <v>1574</v>
      </c>
      <c r="D624" s="15" t="s">
        <v>1368</v>
      </c>
      <c r="E624" s="15" t="s">
        <v>2263</v>
      </c>
      <c r="F624" s="15" t="s">
        <v>1377</v>
      </c>
      <c r="G624" s="15" t="s">
        <v>627</v>
      </c>
      <c r="H624" s="15" t="s">
        <v>1376</v>
      </c>
      <c r="I624" s="11"/>
      <c r="J624" s="11"/>
    </row>
    <row r="625" spans="1:10">
      <c r="A625" s="14">
        <v>63918</v>
      </c>
      <c r="B625" s="15" t="s">
        <v>1422</v>
      </c>
      <c r="C625" s="15" t="s">
        <v>1575</v>
      </c>
      <c r="D625" s="15" t="s">
        <v>1368</v>
      </c>
      <c r="E625" s="15" t="s">
        <v>2263</v>
      </c>
      <c r="F625" s="15" t="s">
        <v>1377</v>
      </c>
      <c r="G625" s="15" t="s">
        <v>627</v>
      </c>
      <c r="H625" s="15" t="s">
        <v>1376</v>
      </c>
      <c r="I625" s="11"/>
      <c r="J625" s="11"/>
    </row>
    <row r="626" spans="1:10">
      <c r="A626" s="14">
        <v>63910</v>
      </c>
      <c r="B626" s="15" t="s">
        <v>1423</v>
      </c>
      <c r="C626" s="15" t="s">
        <v>1576</v>
      </c>
      <c r="D626" s="15" t="s">
        <v>1368</v>
      </c>
      <c r="E626" s="15" t="s">
        <v>2263</v>
      </c>
      <c r="F626" s="15" t="s">
        <v>1377</v>
      </c>
      <c r="G626" s="15" t="s">
        <v>627</v>
      </c>
      <c r="H626" s="15" t="s">
        <v>1376</v>
      </c>
      <c r="I626" s="11"/>
      <c r="J626" s="11"/>
    </row>
    <row r="627" spans="1:10">
      <c r="A627" s="14">
        <v>63905</v>
      </c>
      <c r="B627" s="15" t="s">
        <v>1424</v>
      </c>
      <c r="C627" s="15" t="s">
        <v>1577</v>
      </c>
      <c r="D627" s="15" t="s">
        <v>1368</v>
      </c>
      <c r="E627" s="15" t="s">
        <v>2263</v>
      </c>
      <c r="F627" s="15" t="s">
        <v>1377</v>
      </c>
      <c r="G627" s="15" t="s">
        <v>627</v>
      </c>
      <c r="H627" s="15" t="s">
        <v>1376</v>
      </c>
      <c r="I627" s="11"/>
      <c r="J627" s="11"/>
    </row>
    <row r="628" spans="1:10">
      <c r="A628" s="14">
        <v>63891</v>
      </c>
      <c r="B628" s="15" t="s">
        <v>1425</v>
      </c>
      <c r="C628" s="15" t="s">
        <v>1578</v>
      </c>
      <c r="D628" s="15" t="s">
        <v>1368</v>
      </c>
      <c r="E628" s="15" t="s">
        <v>2263</v>
      </c>
      <c r="F628" s="15" t="s">
        <v>1377</v>
      </c>
      <c r="G628" s="15" t="s">
        <v>627</v>
      </c>
      <c r="H628" s="15" t="s">
        <v>1376</v>
      </c>
      <c r="I628" s="11"/>
      <c r="J628" s="11"/>
    </row>
    <row r="629" spans="1:10">
      <c r="A629" s="14">
        <v>63890</v>
      </c>
      <c r="B629" s="15" t="s">
        <v>1426</v>
      </c>
      <c r="C629" s="15" t="s">
        <v>1579</v>
      </c>
      <c r="D629" s="15" t="s">
        <v>1368</v>
      </c>
      <c r="E629" s="15" t="s">
        <v>2263</v>
      </c>
      <c r="F629" s="15" t="s">
        <v>1377</v>
      </c>
      <c r="G629" s="15" t="s">
        <v>627</v>
      </c>
      <c r="H629" s="15" t="s">
        <v>1376</v>
      </c>
      <c r="I629" s="11"/>
      <c r="J629" s="11"/>
    </row>
    <row r="630" spans="1:10">
      <c r="A630" s="14">
        <v>63898</v>
      </c>
      <c r="B630" s="15" t="s">
        <v>1427</v>
      </c>
      <c r="C630" s="15" t="s">
        <v>1580</v>
      </c>
      <c r="D630" s="15" t="s">
        <v>1368</v>
      </c>
      <c r="E630" s="15" t="s">
        <v>513</v>
      </c>
      <c r="F630" s="15" t="s">
        <v>1377</v>
      </c>
      <c r="G630" s="15" t="s">
        <v>583</v>
      </c>
      <c r="H630" s="15" t="s">
        <v>584</v>
      </c>
      <c r="I630" s="11"/>
      <c r="J630" s="11"/>
    </row>
    <row r="631" spans="1:10">
      <c r="A631" s="14">
        <v>63903</v>
      </c>
      <c r="B631" s="15" t="s">
        <v>1428</v>
      </c>
      <c r="C631" s="15" t="s">
        <v>1581</v>
      </c>
      <c r="D631" s="15" t="s">
        <v>1368</v>
      </c>
      <c r="E631" s="15" t="s">
        <v>2263</v>
      </c>
      <c r="F631" s="15" t="s">
        <v>1377</v>
      </c>
      <c r="G631" s="15" t="s">
        <v>627</v>
      </c>
      <c r="H631" s="15" t="s">
        <v>1376</v>
      </c>
      <c r="I631" s="11"/>
      <c r="J631" s="11"/>
    </row>
    <row r="632" spans="1:10">
      <c r="A632" s="14">
        <v>63899</v>
      </c>
      <c r="B632" s="15" t="s">
        <v>1429</v>
      </c>
      <c r="C632" s="15" t="s">
        <v>1582</v>
      </c>
      <c r="D632" s="15" t="s">
        <v>1368</v>
      </c>
      <c r="E632" s="15" t="s">
        <v>2263</v>
      </c>
      <c r="F632" s="15" t="s">
        <v>1377</v>
      </c>
      <c r="G632" s="15" t="s">
        <v>583</v>
      </c>
      <c r="H632" s="15" t="s">
        <v>584</v>
      </c>
      <c r="I632" s="11"/>
      <c r="J632" s="11"/>
    </row>
    <row r="633" spans="1:10">
      <c r="A633" s="14">
        <v>63920</v>
      </c>
      <c r="B633" s="15" t="s">
        <v>1430</v>
      </c>
      <c r="C633" s="15" t="s">
        <v>1583</v>
      </c>
      <c r="D633" s="15" t="s">
        <v>1368</v>
      </c>
      <c r="E633" s="15" t="s">
        <v>2263</v>
      </c>
      <c r="F633" s="15" t="s">
        <v>1377</v>
      </c>
      <c r="G633" s="15" t="s">
        <v>717</v>
      </c>
      <c r="H633" s="15" t="s">
        <v>1376</v>
      </c>
      <c r="I633" s="11"/>
      <c r="J633" s="11"/>
    </row>
    <row r="634" spans="1:10">
      <c r="A634" s="14">
        <v>63900</v>
      </c>
      <c r="B634" s="15" t="s">
        <v>1431</v>
      </c>
      <c r="C634" s="15" t="s">
        <v>1584</v>
      </c>
      <c r="D634" s="15" t="s">
        <v>1368</v>
      </c>
      <c r="E634" s="15" t="s">
        <v>2263</v>
      </c>
      <c r="F634" s="15" t="s">
        <v>1377</v>
      </c>
      <c r="G634" s="15" t="s">
        <v>583</v>
      </c>
      <c r="H634" s="15" t="s">
        <v>584</v>
      </c>
      <c r="I634" s="11"/>
      <c r="J634" s="11"/>
    </row>
    <row r="635" spans="1:10">
      <c r="A635" s="14">
        <v>63904</v>
      </c>
      <c r="B635" s="15" t="s">
        <v>1432</v>
      </c>
      <c r="C635" s="15" t="s">
        <v>1585</v>
      </c>
      <c r="D635" s="15" t="s">
        <v>1368</v>
      </c>
      <c r="E635" s="15" t="s">
        <v>2263</v>
      </c>
      <c r="F635" s="15" t="s">
        <v>1377</v>
      </c>
      <c r="G635" s="15" t="s">
        <v>583</v>
      </c>
      <c r="H635" s="15" t="s">
        <v>584</v>
      </c>
      <c r="I635" s="11"/>
      <c r="J635" s="11"/>
    </row>
    <row r="636" spans="1:10">
      <c r="A636" s="14">
        <v>63915</v>
      </c>
      <c r="B636" s="15" t="s">
        <v>1433</v>
      </c>
      <c r="C636" s="15" t="s">
        <v>1586</v>
      </c>
      <c r="D636" s="15" t="s">
        <v>1368</v>
      </c>
      <c r="E636" s="15" t="s">
        <v>513</v>
      </c>
      <c r="F636" s="15" t="s">
        <v>1377</v>
      </c>
      <c r="G636" s="15" t="s">
        <v>583</v>
      </c>
      <c r="H636" s="15" t="s">
        <v>584</v>
      </c>
      <c r="I636" s="11"/>
      <c r="J636" s="11"/>
    </row>
    <row r="637" spans="1:10">
      <c r="A637" s="14">
        <v>63939</v>
      </c>
      <c r="B637" s="15" t="s">
        <v>1434</v>
      </c>
      <c r="C637" s="15" t="s">
        <v>1587</v>
      </c>
      <c r="D637" s="15" t="s">
        <v>473</v>
      </c>
      <c r="E637" s="15" t="s">
        <v>2263</v>
      </c>
      <c r="F637" s="15" t="s">
        <v>1377</v>
      </c>
      <c r="G637" s="15" t="s">
        <v>627</v>
      </c>
      <c r="H637" s="15" t="s">
        <v>1376</v>
      </c>
      <c r="I637" s="11"/>
      <c r="J637" s="11"/>
    </row>
    <row r="638" spans="1:10">
      <c r="A638" s="14">
        <v>62024</v>
      </c>
      <c r="B638" s="15" t="s">
        <v>1435</v>
      </c>
      <c r="C638" s="15" t="s">
        <v>1588</v>
      </c>
      <c r="D638" s="15" t="s">
        <v>1359</v>
      </c>
      <c r="E638" s="15" t="s">
        <v>495</v>
      </c>
      <c r="F638" s="15" t="s">
        <v>1378</v>
      </c>
      <c r="G638" s="15" t="s">
        <v>1376</v>
      </c>
      <c r="H638" s="15" t="s">
        <v>1376</v>
      </c>
      <c r="I638" s="11"/>
      <c r="J638" s="11"/>
    </row>
    <row r="639" spans="1:10">
      <c r="A639" s="14">
        <v>62931</v>
      </c>
      <c r="B639" s="15" t="s">
        <v>1436</v>
      </c>
      <c r="C639" s="15" t="s">
        <v>1589</v>
      </c>
      <c r="D639" s="15" t="s">
        <v>477</v>
      </c>
      <c r="E639" s="15" t="s">
        <v>1721</v>
      </c>
      <c r="F639" s="15" t="s">
        <v>1379</v>
      </c>
      <c r="G639" s="15" t="s">
        <v>1380</v>
      </c>
      <c r="H639" s="15" t="s">
        <v>1376</v>
      </c>
      <c r="I639" s="11"/>
      <c r="J639" s="11"/>
    </row>
    <row r="640" spans="1:10">
      <c r="A640" s="14">
        <v>62984</v>
      </c>
      <c r="B640" s="15" t="s">
        <v>1437</v>
      </c>
      <c r="C640" s="15" t="s">
        <v>1590</v>
      </c>
      <c r="D640" s="15" t="s">
        <v>1367</v>
      </c>
      <c r="E640" s="15" t="s">
        <v>495</v>
      </c>
      <c r="F640" s="15" t="s">
        <v>1378</v>
      </c>
      <c r="G640" s="15" t="s">
        <v>1376</v>
      </c>
      <c r="H640" s="15" t="s">
        <v>1376</v>
      </c>
      <c r="I640" s="11"/>
      <c r="J640" s="11"/>
    </row>
    <row r="641" spans="1:10">
      <c r="A641" s="14">
        <v>62988</v>
      </c>
      <c r="B641" s="15" t="s">
        <v>1438</v>
      </c>
      <c r="C641" s="15" t="s">
        <v>1591</v>
      </c>
      <c r="D641" s="15" t="s">
        <v>1360</v>
      </c>
      <c r="E641" s="15" t="s">
        <v>45</v>
      </c>
      <c r="F641" s="15" t="s">
        <v>1377</v>
      </c>
      <c r="G641" s="15" t="s">
        <v>627</v>
      </c>
      <c r="H641" s="15" t="s">
        <v>1376</v>
      </c>
      <c r="I641" s="11"/>
      <c r="J641" s="11"/>
    </row>
    <row r="642" spans="1:10">
      <c r="A642" s="14">
        <v>63152</v>
      </c>
      <c r="B642" s="15" t="s">
        <v>1439</v>
      </c>
      <c r="C642" s="15" t="s">
        <v>1592</v>
      </c>
      <c r="D642" s="15" t="s">
        <v>1359</v>
      </c>
      <c r="E642" s="15" t="s">
        <v>495</v>
      </c>
      <c r="F642" s="15" t="s">
        <v>1378</v>
      </c>
      <c r="G642" s="15" t="s">
        <v>1376</v>
      </c>
      <c r="H642" s="15" t="s">
        <v>1376</v>
      </c>
      <c r="I642" s="11"/>
      <c r="J642" s="11"/>
    </row>
    <row r="643" spans="1:10">
      <c r="A643" s="14">
        <v>63173</v>
      </c>
      <c r="B643" s="15" t="s">
        <v>1440</v>
      </c>
      <c r="C643" s="15" t="s">
        <v>1593</v>
      </c>
      <c r="D643" s="15" t="s">
        <v>481</v>
      </c>
      <c r="E643" s="15" t="s">
        <v>299</v>
      </c>
      <c r="F643" s="15" t="s">
        <v>1377</v>
      </c>
      <c r="G643" s="15" t="s">
        <v>627</v>
      </c>
      <c r="H643" s="15" t="s">
        <v>759</v>
      </c>
      <c r="I643" s="11"/>
      <c r="J643" s="11"/>
    </row>
    <row r="644" spans="1:10">
      <c r="A644" s="14">
        <v>63215</v>
      </c>
      <c r="B644" s="15" t="s">
        <v>1441</v>
      </c>
      <c r="C644" s="15" t="s">
        <v>1594</v>
      </c>
      <c r="D644" s="15" t="s">
        <v>1358</v>
      </c>
      <c r="E644" s="15" t="s">
        <v>487</v>
      </c>
      <c r="F644" s="15" t="s">
        <v>1378</v>
      </c>
      <c r="G644" s="15" t="s">
        <v>1376</v>
      </c>
      <c r="H644" s="15" t="s">
        <v>1376</v>
      </c>
      <c r="I644" s="11"/>
      <c r="J644" s="11"/>
    </row>
    <row r="645" spans="1:10">
      <c r="A645" s="14">
        <v>63214</v>
      </c>
      <c r="B645" s="15" t="s">
        <v>1442</v>
      </c>
      <c r="C645" s="15" t="s">
        <v>1595</v>
      </c>
      <c r="D645" s="15" t="s">
        <v>473</v>
      </c>
      <c r="E645" s="15" t="s">
        <v>2263</v>
      </c>
      <c r="F645" s="15" t="s">
        <v>1377</v>
      </c>
      <c r="G645" s="15" t="s">
        <v>627</v>
      </c>
      <c r="H645" s="15" t="s">
        <v>1376</v>
      </c>
      <c r="I645" s="11"/>
      <c r="J645" s="11"/>
    </row>
    <row r="646" spans="1:10">
      <c r="A646" s="14">
        <v>60374</v>
      </c>
      <c r="B646" s="15" t="s">
        <v>1443</v>
      </c>
      <c r="C646" s="15" t="s">
        <v>1596</v>
      </c>
      <c r="D646" s="15" t="s">
        <v>1358</v>
      </c>
      <c r="E646" s="15" t="s">
        <v>495</v>
      </c>
      <c r="F646" s="15" t="s">
        <v>1378</v>
      </c>
      <c r="G646" s="15" t="s">
        <v>1376</v>
      </c>
      <c r="H646" s="15" t="s">
        <v>1376</v>
      </c>
      <c r="I646" s="11"/>
      <c r="J646" s="11"/>
    </row>
    <row r="647" spans="1:10">
      <c r="A647" s="14">
        <v>63302</v>
      </c>
      <c r="B647" s="15" t="s">
        <v>1444</v>
      </c>
      <c r="C647" s="15" t="s">
        <v>1597</v>
      </c>
      <c r="D647" s="15" t="s">
        <v>15</v>
      </c>
      <c r="E647" s="15" t="s">
        <v>39</v>
      </c>
      <c r="F647" s="15" t="s">
        <v>1377</v>
      </c>
      <c r="G647" s="15" t="s">
        <v>637</v>
      </c>
      <c r="H647" s="15" t="s">
        <v>638</v>
      </c>
      <c r="I647" s="11"/>
      <c r="J647" s="11"/>
    </row>
    <row r="648" spans="1:10">
      <c r="A648" s="14">
        <v>63387</v>
      </c>
      <c r="B648" s="15" t="s">
        <v>1445</v>
      </c>
      <c r="C648" s="15" t="s">
        <v>1598</v>
      </c>
      <c r="D648" s="15" t="s">
        <v>1369</v>
      </c>
      <c r="E648" s="15" t="s">
        <v>45</v>
      </c>
      <c r="F648" s="15" t="s">
        <v>1377</v>
      </c>
      <c r="G648" s="15" t="s">
        <v>627</v>
      </c>
      <c r="H648" s="15" t="s">
        <v>1376</v>
      </c>
      <c r="I648" s="11"/>
      <c r="J648" s="11"/>
    </row>
    <row r="649" spans="1:10">
      <c r="A649" s="14">
        <v>63280</v>
      </c>
      <c r="B649" s="15" t="s">
        <v>1446</v>
      </c>
      <c r="C649" s="15" t="s">
        <v>1599</v>
      </c>
      <c r="D649" s="15" t="s">
        <v>1369</v>
      </c>
      <c r="E649" s="15" t="s">
        <v>29</v>
      </c>
      <c r="F649" s="15" t="s">
        <v>1377</v>
      </c>
      <c r="G649" s="15" t="s">
        <v>637</v>
      </c>
      <c r="H649" s="15" t="s">
        <v>654</v>
      </c>
      <c r="I649" s="11"/>
      <c r="J649" s="11"/>
    </row>
    <row r="650" spans="1:10">
      <c r="A650" s="14">
        <v>63434</v>
      </c>
      <c r="B650" s="15" t="s">
        <v>1447</v>
      </c>
      <c r="C650" s="15" t="s">
        <v>1600</v>
      </c>
      <c r="D650" s="15" t="s">
        <v>1365</v>
      </c>
      <c r="E650" s="15" t="s">
        <v>2263</v>
      </c>
      <c r="F650" s="15" t="s">
        <v>1377</v>
      </c>
      <c r="G650" s="15" t="s">
        <v>627</v>
      </c>
      <c r="H650" s="15" t="s">
        <v>1376</v>
      </c>
      <c r="I650" s="11"/>
      <c r="J650" s="11"/>
    </row>
    <row r="651" spans="1:10">
      <c r="A651" s="14">
        <v>63455</v>
      </c>
      <c r="B651" s="15" t="s">
        <v>1448</v>
      </c>
      <c r="C651" s="15" t="s">
        <v>1601</v>
      </c>
      <c r="D651" s="15" t="s">
        <v>481</v>
      </c>
      <c r="E651" s="15" t="s">
        <v>2263</v>
      </c>
      <c r="F651" s="15" t="s">
        <v>1377</v>
      </c>
      <c r="G651" s="15" t="s">
        <v>672</v>
      </c>
      <c r="H651" s="15" t="s">
        <v>675</v>
      </c>
      <c r="I651" s="11"/>
      <c r="J651" s="11"/>
    </row>
    <row r="652" spans="1:10">
      <c r="A652" s="14">
        <v>63497</v>
      </c>
      <c r="B652" s="15" t="s">
        <v>1449</v>
      </c>
      <c r="C652" s="15" t="s">
        <v>1602</v>
      </c>
      <c r="D652" s="15" t="s">
        <v>25</v>
      </c>
      <c r="E652" s="15" t="s">
        <v>2263</v>
      </c>
      <c r="F652" s="15" t="s">
        <v>1377</v>
      </c>
      <c r="G652" s="15" t="s">
        <v>717</v>
      </c>
      <c r="H652" s="15" t="s">
        <v>902</v>
      </c>
      <c r="I652" s="11"/>
      <c r="J652" s="11"/>
    </row>
    <row r="653" spans="1:10">
      <c r="A653" s="14">
        <v>63495</v>
      </c>
      <c r="B653" s="15" t="s">
        <v>1450</v>
      </c>
      <c r="C653" s="15" t="s">
        <v>1603</v>
      </c>
      <c r="D653" s="15" t="s">
        <v>481</v>
      </c>
      <c r="E653" s="15" t="s">
        <v>2263</v>
      </c>
      <c r="F653" s="15" t="s">
        <v>1377</v>
      </c>
      <c r="G653" s="15" t="s">
        <v>594</v>
      </c>
      <c r="H653" s="15" t="s">
        <v>595</v>
      </c>
      <c r="I653" s="11"/>
      <c r="J653" s="11"/>
    </row>
    <row r="654" spans="1:10">
      <c r="A654" s="14">
        <v>63529</v>
      </c>
      <c r="B654" s="15" t="s">
        <v>1451</v>
      </c>
      <c r="C654" s="15" t="s">
        <v>1604</v>
      </c>
      <c r="D654" s="15" t="s">
        <v>1368</v>
      </c>
      <c r="E654" s="15" t="s">
        <v>2263</v>
      </c>
      <c r="F654" s="15" t="s">
        <v>1377</v>
      </c>
      <c r="G654" s="15" t="s">
        <v>627</v>
      </c>
      <c r="H654" s="15" t="s">
        <v>1376</v>
      </c>
      <c r="I654" s="11"/>
      <c r="J654" s="11"/>
    </row>
    <row r="655" spans="1:10">
      <c r="A655" s="14">
        <v>63565</v>
      </c>
      <c r="B655" s="15" t="s">
        <v>1452</v>
      </c>
      <c r="C655" s="15" t="s">
        <v>1605</v>
      </c>
      <c r="D655" s="15" t="s">
        <v>31</v>
      </c>
      <c r="E655" s="15" t="s">
        <v>2263</v>
      </c>
      <c r="F655" s="15" t="s">
        <v>1377</v>
      </c>
      <c r="G655" s="15" t="s">
        <v>672</v>
      </c>
      <c r="H655" s="15" t="s">
        <v>673</v>
      </c>
      <c r="I655" s="11"/>
      <c r="J655" s="11"/>
    </row>
    <row r="656" spans="1:10">
      <c r="A656" s="14">
        <v>63578</v>
      </c>
      <c r="B656" s="15" t="s">
        <v>1453</v>
      </c>
      <c r="C656" s="15" t="s">
        <v>1606</v>
      </c>
      <c r="D656" s="15" t="s">
        <v>473</v>
      </c>
      <c r="E656" s="15" t="s">
        <v>39</v>
      </c>
      <c r="F656" s="15" t="s">
        <v>1377</v>
      </c>
      <c r="G656" s="15" t="s">
        <v>637</v>
      </c>
      <c r="H656" s="15" t="s">
        <v>638</v>
      </c>
      <c r="I656" s="11"/>
      <c r="J656" s="11"/>
    </row>
    <row r="657" spans="1:10">
      <c r="A657" s="14">
        <v>63588</v>
      </c>
      <c r="B657" s="15" t="s">
        <v>1454</v>
      </c>
      <c r="C657" s="15" t="s">
        <v>1607</v>
      </c>
      <c r="D657" s="15" t="s">
        <v>25</v>
      </c>
      <c r="E657" s="15" t="s">
        <v>2263</v>
      </c>
      <c r="F657" s="15" t="s">
        <v>1377</v>
      </c>
      <c r="G657" s="15" t="s">
        <v>637</v>
      </c>
      <c r="H657" s="15" t="s">
        <v>654</v>
      </c>
      <c r="I657" s="11"/>
      <c r="J657" s="11"/>
    </row>
    <row r="658" spans="1:10">
      <c r="A658" s="14">
        <v>63601</v>
      </c>
      <c r="B658" s="15" t="s">
        <v>1455</v>
      </c>
      <c r="C658" s="15" t="s">
        <v>1608</v>
      </c>
      <c r="D658" s="15" t="s">
        <v>473</v>
      </c>
      <c r="E658" s="15" t="s">
        <v>317</v>
      </c>
      <c r="F658" s="15" t="s">
        <v>1377</v>
      </c>
      <c r="G658" s="15" t="s">
        <v>672</v>
      </c>
      <c r="H658" s="15" t="s">
        <v>673</v>
      </c>
      <c r="I658" s="11"/>
      <c r="J658" s="11"/>
    </row>
    <row r="659" spans="1:10">
      <c r="A659" s="14">
        <v>63602</v>
      </c>
      <c r="B659" s="15" t="s">
        <v>1456</v>
      </c>
      <c r="C659" s="15" t="s">
        <v>1609</v>
      </c>
      <c r="D659" s="15" t="s">
        <v>473</v>
      </c>
      <c r="E659" s="15" t="s">
        <v>52</v>
      </c>
      <c r="F659" s="15" t="s">
        <v>1377</v>
      </c>
      <c r="G659" s="15" t="s">
        <v>627</v>
      </c>
      <c r="H659" s="15" t="s">
        <v>1376</v>
      </c>
      <c r="I659" s="11"/>
      <c r="J659" s="11"/>
    </row>
    <row r="660" spans="1:10">
      <c r="A660" s="14">
        <v>63606</v>
      </c>
      <c r="B660" s="15" t="s">
        <v>1457</v>
      </c>
      <c r="C660" s="15" t="s">
        <v>1610</v>
      </c>
      <c r="D660" s="15" t="s">
        <v>25</v>
      </c>
      <c r="E660" s="15" t="s">
        <v>2263</v>
      </c>
      <c r="F660" s="15" t="s">
        <v>1377</v>
      </c>
      <c r="G660" s="15" t="s">
        <v>594</v>
      </c>
      <c r="H660" s="15" t="s">
        <v>595</v>
      </c>
      <c r="I660" s="11"/>
      <c r="J660" s="11"/>
    </row>
    <row r="661" spans="1:10">
      <c r="A661" s="14">
        <v>63607</v>
      </c>
      <c r="B661" s="15" t="s">
        <v>1458</v>
      </c>
      <c r="C661" s="15" t="s">
        <v>1611</v>
      </c>
      <c r="D661" s="15" t="s">
        <v>473</v>
      </c>
      <c r="E661" s="15" t="s">
        <v>1721</v>
      </c>
      <c r="F661" s="15" t="s">
        <v>1379</v>
      </c>
      <c r="G661" s="15" t="s">
        <v>1380</v>
      </c>
      <c r="H661" s="15" t="s">
        <v>1376</v>
      </c>
      <c r="I661" s="11"/>
      <c r="J661" s="11"/>
    </row>
    <row r="662" spans="1:10">
      <c r="A662" s="14">
        <v>63627</v>
      </c>
      <c r="B662" s="15" t="s">
        <v>1459</v>
      </c>
      <c r="C662" s="15" t="s">
        <v>1612</v>
      </c>
      <c r="D662" s="15" t="s">
        <v>473</v>
      </c>
      <c r="E662" s="15" t="s">
        <v>2263</v>
      </c>
      <c r="F662" s="15" t="s">
        <v>1377</v>
      </c>
      <c r="G662" s="15" t="s">
        <v>627</v>
      </c>
      <c r="H662" s="15" t="s">
        <v>759</v>
      </c>
      <c r="I662" s="11"/>
      <c r="J662" s="11"/>
    </row>
    <row r="663" spans="1:10">
      <c r="A663" s="14">
        <v>63703</v>
      </c>
      <c r="B663" s="15" t="s">
        <v>1460</v>
      </c>
      <c r="C663" s="15" t="s">
        <v>1613</v>
      </c>
      <c r="D663" s="15" t="s">
        <v>477</v>
      </c>
      <c r="E663" s="15" t="s">
        <v>1721</v>
      </c>
      <c r="F663" s="15" t="s">
        <v>1379</v>
      </c>
      <c r="G663" s="15" t="s">
        <v>1380</v>
      </c>
      <c r="H663" s="15" t="s">
        <v>1376</v>
      </c>
      <c r="I663" s="11"/>
      <c r="J663" s="11"/>
    </row>
    <row r="664" spans="1:10">
      <c r="A664" s="14">
        <v>63667</v>
      </c>
      <c r="B664" s="15" t="s">
        <v>1461</v>
      </c>
      <c r="C664" s="15" t="s">
        <v>1614</v>
      </c>
      <c r="D664" s="15" t="s">
        <v>1368</v>
      </c>
      <c r="E664" s="15" t="s">
        <v>2263</v>
      </c>
      <c r="F664" s="15" t="s">
        <v>1377</v>
      </c>
      <c r="G664" s="15" t="s">
        <v>627</v>
      </c>
      <c r="H664" s="15" t="s">
        <v>1376</v>
      </c>
      <c r="I664" s="11"/>
      <c r="J664" s="11"/>
    </row>
    <row r="665" spans="1:10">
      <c r="A665" s="14">
        <v>63689</v>
      </c>
      <c r="B665" s="15" t="s">
        <v>1462</v>
      </c>
      <c r="C665" s="15" t="s">
        <v>1615</v>
      </c>
      <c r="D665" s="15" t="s">
        <v>1368</v>
      </c>
      <c r="E665" s="15" t="s">
        <v>2263</v>
      </c>
      <c r="F665" s="15" t="s">
        <v>1377</v>
      </c>
      <c r="G665" s="15" t="s">
        <v>627</v>
      </c>
      <c r="H665" s="15" t="s">
        <v>1376</v>
      </c>
      <c r="I665" s="11"/>
      <c r="J665" s="11"/>
    </row>
    <row r="666" spans="1:10">
      <c r="A666" s="14">
        <v>63660</v>
      </c>
      <c r="B666" s="15" t="s">
        <v>1463</v>
      </c>
      <c r="C666" s="15" t="s">
        <v>1616</v>
      </c>
      <c r="D666" s="15" t="s">
        <v>1368</v>
      </c>
      <c r="E666" s="15" t="s">
        <v>2263</v>
      </c>
      <c r="F666" s="15" t="s">
        <v>1377</v>
      </c>
      <c r="G666" s="15" t="s">
        <v>627</v>
      </c>
      <c r="H666" s="15" t="s">
        <v>1376</v>
      </c>
      <c r="I666" s="11"/>
      <c r="J666" s="11"/>
    </row>
    <row r="667" spans="1:10">
      <c r="A667" s="14">
        <v>63672</v>
      </c>
      <c r="B667" s="15" t="s">
        <v>1464</v>
      </c>
      <c r="C667" s="15" t="s">
        <v>1617</v>
      </c>
      <c r="D667" s="15" t="s">
        <v>1368</v>
      </c>
      <c r="E667" s="15" t="s">
        <v>52</v>
      </c>
      <c r="F667" s="15" t="s">
        <v>1377</v>
      </c>
      <c r="G667" s="15" t="s">
        <v>627</v>
      </c>
      <c r="H667" s="15" t="s">
        <v>1376</v>
      </c>
      <c r="I667" s="11"/>
      <c r="J667" s="11"/>
    </row>
    <row r="668" spans="1:10">
      <c r="A668" s="14">
        <v>63673</v>
      </c>
      <c r="B668" s="15" t="s">
        <v>1465</v>
      </c>
      <c r="C668" s="15" t="s">
        <v>1618</v>
      </c>
      <c r="D668" s="15" t="s">
        <v>1368</v>
      </c>
      <c r="E668" s="15" t="s">
        <v>2263</v>
      </c>
      <c r="F668" s="15" t="s">
        <v>1377</v>
      </c>
      <c r="G668" s="15" t="s">
        <v>627</v>
      </c>
      <c r="H668" s="15" t="s">
        <v>1376</v>
      </c>
      <c r="I668" s="11"/>
      <c r="J668" s="11"/>
    </row>
    <row r="669" spans="1:10">
      <c r="A669" s="14">
        <v>63685</v>
      </c>
      <c r="B669" s="15" t="s">
        <v>1466</v>
      </c>
      <c r="C669" s="15" t="s">
        <v>1619</v>
      </c>
      <c r="D669" s="15" t="s">
        <v>25</v>
      </c>
      <c r="E669" s="15" t="s">
        <v>52</v>
      </c>
      <c r="F669" s="15" t="s">
        <v>1377</v>
      </c>
      <c r="G669" s="15" t="s">
        <v>627</v>
      </c>
      <c r="H669" s="15" t="s">
        <v>1376</v>
      </c>
      <c r="I669" s="11"/>
      <c r="J669" s="11"/>
    </row>
    <row r="670" spans="1:10">
      <c r="A670" s="14">
        <v>63642</v>
      </c>
      <c r="B670" s="15" t="s">
        <v>1467</v>
      </c>
      <c r="C670" s="15" t="s">
        <v>1620</v>
      </c>
      <c r="D670" s="15" t="s">
        <v>473</v>
      </c>
      <c r="E670" s="15" t="s">
        <v>45</v>
      </c>
      <c r="F670" s="15" t="s">
        <v>1377</v>
      </c>
      <c r="G670" s="15" t="s">
        <v>627</v>
      </c>
      <c r="H670" s="15" t="s">
        <v>1376</v>
      </c>
      <c r="I670" s="11"/>
      <c r="J670" s="11"/>
    </row>
    <row r="671" spans="1:10">
      <c r="A671" s="14">
        <v>63652</v>
      </c>
      <c r="B671" s="15" t="s">
        <v>1468</v>
      </c>
      <c r="C671" s="15" t="s">
        <v>1621</v>
      </c>
      <c r="D671" s="15" t="s">
        <v>473</v>
      </c>
      <c r="E671" s="15" t="s">
        <v>2263</v>
      </c>
      <c r="F671" s="15" t="s">
        <v>1377</v>
      </c>
      <c r="G671" s="15" t="s">
        <v>717</v>
      </c>
      <c r="H671" s="15" t="s">
        <v>722</v>
      </c>
      <c r="I671" s="11"/>
      <c r="J671" s="11"/>
    </row>
    <row r="672" spans="1:10">
      <c r="A672" s="14">
        <v>63702</v>
      </c>
      <c r="B672" s="15" t="s">
        <v>1469</v>
      </c>
      <c r="C672" s="15" t="s">
        <v>1622</v>
      </c>
      <c r="D672" s="15" t="s">
        <v>477</v>
      </c>
      <c r="E672" s="15" t="s">
        <v>1721</v>
      </c>
      <c r="F672" s="15" t="s">
        <v>1379</v>
      </c>
      <c r="G672" s="15" t="s">
        <v>1380</v>
      </c>
      <c r="H672" s="15" t="s">
        <v>1376</v>
      </c>
      <c r="I672" s="11"/>
      <c r="J672" s="11"/>
    </row>
    <row r="673" spans="1:10">
      <c r="A673" s="14">
        <v>63718</v>
      </c>
      <c r="B673" s="15" t="s">
        <v>1470</v>
      </c>
      <c r="C673" s="15" t="s">
        <v>1623</v>
      </c>
      <c r="D673" s="15" t="s">
        <v>1358</v>
      </c>
      <c r="E673" s="15" t="s">
        <v>2263</v>
      </c>
      <c r="F673" s="15" t="s">
        <v>1378</v>
      </c>
      <c r="G673" s="15" t="s">
        <v>1376</v>
      </c>
      <c r="H673" s="15" t="s">
        <v>1376</v>
      </c>
      <c r="I673" s="11"/>
      <c r="J673" s="11"/>
    </row>
    <row r="674" spans="1:10">
      <c r="A674" s="14">
        <v>63746</v>
      </c>
      <c r="B674" s="15" t="s">
        <v>1471</v>
      </c>
      <c r="C674" s="15" t="s">
        <v>1624</v>
      </c>
      <c r="D674" s="15" t="s">
        <v>473</v>
      </c>
      <c r="E674" s="15" t="s">
        <v>52</v>
      </c>
      <c r="F674" s="15" t="s">
        <v>1377</v>
      </c>
      <c r="G674" s="15" t="s">
        <v>627</v>
      </c>
      <c r="H674" s="15" t="s">
        <v>1376</v>
      </c>
      <c r="I674" s="11"/>
      <c r="J674" s="11"/>
    </row>
    <row r="675" spans="1:10">
      <c r="A675" s="14">
        <v>63745</v>
      </c>
      <c r="B675" s="15" t="s">
        <v>1472</v>
      </c>
      <c r="C675" s="15" t="s">
        <v>1625</v>
      </c>
      <c r="D675" s="15" t="s">
        <v>1358</v>
      </c>
      <c r="E675" s="15" t="s">
        <v>2263</v>
      </c>
      <c r="F675" s="15" t="s">
        <v>1378</v>
      </c>
      <c r="G675" s="15" t="s">
        <v>1376</v>
      </c>
      <c r="H675" s="15" t="s">
        <v>1376</v>
      </c>
      <c r="I675" s="11"/>
      <c r="J675" s="11"/>
    </row>
    <row r="676" spans="1:10">
      <c r="A676" s="14">
        <v>60424</v>
      </c>
      <c r="B676" s="15" t="s">
        <v>1473</v>
      </c>
      <c r="C676" s="15" t="s">
        <v>1626</v>
      </c>
      <c r="D676" s="15" t="s">
        <v>473</v>
      </c>
      <c r="E676" s="15" t="s">
        <v>47</v>
      </c>
      <c r="F676" s="15" t="s">
        <v>1377</v>
      </c>
      <c r="G676" s="15" t="s">
        <v>552</v>
      </c>
      <c r="H676" s="15" t="s">
        <v>1394</v>
      </c>
      <c r="I676" s="11"/>
      <c r="J676" s="11"/>
    </row>
    <row r="677" spans="1:10">
      <c r="A677" s="14">
        <v>61566</v>
      </c>
      <c r="B677" s="15" t="s">
        <v>1474</v>
      </c>
      <c r="C677" s="15" t="s">
        <v>1627</v>
      </c>
      <c r="D677" s="15" t="s">
        <v>477</v>
      </c>
      <c r="E677" s="15" t="s">
        <v>47</v>
      </c>
      <c r="F677" s="15" t="s">
        <v>1377</v>
      </c>
      <c r="G677" s="15" t="s">
        <v>552</v>
      </c>
      <c r="H677" s="15" t="s">
        <v>1394</v>
      </c>
      <c r="I677" s="11"/>
      <c r="J677" s="11"/>
    </row>
    <row r="678" spans="1:10">
      <c r="A678" s="14">
        <v>63691</v>
      </c>
      <c r="B678" s="15" t="s">
        <v>1475</v>
      </c>
      <c r="C678" s="15" t="s">
        <v>1628</v>
      </c>
      <c r="D678" s="15" t="s">
        <v>481</v>
      </c>
      <c r="E678" s="15" t="s">
        <v>284</v>
      </c>
      <c r="F678" s="15" t="s">
        <v>1377</v>
      </c>
      <c r="G678" s="15" t="s">
        <v>552</v>
      </c>
      <c r="H678" s="15" t="s">
        <v>685</v>
      </c>
      <c r="I678" s="11"/>
      <c r="J678" s="11"/>
    </row>
    <row r="679" spans="1:10">
      <c r="A679" s="14">
        <v>63670</v>
      </c>
      <c r="B679" s="15" t="s">
        <v>1476</v>
      </c>
      <c r="C679" s="15" t="s">
        <v>1629</v>
      </c>
      <c r="D679" s="15" t="s">
        <v>1368</v>
      </c>
      <c r="E679" s="15" t="s">
        <v>155</v>
      </c>
      <c r="F679" s="15" t="s">
        <v>1377</v>
      </c>
      <c r="G679" s="15" t="s">
        <v>552</v>
      </c>
      <c r="H679" s="15" t="s">
        <v>633</v>
      </c>
      <c r="I679" s="11"/>
      <c r="J679" s="11"/>
    </row>
    <row r="680" spans="1:10">
      <c r="A680" s="14">
        <v>63698</v>
      </c>
      <c r="B680" s="15" t="s">
        <v>1477</v>
      </c>
      <c r="C680" s="15" t="s">
        <v>1630</v>
      </c>
      <c r="D680" s="15" t="s">
        <v>1368</v>
      </c>
      <c r="E680" s="15" t="s">
        <v>47</v>
      </c>
      <c r="F680" s="15" t="s">
        <v>1377</v>
      </c>
      <c r="G680" s="15" t="s">
        <v>552</v>
      </c>
      <c r="H680" s="15" t="s">
        <v>1394</v>
      </c>
      <c r="I680" s="11"/>
      <c r="J680" s="11"/>
    </row>
    <row r="681" spans="1:10">
      <c r="A681" s="14">
        <v>63697</v>
      </c>
      <c r="B681" s="15" t="s">
        <v>1478</v>
      </c>
      <c r="C681" s="15" t="s">
        <v>1631</v>
      </c>
      <c r="D681" s="15" t="s">
        <v>1368</v>
      </c>
      <c r="E681" s="15" t="s">
        <v>47</v>
      </c>
      <c r="F681" s="15" t="s">
        <v>1377</v>
      </c>
      <c r="G681" s="15" t="s">
        <v>552</v>
      </c>
      <c r="H681" s="15" t="s">
        <v>1394</v>
      </c>
      <c r="I681" s="11"/>
      <c r="J681" s="11"/>
    </row>
    <row r="682" spans="1:10">
      <c r="A682" s="14">
        <v>63799</v>
      </c>
      <c r="B682" s="15" t="s">
        <v>1479</v>
      </c>
      <c r="C682" s="15" t="s">
        <v>1632</v>
      </c>
      <c r="D682" s="15" t="s">
        <v>31</v>
      </c>
      <c r="E682" s="15" t="s">
        <v>2263</v>
      </c>
      <c r="F682" s="15" t="s">
        <v>1377</v>
      </c>
      <c r="G682" s="15" t="s">
        <v>552</v>
      </c>
      <c r="H682" s="15" t="s">
        <v>1394</v>
      </c>
      <c r="I682" s="11"/>
      <c r="J682" s="11"/>
    </row>
    <row r="683" spans="1:10">
      <c r="A683" s="14">
        <v>63897</v>
      </c>
      <c r="B683" s="15" t="s">
        <v>1480</v>
      </c>
      <c r="C683" s="15" t="s">
        <v>1633</v>
      </c>
      <c r="D683" s="15" t="s">
        <v>1368</v>
      </c>
      <c r="E683" s="15" t="s">
        <v>284</v>
      </c>
      <c r="F683" s="15" t="s">
        <v>1377</v>
      </c>
      <c r="G683" s="15" t="s">
        <v>552</v>
      </c>
      <c r="H683" s="15" t="s">
        <v>685</v>
      </c>
      <c r="I683" s="11"/>
      <c r="J683" s="11"/>
    </row>
    <row r="684" spans="1:10">
      <c r="A684" s="14">
        <v>63894</v>
      </c>
      <c r="B684" s="15" t="s">
        <v>1481</v>
      </c>
      <c r="C684" s="15" t="s">
        <v>1634</v>
      </c>
      <c r="D684" s="15" t="s">
        <v>1368</v>
      </c>
      <c r="E684" s="15" t="s">
        <v>2263</v>
      </c>
      <c r="F684" s="15" t="s">
        <v>1377</v>
      </c>
      <c r="G684" s="15" t="s">
        <v>552</v>
      </c>
      <c r="H684" s="15" t="s">
        <v>591</v>
      </c>
      <c r="I684" s="11"/>
      <c r="J684" s="11"/>
    </row>
    <row r="685" spans="1:10">
      <c r="A685" s="14">
        <v>63906</v>
      </c>
      <c r="B685" s="15" t="s">
        <v>1482</v>
      </c>
      <c r="C685" s="15" t="s">
        <v>1635</v>
      </c>
      <c r="D685" s="15" t="s">
        <v>1368</v>
      </c>
      <c r="E685" s="15" t="s">
        <v>47</v>
      </c>
      <c r="F685" s="15" t="s">
        <v>1377</v>
      </c>
      <c r="G685" s="15" t="s">
        <v>552</v>
      </c>
      <c r="H685" s="15" t="s">
        <v>1394</v>
      </c>
      <c r="I685" s="11"/>
      <c r="J685" s="11"/>
    </row>
    <row r="686" spans="1:10">
      <c r="A686" s="14">
        <v>63901</v>
      </c>
      <c r="B686" s="15" t="s">
        <v>1483</v>
      </c>
      <c r="C686" s="15" t="s">
        <v>1636</v>
      </c>
      <c r="D686" s="15" t="s">
        <v>1368</v>
      </c>
      <c r="E686" s="15" t="s">
        <v>150</v>
      </c>
      <c r="F686" s="15" t="s">
        <v>1377</v>
      </c>
      <c r="G686" s="15" t="s">
        <v>552</v>
      </c>
      <c r="H686" s="15" t="s">
        <v>1376</v>
      </c>
      <c r="I686" s="11"/>
      <c r="J686" s="11"/>
    </row>
    <row r="687" spans="1:10">
      <c r="A687" s="14">
        <v>63911</v>
      </c>
      <c r="B687" s="15" t="s">
        <v>1484</v>
      </c>
      <c r="C687" s="15" t="s">
        <v>1637</v>
      </c>
      <c r="D687" s="15" t="s">
        <v>1368</v>
      </c>
      <c r="E687" s="15" t="s">
        <v>2263</v>
      </c>
      <c r="F687" s="15" t="s">
        <v>1377</v>
      </c>
      <c r="G687" s="15" t="s">
        <v>552</v>
      </c>
      <c r="H687" s="15" t="s">
        <v>587</v>
      </c>
      <c r="I687" s="11"/>
      <c r="J687" s="11"/>
    </row>
    <row r="688" spans="1:10">
      <c r="A688" s="14">
        <v>63908</v>
      </c>
      <c r="B688" s="15" t="s">
        <v>1485</v>
      </c>
      <c r="C688" s="15" t="s">
        <v>1638</v>
      </c>
      <c r="D688" s="15" t="s">
        <v>1368</v>
      </c>
      <c r="E688" s="15" t="s">
        <v>2263</v>
      </c>
      <c r="F688" s="15" t="s">
        <v>1377</v>
      </c>
      <c r="G688" s="15" t="s">
        <v>552</v>
      </c>
      <c r="H688" s="15" t="s">
        <v>1394</v>
      </c>
      <c r="I688" s="11"/>
      <c r="J688" s="11"/>
    </row>
    <row r="689" spans="1:10">
      <c r="A689" s="14">
        <v>63907</v>
      </c>
      <c r="B689" s="15" t="s">
        <v>1486</v>
      </c>
      <c r="C689" s="15" t="s">
        <v>1639</v>
      </c>
      <c r="D689" s="15" t="s">
        <v>1368</v>
      </c>
      <c r="E689" s="15" t="s">
        <v>2263</v>
      </c>
      <c r="F689" s="15" t="s">
        <v>1377</v>
      </c>
      <c r="G689" s="15" t="s">
        <v>552</v>
      </c>
      <c r="H689" s="15" t="s">
        <v>1394</v>
      </c>
      <c r="I689" s="11"/>
      <c r="J689" s="11"/>
    </row>
    <row r="690" spans="1:10">
      <c r="A690" s="14">
        <v>63065</v>
      </c>
      <c r="B690" s="15" t="s">
        <v>1487</v>
      </c>
      <c r="C690" s="15" t="s">
        <v>1640</v>
      </c>
      <c r="D690" s="15" t="s">
        <v>481</v>
      </c>
      <c r="E690" s="15" t="s">
        <v>2263</v>
      </c>
      <c r="F690" s="15" t="s">
        <v>1377</v>
      </c>
      <c r="G690" s="15" t="s">
        <v>1386</v>
      </c>
      <c r="H690" s="15" t="s">
        <v>649</v>
      </c>
      <c r="I690" s="11"/>
      <c r="J690" s="11"/>
    </row>
    <row r="691" spans="1:10">
      <c r="A691" s="14">
        <v>63357</v>
      </c>
      <c r="B691" s="15" t="s">
        <v>1488</v>
      </c>
      <c r="C691" s="15" t="s">
        <v>1641</v>
      </c>
      <c r="D691" s="15" t="s">
        <v>473</v>
      </c>
      <c r="E691" s="15" t="s">
        <v>519</v>
      </c>
      <c r="F691" s="15" t="s">
        <v>1377</v>
      </c>
      <c r="G691" s="15" t="s">
        <v>1386</v>
      </c>
      <c r="H691" s="15" t="s">
        <v>670</v>
      </c>
      <c r="I691" s="11"/>
      <c r="J691" s="11"/>
    </row>
    <row r="692" spans="1:10">
      <c r="A692" s="14">
        <v>63437</v>
      </c>
      <c r="B692" s="15" t="s">
        <v>1489</v>
      </c>
      <c r="C692" s="15" t="s">
        <v>1642</v>
      </c>
      <c r="D692" s="15" t="s">
        <v>31</v>
      </c>
      <c r="E692" s="15" t="s">
        <v>2263</v>
      </c>
      <c r="F692" s="15" t="s">
        <v>1377</v>
      </c>
      <c r="G692" s="15" t="s">
        <v>1386</v>
      </c>
      <c r="H692" s="15" t="s">
        <v>1396</v>
      </c>
      <c r="I692" s="11"/>
      <c r="J692" s="11"/>
    </row>
    <row r="693" spans="1:10">
      <c r="A693" s="14">
        <v>63571</v>
      </c>
      <c r="B693" s="15" t="s">
        <v>1490</v>
      </c>
      <c r="C693" s="15" t="s">
        <v>1643</v>
      </c>
      <c r="D693" s="15" t="s">
        <v>473</v>
      </c>
      <c r="E693" s="15" t="s">
        <v>89</v>
      </c>
      <c r="F693" s="15" t="s">
        <v>1377</v>
      </c>
      <c r="G693" s="15" t="s">
        <v>1386</v>
      </c>
      <c r="H693" s="15" t="s">
        <v>1396</v>
      </c>
      <c r="I693" s="11"/>
      <c r="J693" s="11"/>
    </row>
    <row r="694" spans="1:10">
      <c r="A694" s="14">
        <v>63648</v>
      </c>
      <c r="B694" s="15" t="s">
        <v>1491</v>
      </c>
      <c r="C694" s="15" t="s">
        <v>1644</v>
      </c>
      <c r="D694" s="15" t="s">
        <v>473</v>
      </c>
      <c r="E694" s="15" t="s">
        <v>2263</v>
      </c>
      <c r="F694" s="15" t="s">
        <v>1377</v>
      </c>
      <c r="G694" s="15" t="s">
        <v>1386</v>
      </c>
      <c r="H694" s="15" t="s">
        <v>649</v>
      </c>
      <c r="I694" s="11"/>
      <c r="J694" s="11"/>
    </row>
    <row r="695" spans="1:10">
      <c r="A695" s="14">
        <v>63708</v>
      </c>
      <c r="B695" s="15" t="s">
        <v>1492</v>
      </c>
      <c r="C695" s="15" t="s">
        <v>1645</v>
      </c>
      <c r="D695" s="15" t="s">
        <v>473</v>
      </c>
      <c r="E695" s="15" t="s">
        <v>2263</v>
      </c>
      <c r="F695" s="15" t="s">
        <v>1377</v>
      </c>
      <c r="G695" s="15" t="s">
        <v>1386</v>
      </c>
      <c r="H695" s="15" t="s">
        <v>852</v>
      </c>
      <c r="I695" s="11"/>
      <c r="J695" s="11"/>
    </row>
    <row r="696" spans="1:10">
      <c r="A696" s="14">
        <v>63709</v>
      </c>
      <c r="B696" s="15" t="s">
        <v>1493</v>
      </c>
      <c r="C696" s="15" t="s">
        <v>1646</v>
      </c>
      <c r="D696" s="15" t="s">
        <v>481</v>
      </c>
      <c r="E696" s="15" t="s">
        <v>1374</v>
      </c>
      <c r="F696" s="15" t="s">
        <v>1377</v>
      </c>
      <c r="G696" s="15" t="s">
        <v>1386</v>
      </c>
      <c r="H696" s="15" t="s">
        <v>1395</v>
      </c>
      <c r="I696" s="11"/>
      <c r="J696" s="11"/>
    </row>
    <row r="697" spans="1:10">
      <c r="A697" s="14">
        <v>63712</v>
      </c>
      <c r="B697" s="15" t="s">
        <v>1494</v>
      </c>
      <c r="C697" s="15" t="s">
        <v>1647</v>
      </c>
      <c r="D697" s="15" t="s">
        <v>481</v>
      </c>
      <c r="E697" s="15" t="s">
        <v>1374</v>
      </c>
      <c r="F697" s="15" t="s">
        <v>1377</v>
      </c>
      <c r="G697" s="15" t="s">
        <v>1386</v>
      </c>
      <c r="H697" s="15" t="s">
        <v>1395</v>
      </c>
      <c r="I697" s="11"/>
      <c r="J697" s="11"/>
    </row>
    <row r="698" spans="1:10">
      <c r="A698" s="14">
        <v>63811</v>
      </c>
      <c r="B698" s="15" t="s">
        <v>1495</v>
      </c>
      <c r="C698" s="15" t="s">
        <v>1648</v>
      </c>
      <c r="D698" s="15" t="s">
        <v>481</v>
      </c>
      <c r="E698" s="15" t="s">
        <v>2263</v>
      </c>
      <c r="F698" s="15" t="s">
        <v>1377</v>
      </c>
      <c r="G698" s="15" t="s">
        <v>1386</v>
      </c>
      <c r="H698" s="15" t="s">
        <v>559</v>
      </c>
      <c r="I698" s="11"/>
      <c r="J698" s="11"/>
    </row>
    <row r="699" spans="1:10">
      <c r="A699" s="14">
        <v>63822</v>
      </c>
      <c r="B699" s="15" t="s">
        <v>1496</v>
      </c>
      <c r="C699" s="15" t="s">
        <v>1649</v>
      </c>
      <c r="D699" s="15" t="s">
        <v>473</v>
      </c>
      <c r="E699" s="15" t="s">
        <v>2263</v>
      </c>
      <c r="F699" s="15" t="s">
        <v>1377</v>
      </c>
      <c r="G699" s="15" t="s">
        <v>1386</v>
      </c>
      <c r="H699" s="15" t="s">
        <v>1395</v>
      </c>
      <c r="I699" s="11"/>
      <c r="J699" s="11"/>
    </row>
    <row r="700" spans="1:10">
      <c r="A700" s="14">
        <v>63877</v>
      </c>
      <c r="B700" s="15" t="s">
        <v>1497</v>
      </c>
      <c r="C700" s="15" t="s">
        <v>1650</v>
      </c>
      <c r="D700" s="15" t="s">
        <v>473</v>
      </c>
      <c r="E700" s="15" t="s">
        <v>2263</v>
      </c>
      <c r="F700" s="15" t="s">
        <v>1377</v>
      </c>
      <c r="G700" s="15" t="s">
        <v>1386</v>
      </c>
      <c r="H700" s="15" t="s">
        <v>1396</v>
      </c>
      <c r="I700" s="11"/>
      <c r="J700" s="11"/>
    </row>
    <row r="701" spans="1:10">
      <c r="A701" s="14">
        <v>276</v>
      </c>
      <c r="B701" s="15" t="s">
        <v>1498</v>
      </c>
      <c r="C701" s="15" t="s">
        <v>1651</v>
      </c>
      <c r="D701" s="15" t="s">
        <v>473</v>
      </c>
      <c r="E701" s="15" t="s">
        <v>2263</v>
      </c>
      <c r="F701" s="15" t="s">
        <v>1382</v>
      </c>
      <c r="G701" s="15" t="s">
        <v>1383</v>
      </c>
      <c r="H701" s="15" t="s">
        <v>833</v>
      </c>
      <c r="I701" s="11"/>
      <c r="J701" s="11"/>
    </row>
    <row r="702" spans="1:10">
      <c r="A702" s="14">
        <v>60307</v>
      </c>
      <c r="B702" s="15" t="s">
        <v>1499</v>
      </c>
      <c r="C702" s="15" t="s">
        <v>1652</v>
      </c>
      <c r="D702" s="15" t="s">
        <v>473</v>
      </c>
      <c r="E702" s="15" t="s">
        <v>480</v>
      </c>
      <c r="F702" s="15" t="s">
        <v>1382</v>
      </c>
      <c r="G702" s="15" t="s">
        <v>1387</v>
      </c>
      <c r="H702" s="15" t="s">
        <v>1376</v>
      </c>
      <c r="I702" s="11"/>
      <c r="J702" s="11"/>
    </row>
    <row r="703" spans="1:10">
      <c r="A703" s="14">
        <v>60797</v>
      </c>
      <c r="B703" s="15" t="s">
        <v>1500</v>
      </c>
      <c r="C703" s="15" t="s">
        <v>1653</v>
      </c>
      <c r="D703" s="15" t="s">
        <v>11</v>
      </c>
      <c r="E703" s="15" t="s">
        <v>484</v>
      </c>
      <c r="F703" s="15" t="s">
        <v>1382</v>
      </c>
      <c r="G703" s="15" t="s">
        <v>1384</v>
      </c>
      <c r="H703" s="15" t="s">
        <v>1083</v>
      </c>
      <c r="I703" s="11"/>
      <c r="J703" s="11"/>
    </row>
    <row r="704" spans="1:10">
      <c r="A704" s="14">
        <v>62825</v>
      </c>
      <c r="B704" s="15" t="s">
        <v>1501</v>
      </c>
      <c r="C704" s="15" t="s">
        <v>1654</v>
      </c>
      <c r="D704" s="15" t="s">
        <v>481</v>
      </c>
      <c r="E704" s="15" t="s">
        <v>2263</v>
      </c>
      <c r="F704" s="15" t="s">
        <v>1382</v>
      </c>
      <c r="G704" s="15" t="s">
        <v>1383</v>
      </c>
      <c r="H704" s="15" t="s">
        <v>608</v>
      </c>
      <c r="I704" s="11"/>
      <c r="J704" s="11"/>
    </row>
    <row r="705" spans="1:10">
      <c r="A705" s="14">
        <v>62987</v>
      </c>
      <c r="B705" s="15" t="s">
        <v>1502</v>
      </c>
      <c r="C705" s="15" t="s">
        <v>1655</v>
      </c>
      <c r="D705" s="15" t="s">
        <v>477</v>
      </c>
      <c r="E705" s="15" t="s">
        <v>2263</v>
      </c>
      <c r="F705" s="15" t="s">
        <v>1382</v>
      </c>
      <c r="G705" s="15" t="s">
        <v>1383</v>
      </c>
      <c r="H705" s="15" t="s">
        <v>1104</v>
      </c>
      <c r="I705" s="11"/>
      <c r="J705" s="11"/>
    </row>
    <row r="706" spans="1:10">
      <c r="A706" s="14">
        <v>63086</v>
      </c>
      <c r="B706" s="15" t="s">
        <v>1503</v>
      </c>
      <c r="C706" s="15" t="s">
        <v>1656</v>
      </c>
      <c r="D706" s="15" t="s">
        <v>25</v>
      </c>
      <c r="E706" s="15" t="s">
        <v>2263</v>
      </c>
      <c r="F706" s="15" t="s">
        <v>1382</v>
      </c>
      <c r="G706" s="15" t="s">
        <v>1383</v>
      </c>
      <c r="H706" s="15" t="s">
        <v>833</v>
      </c>
      <c r="I706" s="11"/>
      <c r="J706" s="11"/>
    </row>
    <row r="707" spans="1:10">
      <c r="A707" s="14">
        <v>63226</v>
      </c>
      <c r="B707" s="15" t="s">
        <v>1504</v>
      </c>
      <c r="C707" s="15" t="s">
        <v>1657</v>
      </c>
      <c r="D707" s="15" t="s">
        <v>25</v>
      </c>
      <c r="E707" s="15" t="s">
        <v>2263</v>
      </c>
      <c r="F707" s="15" t="s">
        <v>1382</v>
      </c>
      <c r="G707" s="15" t="s">
        <v>1384</v>
      </c>
      <c r="H707" s="15" t="s">
        <v>1397</v>
      </c>
      <c r="I707" s="11"/>
      <c r="J707" s="11"/>
    </row>
    <row r="708" spans="1:10">
      <c r="A708" s="14">
        <v>63310</v>
      </c>
      <c r="B708" s="15" t="s">
        <v>1505</v>
      </c>
      <c r="C708" s="15" t="s">
        <v>1658</v>
      </c>
      <c r="D708" s="15" t="s">
        <v>1368</v>
      </c>
      <c r="E708" s="15" t="s">
        <v>2263</v>
      </c>
      <c r="F708" s="15" t="s">
        <v>1382</v>
      </c>
      <c r="G708" s="15" t="s">
        <v>1387</v>
      </c>
      <c r="H708" s="15" t="s">
        <v>1376</v>
      </c>
      <c r="I708" s="11"/>
      <c r="J708" s="11"/>
    </row>
    <row r="709" spans="1:10">
      <c r="A709" s="14">
        <v>63329</v>
      </c>
      <c r="B709" s="15" t="s">
        <v>1506</v>
      </c>
      <c r="C709" s="15" t="s">
        <v>1659</v>
      </c>
      <c r="D709" s="15" t="s">
        <v>1368</v>
      </c>
      <c r="E709" s="15" t="s">
        <v>2263</v>
      </c>
      <c r="F709" s="15" t="s">
        <v>1382</v>
      </c>
      <c r="G709" s="15" t="s">
        <v>1387</v>
      </c>
      <c r="H709" s="15" t="s">
        <v>1376</v>
      </c>
      <c r="I709" s="11"/>
      <c r="J709" s="11"/>
    </row>
    <row r="710" spans="1:10">
      <c r="A710" s="14">
        <v>63338</v>
      </c>
      <c r="B710" s="15" t="s">
        <v>1507</v>
      </c>
      <c r="C710" s="15" t="s">
        <v>1660</v>
      </c>
      <c r="D710" s="15" t="s">
        <v>473</v>
      </c>
      <c r="E710" s="15" t="s">
        <v>480</v>
      </c>
      <c r="F710" s="15" t="s">
        <v>1382</v>
      </c>
      <c r="G710" s="15" t="s">
        <v>1376</v>
      </c>
      <c r="H710" s="15" t="s">
        <v>1376</v>
      </c>
      <c r="I710" s="11"/>
      <c r="J710" s="11"/>
    </row>
    <row r="711" spans="1:10">
      <c r="A711" s="14">
        <v>63361</v>
      </c>
      <c r="B711" s="15" t="s">
        <v>1508</v>
      </c>
      <c r="C711" s="15" t="s">
        <v>1661</v>
      </c>
      <c r="D711" s="15" t="s">
        <v>1368</v>
      </c>
      <c r="E711" s="15" t="s">
        <v>2263</v>
      </c>
      <c r="F711" s="15" t="s">
        <v>1382</v>
      </c>
      <c r="G711" s="15" t="s">
        <v>1384</v>
      </c>
      <c r="H711" s="15" t="s">
        <v>787</v>
      </c>
      <c r="I711" s="11"/>
      <c r="J711" s="11"/>
    </row>
    <row r="712" spans="1:10">
      <c r="A712" s="14">
        <v>63354</v>
      </c>
      <c r="B712" s="15" t="s">
        <v>1509</v>
      </c>
      <c r="C712" s="15" t="s">
        <v>1662</v>
      </c>
      <c r="D712" s="15" t="s">
        <v>1368</v>
      </c>
      <c r="E712" s="15" t="s">
        <v>50</v>
      </c>
      <c r="F712" s="15" t="s">
        <v>1382</v>
      </c>
      <c r="G712" s="15" t="s">
        <v>1384</v>
      </c>
      <c r="H712" s="15" t="s">
        <v>787</v>
      </c>
      <c r="I712" s="11"/>
      <c r="J712" s="11"/>
    </row>
    <row r="713" spans="1:10">
      <c r="A713" s="14">
        <v>63367</v>
      </c>
      <c r="B713" s="15" t="s">
        <v>1510</v>
      </c>
      <c r="C713" s="15" t="s">
        <v>1663</v>
      </c>
      <c r="D713" s="15" t="s">
        <v>1368</v>
      </c>
      <c r="E713" s="15" t="s">
        <v>480</v>
      </c>
      <c r="F713" s="15" t="s">
        <v>1382</v>
      </c>
      <c r="G713" s="15" t="s">
        <v>1387</v>
      </c>
      <c r="H713" s="15" t="s">
        <v>1376</v>
      </c>
      <c r="I713" s="11"/>
      <c r="J713" s="11"/>
    </row>
    <row r="714" spans="1:10">
      <c r="A714" s="14">
        <v>63392</v>
      </c>
      <c r="B714" s="15" t="s">
        <v>1511</v>
      </c>
      <c r="C714" s="15" t="s">
        <v>1664</v>
      </c>
      <c r="D714" s="15" t="s">
        <v>1368</v>
      </c>
      <c r="E714" s="15" t="s">
        <v>295</v>
      </c>
      <c r="F714" s="15" t="s">
        <v>1382</v>
      </c>
      <c r="G714" s="15" t="s">
        <v>1383</v>
      </c>
      <c r="H714" s="15" t="s">
        <v>561</v>
      </c>
      <c r="I714" s="11"/>
      <c r="J714" s="11"/>
    </row>
    <row r="715" spans="1:10">
      <c r="A715" s="14">
        <v>63375</v>
      </c>
      <c r="B715" s="15" t="s">
        <v>1512</v>
      </c>
      <c r="C715" s="15" t="s">
        <v>1665</v>
      </c>
      <c r="D715" s="15" t="s">
        <v>1368</v>
      </c>
      <c r="E715" s="15" t="s">
        <v>2263</v>
      </c>
      <c r="F715" s="15" t="s">
        <v>1382</v>
      </c>
      <c r="G715" s="15" t="s">
        <v>1384</v>
      </c>
      <c r="H715" s="15" t="s">
        <v>1397</v>
      </c>
      <c r="I715" s="11"/>
      <c r="J715" s="11"/>
    </row>
    <row r="716" spans="1:10">
      <c r="A716" s="14">
        <v>63382</v>
      </c>
      <c r="B716" s="15" t="s">
        <v>1513</v>
      </c>
      <c r="C716" s="15" t="s">
        <v>1666</v>
      </c>
      <c r="D716" s="15" t="s">
        <v>1368</v>
      </c>
      <c r="E716" s="15" t="s">
        <v>2263</v>
      </c>
      <c r="F716" s="15" t="s">
        <v>1382</v>
      </c>
      <c r="G716" s="15" t="s">
        <v>1387</v>
      </c>
      <c r="H716" s="15" t="s">
        <v>1376</v>
      </c>
      <c r="I716" s="11"/>
      <c r="J716" s="11"/>
    </row>
    <row r="717" spans="1:10">
      <c r="A717" s="14">
        <v>63396</v>
      </c>
      <c r="B717" s="15" t="s">
        <v>1514</v>
      </c>
      <c r="C717" s="15" t="s">
        <v>1667</v>
      </c>
      <c r="D717" s="15" t="s">
        <v>473</v>
      </c>
      <c r="E717" s="15" t="s">
        <v>2263</v>
      </c>
      <c r="F717" s="15" t="s">
        <v>1382</v>
      </c>
      <c r="G717" s="15" t="s">
        <v>1384</v>
      </c>
      <c r="H717" s="15" t="s">
        <v>1083</v>
      </c>
      <c r="I717" s="11"/>
      <c r="J717" s="11"/>
    </row>
    <row r="718" spans="1:10">
      <c r="A718" s="14">
        <v>63407</v>
      </c>
      <c r="B718" s="15" t="s">
        <v>1515</v>
      </c>
      <c r="C718" s="15" t="s">
        <v>1668</v>
      </c>
      <c r="D718" s="15" t="s">
        <v>473</v>
      </c>
      <c r="E718" s="15" t="s">
        <v>1180</v>
      </c>
      <c r="F718" s="15" t="s">
        <v>1382</v>
      </c>
      <c r="G718" s="15" t="s">
        <v>1384</v>
      </c>
      <c r="H718" s="15" t="s">
        <v>663</v>
      </c>
      <c r="I718" s="11"/>
      <c r="J718" s="11"/>
    </row>
    <row r="719" spans="1:10">
      <c r="A719" s="14">
        <v>63458</v>
      </c>
      <c r="B719" s="15" t="s">
        <v>1516</v>
      </c>
      <c r="C719" s="15" t="s">
        <v>1669</v>
      </c>
      <c r="D719" s="15" t="s">
        <v>473</v>
      </c>
      <c r="E719" s="15" t="s">
        <v>2263</v>
      </c>
      <c r="F719" s="15" t="s">
        <v>1382</v>
      </c>
      <c r="G719" s="15" t="s">
        <v>1384</v>
      </c>
      <c r="H719" s="15" t="s">
        <v>567</v>
      </c>
      <c r="I719" s="11"/>
      <c r="J719" s="11"/>
    </row>
    <row r="720" spans="1:10">
      <c r="A720" s="14">
        <v>63494</v>
      </c>
      <c r="B720" s="15" t="s">
        <v>1517</v>
      </c>
      <c r="C720" s="15" t="s">
        <v>1670</v>
      </c>
      <c r="D720" s="15" t="s">
        <v>473</v>
      </c>
      <c r="E720" s="15" t="s">
        <v>1176</v>
      </c>
      <c r="F720" s="15" t="s">
        <v>1382</v>
      </c>
      <c r="G720" s="15" t="s">
        <v>1383</v>
      </c>
      <c r="H720" s="15" t="s">
        <v>1393</v>
      </c>
      <c r="I720" s="11"/>
      <c r="J720" s="11"/>
    </row>
    <row r="721" spans="1:10">
      <c r="A721" s="14">
        <v>63498</v>
      </c>
      <c r="B721" s="15" t="s">
        <v>1518</v>
      </c>
      <c r="C721" s="15" t="s">
        <v>1671</v>
      </c>
      <c r="D721" s="15" t="s">
        <v>473</v>
      </c>
      <c r="E721" s="15" t="s">
        <v>1180</v>
      </c>
      <c r="F721" s="15" t="s">
        <v>1382</v>
      </c>
      <c r="G721" s="15" t="s">
        <v>1384</v>
      </c>
      <c r="H721" s="15" t="s">
        <v>663</v>
      </c>
      <c r="I721" s="11"/>
      <c r="J721" s="11"/>
    </row>
    <row r="722" spans="1:10">
      <c r="A722" s="14">
        <v>63554</v>
      </c>
      <c r="B722" s="15" t="s">
        <v>1519</v>
      </c>
      <c r="C722" s="15" t="s">
        <v>1672</v>
      </c>
      <c r="D722" s="15" t="s">
        <v>473</v>
      </c>
      <c r="E722" s="15" t="s">
        <v>2263</v>
      </c>
      <c r="F722" s="15" t="s">
        <v>1382</v>
      </c>
      <c r="G722" s="15" t="s">
        <v>1383</v>
      </c>
      <c r="H722" s="15" t="s">
        <v>833</v>
      </c>
      <c r="I722" s="11"/>
      <c r="J722" s="11"/>
    </row>
    <row r="723" spans="1:10">
      <c r="A723" s="14">
        <v>63581</v>
      </c>
      <c r="B723" s="15" t="s">
        <v>1520</v>
      </c>
      <c r="C723" s="15" t="s">
        <v>1673</v>
      </c>
      <c r="D723" s="15" t="s">
        <v>473</v>
      </c>
      <c r="E723" s="15" t="s">
        <v>1242</v>
      </c>
      <c r="F723" s="15" t="s">
        <v>1382</v>
      </c>
      <c r="G723" s="15" t="s">
        <v>1384</v>
      </c>
      <c r="H723" s="15" t="s">
        <v>1397</v>
      </c>
      <c r="I723" s="11"/>
      <c r="J723" s="11"/>
    </row>
    <row r="724" spans="1:10">
      <c r="A724" s="14">
        <v>63644</v>
      </c>
      <c r="B724" s="15" t="s">
        <v>1521</v>
      </c>
      <c r="C724" s="15" t="s">
        <v>1674</v>
      </c>
      <c r="D724" s="15" t="s">
        <v>476</v>
      </c>
      <c r="E724" s="15" t="s">
        <v>495</v>
      </c>
      <c r="F724" s="15" t="s">
        <v>1382</v>
      </c>
      <c r="G724" s="15" t="s">
        <v>1383</v>
      </c>
      <c r="H724" s="15" t="s">
        <v>1376</v>
      </c>
      <c r="I724" s="11"/>
      <c r="J724" s="11"/>
    </row>
    <row r="725" spans="1:10">
      <c r="A725" s="14">
        <v>63646</v>
      </c>
      <c r="B725" s="15" t="s">
        <v>1522</v>
      </c>
      <c r="C725" s="15" t="s">
        <v>1675</v>
      </c>
      <c r="D725" s="15" t="s">
        <v>473</v>
      </c>
      <c r="E725" s="15" t="s">
        <v>495</v>
      </c>
      <c r="F725" s="15" t="s">
        <v>1382</v>
      </c>
      <c r="G725" s="15" t="s">
        <v>1383</v>
      </c>
      <c r="H725" s="15" t="s">
        <v>1104</v>
      </c>
      <c r="I725" s="11"/>
      <c r="J725" s="11"/>
    </row>
    <row r="726" spans="1:10">
      <c r="A726" s="14">
        <v>63645</v>
      </c>
      <c r="B726" s="15" t="s">
        <v>1523</v>
      </c>
      <c r="C726" s="15" t="s">
        <v>1676</v>
      </c>
      <c r="D726" s="15" t="s">
        <v>473</v>
      </c>
      <c r="E726" s="15" t="s">
        <v>495</v>
      </c>
      <c r="F726" s="15" t="s">
        <v>1382</v>
      </c>
      <c r="G726" s="15" t="s">
        <v>1383</v>
      </c>
      <c r="H726" s="15" t="s">
        <v>1104</v>
      </c>
      <c r="I726" s="11"/>
      <c r="J726" s="11"/>
    </row>
    <row r="727" spans="1:10">
      <c r="A727" s="14">
        <v>63658</v>
      </c>
      <c r="B727" s="15" t="s">
        <v>1524</v>
      </c>
      <c r="C727" s="15" t="s">
        <v>1677</v>
      </c>
      <c r="D727" s="15" t="s">
        <v>1368</v>
      </c>
      <c r="E727" s="15" t="s">
        <v>480</v>
      </c>
      <c r="F727" s="15" t="s">
        <v>1382</v>
      </c>
      <c r="G727" s="15" t="s">
        <v>1387</v>
      </c>
      <c r="H727" s="15" t="s">
        <v>1376</v>
      </c>
      <c r="I727" s="11"/>
      <c r="J727" s="11"/>
    </row>
    <row r="728" spans="1:10">
      <c r="A728" s="14">
        <v>63681</v>
      </c>
      <c r="B728" s="15" t="s">
        <v>1525</v>
      </c>
      <c r="C728" s="15" t="s">
        <v>1678</v>
      </c>
      <c r="D728" s="15" t="s">
        <v>1368</v>
      </c>
      <c r="E728" s="15" t="s">
        <v>2263</v>
      </c>
      <c r="F728" s="15" t="s">
        <v>1382</v>
      </c>
      <c r="G728" s="15" t="s">
        <v>1387</v>
      </c>
      <c r="H728" s="15" t="s">
        <v>1376</v>
      </c>
      <c r="I728" s="11"/>
      <c r="J728" s="11"/>
    </row>
    <row r="729" spans="1:10">
      <c r="A729" s="14">
        <v>63677</v>
      </c>
      <c r="B729" s="15" t="s">
        <v>1526</v>
      </c>
      <c r="C729" s="15" t="s">
        <v>1679</v>
      </c>
      <c r="D729" s="15" t="s">
        <v>1368</v>
      </c>
      <c r="E729" s="15" t="s">
        <v>480</v>
      </c>
      <c r="F729" s="15" t="s">
        <v>1382</v>
      </c>
      <c r="G729" s="15" t="s">
        <v>1387</v>
      </c>
      <c r="H729" s="15" t="s">
        <v>1376</v>
      </c>
      <c r="I729" s="11"/>
      <c r="J729" s="11"/>
    </row>
    <row r="730" spans="1:10">
      <c r="A730" s="14">
        <v>63679</v>
      </c>
      <c r="B730" s="15" t="s">
        <v>1527</v>
      </c>
      <c r="C730" s="15" t="s">
        <v>1680</v>
      </c>
      <c r="D730" s="15" t="s">
        <v>1368</v>
      </c>
      <c r="E730" s="15" t="s">
        <v>2263</v>
      </c>
      <c r="F730" s="15" t="s">
        <v>1382</v>
      </c>
      <c r="G730" s="15" t="s">
        <v>1383</v>
      </c>
      <c r="H730" s="15" t="s">
        <v>617</v>
      </c>
      <c r="I730" s="11"/>
      <c r="J730" s="11"/>
    </row>
    <row r="731" spans="1:10">
      <c r="A731" s="14">
        <v>63678</v>
      </c>
      <c r="B731" s="15" t="s">
        <v>1528</v>
      </c>
      <c r="C731" s="15" t="s">
        <v>1681</v>
      </c>
      <c r="D731" s="15" t="s">
        <v>1368</v>
      </c>
      <c r="E731" s="15" t="s">
        <v>50</v>
      </c>
      <c r="F731" s="15" t="s">
        <v>1382</v>
      </c>
      <c r="G731" s="15" t="s">
        <v>1384</v>
      </c>
      <c r="H731" s="15" t="s">
        <v>787</v>
      </c>
      <c r="I731" s="11"/>
      <c r="J731" s="11"/>
    </row>
    <row r="732" spans="1:10">
      <c r="A732" s="14">
        <v>63694</v>
      </c>
      <c r="B732" s="15" t="s">
        <v>1529</v>
      </c>
      <c r="C732" s="15" t="s">
        <v>1682</v>
      </c>
      <c r="D732" s="15" t="s">
        <v>1368</v>
      </c>
      <c r="E732" s="15" t="s">
        <v>1176</v>
      </c>
      <c r="F732" s="15" t="s">
        <v>1382</v>
      </c>
      <c r="G732" s="15" t="s">
        <v>1383</v>
      </c>
      <c r="H732" s="15" t="s">
        <v>1393</v>
      </c>
      <c r="I732" s="11"/>
      <c r="J732" s="11"/>
    </row>
    <row r="733" spans="1:10">
      <c r="A733" s="14">
        <v>63721</v>
      </c>
      <c r="B733" s="15" t="s">
        <v>1530</v>
      </c>
      <c r="C733" s="15" t="s">
        <v>1683</v>
      </c>
      <c r="D733" s="15" t="s">
        <v>1368</v>
      </c>
      <c r="E733" s="15" t="s">
        <v>2263</v>
      </c>
      <c r="F733" s="15" t="s">
        <v>1382</v>
      </c>
      <c r="G733" s="15" t="s">
        <v>1387</v>
      </c>
      <c r="H733" s="15" t="s">
        <v>1116</v>
      </c>
      <c r="I733" s="11"/>
      <c r="J733" s="11"/>
    </row>
    <row r="734" spans="1:10">
      <c r="A734" s="14">
        <v>63761</v>
      </c>
      <c r="B734" s="15" t="s">
        <v>1531</v>
      </c>
      <c r="C734" s="15" t="s">
        <v>1684</v>
      </c>
      <c r="D734" s="15" t="s">
        <v>473</v>
      </c>
      <c r="E734" s="15" t="s">
        <v>2263</v>
      </c>
      <c r="F734" s="15" t="s">
        <v>1382</v>
      </c>
      <c r="G734" s="15" t="s">
        <v>1383</v>
      </c>
      <c r="H734" s="15" t="s">
        <v>561</v>
      </c>
      <c r="I734" s="11"/>
      <c r="J734" s="11"/>
    </row>
    <row r="735" spans="1:10">
      <c r="A735" s="14">
        <v>63771</v>
      </c>
      <c r="B735" s="15" t="s">
        <v>1532</v>
      </c>
      <c r="C735" s="15" t="s">
        <v>1685</v>
      </c>
      <c r="D735" s="15" t="s">
        <v>473</v>
      </c>
      <c r="E735" s="15" t="s">
        <v>50</v>
      </c>
      <c r="F735" s="15" t="s">
        <v>1382</v>
      </c>
      <c r="G735" s="15" t="s">
        <v>1384</v>
      </c>
      <c r="H735" s="15" t="s">
        <v>787</v>
      </c>
      <c r="I735" s="11"/>
      <c r="J735" s="11"/>
    </row>
    <row r="736" spans="1:10">
      <c r="A736" s="14">
        <v>63772</v>
      </c>
      <c r="B736" s="15" t="s">
        <v>1533</v>
      </c>
      <c r="C736" s="15" t="s">
        <v>1686</v>
      </c>
      <c r="D736" s="15" t="s">
        <v>473</v>
      </c>
      <c r="E736" s="15" t="s">
        <v>486</v>
      </c>
      <c r="F736" s="15" t="s">
        <v>1382</v>
      </c>
      <c r="G736" s="15" t="s">
        <v>1383</v>
      </c>
      <c r="H736" s="15" t="s">
        <v>608</v>
      </c>
      <c r="I736" s="11"/>
      <c r="J736" s="11"/>
    </row>
    <row r="737" spans="1:10">
      <c r="A737" s="14">
        <v>63778</v>
      </c>
      <c r="B737" s="15" t="s">
        <v>1534</v>
      </c>
      <c r="C737" s="15" t="s">
        <v>1687</v>
      </c>
      <c r="D737" s="15" t="s">
        <v>476</v>
      </c>
      <c r="E737" s="15" t="s">
        <v>2263</v>
      </c>
      <c r="F737" s="15" t="s">
        <v>1382</v>
      </c>
      <c r="G737" s="15" t="s">
        <v>1387</v>
      </c>
      <c r="H737" s="15" t="s">
        <v>1376</v>
      </c>
      <c r="I737" s="11"/>
      <c r="J737" s="11"/>
    </row>
    <row r="738" spans="1:10">
      <c r="A738" s="14">
        <v>63780</v>
      </c>
      <c r="B738" s="15" t="s">
        <v>1535</v>
      </c>
      <c r="C738" s="15" t="s">
        <v>1688</v>
      </c>
      <c r="D738" s="15" t="s">
        <v>477</v>
      </c>
      <c r="E738" s="15" t="s">
        <v>2263</v>
      </c>
      <c r="F738" s="15" t="s">
        <v>1382</v>
      </c>
      <c r="G738" s="15" t="s">
        <v>1387</v>
      </c>
      <c r="H738" s="15" t="s">
        <v>1376</v>
      </c>
      <c r="I738" s="11"/>
      <c r="J738" s="11"/>
    </row>
    <row r="739" spans="1:10">
      <c r="A739" s="14">
        <v>63781</v>
      </c>
      <c r="B739" s="15" t="s">
        <v>1536</v>
      </c>
      <c r="C739" s="15" t="s">
        <v>1689</v>
      </c>
      <c r="D739" s="15" t="s">
        <v>1368</v>
      </c>
      <c r="E739" s="15" t="s">
        <v>2263</v>
      </c>
      <c r="F739" s="15" t="s">
        <v>1382</v>
      </c>
      <c r="G739" s="15" t="s">
        <v>1387</v>
      </c>
      <c r="H739" s="15" t="s">
        <v>1376</v>
      </c>
      <c r="I739" s="11"/>
      <c r="J739" s="11"/>
    </row>
    <row r="740" spans="1:10">
      <c r="A740" s="14">
        <v>63802</v>
      </c>
      <c r="B740" s="15" t="s">
        <v>1537</v>
      </c>
      <c r="C740" s="15" t="s">
        <v>1690</v>
      </c>
      <c r="D740" s="15" t="s">
        <v>473</v>
      </c>
      <c r="E740" s="15" t="s">
        <v>487</v>
      </c>
      <c r="F740" s="15" t="s">
        <v>1382</v>
      </c>
      <c r="G740" s="15" t="s">
        <v>1383</v>
      </c>
      <c r="H740" s="15" t="s">
        <v>833</v>
      </c>
      <c r="I740" s="11"/>
      <c r="J740" s="11"/>
    </row>
    <row r="741" spans="1:10">
      <c r="A741" s="14">
        <v>63834</v>
      </c>
      <c r="B741" s="15" t="s">
        <v>1538</v>
      </c>
      <c r="C741" s="15" t="s">
        <v>1691</v>
      </c>
      <c r="D741" s="15" t="s">
        <v>473</v>
      </c>
      <c r="E741" s="15" t="s">
        <v>224</v>
      </c>
      <c r="F741" s="15" t="s">
        <v>1382</v>
      </c>
      <c r="G741" s="15" t="s">
        <v>1384</v>
      </c>
      <c r="H741" s="15" t="s">
        <v>569</v>
      </c>
      <c r="I741" s="11"/>
      <c r="J741" s="11"/>
    </row>
    <row r="742" spans="1:10">
      <c r="A742" s="14">
        <v>63845</v>
      </c>
      <c r="B742" s="15" t="s">
        <v>1539</v>
      </c>
      <c r="C742" s="15" t="s">
        <v>1692</v>
      </c>
      <c r="D742" s="15" t="s">
        <v>477</v>
      </c>
      <c r="E742" s="15" t="s">
        <v>480</v>
      </c>
      <c r="F742" s="15" t="s">
        <v>1382</v>
      </c>
      <c r="G742" s="15" t="s">
        <v>1376</v>
      </c>
      <c r="H742" s="15" t="s">
        <v>1376</v>
      </c>
      <c r="I742" s="11"/>
      <c r="J742" s="11"/>
    </row>
    <row r="743" spans="1:10">
      <c r="A743" s="14">
        <v>63854</v>
      </c>
      <c r="B743" s="15" t="s">
        <v>1540</v>
      </c>
      <c r="C743" s="15" t="s">
        <v>1693</v>
      </c>
      <c r="D743" s="15" t="s">
        <v>477</v>
      </c>
      <c r="E743" s="15" t="s">
        <v>480</v>
      </c>
      <c r="F743" s="15" t="s">
        <v>1382</v>
      </c>
      <c r="G743" s="15" t="s">
        <v>1387</v>
      </c>
      <c r="H743" s="15" t="s">
        <v>1376</v>
      </c>
      <c r="I743" s="11"/>
      <c r="J743" s="11"/>
    </row>
    <row r="744" spans="1:10">
      <c r="A744" s="14">
        <v>63864</v>
      </c>
      <c r="B744" s="15" t="s">
        <v>1541</v>
      </c>
      <c r="C744" s="15" t="s">
        <v>1694</v>
      </c>
      <c r="D744" s="15" t="s">
        <v>473</v>
      </c>
      <c r="E744" s="15" t="s">
        <v>1242</v>
      </c>
      <c r="F744" s="15" t="s">
        <v>1382</v>
      </c>
      <c r="G744" s="15" t="s">
        <v>1384</v>
      </c>
      <c r="H744" s="15" t="s">
        <v>1397</v>
      </c>
      <c r="I744" s="11"/>
      <c r="J744" s="11"/>
    </row>
    <row r="745" spans="1:10">
      <c r="A745" s="14">
        <v>63875</v>
      </c>
      <c r="B745" s="15" t="s">
        <v>1542</v>
      </c>
      <c r="C745" s="15" t="s">
        <v>1695</v>
      </c>
      <c r="D745" s="15" t="s">
        <v>473</v>
      </c>
      <c r="E745" s="15" t="s">
        <v>1180</v>
      </c>
      <c r="F745" s="15" t="s">
        <v>1382</v>
      </c>
      <c r="G745" s="15" t="s">
        <v>1384</v>
      </c>
      <c r="H745" s="15" t="s">
        <v>663</v>
      </c>
      <c r="I745" s="11"/>
      <c r="J745" s="11"/>
    </row>
    <row r="746" spans="1:10">
      <c r="A746" s="14">
        <v>63914</v>
      </c>
      <c r="B746" s="15" t="s">
        <v>1543</v>
      </c>
      <c r="C746" s="15" t="s">
        <v>1696</v>
      </c>
      <c r="D746" s="15" t="s">
        <v>1368</v>
      </c>
      <c r="E746" s="15" t="s">
        <v>2263</v>
      </c>
      <c r="F746" s="15" t="s">
        <v>1382</v>
      </c>
      <c r="G746" s="15" t="s">
        <v>1383</v>
      </c>
      <c r="H746" s="15" t="s">
        <v>1393</v>
      </c>
      <c r="I746" s="11"/>
      <c r="J746" s="11"/>
    </row>
    <row r="747" spans="1:10">
      <c r="A747" s="14">
        <v>63928</v>
      </c>
      <c r="B747" s="15" t="s">
        <v>1544</v>
      </c>
      <c r="C747" s="15" t="s">
        <v>1697</v>
      </c>
      <c r="D747" s="15" t="s">
        <v>1368</v>
      </c>
      <c r="E747" s="15" t="s">
        <v>2263</v>
      </c>
      <c r="F747" s="15" t="s">
        <v>1382</v>
      </c>
      <c r="G747" s="15" t="s">
        <v>1383</v>
      </c>
      <c r="H747" s="15" t="s">
        <v>1393</v>
      </c>
      <c r="I747" s="11"/>
      <c r="J747" s="11"/>
    </row>
    <row r="748" spans="1:10">
      <c r="A748" s="14">
        <v>63922</v>
      </c>
      <c r="B748" s="15" t="s">
        <v>1545</v>
      </c>
      <c r="C748" s="15" t="s">
        <v>1698</v>
      </c>
      <c r="D748" s="15" t="s">
        <v>1368</v>
      </c>
      <c r="E748" s="15" t="s">
        <v>2263</v>
      </c>
      <c r="F748" s="15" t="s">
        <v>1382</v>
      </c>
      <c r="G748" s="15" t="s">
        <v>1387</v>
      </c>
      <c r="H748" s="15" t="s">
        <v>1376</v>
      </c>
      <c r="I748" s="11"/>
      <c r="J748" s="11"/>
    </row>
    <row r="749" spans="1:10">
      <c r="A749" s="14">
        <v>63921</v>
      </c>
      <c r="B749" s="15" t="s">
        <v>1546</v>
      </c>
      <c r="C749" s="15" t="s">
        <v>1699</v>
      </c>
      <c r="D749" s="15" t="s">
        <v>1368</v>
      </c>
      <c r="E749" s="15" t="s">
        <v>2263</v>
      </c>
      <c r="F749" s="15" t="s">
        <v>1382</v>
      </c>
      <c r="G749" s="15" t="s">
        <v>1384</v>
      </c>
      <c r="H749" s="15" t="s">
        <v>567</v>
      </c>
      <c r="I749" s="11"/>
      <c r="J749" s="11"/>
    </row>
    <row r="750" spans="1:10">
      <c r="A750" s="14">
        <v>63923</v>
      </c>
      <c r="B750" s="15" t="s">
        <v>1547</v>
      </c>
      <c r="C750" s="15" t="s">
        <v>1700</v>
      </c>
      <c r="D750" s="15" t="s">
        <v>1368</v>
      </c>
      <c r="E750" s="15" t="s">
        <v>2263</v>
      </c>
      <c r="F750" s="15" t="s">
        <v>1382</v>
      </c>
      <c r="G750" s="15" t="s">
        <v>1387</v>
      </c>
      <c r="H750" s="15" t="s">
        <v>1376</v>
      </c>
      <c r="I750" s="11"/>
      <c r="J750" s="11"/>
    </row>
    <row r="751" spans="1:10">
      <c r="A751" s="14">
        <v>63929</v>
      </c>
      <c r="B751" s="15" t="s">
        <v>1548</v>
      </c>
      <c r="C751" s="15" t="s">
        <v>1701</v>
      </c>
      <c r="D751" s="15" t="s">
        <v>1368</v>
      </c>
      <c r="E751" s="15" t="s">
        <v>2263</v>
      </c>
      <c r="F751" s="15" t="s">
        <v>1382</v>
      </c>
      <c r="G751" s="15" t="s">
        <v>1387</v>
      </c>
      <c r="H751" s="15" t="s">
        <v>1376</v>
      </c>
      <c r="I751" s="11"/>
      <c r="J751" s="11"/>
    </row>
    <row r="752" spans="1:10">
      <c r="A752" s="14">
        <v>63927</v>
      </c>
      <c r="B752" s="15" t="s">
        <v>1549</v>
      </c>
      <c r="C752" s="15" t="s">
        <v>1702</v>
      </c>
      <c r="D752" s="15" t="s">
        <v>1368</v>
      </c>
      <c r="E752" s="15" t="s">
        <v>2263</v>
      </c>
      <c r="F752" s="15" t="s">
        <v>1382</v>
      </c>
      <c r="G752" s="15" t="s">
        <v>1387</v>
      </c>
      <c r="H752" s="15" t="s">
        <v>1376</v>
      </c>
      <c r="I752" s="11"/>
      <c r="J752" s="11"/>
    </row>
    <row r="753" spans="1:10">
      <c r="A753" s="14">
        <v>63933</v>
      </c>
      <c r="B753" s="15" t="s">
        <v>1550</v>
      </c>
      <c r="C753" s="15" t="s">
        <v>1703</v>
      </c>
      <c r="D753" s="15" t="s">
        <v>1368</v>
      </c>
      <c r="E753" s="15" t="s">
        <v>2263</v>
      </c>
      <c r="F753" s="15" t="s">
        <v>1382</v>
      </c>
      <c r="G753" s="15" t="s">
        <v>1387</v>
      </c>
      <c r="H753" s="15" t="s">
        <v>1116</v>
      </c>
      <c r="I753" s="11"/>
      <c r="J753" s="11"/>
    </row>
    <row r="754" spans="1:10">
      <c r="A754" s="14">
        <v>63932</v>
      </c>
      <c r="B754" s="15" t="s">
        <v>1551</v>
      </c>
      <c r="C754" s="15" t="s">
        <v>1704</v>
      </c>
      <c r="D754" s="15" t="s">
        <v>1368</v>
      </c>
      <c r="E754" s="15" t="s">
        <v>2263</v>
      </c>
      <c r="F754" s="15" t="s">
        <v>1382</v>
      </c>
      <c r="G754" s="15" t="s">
        <v>1383</v>
      </c>
      <c r="H754" s="15" t="s">
        <v>608</v>
      </c>
      <c r="I754" s="11"/>
      <c r="J754" s="11"/>
    </row>
    <row r="755" spans="1:10">
      <c r="A755" s="14">
        <v>63934</v>
      </c>
      <c r="B755" s="15" t="s">
        <v>1552</v>
      </c>
      <c r="C755" s="15" t="s">
        <v>1705</v>
      </c>
      <c r="D755" s="15" t="s">
        <v>473</v>
      </c>
      <c r="E755" s="15" t="s">
        <v>2263</v>
      </c>
      <c r="F755" s="15" t="s">
        <v>1382</v>
      </c>
      <c r="G755" s="15" t="s">
        <v>1376</v>
      </c>
      <c r="H755" s="15" t="s">
        <v>1376</v>
      </c>
      <c r="I755" s="11"/>
      <c r="J755" s="11"/>
    </row>
    <row r="756" spans="1:10">
      <c r="A756" s="14">
        <v>63538</v>
      </c>
      <c r="B756" s="15" t="s">
        <v>1553</v>
      </c>
      <c r="C756" s="15" t="s">
        <v>1706</v>
      </c>
      <c r="D756" s="15" t="s">
        <v>818</v>
      </c>
      <c r="E756" s="15" t="s">
        <v>2263</v>
      </c>
      <c r="F756" s="15" t="s">
        <v>1382</v>
      </c>
      <c r="G756" s="15" t="s">
        <v>1376</v>
      </c>
      <c r="H756" s="15" t="s">
        <v>1376</v>
      </c>
      <c r="I756" s="11"/>
      <c r="J756" s="11"/>
    </row>
    <row r="757" spans="1:10">
      <c r="A757" s="14">
        <v>62080</v>
      </c>
      <c r="B757" s="15" t="s">
        <v>1554</v>
      </c>
      <c r="C757" s="15" t="s">
        <v>1707</v>
      </c>
      <c r="D757" s="15" t="s">
        <v>1367</v>
      </c>
      <c r="E757" s="15" t="s">
        <v>2263</v>
      </c>
      <c r="F757" s="15" t="s">
        <v>1385</v>
      </c>
      <c r="G757" s="15" t="s">
        <v>1376</v>
      </c>
      <c r="H757" s="15" t="s">
        <v>1376</v>
      </c>
      <c r="I757" s="11"/>
      <c r="J757" s="11"/>
    </row>
    <row r="758" spans="1:10">
      <c r="A758" s="14">
        <v>63805</v>
      </c>
      <c r="B758" s="15" t="s">
        <v>1555</v>
      </c>
      <c r="C758" s="15" t="s">
        <v>1708</v>
      </c>
      <c r="D758" s="15" t="s">
        <v>473</v>
      </c>
      <c r="E758" s="15" t="s">
        <v>2263</v>
      </c>
      <c r="F758" s="15" t="s">
        <v>1389</v>
      </c>
      <c r="G758" s="15" t="s">
        <v>1376</v>
      </c>
      <c r="H758" s="15" t="s">
        <v>1398</v>
      </c>
      <c r="I758" s="11"/>
      <c r="J758" s="11"/>
    </row>
    <row r="759" spans="1:10">
      <c r="A759" s="14">
        <v>63859</v>
      </c>
      <c r="B759" s="15" t="s">
        <v>1556</v>
      </c>
      <c r="C759" s="15" t="s">
        <v>1709</v>
      </c>
      <c r="D759" s="15" t="s">
        <v>473</v>
      </c>
      <c r="E759" s="15" t="s">
        <v>39</v>
      </c>
      <c r="F759" s="15" t="s">
        <v>1377</v>
      </c>
      <c r="G759" s="15" t="s">
        <v>637</v>
      </c>
      <c r="H759" s="15" t="s">
        <v>638</v>
      </c>
      <c r="I759" s="11"/>
      <c r="J759" s="11"/>
    </row>
    <row r="760" spans="1:10">
      <c r="A760" s="14">
        <v>63438</v>
      </c>
      <c r="B760" s="15" t="s">
        <v>1557</v>
      </c>
      <c r="C760" s="15" t="s">
        <v>1710</v>
      </c>
      <c r="D760" s="15" t="s">
        <v>1363</v>
      </c>
      <c r="E760" s="15" t="s">
        <v>1721</v>
      </c>
      <c r="F760" s="15" t="s">
        <v>1379</v>
      </c>
      <c r="G760" s="15" t="s">
        <v>1380</v>
      </c>
      <c r="H760" s="15" t="s">
        <v>1376</v>
      </c>
      <c r="I760" s="11"/>
      <c r="J760" s="11"/>
    </row>
    <row r="761" spans="1:10">
      <c r="A761" s="14">
        <v>63287</v>
      </c>
      <c r="B761" s="15" t="s">
        <v>1558</v>
      </c>
      <c r="C761" s="15" t="s">
        <v>1711</v>
      </c>
      <c r="D761" s="15" t="s">
        <v>25</v>
      </c>
      <c r="E761" s="15" t="s">
        <v>2263</v>
      </c>
      <c r="F761" s="15" t="s">
        <v>1382</v>
      </c>
      <c r="G761" s="15" t="s">
        <v>1383</v>
      </c>
      <c r="H761" s="15" t="s">
        <v>1393</v>
      </c>
      <c r="I761" s="11"/>
      <c r="J761" s="11"/>
    </row>
    <row r="762" spans="1:10">
      <c r="A762" s="14">
        <v>63870</v>
      </c>
      <c r="B762" s="15" t="s">
        <v>1559</v>
      </c>
      <c r="C762" s="15" t="s">
        <v>1712</v>
      </c>
      <c r="D762" s="15" t="s">
        <v>473</v>
      </c>
      <c r="E762" s="15" t="s">
        <v>2263</v>
      </c>
      <c r="F762" s="15" t="s">
        <v>1382</v>
      </c>
      <c r="G762" s="15" t="s">
        <v>1384</v>
      </c>
      <c r="H762" s="15" t="s">
        <v>663</v>
      </c>
      <c r="I762" s="11"/>
      <c r="J762" s="11"/>
    </row>
    <row r="763" spans="1:10">
      <c r="A763" s="14">
        <v>63949</v>
      </c>
      <c r="B763" s="15" t="s">
        <v>1715</v>
      </c>
      <c r="C763" s="15" t="s">
        <v>1716</v>
      </c>
      <c r="D763" s="15" t="s">
        <v>473</v>
      </c>
      <c r="E763" s="15" t="s">
        <v>2263</v>
      </c>
      <c r="F763" s="15" t="s">
        <v>1717</v>
      </c>
      <c r="G763" s="15" t="s">
        <v>1376</v>
      </c>
      <c r="H763" s="15" t="s">
        <v>1382</v>
      </c>
      <c r="I763" s="11"/>
      <c r="J763" s="11"/>
    </row>
    <row r="764" spans="1:10">
      <c r="A764" s="14">
        <v>50443</v>
      </c>
      <c r="B764" s="15" t="s">
        <v>1723</v>
      </c>
      <c r="C764" s="15" t="s">
        <v>1724</v>
      </c>
      <c r="D764" s="15" t="s">
        <v>1367</v>
      </c>
      <c r="E764" s="15" t="s">
        <v>2263</v>
      </c>
      <c r="F764" s="15" t="s">
        <v>1376</v>
      </c>
      <c r="G764" s="15" t="s">
        <v>1376</v>
      </c>
      <c r="H764" s="15" t="s">
        <v>1726</v>
      </c>
      <c r="I764" s="11"/>
      <c r="J764" s="11"/>
    </row>
    <row r="765" spans="1:10">
      <c r="A765" s="14">
        <v>50737</v>
      </c>
      <c r="B765" s="15" t="s">
        <v>1728</v>
      </c>
      <c r="C765" s="15" t="s">
        <v>1729</v>
      </c>
      <c r="D765" s="15" t="s">
        <v>1363</v>
      </c>
      <c r="E765" s="15" t="s">
        <v>478</v>
      </c>
      <c r="F765" s="15" t="s">
        <v>1389</v>
      </c>
      <c r="G765" s="15" t="s">
        <v>1376</v>
      </c>
      <c r="H765" s="15" t="s">
        <v>1398</v>
      </c>
      <c r="I765" s="11"/>
      <c r="J765" s="11"/>
    </row>
    <row r="766" spans="1:10">
      <c r="A766" s="14">
        <v>51465</v>
      </c>
      <c r="B766" s="15" t="s">
        <v>1730</v>
      </c>
      <c r="C766" s="15" t="s">
        <v>1731</v>
      </c>
      <c r="D766" s="15" t="s">
        <v>1362</v>
      </c>
      <c r="E766" s="15" t="s">
        <v>478</v>
      </c>
      <c r="F766" s="15" t="s">
        <v>1390</v>
      </c>
      <c r="G766" s="15" t="s">
        <v>1376</v>
      </c>
      <c r="H766" s="15" t="s">
        <v>1732</v>
      </c>
      <c r="I766" s="11"/>
      <c r="J766" s="11"/>
    </row>
    <row r="767" spans="1:10">
      <c r="A767" s="14">
        <v>52855</v>
      </c>
      <c r="B767" s="15" t="s">
        <v>1733</v>
      </c>
      <c r="C767" s="15" t="s">
        <v>1734</v>
      </c>
      <c r="D767" s="15" t="s">
        <v>11</v>
      </c>
      <c r="E767" s="15" t="s">
        <v>478</v>
      </c>
      <c r="F767" s="15" t="s">
        <v>1390</v>
      </c>
      <c r="G767" s="15" t="s">
        <v>1376</v>
      </c>
      <c r="H767" s="15" t="s">
        <v>1732</v>
      </c>
      <c r="I767" s="11"/>
      <c r="J767" s="11"/>
    </row>
    <row r="768" spans="1:10">
      <c r="A768" s="14">
        <v>52859</v>
      </c>
      <c r="B768" s="15" t="s">
        <v>1736</v>
      </c>
      <c r="C768" s="15" t="s">
        <v>1737</v>
      </c>
      <c r="D768" s="15" t="s">
        <v>1738</v>
      </c>
      <c r="E768" s="15" t="s">
        <v>478</v>
      </c>
      <c r="F768" s="15" t="s">
        <v>1390</v>
      </c>
      <c r="G768" s="15" t="s">
        <v>1376</v>
      </c>
      <c r="H768" s="15" t="s">
        <v>1732</v>
      </c>
      <c r="I768" s="11"/>
      <c r="J768" s="11"/>
    </row>
    <row r="769" spans="1:10">
      <c r="A769" s="14">
        <v>53050</v>
      </c>
      <c r="B769" s="15" t="s">
        <v>1739</v>
      </c>
      <c r="C769" s="15" t="s">
        <v>1740</v>
      </c>
      <c r="D769" s="15" t="s">
        <v>1373</v>
      </c>
      <c r="E769" s="15" t="s">
        <v>2263</v>
      </c>
      <c r="F769" s="15" t="s">
        <v>1390</v>
      </c>
      <c r="G769" s="15" t="s">
        <v>1376</v>
      </c>
      <c r="H769" s="15" t="s">
        <v>1732</v>
      </c>
      <c r="I769" s="11"/>
      <c r="J769" s="11"/>
    </row>
    <row r="770" spans="1:10">
      <c r="A770" s="14">
        <v>53745</v>
      </c>
      <c r="B770" s="15" t="s">
        <v>1741</v>
      </c>
      <c r="C770" s="15" t="s">
        <v>1742</v>
      </c>
      <c r="D770" s="15" t="s">
        <v>1363</v>
      </c>
      <c r="E770" s="15" t="s">
        <v>2263</v>
      </c>
      <c r="F770" s="15" t="s">
        <v>1388</v>
      </c>
      <c r="G770" s="15" t="s">
        <v>1376</v>
      </c>
      <c r="H770" s="15" t="s">
        <v>1743</v>
      </c>
      <c r="I770" s="11"/>
      <c r="J770" s="11"/>
    </row>
    <row r="771" spans="1:10">
      <c r="A771" s="14">
        <v>53804</v>
      </c>
      <c r="B771" s="15" t="s">
        <v>1744</v>
      </c>
      <c r="C771" s="15" t="s">
        <v>1745</v>
      </c>
      <c r="D771" s="15" t="s">
        <v>11</v>
      </c>
      <c r="E771" s="15" t="s">
        <v>40</v>
      </c>
      <c r="F771" s="15" t="s">
        <v>1388</v>
      </c>
      <c r="G771" s="15" t="s">
        <v>1376</v>
      </c>
      <c r="H771" s="15" t="s">
        <v>1743</v>
      </c>
      <c r="I771" s="11"/>
      <c r="J771" s="11"/>
    </row>
    <row r="772" spans="1:10">
      <c r="A772" s="14">
        <v>53805</v>
      </c>
      <c r="B772" s="15" t="s">
        <v>1747</v>
      </c>
      <c r="C772" s="15" t="s">
        <v>1748</v>
      </c>
      <c r="D772" s="15" t="s">
        <v>1369</v>
      </c>
      <c r="E772" s="15" t="s">
        <v>2263</v>
      </c>
      <c r="F772" s="15" t="s">
        <v>1388</v>
      </c>
      <c r="G772" s="15" t="s">
        <v>1376</v>
      </c>
      <c r="H772" s="15" t="s">
        <v>1743</v>
      </c>
      <c r="I772" s="11"/>
      <c r="J772" s="11"/>
    </row>
    <row r="773" spans="1:10">
      <c r="A773" s="14">
        <v>53807</v>
      </c>
      <c r="B773" s="15" t="s">
        <v>1749</v>
      </c>
      <c r="C773" s="15" t="s">
        <v>1750</v>
      </c>
      <c r="D773" s="15" t="s">
        <v>1362</v>
      </c>
      <c r="E773" s="15" t="s">
        <v>2263</v>
      </c>
      <c r="F773" s="15" t="s">
        <v>1388</v>
      </c>
      <c r="G773" s="15" t="s">
        <v>1376</v>
      </c>
      <c r="H773" s="15" t="s">
        <v>1743</v>
      </c>
      <c r="I773" s="11"/>
      <c r="J773" s="11"/>
    </row>
    <row r="774" spans="1:10">
      <c r="A774" s="14">
        <v>53886</v>
      </c>
      <c r="B774" s="15" t="s">
        <v>1751</v>
      </c>
      <c r="C774" s="15" t="s">
        <v>1752</v>
      </c>
      <c r="D774" s="15" t="s">
        <v>473</v>
      </c>
      <c r="E774" s="15" t="s">
        <v>2263</v>
      </c>
      <c r="F774" s="15" t="s">
        <v>1389</v>
      </c>
      <c r="G774" s="15" t="s">
        <v>1376</v>
      </c>
      <c r="H774" s="15" t="s">
        <v>1398</v>
      </c>
      <c r="I774" s="11"/>
      <c r="J774" s="11"/>
    </row>
    <row r="775" spans="1:10">
      <c r="A775" s="14">
        <v>53887</v>
      </c>
      <c r="B775" s="15" t="s">
        <v>1172</v>
      </c>
      <c r="C775" s="15" t="s">
        <v>1348</v>
      </c>
      <c r="D775" s="15" t="s">
        <v>473</v>
      </c>
      <c r="E775" s="15" t="s">
        <v>2263</v>
      </c>
      <c r="F775" s="15" t="s">
        <v>1388</v>
      </c>
      <c r="G775" s="15" t="s">
        <v>1376</v>
      </c>
      <c r="H775" s="15" t="s">
        <v>1376</v>
      </c>
      <c r="I775" s="11"/>
      <c r="J775" s="11"/>
    </row>
    <row r="776" spans="1:10">
      <c r="A776" s="14">
        <v>53962</v>
      </c>
      <c r="B776" s="15" t="s">
        <v>1754</v>
      </c>
      <c r="C776" s="15" t="s">
        <v>1755</v>
      </c>
      <c r="D776" s="15" t="s">
        <v>1363</v>
      </c>
      <c r="E776" s="15" t="s">
        <v>478</v>
      </c>
      <c r="F776" s="15" t="s">
        <v>1390</v>
      </c>
      <c r="G776" s="15" t="s">
        <v>1376</v>
      </c>
      <c r="H776" s="15" t="s">
        <v>1399</v>
      </c>
      <c r="I776" s="11"/>
      <c r="J776" s="11"/>
    </row>
    <row r="777" spans="1:10">
      <c r="A777" s="14">
        <v>53963</v>
      </c>
      <c r="B777" s="15" t="s">
        <v>1756</v>
      </c>
      <c r="C777" s="15" t="s">
        <v>1757</v>
      </c>
      <c r="D777" s="15" t="s">
        <v>1758</v>
      </c>
      <c r="E777" s="15" t="s">
        <v>2263</v>
      </c>
      <c r="F777" s="15" t="s">
        <v>1376</v>
      </c>
      <c r="G777" s="15" t="s">
        <v>1376</v>
      </c>
      <c r="H777" s="15" t="s">
        <v>1376</v>
      </c>
      <c r="I777" s="11"/>
      <c r="J777" s="11"/>
    </row>
    <row r="778" spans="1:10">
      <c r="A778" s="14">
        <v>60159</v>
      </c>
      <c r="B778" s="15" t="s">
        <v>1759</v>
      </c>
      <c r="C778" s="15" t="s">
        <v>1760</v>
      </c>
      <c r="D778" s="15" t="s">
        <v>1761</v>
      </c>
      <c r="E778" s="15" t="s">
        <v>2263</v>
      </c>
      <c r="F778" s="15" t="s">
        <v>1388</v>
      </c>
      <c r="G778" s="15" t="s">
        <v>1376</v>
      </c>
      <c r="H778" s="15" t="s">
        <v>1376</v>
      </c>
      <c r="I778" s="11"/>
      <c r="J778" s="11"/>
    </row>
    <row r="779" spans="1:10">
      <c r="A779" s="14">
        <v>60181</v>
      </c>
      <c r="B779" s="15" t="s">
        <v>1762</v>
      </c>
      <c r="C779" s="15" t="s">
        <v>1763</v>
      </c>
      <c r="D779" s="15" t="s">
        <v>1761</v>
      </c>
      <c r="E779" s="15" t="s">
        <v>513</v>
      </c>
      <c r="F779" s="15" t="s">
        <v>1388</v>
      </c>
      <c r="G779" s="15" t="s">
        <v>1376</v>
      </c>
      <c r="H779" s="15" t="s">
        <v>1376</v>
      </c>
      <c r="I779" s="11"/>
      <c r="J779" s="11"/>
    </row>
    <row r="780" spans="1:10">
      <c r="A780" s="14">
        <v>60378</v>
      </c>
      <c r="B780" s="15" t="s">
        <v>1764</v>
      </c>
      <c r="C780" s="15" t="s">
        <v>1765</v>
      </c>
      <c r="D780" s="15" t="s">
        <v>473</v>
      </c>
      <c r="E780" s="15" t="s">
        <v>478</v>
      </c>
      <c r="F780" s="15" t="s">
        <v>1389</v>
      </c>
      <c r="G780" s="15" t="s">
        <v>1376</v>
      </c>
      <c r="H780" s="15" t="s">
        <v>1401</v>
      </c>
      <c r="I780" s="11"/>
      <c r="J780" s="11"/>
    </row>
    <row r="781" spans="1:10">
      <c r="A781" s="14">
        <v>60568</v>
      </c>
      <c r="B781" s="15" t="s">
        <v>1767</v>
      </c>
      <c r="C781" s="15" t="s">
        <v>1768</v>
      </c>
      <c r="D781" s="15" t="s">
        <v>11</v>
      </c>
      <c r="E781" s="15" t="s">
        <v>2263</v>
      </c>
      <c r="F781" s="15" t="s">
        <v>1388</v>
      </c>
      <c r="G781" s="15" t="s">
        <v>1376</v>
      </c>
      <c r="H781" s="15" t="s">
        <v>1400</v>
      </c>
      <c r="I781" s="11"/>
      <c r="J781" s="11"/>
    </row>
    <row r="782" spans="1:10">
      <c r="A782" s="14">
        <v>60654</v>
      </c>
      <c r="B782" s="15" t="s">
        <v>1769</v>
      </c>
      <c r="C782" s="15" t="s">
        <v>1770</v>
      </c>
      <c r="D782" s="15" t="s">
        <v>1362</v>
      </c>
      <c r="E782" s="15" t="s">
        <v>2263</v>
      </c>
      <c r="F782" s="15" t="s">
        <v>1376</v>
      </c>
      <c r="G782" s="15" t="s">
        <v>1376</v>
      </c>
      <c r="H782" s="15" t="s">
        <v>1376</v>
      </c>
      <c r="I782" s="11"/>
      <c r="J782" s="11"/>
    </row>
    <row r="783" spans="1:10">
      <c r="A783" s="14">
        <v>60775</v>
      </c>
      <c r="B783" s="15" t="s">
        <v>1771</v>
      </c>
      <c r="C783" s="15" t="s">
        <v>1772</v>
      </c>
      <c r="D783" s="15" t="s">
        <v>1362</v>
      </c>
      <c r="E783" s="15" t="s">
        <v>1725</v>
      </c>
      <c r="F783" s="15" t="s">
        <v>1376</v>
      </c>
      <c r="G783" s="15" t="s">
        <v>1376</v>
      </c>
      <c r="H783" s="15" t="s">
        <v>1726</v>
      </c>
      <c r="I783" s="11"/>
      <c r="J783" s="11"/>
    </row>
    <row r="784" spans="1:10">
      <c r="A784" s="14">
        <v>60836</v>
      </c>
      <c r="B784" s="15" t="s">
        <v>1727</v>
      </c>
      <c r="C784" s="15" t="s">
        <v>1774</v>
      </c>
      <c r="D784" s="15" t="s">
        <v>1367</v>
      </c>
      <c r="E784" s="15" t="s">
        <v>2263</v>
      </c>
      <c r="F784" s="15" t="s">
        <v>1376</v>
      </c>
      <c r="G784" s="15" t="s">
        <v>1376</v>
      </c>
      <c r="H784" s="15" t="s">
        <v>1376</v>
      </c>
      <c r="I784" s="11"/>
      <c r="J784" s="11"/>
    </row>
    <row r="785" spans="1:10">
      <c r="A785" s="14">
        <v>60879</v>
      </c>
      <c r="B785" s="15" t="s">
        <v>1766</v>
      </c>
      <c r="C785" s="15" t="s">
        <v>1775</v>
      </c>
      <c r="D785" s="15" t="s">
        <v>11</v>
      </c>
      <c r="E785" s="15" t="s">
        <v>2263</v>
      </c>
      <c r="F785" s="15" t="s">
        <v>1389</v>
      </c>
      <c r="G785" s="15" t="s">
        <v>1376</v>
      </c>
      <c r="H785" s="15" t="s">
        <v>1401</v>
      </c>
      <c r="I785" s="11"/>
      <c r="J785" s="11"/>
    </row>
    <row r="786" spans="1:10">
      <c r="A786" s="14">
        <v>61079</v>
      </c>
      <c r="B786" s="15" t="s">
        <v>1776</v>
      </c>
      <c r="C786" s="15" t="s">
        <v>1777</v>
      </c>
      <c r="D786" s="15" t="s">
        <v>473</v>
      </c>
      <c r="E786" s="15" t="s">
        <v>40</v>
      </c>
      <c r="F786" s="15" t="s">
        <v>1388</v>
      </c>
      <c r="G786" s="15" t="s">
        <v>1376</v>
      </c>
      <c r="H786" s="15" t="s">
        <v>1743</v>
      </c>
      <c r="I786" s="11"/>
      <c r="J786" s="11"/>
    </row>
    <row r="787" spans="1:10">
      <c r="A787" s="14">
        <v>61086</v>
      </c>
      <c r="B787" s="15" t="s">
        <v>1778</v>
      </c>
      <c r="C787" s="15" t="s">
        <v>1779</v>
      </c>
      <c r="D787" s="15" t="s">
        <v>1362</v>
      </c>
      <c r="E787" s="15" t="s">
        <v>478</v>
      </c>
      <c r="F787" s="15" t="s">
        <v>1376</v>
      </c>
      <c r="G787" s="15" t="s">
        <v>1376</v>
      </c>
      <c r="H787" s="15" t="s">
        <v>1376</v>
      </c>
      <c r="I787" s="11"/>
      <c r="J787" s="11"/>
    </row>
    <row r="788" spans="1:10">
      <c r="A788" s="14">
        <v>61119</v>
      </c>
      <c r="B788" s="15" t="s">
        <v>1780</v>
      </c>
      <c r="C788" s="15" t="s">
        <v>1781</v>
      </c>
      <c r="D788" s="15" t="s">
        <v>473</v>
      </c>
      <c r="E788" s="15" t="s">
        <v>39</v>
      </c>
      <c r="F788" s="15" t="s">
        <v>1388</v>
      </c>
      <c r="G788" s="15" t="s">
        <v>1376</v>
      </c>
      <c r="H788" s="15" t="s">
        <v>1400</v>
      </c>
      <c r="I788" s="11"/>
      <c r="J788" s="11"/>
    </row>
    <row r="789" spans="1:10">
      <c r="A789" s="14">
        <v>61257</v>
      </c>
      <c r="B789" s="15" t="s">
        <v>1207</v>
      </c>
      <c r="C789" s="15" t="s">
        <v>1349</v>
      </c>
      <c r="D789" s="15" t="s">
        <v>1362</v>
      </c>
      <c r="E789" s="15" t="s">
        <v>2263</v>
      </c>
      <c r="F789" s="15" t="s">
        <v>1389</v>
      </c>
      <c r="G789" s="15" t="s">
        <v>1376</v>
      </c>
      <c r="H789" s="15" t="s">
        <v>1398</v>
      </c>
      <c r="I789" s="11"/>
      <c r="J789" s="11"/>
    </row>
    <row r="790" spans="1:10">
      <c r="A790" s="14">
        <v>61270</v>
      </c>
      <c r="B790" s="15" t="s">
        <v>1782</v>
      </c>
      <c r="C790" s="15" t="s">
        <v>1783</v>
      </c>
      <c r="D790" s="15" t="s">
        <v>1364</v>
      </c>
      <c r="E790" s="15" t="s">
        <v>478</v>
      </c>
      <c r="F790" s="15" t="s">
        <v>1376</v>
      </c>
      <c r="G790" s="15" t="s">
        <v>1376</v>
      </c>
      <c r="H790" s="15" t="s">
        <v>1376</v>
      </c>
      <c r="I790" s="11"/>
      <c r="J790" s="11"/>
    </row>
    <row r="791" spans="1:10">
      <c r="A791" s="14">
        <v>61342</v>
      </c>
      <c r="B791" s="15" t="s">
        <v>1784</v>
      </c>
      <c r="C791" s="15" t="s">
        <v>1785</v>
      </c>
      <c r="D791" s="15" t="s">
        <v>1367</v>
      </c>
      <c r="E791" s="15" t="s">
        <v>2263</v>
      </c>
      <c r="F791" s="15" t="s">
        <v>1786</v>
      </c>
      <c r="G791" s="15" t="s">
        <v>1376</v>
      </c>
      <c r="H791" s="15" t="s">
        <v>1376</v>
      </c>
      <c r="I791" s="11"/>
      <c r="J791" s="11"/>
    </row>
    <row r="792" spans="1:10">
      <c r="A792" s="14">
        <v>61370</v>
      </c>
      <c r="B792" s="15" t="s">
        <v>1787</v>
      </c>
      <c r="C792" s="15" t="s">
        <v>1788</v>
      </c>
      <c r="D792" s="15" t="s">
        <v>1373</v>
      </c>
      <c r="E792" s="15" t="s">
        <v>478</v>
      </c>
      <c r="F792" s="15" t="s">
        <v>1376</v>
      </c>
      <c r="G792" s="15" t="s">
        <v>1376</v>
      </c>
      <c r="H792" s="15" t="s">
        <v>1376</v>
      </c>
      <c r="I792" s="11"/>
      <c r="J792" s="11"/>
    </row>
    <row r="793" spans="1:10">
      <c r="A793" s="14">
        <v>61475</v>
      </c>
      <c r="B793" s="15" t="s">
        <v>134</v>
      </c>
      <c r="C793" s="15" t="s">
        <v>1026</v>
      </c>
      <c r="D793" s="15" t="s">
        <v>473</v>
      </c>
      <c r="E793" s="15" t="s">
        <v>478</v>
      </c>
      <c r="F793" s="15" t="s">
        <v>1390</v>
      </c>
      <c r="G793" s="15" t="s">
        <v>1376</v>
      </c>
      <c r="H793" s="15" t="s">
        <v>1399</v>
      </c>
      <c r="I793" s="11"/>
      <c r="J793" s="11"/>
    </row>
    <row r="794" spans="1:10">
      <c r="A794" s="14">
        <v>61486</v>
      </c>
      <c r="B794" s="15" t="s">
        <v>1789</v>
      </c>
      <c r="C794" s="15" t="s">
        <v>1790</v>
      </c>
      <c r="D794" s="15" t="s">
        <v>11</v>
      </c>
      <c r="E794" s="15" t="s">
        <v>2263</v>
      </c>
      <c r="F794" s="15" t="s">
        <v>1390</v>
      </c>
      <c r="G794" s="15" t="s">
        <v>1376</v>
      </c>
      <c r="H794" s="15" t="s">
        <v>1791</v>
      </c>
      <c r="I794" s="11"/>
      <c r="J794" s="11"/>
    </row>
    <row r="795" spans="1:10">
      <c r="A795" s="14">
        <v>61508</v>
      </c>
      <c r="B795" s="15" t="s">
        <v>1194</v>
      </c>
      <c r="C795" s="15" t="s">
        <v>1350</v>
      </c>
      <c r="D795" s="15" t="s">
        <v>11</v>
      </c>
      <c r="E795" s="15" t="s">
        <v>2263</v>
      </c>
      <c r="F795" s="15" t="s">
        <v>1389</v>
      </c>
      <c r="G795" s="15" t="s">
        <v>1376</v>
      </c>
      <c r="H795" s="15" t="s">
        <v>1398</v>
      </c>
      <c r="I795" s="11"/>
      <c r="J795" s="11"/>
    </row>
    <row r="796" spans="1:10">
      <c r="A796" s="14">
        <v>61565</v>
      </c>
      <c r="B796" s="15" t="s">
        <v>1792</v>
      </c>
      <c r="C796" s="15" t="s">
        <v>1793</v>
      </c>
      <c r="D796" s="15" t="s">
        <v>473</v>
      </c>
      <c r="E796" s="15" t="s">
        <v>478</v>
      </c>
      <c r="F796" s="15" t="s">
        <v>1390</v>
      </c>
      <c r="G796" s="15" t="s">
        <v>1376</v>
      </c>
      <c r="H796" s="15" t="s">
        <v>1791</v>
      </c>
      <c r="I796" s="11"/>
      <c r="J796" s="11"/>
    </row>
    <row r="797" spans="1:10">
      <c r="A797" s="14">
        <v>61704</v>
      </c>
      <c r="B797" s="15" t="s">
        <v>1794</v>
      </c>
      <c r="C797" s="15" t="s">
        <v>1795</v>
      </c>
      <c r="D797" s="15" t="s">
        <v>1363</v>
      </c>
      <c r="E797" s="15" t="s">
        <v>1725</v>
      </c>
      <c r="F797" s="15" t="s">
        <v>1376</v>
      </c>
      <c r="G797" s="15" t="s">
        <v>1376</v>
      </c>
      <c r="H797" s="15" t="s">
        <v>1726</v>
      </c>
      <c r="I797" s="11"/>
      <c r="J797" s="11"/>
    </row>
    <row r="798" spans="1:10">
      <c r="A798" s="14">
        <v>61737</v>
      </c>
      <c r="B798" s="15" t="s">
        <v>1796</v>
      </c>
      <c r="C798" s="15" t="s">
        <v>1797</v>
      </c>
      <c r="D798" s="15" t="s">
        <v>473</v>
      </c>
      <c r="E798" s="15" t="s">
        <v>95</v>
      </c>
      <c r="F798" s="15" t="s">
        <v>1388</v>
      </c>
      <c r="G798" s="15" t="s">
        <v>1376</v>
      </c>
      <c r="H798" s="15" t="s">
        <v>1376</v>
      </c>
      <c r="I798" s="11"/>
      <c r="J798" s="11"/>
    </row>
    <row r="799" spans="1:10">
      <c r="A799" s="14">
        <v>61926</v>
      </c>
      <c r="B799" s="15" t="s">
        <v>1798</v>
      </c>
      <c r="C799" s="15" t="s">
        <v>1799</v>
      </c>
      <c r="D799" s="15" t="s">
        <v>473</v>
      </c>
      <c r="E799" s="15" t="s">
        <v>47</v>
      </c>
      <c r="F799" s="15" t="s">
        <v>1388</v>
      </c>
      <c r="G799" s="15" t="s">
        <v>1376</v>
      </c>
      <c r="H799" s="15" t="s">
        <v>1400</v>
      </c>
      <c r="I799" s="11"/>
      <c r="J799" s="11"/>
    </row>
    <row r="800" spans="1:10">
      <c r="A800" s="14">
        <v>62111</v>
      </c>
      <c r="B800" s="15" t="s">
        <v>1800</v>
      </c>
      <c r="C800" s="15" t="s">
        <v>1801</v>
      </c>
      <c r="D800" s="15" t="s">
        <v>1802</v>
      </c>
      <c r="E800" s="15" t="s">
        <v>478</v>
      </c>
      <c r="F800" s="15" t="s">
        <v>1376</v>
      </c>
      <c r="G800" s="15" t="s">
        <v>1376</v>
      </c>
      <c r="H800" s="15" t="s">
        <v>1376</v>
      </c>
      <c r="I800" s="11"/>
      <c r="J800" s="11"/>
    </row>
    <row r="801" spans="1:10">
      <c r="A801" s="14">
        <v>62140</v>
      </c>
      <c r="B801" s="15" t="s">
        <v>1746</v>
      </c>
      <c r="C801" s="15" t="s">
        <v>1803</v>
      </c>
      <c r="D801" s="15" t="s">
        <v>1367</v>
      </c>
      <c r="E801" s="15" t="s">
        <v>2263</v>
      </c>
      <c r="F801" s="15" t="s">
        <v>1388</v>
      </c>
      <c r="G801" s="15" t="s">
        <v>1376</v>
      </c>
      <c r="H801" s="15" t="s">
        <v>1376</v>
      </c>
      <c r="I801" s="11"/>
      <c r="J801" s="11"/>
    </row>
    <row r="802" spans="1:10">
      <c r="A802" s="14">
        <v>62211</v>
      </c>
      <c r="B802" s="15" t="s">
        <v>1804</v>
      </c>
      <c r="C802" s="15" t="s">
        <v>1805</v>
      </c>
      <c r="D802" s="15" t="s">
        <v>473</v>
      </c>
      <c r="E802" s="15" t="s">
        <v>47</v>
      </c>
      <c r="F802" s="15" t="s">
        <v>1388</v>
      </c>
      <c r="G802" s="15" t="s">
        <v>1376</v>
      </c>
      <c r="H802" s="15" t="s">
        <v>1400</v>
      </c>
      <c r="I802" s="11"/>
      <c r="J802" s="11"/>
    </row>
    <row r="803" spans="1:10">
      <c r="A803" s="14">
        <v>62294</v>
      </c>
      <c r="B803" s="15" t="s">
        <v>1806</v>
      </c>
      <c r="C803" s="15" t="s">
        <v>1807</v>
      </c>
      <c r="D803" s="15" t="s">
        <v>473</v>
      </c>
      <c r="E803" s="15" t="s">
        <v>2263</v>
      </c>
      <c r="F803" s="15" t="s">
        <v>1388</v>
      </c>
      <c r="G803" s="15" t="s">
        <v>1376</v>
      </c>
      <c r="H803" s="15" t="s">
        <v>1400</v>
      </c>
      <c r="I803" s="11"/>
      <c r="J803" s="11"/>
    </row>
    <row r="804" spans="1:10">
      <c r="A804" s="14">
        <v>62385</v>
      </c>
      <c r="B804" s="15" t="s">
        <v>1808</v>
      </c>
      <c r="C804" s="15" t="s">
        <v>1809</v>
      </c>
      <c r="D804" s="15" t="s">
        <v>473</v>
      </c>
      <c r="E804" s="15" t="s">
        <v>478</v>
      </c>
      <c r="F804" s="15" t="s">
        <v>1390</v>
      </c>
      <c r="G804" s="15" t="s">
        <v>1376</v>
      </c>
      <c r="H804" s="15" t="s">
        <v>1791</v>
      </c>
      <c r="I804" s="11"/>
      <c r="J804" s="11"/>
    </row>
    <row r="805" spans="1:10">
      <c r="A805" s="14">
        <v>62397</v>
      </c>
      <c r="B805" s="15" t="s">
        <v>1171</v>
      </c>
      <c r="C805" s="15" t="s">
        <v>1351</v>
      </c>
      <c r="D805" s="15" t="s">
        <v>473</v>
      </c>
      <c r="E805" s="15" t="s">
        <v>47</v>
      </c>
      <c r="F805" s="15" t="s">
        <v>1388</v>
      </c>
      <c r="G805" s="15" t="s">
        <v>1376</v>
      </c>
      <c r="H805" s="15" t="s">
        <v>1400</v>
      </c>
      <c r="I805" s="11"/>
      <c r="J805" s="11"/>
    </row>
    <row r="806" spans="1:10">
      <c r="A806" s="14">
        <v>62425</v>
      </c>
      <c r="B806" s="15" t="s">
        <v>1810</v>
      </c>
      <c r="C806" s="15" t="s">
        <v>1811</v>
      </c>
      <c r="D806" s="15" t="s">
        <v>473</v>
      </c>
      <c r="E806" s="15" t="s">
        <v>47</v>
      </c>
      <c r="F806" s="15" t="s">
        <v>1388</v>
      </c>
      <c r="G806" s="15" t="s">
        <v>1376</v>
      </c>
      <c r="H806" s="15" t="s">
        <v>1400</v>
      </c>
      <c r="I806" s="11"/>
      <c r="J806" s="11"/>
    </row>
    <row r="807" spans="1:10">
      <c r="A807" s="14">
        <v>62418</v>
      </c>
      <c r="B807" s="15" t="s">
        <v>1812</v>
      </c>
      <c r="C807" s="15" t="s">
        <v>1813</v>
      </c>
      <c r="D807" s="15" t="s">
        <v>473</v>
      </c>
      <c r="E807" s="15" t="s">
        <v>478</v>
      </c>
      <c r="F807" s="15" t="s">
        <v>1390</v>
      </c>
      <c r="G807" s="15" t="s">
        <v>1376</v>
      </c>
      <c r="H807" s="15" t="s">
        <v>1791</v>
      </c>
      <c r="I807" s="11"/>
      <c r="J807" s="11"/>
    </row>
    <row r="808" spans="1:10">
      <c r="A808" s="14">
        <v>62424</v>
      </c>
      <c r="B808" s="15" t="s">
        <v>1814</v>
      </c>
      <c r="C808" s="15" t="s">
        <v>1815</v>
      </c>
      <c r="D808" s="15" t="s">
        <v>473</v>
      </c>
      <c r="E808" s="15" t="s">
        <v>2263</v>
      </c>
      <c r="F808" s="15" t="s">
        <v>1390</v>
      </c>
      <c r="G808" s="15" t="s">
        <v>1376</v>
      </c>
      <c r="H808" s="15" t="s">
        <v>1791</v>
      </c>
      <c r="I808" s="11"/>
      <c r="J808" s="11"/>
    </row>
    <row r="809" spans="1:10">
      <c r="A809" s="14">
        <v>62466</v>
      </c>
      <c r="B809" s="15" t="s">
        <v>1816</v>
      </c>
      <c r="C809" s="15" t="s">
        <v>1817</v>
      </c>
      <c r="D809" s="15" t="s">
        <v>1373</v>
      </c>
      <c r="E809" s="15" t="s">
        <v>2263</v>
      </c>
      <c r="F809" s="15" t="s">
        <v>1376</v>
      </c>
      <c r="G809" s="15" t="s">
        <v>1376</v>
      </c>
      <c r="H809" s="15" t="s">
        <v>1726</v>
      </c>
      <c r="I809" s="11"/>
      <c r="J809" s="11"/>
    </row>
    <row r="810" spans="1:10">
      <c r="A810" s="14">
        <v>62528</v>
      </c>
      <c r="B810" s="15" t="s">
        <v>1819</v>
      </c>
      <c r="C810" s="15" t="s">
        <v>1820</v>
      </c>
      <c r="D810" s="15" t="s">
        <v>473</v>
      </c>
      <c r="E810" s="15" t="s">
        <v>2263</v>
      </c>
      <c r="F810" s="15" t="s">
        <v>1388</v>
      </c>
      <c r="G810" s="15" t="s">
        <v>1376</v>
      </c>
      <c r="H810" s="15" t="s">
        <v>1400</v>
      </c>
      <c r="I810" s="11"/>
      <c r="J810" s="11"/>
    </row>
    <row r="811" spans="1:10">
      <c r="A811" s="14">
        <v>62523</v>
      </c>
      <c r="B811" s="15" t="s">
        <v>1821</v>
      </c>
      <c r="C811" s="15" t="s">
        <v>1822</v>
      </c>
      <c r="D811" s="15" t="s">
        <v>1362</v>
      </c>
      <c r="E811" s="15" t="s">
        <v>2263</v>
      </c>
      <c r="F811" s="15" t="s">
        <v>1376</v>
      </c>
      <c r="G811" s="15" t="s">
        <v>1376</v>
      </c>
      <c r="H811" s="15" t="s">
        <v>1726</v>
      </c>
      <c r="I811" s="11"/>
      <c r="J811" s="11"/>
    </row>
    <row r="812" spans="1:10">
      <c r="A812" s="14">
        <v>62558</v>
      </c>
      <c r="B812" s="15" t="s">
        <v>1824</v>
      </c>
      <c r="C812" s="15" t="s">
        <v>1825</v>
      </c>
      <c r="D812" s="15" t="s">
        <v>473</v>
      </c>
      <c r="E812" s="15" t="s">
        <v>47</v>
      </c>
      <c r="F812" s="15" t="s">
        <v>1388</v>
      </c>
      <c r="G812" s="15" t="s">
        <v>1376</v>
      </c>
      <c r="H812" s="15" t="s">
        <v>1400</v>
      </c>
      <c r="I812" s="11"/>
      <c r="J812" s="11"/>
    </row>
    <row r="813" spans="1:10">
      <c r="A813" s="14">
        <v>62572</v>
      </c>
      <c r="B813" s="15" t="s">
        <v>1735</v>
      </c>
      <c r="C813" s="15" t="s">
        <v>1826</v>
      </c>
      <c r="D813" s="15" t="s">
        <v>1367</v>
      </c>
      <c r="E813" s="15" t="s">
        <v>478</v>
      </c>
      <c r="F813" s="15" t="s">
        <v>1390</v>
      </c>
      <c r="G813" s="15" t="s">
        <v>1376</v>
      </c>
      <c r="H813" s="15" t="s">
        <v>1376</v>
      </c>
      <c r="I813" s="11"/>
      <c r="J813" s="11"/>
    </row>
    <row r="814" spans="1:10">
      <c r="A814" s="14">
        <v>62580</v>
      </c>
      <c r="B814" s="15" t="s">
        <v>1827</v>
      </c>
      <c r="C814" s="15" t="s">
        <v>1828</v>
      </c>
      <c r="D814" s="15" t="s">
        <v>473</v>
      </c>
      <c r="E814" s="15" t="s">
        <v>513</v>
      </c>
      <c r="F814" s="15" t="s">
        <v>1388</v>
      </c>
      <c r="G814" s="15" t="s">
        <v>1376</v>
      </c>
      <c r="H814" s="15" t="s">
        <v>1376</v>
      </c>
      <c r="I814" s="11"/>
      <c r="J814" s="11"/>
    </row>
    <row r="815" spans="1:10">
      <c r="A815" s="14">
        <v>62590</v>
      </c>
      <c r="B815" s="15" t="s">
        <v>1829</v>
      </c>
      <c r="C815" s="15" t="s">
        <v>1830</v>
      </c>
      <c r="D815" s="15" t="s">
        <v>473</v>
      </c>
      <c r="E815" s="15" t="s">
        <v>49</v>
      </c>
      <c r="F815" s="15" t="s">
        <v>1388</v>
      </c>
      <c r="G815" s="15" t="s">
        <v>1376</v>
      </c>
      <c r="H815" s="15" t="s">
        <v>1400</v>
      </c>
      <c r="I815" s="11"/>
      <c r="J815" s="11"/>
    </row>
    <row r="816" spans="1:10">
      <c r="A816" s="14">
        <v>62654</v>
      </c>
      <c r="B816" s="15" t="s">
        <v>1753</v>
      </c>
      <c r="C816" s="15" t="s">
        <v>1831</v>
      </c>
      <c r="D816" s="15" t="s">
        <v>11</v>
      </c>
      <c r="E816" s="15" t="s">
        <v>513</v>
      </c>
      <c r="F816" s="15" t="s">
        <v>1388</v>
      </c>
      <c r="G816" s="15" t="s">
        <v>1376</v>
      </c>
      <c r="H816" s="15" t="s">
        <v>1376</v>
      </c>
      <c r="I816" s="11"/>
      <c r="J816" s="11"/>
    </row>
    <row r="817" spans="1:10">
      <c r="A817" s="14">
        <v>62637</v>
      </c>
      <c r="B817" s="15" t="s">
        <v>1818</v>
      </c>
      <c r="C817" s="15" t="s">
        <v>1832</v>
      </c>
      <c r="D817" s="15" t="s">
        <v>1363</v>
      </c>
      <c r="E817" s="15" t="s">
        <v>2263</v>
      </c>
      <c r="F817" s="15" t="s">
        <v>1376</v>
      </c>
      <c r="G817" s="15" t="s">
        <v>1376</v>
      </c>
      <c r="H817" s="15" t="s">
        <v>1726</v>
      </c>
      <c r="I817" s="11"/>
      <c r="J817" s="11"/>
    </row>
    <row r="818" spans="1:10">
      <c r="A818" s="14">
        <v>62665</v>
      </c>
      <c r="B818" s="15" t="s">
        <v>1244</v>
      </c>
      <c r="C818" s="15" t="s">
        <v>1352</v>
      </c>
      <c r="D818" s="15" t="s">
        <v>473</v>
      </c>
      <c r="E818" s="15" t="s">
        <v>2263</v>
      </c>
      <c r="F818" s="15" t="s">
        <v>1388</v>
      </c>
      <c r="G818" s="15" t="s">
        <v>1376</v>
      </c>
      <c r="H818" s="15" t="s">
        <v>1400</v>
      </c>
      <c r="I818" s="11"/>
      <c r="J818" s="11"/>
    </row>
    <row r="819" spans="1:10">
      <c r="A819" s="14">
        <v>62667</v>
      </c>
      <c r="B819" s="15" t="s">
        <v>1773</v>
      </c>
      <c r="C819" s="15" t="s">
        <v>1833</v>
      </c>
      <c r="D819" s="15" t="s">
        <v>1363</v>
      </c>
      <c r="E819" s="15" t="s">
        <v>1725</v>
      </c>
      <c r="F819" s="15" t="s">
        <v>1376</v>
      </c>
      <c r="G819" s="15" t="s">
        <v>1376</v>
      </c>
      <c r="H819" s="15" t="s">
        <v>1726</v>
      </c>
      <c r="I819" s="11"/>
      <c r="J819" s="11"/>
    </row>
    <row r="820" spans="1:10">
      <c r="A820" s="14">
        <v>62672</v>
      </c>
      <c r="B820" s="15" t="s">
        <v>1834</v>
      </c>
      <c r="C820" s="15" t="s">
        <v>1835</v>
      </c>
      <c r="D820" s="15" t="s">
        <v>477</v>
      </c>
      <c r="E820" s="15" t="s">
        <v>478</v>
      </c>
      <c r="F820" s="15" t="s">
        <v>1390</v>
      </c>
      <c r="G820" s="15" t="s">
        <v>1376</v>
      </c>
      <c r="H820" s="15" t="s">
        <v>1399</v>
      </c>
      <c r="I820" s="11"/>
      <c r="J820" s="11"/>
    </row>
    <row r="821" spans="1:10">
      <c r="A821" s="14">
        <v>62706</v>
      </c>
      <c r="B821" s="15" t="s">
        <v>1836</v>
      </c>
      <c r="C821" s="15" t="s">
        <v>1837</v>
      </c>
      <c r="D821" s="15" t="s">
        <v>1363</v>
      </c>
      <c r="E821" s="15" t="s">
        <v>924</v>
      </c>
      <c r="F821" s="15" t="s">
        <v>1388</v>
      </c>
      <c r="G821" s="15" t="s">
        <v>1376</v>
      </c>
      <c r="H821" s="15" t="s">
        <v>1376</v>
      </c>
      <c r="I821" s="11"/>
      <c r="J821" s="11"/>
    </row>
    <row r="822" spans="1:10">
      <c r="A822" s="14">
        <v>62716</v>
      </c>
      <c r="B822" s="15" t="s">
        <v>1838</v>
      </c>
      <c r="C822" s="15" t="s">
        <v>1839</v>
      </c>
      <c r="D822" s="15" t="s">
        <v>1369</v>
      </c>
      <c r="E822" s="15" t="s">
        <v>2263</v>
      </c>
      <c r="F822" s="15" t="s">
        <v>1388</v>
      </c>
      <c r="G822" s="15" t="s">
        <v>1376</v>
      </c>
      <c r="H822" s="15" t="s">
        <v>1400</v>
      </c>
      <c r="I822" s="11"/>
      <c r="J822" s="11"/>
    </row>
    <row r="823" spans="1:10">
      <c r="A823" s="14">
        <v>62751</v>
      </c>
      <c r="B823" s="15" t="s">
        <v>1251</v>
      </c>
      <c r="C823" s="15" t="s">
        <v>1840</v>
      </c>
      <c r="D823" s="15" t="s">
        <v>15</v>
      </c>
      <c r="E823" s="15" t="s">
        <v>2263</v>
      </c>
      <c r="F823" s="15" t="s">
        <v>1390</v>
      </c>
      <c r="G823" s="15" t="s">
        <v>1376</v>
      </c>
      <c r="H823" s="15" t="s">
        <v>1791</v>
      </c>
      <c r="I823" s="11"/>
      <c r="J823" s="11"/>
    </row>
    <row r="824" spans="1:10">
      <c r="A824" s="14">
        <v>62805</v>
      </c>
      <c r="B824" s="15" t="s">
        <v>1841</v>
      </c>
      <c r="C824" s="15" t="s">
        <v>1842</v>
      </c>
      <c r="D824" s="15" t="s">
        <v>473</v>
      </c>
      <c r="E824" s="15" t="s">
        <v>2263</v>
      </c>
      <c r="F824" s="15" t="s">
        <v>1388</v>
      </c>
      <c r="G824" s="15" t="s">
        <v>1376</v>
      </c>
      <c r="H824" s="15" t="s">
        <v>1400</v>
      </c>
      <c r="I824" s="11"/>
      <c r="J824" s="11"/>
    </row>
    <row r="825" spans="1:10">
      <c r="A825" s="14">
        <v>62870</v>
      </c>
      <c r="B825" s="15" t="s">
        <v>1843</v>
      </c>
      <c r="C825" s="15" t="s">
        <v>1844</v>
      </c>
      <c r="D825" s="15" t="s">
        <v>1369</v>
      </c>
      <c r="E825" s="15" t="s">
        <v>2263</v>
      </c>
      <c r="F825" s="15" t="s">
        <v>1388</v>
      </c>
      <c r="G825" s="15" t="s">
        <v>1376</v>
      </c>
      <c r="H825" s="15" t="s">
        <v>1743</v>
      </c>
      <c r="I825" s="11"/>
      <c r="J825" s="11"/>
    </row>
    <row r="826" spans="1:10">
      <c r="A826" s="14">
        <v>62871</v>
      </c>
      <c r="B826" s="15" t="s">
        <v>1192</v>
      </c>
      <c r="C826" s="15" t="s">
        <v>1353</v>
      </c>
      <c r="D826" s="15" t="s">
        <v>15</v>
      </c>
      <c r="E826" s="15" t="s">
        <v>2263</v>
      </c>
      <c r="F826" s="15" t="s">
        <v>1389</v>
      </c>
      <c r="G826" s="15" t="s">
        <v>1376</v>
      </c>
      <c r="H826" s="15" t="s">
        <v>1401</v>
      </c>
      <c r="I826" s="11"/>
      <c r="J826" s="11"/>
    </row>
    <row r="827" spans="1:10">
      <c r="A827" s="14">
        <v>62920</v>
      </c>
      <c r="B827" s="15" t="s">
        <v>1845</v>
      </c>
      <c r="C827" s="15" t="s">
        <v>1846</v>
      </c>
      <c r="D827" s="15" t="s">
        <v>1365</v>
      </c>
      <c r="E827" s="15" t="s">
        <v>2263</v>
      </c>
      <c r="F827" s="15" t="s">
        <v>1388</v>
      </c>
      <c r="G827" s="15" t="s">
        <v>1376</v>
      </c>
      <c r="H827" s="15" t="s">
        <v>1743</v>
      </c>
      <c r="I827" s="11"/>
      <c r="J827" s="11"/>
    </row>
    <row r="828" spans="1:10">
      <c r="A828" s="14">
        <v>62929</v>
      </c>
      <c r="B828" s="15" t="s">
        <v>1847</v>
      </c>
      <c r="C828" s="15" t="s">
        <v>1848</v>
      </c>
      <c r="D828" s="15" t="s">
        <v>15</v>
      </c>
      <c r="E828" s="15" t="s">
        <v>2263</v>
      </c>
      <c r="F828" s="15" t="s">
        <v>1390</v>
      </c>
      <c r="G828" s="15" t="s">
        <v>1376</v>
      </c>
      <c r="H828" s="15" t="s">
        <v>1376</v>
      </c>
      <c r="I828" s="11"/>
      <c r="J828" s="11"/>
    </row>
    <row r="829" spans="1:10">
      <c r="A829" s="14">
        <v>62975</v>
      </c>
      <c r="B829" s="15" t="s">
        <v>1849</v>
      </c>
      <c r="C829" s="15" t="s">
        <v>1850</v>
      </c>
      <c r="D829" s="15" t="s">
        <v>1362</v>
      </c>
      <c r="E829" s="15" t="s">
        <v>478</v>
      </c>
      <c r="F829" s="15" t="s">
        <v>1390</v>
      </c>
      <c r="G829" s="15" t="s">
        <v>1376</v>
      </c>
      <c r="H829" s="15" t="s">
        <v>1791</v>
      </c>
      <c r="I829" s="11"/>
      <c r="J829" s="11"/>
    </row>
    <row r="830" spans="1:10">
      <c r="A830" s="14">
        <v>63007</v>
      </c>
      <c r="B830" s="15" t="s">
        <v>1851</v>
      </c>
      <c r="C830" s="15" t="s">
        <v>1852</v>
      </c>
      <c r="D830" s="15" t="s">
        <v>1373</v>
      </c>
      <c r="E830" s="15" t="s">
        <v>1725</v>
      </c>
      <c r="F830" s="15" t="s">
        <v>1376</v>
      </c>
      <c r="G830" s="15" t="s">
        <v>1376</v>
      </c>
      <c r="H830" s="15" t="s">
        <v>1726</v>
      </c>
      <c r="I830" s="11"/>
      <c r="J830" s="11"/>
    </row>
    <row r="831" spans="1:10">
      <c r="A831" s="14">
        <v>63017</v>
      </c>
      <c r="B831" s="15" t="s">
        <v>1853</v>
      </c>
      <c r="C831" s="15" t="s">
        <v>1854</v>
      </c>
      <c r="D831" s="15" t="s">
        <v>473</v>
      </c>
      <c r="E831" s="15" t="s">
        <v>40</v>
      </c>
      <c r="F831" s="15" t="s">
        <v>1388</v>
      </c>
      <c r="G831" s="15" t="s">
        <v>1376</v>
      </c>
      <c r="H831" s="15" t="s">
        <v>1743</v>
      </c>
      <c r="I831" s="11"/>
      <c r="J831" s="11"/>
    </row>
    <row r="832" spans="1:10">
      <c r="A832" s="14">
        <v>63028</v>
      </c>
      <c r="B832" s="15" t="s">
        <v>1855</v>
      </c>
      <c r="C832" s="15" t="s">
        <v>1856</v>
      </c>
      <c r="D832" s="15" t="s">
        <v>1362</v>
      </c>
      <c r="E832" s="15" t="s">
        <v>2263</v>
      </c>
      <c r="F832" s="15" t="s">
        <v>1376</v>
      </c>
      <c r="G832" s="15" t="s">
        <v>1376</v>
      </c>
      <c r="H832" s="15" t="s">
        <v>1726</v>
      </c>
      <c r="I832" s="11"/>
      <c r="J832" s="11"/>
    </row>
    <row r="833" spans="1:10">
      <c r="A833" s="14">
        <v>63063</v>
      </c>
      <c r="B833" s="15" t="s">
        <v>1857</v>
      </c>
      <c r="C833" s="15" t="s">
        <v>1858</v>
      </c>
      <c r="D833" s="15" t="s">
        <v>473</v>
      </c>
      <c r="E833" s="15" t="s">
        <v>2263</v>
      </c>
      <c r="F833" s="15" t="s">
        <v>1786</v>
      </c>
      <c r="G833" s="15" t="s">
        <v>1376</v>
      </c>
      <c r="H833" s="15" t="s">
        <v>1859</v>
      </c>
      <c r="I833" s="11"/>
      <c r="J833" s="11"/>
    </row>
    <row r="834" spans="1:10">
      <c r="A834" s="14">
        <v>63118</v>
      </c>
      <c r="B834" s="15" t="s">
        <v>1860</v>
      </c>
      <c r="C834" s="15" t="s">
        <v>1861</v>
      </c>
      <c r="D834" s="15" t="s">
        <v>473</v>
      </c>
      <c r="E834" s="15" t="s">
        <v>2263</v>
      </c>
      <c r="F834" s="15" t="s">
        <v>1786</v>
      </c>
      <c r="G834" s="15" t="s">
        <v>1376</v>
      </c>
      <c r="H834" s="15" t="s">
        <v>1859</v>
      </c>
      <c r="I834" s="11"/>
      <c r="J834" s="11"/>
    </row>
    <row r="835" spans="1:10">
      <c r="A835" s="14">
        <v>63134</v>
      </c>
      <c r="B835" s="15" t="s">
        <v>1862</v>
      </c>
      <c r="C835" s="15" t="s">
        <v>1863</v>
      </c>
      <c r="D835" s="15" t="s">
        <v>1373</v>
      </c>
      <c r="E835" s="15" t="s">
        <v>2263</v>
      </c>
      <c r="F835" s="15" t="s">
        <v>1376</v>
      </c>
      <c r="G835" s="15" t="s">
        <v>1376</v>
      </c>
      <c r="H835" s="15" t="s">
        <v>1376</v>
      </c>
      <c r="I835" s="11"/>
      <c r="J835" s="11"/>
    </row>
    <row r="836" spans="1:10">
      <c r="A836" s="14">
        <v>63163</v>
      </c>
      <c r="B836" s="15" t="s">
        <v>1864</v>
      </c>
      <c r="C836" s="15" t="s">
        <v>1865</v>
      </c>
      <c r="D836" s="15" t="s">
        <v>473</v>
      </c>
      <c r="E836" s="15" t="s">
        <v>2263</v>
      </c>
      <c r="F836" s="15" t="s">
        <v>1388</v>
      </c>
      <c r="G836" s="15" t="s">
        <v>1376</v>
      </c>
      <c r="H836" s="15" t="s">
        <v>1400</v>
      </c>
      <c r="I836" s="11"/>
      <c r="J836" s="11"/>
    </row>
    <row r="837" spans="1:10">
      <c r="A837" s="14">
        <v>63223</v>
      </c>
      <c r="B837" s="15" t="s">
        <v>1866</v>
      </c>
      <c r="C837" s="15" t="s">
        <v>1867</v>
      </c>
      <c r="D837" s="15" t="s">
        <v>1373</v>
      </c>
      <c r="E837" s="15" t="s">
        <v>2263</v>
      </c>
      <c r="F837" s="15" t="s">
        <v>1376</v>
      </c>
      <c r="G837" s="15" t="s">
        <v>1376</v>
      </c>
      <c r="H837" s="15" t="s">
        <v>1726</v>
      </c>
      <c r="I837" s="11"/>
      <c r="J837" s="11"/>
    </row>
    <row r="838" spans="1:10">
      <c r="A838" s="14">
        <v>63233</v>
      </c>
      <c r="B838" s="15" t="s">
        <v>1868</v>
      </c>
      <c r="C838" s="15" t="s">
        <v>1869</v>
      </c>
      <c r="D838" s="15" t="s">
        <v>25</v>
      </c>
      <c r="E838" s="15" t="s">
        <v>478</v>
      </c>
      <c r="F838" s="15" t="s">
        <v>1390</v>
      </c>
      <c r="G838" s="15" t="s">
        <v>1376</v>
      </c>
      <c r="H838" s="15" t="s">
        <v>1399</v>
      </c>
      <c r="I838" s="11"/>
      <c r="J838" s="11"/>
    </row>
    <row r="839" spans="1:10">
      <c r="A839" s="14">
        <v>63238</v>
      </c>
      <c r="B839" s="15" t="s">
        <v>1870</v>
      </c>
      <c r="C839" s="15" t="s">
        <v>1871</v>
      </c>
      <c r="D839" s="15" t="s">
        <v>1362</v>
      </c>
      <c r="E839" s="15" t="s">
        <v>2263</v>
      </c>
      <c r="F839" s="15" t="s">
        <v>1376</v>
      </c>
      <c r="G839" s="15" t="s">
        <v>1376</v>
      </c>
      <c r="H839" s="15" t="s">
        <v>1726</v>
      </c>
      <c r="I839" s="11"/>
      <c r="J839" s="11"/>
    </row>
    <row r="840" spans="1:10">
      <c r="A840" s="14">
        <v>63297</v>
      </c>
      <c r="B840" s="15" t="s">
        <v>1872</v>
      </c>
      <c r="C840" s="15" t="s">
        <v>1873</v>
      </c>
      <c r="D840" s="15" t="s">
        <v>1369</v>
      </c>
      <c r="E840" s="15" t="s">
        <v>2263</v>
      </c>
      <c r="F840" s="15" t="s">
        <v>1388</v>
      </c>
      <c r="G840" s="15" t="s">
        <v>1376</v>
      </c>
      <c r="H840" s="15" t="s">
        <v>1400</v>
      </c>
      <c r="I840" s="11"/>
      <c r="J840" s="11"/>
    </row>
    <row r="841" spans="1:10">
      <c r="A841" s="14">
        <v>63294</v>
      </c>
      <c r="B841" s="15" t="s">
        <v>1874</v>
      </c>
      <c r="C841" s="15" t="s">
        <v>1875</v>
      </c>
      <c r="D841" s="15" t="s">
        <v>473</v>
      </c>
      <c r="E841" s="15" t="s">
        <v>47</v>
      </c>
      <c r="F841" s="15" t="s">
        <v>1388</v>
      </c>
      <c r="G841" s="15" t="s">
        <v>1376</v>
      </c>
      <c r="H841" s="15" t="s">
        <v>1400</v>
      </c>
      <c r="I841" s="11"/>
      <c r="J841" s="11"/>
    </row>
    <row r="842" spans="1:10">
      <c r="A842" s="14">
        <v>63299</v>
      </c>
      <c r="B842" s="15" t="s">
        <v>1876</v>
      </c>
      <c r="C842" s="15" t="s">
        <v>1877</v>
      </c>
      <c r="D842" s="15" t="s">
        <v>11</v>
      </c>
      <c r="E842" s="15" t="s">
        <v>478</v>
      </c>
      <c r="F842" s="15" t="s">
        <v>1390</v>
      </c>
      <c r="G842" s="15" t="s">
        <v>1376</v>
      </c>
      <c r="H842" s="15" t="s">
        <v>1878</v>
      </c>
      <c r="I842" s="11"/>
      <c r="J842" s="11"/>
    </row>
    <row r="843" spans="1:10">
      <c r="A843" s="14">
        <v>63301</v>
      </c>
      <c r="B843" s="15" t="s">
        <v>1879</v>
      </c>
      <c r="C843" s="15" t="s">
        <v>1880</v>
      </c>
      <c r="D843" s="15" t="s">
        <v>25</v>
      </c>
      <c r="E843" s="15" t="s">
        <v>478</v>
      </c>
      <c r="F843" s="15" t="s">
        <v>1389</v>
      </c>
      <c r="G843" s="15" t="s">
        <v>1376</v>
      </c>
      <c r="H843" s="15" t="s">
        <v>1401</v>
      </c>
      <c r="I843" s="11"/>
      <c r="J843" s="11"/>
    </row>
    <row r="844" spans="1:10">
      <c r="A844" s="14">
        <v>63325</v>
      </c>
      <c r="B844" s="15" t="s">
        <v>1881</v>
      </c>
      <c r="C844" s="15" t="s">
        <v>1882</v>
      </c>
      <c r="D844" s="15" t="s">
        <v>473</v>
      </c>
      <c r="E844" s="15" t="s">
        <v>513</v>
      </c>
      <c r="F844" s="15" t="s">
        <v>1388</v>
      </c>
      <c r="G844" s="15" t="s">
        <v>1376</v>
      </c>
      <c r="H844" s="15" t="s">
        <v>1376</v>
      </c>
      <c r="I844" s="11"/>
      <c r="J844" s="11"/>
    </row>
    <row r="845" spans="1:10">
      <c r="A845" s="14">
        <v>63386</v>
      </c>
      <c r="B845" s="15" t="s">
        <v>1883</v>
      </c>
      <c r="C845" s="15" t="s">
        <v>1884</v>
      </c>
      <c r="D845" s="15" t="s">
        <v>1761</v>
      </c>
      <c r="E845" s="15" t="s">
        <v>2263</v>
      </c>
      <c r="F845" s="15" t="s">
        <v>1390</v>
      </c>
      <c r="G845" s="15" t="s">
        <v>1376</v>
      </c>
      <c r="H845" s="15" t="s">
        <v>1878</v>
      </c>
      <c r="I845" s="11"/>
      <c r="J845" s="11"/>
    </row>
    <row r="846" spans="1:10">
      <c r="A846" s="14">
        <v>63447</v>
      </c>
      <c r="B846" s="15" t="s">
        <v>1885</v>
      </c>
      <c r="C846" s="15" t="s">
        <v>1886</v>
      </c>
      <c r="D846" s="15" t="s">
        <v>1363</v>
      </c>
      <c r="E846" s="15" t="s">
        <v>90</v>
      </c>
      <c r="F846" s="15" t="s">
        <v>1388</v>
      </c>
      <c r="G846" s="15" t="s">
        <v>1376</v>
      </c>
      <c r="H846" s="15" t="s">
        <v>1376</v>
      </c>
      <c r="I846" s="11"/>
      <c r="J846" s="11"/>
    </row>
    <row r="847" spans="1:10">
      <c r="A847" s="14">
        <v>63461</v>
      </c>
      <c r="B847" s="15" t="s">
        <v>1887</v>
      </c>
      <c r="C847" s="15" t="s">
        <v>1888</v>
      </c>
      <c r="D847" s="15" t="s">
        <v>1761</v>
      </c>
      <c r="E847" s="15" t="s">
        <v>2263</v>
      </c>
      <c r="F847" s="15" t="s">
        <v>1390</v>
      </c>
      <c r="G847" s="15" t="s">
        <v>1376</v>
      </c>
      <c r="H847" s="15" t="s">
        <v>1376</v>
      </c>
      <c r="I847" s="11"/>
      <c r="J847" s="11"/>
    </row>
    <row r="848" spans="1:10">
      <c r="A848" s="14">
        <v>63464</v>
      </c>
      <c r="B848" s="15" t="s">
        <v>1889</v>
      </c>
      <c r="C848" s="15" t="s">
        <v>1890</v>
      </c>
      <c r="D848" s="15" t="s">
        <v>1761</v>
      </c>
      <c r="E848" s="15" t="s">
        <v>2263</v>
      </c>
      <c r="F848" s="15" t="s">
        <v>1388</v>
      </c>
      <c r="G848" s="15" t="s">
        <v>1376</v>
      </c>
      <c r="H848" s="15" t="s">
        <v>1376</v>
      </c>
      <c r="I848" s="11"/>
      <c r="J848" s="11"/>
    </row>
    <row r="849" spans="1:10">
      <c r="A849" s="14">
        <v>63475</v>
      </c>
      <c r="B849" s="15" t="s">
        <v>1891</v>
      </c>
      <c r="C849" s="15" t="s">
        <v>1892</v>
      </c>
      <c r="D849" s="15" t="s">
        <v>1373</v>
      </c>
      <c r="E849" s="15" t="s">
        <v>2263</v>
      </c>
      <c r="F849" s="15" t="s">
        <v>1376</v>
      </c>
      <c r="G849" s="15" t="s">
        <v>1376</v>
      </c>
      <c r="H849" s="15" t="s">
        <v>1726</v>
      </c>
      <c r="I849" s="11"/>
      <c r="J849" s="11"/>
    </row>
    <row r="850" spans="1:10">
      <c r="A850" s="14">
        <v>63482</v>
      </c>
      <c r="B850" s="15" t="s">
        <v>1893</v>
      </c>
      <c r="C850" s="15" t="s">
        <v>1894</v>
      </c>
      <c r="D850" s="15" t="s">
        <v>15</v>
      </c>
      <c r="E850" s="15" t="s">
        <v>478</v>
      </c>
      <c r="F850" s="15" t="s">
        <v>1390</v>
      </c>
      <c r="G850" s="15" t="s">
        <v>1376</v>
      </c>
      <c r="H850" s="15" t="s">
        <v>1399</v>
      </c>
      <c r="I850" s="11"/>
      <c r="J850" s="11"/>
    </row>
    <row r="851" spans="1:10">
      <c r="A851" s="14">
        <v>63496</v>
      </c>
      <c r="B851" s="15" t="s">
        <v>1895</v>
      </c>
      <c r="C851" s="15" t="s">
        <v>1896</v>
      </c>
      <c r="D851" s="15" t="s">
        <v>473</v>
      </c>
      <c r="E851" s="15" t="s">
        <v>105</v>
      </c>
      <c r="F851" s="15" t="s">
        <v>1388</v>
      </c>
      <c r="G851" s="15" t="s">
        <v>1376</v>
      </c>
      <c r="H851" s="15" t="s">
        <v>1376</v>
      </c>
      <c r="I851" s="11"/>
      <c r="J851" s="11"/>
    </row>
    <row r="852" spans="1:10">
      <c r="A852" s="14">
        <v>63600</v>
      </c>
      <c r="B852" s="15" t="s">
        <v>1897</v>
      </c>
      <c r="C852" s="15" t="s">
        <v>1898</v>
      </c>
      <c r="D852" s="15" t="s">
        <v>1363</v>
      </c>
      <c r="E852" s="15" t="s">
        <v>1374</v>
      </c>
      <c r="F852" s="15" t="s">
        <v>1388</v>
      </c>
      <c r="G852" s="15" t="s">
        <v>1376</v>
      </c>
      <c r="H852" s="15" t="s">
        <v>1376</v>
      </c>
      <c r="I852" s="11"/>
      <c r="J852" s="11"/>
    </row>
    <row r="853" spans="1:10">
      <c r="A853" s="14">
        <v>63608</v>
      </c>
      <c r="B853" s="15" t="s">
        <v>1899</v>
      </c>
      <c r="C853" s="15" t="s">
        <v>1900</v>
      </c>
      <c r="D853" s="15" t="s">
        <v>473</v>
      </c>
      <c r="E853" s="15" t="s">
        <v>2263</v>
      </c>
      <c r="F853" s="15" t="s">
        <v>1388</v>
      </c>
      <c r="G853" s="15" t="s">
        <v>1376</v>
      </c>
      <c r="H853" s="15" t="s">
        <v>1400</v>
      </c>
      <c r="I853" s="11"/>
      <c r="J853" s="11"/>
    </row>
    <row r="854" spans="1:10">
      <c r="A854" s="14">
        <v>63612</v>
      </c>
      <c r="B854" s="15" t="s">
        <v>1823</v>
      </c>
      <c r="C854" s="15" t="s">
        <v>1901</v>
      </c>
      <c r="D854" s="15" t="s">
        <v>1363</v>
      </c>
      <c r="E854" s="15" t="s">
        <v>2263</v>
      </c>
      <c r="F854" s="15" t="s">
        <v>1376</v>
      </c>
      <c r="G854" s="15" t="s">
        <v>1376</v>
      </c>
      <c r="H854" s="15" t="s">
        <v>1726</v>
      </c>
      <c r="I854" s="11"/>
      <c r="J854" s="11"/>
    </row>
    <row r="855" spans="1:10">
      <c r="A855" s="14">
        <v>63623</v>
      </c>
      <c r="B855" s="15" t="s">
        <v>1902</v>
      </c>
      <c r="C855" s="15" t="s">
        <v>1903</v>
      </c>
      <c r="D855" s="15" t="s">
        <v>1362</v>
      </c>
      <c r="E855" s="15" t="s">
        <v>2263</v>
      </c>
      <c r="F855" s="15" t="s">
        <v>1390</v>
      </c>
      <c r="G855" s="15" t="s">
        <v>1376</v>
      </c>
      <c r="H855" s="15" t="s">
        <v>1376</v>
      </c>
      <c r="I855" s="11"/>
      <c r="J855" s="11"/>
    </row>
    <row r="856" spans="1:10">
      <c r="A856" s="14">
        <v>63647</v>
      </c>
      <c r="B856" s="15" t="s">
        <v>1904</v>
      </c>
      <c r="C856" s="15" t="s">
        <v>1905</v>
      </c>
      <c r="D856" s="15" t="s">
        <v>473</v>
      </c>
      <c r="E856" s="15" t="s">
        <v>924</v>
      </c>
      <c r="F856" s="15" t="s">
        <v>1388</v>
      </c>
      <c r="G856" s="15" t="s">
        <v>1376</v>
      </c>
      <c r="H856" s="15" t="s">
        <v>1376</v>
      </c>
      <c r="I856" s="11"/>
      <c r="J856" s="11"/>
    </row>
    <row r="857" spans="1:10">
      <c r="A857" s="14">
        <v>63653</v>
      </c>
      <c r="B857" s="15" t="s">
        <v>1906</v>
      </c>
      <c r="C857" s="15" t="s">
        <v>1907</v>
      </c>
      <c r="D857" s="15" t="s">
        <v>25</v>
      </c>
      <c r="E857" s="15" t="s">
        <v>2263</v>
      </c>
      <c r="F857" s="15" t="s">
        <v>1388</v>
      </c>
      <c r="G857" s="15" t="s">
        <v>1376</v>
      </c>
      <c r="H857" s="15" t="s">
        <v>1743</v>
      </c>
      <c r="I857" s="11"/>
      <c r="J857" s="11"/>
    </row>
    <row r="858" spans="1:10">
      <c r="A858" s="14">
        <v>63717</v>
      </c>
      <c r="B858" s="15" t="s">
        <v>1908</v>
      </c>
      <c r="C858" s="15" t="s">
        <v>1909</v>
      </c>
      <c r="D858" s="15" t="s">
        <v>25</v>
      </c>
      <c r="E858" s="15" t="s">
        <v>2263</v>
      </c>
      <c r="F858" s="15" t="s">
        <v>1390</v>
      </c>
      <c r="G858" s="15" t="s">
        <v>1376</v>
      </c>
      <c r="H858" s="15" t="s">
        <v>1732</v>
      </c>
      <c r="I858" s="11"/>
      <c r="J858" s="11"/>
    </row>
    <row r="859" spans="1:10">
      <c r="A859" s="14">
        <v>63733</v>
      </c>
      <c r="B859" s="15" t="s">
        <v>1910</v>
      </c>
      <c r="C859" s="15" t="s">
        <v>1911</v>
      </c>
      <c r="D859" s="15" t="s">
        <v>15</v>
      </c>
      <c r="E859" s="15" t="s">
        <v>478</v>
      </c>
      <c r="F859" s="15" t="s">
        <v>1389</v>
      </c>
      <c r="G859" s="15" t="s">
        <v>1376</v>
      </c>
      <c r="H859" s="15" t="s">
        <v>1401</v>
      </c>
      <c r="I859" s="11"/>
      <c r="J859" s="11"/>
    </row>
    <row r="860" spans="1:10">
      <c r="A860" s="14">
        <v>63785</v>
      </c>
      <c r="B860" s="15" t="s">
        <v>1912</v>
      </c>
      <c r="C860" s="15" t="s">
        <v>1913</v>
      </c>
      <c r="D860" s="15" t="s">
        <v>1802</v>
      </c>
      <c r="E860" s="15" t="s">
        <v>1914</v>
      </c>
      <c r="F860" s="15" t="s">
        <v>1376</v>
      </c>
      <c r="G860" s="15" t="s">
        <v>1915</v>
      </c>
      <c r="H860" s="15" t="s">
        <v>1376</v>
      </c>
      <c r="I860" s="11"/>
      <c r="J860" s="11"/>
    </row>
    <row r="861" spans="1:10">
      <c r="A861" s="14">
        <v>63803</v>
      </c>
      <c r="B861" s="15" t="s">
        <v>1917</v>
      </c>
      <c r="C861" s="15" t="s">
        <v>1918</v>
      </c>
      <c r="D861" s="15" t="s">
        <v>1919</v>
      </c>
      <c r="E861" s="15" t="s">
        <v>2263</v>
      </c>
      <c r="F861" s="15" t="s">
        <v>1389</v>
      </c>
      <c r="G861" s="15" t="s">
        <v>1376</v>
      </c>
      <c r="H861" s="15" t="s">
        <v>1398</v>
      </c>
      <c r="I861" s="11"/>
      <c r="J861" s="11"/>
    </row>
    <row r="862" spans="1:10">
      <c r="A862" s="14">
        <v>63805</v>
      </c>
      <c r="B862" s="15" t="s">
        <v>1555</v>
      </c>
      <c r="C862" s="15" t="s">
        <v>1708</v>
      </c>
      <c r="D862" s="15" t="s">
        <v>473</v>
      </c>
      <c r="E862" s="15" t="s">
        <v>2263</v>
      </c>
      <c r="F862" s="15" t="s">
        <v>1389</v>
      </c>
      <c r="G862" s="15" t="s">
        <v>1376</v>
      </c>
      <c r="H862" s="15" t="s">
        <v>1398</v>
      </c>
      <c r="I862" s="11"/>
      <c r="J862" s="11"/>
    </row>
    <row r="863" spans="1:10">
      <c r="A863" s="14">
        <v>63824</v>
      </c>
      <c r="B863" s="15" t="s">
        <v>1920</v>
      </c>
      <c r="C863" s="15" t="s">
        <v>1921</v>
      </c>
      <c r="D863" s="15" t="s">
        <v>1919</v>
      </c>
      <c r="E863" s="15" t="s">
        <v>2263</v>
      </c>
      <c r="F863" s="15" t="s">
        <v>1390</v>
      </c>
      <c r="G863" s="15" t="s">
        <v>1376</v>
      </c>
      <c r="H863" s="15" t="s">
        <v>1791</v>
      </c>
      <c r="I863" s="11"/>
      <c r="J863" s="11"/>
    </row>
    <row r="864" spans="1:10">
      <c r="A864" s="14">
        <v>63866</v>
      </c>
      <c r="B864" s="15" t="s">
        <v>1922</v>
      </c>
      <c r="C864" s="15" t="s">
        <v>1923</v>
      </c>
      <c r="D864" s="15" t="s">
        <v>473</v>
      </c>
      <c r="E864" s="15" t="s">
        <v>2263</v>
      </c>
      <c r="F864" s="15" t="s">
        <v>1388</v>
      </c>
      <c r="G864" s="15" t="s">
        <v>1376</v>
      </c>
      <c r="H864" s="15" t="s">
        <v>1743</v>
      </c>
      <c r="I864" s="11"/>
      <c r="J864" s="11"/>
    </row>
    <row r="865" spans="1:10">
      <c r="A865" s="14">
        <v>63847</v>
      </c>
      <c r="B865" s="15" t="s">
        <v>1924</v>
      </c>
      <c r="C865" s="15" t="s">
        <v>1925</v>
      </c>
      <c r="D865" s="15" t="s">
        <v>25</v>
      </c>
      <c r="E865" s="15" t="s">
        <v>513</v>
      </c>
      <c r="F865" s="15" t="s">
        <v>1388</v>
      </c>
      <c r="G865" s="15" t="s">
        <v>1376</v>
      </c>
      <c r="H865" s="15" t="s">
        <v>1743</v>
      </c>
      <c r="I865" s="11"/>
      <c r="J865" s="11"/>
    </row>
    <row r="866" spans="1:10">
      <c r="A866" s="14">
        <v>63869</v>
      </c>
      <c r="B866" s="15" t="s">
        <v>1926</v>
      </c>
      <c r="C866" s="15" t="s">
        <v>1927</v>
      </c>
      <c r="D866" s="15" t="s">
        <v>15</v>
      </c>
      <c r="E866" s="15" t="s">
        <v>478</v>
      </c>
      <c r="F866" s="15" t="s">
        <v>1390</v>
      </c>
      <c r="G866" s="15" t="s">
        <v>1376</v>
      </c>
      <c r="H866" s="15" t="s">
        <v>1878</v>
      </c>
      <c r="I866" s="11"/>
      <c r="J866" s="11"/>
    </row>
    <row r="867" spans="1:10">
      <c r="A867" s="14">
        <v>63872</v>
      </c>
      <c r="B867" s="15" t="s">
        <v>1928</v>
      </c>
      <c r="C867" s="15" t="s">
        <v>1929</v>
      </c>
      <c r="D867" s="15" t="s">
        <v>1919</v>
      </c>
      <c r="E867" s="15" t="s">
        <v>2263</v>
      </c>
      <c r="F867" s="15" t="s">
        <v>1376</v>
      </c>
      <c r="G867" s="15" t="s">
        <v>1376</v>
      </c>
      <c r="H867" s="15" t="s">
        <v>1726</v>
      </c>
      <c r="I867" s="11"/>
      <c r="J867" s="11"/>
    </row>
    <row r="868" spans="1:10">
      <c r="A868" s="14">
        <v>63892</v>
      </c>
      <c r="B868" s="15" t="s">
        <v>1930</v>
      </c>
      <c r="C868" s="15" t="s">
        <v>1931</v>
      </c>
      <c r="D868" s="15" t="s">
        <v>1365</v>
      </c>
      <c r="E868" s="15" t="s">
        <v>2263</v>
      </c>
      <c r="F868" s="15" t="s">
        <v>1388</v>
      </c>
      <c r="G868" s="15" t="s">
        <v>1376</v>
      </c>
      <c r="H868" s="15" t="s">
        <v>1400</v>
      </c>
      <c r="I868" s="11"/>
      <c r="J868" s="11"/>
    </row>
    <row r="869" spans="1:10">
      <c r="A869" s="14">
        <v>63937</v>
      </c>
      <c r="B869" s="15" t="s">
        <v>1932</v>
      </c>
      <c r="C869" s="15" t="s">
        <v>1933</v>
      </c>
      <c r="D869" s="15" t="s">
        <v>15</v>
      </c>
      <c r="E869" s="15" t="s">
        <v>2263</v>
      </c>
      <c r="F869" s="15" t="s">
        <v>1390</v>
      </c>
      <c r="G869" s="15" t="s">
        <v>1376</v>
      </c>
      <c r="H869" s="15" t="s">
        <v>1732</v>
      </c>
      <c r="I869" s="11"/>
      <c r="J869" s="11"/>
    </row>
    <row r="870" spans="1:10">
      <c r="A870" s="14">
        <v>63952</v>
      </c>
      <c r="B870" s="15" t="s">
        <v>1934</v>
      </c>
      <c r="C870" s="15" t="s">
        <v>1935</v>
      </c>
      <c r="D870" s="15" t="s">
        <v>15</v>
      </c>
      <c r="E870" s="15" t="s">
        <v>2263</v>
      </c>
      <c r="F870" s="15" t="s">
        <v>1388</v>
      </c>
      <c r="G870" s="15" t="s">
        <v>1376</v>
      </c>
      <c r="H870" s="15" t="s">
        <v>1400</v>
      </c>
      <c r="I870" s="11"/>
      <c r="J870" s="11"/>
    </row>
    <row r="871" spans="1:10">
      <c r="A871" s="14">
        <v>63962</v>
      </c>
      <c r="B871" s="15" t="s">
        <v>1936</v>
      </c>
      <c r="C871" s="15" t="s">
        <v>1937</v>
      </c>
      <c r="D871" s="15" t="s">
        <v>1761</v>
      </c>
      <c r="E871" s="15" t="s">
        <v>478</v>
      </c>
      <c r="F871" s="15" t="s">
        <v>1390</v>
      </c>
      <c r="G871" s="15" t="s">
        <v>1376</v>
      </c>
      <c r="H871" s="15" t="s">
        <v>1791</v>
      </c>
      <c r="I871" s="11"/>
      <c r="J871" s="11"/>
    </row>
    <row r="872" spans="1:10">
      <c r="A872" s="14">
        <v>63950</v>
      </c>
      <c r="B872" s="15" t="s">
        <v>1938</v>
      </c>
      <c r="C872" s="15" t="s">
        <v>1939</v>
      </c>
      <c r="D872" s="15" t="s">
        <v>1761</v>
      </c>
      <c r="E872" s="15" t="s">
        <v>2263</v>
      </c>
      <c r="F872" s="15" t="s">
        <v>1389</v>
      </c>
      <c r="G872" s="15" t="s">
        <v>1376</v>
      </c>
      <c r="H872" s="15" t="s">
        <v>1401</v>
      </c>
      <c r="I872" s="11"/>
      <c r="J872" s="11"/>
    </row>
    <row r="873" spans="1:10">
      <c r="A873" s="14">
        <v>63966</v>
      </c>
      <c r="B873" s="15" t="s">
        <v>1940</v>
      </c>
      <c r="C873" s="15" t="s">
        <v>1941</v>
      </c>
      <c r="D873" s="15" t="s">
        <v>1761</v>
      </c>
      <c r="E873" s="15" t="s">
        <v>1914</v>
      </c>
      <c r="F873" s="15" t="s">
        <v>1376</v>
      </c>
      <c r="G873" s="15" t="s">
        <v>1915</v>
      </c>
      <c r="H873" s="15" t="s">
        <v>1942</v>
      </c>
      <c r="I873" s="11"/>
      <c r="J873" s="11"/>
    </row>
    <row r="874" spans="1:10">
      <c r="A874" s="14">
        <v>63960</v>
      </c>
      <c r="B874" s="15" t="s">
        <v>1944</v>
      </c>
      <c r="C874" s="15" t="s">
        <v>1945</v>
      </c>
      <c r="D874" s="15" t="s">
        <v>1761</v>
      </c>
      <c r="E874" s="15" t="s">
        <v>2263</v>
      </c>
      <c r="F874" s="15" t="s">
        <v>1388</v>
      </c>
      <c r="G874" s="15" t="s">
        <v>1376</v>
      </c>
      <c r="H874" s="15" t="s">
        <v>1376</v>
      </c>
      <c r="I874" s="11"/>
      <c r="J874" s="11"/>
    </row>
    <row r="875" spans="1:10">
      <c r="A875" s="14">
        <v>63976</v>
      </c>
      <c r="B875" s="15" t="s">
        <v>1946</v>
      </c>
      <c r="C875" s="15" t="s">
        <v>1947</v>
      </c>
      <c r="D875" s="15" t="s">
        <v>1373</v>
      </c>
      <c r="E875" s="15" t="s">
        <v>2263</v>
      </c>
      <c r="F875" s="15" t="s">
        <v>1376</v>
      </c>
      <c r="G875" s="15" t="s">
        <v>1376</v>
      </c>
      <c r="H875" s="15" t="s">
        <v>1726</v>
      </c>
      <c r="I875" s="11"/>
      <c r="J875" s="11"/>
    </row>
    <row r="876" spans="1:10">
      <c r="A876" s="14">
        <v>63971</v>
      </c>
      <c r="B876" s="15" t="s">
        <v>1948</v>
      </c>
      <c r="C876" s="15" t="s">
        <v>1949</v>
      </c>
      <c r="D876" s="15" t="s">
        <v>15</v>
      </c>
      <c r="E876" s="15" t="s">
        <v>2263</v>
      </c>
      <c r="F876" s="15" t="s">
        <v>1389</v>
      </c>
      <c r="G876" s="15" t="s">
        <v>1376</v>
      </c>
      <c r="H876" s="15" t="s">
        <v>1398</v>
      </c>
      <c r="I876" s="11"/>
      <c r="J876" s="11"/>
    </row>
    <row r="877" spans="1:10">
      <c r="A877" s="14">
        <v>63975</v>
      </c>
      <c r="B877" s="15" t="s">
        <v>1950</v>
      </c>
      <c r="C877" s="15" t="s">
        <v>1951</v>
      </c>
      <c r="D877" s="15" t="s">
        <v>15</v>
      </c>
      <c r="E877" s="15" t="s">
        <v>2263</v>
      </c>
      <c r="F877" s="15" t="s">
        <v>1388</v>
      </c>
      <c r="G877" s="15" t="s">
        <v>1376</v>
      </c>
      <c r="H877" s="15" t="s">
        <v>1376</v>
      </c>
      <c r="I877" s="11"/>
      <c r="J877" s="11"/>
    </row>
    <row r="878" spans="1:10">
      <c r="A878" s="14">
        <v>63977</v>
      </c>
      <c r="B878" s="15" t="s">
        <v>1952</v>
      </c>
      <c r="C878" s="15" t="s">
        <v>1953</v>
      </c>
      <c r="D878" s="15" t="s">
        <v>1373</v>
      </c>
      <c r="E878" s="15" t="s">
        <v>1725</v>
      </c>
      <c r="F878" s="15" t="s">
        <v>1376</v>
      </c>
      <c r="G878" s="15" t="s">
        <v>1376</v>
      </c>
      <c r="H878" s="15" t="s">
        <v>1726</v>
      </c>
      <c r="I878" s="11"/>
      <c r="J878" s="11"/>
    </row>
    <row r="879" spans="1:10">
      <c r="A879" s="14">
        <v>64014</v>
      </c>
      <c r="B879" s="15" t="s">
        <v>1954</v>
      </c>
      <c r="C879" s="15" t="s">
        <v>1955</v>
      </c>
      <c r="D879" s="15" t="s">
        <v>1802</v>
      </c>
      <c r="E879" s="15" t="s">
        <v>2263</v>
      </c>
      <c r="F879" s="15" t="s">
        <v>1388</v>
      </c>
      <c r="G879" s="15" t="s">
        <v>1376</v>
      </c>
      <c r="H879" s="15" t="s">
        <v>1376</v>
      </c>
      <c r="I879" s="11"/>
      <c r="J879" s="11"/>
    </row>
    <row r="880" spans="1:10">
      <c r="A880" s="14">
        <v>64033</v>
      </c>
      <c r="B880" s="15" t="s">
        <v>1956</v>
      </c>
      <c r="C880" s="15" t="s">
        <v>1957</v>
      </c>
      <c r="D880" s="15" t="s">
        <v>473</v>
      </c>
      <c r="E880" s="15" t="s">
        <v>2263</v>
      </c>
      <c r="F880" s="15" t="s">
        <v>1388</v>
      </c>
      <c r="G880" s="15" t="s">
        <v>1376</v>
      </c>
      <c r="H880" s="15" t="s">
        <v>1400</v>
      </c>
      <c r="I880" s="11"/>
      <c r="J880" s="11"/>
    </row>
    <row r="881" spans="1:10">
      <c r="A881" s="14">
        <v>60253</v>
      </c>
      <c r="B881" s="15" t="s">
        <v>1958</v>
      </c>
      <c r="C881" s="15" t="s">
        <v>1959</v>
      </c>
      <c r="D881" s="15" t="s">
        <v>1738</v>
      </c>
      <c r="E881" s="15" t="s">
        <v>478</v>
      </c>
      <c r="F881" s="15" t="s">
        <v>1390</v>
      </c>
      <c r="G881" s="15" t="s">
        <v>1376</v>
      </c>
      <c r="H881" s="15" t="s">
        <v>1732</v>
      </c>
      <c r="I881" s="11"/>
      <c r="J881" s="11"/>
    </row>
    <row r="882" spans="1:10">
      <c r="A882" s="14">
        <v>63887</v>
      </c>
      <c r="B882" s="15" t="s">
        <v>1960</v>
      </c>
      <c r="C882" s="15" t="s">
        <v>1961</v>
      </c>
      <c r="D882" s="15" t="s">
        <v>1761</v>
      </c>
      <c r="E882" s="15" t="s">
        <v>2263</v>
      </c>
      <c r="F882" s="15" t="s">
        <v>1376</v>
      </c>
      <c r="G882" s="15" t="s">
        <v>1915</v>
      </c>
      <c r="H882" s="15" t="s">
        <v>1376</v>
      </c>
      <c r="I882" s="11"/>
      <c r="J882" s="11"/>
    </row>
    <row r="883" spans="1:10">
      <c r="A883" s="14">
        <v>63936</v>
      </c>
      <c r="B883" s="15" t="s">
        <v>1962</v>
      </c>
      <c r="C883" s="15" t="s">
        <v>1963</v>
      </c>
      <c r="D883" s="15" t="s">
        <v>473</v>
      </c>
      <c r="E883" s="15" t="s">
        <v>2263</v>
      </c>
      <c r="F883" s="15" t="s">
        <v>1376</v>
      </c>
      <c r="G883" s="15" t="s">
        <v>1915</v>
      </c>
      <c r="H883" s="15" t="s">
        <v>1376</v>
      </c>
      <c r="I883" s="11"/>
      <c r="J883" s="11"/>
    </row>
    <row r="884" spans="1:10">
      <c r="A884" s="14">
        <v>63774</v>
      </c>
      <c r="B884" s="15" t="s">
        <v>1964</v>
      </c>
      <c r="C884" s="15" t="s">
        <v>1965</v>
      </c>
      <c r="D884" s="15" t="s">
        <v>473</v>
      </c>
      <c r="E884" s="15" t="s">
        <v>2263</v>
      </c>
      <c r="F884" s="15" t="s">
        <v>1376</v>
      </c>
      <c r="G884" s="15" t="s">
        <v>1915</v>
      </c>
      <c r="H884" s="15" t="s">
        <v>1376</v>
      </c>
      <c r="I884" s="11"/>
      <c r="J884" s="11"/>
    </row>
    <row r="885" spans="1:10">
      <c r="A885" s="14">
        <v>61789</v>
      </c>
      <c r="B885" s="15" t="s">
        <v>1966</v>
      </c>
      <c r="C885" s="15" t="s">
        <v>1967</v>
      </c>
      <c r="D885" s="15" t="s">
        <v>15</v>
      </c>
      <c r="E885" s="15" t="s">
        <v>1914</v>
      </c>
      <c r="F885" s="15" t="s">
        <v>1376</v>
      </c>
      <c r="G885" s="15" t="s">
        <v>1915</v>
      </c>
      <c r="H885" s="15" t="s">
        <v>1376</v>
      </c>
      <c r="I885" s="11"/>
      <c r="J885" s="11"/>
    </row>
    <row r="886" spans="1:10">
      <c r="A886" s="14">
        <v>63795</v>
      </c>
      <c r="B886" s="15" t="s">
        <v>1968</v>
      </c>
      <c r="C886" s="15" t="s">
        <v>1969</v>
      </c>
      <c r="D886" s="15" t="s">
        <v>15</v>
      </c>
      <c r="E886" s="15" t="s">
        <v>2263</v>
      </c>
      <c r="F886" s="15" t="s">
        <v>1376</v>
      </c>
      <c r="G886" s="15" t="s">
        <v>1915</v>
      </c>
      <c r="H886" s="15" t="s">
        <v>1376</v>
      </c>
      <c r="I886" s="11"/>
      <c r="J886" s="11"/>
    </row>
    <row r="887" spans="1:10">
      <c r="A887" s="14">
        <v>63640</v>
      </c>
      <c r="B887" s="15" t="s">
        <v>1970</v>
      </c>
      <c r="C887" s="15" t="s">
        <v>1971</v>
      </c>
      <c r="D887" s="15" t="s">
        <v>473</v>
      </c>
      <c r="E887" s="15" t="s">
        <v>2263</v>
      </c>
      <c r="F887" s="15" t="s">
        <v>1376</v>
      </c>
      <c r="G887" s="15" t="s">
        <v>1915</v>
      </c>
      <c r="H887" s="15" t="s">
        <v>1376</v>
      </c>
      <c r="I887" s="11"/>
      <c r="J887" s="11"/>
    </row>
    <row r="888" spans="1:10">
      <c r="A888" s="14">
        <v>63105</v>
      </c>
      <c r="B888" s="15" t="s">
        <v>1972</v>
      </c>
      <c r="C888" s="15" t="s">
        <v>1973</v>
      </c>
      <c r="D888" s="15" t="s">
        <v>473</v>
      </c>
      <c r="E888" s="15" t="s">
        <v>1914</v>
      </c>
      <c r="F888" s="15" t="s">
        <v>1376</v>
      </c>
      <c r="G888" s="15" t="s">
        <v>1915</v>
      </c>
      <c r="H888" s="15" t="s">
        <v>1376</v>
      </c>
      <c r="I888" s="11"/>
      <c r="J888" s="11"/>
    </row>
    <row r="889" spans="1:10">
      <c r="A889" s="14">
        <v>60520</v>
      </c>
      <c r="B889" s="15" t="s">
        <v>1974</v>
      </c>
      <c r="C889" s="15" t="s">
        <v>1975</v>
      </c>
      <c r="D889" s="15" t="s">
        <v>1367</v>
      </c>
      <c r="E889" s="15" t="s">
        <v>1914</v>
      </c>
      <c r="F889" s="15" t="s">
        <v>1376</v>
      </c>
      <c r="G889" s="15" t="s">
        <v>1915</v>
      </c>
      <c r="H889" s="15" t="s">
        <v>1376</v>
      </c>
      <c r="I889" s="11"/>
      <c r="J889" s="11"/>
    </row>
    <row r="890" spans="1:10">
      <c r="A890" s="14">
        <v>51293</v>
      </c>
      <c r="B890" s="15" t="s">
        <v>1976</v>
      </c>
      <c r="C890" s="15" t="s">
        <v>1977</v>
      </c>
      <c r="D890" s="15" t="s">
        <v>11</v>
      </c>
      <c r="E890" s="15" t="s">
        <v>2263</v>
      </c>
      <c r="F890" s="15" t="s">
        <v>1376</v>
      </c>
      <c r="G890" s="15" t="s">
        <v>1915</v>
      </c>
      <c r="H890" s="15" t="s">
        <v>1376</v>
      </c>
      <c r="I890" s="11"/>
      <c r="J890" s="11"/>
    </row>
    <row r="891" spans="1:10">
      <c r="A891" s="14">
        <v>51864</v>
      </c>
      <c r="B891" s="15" t="s">
        <v>1916</v>
      </c>
      <c r="C891" s="15" t="s">
        <v>1978</v>
      </c>
      <c r="D891" s="15" t="s">
        <v>1364</v>
      </c>
      <c r="E891" s="15" t="s">
        <v>1914</v>
      </c>
      <c r="F891" s="15" t="s">
        <v>1376</v>
      </c>
      <c r="G891" s="15" t="s">
        <v>1915</v>
      </c>
      <c r="H891" s="15" t="s">
        <v>1376</v>
      </c>
      <c r="I891" s="11"/>
      <c r="J891" s="11"/>
    </row>
    <row r="892" spans="1:10">
      <c r="A892" s="14">
        <v>63129</v>
      </c>
      <c r="B892" s="15" t="s">
        <v>1979</v>
      </c>
      <c r="C892" s="15" t="s">
        <v>1980</v>
      </c>
      <c r="D892" s="15" t="s">
        <v>1365</v>
      </c>
      <c r="E892" s="15" t="s">
        <v>1914</v>
      </c>
      <c r="F892" s="15" t="s">
        <v>1376</v>
      </c>
      <c r="G892" s="15" t="s">
        <v>1915</v>
      </c>
      <c r="H892" s="15" t="s">
        <v>1376</v>
      </c>
      <c r="I892" s="11"/>
      <c r="J892" s="11"/>
    </row>
    <row r="893" spans="1:10">
      <c r="A893" s="14">
        <v>63577</v>
      </c>
      <c r="B893" s="15" t="s">
        <v>1943</v>
      </c>
      <c r="C893" s="15" t="s">
        <v>1981</v>
      </c>
      <c r="D893" s="15" t="s">
        <v>15</v>
      </c>
      <c r="E893" s="15" t="s">
        <v>2263</v>
      </c>
      <c r="F893" s="15" t="s">
        <v>1376</v>
      </c>
      <c r="G893" s="15" t="s">
        <v>1915</v>
      </c>
      <c r="H893" s="15" t="s">
        <v>1942</v>
      </c>
      <c r="I893" s="11"/>
      <c r="J893" s="11"/>
    </row>
    <row r="894" spans="1:10">
      <c r="A894" s="14">
        <v>62049</v>
      </c>
      <c r="B894" s="15" t="s">
        <v>1982</v>
      </c>
      <c r="C894" s="15" t="s">
        <v>1983</v>
      </c>
      <c r="D894" s="15" t="s">
        <v>473</v>
      </c>
      <c r="E894" s="15" t="s">
        <v>1914</v>
      </c>
      <c r="F894" s="15" t="s">
        <v>1376</v>
      </c>
      <c r="G894" s="15" t="s">
        <v>1915</v>
      </c>
      <c r="H894" s="15" t="s">
        <v>1376</v>
      </c>
      <c r="I894" s="11"/>
      <c r="J894" s="11"/>
    </row>
    <row r="895" spans="1:10">
      <c r="A895" s="14">
        <v>61283</v>
      </c>
      <c r="B895" s="15" t="s">
        <v>1984</v>
      </c>
      <c r="C895" s="15" t="s">
        <v>1985</v>
      </c>
      <c r="D895" s="15" t="s">
        <v>473</v>
      </c>
      <c r="E895" s="15" t="s">
        <v>2263</v>
      </c>
      <c r="F895" s="15" t="s">
        <v>1389</v>
      </c>
      <c r="G895" s="15" t="s">
        <v>1376</v>
      </c>
      <c r="H895" s="15" t="s">
        <v>1398</v>
      </c>
      <c r="I895" s="11"/>
      <c r="J895" s="11"/>
    </row>
    <row r="896" spans="1:10">
      <c r="A896" s="14">
        <v>63384</v>
      </c>
      <c r="B896" s="15" t="s">
        <v>1986</v>
      </c>
      <c r="C896" s="15" t="s">
        <v>1990</v>
      </c>
      <c r="D896" s="15" t="s">
        <v>481</v>
      </c>
      <c r="E896" s="15" t="s">
        <v>257</v>
      </c>
      <c r="F896" s="15" t="s">
        <v>1377</v>
      </c>
      <c r="G896" s="15"/>
      <c r="H896" s="15" t="s">
        <v>1377</v>
      </c>
      <c r="I896" s="11"/>
      <c r="J896" s="11"/>
    </row>
    <row r="897" spans="1:10">
      <c r="A897" s="14">
        <v>63945</v>
      </c>
      <c r="B897" s="15" t="s">
        <v>1987</v>
      </c>
      <c r="C897" s="15" t="s">
        <v>1991</v>
      </c>
      <c r="D897" s="15" t="s">
        <v>473</v>
      </c>
      <c r="E897" s="15" t="s">
        <v>2263</v>
      </c>
      <c r="F897" s="15"/>
      <c r="G897" s="15"/>
      <c r="H897" s="15"/>
      <c r="I897" s="11"/>
      <c r="J897" s="11"/>
    </row>
    <row r="898" spans="1:10">
      <c r="A898" s="14">
        <v>64024</v>
      </c>
      <c r="B898" s="15" t="s">
        <v>1988</v>
      </c>
      <c r="C898" s="15" t="s">
        <v>1992</v>
      </c>
      <c r="D898" s="15" t="s">
        <v>473</v>
      </c>
      <c r="E898" s="15" t="s">
        <v>2263</v>
      </c>
      <c r="F898" s="15"/>
      <c r="G898" s="15"/>
      <c r="H898" s="15"/>
      <c r="I898" s="11"/>
      <c r="J898" s="11"/>
    </row>
    <row r="899" spans="1:10">
      <c r="A899" s="14">
        <v>53937</v>
      </c>
      <c r="B899" s="15" t="s">
        <v>1989</v>
      </c>
      <c r="C899" s="15" t="s">
        <v>1993</v>
      </c>
      <c r="D899" s="15" t="s">
        <v>1360</v>
      </c>
      <c r="E899" s="15" t="s">
        <v>47</v>
      </c>
      <c r="F899" s="15"/>
      <c r="G899" s="15"/>
      <c r="H899" s="15"/>
      <c r="I899" s="11"/>
      <c r="J899" s="11"/>
    </row>
    <row r="900" spans="1:10">
      <c r="A900" s="14">
        <v>64050</v>
      </c>
      <c r="B900" s="15" t="s">
        <v>1994</v>
      </c>
      <c r="C900" s="15" t="s">
        <v>1995</v>
      </c>
      <c r="D900" s="15" t="s">
        <v>1361</v>
      </c>
      <c r="E900" s="15" t="s">
        <v>1725</v>
      </c>
      <c r="F900" s="15" t="s">
        <v>1379</v>
      </c>
      <c r="G900" s="15" t="s">
        <v>1376</v>
      </c>
      <c r="H900" s="15" t="s">
        <v>1376</v>
      </c>
      <c r="I900" s="11"/>
      <c r="J900" s="11"/>
    </row>
    <row r="901" spans="1:10">
      <c r="A901" s="14">
        <v>64052</v>
      </c>
      <c r="B901" s="15" t="s">
        <v>1996</v>
      </c>
      <c r="C901" s="15" t="s">
        <v>1997</v>
      </c>
      <c r="D901" s="15" t="s">
        <v>1361</v>
      </c>
      <c r="E901" s="15" t="s">
        <v>1725</v>
      </c>
      <c r="F901" s="15" t="s">
        <v>1379</v>
      </c>
      <c r="G901" s="15" t="s">
        <v>1376</v>
      </c>
      <c r="H901" s="15" t="s">
        <v>1376</v>
      </c>
      <c r="I901" s="11"/>
      <c r="J901" s="11"/>
    </row>
    <row r="902" spans="1:10">
      <c r="A902" s="14">
        <v>63410</v>
      </c>
      <c r="B902" s="15" t="s">
        <v>1998</v>
      </c>
      <c r="C902" s="15" t="s">
        <v>1999</v>
      </c>
      <c r="D902" s="15" t="s">
        <v>1358</v>
      </c>
      <c r="E902" s="15" t="s">
        <v>484</v>
      </c>
      <c r="F902" s="15" t="s">
        <v>1378</v>
      </c>
      <c r="G902" s="15" t="s">
        <v>1376</v>
      </c>
      <c r="H902" s="15" t="s">
        <v>1376</v>
      </c>
      <c r="I902" s="11"/>
      <c r="J902" s="11"/>
    </row>
    <row r="903" spans="1:10">
      <c r="A903" s="14">
        <v>64104</v>
      </c>
      <c r="B903" s="15" t="s">
        <v>2000</v>
      </c>
      <c r="C903" s="15" t="s">
        <v>2001</v>
      </c>
      <c r="D903" s="15" t="s">
        <v>25</v>
      </c>
      <c r="E903" s="15" t="s">
        <v>2263</v>
      </c>
      <c r="F903" s="15" t="s">
        <v>1382</v>
      </c>
      <c r="G903" s="15" t="s">
        <v>1376</v>
      </c>
      <c r="H903" s="15" t="s">
        <v>1376</v>
      </c>
      <c r="I903" s="11"/>
      <c r="J903" s="11"/>
    </row>
    <row r="904" spans="1:10">
      <c r="A904" s="14">
        <v>64131</v>
      </c>
      <c r="B904" s="15" t="s">
        <v>2002</v>
      </c>
      <c r="C904" s="15" t="s">
        <v>2003</v>
      </c>
      <c r="D904" s="15" t="s">
        <v>1360</v>
      </c>
      <c r="E904" s="15" t="s">
        <v>480</v>
      </c>
      <c r="F904" s="15" t="s">
        <v>1382</v>
      </c>
      <c r="G904" s="15" t="s">
        <v>1387</v>
      </c>
      <c r="H904" s="15" t="s">
        <v>1376</v>
      </c>
      <c r="I904" s="11"/>
      <c r="J904" s="11"/>
    </row>
    <row r="905" spans="1:10">
      <c r="A905" s="14">
        <v>64077</v>
      </c>
      <c r="B905" s="15" t="s">
        <v>2004</v>
      </c>
      <c r="C905" s="15" t="s">
        <v>2005</v>
      </c>
      <c r="D905" s="15" t="s">
        <v>1360</v>
      </c>
      <c r="E905" s="15" t="s">
        <v>2263</v>
      </c>
      <c r="F905" s="15" t="s">
        <v>1382</v>
      </c>
      <c r="G905" s="15" t="s">
        <v>1387</v>
      </c>
      <c r="H905" s="15" t="s">
        <v>1376</v>
      </c>
      <c r="I905" s="11"/>
      <c r="J905" s="11"/>
    </row>
    <row r="906" spans="1:10">
      <c r="A906" s="14">
        <v>64098</v>
      </c>
      <c r="B906" s="15" t="s">
        <v>2006</v>
      </c>
      <c r="C906" s="15" t="s">
        <v>2007</v>
      </c>
      <c r="D906" s="15" t="s">
        <v>25</v>
      </c>
      <c r="E906" s="15" t="s">
        <v>2263</v>
      </c>
      <c r="F906" s="15" t="s">
        <v>1377</v>
      </c>
      <c r="G906" s="15" t="s">
        <v>1386</v>
      </c>
      <c r="H906" s="15" t="s">
        <v>630</v>
      </c>
      <c r="I906" s="11"/>
      <c r="J906" s="11"/>
    </row>
    <row r="907" spans="1:10">
      <c r="A907" s="14">
        <v>63958</v>
      </c>
      <c r="B907" s="15" t="s">
        <v>2008</v>
      </c>
      <c r="C907" s="15" t="s">
        <v>2009</v>
      </c>
      <c r="D907" s="15" t="s">
        <v>1360</v>
      </c>
      <c r="E907" s="15" t="s">
        <v>2263</v>
      </c>
      <c r="F907" s="15" t="s">
        <v>1377</v>
      </c>
      <c r="G907" s="15" t="s">
        <v>1386</v>
      </c>
      <c r="H907" s="15" t="s">
        <v>1396</v>
      </c>
      <c r="I907" s="11"/>
      <c r="J907" s="11"/>
    </row>
    <row r="908" spans="1:10">
      <c r="A908" s="14">
        <v>64049</v>
      </c>
      <c r="B908" s="15" t="s">
        <v>2010</v>
      </c>
      <c r="C908" s="15" t="s">
        <v>2011</v>
      </c>
      <c r="D908" s="15" t="s">
        <v>481</v>
      </c>
      <c r="E908" s="15" t="s">
        <v>2263</v>
      </c>
      <c r="F908" s="15" t="s">
        <v>1377</v>
      </c>
      <c r="G908" s="15" t="s">
        <v>1386</v>
      </c>
      <c r="H908" s="15" t="s">
        <v>670</v>
      </c>
      <c r="I908" s="11"/>
      <c r="J908" s="11"/>
    </row>
    <row r="909" spans="1:10">
      <c r="A909" s="14">
        <v>63957</v>
      </c>
      <c r="B909" s="15" t="s">
        <v>2012</v>
      </c>
      <c r="C909" s="15" t="s">
        <v>2013</v>
      </c>
      <c r="D909" s="15" t="s">
        <v>25</v>
      </c>
      <c r="E909" s="15" t="s">
        <v>2263</v>
      </c>
      <c r="F909" s="15" t="s">
        <v>1377</v>
      </c>
      <c r="G909" s="15" t="s">
        <v>717</v>
      </c>
      <c r="H909" s="15" t="s">
        <v>1376</v>
      </c>
      <c r="I909" s="11"/>
      <c r="J909" s="11"/>
    </row>
    <row r="910" spans="1:10">
      <c r="A910" s="14">
        <v>53250</v>
      </c>
      <c r="B910" s="15" t="s">
        <v>2014</v>
      </c>
      <c r="C910" s="15" t="s">
        <v>2015</v>
      </c>
      <c r="D910" s="15" t="s">
        <v>481</v>
      </c>
      <c r="E910" s="15" t="s">
        <v>91</v>
      </c>
      <c r="F910" s="15" t="s">
        <v>1377</v>
      </c>
      <c r="G910" s="15" t="s">
        <v>717</v>
      </c>
      <c r="H910" s="15" t="s">
        <v>902</v>
      </c>
      <c r="I910" s="11"/>
      <c r="J910" s="11"/>
    </row>
    <row r="911" spans="1:10">
      <c r="A911" s="14">
        <v>63990</v>
      </c>
      <c r="B911" s="15" t="s">
        <v>2016</v>
      </c>
      <c r="C911" s="15">
        <v>0</v>
      </c>
      <c r="D911" s="15" t="s">
        <v>25</v>
      </c>
      <c r="E911" s="15" t="s">
        <v>2263</v>
      </c>
      <c r="F911" s="15" t="s">
        <v>1377</v>
      </c>
      <c r="G911" s="15" t="s">
        <v>717</v>
      </c>
      <c r="H911" s="15" t="s">
        <v>722</v>
      </c>
      <c r="I911" s="11"/>
      <c r="J911" s="11"/>
    </row>
    <row r="912" spans="1:10">
      <c r="A912" s="14">
        <v>63846</v>
      </c>
      <c r="B912" s="15" t="s">
        <v>2017</v>
      </c>
      <c r="C912" s="15" t="s">
        <v>2018</v>
      </c>
      <c r="D912" s="15" t="s">
        <v>25</v>
      </c>
      <c r="E912" s="15" t="s">
        <v>234</v>
      </c>
      <c r="F912" s="15" t="s">
        <v>1377</v>
      </c>
      <c r="G912" s="15" t="s">
        <v>583</v>
      </c>
      <c r="H912" s="15" t="s">
        <v>1376</v>
      </c>
      <c r="I912" s="11"/>
      <c r="J912" s="11"/>
    </row>
    <row r="913" spans="1:10">
      <c r="A913" s="14">
        <v>63951</v>
      </c>
      <c r="B913" s="15" t="s">
        <v>2019</v>
      </c>
      <c r="C913" s="15" t="s">
        <v>2020</v>
      </c>
      <c r="D913" s="15" t="s">
        <v>31</v>
      </c>
      <c r="E913" s="15" t="s">
        <v>480</v>
      </c>
      <c r="F913" s="15" t="s">
        <v>1382</v>
      </c>
      <c r="G913" s="15" t="s">
        <v>1376</v>
      </c>
      <c r="H913" s="15" t="s">
        <v>1376</v>
      </c>
      <c r="I913" s="11"/>
      <c r="J913" s="11"/>
    </row>
    <row r="914" spans="1:10">
      <c r="A914" s="14">
        <v>64103</v>
      </c>
      <c r="B914" s="15" t="s">
        <v>2021</v>
      </c>
      <c r="C914" s="15" t="s">
        <v>2022</v>
      </c>
      <c r="D914" s="15" t="s">
        <v>15</v>
      </c>
      <c r="E914" s="15" t="s">
        <v>480</v>
      </c>
      <c r="F914" s="15" t="s">
        <v>1382</v>
      </c>
      <c r="G914" s="15" t="s">
        <v>1376</v>
      </c>
      <c r="H914" s="15" t="s">
        <v>1376</v>
      </c>
      <c r="I914" s="11"/>
      <c r="J914" s="11"/>
    </row>
    <row r="915" spans="1:10">
      <c r="A915" s="14">
        <v>63946</v>
      </c>
      <c r="B915" s="15" t="s">
        <v>2023</v>
      </c>
      <c r="C915" s="15" t="s">
        <v>2024</v>
      </c>
      <c r="D915" s="15" t="s">
        <v>473</v>
      </c>
      <c r="E915" s="15" t="s">
        <v>480</v>
      </c>
      <c r="F915" s="15" t="s">
        <v>1382</v>
      </c>
      <c r="G915" s="15" t="s">
        <v>1376</v>
      </c>
      <c r="H915" s="15" t="s">
        <v>1376</v>
      </c>
      <c r="I915" s="11"/>
      <c r="J915" s="11"/>
    </row>
    <row r="916" spans="1:10">
      <c r="A916" s="14">
        <v>64143</v>
      </c>
      <c r="B916" s="15" t="s">
        <v>2025</v>
      </c>
      <c r="C916" s="15" t="s">
        <v>2026</v>
      </c>
      <c r="D916" s="15" t="s">
        <v>473</v>
      </c>
      <c r="E916" s="15" t="s">
        <v>2263</v>
      </c>
      <c r="F916" s="15" t="s">
        <v>1382</v>
      </c>
      <c r="G916" s="15" t="s">
        <v>1376</v>
      </c>
      <c r="H916" s="15" t="s">
        <v>1376</v>
      </c>
      <c r="I916" s="11"/>
      <c r="J916" s="11"/>
    </row>
    <row r="917" spans="1:10">
      <c r="A917" s="14">
        <v>63980</v>
      </c>
      <c r="B917" s="15" t="s">
        <v>2027</v>
      </c>
      <c r="C917" s="15" t="s">
        <v>2028</v>
      </c>
      <c r="D917" s="15" t="s">
        <v>473</v>
      </c>
      <c r="E917" s="15" t="s">
        <v>2263</v>
      </c>
      <c r="F917" s="15" t="s">
        <v>1382</v>
      </c>
      <c r="G917" s="15" t="s">
        <v>1384</v>
      </c>
      <c r="H917" s="15" t="s">
        <v>1397</v>
      </c>
      <c r="I917" s="11"/>
      <c r="J917" s="11"/>
    </row>
    <row r="918" spans="1:10">
      <c r="A918" s="14">
        <v>63988</v>
      </c>
      <c r="B918" s="15" t="s">
        <v>2029</v>
      </c>
      <c r="C918" s="15" t="s">
        <v>2030</v>
      </c>
      <c r="D918" s="15" t="s">
        <v>473</v>
      </c>
      <c r="E918" s="15" t="s">
        <v>2263</v>
      </c>
      <c r="F918" s="15" t="s">
        <v>1382</v>
      </c>
      <c r="G918" s="15" t="s">
        <v>1384</v>
      </c>
      <c r="H918" s="15" t="s">
        <v>567</v>
      </c>
      <c r="I918" s="11"/>
      <c r="J918" s="11"/>
    </row>
    <row r="919" spans="1:10">
      <c r="A919" s="14">
        <v>64126</v>
      </c>
      <c r="B919" s="15" t="s">
        <v>2031</v>
      </c>
      <c r="C919" s="15" t="s">
        <v>2032</v>
      </c>
      <c r="D919" s="15" t="s">
        <v>31</v>
      </c>
      <c r="E919" s="15" t="s">
        <v>1180</v>
      </c>
      <c r="F919" s="15" t="s">
        <v>1382</v>
      </c>
      <c r="G919" s="15" t="s">
        <v>1384</v>
      </c>
      <c r="H919" s="15" t="s">
        <v>663</v>
      </c>
      <c r="I919" s="11"/>
      <c r="J919" s="11"/>
    </row>
    <row r="920" spans="1:10">
      <c r="A920" s="14">
        <v>64140</v>
      </c>
      <c r="B920" s="15" t="s">
        <v>2033</v>
      </c>
      <c r="C920" s="15" t="s">
        <v>2034</v>
      </c>
      <c r="D920" s="15" t="s">
        <v>15</v>
      </c>
      <c r="E920" s="15" t="s">
        <v>2263</v>
      </c>
      <c r="F920" s="15" t="s">
        <v>1382</v>
      </c>
      <c r="G920" s="15" t="s">
        <v>1384</v>
      </c>
      <c r="H920" s="15" t="s">
        <v>813</v>
      </c>
      <c r="I920" s="11"/>
      <c r="J920" s="11"/>
    </row>
    <row r="921" spans="1:10">
      <c r="A921" s="14">
        <v>64038</v>
      </c>
      <c r="B921" s="15" t="s">
        <v>2035</v>
      </c>
      <c r="C921" s="15" t="s">
        <v>2036</v>
      </c>
      <c r="D921" s="15" t="s">
        <v>473</v>
      </c>
      <c r="E921" s="15" t="s">
        <v>2263</v>
      </c>
      <c r="F921" s="15" t="s">
        <v>1382</v>
      </c>
      <c r="G921" s="15" t="s">
        <v>1383</v>
      </c>
      <c r="H921" s="15" t="s">
        <v>1376</v>
      </c>
      <c r="I921" s="11"/>
      <c r="J921" s="11"/>
    </row>
    <row r="922" spans="1:10">
      <c r="A922" s="14">
        <v>63993</v>
      </c>
      <c r="B922" s="15" t="s">
        <v>2037</v>
      </c>
      <c r="C922" s="15" t="s">
        <v>2038</v>
      </c>
      <c r="D922" s="15" t="s">
        <v>31</v>
      </c>
      <c r="E922" s="15" t="s">
        <v>2263</v>
      </c>
      <c r="F922" s="15" t="s">
        <v>1382</v>
      </c>
      <c r="G922" s="15" t="s">
        <v>1383</v>
      </c>
      <c r="H922" s="15" t="s">
        <v>617</v>
      </c>
      <c r="I922" s="11"/>
      <c r="J922" s="11"/>
    </row>
    <row r="923" spans="1:10">
      <c r="A923" s="14">
        <v>63965</v>
      </c>
      <c r="B923" s="15" t="s">
        <v>2039</v>
      </c>
      <c r="C923" s="15" t="s">
        <v>2040</v>
      </c>
      <c r="D923" s="15" t="s">
        <v>473</v>
      </c>
      <c r="E923" s="15" t="s">
        <v>2041</v>
      </c>
      <c r="F923" s="15" t="s">
        <v>1377</v>
      </c>
      <c r="G923" s="15" t="s">
        <v>1386</v>
      </c>
      <c r="H923" s="15" t="s">
        <v>2042</v>
      </c>
      <c r="I923" s="11"/>
      <c r="J923" s="11"/>
    </row>
    <row r="924" spans="1:10">
      <c r="A924" s="14">
        <v>64068</v>
      </c>
      <c r="B924" s="15" t="s">
        <v>2043</v>
      </c>
      <c r="C924" s="15" t="s">
        <v>2044</v>
      </c>
      <c r="D924" s="15" t="s">
        <v>473</v>
      </c>
      <c r="E924" s="15" t="s">
        <v>2263</v>
      </c>
      <c r="F924" s="15" t="s">
        <v>1377</v>
      </c>
      <c r="G924" s="15" t="s">
        <v>1386</v>
      </c>
      <c r="H924" s="15" t="s">
        <v>1396</v>
      </c>
      <c r="I924" s="11"/>
      <c r="J924" s="11"/>
    </row>
    <row r="925" spans="1:10">
      <c r="A925" s="14">
        <v>64137</v>
      </c>
      <c r="B925" s="15" t="s">
        <v>2045</v>
      </c>
      <c r="C925" s="15" t="s">
        <v>2046</v>
      </c>
      <c r="D925" s="15" t="s">
        <v>473</v>
      </c>
      <c r="E925" s="15" t="s">
        <v>2263</v>
      </c>
      <c r="F925" s="15" t="s">
        <v>1377</v>
      </c>
      <c r="G925" s="15" t="s">
        <v>1386</v>
      </c>
      <c r="H925" s="15" t="s">
        <v>1396</v>
      </c>
      <c r="I925" s="11"/>
      <c r="J925" s="11"/>
    </row>
    <row r="926" spans="1:10">
      <c r="A926" s="14">
        <v>64066</v>
      </c>
      <c r="B926" s="15" t="s">
        <v>2047</v>
      </c>
      <c r="C926" s="15" t="s">
        <v>2048</v>
      </c>
      <c r="D926" s="15" t="s">
        <v>473</v>
      </c>
      <c r="E926" s="15" t="s">
        <v>49</v>
      </c>
      <c r="F926" s="15" t="s">
        <v>1377</v>
      </c>
      <c r="G926" s="15" t="s">
        <v>1386</v>
      </c>
      <c r="H926" s="15" t="s">
        <v>770</v>
      </c>
      <c r="I926" s="11"/>
      <c r="J926" s="11"/>
    </row>
    <row r="927" spans="1:10">
      <c r="A927" s="14">
        <v>63943</v>
      </c>
      <c r="B927" s="15" t="s">
        <v>2049</v>
      </c>
      <c r="C927" s="15" t="s">
        <v>2050</v>
      </c>
      <c r="D927" s="15" t="s">
        <v>473</v>
      </c>
      <c r="E927" s="15" t="s">
        <v>105</v>
      </c>
      <c r="F927" s="15" t="s">
        <v>1377</v>
      </c>
      <c r="G927" s="15" t="s">
        <v>594</v>
      </c>
      <c r="H927" s="15" t="s">
        <v>1376</v>
      </c>
      <c r="I927" s="11"/>
      <c r="J927" s="11"/>
    </row>
    <row r="928" spans="1:10">
      <c r="A928" s="14">
        <v>64031</v>
      </c>
      <c r="B928" s="15" t="s">
        <v>2051</v>
      </c>
      <c r="C928" s="15" t="s">
        <v>2052</v>
      </c>
      <c r="D928" s="15" t="s">
        <v>473</v>
      </c>
      <c r="E928" s="15" t="s">
        <v>47</v>
      </c>
      <c r="F928" s="15" t="s">
        <v>1377</v>
      </c>
      <c r="G928" s="15" t="s">
        <v>552</v>
      </c>
      <c r="H928" s="15" t="s">
        <v>1394</v>
      </c>
      <c r="I928" s="11"/>
      <c r="J928" s="11"/>
    </row>
    <row r="929" spans="1:10">
      <c r="A929" s="14">
        <v>30008</v>
      </c>
      <c r="B929" s="15" t="s">
        <v>2070</v>
      </c>
      <c r="C929" s="15"/>
      <c r="D929" s="15" t="s">
        <v>476</v>
      </c>
      <c r="E929" s="15" t="s">
        <v>2263</v>
      </c>
      <c r="F929" s="15"/>
      <c r="G929" s="15"/>
      <c r="H929" s="15"/>
      <c r="I929" s="11"/>
      <c r="J929" s="11"/>
    </row>
    <row r="930" spans="1:10">
      <c r="A930" s="14">
        <v>64023</v>
      </c>
      <c r="B930" s="15" t="s">
        <v>2053</v>
      </c>
      <c r="C930" s="15" t="s">
        <v>2054</v>
      </c>
      <c r="D930" s="15" t="s">
        <v>1365</v>
      </c>
      <c r="E930" s="15" t="s">
        <v>2263</v>
      </c>
      <c r="F930" s="15" t="s">
        <v>1377</v>
      </c>
      <c r="G930" s="15" t="s">
        <v>672</v>
      </c>
      <c r="H930" s="15" t="s">
        <v>1376</v>
      </c>
      <c r="I930" s="11"/>
      <c r="J930" s="11"/>
    </row>
    <row r="931" spans="1:10">
      <c r="A931" s="14">
        <v>63967</v>
      </c>
      <c r="B931" s="15" t="s">
        <v>2055</v>
      </c>
      <c r="C931" s="15" t="s">
        <v>2056</v>
      </c>
      <c r="D931" s="15" t="s">
        <v>473</v>
      </c>
      <c r="E931" s="15" t="s">
        <v>317</v>
      </c>
      <c r="F931" s="15" t="s">
        <v>1377</v>
      </c>
      <c r="G931" s="15" t="s">
        <v>672</v>
      </c>
      <c r="H931" s="15" t="s">
        <v>673</v>
      </c>
      <c r="I931" s="11"/>
      <c r="J931" s="11"/>
    </row>
    <row r="932" spans="1:10">
      <c r="A932" s="14">
        <v>64136</v>
      </c>
      <c r="B932" s="15" t="s">
        <v>2057</v>
      </c>
      <c r="C932" s="15" t="s">
        <v>2058</v>
      </c>
      <c r="D932" s="15" t="s">
        <v>473</v>
      </c>
      <c r="E932" s="15" t="s">
        <v>2263</v>
      </c>
      <c r="F932" s="15" t="s">
        <v>1377</v>
      </c>
      <c r="G932" s="15" t="s">
        <v>1386</v>
      </c>
      <c r="H932" s="15" t="s">
        <v>670</v>
      </c>
      <c r="I932" s="11"/>
      <c r="J932" s="11"/>
    </row>
    <row r="933" spans="1:10">
      <c r="A933" s="14">
        <v>64145</v>
      </c>
      <c r="B933" s="15" t="s">
        <v>2059</v>
      </c>
      <c r="C933" s="15" t="s">
        <v>2060</v>
      </c>
      <c r="D933" s="15" t="s">
        <v>473</v>
      </c>
      <c r="E933" s="15" t="s">
        <v>2263</v>
      </c>
      <c r="F933" s="15" t="s">
        <v>1377</v>
      </c>
      <c r="G933" s="15" t="s">
        <v>1386</v>
      </c>
      <c r="H933" s="15" t="s">
        <v>670</v>
      </c>
      <c r="I933" s="11"/>
      <c r="J933" s="11"/>
    </row>
    <row r="934" spans="1:10">
      <c r="A934" s="14">
        <v>64064</v>
      </c>
      <c r="B934" s="15" t="s">
        <v>2061</v>
      </c>
      <c r="C934" s="15" t="s">
        <v>2062</v>
      </c>
      <c r="D934" s="15" t="s">
        <v>473</v>
      </c>
      <c r="E934" s="15" t="s">
        <v>117</v>
      </c>
      <c r="F934" s="15" t="s">
        <v>1377</v>
      </c>
      <c r="G934" s="15" t="s">
        <v>1386</v>
      </c>
      <c r="H934" s="15" t="s">
        <v>649</v>
      </c>
      <c r="I934" s="11"/>
      <c r="J934" s="11"/>
    </row>
    <row r="935" spans="1:10">
      <c r="A935" s="14">
        <v>64130</v>
      </c>
      <c r="B935" s="15" t="s">
        <v>2063</v>
      </c>
      <c r="C935" s="15" t="s">
        <v>2064</v>
      </c>
      <c r="D935" s="15" t="s">
        <v>473</v>
      </c>
      <c r="E935" s="15" t="s">
        <v>2263</v>
      </c>
      <c r="F935" s="15" t="s">
        <v>1377</v>
      </c>
      <c r="G935" s="15" t="s">
        <v>1386</v>
      </c>
      <c r="H935" s="15" t="s">
        <v>649</v>
      </c>
      <c r="I935" s="11"/>
      <c r="J935" s="11"/>
    </row>
    <row r="936" spans="1:10">
      <c r="A936" s="14">
        <v>64069</v>
      </c>
      <c r="B936" s="15" t="s">
        <v>2065</v>
      </c>
      <c r="C936" s="15" t="s">
        <v>2066</v>
      </c>
      <c r="D936" s="15" t="s">
        <v>473</v>
      </c>
      <c r="E936" s="15" t="s">
        <v>2263</v>
      </c>
      <c r="F936" s="15" t="s">
        <v>1377</v>
      </c>
      <c r="G936" s="15" t="s">
        <v>2067</v>
      </c>
      <c r="H936" s="15" t="s">
        <v>1376</v>
      </c>
      <c r="I936" s="11"/>
      <c r="J936" s="11"/>
    </row>
    <row r="937" spans="1:10">
      <c r="A937" s="14">
        <v>64095</v>
      </c>
      <c r="B937" s="15" t="s">
        <v>2068</v>
      </c>
      <c r="C937" s="15" t="s">
        <v>2069</v>
      </c>
      <c r="D937" s="15" t="s">
        <v>473</v>
      </c>
      <c r="E937" s="15" t="s">
        <v>2263</v>
      </c>
      <c r="F937" s="15" t="s">
        <v>1377</v>
      </c>
      <c r="G937" s="15" t="s">
        <v>1386</v>
      </c>
      <c r="H937" s="15" t="s">
        <v>852</v>
      </c>
      <c r="I937" s="11"/>
      <c r="J937" s="11"/>
    </row>
    <row r="938" spans="1:10">
      <c r="A938" s="14">
        <v>64184</v>
      </c>
      <c r="B938" s="15" t="s">
        <v>2075</v>
      </c>
      <c r="C938" s="15" t="s">
        <v>2108</v>
      </c>
      <c r="D938" s="15" t="s">
        <v>25</v>
      </c>
      <c r="E938" s="15" t="s">
        <v>2263</v>
      </c>
      <c r="F938" s="15"/>
      <c r="G938" s="15"/>
      <c r="H938" s="15"/>
      <c r="I938" s="11"/>
      <c r="J938" s="11"/>
    </row>
    <row r="939" spans="1:10">
      <c r="A939" s="14">
        <v>64179</v>
      </c>
      <c r="B939" s="15" t="s">
        <v>2076</v>
      </c>
      <c r="C939" s="15" t="s">
        <v>2109</v>
      </c>
      <c r="D939" s="15" t="s">
        <v>25</v>
      </c>
      <c r="E939" s="15" t="s">
        <v>2263</v>
      </c>
      <c r="F939" s="15"/>
      <c r="G939" s="15"/>
      <c r="H939" s="15"/>
      <c r="I939" s="11"/>
      <c r="J939" s="11"/>
    </row>
    <row r="940" spans="1:10">
      <c r="A940" s="14">
        <v>64181</v>
      </c>
      <c r="B940" s="15" t="s">
        <v>2077</v>
      </c>
      <c r="C940" s="15" t="s">
        <v>2110</v>
      </c>
      <c r="D940" s="15" t="s">
        <v>1359</v>
      </c>
      <c r="E940" s="15" t="s">
        <v>495</v>
      </c>
      <c r="F940" s="15"/>
      <c r="G940" s="15"/>
      <c r="H940" s="15"/>
      <c r="I940" s="11"/>
      <c r="J940" s="11"/>
    </row>
    <row r="941" spans="1:10">
      <c r="A941" s="14">
        <v>63071</v>
      </c>
      <c r="B941" s="15" t="s">
        <v>2078</v>
      </c>
      <c r="C941" s="15" t="s">
        <v>2111</v>
      </c>
      <c r="D941" s="15" t="s">
        <v>477</v>
      </c>
      <c r="E941" s="15" t="s">
        <v>1725</v>
      </c>
      <c r="F941" s="15"/>
      <c r="G941" s="15"/>
      <c r="H941" s="15"/>
      <c r="I941" s="11"/>
      <c r="J941" s="11"/>
    </row>
    <row r="942" spans="1:10">
      <c r="A942" s="14">
        <v>64133</v>
      </c>
      <c r="B942" s="15" t="s">
        <v>2079</v>
      </c>
      <c r="C942" s="15" t="s">
        <v>2112</v>
      </c>
      <c r="D942" s="15" t="s">
        <v>2080</v>
      </c>
      <c r="E942" s="15" t="s">
        <v>2263</v>
      </c>
      <c r="F942" s="15"/>
      <c r="G942" s="15"/>
      <c r="H942" s="15"/>
      <c r="I942" s="11"/>
      <c r="J942" s="11"/>
    </row>
    <row r="943" spans="1:10">
      <c r="A943" s="14">
        <v>64132</v>
      </c>
      <c r="B943" s="15" t="s">
        <v>2081</v>
      </c>
      <c r="C943" s="15" t="s">
        <v>2113</v>
      </c>
      <c r="D943" s="15" t="s">
        <v>2080</v>
      </c>
      <c r="E943" s="15" t="s">
        <v>2263</v>
      </c>
      <c r="F943" s="15"/>
      <c r="G943" s="15"/>
      <c r="H943" s="15"/>
      <c r="I943" s="11"/>
      <c r="J943" s="11"/>
    </row>
    <row r="944" spans="1:10">
      <c r="A944" s="14">
        <v>64134</v>
      </c>
      <c r="B944" s="15" t="s">
        <v>2083</v>
      </c>
      <c r="C944" s="15" t="s">
        <v>2114</v>
      </c>
      <c r="D944" s="15" t="s">
        <v>2082</v>
      </c>
      <c r="E944" s="15" t="s">
        <v>2263</v>
      </c>
      <c r="F944" s="15"/>
      <c r="G944" s="15"/>
      <c r="H944" s="15"/>
      <c r="I944" s="11"/>
      <c r="J944" s="11"/>
    </row>
    <row r="945" spans="1:10">
      <c r="A945" s="14">
        <v>64160</v>
      </c>
      <c r="B945" s="15" t="s">
        <v>2084</v>
      </c>
      <c r="C945" s="15" t="s">
        <v>2115</v>
      </c>
      <c r="D945" s="15" t="s">
        <v>2082</v>
      </c>
      <c r="E945" s="15" t="s">
        <v>480</v>
      </c>
      <c r="F945" s="15"/>
      <c r="G945" s="15"/>
      <c r="H945" s="15"/>
      <c r="I945" s="11"/>
      <c r="J945" s="11"/>
    </row>
    <row r="946" spans="1:10">
      <c r="A946" s="14">
        <v>62009</v>
      </c>
      <c r="B946" s="15" t="s">
        <v>2085</v>
      </c>
      <c r="C946" s="15" t="s">
        <v>2116</v>
      </c>
      <c r="D946" s="15" t="s">
        <v>1363</v>
      </c>
      <c r="E946" s="15" t="s">
        <v>1725</v>
      </c>
      <c r="F946" s="15"/>
      <c r="G946" s="15"/>
      <c r="H946" s="15"/>
      <c r="I946" s="11"/>
      <c r="J946" s="11"/>
    </row>
    <row r="947" spans="1:10">
      <c r="A947" s="14">
        <v>63752</v>
      </c>
      <c r="B947" s="15" t="s">
        <v>2087</v>
      </c>
      <c r="C947" s="15" t="s">
        <v>2117</v>
      </c>
      <c r="D947" s="15" t="s">
        <v>1360</v>
      </c>
      <c r="E947" s="15" t="s">
        <v>2263</v>
      </c>
      <c r="F947" s="15"/>
      <c r="G947" s="15"/>
      <c r="H947" s="15"/>
      <c r="I947" s="11"/>
      <c r="J947" s="11"/>
    </row>
    <row r="948" spans="1:10">
      <c r="A948" s="14">
        <v>63955</v>
      </c>
      <c r="B948" s="15" t="s">
        <v>2088</v>
      </c>
      <c r="C948" s="15" t="s">
        <v>2118</v>
      </c>
      <c r="D948" s="15" t="s">
        <v>1360</v>
      </c>
      <c r="E948" s="15" t="s">
        <v>2263</v>
      </c>
      <c r="F948" s="15"/>
      <c r="G948" s="15"/>
      <c r="H948" s="15"/>
      <c r="I948" s="11"/>
      <c r="J948" s="11"/>
    </row>
    <row r="949" spans="1:10">
      <c r="A949" s="14">
        <v>64070</v>
      </c>
      <c r="B949" s="15" t="s">
        <v>2089</v>
      </c>
      <c r="C949" s="15" t="s">
        <v>2119</v>
      </c>
      <c r="D949" s="15" t="s">
        <v>481</v>
      </c>
      <c r="E949" s="15" t="s">
        <v>2263</v>
      </c>
      <c r="F949" s="15"/>
      <c r="G949" s="15"/>
      <c r="H949" s="15"/>
      <c r="I949" s="11"/>
      <c r="J949" s="11"/>
    </row>
    <row r="950" spans="1:10">
      <c r="A950" s="14">
        <v>50381</v>
      </c>
      <c r="B950" s="15" t="s">
        <v>2090</v>
      </c>
      <c r="C950" s="15" t="s">
        <v>2120</v>
      </c>
      <c r="D950" s="15" t="s">
        <v>481</v>
      </c>
      <c r="E950" s="15" t="s">
        <v>2263</v>
      </c>
      <c r="F950" s="15"/>
      <c r="G950" s="15"/>
      <c r="H950" s="15"/>
      <c r="I950" s="11"/>
      <c r="J950" s="11"/>
    </row>
    <row r="951" spans="1:10">
      <c r="A951" s="14">
        <v>64007</v>
      </c>
      <c r="B951" s="15" t="s">
        <v>2091</v>
      </c>
      <c r="C951" s="15" t="s">
        <v>2121</v>
      </c>
      <c r="D951" s="15" t="s">
        <v>1361</v>
      </c>
      <c r="E951" s="15" t="s">
        <v>513</v>
      </c>
      <c r="F951" s="15"/>
      <c r="G951" s="15"/>
      <c r="H951" s="15"/>
      <c r="I951" s="11"/>
      <c r="J951" s="11"/>
    </row>
    <row r="952" spans="1:10">
      <c r="A952" s="14">
        <v>63925</v>
      </c>
      <c r="B952" s="15" t="s">
        <v>2092</v>
      </c>
      <c r="C952" s="15" t="s">
        <v>2122</v>
      </c>
      <c r="D952" s="15" t="s">
        <v>1367</v>
      </c>
      <c r="E952" s="15" t="s">
        <v>513</v>
      </c>
      <c r="F952" s="15"/>
      <c r="G952" s="15"/>
      <c r="H952" s="15"/>
      <c r="I952" s="11"/>
      <c r="J952" s="11"/>
    </row>
    <row r="953" spans="1:10">
      <c r="A953" s="14">
        <v>64191</v>
      </c>
      <c r="B953" s="15" t="s">
        <v>2096</v>
      </c>
      <c r="C953" s="15" t="s">
        <v>2123</v>
      </c>
      <c r="D953" s="15" t="s">
        <v>473</v>
      </c>
      <c r="E953" s="15" t="s">
        <v>2263</v>
      </c>
      <c r="F953" s="15"/>
      <c r="G953" s="15"/>
      <c r="H953" s="15"/>
      <c r="I953" s="11"/>
      <c r="J953" s="11"/>
    </row>
    <row r="954" spans="1:10">
      <c r="A954" s="14">
        <v>64180</v>
      </c>
      <c r="B954" s="15" t="s">
        <v>2097</v>
      </c>
      <c r="C954" s="15" t="s">
        <v>2124</v>
      </c>
      <c r="D954" s="15" t="s">
        <v>473</v>
      </c>
      <c r="E954" s="15" t="s">
        <v>484</v>
      </c>
      <c r="F954" s="15"/>
      <c r="G954" s="15"/>
      <c r="H954" s="15"/>
      <c r="I954" s="11"/>
      <c r="J954" s="11"/>
    </row>
    <row r="955" spans="1:10">
      <c r="A955" s="14">
        <v>64166</v>
      </c>
      <c r="B955" s="15" t="s">
        <v>2098</v>
      </c>
      <c r="C955" s="15" t="s">
        <v>2125</v>
      </c>
      <c r="D955" s="15" t="s">
        <v>473</v>
      </c>
      <c r="E955" s="15" t="s">
        <v>2263</v>
      </c>
      <c r="F955" s="15"/>
      <c r="G955" s="15"/>
      <c r="H955" s="15"/>
      <c r="I955" s="11"/>
      <c r="J955" s="11"/>
    </row>
    <row r="956" spans="1:10">
      <c r="A956" s="14">
        <v>61330</v>
      </c>
      <c r="B956" s="15" t="s">
        <v>2099</v>
      </c>
      <c r="C956" s="15" t="s">
        <v>2126</v>
      </c>
      <c r="D956" s="15" t="s">
        <v>473</v>
      </c>
      <c r="E956" s="15" t="s">
        <v>2263</v>
      </c>
      <c r="F956" s="15"/>
      <c r="G956" s="15"/>
      <c r="H956" s="15"/>
      <c r="I956" s="11"/>
      <c r="J956" s="11"/>
    </row>
    <row r="957" spans="1:10">
      <c r="A957" s="14">
        <v>64153</v>
      </c>
      <c r="B957" s="15" t="s">
        <v>2100</v>
      </c>
      <c r="C957" s="15" t="s">
        <v>2127</v>
      </c>
      <c r="D957" s="15" t="s">
        <v>473</v>
      </c>
      <c r="E957" s="15" t="s">
        <v>495</v>
      </c>
      <c r="F957" s="15"/>
      <c r="G957" s="15"/>
      <c r="H957" s="15"/>
      <c r="I957" s="11"/>
      <c r="J957" s="11"/>
    </row>
    <row r="958" spans="1:10">
      <c r="A958" s="14">
        <v>64151</v>
      </c>
      <c r="B958" s="15" t="s">
        <v>2101</v>
      </c>
      <c r="C958" s="15" t="s">
        <v>2128</v>
      </c>
      <c r="D958" s="15" t="s">
        <v>473</v>
      </c>
      <c r="E958" s="15" t="s">
        <v>2263</v>
      </c>
      <c r="F958" s="15"/>
      <c r="G958" s="15"/>
      <c r="H958" s="15"/>
      <c r="I958" s="11"/>
      <c r="J958" s="11"/>
    </row>
    <row r="959" spans="1:10">
      <c r="A959" s="14">
        <v>64177</v>
      </c>
      <c r="B959" s="15" t="s">
        <v>2102</v>
      </c>
      <c r="C959" s="15" t="s">
        <v>2129</v>
      </c>
      <c r="D959" s="15" t="s">
        <v>473</v>
      </c>
      <c r="E959" s="15" t="s">
        <v>2263</v>
      </c>
      <c r="F959" s="15"/>
      <c r="G959" s="15"/>
      <c r="H959" s="15"/>
      <c r="I959" s="11"/>
      <c r="J959" s="11"/>
    </row>
    <row r="960" spans="1:10">
      <c r="A960" s="14">
        <v>64152</v>
      </c>
      <c r="B960" s="15" t="s">
        <v>2103</v>
      </c>
      <c r="C960" s="15" t="s">
        <v>2130</v>
      </c>
      <c r="D960" s="15" t="s">
        <v>473</v>
      </c>
      <c r="E960" s="15" t="s">
        <v>2263</v>
      </c>
      <c r="F960" s="15"/>
      <c r="G960" s="15"/>
      <c r="H960" s="15"/>
      <c r="I960" s="11"/>
      <c r="J960" s="11"/>
    </row>
    <row r="961" spans="1:10">
      <c r="A961" s="14">
        <v>64178</v>
      </c>
      <c r="B961" s="15" t="s">
        <v>2104</v>
      </c>
      <c r="C961" s="15" t="s">
        <v>2131</v>
      </c>
      <c r="D961" s="15" t="s">
        <v>473</v>
      </c>
      <c r="E961" s="15" t="s">
        <v>2263</v>
      </c>
      <c r="F961" s="15"/>
      <c r="G961" s="15"/>
      <c r="H961" s="15"/>
      <c r="I961" s="11"/>
      <c r="J961" s="11"/>
    </row>
    <row r="962" spans="1:10">
      <c r="A962" s="14">
        <v>64167</v>
      </c>
      <c r="B962" s="15" t="s">
        <v>2105</v>
      </c>
      <c r="C962" s="15" t="s">
        <v>2132</v>
      </c>
      <c r="D962" s="15" t="s">
        <v>15</v>
      </c>
      <c r="E962" s="15" t="s">
        <v>2263</v>
      </c>
      <c r="F962" s="15"/>
      <c r="G962" s="15"/>
      <c r="H962" s="15"/>
      <c r="I962" s="11"/>
      <c r="J962" s="11"/>
    </row>
    <row r="963" spans="1:10">
      <c r="A963" s="14">
        <v>64172</v>
      </c>
      <c r="B963" s="15" t="s">
        <v>2106</v>
      </c>
      <c r="C963" s="15" t="s">
        <v>2133</v>
      </c>
      <c r="D963" s="15" t="s">
        <v>15</v>
      </c>
      <c r="E963" s="15" t="s">
        <v>2263</v>
      </c>
      <c r="F963" s="15"/>
      <c r="G963" s="15"/>
      <c r="H963" s="15"/>
      <c r="I963" s="11"/>
      <c r="J963" s="11"/>
    </row>
    <row r="964" spans="1:10">
      <c r="A964" s="14">
        <v>64212</v>
      </c>
      <c r="B964" s="15" t="s">
        <v>2135</v>
      </c>
      <c r="C964" s="15" t="s">
        <v>2139</v>
      </c>
      <c r="D964" s="15" t="s">
        <v>2082</v>
      </c>
      <c r="E964" s="15" t="s">
        <v>480</v>
      </c>
      <c r="F964" s="15"/>
      <c r="G964" s="15"/>
      <c r="H964" s="15"/>
      <c r="I964" s="11"/>
      <c r="J964" s="11"/>
    </row>
    <row r="965" spans="1:10">
      <c r="A965" s="14">
        <v>64206</v>
      </c>
      <c r="B965" s="15" t="s">
        <v>2136</v>
      </c>
      <c r="C965" s="15" t="s">
        <v>2140</v>
      </c>
      <c r="D965" s="15" t="s">
        <v>473</v>
      </c>
      <c r="E965" s="15" t="s">
        <v>2263</v>
      </c>
      <c r="F965" s="15"/>
      <c r="G965" s="15"/>
      <c r="H965" s="15"/>
      <c r="I965" s="11"/>
      <c r="J965" s="11"/>
    </row>
    <row r="966" spans="1:10">
      <c r="A966" s="14">
        <v>64204</v>
      </c>
      <c r="B966" s="15" t="s">
        <v>2137</v>
      </c>
      <c r="C966" s="15" t="s">
        <v>2141</v>
      </c>
      <c r="D966" s="15" t="s">
        <v>473</v>
      </c>
      <c r="E966" s="15" t="s">
        <v>488</v>
      </c>
      <c r="F966" s="15"/>
      <c r="G966" s="15"/>
      <c r="H966" s="15"/>
      <c r="I966" s="11"/>
      <c r="J966" s="11"/>
    </row>
    <row r="967" spans="1:10">
      <c r="A967" s="14">
        <v>64208</v>
      </c>
      <c r="B967" s="15" t="s">
        <v>2138</v>
      </c>
      <c r="C967" s="15" t="s">
        <v>2142</v>
      </c>
      <c r="D967" s="15" t="s">
        <v>15</v>
      </c>
      <c r="E967" s="15" t="s">
        <v>480</v>
      </c>
      <c r="F967" s="15"/>
      <c r="G967" s="15"/>
      <c r="H967" s="15"/>
      <c r="I967" s="11"/>
      <c r="J967" s="11"/>
    </row>
    <row r="968" spans="1:10">
      <c r="A968" s="14">
        <v>62938</v>
      </c>
      <c r="B968" s="15" t="s">
        <v>2143</v>
      </c>
      <c r="C968" s="15" t="s">
        <v>2147</v>
      </c>
      <c r="D968" s="15" t="s">
        <v>1358</v>
      </c>
      <c r="E968" s="15" t="s">
        <v>1180</v>
      </c>
      <c r="F968" s="15"/>
      <c r="G968" s="15"/>
      <c r="H968" s="15"/>
      <c r="I968" s="11"/>
      <c r="J968" s="11"/>
    </row>
    <row r="969" spans="1:10">
      <c r="A969" s="14">
        <v>64219</v>
      </c>
      <c r="B969" s="15" t="s">
        <v>2145</v>
      </c>
      <c r="C969" s="15" t="s">
        <v>2148</v>
      </c>
      <c r="D969" s="15" t="s">
        <v>481</v>
      </c>
      <c r="E969" s="15" t="s">
        <v>2263</v>
      </c>
      <c r="F969" s="15"/>
      <c r="G969" s="15"/>
      <c r="H969" s="15"/>
      <c r="I969" s="11"/>
      <c r="J969" s="11"/>
    </row>
    <row r="970" spans="1:10">
      <c r="A970" s="14">
        <v>64242</v>
      </c>
      <c r="B970" s="15" t="s">
        <v>2149</v>
      </c>
      <c r="C970" s="15"/>
      <c r="D970" s="15" t="s">
        <v>2150</v>
      </c>
      <c r="E970" s="15" t="s">
        <v>224</v>
      </c>
      <c r="F970" s="15"/>
      <c r="G970" s="15"/>
      <c r="H970" s="15"/>
      <c r="I970" s="11"/>
      <c r="J970" s="11"/>
    </row>
    <row r="971" spans="1:10">
      <c r="A971" s="14">
        <v>64244</v>
      </c>
      <c r="B971" s="15" t="s">
        <v>2151</v>
      </c>
      <c r="C971" s="15"/>
      <c r="D971" s="15" t="e">
        <v>#N/A</v>
      </c>
      <c r="E971" s="15" t="s">
        <v>2263</v>
      </c>
      <c r="F971" s="15"/>
      <c r="G971" s="15"/>
      <c r="H971" s="15"/>
      <c r="I971" s="11"/>
      <c r="J971" s="11"/>
    </row>
    <row r="972" spans="1:10">
      <c r="A972" s="14">
        <v>64235</v>
      </c>
      <c r="B972" s="15" t="s">
        <v>2152</v>
      </c>
      <c r="C972" s="15"/>
      <c r="D972" s="15" t="s">
        <v>2150</v>
      </c>
      <c r="E972" s="15" t="s">
        <v>1374</v>
      </c>
      <c r="F972" s="15"/>
      <c r="G972" s="15"/>
      <c r="H972" s="15"/>
      <c r="I972" s="11"/>
      <c r="J972" s="11"/>
    </row>
    <row r="973" spans="1:10">
      <c r="A973" s="14">
        <v>63480</v>
      </c>
      <c r="B973" s="15" t="s">
        <v>2153</v>
      </c>
      <c r="C973" s="15"/>
      <c r="D973" s="15" t="s">
        <v>2193</v>
      </c>
      <c r="E973" s="15" t="s">
        <v>2254</v>
      </c>
      <c r="F973" s="15"/>
      <c r="G973" s="15"/>
      <c r="H973" s="15"/>
      <c r="I973" s="11"/>
      <c r="J973" s="11"/>
    </row>
    <row r="974" spans="1:10">
      <c r="A974" s="14">
        <v>63982</v>
      </c>
      <c r="B974" s="15" t="s">
        <v>2154</v>
      </c>
      <c r="C974" s="15"/>
      <c r="D974" s="15" t="s">
        <v>1367</v>
      </c>
      <c r="E974" s="15" t="s">
        <v>495</v>
      </c>
      <c r="F974" s="15"/>
      <c r="G974" s="15"/>
      <c r="H974" s="15"/>
      <c r="I974" s="11"/>
      <c r="J974" s="11"/>
    </row>
    <row r="975" spans="1:10">
      <c r="A975" s="14">
        <v>64233</v>
      </c>
      <c r="B975" s="15" t="s">
        <v>2155</v>
      </c>
      <c r="C975" s="15"/>
      <c r="D975" s="15" t="e">
        <v>#N/A</v>
      </c>
      <c r="E975" s="15" t="s">
        <v>2263</v>
      </c>
      <c r="F975" s="15"/>
      <c r="G975" s="15"/>
      <c r="H975" s="15"/>
      <c r="I975" s="11"/>
      <c r="J975" s="11"/>
    </row>
    <row r="976" spans="1:10">
      <c r="A976" s="14">
        <v>64241</v>
      </c>
      <c r="B976" s="15" t="s">
        <v>2156</v>
      </c>
      <c r="C976" s="15"/>
      <c r="D976" s="15" t="s">
        <v>473</v>
      </c>
      <c r="E976" s="15" t="s">
        <v>1374</v>
      </c>
      <c r="F976" s="15"/>
      <c r="G976" s="15"/>
      <c r="H976" s="15"/>
      <c r="I976" s="11"/>
      <c r="J976" s="11"/>
    </row>
    <row r="977" spans="1:10">
      <c r="A977" s="14">
        <v>64231</v>
      </c>
      <c r="B977" s="15" t="s">
        <v>2157</v>
      </c>
      <c r="C977" s="15"/>
      <c r="D977" s="15" t="e">
        <v>#N/A</v>
      </c>
      <c r="E977" s="15" t="s">
        <v>2263</v>
      </c>
      <c r="F977" s="15"/>
      <c r="G977" s="15"/>
      <c r="H977" s="15"/>
      <c r="I977" s="11"/>
      <c r="J977" s="11"/>
    </row>
    <row r="978" spans="1:10">
      <c r="A978" s="14">
        <v>64239</v>
      </c>
      <c r="B978" s="15" t="s">
        <v>2158</v>
      </c>
      <c r="C978" s="15"/>
      <c r="D978" s="15" t="e">
        <v>#N/A</v>
      </c>
      <c r="E978" s="15" t="s">
        <v>2263</v>
      </c>
      <c r="F978" s="15"/>
      <c r="G978" s="15"/>
      <c r="H978" s="15"/>
      <c r="I978" s="11"/>
      <c r="J978" s="11"/>
    </row>
    <row r="979" spans="1:10">
      <c r="A979" s="14">
        <v>64299</v>
      </c>
      <c r="B979" s="15" t="s">
        <v>2159</v>
      </c>
      <c r="C979" s="15"/>
      <c r="D979" s="15" t="e">
        <v>#N/A</v>
      </c>
      <c r="E979" s="15" t="s">
        <v>2263</v>
      </c>
      <c r="F979" s="15"/>
      <c r="G979" s="15"/>
      <c r="H979" s="15"/>
      <c r="I979" s="11"/>
      <c r="J979" s="11"/>
    </row>
    <row r="980" spans="1:10">
      <c r="A980" s="14">
        <v>64264</v>
      </c>
      <c r="B980" s="15" t="s">
        <v>2160</v>
      </c>
      <c r="C980" s="15"/>
      <c r="D980" s="15" t="s">
        <v>25</v>
      </c>
      <c r="E980" s="15" t="s">
        <v>2263</v>
      </c>
      <c r="F980" s="15"/>
      <c r="G980" s="15"/>
      <c r="H980" s="15"/>
      <c r="I980" s="11"/>
      <c r="J980" s="11"/>
    </row>
    <row r="981" spans="1:10">
      <c r="A981" s="14">
        <v>64263</v>
      </c>
      <c r="B981" s="15" t="s">
        <v>2161</v>
      </c>
      <c r="C981" s="15"/>
      <c r="D981" s="15" t="s">
        <v>25</v>
      </c>
      <c r="E981" s="15" t="s">
        <v>45</v>
      </c>
      <c r="F981" s="15"/>
      <c r="G981" s="15"/>
      <c r="H981" s="15"/>
      <c r="I981" s="11"/>
      <c r="J981" s="11"/>
    </row>
    <row r="982" spans="1:10">
      <c r="A982" s="14">
        <v>64265</v>
      </c>
      <c r="B982" s="15" t="s">
        <v>2162</v>
      </c>
      <c r="C982" s="15"/>
      <c r="D982" s="15" t="s">
        <v>25</v>
      </c>
      <c r="E982" s="15" t="s">
        <v>2263</v>
      </c>
      <c r="F982" s="15"/>
      <c r="G982" s="15"/>
      <c r="H982" s="15"/>
      <c r="I982" s="11"/>
      <c r="J982" s="11"/>
    </row>
    <row r="983" spans="1:10">
      <c r="A983" s="14">
        <v>64262</v>
      </c>
      <c r="B983" s="15" t="s">
        <v>2163</v>
      </c>
      <c r="C983" s="15"/>
      <c r="D983" s="15" t="s">
        <v>25</v>
      </c>
      <c r="E983" s="15" t="s">
        <v>2263</v>
      </c>
      <c r="F983" s="15"/>
      <c r="G983" s="15"/>
      <c r="H983" s="15"/>
      <c r="I983" s="11"/>
      <c r="J983" s="11"/>
    </row>
    <row r="984" spans="1:10">
      <c r="A984" s="14">
        <v>90380</v>
      </c>
      <c r="B984" s="15" t="s">
        <v>1250</v>
      </c>
      <c r="C984" s="15"/>
      <c r="D984" s="15" t="s">
        <v>1360</v>
      </c>
      <c r="E984" s="15" t="s">
        <v>47</v>
      </c>
      <c r="F984" s="15"/>
      <c r="G984" s="15"/>
      <c r="H984" s="15"/>
      <c r="I984" s="11"/>
      <c r="J984" s="11"/>
    </row>
    <row r="985" spans="1:10">
      <c r="A985" s="14">
        <v>64267</v>
      </c>
      <c r="B985" s="15" t="s">
        <v>2164</v>
      </c>
      <c r="C985" s="15"/>
      <c r="D985" s="15" t="s">
        <v>1361</v>
      </c>
      <c r="E985" s="15" t="s">
        <v>2263</v>
      </c>
      <c r="F985" s="15"/>
      <c r="G985" s="15"/>
      <c r="H985" s="15"/>
      <c r="I985" s="11"/>
      <c r="J985" s="11"/>
    </row>
    <row r="986" spans="1:10">
      <c r="A986" s="14">
        <v>64283</v>
      </c>
      <c r="B986" s="15" t="s">
        <v>2165</v>
      </c>
      <c r="C986" s="15"/>
      <c r="D986" s="15" t="s">
        <v>2150</v>
      </c>
      <c r="E986" s="15" t="s">
        <v>155</v>
      </c>
      <c r="F986" s="15"/>
      <c r="G986" s="15"/>
      <c r="H986" s="15"/>
      <c r="I986" s="11"/>
      <c r="J986" s="11"/>
    </row>
    <row r="987" spans="1:10">
      <c r="A987" s="14">
        <v>64294</v>
      </c>
      <c r="B987" s="15" t="s">
        <v>2166</v>
      </c>
      <c r="C987" s="15"/>
      <c r="D987" s="15" t="s">
        <v>2150</v>
      </c>
      <c r="E987" s="15" t="s">
        <v>95</v>
      </c>
      <c r="F987" s="15"/>
      <c r="G987" s="15"/>
      <c r="H987" s="15"/>
      <c r="I987" s="11"/>
      <c r="J987" s="11"/>
    </row>
    <row r="988" spans="1:10">
      <c r="A988" s="14">
        <v>64318</v>
      </c>
      <c r="B988" s="15" t="s">
        <v>2167</v>
      </c>
      <c r="C988" s="15"/>
      <c r="D988" s="15" t="s">
        <v>476</v>
      </c>
      <c r="E988" s="15" t="s">
        <v>49</v>
      </c>
      <c r="F988" s="15"/>
      <c r="G988" s="15"/>
      <c r="H988" s="15"/>
      <c r="I988" s="11"/>
      <c r="J988" s="11"/>
    </row>
    <row r="989" spans="1:10">
      <c r="A989" s="14">
        <v>52885</v>
      </c>
      <c r="B989" s="15" t="s">
        <v>2168</v>
      </c>
      <c r="C989" s="15"/>
      <c r="D989" s="15" t="s">
        <v>31</v>
      </c>
      <c r="E989" s="15" t="s">
        <v>113</v>
      </c>
      <c r="F989" s="15"/>
      <c r="G989" s="15"/>
      <c r="H989" s="15"/>
      <c r="I989" s="11"/>
      <c r="J989" s="11"/>
    </row>
    <row r="990" spans="1:10">
      <c r="A990" s="14">
        <v>64306</v>
      </c>
      <c r="B990" s="15" t="s">
        <v>2169</v>
      </c>
      <c r="C990" s="15"/>
      <c r="D990" s="15" t="s">
        <v>473</v>
      </c>
      <c r="E990" s="15" t="s">
        <v>1180</v>
      </c>
      <c r="F990" s="15"/>
      <c r="G990" s="15"/>
      <c r="H990" s="15"/>
      <c r="I990" s="11"/>
      <c r="J990" s="11"/>
    </row>
    <row r="991" spans="1:10">
      <c r="A991" s="14">
        <v>64257</v>
      </c>
      <c r="B991" s="15" t="s">
        <v>2170</v>
      </c>
      <c r="C991" s="15"/>
      <c r="D991" s="15" t="s">
        <v>473</v>
      </c>
      <c r="E991" s="15" t="s">
        <v>2263</v>
      </c>
      <c r="F991" s="15"/>
      <c r="G991" s="15"/>
      <c r="H991" s="15"/>
      <c r="I991" s="11"/>
      <c r="J991" s="11"/>
    </row>
    <row r="992" spans="1:10">
      <c r="A992" s="14">
        <v>64277</v>
      </c>
      <c r="B992" s="15" t="s">
        <v>2171</v>
      </c>
      <c r="C992" s="15"/>
      <c r="D992" s="15" t="e">
        <v>#N/A</v>
      </c>
      <c r="E992" s="15" t="s">
        <v>2263</v>
      </c>
      <c r="F992" s="15"/>
      <c r="G992" s="15"/>
      <c r="H992" s="15"/>
      <c r="I992" s="11"/>
      <c r="J992" s="11"/>
    </row>
    <row r="993" spans="1:10">
      <c r="A993" s="14">
        <v>64300</v>
      </c>
      <c r="B993" s="15" t="s">
        <v>2172</v>
      </c>
      <c r="C993" s="15"/>
      <c r="D993" s="15" t="s">
        <v>473</v>
      </c>
      <c r="E993" s="15" t="s">
        <v>495</v>
      </c>
      <c r="F993" s="15"/>
      <c r="G993" s="15"/>
      <c r="H993" s="15"/>
      <c r="I993" s="11"/>
      <c r="J993" s="11"/>
    </row>
    <row r="994" spans="1:10">
      <c r="A994" s="14">
        <v>64320</v>
      </c>
      <c r="B994" s="15" t="s">
        <v>2173</v>
      </c>
      <c r="C994" s="15"/>
      <c r="D994" s="15" t="s">
        <v>473</v>
      </c>
      <c r="E994" s="15" t="s">
        <v>2263</v>
      </c>
      <c r="F994" s="15"/>
      <c r="G994" s="15"/>
      <c r="H994" s="15"/>
      <c r="I994" s="11"/>
      <c r="J994" s="11"/>
    </row>
    <row r="995" spans="1:10">
      <c r="A995" s="14">
        <v>63715</v>
      </c>
      <c r="B995" s="15" t="s">
        <v>2174</v>
      </c>
      <c r="C995" s="15"/>
      <c r="D995" s="15" t="s">
        <v>473</v>
      </c>
      <c r="E995" s="15" t="s">
        <v>2254</v>
      </c>
      <c r="F995" s="15"/>
      <c r="G995" s="15"/>
      <c r="H995" s="15"/>
      <c r="I995" s="11"/>
      <c r="J995" s="11"/>
    </row>
    <row r="996" spans="1:10">
      <c r="A996" s="14">
        <v>64260</v>
      </c>
      <c r="B996" s="15" t="s">
        <v>2175</v>
      </c>
      <c r="C996" s="15"/>
      <c r="D996" s="15" t="e">
        <v>#N/A</v>
      </c>
      <c r="E996" s="15" t="s">
        <v>2263</v>
      </c>
      <c r="F996" s="15"/>
      <c r="G996" s="15"/>
      <c r="H996" s="15"/>
      <c r="I996" s="11"/>
      <c r="J996" s="11"/>
    </row>
    <row r="997" spans="1:10">
      <c r="A997" s="14">
        <v>64305</v>
      </c>
      <c r="B997" s="15" t="s">
        <v>2176</v>
      </c>
      <c r="C997" s="15"/>
      <c r="D997" s="15" t="s">
        <v>473</v>
      </c>
      <c r="E997" s="15" t="s">
        <v>487</v>
      </c>
      <c r="F997" s="15"/>
      <c r="G997" s="15"/>
      <c r="H997" s="15"/>
      <c r="I997" s="11"/>
      <c r="J997" s="11"/>
    </row>
    <row r="998" spans="1:10">
      <c r="A998" s="14">
        <v>64288</v>
      </c>
      <c r="B998" s="15" t="s">
        <v>2177</v>
      </c>
      <c r="C998" s="15"/>
      <c r="D998" s="15" t="e">
        <v>#N/A</v>
      </c>
      <c r="E998" s="15" t="s">
        <v>2263</v>
      </c>
      <c r="F998" s="15"/>
      <c r="G998" s="15"/>
      <c r="H998" s="15"/>
      <c r="I998" s="11"/>
      <c r="J998" s="11"/>
    </row>
    <row r="999" spans="1:10">
      <c r="A999" s="14">
        <v>64289</v>
      </c>
      <c r="B999" s="15" t="s">
        <v>2178</v>
      </c>
      <c r="C999" s="15"/>
      <c r="D999" s="15" t="s">
        <v>473</v>
      </c>
      <c r="E999" s="15" t="s">
        <v>85</v>
      </c>
      <c r="F999" s="15"/>
      <c r="G999" s="15"/>
      <c r="H999" s="15"/>
      <c r="I999" s="11"/>
      <c r="J999" s="11"/>
    </row>
    <row r="1000" spans="1:10">
      <c r="A1000" s="14">
        <v>64290</v>
      </c>
      <c r="B1000" s="15" t="s">
        <v>2179</v>
      </c>
      <c r="C1000" s="15"/>
      <c r="D1000" s="15" t="s">
        <v>473</v>
      </c>
      <c r="E1000" s="15" t="s">
        <v>2263</v>
      </c>
      <c r="F1000" s="15"/>
      <c r="G1000" s="15"/>
      <c r="H1000" s="15"/>
      <c r="I1000" s="11"/>
      <c r="J1000" s="11"/>
    </row>
    <row r="1001" spans="1:10">
      <c r="A1001" s="14">
        <v>64291</v>
      </c>
      <c r="B1001" s="15" t="s">
        <v>2180</v>
      </c>
      <c r="C1001" s="15"/>
      <c r="D1001" s="15" t="s">
        <v>473</v>
      </c>
      <c r="E1001" s="15" t="s">
        <v>2263</v>
      </c>
      <c r="F1001" s="15"/>
      <c r="G1001" s="15"/>
      <c r="H1001" s="15"/>
      <c r="I1001" s="11"/>
      <c r="J1001" s="11"/>
    </row>
    <row r="1002" spans="1:10">
      <c r="A1002" s="14">
        <v>64317</v>
      </c>
      <c r="B1002" s="15" t="s">
        <v>2181</v>
      </c>
      <c r="C1002" s="15"/>
      <c r="D1002" s="15" t="e">
        <v>#N/A</v>
      </c>
      <c r="E1002" s="15" t="s">
        <v>2263</v>
      </c>
      <c r="F1002" s="15"/>
      <c r="G1002" s="15"/>
      <c r="H1002" s="15"/>
      <c r="I1002" s="11"/>
      <c r="J1002" s="11"/>
    </row>
    <row r="1003" spans="1:10">
      <c r="A1003" s="14">
        <v>64080</v>
      </c>
      <c r="B1003" s="15" t="s">
        <v>2183</v>
      </c>
      <c r="C1003" s="15"/>
      <c r="D1003" s="15" t="s">
        <v>1367</v>
      </c>
      <c r="E1003" s="15" t="s">
        <v>528</v>
      </c>
      <c r="F1003" s="15"/>
      <c r="G1003" s="15"/>
      <c r="H1003" s="15"/>
      <c r="I1003" s="11"/>
      <c r="J1003" s="11"/>
    </row>
    <row r="1004" spans="1:10">
      <c r="A1004" s="14">
        <v>64122</v>
      </c>
      <c r="B1004" s="15" t="s">
        <v>2185</v>
      </c>
      <c r="C1004" s="15"/>
      <c r="D1004" s="15" t="s">
        <v>1761</v>
      </c>
      <c r="E1004" s="15" t="s">
        <v>2263</v>
      </c>
      <c r="F1004" s="15"/>
      <c r="G1004" s="15"/>
      <c r="H1004" s="15"/>
      <c r="I1004" s="11"/>
      <c r="J1004" s="11"/>
    </row>
    <row r="1005" spans="1:10">
      <c r="A1005" s="14">
        <v>64250</v>
      </c>
      <c r="B1005" s="15" t="s">
        <v>2186</v>
      </c>
      <c r="C1005" s="15"/>
      <c r="D1005" s="15" t="s">
        <v>1802</v>
      </c>
      <c r="E1005" s="15" t="s">
        <v>2263</v>
      </c>
      <c r="F1005" s="15"/>
      <c r="G1005" s="15"/>
      <c r="H1005" s="15"/>
      <c r="I1005" s="11"/>
      <c r="J1005" s="11"/>
    </row>
    <row r="1006" spans="1:10">
      <c r="A1006" s="14">
        <v>62043</v>
      </c>
      <c r="B1006" s="15" t="s">
        <v>2187</v>
      </c>
      <c r="C1006" s="15"/>
      <c r="D1006" s="15" t="s">
        <v>1364</v>
      </c>
      <c r="E1006" s="15" t="s">
        <v>2263</v>
      </c>
      <c r="F1006" s="15"/>
      <c r="G1006" s="15"/>
      <c r="H1006" s="15"/>
      <c r="I1006" s="11"/>
      <c r="J1006" s="11"/>
    </row>
    <row r="1007" spans="1:10">
      <c r="A1007" s="14">
        <v>64100</v>
      </c>
      <c r="B1007" s="15" t="s">
        <v>2189</v>
      </c>
      <c r="C1007" s="15"/>
      <c r="D1007" s="15" t="e">
        <v>#N/A</v>
      </c>
      <c r="E1007" s="15" t="s">
        <v>2263</v>
      </c>
      <c r="F1007" s="15"/>
      <c r="G1007" s="15"/>
      <c r="H1007" s="15"/>
      <c r="I1007" s="11"/>
      <c r="J1007" s="11"/>
    </row>
    <row r="1008" spans="1:10">
      <c r="A1008" s="14">
        <v>64287</v>
      </c>
      <c r="B1008" s="15" t="s">
        <v>2190</v>
      </c>
      <c r="C1008" s="15"/>
      <c r="D1008" s="15" t="s">
        <v>473</v>
      </c>
      <c r="E1008" s="15" t="s">
        <v>2263</v>
      </c>
      <c r="F1008" s="15"/>
      <c r="G1008" s="15"/>
      <c r="H1008" s="15"/>
      <c r="I1008" s="11"/>
      <c r="J1008" s="11"/>
    </row>
    <row r="1009" spans="1:10">
      <c r="A1009" s="14">
        <v>64076</v>
      </c>
      <c r="B1009" s="15" t="s">
        <v>2191</v>
      </c>
      <c r="C1009" s="15"/>
      <c r="D1009" s="15" t="e">
        <v>#N/A</v>
      </c>
      <c r="E1009" s="15" t="s">
        <v>2263</v>
      </c>
      <c r="F1009" s="15"/>
      <c r="G1009" s="15"/>
      <c r="H1009" s="15"/>
      <c r="I1009" s="11"/>
      <c r="J1009" s="11"/>
    </row>
    <row r="1010" spans="1:10">
      <c r="A1010" s="14">
        <v>64158</v>
      </c>
      <c r="B1010" s="15" t="s">
        <v>2192</v>
      </c>
      <c r="C1010" s="15"/>
      <c r="D1010" s="15" t="e">
        <v>#N/A</v>
      </c>
      <c r="E1010" s="15" t="s">
        <v>2263</v>
      </c>
      <c r="F1010" s="15"/>
      <c r="G1010" s="15"/>
      <c r="H1010" s="15"/>
      <c r="I1010" s="11"/>
      <c r="J1010" s="11"/>
    </row>
    <row r="1011" spans="1:10">
      <c r="A1011" s="14">
        <v>51838</v>
      </c>
      <c r="B1011" s="15" t="s">
        <v>2248</v>
      </c>
      <c r="C1011" s="15"/>
      <c r="D1011" s="15" t="s">
        <v>25</v>
      </c>
      <c r="E1011" s="15" t="s">
        <v>478</v>
      </c>
      <c r="F1011" s="15"/>
      <c r="G1011" s="15"/>
      <c r="H1011" s="15"/>
      <c r="I1011" s="11"/>
      <c r="J1011" s="11"/>
    </row>
    <row r="1012" spans="1:10">
      <c r="A1012" s="14">
        <v>5013</v>
      </c>
      <c r="B1012" s="15" t="s">
        <v>2249</v>
      </c>
      <c r="C1012" s="15"/>
      <c r="D1012" s="15" t="s">
        <v>1373</v>
      </c>
      <c r="E1012" s="15" t="s">
        <v>495</v>
      </c>
      <c r="F1012" s="15"/>
      <c r="G1012" s="15"/>
      <c r="H1012" s="15"/>
      <c r="I1012" s="11"/>
      <c r="J1012" s="11"/>
    </row>
    <row r="1013" spans="1:10">
      <c r="A1013" s="14">
        <v>62395</v>
      </c>
      <c r="B1013" s="15" t="s">
        <v>2221</v>
      </c>
      <c r="C1013" s="15"/>
      <c r="D1013" s="15" t="s">
        <v>2150</v>
      </c>
      <c r="E1013" s="15" t="s">
        <v>528</v>
      </c>
      <c r="F1013" s="15"/>
      <c r="G1013" s="15"/>
      <c r="H1013" s="15"/>
      <c r="I1013" s="11"/>
      <c r="J1013" s="11"/>
    </row>
    <row r="1014" spans="1:10">
      <c r="A1014" s="14">
        <v>51919</v>
      </c>
      <c r="B1014" s="15" t="s">
        <v>2247</v>
      </c>
      <c r="C1014" s="15"/>
      <c r="D1014" s="15" t="s">
        <v>1367</v>
      </c>
      <c r="E1014" s="15" t="s">
        <v>2263</v>
      </c>
      <c r="F1014" s="15"/>
      <c r="G1014" s="15"/>
      <c r="H1014" s="15"/>
      <c r="I1014" s="11"/>
      <c r="J1014" s="11"/>
    </row>
    <row r="1015" spans="1:10">
      <c r="A1015" s="14">
        <v>63561</v>
      </c>
      <c r="B1015" s="15" t="s">
        <v>2246</v>
      </c>
      <c r="C1015" s="15"/>
      <c r="D1015" s="15" t="s">
        <v>1363</v>
      </c>
      <c r="E1015" s="15" t="s">
        <v>478</v>
      </c>
      <c r="F1015" s="15"/>
      <c r="G1015" s="15"/>
      <c r="H1015" s="15"/>
      <c r="I1015" s="11"/>
      <c r="J1015" s="11"/>
    </row>
    <row r="1016" spans="1:10">
      <c r="A1016" s="14">
        <v>60834</v>
      </c>
      <c r="B1016" s="15" t="s">
        <v>2195</v>
      </c>
      <c r="C1016" s="15"/>
      <c r="D1016" s="15" t="s">
        <v>1361</v>
      </c>
      <c r="E1016" s="15" t="s">
        <v>478</v>
      </c>
      <c r="F1016" s="15"/>
      <c r="G1016" s="15"/>
      <c r="H1016" s="15"/>
      <c r="I1016" s="11"/>
      <c r="J1016" s="11"/>
    </row>
    <row r="1017" spans="1:10">
      <c r="A1017" s="14">
        <v>63424</v>
      </c>
      <c r="B1017" s="15" t="s">
        <v>2244</v>
      </c>
      <c r="C1017" s="15"/>
      <c r="D1017" s="15" t="s">
        <v>1363</v>
      </c>
      <c r="E1017" s="15" t="s">
        <v>478</v>
      </c>
      <c r="F1017" s="15"/>
      <c r="G1017" s="15"/>
      <c r="H1017" s="15"/>
      <c r="I1017" s="11"/>
      <c r="J1017" s="11"/>
    </row>
    <row r="1018" spans="1:10">
      <c r="A1018" s="14">
        <v>64073</v>
      </c>
      <c r="B1018" s="15" t="s">
        <v>2194</v>
      </c>
      <c r="C1018" s="15"/>
      <c r="D1018" s="15" t="s">
        <v>473</v>
      </c>
      <c r="E1018" s="15" t="s">
        <v>495</v>
      </c>
      <c r="F1018" s="15"/>
      <c r="G1018" s="15"/>
      <c r="H1018" s="15"/>
      <c r="I1018" s="11"/>
      <c r="J1018" s="11"/>
    </row>
    <row r="1019" spans="1:10">
      <c r="A1019" s="14">
        <v>62635</v>
      </c>
      <c r="B1019" s="15" t="s">
        <v>2251</v>
      </c>
      <c r="C1019" s="15"/>
      <c r="D1019" s="15" t="s">
        <v>473</v>
      </c>
      <c r="E1019" s="15" t="s">
        <v>317</v>
      </c>
      <c r="F1019" s="15"/>
      <c r="G1019" s="15"/>
      <c r="H1019" s="15"/>
      <c r="I1019" s="11"/>
      <c r="J1019" s="11"/>
    </row>
    <row r="1020" spans="1:10">
      <c r="A1020" s="14">
        <v>64327</v>
      </c>
      <c r="B1020" s="15" t="s">
        <v>2252</v>
      </c>
      <c r="C1020" s="15"/>
      <c r="D1020" s="15" t="s">
        <v>1362</v>
      </c>
      <c r="E1020" s="15" t="s">
        <v>495</v>
      </c>
      <c r="F1020" s="15"/>
      <c r="G1020" s="15"/>
      <c r="H1020" s="15"/>
      <c r="I1020" s="11"/>
      <c r="J1020" s="11"/>
    </row>
    <row r="1021" spans="1:10">
      <c r="A1021" s="14">
        <v>60314</v>
      </c>
      <c r="B1021" s="15" t="s">
        <v>2197</v>
      </c>
      <c r="C1021" s="15"/>
      <c r="D1021" s="15" t="s">
        <v>1362</v>
      </c>
      <c r="E1021" s="15" t="s">
        <v>2263</v>
      </c>
      <c r="F1021" s="15"/>
      <c r="G1021" s="15"/>
      <c r="H1021" s="15"/>
      <c r="I1021" s="11"/>
      <c r="J1021" s="11"/>
    </row>
    <row r="1022" spans="1:10">
      <c r="A1022" s="14">
        <v>61136</v>
      </c>
      <c r="B1022" s="15" t="s">
        <v>2245</v>
      </c>
      <c r="C1022" s="15"/>
      <c r="D1022" s="15" t="s">
        <v>1365</v>
      </c>
      <c r="E1022" s="15" t="s">
        <v>2263</v>
      </c>
      <c r="F1022" s="15"/>
      <c r="G1022" s="15"/>
      <c r="H1022" s="15"/>
      <c r="I1022" s="11"/>
      <c r="J1022" s="11"/>
    </row>
    <row r="1023" spans="1:10">
      <c r="A1023" s="14">
        <v>62707</v>
      </c>
      <c r="B1023" s="15" t="s">
        <v>2196</v>
      </c>
      <c r="C1023" s="15"/>
      <c r="D1023" s="15" t="s">
        <v>1365</v>
      </c>
      <c r="E1023" s="15" t="s">
        <v>2263</v>
      </c>
      <c r="F1023" s="15"/>
      <c r="G1023" s="15"/>
      <c r="H1023" s="15"/>
      <c r="I1023" s="11"/>
      <c r="J1023" s="11"/>
    </row>
    <row r="1024" spans="1:10">
      <c r="A1024" s="14">
        <v>61080</v>
      </c>
      <c r="B1024" s="15" t="s">
        <v>2242</v>
      </c>
      <c r="C1024" s="15"/>
      <c r="D1024" s="15" t="s">
        <v>1367</v>
      </c>
      <c r="E1024" s="15" t="s">
        <v>478</v>
      </c>
      <c r="F1024" s="15"/>
      <c r="G1024" s="15"/>
      <c r="H1024" s="15"/>
      <c r="I1024" s="11"/>
      <c r="J1024" s="11"/>
    </row>
    <row r="1025" spans="1:10">
      <c r="A1025" s="14">
        <v>61354</v>
      </c>
      <c r="B1025" s="15" t="s">
        <v>2229</v>
      </c>
      <c r="C1025" s="15"/>
      <c r="D1025" s="15" t="s">
        <v>11</v>
      </c>
      <c r="E1025" s="15" t="s">
        <v>478</v>
      </c>
      <c r="F1025" s="15"/>
      <c r="G1025" s="15"/>
      <c r="H1025" s="15"/>
      <c r="I1025" s="11"/>
      <c r="J1025" s="11"/>
    </row>
    <row r="1026" spans="1:10">
      <c r="A1026" s="14">
        <v>64173</v>
      </c>
      <c r="B1026" s="15" t="s">
        <v>2202</v>
      </c>
      <c r="C1026" s="15"/>
      <c r="D1026" s="15" t="s">
        <v>1367</v>
      </c>
      <c r="E1026" s="15" t="s">
        <v>2200</v>
      </c>
      <c r="F1026" s="15"/>
      <c r="G1026" s="15"/>
      <c r="H1026" s="15"/>
      <c r="I1026" s="11"/>
      <c r="J1026" s="11"/>
    </row>
    <row r="1027" spans="1:10">
      <c r="A1027" s="14">
        <v>51152</v>
      </c>
      <c r="B1027" s="15" t="s">
        <v>2198</v>
      </c>
      <c r="C1027" s="15"/>
      <c r="D1027" s="15" t="s">
        <v>1363</v>
      </c>
      <c r="E1027" s="15" t="s">
        <v>2263</v>
      </c>
      <c r="F1027" s="15"/>
      <c r="G1027" s="15"/>
      <c r="H1027" s="15"/>
      <c r="I1027" s="11"/>
      <c r="J1027" s="11"/>
    </row>
    <row r="1028" spans="1:10">
      <c r="A1028" s="14">
        <v>63589</v>
      </c>
      <c r="B1028" s="15" t="s">
        <v>2201</v>
      </c>
      <c r="C1028" s="15"/>
      <c r="D1028" s="15" t="s">
        <v>1363</v>
      </c>
      <c r="E1028" s="15" t="s">
        <v>2200</v>
      </c>
      <c r="F1028" s="15"/>
      <c r="G1028" s="15"/>
      <c r="H1028" s="15"/>
      <c r="I1028" s="11"/>
      <c r="J1028" s="11"/>
    </row>
    <row r="1029" spans="1:10">
      <c r="A1029" s="14">
        <v>64018</v>
      </c>
      <c r="B1029" s="15" t="s">
        <v>2222</v>
      </c>
      <c r="C1029" s="15"/>
      <c r="D1029" s="15" t="s">
        <v>1363</v>
      </c>
      <c r="E1029" s="15" t="s">
        <v>2200</v>
      </c>
      <c r="F1029" s="15"/>
      <c r="G1029" s="15"/>
      <c r="H1029" s="15"/>
      <c r="I1029" s="11"/>
      <c r="J1029" s="11"/>
    </row>
    <row r="1030" spans="1:10">
      <c r="A1030" s="14">
        <v>63418</v>
      </c>
      <c r="B1030" s="15" t="s">
        <v>2230</v>
      </c>
      <c r="C1030" s="15"/>
      <c r="D1030" s="15" t="s">
        <v>11</v>
      </c>
      <c r="E1030" s="15" t="s">
        <v>478</v>
      </c>
      <c r="F1030" s="15"/>
      <c r="G1030" s="15"/>
      <c r="H1030" s="15"/>
      <c r="I1030" s="11"/>
      <c r="J1030" s="11"/>
    </row>
    <row r="1031" spans="1:10">
      <c r="A1031" s="14">
        <v>63935</v>
      </c>
      <c r="B1031" s="15" t="s">
        <v>2232</v>
      </c>
      <c r="C1031" s="15"/>
      <c r="D1031" s="15" t="s">
        <v>1373</v>
      </c>
      <c r="E1031" s="15" t="s">
        <v>478</v>
      </c>
      <c r="F1031" s="15"/>
      <c r="G1031" s="15"/>
      <c r="H1031" s="15"/>
      <c r="I1031" s="11"/>
      <c r="J1031" s="11"/>
    </row>
    <row r="1032" spans="1:10">
      <c r="A1032" s="14">
        <v>63767</v>
      </c>
      <c r="B1032" s="15" t="s">
        <v>2231</v>
      </c>
      <c r="C1032" s="15"/>
      <c r="D1032" s="15" t="s">
        <v>11</v>
      </c>
      <c r="E1032" s="15" t="s">
        <v>478</v>
      </c>
      <c r="F1032" s="15"/>
      <c r="G1032" s="15"/>
      <c r="H1032" s="15"/>
      <c r="I1032" s="11"/>
      <c r="J1032" s="11"/>
    </row>
    <row r="1033" spans="1:10">
      <c r="A1033" s="14">
        <v>63251</v>
      </c>
      <c r="B1033" s="15" t="s">
        <v>2228</v>
      </c>
      <c r="C1033" s="15"/>
      <c r="D1033" s="15" t="s">
        <v>473</v>
      </c>
      <c r="E1033" s="15" t="s">
        <v>478</v>
      </c>
      <c r="F1033" s="15"/>
      <c r="G1033" s="15"/>
      <c r="H1033" s="15"/>
      <c r="I1033" s="11"/>
      <c r="J1033" s="11"/>
    </row>
    <row r="1034" spans="1:10">
      <c r="A1034" s="14">
        <v>53022</v>
      </c>
      <c r="B1034" s="15" t="s">
        <v>2225</v>
      </c>
      <c r="C1034" s="15"/>
      <c r="D1034" s="15" t="s">
        <v>1761</v>
      </c>
      <c r="E1034" s="15" t="s">
        <v>478</v>
      </c>
      <c r="F1034" s="15"/>
      <c r="G1034" s="15"/>
      <c r="H1034" s="15"/>
      <c r="I1034" s="11"/>
      <c r="J1034" s="11"/>
    </row>
    <row r="1035" spans="1:10">
      <c r="A1035" s="14">
        <v>52944</v>
      </c>
      <c r="B1035" s="15" t="s">
        <v>2223</v>
      </c>
      <c r="C1035" s="15"/>
      <c r="D1035" s="15" t="s">
        <v>473</v>
      </c>
      <c r="E1035" s="15" t="s">
        <v>478</v>
      </c>
      <c r="F1035" s="15"/>
      <c r="G1035" s="15"/>
      <c r="H1035" s="15"/>
      <c r="I1035" s="11"/>
      <c r="J1035" s="11"/>
    </row>
    <row r="1036" spans="1:10">
      <c r="A1036" s="14">
        <v>62536</v>
      </c>
      <c r="B1036" s="15" t="s">
        <v>2227</v>
      </c>
      <c r="C1036" s="15"/>
      <c r="D1036" s="15" t="s">
        <v>1761</v>
      </c>
      <c r="E1036" s="15" t="s">
        <v>478</v>
      </c>
      <c r="F1036" s="15"/>
      <c r="G1036" s="15"/>
      <c r="H1036" s="15"/>
      <c r="I1036" s="11"/>
      <c r="J1036" s="11"/>
    </row>
    <row r="1037" spans="1:10">
      <c r="A1037" s="14">
        <v>53193</v>
      </c>
      <c r="B1037" s="15" t="s">
        <v>2233</v>
      </c>
      <c r="C1037" s="15"/>
      <c r="D1037" s="15" t="s">
        <v>1365</v>
      </c>
      <c r="E1037" s="15" t="s">
        <v>478</v>
      </c>
      <c r="F1037" s="15"/>
      <c r="G1037" s="15"/>
      <c r="H1037" s="15"/>
      <c r="I1037" s="11"/>
      <c r="J1037" s="11"/>
    </row>
    <row r="1038" spans="1:10">
      <c r="A1038" s="14">
        <v>60937</v>
      </c>
      <c r="B1038" s="15" t="s">
        <v>2239</v>
      </c>
      <c r="C1038" s="15"/>
      <c r="D1038" s="15" t="s">
        <v>1369</v>
      </c>
      <c r="E1038" s="15" t="s">
        <v>478</v>
      </c>
      <c r="F1038" s="15"/>
      <c r="G1038" s="15"/>
      <c r="H1038" s="15"/>
      <c r="I1038" s="11"/>
      <c r="J1038" s="11"/>
    </row>
    <row r="1039" spans="1:10">
      <c r="A1039" s="14">
        <v>60985</v>
      </c>
      <c r="B1039" s="15" t="s">
        <v>2226</v>
      </c>
      <c r="C1039" s="15"/>
      <c r="D1039" s="15" t="s">
        <v>1367</v>
      </c>
      <c r="E1039" s="15" t="s">
        <v>478</v>
      </c>
      <c r="F1039" s="15"/>
      <c r="G1039" s="15"/>
      <c r="H1039" s="15"/>
      <c r="I1039" s="11"/>
      <c r="J1039" s="11"/>
    </row>
    <row r="1040" spans="1:10">
      <c r="A1040" s="14">
        <v>50749</v>
      </c>
      <c r="B1040" s="15" t="s">
        <v>2234</v>
      </c>
      <c r="C1040" s="15"/>
      <c r="D1040" s="15" t="s">
        <v>1367</v>
      </c>
      <c r="E1040" s="15" t="s">
        <v>478</v>
      </c>
      <c r="F1040" s="15"/>
      <c r="G1040" s="15"/>
      <c r="H1040" s="15"/>
      <c r="I1040" s="11"/>
      <c r="J1040" s="11"/>
    </row>
    <row r="1041" spans="1:10">
      <c r="A1041" s="14">
        <v>52060</v>
      </c>
      <c r="B1041" s="15" t="s">
        <v>2240</v>
      </c>
      <c r="C1041" s="15"/>
      <c r="D1041" s="15" t="s">
        <v>1761</v>
      </c>
      <c r="E1041" s="15" t="s">
        <v>478</v>
      </c>
      <c r="F1041" s="15"/>
      <c r="G1041" s="15"/>
      <c r="H1041" s="15"/>
      <c r="I1041" s="11"/>
      <c r="J1041" s="11"/>
    </row>
    <row r="1042" spans="1:10">
      <c r="A1042" s="14">
        <v>50136</v>
      </c>
      <c r="B1042" s="15" t="s">
        <v>2215</v>
      </c>
      <c r="C1042" s="15"/>
      <c r="D1042" s="15" t="s">
        <v>1373</v>
      </c>
      <c r="E1042" s="15" t="s">
        <v>478</v>
      </c>
      <c r="F1042" s="15"/>
      <c r="G1042" s="15"/>
      <c r="H1042" s="15"/>
      <c r="I1042" s="11"/>
      <c r="J1042" s="11"/>
    </row>
    <row r="1043" spans="1:10">
      <c r="A1043" s="14">
        <v>63503</v>
      </c>
      <c r="B1043" s="15" t="s">
        <v>2238</v>
      </c>
      <c r="C1043" s="15"/>
      <c r="D1043" s="15" t="s">
        <v>1373</v>
      </c>
      <c r="E1043" s="15" t="s">
        <v>478</v>
      </c>
      <c r="F1043" s="15"/>
      <c r="G1043" s="15"/>
      <c r="H1043" s="15"/>
      <c r="I1043" s="11"/>
      <c r="J1043" s="11"/>
    </row>
    <row r="1044" spans="1:10">
      <c r="A1044" s="14">
        <v>60289</v>
      </c>
      <c r="B1044" s="15" t="s">
        <v>2216</v>
      </c>
      <c r="C1044" s="15"/>
      <c r="D1044" s="15" t="s">
        <v>1373</v>
      </c>
      <c r="E1044" s="15" t="s">
        <v>478</v>
      </c>
      <c r="F1044" s="15"/>
      <c r="G1044" s="15"/>
      <c r="H1044" s="15"/>
      <c r="I1044" s="11"/>
      <c r="J1044" s="11"/>
    </row>
    <row r="1045" spans="1:10">
      <c r="A1045" s="14">
        <v>60965</v>
      </c>
      <c r="B1045" s="15" t="s">
        <v>2217</v>
      </c>
      <c r="C1045" s="15"/>
      <c r="D1045" s="15" t="s">
        <v>1373</v>
      </c>
      <c r="E1045" s="15" t="s">
        <v>478</v>
      </c>
      <c r="F1045" s="15"/>
      <c r="G1045" s="15"/>
      <c r="H1045" s="15"/>
      <c r="I1045" s="11"/>
      <c r="J1045" s="11"/>
    </row>
    <row r="1046" spans="1:10">
      <c r="A1046" s="14">
        <v>192</v>
      </c>
      <c r="B1046" s="15" t="s">
        <v>2209</v>
      </c>
      <c r="C1046" s="15"/>
      <c r="D1046" s="15" t="s">
        <v>1362</v>
      </c>
      <c r="E1046" s="15" t="s">
        <v>2263</v>
      </c>
      <c r="F1046" s="15"/>
      <c r="G1046" s="15"/>
      <c r="H1046" s="15"/>
      <c r="I1046" s="11"/>
      <c r="J1046" s="11"/>
    </row>
    <row r="1047" spans="1:10">
      <c r="A1047" s="14">
        <v>5281</v>
      </c>
      <c r="B1047" s="15" t="s">
        <v>2213</v>
      </c>
      <c r="C1047" s="15"/>
      <c r="D1047" s="15" t="s">
        <v>2212</v>
      </c>
      <c r="E1047" s="15" t="s">
        <v>478</v>
      </c>
      <c r="F1047" s="15"/>
      <c r="G1047" s="15"/>
      <c r="H1047" s="15"/>
      <c r="I1047" s="11"/>
      <c r="J1047" s="11"/>
    </row>
    <row r="1048" spans="1:10">
      <c r="A1048" s="14">
        <v>62252</v>
      </c>
      <c r="B1048" s="15" t="s">
        <v>2220</v>
      </c>
      <c r="C1048" s="15"/>
      <c r="D1048" s="15" t="s">
        <v>1373</v>
      </c>
      <c r="E1048" s="15" t="s">
        <v>478</v>
      </c>
      <c r="F1048" s="15"/>
      <c r="G1048" s="15"/>
      <c r="H1048" s="15"/>
      <c r="I1048" s="11"/>
      <c r="J1048" s="11"/>
    </row>
    <row r="1049" spans="1:10">
      <c r="A1049" s="14">
        <v>62816</v>
      </c>
      <c r="B1049" s="15" t="s">
        <v>2236</v>
      </c>
      <c r="C1049" s="15"/>
      <c r="D1049" s="15" t="s">
        <v>1373</v>
      </c>
      <c r="E1049" s="15" t="s">
        <v>478</v>
      </c>
      <c r="F1049" s="15"/>
      <c r="G1049" s="15"/>
      <c r="H1049" s="15"/>
      <c r="I1049" s="11"/>
      <c r="J1049" s="11"/>
    </row>
    <row r="1050" spans="1:10">
      <c r="A1050" s="14">
        <v>52861</v>
      </c>
      <c r="B1050" s="15" t="s">
        <v>2210</v>
      </c>
      <c r="C1050" s="15"/>
      <c r="D1050" s="15" t="s">
        <v>1363</v>
      </c>
      <c r="E1050" s="15" t="s">
        <v>478</v>
      </c>
      <c r="F1050" s="15"/>
      <c r="G1050" s="15"/>
      <c r="H1050" s="15"/>
      <c r="I1050" s="11"/>
      <c r="J1050" s="11"/>
    </row>
    <row r="1051" spans="1:10">
      <c r="A1051" s="14">
        <v>64243</v>
      </c>
      <c r="B1051" s="15" t="s">
        <v>2243</v>
      </c>
      <c r="C1051" s="15"/>
      <c r="D1051" s="15" t="s">
        <v>1367</v>
      </c>
      <c r="E1051" s="15" t="s">
        <v>478</v>
      </c>
      <c r="F1051" s="15"/>
      <c r="G1051" s="15"/>
      <c r="H1051" s="15"/>
      <c r="I1051" s="11"/>
      <c r="J1051" s="11"/>
    </row>
    <row r="1052" spans="1:10">
      <c r="A1052" s="14">
        <v>61878</v>
      </c>
      <c r="B1052" s="15" t="s">
        <v>2206</v>
      </c>
      <c r="C1052" s="15"/>
      <c r="D1052" s="15" t="s">
        <v>1363</v>
      </c>
      <c r="E1052" s="15" t="s">
        <v>478</v>
      </c>
      <c r="F1052" s="15"/>
      <c r="G1052" s="15"/>
      <c r="H1052" s="15"/>
      <c r="I1052" s="11"/>
      <c r="J1052" s="11"/>
    </row>
    <row r="1053" spans="1:10">
      <c r="A1053" s="14">
        <v>61780</v>
      </c>
      <c r="B1053" s="15" t="s">
        <v>2218</v>
      </c>
      <c r="C1053" s="15"/>
      <c r="D1053" s="15" t="s">
        <v>1373</v>
      </c>
      <c r="E1053" s="15" t="s">
        <v>478</v>
      </c>
      <c r="F1053" s="15"/>
      <c r="G1053" s="15"/>
      <c r="H1053" s="15"/>
      <c r="I1053" s="11"/>
      <c r="J1053" s="11"/>
    </row>
    <row r="1054" spans="1:10">
      <c r="A1054" s="14">
        <v>61846</v>
      </c>
      <c r="B1054" s="15" t="s">
        <v>2219</v>
      </c>
      <c r="C1054" s="15"/>
      <c r="D1054" s="15" t="s">
        <v>1373</v>
      </c>
      <c r="E1054" s="15" t="s">
        <v>478</v>
      </c>
      <c r="F1054" s="15"/>
      <c r="G1054" s="15"/>
      <c r="H1054" s="15"/>
      <c r="I1054" s="11"/>
      <c r="J1054" s="11"/>
    </row>
    <row r="1055" spans="1:10">
      <c r="A1055" s="14">
        <v>61862</v>
      </c>
      <c r="B1055" s="15" t="s">
        <v>2207</v>
      </c>
      <c r="C1055" s="15"/>
      <c r="D1055" s="15" t="s">
        <v>473</v>
      </c>
      <c r="E1055" s="15" t="s">
        <v>478</v>
      </c>
      <c r="F1055" s="15"/>
      <c r="G1055" s="15"/>
      <c r="H1055" s="15"/>
      <c r="I1055" s="11"/>
      <c r="J1055" s="11"/>
    </row>
    <row r="1056" spans="1:10">
      <c r="A1056" s="14">
        <v>63449</v>
      </c>
      <c r="B1056" s="15" t="s">
        <v>2208</v>
      </c>
      <c r="C1056" s="15"/>
      <c r="D1056" s="15" t="s">
        <v>473</v>
      </c>
      <c r="E1056" s="15" t="s">
        <v>478</v>
      </c>
      <c r="F1056" s="15"/>
      <c r="G1056" s="15"/>
      <c r="H1056" s="15"/>
      <c r="I1056" s="11"/>
      <c r="J1056" s="11"/>
    </row>
    <row r="1057" spans="1:10">
      <c r="A1057" s="14">
        <v>5083</v>
      </c>
      <c r="B1057" s="15" t="s">
        <v>2211</v>
      </c>
      <c r="C1057" s="15"/>
      <c r="D1057" s="15" t="s">
        <v>2212</v>
      </c>
      <c r="E1057" s="15" t="s">
        <v>478</v>
      </c>
      <c r="F1057" s="15"/>
      <c r="G1057" s="15"/>
      <c r="H1057" s="15"/>
      <c r="I1057" s="11"/>
      <c r="J1057" s="11"/>
    </row>
    <row r="1058" spans="1:10">
      <c r="A1058" s="14">
        <v>5120</v>
      </c>
      <c r="B1058" s="15" t="s">
        <v>2204</v>
      </c>
      <c r="C1058" s="15"/>
      <c r="D1058" s="15" t="s">
        <v>2144</v>
      </c>
      <c r="E1058" s="15" t="s">
        <v>478</v>
      </c>
      <c r="F1058" s="15"/>
      <c r="G1058" s="15"/>
      <c r="H1058" s="15"/>
      <c r="I1058" s="11"/>
      <c r="J1058" s="11"/>
    </row>
    <row r="1059" spans="1:10">
      <c r="A1059" s="14">
        <v>6014</v>
      </c>
      <c r="B1059" s="15" t="s">
        <v>2214</v>
      </c>
      <c r="C1059" s="15"/>
      <c r="D1059" s="15" t="s">
        <v>1373</v>
      </c>
      <c r="E1059" s="15" t="s">
        <v>478</v>
      </c>
      <c r="F1059" s="15"/>
      <c r="G1059" s="15"/>
      <c r="H1059" s="15"/>
      <c r="I1059" s="11"/>
      <c r="J1059" s="11"/>
    </row>
    <row r="1060" spans="1:10">
      <c r="A1060" s="14">
        <v>62876</v>
      </c>
      <c r="B1060" s="15" t="s">
        <v>2237</v>
      </c>
      <c r="C1060" s="15"/>
      <c r="D1060" s="15" t="s">
        <v>1373</v>
      </c>
      <c r="E1060" s="15" t="s">
        <v>478</v>
      </c>
      <c r="F1060" s="15"/>
      <c r="G1060" s="15"/>
      <c r="H1060" s="15"/>
      <c r="I1060" s="11"/>
      <c r="J1060" s="11"/>
    </row>
    <row r="1061" spans="1:10">
      <c r="A1061" s="14">
        <v>62606</v>
      </c>
      <c r="B1061" s="15" t="s">
        <v>2235</v>
      </c>
      <c r="C1061" s="15"/>
      <c r="D1061" s="15" t="s">
        <v>1373</v>
      </c>
      <c r="E1061" s="15" t="s">
        <v>478</v>
      </c>
      <c r="F1061" s="15"/>
      <c r="G1061" s="15"/>
      <c r="H1061" s="15"/>
      <c r="I1061" s="11"/>
      <c r="J1061" s="11"/>
    </row>
    <row r="1062" spans="1:10">
      <c r="A1062" s="14">
        <v>64358</v>
      </c>
      <c r="B1062" s="15" t="s">
        <v>2255</v>
      </c>
      <c r="C1062" s="15"/>
      <c r="D1062" s="15" t="s">
        <v>2150</v>
      </c>
      <c r="E1062" s="15" t="s">
        <v>105</v>
      </c>
      <c r="F1062" s="15"/>
      <c r="G1062" s="15"/>
      <c r="H1062" s="15"/>
      <c r="I1062" s="11"/>
      <c r="J1062" s="11"/>
    </row>
    <row r="1063" spans="1:10">
      <c r="A1063" s="14">
        <v>63026</v>
      </c>
      <c r="B1063" s="15" t="s">
        <v>2241</v>
      </c>
      <c r="C1063" s="15"/>
      <c r="D1063" s="15" t="s">
        <v>2150</v>
      </c>
      <c r="E1063" s="15" t="s">
        <v>242</v>
      </c>
      <c r="F1063" s="15"/>
      <c r="G1063" s="15"/>
      <c r="H1063" s="15"/>
      <c r="I1063" s="11"/>
      <c r="J1063" s="11"/>
    </row>
    <row r="1064" spans="1:10">
      <c r="A1064" s="14">
        <v>64380</v>
      </c>
      <c r="B1064" s="15" t="s">
        <v>2257</v>
      </c>
      <c r="C1064" s="15"/>
      <c r="D1064" s="15" t="s">
        <v>2150</v>
      </c>
      <c r="E1064" s="15" t="s">
        <v>40</v>
      </c>
      <c r="F1064" s="15"/>
      <c r="G1064" s="15"/>
      <c r="H1064" s="15"/>
      <c r="I1064" s="11"/>
      <c r="J1064" s="11"/>
    </row>
    <row r="1065" spans="1:10">
      <c r="A1065" s="14">
        <v>64373</v>
      </c>
      <c r="B1065" s="15" t="s">
        <v>2258</v>
      </c>
      <c r="C1065" s="15"/>
      <c r="D1065" s="15" t="s">
        <v>25</v>
      </c>
      <c r="E1065" s="15" t="s">
        <v>2289</v>
      </c>
      <c r="F1065" s="15"/>
      <c r="G1065" s="15"/>
      <c r="H1065" s="15"/>
      <c r="I1065" s="11"/>
      <c r="J1065" s="11"/>
    </row>
    <row r="1066" spans="1:10">
      <c r="A1066" s="14">
        <v>64370</v>
      </c>
      <c r="B1066" s="15" t="s">
        <v>2259</v>
      </c>
      <c r="C1066" s="15"/>
      <c r="D1066" s="15" t="s">
        <v>1360</v>
      </c>
      <c r="E1066" s="15" t="s">
        <v>2263</v>
      </c>
      <c r="F1066" s="15"/>
      <c r="G1066" s="15"/>
      <c r="H1066" s="15"/>
      <c r="I1066" s="11"/>
      <c r="J1066" s="11"/>
    </row>
    <row r="1067" spans="1:10">
      <c r="A1067" s="14">
        <v>64371</v>
      </c>
      <c r="B1067" s="15" t="s">
        <v>2260</v>
      </c>
      <c r="C1067" s="15"/>
      <c r="D1067" s="15" t="s">
        <v>473</v>
      </c>
      <c r="E1067" s="15" t="s">
        <v>2263</v>
      </c>
      <c r="F1067" s="15"/>
      <c r="G1067" s="15"/>
      <c r="H1067" s="15"/>
      <c r="I1067" s="11"/>
      <c r="J1067" s="11"/>
    </row>
    <row r="1068" spans="1:10">
      <c r="A1068" s="14">
        <v>64369</v>
      </c>
      <c r="B1068" s="15" t="s">
        <v>2261</v>
      </c>
      <c r="C1068" s="15"/>
      <c r="D1068" s="15" t="s">
        <v>473</v>
      </c>
      <c r="E1068" s="15" t="s">
        <v>29</v>
      </c>
      <c r="F1068" s="15"/>
      <c r="G1068" s="15"/>
      <c r="H1068" s="15"/>
      <c r="I1068" s="11"/>
      <c r="J1068" s="11"/>
    </row>
    <row r="1069" spans="1:10">
      <c r="A1069" s="14">
        <v>61742</v>
      </c>
      <c r="B1069" s="15" t="s">
        <v>2262</v>
      </c>
      <c r="C1069" s="15"/>
      <c r="D1069" s="15" t="s">
        <v>473</v>
      </c>
      <c r="E1069" s="15" t="s">
        <v>55</v>
      </c>
      <c r="F1069" s="15"/>
      <c r="G1069" s="15"/>
      <c r="H1069" s="15"/>
      <c r="I1069" s="11"/>
      <c r="J1069" s="11"/>
    </row>
    <row r="1070" spans="1:10">
      <c r="A1070" s="14">
        <v>64381</v>
      </c>
      <c r="B1070" s="15" t="s">
        <v>2267</v>
      </c>
      <c r="C1070" s="15"/>
      <c r="D1070" s="15" t="s">
        <v>25</v>
      </c>
      <c r="E1070" s="15" t="s">
        <v>2263</v>
      </c>
      <c r="F1070" s="15"/>
      <c r="G1070" s="15"/>
      <c r="H1070" s="15"/>
      <c r="I1070" s="11"/>
      <c r="J1070" s="11"/>
    </row>
    <row r="1071" spans="1:10">
      <c r="A1071" s="14">
        <v>64384</v>
      </c>
      <c r="B1071" s="15" t="s">
        <v>2268</v>
      </c>
      <c r="C1071" s="15"/>
      <c r="D1071" s="15" t="s">
        <v>25</v>
      </c>
      <c r="E1071" s="15" t="s">
        <v>45</v>
      </c>
      <c r="F1071" s="15"/>
      <c r="G1071" s="15"/>
      <c r="H1071" s="15"/>
      <c r="I1071" s="11"/>
      <c r="J1071" s="11"/>
    </row>
    <row r="1072" spans="1:10">
      <c r="A1072" s="14">
        <v>63041</v>
      </c>
      <c r="B1072" s="15" t="s">
        <v>2269</v>
      </c>
      <c r="C1072" s="15"/>
      <c r="D1072" s="15" t="s">
        <v>25</v>
      </c>
      <c r="E1072" s="15" t="s">
        <v>45</v>
      </c>
      <c r="F1072" s="15"/>
      <c r="G1072" s="15"/>
      <c r="H1072" s="15"/>
      <c r="I1072" s="11"/>
      <c r="J1072" s="11"/>
    </row>
    <row r="1073" spans="1:10">
      <c r="A1073" s="14">
        <v>64391</v>
      </c>
      <c r="B1073" s="15" t="s">
        <v>2270</v>
      </c>
      <c r="C1073" s="15"/>
      <c r="D1073" s="15" t="s">
        <v>25</v>
      </c>
      <c r="E1073" s="15" t="s">
        <v>40</v>
      </c>
      <c r="F1073" s="15"/>
      <c r="G1073" s="15"/>
      <c r="H1073" s="15"/>
      <c r="I1073" s="11"/>
      <c r="J1073" s="11"/>
    </row>
    <row r="1074" spans="1:10">
      <c r="A1074" s="14">
        <v>64392</v>
      </c>
      <c r="B1074" s="15" t="s">
        <v>2271</v>
      </c>
      <c r="C1074" s="15"/>
      <c r="D1074" s="15" t="s">
        <v>25</v>
      </c>
      <c r="E1074" s="15" t="s">
        <v>528</v>
      </c>
      <c r="F1074" s="15"/>
      <c r="G1074" s="15"/>
      <c r="H1074" s="15"/>
      <c r="I1074" s="11"/>
      <c r="J1074" s="11"/>
    </row>
    <row r="1075" spans="1:10">
      <c r="A1075" s="14">
        <v>64400</v>
      </c>
      <c r="B1075" s="15" t="s">
        <v>2272</v>
      </c>
      <c r="C1075" s="15"/>
      <c r="D1075" s="15" t="s">
        <v>25</v>
      </c>
      <c r="E1075" s="15" t="s">
        <v>2263</v>
      </c>
      <c r="F1075" s="15"/>
      <c r="G1075" s="15"/>
      <c r="H1075" s="15"/>
      <c r="I1075" s="11"/>
      <c r="J1075" s="11"/>
    </row>
    <row r="1076" spans="1:10">
      <c r="A1076" s="14">
        <v>64388</v>
      </c>
      <c r="B1076" s="15" t="s">
        <v>2273</v>
      </c>
      <c r="C1076" s="15"/>
      <c r="D1076" s="15" t="s">
        <v>31</v>
      </c>
      <c r="E1076" s="15" t="s">
        <v>40</v>
      </c>
      <c r="F1076" s="15"/>
      <c r="G1076" s="15"/>
      <c r="H1076" s="15"/>
      <c r="I1076" s="11"/>
      <c r="J1076" s="11"/>
    </row>
    <row r="1077" spans="1:10">
      <c r="A1077" s="14">
        <v>64389</v>
      </c>
      <c r="B1077" s="15" t="s">
        <v>2274</v>
      </c>
      <c r="C1077" s="15"/>
      <c r="D1077" s="15" t="s">
        <v>473</v>
      </c>
      <c r="E1077" s="15" t="s">
        <v>1242</v>
      </c>
      <c r="F1077" s="15"/>
      <c r="G1077" s="15"/>
      <c r="H1077" s="15"/>
      <c r="I1077" s="11"/>
      <c r="J1077" s="11"/>
    </row>
    <row r="1078" spans="1:10">
      <c r="A1078" s="14">
        <v>62362</v>
      </c>
      <c r="B1078" s="15" t="s">
        <v>2275</v>
      </c>
      <c r="C1078" s="15"/>
      <c r="D1078" s="15" t="s">
        <v>473</v>
      </c>
      <c r="E1078" s="15" t="s">
        <v>40</v>
      </c>
      <c r="F1078" s="15"/>
      <c r="G1078" s="15"/>
      <c r="H1078" s="15"/>
      <c r="I1078" s="11"/>
      <c r="J1078" s="11"/>
    </row>
    <row r="1079" spans="1:10">
      <c r="A1079" s="14">
        <v>64382</v>
      </c>
      <c r="B1079" s="15" t="s">
        <v>2276</v>
      </c>
      <c r="C1079" s="15"/>
      <c r="D1079" s="15" t="s">
        <v>2150</v>
      </c>
      <c r="E1079" s="15" t="s">
        <v>2288</v>
      </c>
      <c r="F1079" s="15"/>
      <c r="G1079" s="15"/>
      <c r="H1079" s="15"/>
      <c r="I1079" s="11"/>
      <c r="J1079" s="11"/>
    </row>
    <row r="1080" spans="1:10">
      <c r="A1080" s="14">
        <v>64386</v>
      </c>
      <c r="B1080" s="15" t="s">
        <v>2277</v>
      </c>
      <c r="C1080" s="15"/>
      <c r="D1080" s="15" t="s">
        <v>2150</v>
      </c>
      <c r="E1080" s="15" t="s">
        <v>2263</v>
      </c>
      <c r="F1080" s="15"/>
      <c r="G1080" s="15"/>
      <c r="H1080" s="15"/>
      <c r="I1080" s="11"/>
      <c r="J1080" s="11"/>
    </row>
    <row r="1081" spans="1:10">
      <c r="A1081" s="14">
        <v>64403</v>
      </c>
      <c r="B1081" s="15" t="s">
        <v>2278</v>
      </c>
      <c r="C1081" s="15"/>
      <c r="D1081" s="15" t="s">
        <v>473</v>
      </c>
      <c r="E1081" s="15" t="s">
        <v>2289</v>
      </c>
      <c r="F1081" s="15"/>
      <c r="G1081" s="15"/>
      <c r="H1081" s="15"/>
      <c r="I1081" s="11"/>
      <c r="J1081" s="11"/>
    </row>
    <row r="1082" spans="1:10">
      <c r="A1082" s="14">
        <v>63389</v>
      </c>
      <c r="B1082" s="15" t="s">
        <v>2280</v>
      </c>
      <c r="C1082" s="15"/>
      <c r="D1082" s="15" t="s">
        <v>2080</v>
      </c>
      <c r="E1082" s="15" t="s">
        <v>478</v>
      </c>
      <c r="F1082" s="15"/>
      <c r="G1082" s="15"/>
      <c r="H1082" s="15"/>
      <c r="I1082" s="11"/>
      <c r="J1082" s="11"/>
    </row>
    <row r="1083" spans="1:10">
      <c r="A1083" s="14">
        <v>64415</v>
      </c>
      <c r="B1083" s="15" t="s">
        <v>2281</v>
      </c>
      <c r="C1083" s="15"/>
      <c r="D1083" s="15" t="s">
        <v>473</v>
      </c>
      <c r="E1083" s="15" t="s">
        <v>2263</v>
      </c>
      <c r="F1083" s="15"/>
      <c r="G1083" s="15"/>
      <c r="H1083" s="15"/>
      <c r="I1083" s="11"/>
      <c r="J1083" s="11"/>
    </row>
    <row r="1084" spans="1:10">
      <c r="A1084" s="14">
        <v>63954</v>
      </c>
      <c r="B1084" s="15" t="s">
        <v>2282</v>
      </c>
      <c r="C1084" s="15"/>
      <c r="D1084" s="15" t="s">
        <v>2150</v>
      </c>
      <c r="E1084" s="15" t="s">
        <v>495</v>
      </c>
      <c r="F1084" s="15"/>
      <c r="G1084" s="15"/>
      <c r="H1084" s="15"/>
      <c r="I1084" s="11"/>
      <c r="J1084" s="11"/>
    </row>
    <row r="1085" spans="1:10">
      <c r="A1085" s="14">
        <v>64416</v>
      </c>
      <c r="B1085" s="15" t="s">
        <v>2283</v>
      </c>
      <c r="C1085" s="15"/>
      <c r="D1085" s="15" t="s">
        <v>2150</v>
      </c>
      <c r="E1085" s="15" t="s">
        <v>27</v>
      </c>
      <c r="F1085" s="15"/>
      <c r="G1085" s="15"/>
      <c r="H1085" s="15"/>
      <c r="I1085" s="11"/>
      <c r="J1085" s="11"/>
    </row>
    <row r="1086" spans="1:10">
      <c r="A1086" s="14">
        <v>64402</v>
      </c>
      <c r="B1086" s="15" t="s">
        <v>2284</v>
      </c>
      <c r="D1086" s="15" t="s">
        <v>473</v>
      </c>
      <c r="E1086" s="15" t="s">
        <v>2263</v>
      </c>
      <c r="F1086" s="15"/>
      <c r="G1086" s="15"/>
      <c r="H1086" s="15"/>
      <c r="I1086" s="11"/>
      <c r="J1086" s="11"/>
    </row>
    <row r="1087" spans="1:10">
      <c r="A1087" s="14">
        <v>64405</v>
      </c>
      <c r="B1087" s="15" t="s">
        <v>2285</v>
      </c>
      <c r="D1087" s="15" t="s">
        <v>473</v>
      </c>
      <c r="E1087" s="15" t="s">
        <v>2263</v>
      </c>
      <c r="F1087" s="15"/>
      <c r="G1087" s="15"/>
      <c r="H1087" s="15"/>
      <c r="I1087" s="11"/>
      <c r="J1087" s="11"/>
    </row>
    <row r="1088" spans="1:10">
      <c r="A1088" s="14">
        <v>64484</v>
      </c>
      <c r="B1088" s="15" t="s">
        <v>2304</v>
      </c>
      <c r="C1088" s="15"/>
      <c r="D1088" s="15" t="s">
        <v>2303</v>
      </c>
      <c r="E1088" s="15" t="s">
        <v>40</v>
      </c>
      <c r="F1088" s="15"/>
      <c r="G1088" s="15"/>
      <c r="H1088" s="15"/>
      <c r="I1088" s="11"/>
      <c r="J1088" s="11"/>
    </row>
    <row r="1089" spans="1:10">
      <c r="A1089" s="14">
        <v>64575</v>
      </c>
      <c r="B1089" s="15" t="s">
        <v>2323</v>
      </c>
      <c r="C1089" s="15"/>
      <c r="D1089" s="15" t="s">
        <v>2303</v>
      </c>
      <c r="E1089" s="15" t="s">
        <v>2263</v>
      </c>
      <c r="F1089" s="15"/>
      <c r="G1089" s="15"/>
      <c r="H1089" s="15"/>
      <c r="I1089" s="11"/>
      <c r="J1089" s="11"/>
    </row>
    <row r="1090" spans="1:10">
      <c r="A1090" s="14">
        <v>62278</v>
      </c>
      <c r="B1090" s="15" t="s">
        <v>2324</v>
      </c>
      <c r="D1090" s="15" t="s">
        <v>1371</v>
      </c>
      <c r="E1090" s="15" t="s">
        <v>1714</v>
      </c>
      <c r="F1090" s="15"/>
      <c r="G1090" s="15"/>
      <c r="H1090" s="15"/>
      <c r="I1090" s="11"/>
      <c r="J1090" s="11"/>
    </row>
    <row r="1091" spans="1:10">
      <c r="A1091" s="14">
        <v>64355</v>
      </c>
      <c r="B1091" s="15" t="s">
        <v>2325</v>
      </c>
      <c r="D1091" s="15" t="s">
        <v>1371</v>
      </c>
      <c r="E1091" s="15" t="s">
        <v>1714</v>
      </c>
      <c r="F1091" s="15"/>
      <c r="G1091" s="15"/>
      <c r="H1091" s="15"/>
      <c r="I1091" s="11"/>
      <c r="J1091" s="11"/>
    </row>
    <row r="1092" spans="1:10">
      <c r="A1092" s="14">
        <v>64619</v>
      </c>
      <c r="B1092" s="15" t="s">
        <v>2326</v>
      </c>
      <c r="C1092" s="15"/>
      <c r="D1092" s="15" t="s">
        <v>1371</v>
      </c>
      <c r="E1092" s="15" t="s">
        <v>1714</v>
      </c>
      <c r="F1092" s="15"/>
      <c r="G1092" s="15"/>
      <c r="H1092" s="15"/>
      <c r="I1092" s="11"/>
      <c r="J1092" s="11"/>
    </row>
    <row r="1093" spans="1:10" s="75" customFormat="1">
      <c r="A1093" s="14">
        <v>64491</v>
      </c>
      <c r="B1093" s="15" t="str">
        <f>VLOOKUP(A1093,[3]KARDEX!$A$4:$E$1961,2,FALSE)</f>
        <v>ESCALANTE GONZALEZ LAURA ELENA</v>
      </c>
      <c r="C1093" s="15"/>
      <c r="D1093" s="15" t="s">
        <v>2082</v>
      </c>
      <c r="E1093" s="15" t="s">
        <v>1242</v>
      </c>
      <c r="F1093" s="15"/>
      <c r="G1093" s="15"/>
      <c r="H1093" s="15"/>
      <c r="I1093" s="11"/>
      <c r="J1093" s="11"/>
    </row>
    <row r="1094" spans="1:10" s="75" customFormat="1">
      <c r="A1094" s="14">
        <v>64432</v>
      </c>
      <c r="B1094" s="15" t="str">
        <f>VLOOKUP(A1094,[3]KARDEX!$A$4:$E$1961,2,FALSE)</f>
        <v>SILOS BARRERA FERNANDO</v>
      </c>
      <c r="C1094" s="15"/>
      <c r="D1094" s="15" t="s">
        <v>25</v>
      </c>
      <c r="E1094" s="15" t="s">
        <v>40</v>
      </c>
      <c r="F1094" s="15"/>
      <c r="G1094" s="15"/>
      <c r="H1094" s="15"/>
      <c r="I1094" s="11"/>
      <c r="J1094" s="11"/>
    </row>
    <row r="1095" spans="1:10" s="75" customFormat="1">
      <c r="A1095" s="14">
        <v>64600</v>
      </c>
      <c r="B1095" s="15" t="str">
        <f>VLOOKUP(A1095,[3]KARDEX!$A$4:$E$1961,2,FALSE)</f>
        <v>VENTURA RIVAS ADRIANA</v>
      </c>
      <c r="C1095" s="15"/>
      <c r="D1095" s="15" t="s">
        <v>2303</v>
      </c>
      <c r="E1095" s="15" t="s">
        <v>1180</v>
      </c>
      <c r="F1095" s="15"/>
      <c r="G1095" s="15"/>
      <c r="H1095" s="15"/>
      <c r="I1095" s="11"/>
      <c r="J1095" s="11"/>
    </row>
    <row r="1096" spans="1:10" s="75" customFormat="1">
      <c r="A1096" s="14">
        <v>64496</v>
      </c>
      <c r="B1096" s="15" t="str">
        <f>VLOOKUP(A1096,[3]KARDEX!$A$4:$E$1961,2,FALSE)</f>
        <v>JARAMILLO ROSAS ESTEFANIA</v>
      </c>
      <c r="C1096" s="15"/>
      <c r="D1096" s="15" t="s">
        <v>481</v>
      </c>
      <c r="E1096" s="15" t="s">
        <v>2288</v>
      </c>
      <c r="F1096" s="15"/>
      <c r="G1096" s="15"/>
      <c r="H1096" s="15"/>
      <c r="I1096" s="11"/>
      <c r="J1096" s="11"/>
    </row>
    <row r="1097" spans="1:10" s="75" customFormat="1">
      <c r="A1097" s="14">
        <v>50528</v>
      </c>
      <c r="B1097" s="15" t="str">
        <f>VLOOKUP(A1097,[3]KARDEX!$A$4:$E$1961,2,FALSE)</f>
        <v>ECHARTEA PINEDA OLGA LIDIA</v>
      </c>
      <c r="C1097" s="15"/>
      <c r="D1097" s="15" t="s">
        <v>1366</v>
      </c>
      <c r="E1097" s="15" t="s">
        <v>2327</v>
      </c>
      <c r="F1097" s="15"/>
      <c r="G1097" s="15"/>
      <c r="H1097" s="15"/>
      <c r="I1097" s="11"/>
      <c r="J1097" s="11"/>
    </row>
    <row r="1098" spans="1:10" s="75" customFormat="1">
      <c r="A1098" s="14">
        <v>64532</v>
      </c>
      <c r="B1098" s="15" t="str">
        <f>VLOOKUP(A1098,[3]KARDEX!$A$4:$E$1961,2,FALSE)</f>
        <v>CEREZO  RUIZ JUAN MARIANO</v>
      </c>
      <c r="C1098" s="15"/>
      <c r="D1098" s="15" t="s">
        <v>2303</v>
      </c>
      <c r="E1098" s="15" t="s">
        <v>27</v>
      </c>
      <c r="F1098" s="15"/>
      <c r="G1098" s="15"/>
      <c r="H1098" s="15"/>
      <c r="I1098" s="11"/>
      <c r="J1098" s="11"/>
    </row>
    <row r="1099" spans="1:10" s="75" customFormat="1">
      <c r="A1099" s="14">
        <v>63239</v>
      </c>
      <c r="B1099" s="15" t="s">
        <v>2331</v>
      </c>
      <c r="C1099" s="15"/>
      <c r="D1099" s="15" t="s">
        <v>2150</v>
      </c>
      <c r="E1099" s="15" t="s">
        <v>1221</v>
      </c>
      <c r="F1099" s="15"/>
      <c r="G1099" s="15"/>
      <c r="H1099" s="15"/>
      <c r="I1099" s="11"/>
      <c r="J1099" s="11"/>
    </row>
    <row r="1100" spans="1:10" s="83" customFormat="1">
      <c r="A1100" s="14">
        <v>64436</v>
      </c>
      <c r="B1100" s="15" t="s">
        <v>2334</v>
      </c>
      <c r="C1100" s="15"/>
      <c r="D1100" s="15" t="s">
        <v>2303</v>
      </c>
      <c r="E1100" s="15" t="s">
        <v>40</v>
      </c>
      <c r="F1100" s="15"/>
      <c r="G1100" s="15"/>
      <c r="H1100" s="15"/>
      <c r="I1100" s="11"/>
      <c r="J1100" s="11"/>
    </row>
    <row r="1101" spans="1:10" s="83" customFormat="1">
      <c r="A1101" s="14">
        <v>63315</v>
      </c>
      <c r="B1101" s="15" t="s">
        <v>2336</v>
      </c>
      <c r="C1101" s="15"/>
      <c r="D1101" s="15" t="s">
        <v>1371</v>
      </c>
      <c r="E1101" s="15" t="s">
        <v>1714</v>
      </c>
      <c r="F1101" s="15"/>
      <c r="G1101" s="15"/>
      <c r="H1101" s="15"/>
      <c r="I1101" s="11"/>
      <c r="J1101" s="11"/>
    </row>
    <row r="1102" spans="1:10" s="83" customFormat="1">
      <c r="A1102" s="14">
        <v>337</v>
      </c>
      <c r="B1102" s="15" t="s">
        <v>2363</v>
      </c>
      <c r="C1102" s="15"/>
      <c r="D1102" s="15" t="s">
        <v>2372</v>
      </c>
      <c r="E1102" s="15" t="s">
        <v>2327</v>
      </c>
      <c r="F1102" s="15"/>
      <c r="G1102" s="15"/>
      <c r="H1102" s="15"/>
      <c r="I1102" s="11"/>
      <c r="J1102" s="11"/>
    </row>
    <row r="1103" spans="1:10" s="83" customFormat="1">
      <c r="A1103" s="14">
        <v>60668</v>
      </c>
      <c r="B1103" s="15" t="s">
        <v>2364</v>
      </c>
      <c r="C1103" s="15"/>
      <c r="D1103" s="15" t="s">
        <v>481</v>
      </c>
      <c r="E1103" s="15" t="s">
        <v>284</v>
      </c>
      <c r="F1103" s="15"/>
      <c r="G1103" s="15"/>
      <c r="H1103" s="15"/>
      <c r="I1103" s="11"/>
      <c r="J1103" s="11"/>
    </row>
    <row r="1104" spans="1:10" s="83" customFormat="1">
      <c r="A1104" s="14">
        <v>64458</v>
      </c>
      <c r="B1104" s="15" t="s">
        <v>2365</v>
      </c>
      <c r="C1104" s="15"/>
      <c r="D1104" s="15" t="s">
        <v>1368</v>
      </c>
      <c r="E1104" s="15" t="s">
        <v>2374</v>
      </c>
      <c r="F1104" s="15"/>
      <c r="G1104" s="15"/>
      <c r="H1104" s="15"/>
      <c r="I1104" s="11"/>
      <c r="J1104" s="11"/>
    </row>
    <row r="1105" spans="1:10" s="83" customFormat="1">
      <c r="A1105" s="14">
        <v>64481</v>
      </c>
      <c r="B1105" s="15" t="s">
        <v>2366</v>
      </c>
      <c r="C1105" s="15"/>
      <c r="D1105" s="15" t="s">
        <v>31</v>
      </c>
      <c r="E1105" s="15" t="s">
        <v>299</v>
      </c>
      <c r="F1105" s="15"/>
      <c r="G1105" s="15"/>
      <c r="H1105" s="15"/>
      <c r="I1105" s="11"/>
      <c r="J1105" s="11"/>
    </row>
    <row r="1106" spans="1:10" s="83" customFormat="1">
      <c r="A1106" s="14">
        <v>97781</v>
      </c>
      <c r="B1106" s="15" t="s">
        <v>2367</v>
      </c>
      <c r="C1106" s="15"/>
      <c r="D1106" s="15" t="s">
        <v>1367</v>
      </c>
      <c r="E1106" s="15" t="s">
        <v>478</v>
      </c>
      <c r="F1106" s="15"/>
      <c r="G1106" s="15"/>
      <c r="H1106" s="15"/>
      <c r="I1106" s="11"/>
      <c r="J1106" s="11"/>
    </row>
    <row r="1107" spans="1:10" s="83" customFormat="1">
      <c r="A1107" s="14">
        <v>64611</v>
      </c>
      <c r="B1107" s="15" t="s">
        <v>2368</v>
      </c>
      <c r="C1107" s="15"/>
      <c r="D1107" s="15" t="s">
        <v>2373</v>
      </c>
      <c r="E1107" s="15" t="s">
        <v>292</v>
      </c>
      <c r="F1107" s="15"/>
      <c r="G1107" s="15"/>
      <c r="H1107" s="15"/>
      <c r="I1107" s="11"/>
      <c r="J1107" s="11"/>
    </row>
    <row r="1108" spans="1:10" s="83" customFormat="1">
      <c r="A1108" s="14">
        <v>64593</v>
      </c>
      <c r="B1108" s="15" t="s">
        <v>2369</v>
      </c>
      <c r="C1108" s="15"/>
      <c r="D1108" s="15" t="s">
        <v>25</v>
      </c>
      <c r="E1108" s="15" t="s">
        <v>1374</v>
      </c>
      <c r="F1108" s="15"/>
      <c r="G1108" s="15"/>
      <c r="H1108" s="15"/>
      <c r="I1108" s="11"/>
      <c r="J1108" s="11"/>
    </row>
    <row r="1109" spans="1:10" s="83" customFormat="1">
      <c r="A1109" s="14">
        <v>63517</v>
      </c>
      <c r="B1109" s="15" t="s">
        <v>2370</v>
      </c>
      <c r="C1109" s="15"/>
      <c r="D1109" s="15" t="s">
        <v>492</v>
      </c>
      <c r="E1109" s="15" t="s">
        <v>2375</v>
      </c>
      <c r="F1109" s="15"/>
      <c r="G1109" s="15"/>
      <c r="H1109" s="15"/>
      <c r="I1109" s="11"/>
      <c r="J1109" s="11"/>
    </row>
    <row r="1110" spans="1:10" s="83" customFormat="1">
      <c r="A1110" s="14">
        <v>64566</v>
      </c>
      <c r="B1110" s="15" t="s">
        <v>2371</v>
      </c>
      <c r="C1110" s="15"/>
      <c r="D1110" s="15" t="s">
        <v>2303</v>
      </c>
      <c r="E1110" s="15" t="s">
        <v>40</v>
      </c>
      <c r="F1110" s="15"/>
      <c r="G1110" s="15"/>
      <c r="H1110" s="15"/>
      <c r="I1110" s="11"/>
      <c r="J1110" s="11"/>
    </row>
    <row r="1111" spans="1:10" s="83" customFormat="1">
      <c r="A1111" s="14">
        <v>64531</v>
      </c>
      <c r="B1111" s="15" t="s">
        <v>2376</v>
      </c>
      <c r="C1111" s="15"/>
      <c r="D1111" s="15" t="s">
        <v>2150</v>
      </c>
      <c r="E1111" s="15" t="s">
        <v>49</v>
      </c>
      <c r="F1111" s="15"/>
      <c r="G1111" s="15"/>
      <c r="H1111" s="15"/>
      <c r="I1111" s="11"/>
      <c r="J1111" s="11"/>
    </row>
    <row r="1112" spans="1:10" s="83" customFormat="1">
      <c r="A1112" s="14">
        <v>63322</v>
      </c>
      <c r="B1112" s="15" t="s">
        <v>2377</v>
      </c>
      <c r="C1112" s="15"/>
      <c r="D1112" s="15" t="s">
        <v>2378</v>
      </c>
      <c r="E1112" s="15" t="s">
        <v>162</v>
      </c>
      <c r="F1112" s="15"/>
      <c r="G1112" s="15"/>
      <c r="H1112" s="15"/>
      <c r="I1112" s="11"/>
      <c r="J1112" s="11"/>
    </row>
    <row r="1113" spans="1:10" s="83" customFormat="1">
      <c r="A1113" s="14">
        <v>64435</v>
      </c>
      <c r="B1113" s="15" t="s">
        <v>2408</v>
      </c>
      <c r="C1113" s="15"/>
      <c r="D1113" s="15" t="s">
        <v>473</v>
      </c>
      <c r="E1113" s="15" t="s">
        <v>40</v>
      </c>
      <c r="F1113" s="15"/>
      <c r="G1113" s="15"/>
      <c r="H1113" s="15"/>
      <c r="I1113" s="11"/>
      <c r="J1113" s="11"/>
    </row>
    <row r="1114" spans="1:10" s="83" customFormat="1">
      <c r="A1114" s="14">
        <v>60143</v>
      </c>
      <c r="B1114" s="15" t="s">
        <v>2411</v>
      </c>
      <c r="C1114" s="15"/>
      <c r="D1114" s="15" t="s">
        <v>1364</v>
      </c>
      <c r="E1114" s="15" t="s">
        <v>2041</v>
      </c>
      <c r="F1114" s="15"/>
      <c r="G1114" s="15"/>
      <c r="H1114" s="15"/>
      <c r="I1114" s="11"/>
      <c r="J1114" s="11"/>
    </row>
    <row r="1115" spans="1:10" s="83" customFormat="1">
      <c r="A1115" s="14">
        <v>64494</v>
      </c>
      <c r="B1115" s="15" t="s">
        <v>2412</v>
      </c>
      <c r="C1115" s="15"/>
      <c r="D1115" s="15" t="s">
        <v>2303</v>
      </c>
      <c r="E1115" s="15" t="s">
        <v>2327</v>
      </c>
      <c r="F1115" s="15"/>
      <c r="G1115" s="15"/>
      <c r="H1115" s="15"/>
      <c r="I1115" s="11"/>
      <c r="J1115" s="11"/>
    </row>
    <row r="1116" spans="1:10" s="83" customFormat="1">
      <c r="A1116" s="14">
        <v>10048</v>
      </c>
      <c r="B1116" s="15" t="s">
        <v>2413</v>
      </c>
      <c r="C1116" s="15"/>
      <c r="D1116" s="15" t="s">
        <v>2144</v>
      </c>
      <c r="E1116" s="15" t="s">
        <v>2375</v>
      </c>
      <c r="F1116" s="15"/>
      <c r="G1116" s="15"/>
      <c r="H1116" s="15"/>
      <c r="I1116" s="11"/>
      <c r="J1116" s="11"/>
    </row>
    <row r="1117" spans="1:10" s="83" customFormat="1">
      <c r="A1117" s="14">
        <v>64452</v>
      </c>
      <c r="B1117" s="15" t="s">
        <v>2414</v>
      </c>
      <c r="C1117" s="15"/>
      <c r="D1117" s="15" t="s">
        <v>1368</v>
      </c>
      <c r="E1117" s="15" t="s">
        <v>495</v>
      </c>
      <c r="F1117" s="15"/>
      <c r="G1117" s="15"/>
      <c r="H1117" s="15"/>
      <c r="I1117" s="11"/>
      <c r="J1117" s="11"/>
    </row>
    <row r="1118" spans="1:10" s="83" customFormat="1">
      <c r="A1118" s="14">
        <v>64056</v>
      </c>
      <c r="B1118" s="15" t="s">
        <v>3498</v>
      </c>
      <c r="C1118" s="15"/>
      <c r="D1118" s="15" t="s">
        <v>1368</v>
      </c>
      <c r="E1118" s="15" t="s">
        <v>495</v>
      </c>
      <c r="F1118" s="15"/>
      <c r="G1118" s="15"/>
      <c r="H1118" s="15"/>
      <c r="I1118" s="11"/>
      <c r="J1118" s="11"/>
    </row>
    <row r="1119" spans="1:10" s="83" customFormat="1">
      <c r="A1119" s="14">
        <v>64444</v>
      </c>
      <c r="B1119" s="15" t="s">
        <v>3499</v>
      </c>
      <c r="C1119" s="15"/>
      <c r="D1119" s="15" t="s">
        <v>1368</v>
      </c>
      <c r="E1119" s="15" t="s">
        <v>495</v>
      </c>
      <c r="F1119" s="15"/>
      <c r="G1119" s="15"/>
      <c r="H1119" s="15"/>
      <c r="I1119" s="11"/>
      <c r="J1119" s="11"/>
    </row>
    <row r="1120" spans="1:10" s="83" customFormat="1">
      <c r="A1120" s="14">
        <v>64517</v>
      </c>
      <c r="B1120" s="15" t="s">
        <v>3500</v>
      </c>
      <c r="C1120" s="15"/>
      <c r="D1120" s="15" t="s">
        <v>2373</v>
      </c>
      <c r="E1120" s="15" t="s">
        <v>55</v>
      </c>
      <c r="F1120" s="15"/>
      <c r="G1120" s="15"/>
      <c r="H1120" s="15"/>
      <c r="I1120" s="11"/>
      <c r="J1120" s="11"/>
    </row>
    <row r="1121" spans="1:10" s="83" customFormat="1">
      <c r="A1121" s="14">
        <v>64607</v>
      </c>
      <c r="B1121" s="15" t="s">
        <v>3501</v>
      </c>
      <c r="C1121" s="15"/>
      <c r="D1121" s="15" t="s">
        <v>2303</v>
      </c>
      <c r="E1121" s="15" t="s">
        <v>50</v>
      </c>
      <c r="F1121" s="15"/>
      <c r="G1121" s="15"/>
      <c r="H1121" s="15"/>
      <c r="I1121" s="11"/>
      <c r="J1121" s="11"/>
    </row>
    <row r="1122" spans="1:10" s="83" customFormat="1">
      <c r="A1122" s="14">
        <v>63964</v>
      </c>
      <c r="B1122" s="15" t="s">
        <v>3502</v>
      </c>
      <c r="C1122" s="15"/>
      <c r="D1122" s="15" t="s">
        <v>2303</v>
      </c>
      <c r="E1122" s="15" t="s">
        <v>49</v>
      </c>
      <c r="F1122" s="15"/>
      <c r="G1122" s="15"/>
      <c r="H1122" s="15"/>
      <c r="I1122" s="11"/>
      <c r="J1122" s="11"/>
    </row>
    <row r="1123" spans="1:10" s="83" customFormat="1">
      <c r="A1123" s="14">
        <v>64601</v>
      </c>
      <c r="B1123" s="15" t="s">
        <v>3503</v>
      </c>
      <c r="C1123" s="15"/>
      <c r="D1123" s="15" t="s">
        <v>2303</v>
      </c>
      <c r="E1123" s="15" t="s">
        <v>494</v>
      </c>
      <c r="F1123" s="15"/>
      <c r="G1123" s="15"/>
      <c r="H1123" s="15"/>
      <c r="I1123" s="11"/>
      <c r="J1123" s="11"/>
    </row>
    <row r="1124" spans="1:10" s="83" customFormat="1">
      <c r="A1124" s="14">
        <v>64609</v>
      </c>
      <c r="B1124" s="15" t="s">
        <v>3504</v>
      </c>
      <c r="C1124" s="15"/>
      <c r="D1124" s="15" t="s">
        <v>2303</v>
      </c>
      <c r="E1124" s="15" t="s">
        <v>49</v>
      </c>
      <c r="F1124" s="15"/>
      <c r="G1124" s="15"/>
      <c r="H1124" s="15"/>
      <c r="I1124" s="11"/>
      <c r="J1124" s="11"/>
    </row>
    <row r="1125" spans="1:10" s="83" customFormat="1">
      <c r="A1125" s="14">
        <v>64799</v>
      </c>
      <c r="B1125" s="15" t="s">
        <v>3505</v>
      </c>
      <c r="C1125" s="15"/>
      <c r="D1125" s="15" t="s">
        <v>25</v>
      </c>
      <c r="E1125" s="15" t="s">
        <v>519</v>
      </c>
      <c r="F1125" s="15"/>
      <c r="G1125" s="15"/>
      <c r="H1125" s="15"/>
      <c r="I1125" s="11"/>
      <c r="J1125" s="11"/>
    </row>
    <row r="1126" spans="1:10" s="83" customFormat="1">
      <c r="A1126" s="14">
        <v>64711</v>
      </c>
      <c r="B1126" s="15" t="s">
        <v>3598</v>
      </c>
      <c r="C1126" s="15"/>
      <c r="D1126" s="15" t="s">
        <v>2303</v>
      </c>
      <c r="E1126" s="15" t="s">
        <v>1180</v>
      </c>
      <c r="F1126" s="15"/>
      <c r="G1126" s="15"/>
      <c r="H1126" s="15"/>
      <c r="I1126" s="11"/>
      <c r="J1126" s="11"/>
    </row>
    <row r="1127" spans="1:10" s="83" customFormat="1">
      <c r="A1127" s="14">
        <v>64735</v>
      </c>
      <c r="B1127" s="15" t="s">
        <v>3599</v>
      </c>
      <c r="C1127" s="15"/>
      <c r="D1127" s="15" t="s">
        <v>1371</v>
      </c>
      <c r="E1127" s="15" t="s">
        <v>1714</v>
      </c>
      <c r="F1127" s="15"/>
      <c r="G1127" s="15"/>
      <c r="H1127" s="15"/>
      <c r="I1127" s="11"/>
      <c r="J1127" s="11"/>
    </row>
    <row r="1128" spans="1:10" s="83" customFormat="1">
      <c r="A1128" s="14">
        <v>64742</v>
      </c>
      <c r="B1128" s="15" t="s">
        <v>3600</v>
      </c>
      <c r="C1128" s="15"/>
      <c r="D1128" s="15" t="s">
        <v>1367</v>
      </c>
      <c r="E1128" s="15" t="s">
        <v>478</v>
      </c>
      <c r="F1128" s="15"/>
      <c r="G1128" s="15"/>
      <c r="H1128" s="15"/>
      <c r="I1128" s="11"/>
      <c r="J1128" s="11"/>
    </row>
    <row r="1129" spans="1:10" s="83" customFormat="1">
      <c r="A1129" s="14">
        <v>64534</v>
      </c>
      <c r="B1129" s="15" t="s">
        <v>3601</v>
      </c>
      <c r="C1129" s="15"/>
      <c r="D1129" s="15" t="s">
        <v>2378</v>
      </c>
      <c r="E1129" s="15" t="s">
        <v>113</v>
      </c>
      <c r="F1129" s="15"/>
      <c r="G1129" s="15"/>
      <c r="H1129" s="15"/>
      <c r="I1129" s="11"/>
      <c r="J1129" s="11"/>
    </row>
    <row r="1130" spans="1:10" s="83" customFormat="1">
      <c r="A1130" s="14">
        <v>64670</v>
      </c>
      <c r="B1130" s="15" t="s">
        <v>3602</v>
      </c>
      <c r="C1130" s="15"/>
      <c r="D1130" s="15" t="s">
        <v>1371</v>
      </c>
      <c r="E1130" s="15" t="s">
        <v>1714</v>
      </c>
      <c r="F1130" s="15"/>
      <c r="G1130" s="15"/>
      <c r="H1130" s="15"/>
      <c r="I1130" s="11"/>
      <c r="J1130" s="11"/>
    </row>
    <row r="1131" spans="1:10" s="83" customFormat="1">
      <c r="A1131" s="14">
        <v>64684</v>
      </c>
      <c r="B1131" s="15" t="s">
        <v>3603</v>
      </c>
      <c r="C1131" s="15"/>
      <c r="D1131" s="15" t="s">
        <v>25</v>
      </c>
      <c r="E1131" s="15" t="s">
        <v>95</v>
      </c>
      <c r="F1131" s="15"/>
      <c r="G1131" s="15"/>
      <c r="H1131" s="15"/>
      <c r="I1131" s="11"/>
      <c r="J1131" s="11"/>
    </row>
    <row r="1132" spans="1:10" s="83" customFormat="1">
      <c r="A1132" s="14">
        <v>64650</v>
      </c>
      <c r="B1132" s="15" t="s">
        <v>3604</v>
      </c>
      <c r="C1132" s="15"/>
      <c r="D1132" s="15" t="s">
        <v>25</v>
      </c>
      <c r="E1132" s="15" t="s">
        <v>55</v>
      </c>
      <c r="F1132" s="15"/>
      <c r="G1132" s="15"/>
      <c r="H1132" s="15"/>
      <c r="I1132" s="11"/>
      <c r="J1132" s="11"/>
    </row>
    <row r="1133" spans="1:10" s="83" customFormat="1">
      <c r="A1133" s="14">
        <v>64879</v>
      </c>
      <c r="B1133" s="15" t="s">
        <v>3605</v>
      </c>
      <c r="C1133" s="15"/>
      <c r="D1133" s="15" t="s">
        <v>25</v>
      </c>
      <c r="E1133" s="15" t="s">
        <v>513</v>
      </c>
      <c r="F1133" s="15"/>
      <c r="G1133" s="15"/>
      <c r="H1133" s="15"/>
      <c r="I1133" s="11"/>
      <c r="J1133" s="11"/>
    </row>
    <row r="1134" spans="1:10" s="83" customFormat="1">
      <c r="A1134" s="14">
        <v>64906</v>
      </c>
      <c r="B1134" s="15" t="s">
        <v>3606</v>
      </c>
      <c r="C1134" s="15"/>
      <c r="D1134" s="15" t="s">
        <v>2303</v>
      </c>
      <c r="E1134" s="15" t="s">
        <v>295</v>
      </c>
      <c r="F1134" s="15"/>
      <c r="G1134" s="15"/>
      <c r="H1134" s="15"/>
      <c r="I1134" s="11"/>
      <c r="J1134" s="11"/>
    </row>
    <row r="1135" spans="1:10" s="83" customFormat="1">
      <c r="A1135" s="14">
        <v>64682</v>
      </c>
      <c r="B1135" s="15" t="s">
        <v>3607</v>
      </c>
      <c r="C1135" s="15"/>
      <c r="D1135" s="15" t="s">
        <v>2303</v>
      </c>
      <c r="E1135" s="15" t="s">
        <v>488</v>
      </c>
      <c r="F1135" s="15"/>
      <c r="G1135" s="15"/>
      <c r="H1135" s="15"/>
      <c r="I1135" s="11"/>
      <c r="J1135" s="11"/>
    </row>
    <row r="1136" spans="1:10" s="83" customFormat="1">
      <c r="A1136" s="14">
        <v>64107</v>
      </c>
      <c r="B1136" s="15" t="s">
        <v>3608</v>
      </c>
      <c r="C1136" s="15"/>
      <c r="D1136" s="15" t="s">
        <v>2193</v>
      </c>
      <c r="E1136" s="15" t="s">
        <v>484</v>
      </c>
      <c r="F1136" s="15"/>
      <c r="G1136" s="15"/>
      <c r="H1136" s="15"/>
      <c r="I1136" s="11"/>
      <c r="J1136" s="11"/>
    </row>
    <row r="1137" spans="1:10" s="83" customFormat="1">
      <c r="A1137" s="14">
        <v>60735</v>
      </c>
      <c r="B1137" s="15" t="s">
        <v>1406</v>
      </c>
      <c r="C1137" s="15" t="s">
        <v>1406</v>
      </c>
      <c r="D1137" s="15" t="s">
        <v>1406</v>
      </c>
      <c r="E1137" s="15" t="s">
        <v>1406</v>
      </c>
      <c r="F1137" s="15"/>
      <c r="G1137" s="15"/>
      <c r="H1137" s="15"/>
      <c r="I1137" s="11"/>
      <c r="J1137" s="11"/>
    </row>
    <row r="1138" spans="1:10" s="83" customFormat="1">
      <c r="A1138" s="14">
        <v>63426</v>
      </c>
      <c r="B1138" s="15" t="s">
        <v>1406</v>
      </c>
      <c r="C1138" s="15" t="s">
        <v>1406</v>
      </c>
      <c r="D1138" s="15" t="s">
        <v>1406</v>
      </c>
      <c r="E1138" s="15" t="s">
        <v>1406</v>
      </c>
      <c r="F1138" s="15"/>
      <c r="G1138" s="15"/>
      <c r="H1138" s="15"/>
      <c r="I1138" s="11"/>
      <c r="J1138" s="11"/>
    </row>
    <row r="1139" spans="1:10" s="83" customFormat="1">
      <c r="A1139" s="14">
        <v>62263</v>
      </c>
      <c r="B1139" s="15" t="s">
        <v>2263</v>
      </c>
      <c r="C1139" s="15" t="s">
        <v>2263</v>
      </c>
      <c r="D1139" s="15" t="s">
        <v>2263</v>
      </c>
      <c r="E1139" s="15" t="s">
        <v>2263</v>
      </c>
      <c r="F1139" s="15"/>
      <c r="G1139" s="15"/>
      <c r="H1139" s="15"/>
      <c r="I1139" s="11"/>
      <c r="J1139" s="11"/>
    </row>
    <row r="1140" spans="1:10" s="83" customFormat="1">
      <c r="A1140" s="14">
        <v>60218</v>
      </c>
      <c r="B1140" s="15" t="s">
        <v>2263</v>
      </c>
      <c r="C1140" s="15" t="s">
        <v>2263</v>
      </c>
      <c r="D1140" s="15" t="s">
        <v>2263</v>
      </c>
      <c r="E1140" s="15" t="s">
        <v>2263</v>
      </c>
      <c r="F1140" s="15"/>
      <c r="G1140" s="15"/>
      <c r="H1140" s="15"/>
      <c r="I1140" s="11"/>
      <c r="J1140" s="11"/>
    </row>
    <row r="1141" spans="1:10" s="83" customFormat="1">
      <c r="A1141" s="14">
        <v>61309</v>
      </c>
      <c r="B1141" s="15" t="s">
        <v>2263</v>
      </c>
      <c r="C1141" s="15" t="s">
        <v>2263</v>
      </c>
      <c r="D1141" s="15" t="s">
        <v>2263</v>
      </c>
      <c r="E1141" s="15" t="s">
        <v>2263</v>
      </c>
      <c r="F1141" s="15"/>
      <c r="G1141" s="15"/>
      <c r="H1141" s="15"/>
      <c r="I1141" s="11"/>
      <c r="J1141" s="11"/>
    </row>
    <row r="1142" spans="1:10" s="83" customFormat="1">
      <c r="A1142" s="14">
        <v>56897</v>
      </c>
      <c r="B1142" s="15" t="s">
        <v>2263</v>
      </c>
      <c r="C1142" s="15" t="s">
        <v>2263</v>
      </c>
      <c r="D1142" s="15" t="s">
        <v>2263</v>
      </c>
      <c r="E1142" s="15" t="s">
        <v>2263</v>
      </c>
      <c r="F1142" s="15"/>
      <c r="G1142" s="15"/>
      <c r="H1142" s="15"/>
      <c r="I1142" s="11"/>
      <c r="J1142" s="11"/>
    </row>
    <row r="1143" spans="1:10" s="83" customFormat="1">
      <c r="A1143" s="14">
        <v>748</v>
      </c>
      <c r="B1143" s="15" t="s">
        <v>2263</v>
      </c>
      <c r="C1143" s="15" t="s">
        <v>2263</v>
      </c>
      <c r="D1143" s="15" t="s">
        <v>2263</v>
      </c>
      <c r="E1143" s="15" t="s">
        <v>2263</v>
      </c>
      <c r="F1143" s="15"/>
      <c r="G1143" s="15"/>
      <c r="H1143" s="15"/>
      <c r="I1143" s="11"/>
      <c r="J1143" s="11"/>
    </row>
    <row r="1144" spans="1:10" s="83" customFormat="1">
      <c r="A1144" s="14">
        <v>63651</v>
      </c>
      <c r="B1144" s="15" t="s">
        <v>2263</v>
      </c>
      <c r="C1144" s="15" t="s">
        <v>2263</v>
      </c>
      <c r="D1144" s="15" t="s">
        <v>2263</v>
      </c>
      <c r="E1144" s="15" t="s">
        <v>2263</v>
      </c>
      <c r="F1144" s="15"/>
      <c r="G1144" s="15"/>
      <c r="H1144" s="15"/>
      <c r="I1144" s="11"/>
      <c r="J1144" s="11"/>
    </row>
    <row r="1145" spans="1:10" s="83" customFormat="1">
      <c r="A1145" s="14">
        <v>61632</v>
      </c>
      <c r="B1145" s="15" t="s">
        <v>2263</v>
      </c>
      <c r="C1145" s="15" t="s">
        <v>2263</v>
      </c>
      <c r="D1145" s="15" t="s">
        <v>2263</v>
      </c>
      <c r="E1145" s="15" t="s">
        <v>2263</v>
      </c>
      <c r="F1145" s="15"/>
      <c r="G1145" s="15"/>
      <c r="H1145" s="15"/>
      <c r="I1145" s="11"/>
      <c r="J1145" s="11"/>
    </row>
    <row r="1146" spans="1:10" s="83" customFormat="1">
      <c r="A1146" s="14">
        <v>52563</v>
      </c>
      <c r="B1146" s="15" t="s">
        <v>2263</v>
      </c>
      <c r="C1146" s="15" t="s">
        <v>2263</v>
      </c>
      <c r="D1146" s="15" t="s">
        <v>2263</v>
      </c>
      <c r="E1146" s="15" t="s">
        <v>2263</v>
      </c>
      <c r="F1146" s="15"/>
      <c r="G1146" s="15"/>
      <c r="H1146" s="15"/>
      <c r="I1146" s="11"/>
      <c r="J1146" s="11"/>
    </row>
    <row r="1147" spans="1:10" s="83" customFormat="1">
      <c r="A1147" s="14">
        <v>296</v>
      </c>
      <c r="B1147" s="15" t="s">
        <v>2263</v>
      </c>
      <c r="C1147" s="15" t="s">
        <v>2263</v>
      </c>
      <c r="D1147" s="15" t="s">
        <v>2263</v>
      </c>
      <c r="E1147" s="15" t="s">
        <v>2263</v>
      </c>
      <c r="F1147" s="15"/>
      <c r="G1147" s="15"/>
      <c r="H1147" s="15"/>
      <c r="I1147" s="11"/>
      <c r="J1147" s="11"/>
    </row>
    <row r="1148" spans="1:10" s="83" customFormat="1">
      <c r="A1148" s="14">
        <v>62399</v>
      </c>
      <c r="B1148" s="15" t="s">
        <v>2263</v>
      </c>
      <c r="C1148" s="15" t="s">
        <v>2263</v>
      </c>
      <c r="D1148" s="15" t="s">
        <v>2263</v>
      </c>
      <c r="E1148" s="15" t="s">
        <v>2263</v>
      </c>
      <c r="F1148" s="15"/>
      <c r="G1148" s="15"/>
      <c r="H1148" s="15"/>
      <c r="I1148" s="11"/>
      <c r="J1148" s="11"/>
    </row>
    <row r="1149" spans="1:10">
      <c r="A1149" s="12">
        <v>64556</v>
      </c>
      <c r="B1149" s="12" t="s">
        <v>3750</v>
      </c>
      <c r="D1149" s="12" t="s">
        <v>2378</v>
      </c>
      <c r="E1149" s="12" t="s">
        <v>234</v>
      </c>
    </row>
    <row r="1150" spans="1:10">
      <c r="A1150" s="12">
        <v>64858</v>
      </c>
      <c r="B1150" s="12" t="s">
        <v>3751</v>
      </c>
      <c r="D1150" s="12" t="s">
        <v>2303</v>
      </c>
      <c r="E1150" s="12" t="s">
        <v>295</v>
      </c>
    </row>
    <row r="1151" spans="1:10">
      <c r="A1151" s="12">
        <v>64428</v>
      </c>
      <c r="B1151" s="12" t="s">
        <v>3752</v>
      </c>
      <c r="D1151" s="12" t="s">
        <v>25</v>
      </c>
      <c r="E1151" s="12" t="s">
        <v>519</v>
      </c>
    </row>
    <row r="1152" spans="1:10">
      <c r="A1152" s="12">
        <v>64873</v>
      </c>
      <c r="B1152" s="12" t="s">
        <v>3753</v>
      </c>
      <c r="D1152" s="12" t="s">
        <v>2303</v>
      </c>
      <c r="E1152" s="12" t="s">
        <v>295</v>
      </c>
    </row>
    <row r="1153" spans="1:5">
      <c r="A1153" s="12">
        <v>64837</v>
      </c>
      <c r="B1153" s="12" t="s">
        <v>3754</v>
      </c>
      <c r="D1153" s="12" t="s">
        <v>2303</v>
      </c>
      <c r="E1153" s="12" t="s">
        <v>295</v>
      </c>
    </row>
    <row r="1154" spans="1:5">
      <c r="A1154" s="12">
        <v>64685</v>
      </c>
      <c r="B1154" s="12" t="s">
        <v>1495</v>
      </c>
      <c r="D1154" s="12" t="s">
        <v>2150</v>
      </c>
      <c r="E1154" s="12" t="s">
        <v>27</v>
      </c>
    </row>
    <row r="1155" spans="1:5">
      <c r="A1155" s="12">
        <v>64461</v>
      </c>
      <c r="B1155" s="12" t="s">
        <v>3755</v>
      </c>
      <c r="D1155" s="12" t="s">
        <v>1368</v>
      </c>
      <c r="E1155" s="12" t="s">
        <v>2374</v>
      </c>
    </row>
    <row r="1156" spans="1:5">
      <c r="A1156" s="12">
        <v>64776</v>
      </c>
      <c r="B1156" s="12" t="s">
        <v>3756</v>
      </c>
      <c r="D1156" s="12" t="s">
        <v>2303</v>
      </c>
      <c r="E1156" s="12" t="s">
        <v>234</v>
      </c>
    </row>
    <row r="1157" spans="1:5">
      <c r="A1157" s="12">
        <v>64902</v>
      </c>
      <c r="B1157" s="12" t="s">
        <v>3757</v>
      </c>
      <c r="D1157" s="12" t="s">
        <v>2303</v>
      </c>
      <c r="E1157" s="12" t="s">
        <v>113</v>
      </c>
    </row>
    <row r="1158" spans="1:5">
      <c r="A1158" s="12">
        <v>64859</v>
      </c>
      <c r="B1158" s="12" t="s">
        <v>3758</v>
      </c>
      <c r="D1158" s="12" t="s">
        <v>2303</v>
      </c>
      <c r="E1158" s="12" t="s">
        <v>494</v>
      </c>
    </row>
    <row r="1159" spans="1:5">
      <c r="A1159" s="12">
        <v>64905</v>
      </c>
      <c r="B1159" s="12" t="s">
        <v>3759</v>
      </c>
      <c r="D1159" s="12" t="s">
        <v>3764</v>
      </c>
      <c r="E1159" s="12" t="s">
        <v>494</v>
      </c>
    </row>
    <row r="1160" spans="1:5">
      <c r="A1160" s="12">
        <v>64786</v>
      </c>
      <c r="B1160" s="12" t="s">
        <v>3760</v>
      </c>
      <c r="D1160" s="12" t="s">
        <v>3765</v>
      </c>
      <c r="E1160" s="12" t="s">
        <v>29</v>
      </c>
    </row>
    <row r="1161" spans="1:5">
      <c r="A1161" s="12">
        <v>64798</v>
      </c>
      <c r="B1161" s="12" t="s">
        <v>3761</v>
      </c>
      <c r="D1161" s="12" t="s">
        <v>25</v>
      </c>
      <c r="E1161" s="12" t="s">
        <v>519</v>
      </c>
    </row>
    <row r="1162" spans="1:5">
      <c r="A1162" s="12">
        <v>64617</v>
      </c>
      <c r="B1162" s="12" t="s">
        <v>3762</v>
      </c>
      <c r="D1162" s="12" t="s">
        <v>2303</v>
      </c>
      <c r="E1162" s="12" t="s">
        <v>2327</v>
      </c>
    </row>
    <row r="1163" spans="1:5">
      <c r="A1163" s="12">
        <v>64833</v>
      </c>
      <c r="B1163" s="12" t="s">
        <v>3763</v>
      </c>
      <c r="D1163" s="12" t="s">
        <v>3764</v>
      </c>
      <c r="E1163" s="12" t="s">
        <v>494</v>
      </c>
    </row>
    <row r="1164" spans="1:5">
      <c r="A1164" s="12">
        <v>63416</v>
      </c>
      <c r="B1164" s="12" t="s">
        <v>1404</v>
      </c>
      <c r="D1164" s="83" t="s">
        <v>1404</v>
      </c>
      <c r="E1164" s="83" t="s">
        <v>1404</v>
      </c>
    </row>
    <row r="1165" spans="1:5">
      <c r="A1165" s="12">
        <v>60531</v>
      </c>
      <c r="B1165" s="83" t="s">
        <v>1404</v>
      </c>
      <c r="D1165" s="83" t="s">
        <v>1404</v>
      </c>
      <c r="E1165" s="83" t="s">
        <v>1404</v>
      </c>
    </row>
    <row r="1166" spans="1:5">
      <c r="A1166" s="30">
        <v>63593</v>
      </c>
      <c r="B1166" s="12" t="s">
        <v>1405</v>
      </c>
      <c r="C1166" s="83" t="s">
        <v>1405</v>
      </c>
      <c r="D1166" s="83" t="s">
        <v>1405</v>
      </c>
      <c r="E1166" s="83" t="s">
        <v>1405</v>
      </c>
    </row>
    <row r="1167" spans="1:5">
      <c r="A1167" s="30">
        <v>62455</v>
      </c>
      <c r="B1167" s="83" t="s">
        <v>1405</v>
      </c>
      <c r="C1167" s="83" t="s">
        <v>1405</v>
      </c>
      <c r="D1167" s="83" t="s">
        <v>1405</v>
      </c>
      <c r="E1167" s="83" t="s">
        <v>1405</v>
      </c>
    </row>
    <row r="1168" spans="1:5">
      <c r="A1168" s="30">
        <v>63878</v>
      </c>
      <c r="B1168" s="83" t="s">
        <v>1405</v>
      </c>
      <c r="C1168" s="83" t="s">
        <v>1405</v>
      </c>
      <c r="D1168" s="83" t="s">
        <v>1405</v>
      </c>
      <c r="E1168" s="83" t="s">
        <v>1405</v>
      </c>
    </row>
    <row r="1169" spans="1:5">
      <c r="A1169" s="30">
        <v>64638</v>
      </c>
      <c r="B1169" s="83" t="s">
        <v>1405</v>
      </c>
      <c r="C1169" s="83" t="s">
        <v>1405</v>
      </c>
      <c r="D1169" s="83" t="s">
        <v>1405</v>
      </c>
      <c r="E1169" s="83" t="s">
        <v>1405</v>
      </c>
    </row>
    <row r="1170" spans="1:5">
      <c r="A1170" s="30">
        <v>53787</v>
      </c>
      <c r="B1170" s="83" t="s">
        <v>1405</v>
      </c>
      <c r="C1170" s="83" t="s">
        <v>1405</v>
      </c>
      <c r="D1170" s="83" t="s">
        <v>1405</v>
      </c>
      <c r="E1170" s="83" t="s">
        <v>1405</v>
      </c>
    </row>
    <row r="1171" spans="1:5">
      <c r="A1171" s="30">
        <v>64368</v>
      </c>
      <c r="B1171" s="83" t="s">
        <v>1405</v>
      </c>
      <c r="C1171" s="83" t="s">
        <v>1405</v>
      </c>
      <c r="D1171" s="83" t="s">
        <v>1405</v>
      </c>
      <c r="E1171" s="83" t="s">
        <v>1405</v>
      </c>
    </row>
    <row r="1172" spans="1:5">
      <c r="A1172" s="30">
        <v>63560</v>
      </c>
      <c r="B1172" s="83" t="s">
        <v>1405</v>
      </c>
      <c r="C1172" s="83" t="s">
        <v>1405</v>
      </c>
      <c r="D1172" s="83" t="s">
        <v>1405</v>
      </c>
      <c r="E1172" s="83" t="s">
        <v>1405</v>
      </c>
    </row>
    <row r="1173" spans="1:5">
      <c r="A1173" s="30">
        <v>64041</v>
      </c>
      <c r="B1173" s="83" t="s">
        <v>1405</v>
      </c>
      <c r="C1173" s="83" t="s">
        <v>1405</v>
      </c>
      <c r="D1173" s="83" t="s">
        <v>1405</v>
      </c>
      <c r="E1173" s="83" t="s">
        <v>1405</v>
      </c>
    </row>
    <row r="1174" spans="1:5">
      <c r="A1174" s="30">
        <v>62551</v>
      </c>
      <c r="B1174" s="83" t="s">
        <v>1405</v>
      </c>
      <c r="C1174" s="83" t="s">
        <v>1405</v>
      </c>
      <c r="D1174" s="83" t="s">
        <v>1405</v>
      </c>
      <c r="E1174" s="83" t="s">
        <v>1405</v>
      </c>
    </row>
    <row r="1175" spans="1:5">
      <c r="A1175" s="30">
        <v>64366</v>
      </c>
      <c r="B1175" s="83" t="s">
        <v>1405</v>
      </c>
      <c r="C1175" s="83" t="s">
        <v>1405</v>
      </c>
      <c r="D1175" s="83" t="s">
        <v>1405</v>
      </c>
      <c r="E1175" s="83" t="s">
        <v>1405</v>
      </c>
    </row>
    <row r="1176" spans="1:5">
      <c r="A1176" s="30">
        <v>62407</v>
      </c>
      <c r="B1176" s="83" t="s">
        <v>1405</v>
      </c>
      <c r="C1176" s="83" t="s">
        <v>1405</v>
      </c>
      <c r="D1176" s="83" t="s">
        <v>1405</v>
      </c>
      <c r="E1176" s="83" t="s">
        <v>1405</v>
      </c>
    </row>
    <row r="1177" spans="1:5">
      <c r="A1177" s="30">
        <v>64269</v>
      </c>
      <c r="B1177" s="83" t="s">
        <v>1405</v>
      </c>
      <c r="C1177" s="83" t="s">
        <v>1405</v>
      </c>
      <c r="D1177" s="83" t="s">
        <v>1405</v>
      </c>
      <c r="E1177" s="83" t="s">
        <v>1405</v>
      </c>
    </row>
    <row r="1178" spans="1:5">
      <c r="A1178" s="30">
        <v>64908</v>
      </c>
      <c r="B1178" s="83" t="s">
        <v>1405</v>
      </c>
      <c r="C1178" s="83" t="s">
        <v>1405</v>
      </c>
      <c r="D1178" s="83" t="s">
        <v>1405</v>
      </c>
      <c r="E1178" s="83" t="s">
        <v>1405</v>
      </c>
    </row>
    <row r="1179" spans="1:5">
      <c r="A1179" s="30">
        <v>60741</v>
      </c>
      <c r="B1179" s="83" t="s">
        <v>1405</v>
      </c>
      <c r="C1179" s="83" t="s">
        <v>1405</v>
      </c>
      <c r="D1179" s="83" t="s">
        <v>1405</v>
      </c>
      <c r="E1179" s="83" t="s">
        <v>1405</v>
      </c>
    </row>
    <row r="1180" spans="1:5">
      <c r="A1180" s="30">
        <v>62077</v>
      </c>
      <c r="B1180" s="83" t="s">
        <v>1405</v>
      </c>
      <c r="C1180" s="83" t="s">
        <v>1405</v>
      </c>
      <c r="D1180" s="83" t="s">
        <v>1405</v>
      </c>
      <c r="E1180" s="83" t="s">
        <v>1405</v>
      </c>
    </row>
    <row r="1181" spans="1:5">
      <c r="A1181" s="30">
        <v>62810</v>
      </c>
      <c r="B1181" s="83" t="s">
        <v>1405</v>
      </c>
      <c r="C1181" s="83" t="s">
        <v>1405</v>
      </c>
      <c r="D1181" s="83" t="s">
        <v>1405</v>
      </c>
      <c r="E1181" s="83" t="s">
        <v>1405</v>
      </c>
    </row>
    <row r="1182" spans="1:5">
      <c r="A1182" s="30">
        <v>64459</v>
      </c>
      <c r="B1182" s="83" t="s">
        <v>1405</v>
      </c>
      <c r="C1182" s="83" t="s">
        <v>1405</v>
      </c>
      <c r="D1182" s="83" t="s">
        <v>1405</v>
      </c>
      <c r="E1182" s="83" t="s">
        <v>1405</v>
      </c>
    </row>
    <row r="1183" spans="1:5">
      <c r="A1183" s="30">
        <v>64065</v>
      </c>
      <c r="B1183" s="83" t="s">
        <v>1405</v>
      </c>
      <c r="C1183" s="83" t="s">
        <v>1405</v>
      </c>
      <c r="D1183" s="83" t="s">
        <v>1405</v>
      </c>
      <c r="E1183" s="83" t="s">
        <v>1405</v>
      </c>
    </row>
    <row r="1184" spans="1:5">
      <c r="A1184" s="30">
        <v>64466</v>
      </c>
      <c r="B1184" s="83" t="s">
        <v>1405</v>
      </c>
      <c r="C1184" s="83" t="s">
        <v>1405</v>
      </c>
      <c r="D1184" s="83" t="s">
        <v>1405</v>
      </c>
      <c r="E1184" s="83" t="s">
        <v>1405</v>
      </c>
    </row>
    <row r="1185" spans="1:5">
      <c r="A1185" s="30">
        <v>52997</v>
      </c>
      <c r="B1185" s="83" t="s">
        <v>1405</v>
      </c>
      <c r="C1185" s="83" t="s">
        <v>1405</v>
      </c>
      <c r="D1185" s="83" t="s">
        <v>1405</v>
      </c>
      <c r="E1185" s="83" t="s">
        <v>1405</v>
      </c>
    </row>
    <row r="1186" spans="1:5">
      <c r="A1186" s="30">
        <v>53562</v>
      </c>
      <c r="B1186" s="12" t="s">
        <v>1406</v>
      </c>
      <c r="C1186" s="83" t="s">
        <v>1406</v>
      </c>
      <c r="D1186" s="83" t="s">
        <v>1406</v>
      </c>
      <c r="E1186" s="83" t="s">
        <v>1406</v>
      </c>
    </row>
    <row r="1187" spans="1:5">
      <c r="A1187" s="30">
        <v>60193</v>
      </c>
      <c r="B1187" s="83" t="s">
        <v>1406</v>
      </c>
      <c r="C1187" s="83" t="s">
        <v>1406</v>
      </c>
      <c r="D1187" s="83" t="s">
        <v>1406</v>
      </c>
      <c r="E1187" s="83" t="s">
        <v>1406</v>
      </c>
    </row>
    <row r="1188" spans="1:5">
      <c r="A1188" s="30">
        <v>60426</v>
      </c>
      <c r="B1188" s="12" t="s">
        <v>2263</v>
      </c>
      <c r="C1188" s="83" t="s">
        <v>2263</v>
      </c>
      <c r="D1188" s="83" t="s">
        <v>2263</v>
      </c>
      <c r="E1188" s="83" t="s">
        <v>2263</v>
      </c>
    </row>
    <row r="1189" spans="1:5">
      <c r="A1189" s="30">
        <v>60701</v>
      </c>
      <c r="B1189" s="83" t="s">
        <v>2263</v>
      </c>
      <c r="C1189" s="83" t="s">
        <v>2263</v>
      </c>
      <c r="D1189" s="83" t="s">
        <v>2263</v>
      </c>
      <c r="E1189" s="83" t="s">
        <v>2263</v>
      </c>
    </row>
    <row r="1190" spans="1:5">
      <c r="A1190" s="30">
        <v>50185</v>
      </c>
      <c r="B1190" s="83" t="s">
        <v>2263</v>
      </c>
      <c r="C1190" s="83" t="s">
        <v>2263</v>
      </c>
      <c r="D1190" s="83" t="s">
        <v>2263</v>
      </c>
      <c r="E1190" s="83" t="s">
        <v>2263</v>
      </c>
    </row>
    <row r="1191" spans="1:5" s="83" customFormat="1">
      <c r="A1191" s="30">
        <v>62378</v>
      </c>
      <c r="B1191" s="83" t="s">
        <v>2263</v>
      </c>
      <c r="C1191" s="83" t="s">
        <v>2263</v>
      </c>
      <c r="D1191" s="83" t="s">
        <v>2263</v>
      </c>
      <c r="E1191" s="83" t="s">
        <v>2263</v>
      </c>
    </row>
    <row r="1192" spans="1:5" s="83" customFormat="1">
      <c r="A1192" s="30">
        <v>235</v>
      </c>
      <c r="B1192" s="83" t="s">
        <v>4714</v>
      </c>
      <c r="D1192" s="83" t="s">
        <v>4717</v>
      </c>
      <c r="E1192" s="83" t="s">
        <v>40</v>
      </c>
    </row>
    <row r="1193" spans="1:5" s="83" customFormat="1">
      <c r="A1193" s="30">
        <v>53241</v>
      </c>
      <c r="B1193" s="83" t="s">
        <v>4715</v>
      </c>
      <c r="D1193" s="83" t="s">
        <v>1364</v>
      </c>
      <c r="E1193" s="83" t="s">
        <v>513</v>
      </c>
    </row>
    <row r="1194" spans="1:5" s="83" customFormat="1">
      <c r="A1194" s="30">
        <v>64747</v>
      </c>
      <c r="B1194" s="83" t="s">
        <v>4716</v>
      </c>
      <c r="D1194" s="83" t="s">
        <v>3765</v>
      </c>
      <c r="E1194" s="83" t="s">
        <v>95</v>
      </c>
    </row>
  </sheetData>
  <conditionalFormatting sqref="A2:A1069">
    <cfRule type="duplicateValues" dxfId="8" priority="9"/>
  </conditionalFormatting>
  <conditionalFormatting sqref="A763:A895">
    <cfRule type="duplicateValues" dxfId="7" priority="8"/>
  </conditionalFormatting>
  <conditionalFormatting sqref="A896:A963">
    <cfRule type="duplicateValues" dxfId="6" priority="10"/>
  </conditionalFormatting>
  <conditionalFormatting sqref="A964:A1041">
    <cfRule type="duplicateValues" dxfId="5" priority="6"/>
  </conditionalFormatting>
  <conditionalFormatting sqref="A1070:A1088 A1090:A1092">
    <cfRule type="duplicateValues" dxfId="4" priority="11"/>
  </conditionalFormatting>
  <conditionalFormatting sqref="A1089">
    <cfRule type="duplicateValues" dxfId="3" priority="4"/>
  </conditionalFormatting>
  <conditionalFormatting sqref="A1093:A1099">
    <cfRule type="duplicateValues" dxfId="2" priority="14"/>
  </conditionalFormatting>
  <conditionalFormatting sqref="A1100">
    <cfRule type="duplicateValues" dxfId="1" priority="2"/>
  </conditionalFormatting>
  <conditionalFormatting sqref="A1101:A1148">
    <cfRule type="duplicateValues" dxfId="0" priority="1"/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2678"/>
  <sheetViews>
    <sheetView showGridLines="0" zoomScaleNormal="100" workbookViewId="0">
      <pane ySplit="1" topLeftCell="A858" activePane="bottomLeft" state="frozen"/>
      <selection activeCell="D434" sqref="D434"/>
      <selection pane="bottomLeft"/>
    </sheetView>
  </sheetViews>
  <sheetFormatPr baseColWidth="10" defaultRowHeight="12" customHeight="1"/>
  <cols>
    <col min="1" max="1" width="12.7109375" style="10" bestFit="1" customWidth="1"/>
    <col min="2" max="2" width="6.7109375" style="1" bestFit="1" customWidth="1"/>
    <col min="3" max="3" width="12.140625" style="5" bestFit="1" customWidth="1"/>
    <col min="4" max="4" width="15.28515625" style="8" bestFit="1" customWidth="1"/>
    <col min="5" max="5" width="17.5703125" style="7" bestFit="1" customWidth="1"/>
    <col min="6" max="6" width="15.140625" style="29" bestFit="1" customWidth="1"/>
    <col min="7" max="7" width="11.5703125" style="3" bestFit="1" customWidth="1"/>
    <col min="8" max="8" width="21.28515625" style="3" bestFit="1" customWidth="1"/>
    <col min="9" max="9" width="16.140625" style="130" customWidth="1"/>
    <col min="10" max="10" width="18.42578125" style="74" bestFit="1" customWidth="1"/>
    <col min="11" max="11" width="52.85546875" style="10" bestFit="1" customWidth="1"/>
    <col min="12" max="12" width="8.42578125" style="6" customWidth="1"/>
    <col min="13" max="13" width="36.28515625" style="10" customWidth="1"/>
    <col min="14" max="14" width="29.5703125" style="10" bestFit="1" customWidth="1"/>
    <col min="15" max="15" width="30.28515625" style="10" bestFit="1" customWidth="1"/>
    <col min="16" max="16" width="15.7109375" style="9" customWidth="1"/>
    <col min="17" max="17" width="15.7109375" style="121" customWidth="1"/>
    <col min="18" max="18" width="16.42578125" style="125" bestFit="1" customWidth="1"/>
    <col min="19" max="19" width="13.42578125" style="10" customWidth="1"/>
    <col min="20" max="16384" width="11.42578125" style="10"/>
  </cols>
  <sheetData>
    <row r="1" spans="1:18" ht="12" customHeight="1">
      <c r="A1" s="20" t="s">
        <v>471</v>
      </c>
      <c r="B1" s="20" t="s">
        <v>1</v>
      </c>
      <c r="C1" s="21" t="s">
        <v>0</v>
      </c>
      <c r="D1" s="22" t="s">
        <v>470</v>
      </c>
      <c r="E1" s="23" t="s">
        <v>2279</v>
      </c>
      <c r="F1" s="33" t="s">
        <v>474</v>
      </c>
      <c r="G1" s="20" t="s">
        <v>512</v>
      </c>
      <c r="H1" s="20" t="s">
        <v>2264</v>
      </c>
      <c r="I1" s="129" t="s">
        <v>2407</v>
      </c>
      <c r="J1" s="81" t="s">
        <v>2321</v>
      </c>
      <c r="K1" s="20" t="s">
        <v>475</v>
      </c>
      <c r="L1" s="20" t="s">
        <v>472</v>
      </c>
      <c r="M1" s="20" t="s">
        <v>3</v>
      </c>
      <c r="N1" s="20" t="s">
        <v>1252</v>
      </c>
      <c r="O1" s="20" t="s">
        <v>4</v>
      </c>
      <c r="P1" s="51" t="s">
        <v>2286</v>
      </c>
      <c r="Q1" s="22" t="s">
        <v>1718</v>
      </c>
      <c r="R1" s="22" t="s">
        <v>2309</v>
      </c>
    </row>
    <row r="2" spans="1:18" s="125" customFormat="1" ht="12" customHeight="1">
      <c r="A2" s="83" t="s">
        <v>2338</v>
      </c>
      <c r="B2" s="84" t="s">
        <v>1249</v>
      </c>
      <c r="C2" s="34">
        <v>3101900011130</v>
      </c>
      <c r="D2" s="35">
        <v>773.65</v>
      </c>
      <c r="E2" s="67">
        <f>+D2*F2</f>
        <v>100.5745</v>
      </c>
      <c r="F2" s="68">
        <v>0.13</v>
      </c>
      <c r="G2" s="65"/>
      <c r="H2" s="65" t="s">
        <v>2339</v>
      </c>
      <c r="I2" s="127">
        <v>44566</v>
      </c>
      <c r="J2" s="66" t="s">
        <v>2379</v>
      </c>
      <c r="K2" s="83" t="s">
        <v>3546</v>
      </c>
      <c r="L2" s="30">
        <v>62546</v>
      </c>
      <c r="M2" s="83" t="str">
        <f>VLOOKUP(L2,Kardex!$A$1:$I$4996,2,FALSE)</f>
        <v>NORIEGA FERRER RICARDO</v>
      </c>
      <c r="N2" s="83" t="str">
        <f>VLOOKUP(L2,Kardex!$A$1:$I$4996,4,FALSE)</f>
        <v>ASESOR</v>
      </c>
      <c r="O2" s="83" t="str">
        <f>VLOOKUP(L2,Kardex!$A$1:$I$4996,5,FALSE)</f>
        <v>CD MX ALTAVISTA</v>
      </c>
      <c r="P2" s="49">
        <v>0.3</v>
      </c>
      <c r="Q2" s="120">
        <f>E2*P2</f>
        <v>30.172349999999998</v>
      </c>
    </row>
    <row r="3" spans="1:18" s="125" customFormat="1" ht="12" customHeight="1">
      <c r="A3" s="83" t="s">
        <v>2332</v>
      </c>
      <c r="B3" s="84" t="s">
        <v>1249</v>
      </c>
      <c r="C3" s="34">
        <v>1002000000097</v>
      </c>
      <c r="D3" s="35">
        <v>12500</v>
      </c>
      <c r="E3" s="67">
        <f t="shared" ref="E3:E66" si="0">+D3*F3</f>
        <v>3250</v>
      </c>
      <c r="F3" s="68">
        <v>0.26</v>
      </c>
      <c r="G3" s="65"/>
      <c r="H3" s="65" t="s">
        <v>2266</v>
      </c>
      <c r="I3" s="127">
        <v>44568</v>
      </c>
      <c r="J3" s="66" t="s">
        <v>2379</v>
      </c>
      <c r="K3" s="83" t="s">
        <v>3789</v>
      </c>
      <c r="L3" s="30">
        <v>62546</v>
      </c>
      <c r="M3" s="83" t="str">
        <f>VLOOKUP(L3,Kardex!$A$1:$I$4996,2,FALSE)</f>
        <v>NORIEGA FERRER RICARDO</v>
      </c>
      <c r="N3" s="83" t="str">
        <f>VLOOKUP(L3,Kardex!$A$1:$I$4996,4,FALSE)</f>
        <v>ASESOR</v>
      </c>
      <c r="O3" s="83" t="str">
        <f>VLOOKUP(L3,Kardex!$A$1:$I$4996,5,FALSE)</f>
        <v>CD MX ALTAVISTA</v>
      </c>
      <c r="P3" s="49">
        <v>0.3</v>
      </c>
      <c r="Q3" s="120">
        <f t="shared" ref="Q3:Q66" si="1">E3*P3</f>
        <v>975</v>
      </c>
    </row>
    <row r="4" spans="1:18" s="125" customFormat="1" ht="12" customHeight="1">
      <c r="A4" s="83" t="s">
        <v>2311</v>
      </c>
      <c r="B4" s="84" t="s">
        <v>1249</v>
      </c>
      <c r="C4" s="34">
        <v>4012100149488</v>
      </c>
      <c r="D4" s="35">
        <v>508.28</v>
      </c>
      <c r="E4" s="67">
        <f t="shared" si="0"/>
        <v>76.24199999999999</v>
      </c>
      <c r="F4" s="68">
        <v>0.15</v>
      </c>
      <c r="G4" s="65"/>
      <c r="H4" s="65" t="s">
        <v>2339</v>
      </c>
      <c r="I4" s="127">
        <v>44568</v>
      </c>
      <c r="J4" s="66" t="s">
        <v>2322</v>
      </c>
      <c r="K4" s="83" t="s">
        <v>2746</v>
      </c>
      <c r="L4" s="30">
        <v>62546</v>
      </c>
      <c r="M4" s="83" t="str">
        <f>VLOOKUP(L4,Kardex!$A$1:$I$4996,2,FALSE)</f>
        <v>NORIEGA FERRER RICARDO</v>
      </c>
      <c r="N4" s="83" t="str">
        <f>VLOOKUP(L4,Kardex!$A$1:$I$4996,4,FALSE)</f>
        <v>ASESOR</v>
      </c>
      <c r="O4" s="83" t="str">
        <f>VLOOKUP(L4,Kardex!$A$1:$I$4996,5,FALSE)</f>
        <v>CD MX ALTAVISTA</v>
      </c>
      <c r="P4" s="49">
        <v>0.3</v>
      </c>
      <c r="Q4" s="120">
        <f t="shared" si="1"/>
        <v>22.872599999999995</v>
      </c>
    </row>
    <row r="5" spans="1:18" s="125" customFormat="1" ht="12" customHeight="1">
      <c r="A5" s="83" t="s">
        <v>2311</v>
      </c>
      <c r="B5" s="84" t="s">
        <v>1249</v>
      </c>
      <c r="C5" s="34">
        <v>4012100153392</v>
      </c>
      <c r="D5" s="35">
        <v>655.97</v>
      </c>
      <c r="E5" s="67">
        <f t="shared" si="0"/>
        <v>98.395499999999998</v>
      </c>
      <c r="F5" s="68">
        <v>0.15</v>
      </c>
      <c r="G5" s="65"/>
      <c r="H5" s="65" t="s">
        <v>2339</v>
      </c>
      <c r="I5" s="127">
        <v>44568</v>
      </c>
      <c r="J5" s="66" t="s">
        <v>2322</v>
      </c>
      <c r="K5" s="83" t="s">
        <v>2747</v>
      </c>
      <c r="L5" s="30">
        <v>62546</v>
      </c>
      <c r="M5" s="83" t="str">
        <f>VLOOKUP(L5,Kardex!$A$1:$I$4996,2,FALSE)</f>
        <v>NORIEGA FERRER RICARDO</v>
      </c>
      <c r="N5" s="83" t="str">
        <f>VLOOKUP(L5,Kardex!$A$1:$I$4996,4,FALSE)</f>
        <v>ASESOR</v>
      </c>
      <c r="O5" s="83" t="str">
        <f>VLOOKUP(L5,Kardex!$A$1:$I$4996,5,FALSE)</f>
        <v>CD MX ALTAVISTA</v>
      </c>
      <c r="P5" s="49">
        <v>0.3</v>
      </c>
      <c r="Q5" s="120">
        <f t="shared" si="1"/>
        <v>29.518649999999997</v>
      </c>
    </row>
    <row r="6" spans="1:18" s="125" customFormat="1" ht="12" customHeight="1">
      <c r="A6" s="83" t="s">
        <v>2311</v>
      </c>
      <c r="B6" s="84" t="s">
        <v>1249</v>
      </c>
      <c r="C6" s="34">
        <v>4011900474564</v>
      </c>
      <c r="D6" s="35">
        <v>419.85</v>
      </c>
      <c r="E6" s="67">
        <f t="shared" si="0"/>
        <v>62.977499999999999</v>
      </c>
      <c r="F6" s="68">
        <v>0.15</v>
      </c>
      <c r="G6" s="65"/>
      <c r="H6" s="65" t="s">
        <v>2339</v>
      </c>
      <c r="I6" s="127">
        <v>44578</v>
      </c>
      <c r="J6" s="66" t="s">
        <v>2379</v>
      </c>
      <c r="K6" s="83" t="s">
        <v>2748</v>
      </c>
      <c r="L6" s="30">
        <v>62546</v>
      </c>
      <c r="M6" s="83" t="str">
        <f>VLOOKUP(L6,Kardex!$A$1:$I$4996,2,FALSE)</f>
        <v>NORIEGA FERRER RICARDO</v>
      </c>
      <c r="N6" s="83" t="str">
        <f>VLOOKUP(L6,Kardex!$A$1:$I$4996,4,FALSE)</f>
        <v>ASESOR</v>
      </c>
      <c r="O6" s="83" t="str">
        <f>VLOOKUP(L6,Kardex!$A$1:$I$4996,5,FALSE)</f>
        <v>CD MX ALTAVISTA</v>
      </c>
      <c r="P6" s="49">
        <v>0.3</v>
      </c>
      <c r="Q6" s="120">
        <f t="shared" si="1"/>
        <v>18.893249999999998</v>
      </c>
    </row>
    <row r="7" spans="1:18" s="125" customFormat="1" ht="12" customHeight="1">
      <c r="A7" s="83" t="s">
        <v>2311</v>
      </c>
      <c r="B7" s="84" t="s">
        <v>1249</v>
      </c>
      <c r="C7" s="34">
        <v>4012000104460</v>
      </c>
      <c r="D7" s="35">
        <v>441.05</v>
      </c>
      <c r="E7" s="67">
        <f t="shared" si="0"/>
        <v>66.157499999999999</v>
      </c>
      <c r="F7" s="68">
        <v>0.15</v>
      </c>
      <c r="G7" s="65"/>
      <c r="H7" s="65" t="s">
        <v>2339</v>
      </c>
      <c r="I7" s="127">
        <v>44578</v>
      </c>
      <c r="J7" s="66" t="s">
        <v>2379</v>
      </c>
      <c r="K7" s="83" t="s">
        <v>2749</v>
      </c>
      <c r="L7" s="30">
        <v>62546</v>
      </c>
      <c r="M7" s="83" t="str">
        <f>VLOOKUP(L7,Kardex!$A$1:$I$4996,2,FALSE)</f>
        <v>NORIEGA FERRER RICARDO</v>
      </c>
      <c r="N7" s="83" t="str">
        <f>VLOOKUP(L7,Kardex!$A$1:$I$4996,4,FALSE)</f>
        <v>ASESOR</v>
      </c>
      <c r="O7" s="83" t="str">
        <f>VLOOKUP(L7,Kardex!$A$1:$I$4996,5,FALSE)</f>
        <v>CD MX ALTAVISTA</v>
      </c>
      <c r="P7" s="49">
        <v>0.3</v>
      </c>
      <c r="Q7" s="120">
        <f t="shared" si="1"/>
        <v>19.847249999999999</v>
      </c>
    </row>
    <row r="8" spans="1:18" s="125" customFormat="1" ht="12" customHeight="1">
      <c r="A8" s="83" t="s">
        <v>2311</v>
      </c>
      <c r="B8" s="84" t="s">
        <v>1249</v>
      </c>
      <c r="C8" s="34">
        <v>4011900474567</v>
      </c>
      <c r="D8" s="35">
        <v>506.4</v>
      </c>
      <c r="E8" s="67">
        <f t="shared" si="0"/>
        <v>75.959999999999994</v>
      </c>
      <c r="F8" s="68">
        <v>0.15</v>
      </c>
      <c r="G8" s="65"/>
      <c r="H8" s="65" t="s">
        <v>2339</v>
      </c>
      <c r="I8" s="127">
        <v>44582</v>
      </c>
      <c r="J8" s="66" t="s">
        <v>2379</v>
      </c>
      <c r="K8" s="83" t="s">
        <v>2750</v>
      </c>
      <c r="L8" s="30">
        <v>62546</v>
      </c>
      <c r="M8" s="83" t="str">
        <f>VLOOKUP(L8,Kardex!$A$1:$I$4996,2,FALSE)</f>
        <v>NORIEGA FERRER RICARDO</v>
      </c>
      <c r="N8" s="83" t="str">
        <f>VLOOKUP(L8,Kardex!$A$1:$I$4996,4,FALSE)</f>
        <v>ASESOR</v>
      </c>
      <c r="O8" s="83" t="str">
        <f>VLOOKUP(L8,Kardex!$A$1:$I$4996,5,FALSE)</f>
        <v>CD MX ALTAVISTA</v>
      </c>
      <c r="P8" s="49">
        <v>0.3</v>
      </c>
      <c r="Q8" s="120">
        <f t="shared" si="1"/>
        <v>22.787999999999997</v>
      </c>
    </row>
    <row r="9" spans="1:18" s="125" customFormat="1" ht="12" customHeight="1">
      <c r="A9" s="83" t="s">
        <v>2311</v>
      </c>
      <c r="B9" s="84" t="s">
        <v>1249</v>
      </c>
      <c r="C9" s="34">
        <v>4011900463489</v>
      </c>
      <c r="D9" s="35">
        <v>245.16</v>
      </c>
      <c r="E9" s="67">
        <f t="shared" si="0"/>
        <v>36.774000000000001</v>
      </c>
      <c r="F9" s="68">
        <v>0.15</v>
      </c>
      <c r="G9" s="65"/>
      <c r="H9" s="65" t="s">
        <v>2339</v>
      </c>
      <c r="I9" s="127">
        <v>44586</v>
      </c>
      <c r="J9" s="66" t="s">
        <v>2379</v>
      </c>
      <c r="K9" s="83" t="s">
        <v>2751</v>
      </c>
      <c r="L9" s="30">
        <v>62546</v>
      </c>
      <c r="M9" s="83" t="str">
        <f>VLOOKUP(L9,Kardex!$A$1:$I$4996,2,FALSE)</f>
        <v>NORIEGA FERRER RICARDO</v>
      </c>
      <c r="N9" s="83" t="str">
        <f>VLOOKUP(L9,Kardex!$A$1:$I$4996,4,FALSE)</f>
        <v>ASESOR</v>
      </c>
      <c r="O9" s="83" t="str">
        <f>VLOOKUP(L9,Kardex!$A$1:$I$4996,5,FALSE)</f>
        <v>CD MX ALTAVISTA</v>
      </c>
      <c r="P9" s="49">
        <v>0.3</v>
      </c>
      <c r="Q9" s="120">
        <f t="shared" si="1"/>
        <v>11.0322</v>
      </c>
    </row>
    <row r="10" spans="1:18" s="125" customFormat="1" ht="12" customHeight="1">
      <c r="A10" s="83" t="s">
        <v>2311</v>
      </c>
      <c r="B10" s="84" t="s">
        <v>1249</v>
      </c>
      <c r="C10" s="34">
        <v>4011900463598</v>
      </c>
      <c r="D10" s="35">
        <v>206.21</v>
      </c>
      <c r="E10" s="67">
        <f t="shared" si="0"/>
        <v>30.9315</v>
      </c>
      <c r="F10" s="68">
        <v>0.15</v>
      </c>
      <c r="G10" s="65"/>
      <c r="H10" s="65" t="s">
        <v>2339</v>
      </c>
      <c r="I10" s="127">
        <v>44586</v>
      </c>
      <c r="J10" s="66" t="s">
        <v>2379</v>
      </c>
      <c r="K10" s="83" t="s">
        <v>2751</v>
      </c>
      <c r="L10" s="30">
        <v>62546</v>
      </c>
      <c r="M10" s="83" t="str">
        <f>VLOOKUP(L10,Kardex!$A$1:$I$4996,2,FALSE)</f>
        <v>NORIEGA FERRER RICARDO</v>
      </c>
      <c r="N10" s="83" t="str">
        <f>VLOOKUP(L10,Kardex!$A$1:$I$4996,4,FALSE)</f>
        <v>ASESOR</v>
      </c>
      <c r="O10" s="83" t="str">
        <f>VLOOKUP(L10,Kardex!$A$1:$I$4996,5,FALSE)</f>
        <v>CD MX ALTAVISTA</v>
      </c>
      <c r="P10" s="49">
        <v>0.3</v>
      </c>
      <c r="Q10" s="120">
        <f t="shared" si="1"/>
        <v>9.2794499999999989</v>
      </c>
    </row>
    <row r="11" spans="1:18" s="125" customFormat="1" ht="12" customHeight="1">
      <c r="A11" s="83" t="s">
        <v>2311</v>
      </c>
      <c r="B11" s="84" t="s">
        <v>1249</v>
      </c>
      <c r="C11" s="34">
        <v>4012200013424</v>
      </c>
      <c r="D11" s="35">
        <v>3987.77</v>
      </c>
      <c r="E11" s="67">
        <f t="shared" si="0"/>
        <v>598.16549999999995</v>
      </c>
      <c r="F11" s="68">
        <v>0.15</v>
      </c>
      <c r="G11" s="65"/>
      <c r="H11" s="65" t="s">
        <v>2266</v>
      </c>
      <c r="I11" s="127">
        <v>44594</v>
      </c>
      <c r="J11" s="66" t="s">
        <v>2322</v>
      </c>
      <c r="K11" s="83" t="s">
        <v>3790</v>
      </c>
      <c r="L11" s="30">
        <v>62546</v>
      </c>
      <c r="M11" s="83" t="str">
        <f>VLOOKUP(L11,Kardex!$A$1:$I$4996,2,FALSE)</f>
        <v>NORIEGA FERRER RICARDO</v>
      </c>
      <c r="N11" s="83" t="str">
        <f>VLOOKUP(L11,Kardex!$A$1:$I$4996,4,FALSE)</f>
        <v>ASESOR</v>
      </c>
      <c r="O11" s="83" t="str">
        <f>VLOOKUP(L11,Kardex!$A$1:$I$4996,5,FALSE)</f>
        <v>CD MX ALTAVISTA</v>
      </c>
      <c r="P11" s="49">
        <v>0.3</v>
      </c>
      <c r="Q11" s="120">
        <f t="shared" si="1"/>
        <v>179.44964999999999</v>
      </c>
    </row>
    <row r="12" spans="1:18" s="125" customFormat="1" ht="12" customHeight="1">
      <c r="A12" s="83" t="s">
        <v>2338</v>
      </c>
      <c r="B12" s="84" t="s">
        <v>1249</v>
      </c>
      <c r="C12" s="34">
        <v>3102100012381</v>
      </c>
      <c r="D12" s="35">
        <v>695.28</v>
      </c>
      <c r="E12" s="67">
        <f t="shared" si="0"/>
        <v>90.386399999999995</v>
      </c>
      <c r="F12" s="68">
        <v>0.13</v>
      </c>
      <c r="G12" s="65"/>
      <c r="H12" s="65" t="s">
        <v>2339</v>
      </c>
      <c r="I12" s="127">
        <v>44568</v>
      </c>
      <c r="J12" s="66" t="s">
        <v>2322</v>
      </c>
      <c r="K12" s="83" t="s">
        <v>2422</v>
      </c>
      <c r="L12" s="30">
        <v>62071</v>
      </c>
      <c r="M12" s="83" t="str">
        <f>VLOOKUP(L12,Kardex!$A$1:$I$4996,2,FALSE)</f>
        <v>LOPEZ SALCIDO LAURA</v>
      </c>
      <c r="N12" s="83" t="str">
        <f>VLOOKUP(L12,Kardex!$A$1:$I$4996,4,FALSE)</f>
        <v>ASESOR</v>
      </c>
      <c r="O12" s="83" t="str">
        <f>VLOOKUP(L12,Kardex!$A$1:$I$4996,5,FALSE)</f>
        <v>CD MX ALTAVISTA</v>
      </c>
      <c r="P12" s="49">
        <v>0.3</v>
      </c>
      <c r="Q12" s="120">
        <f t="shared" si="1"/>
        <v>27.115919999999999</v>
      </c>
    </row>
    <row r="13" spans="1:18" s="125" customFormat="1" ht="12" customHeight="1">
      <c r="A13" s="83" t="s">
        <v>2311</v>
      </c>
      <c r="B13" s="84" t="s">
        <v>1249</v>
      </c>
      <c r="C13" s="34">
        <v>4011900480748</v>
      </c>
      <c r="D13" s="35">
        <v>442.73</v>
      </c>
      <c r="E13" s="67">
        <f t="shared" si="0"/>
        <v>66.409499999999994</v>
      </c>
      <c r="F13" s="68">
        <v>0.15</v>
      </c>
      <c r="G13" s="65"/>
      <c r="H13" s="65" t="s">
        <v>2339</v>
      </c>
      <c r="I13" s="127">
        <v>44568</v>
      </c>
      <c r="J13" s="66" t="s">
        <v>2379</v>
      </c>
      <c r="K13" s="83" t="s">
        <v>2422</v>
      </c>
      <c r="L13" s="30">
        <v>62071</v>
      </c>
      <c r="M13" s="83" t="str">
        <f>VLOOKUP(L13,Kardex!$A$1:$I$4996,2,FALSE)</f>
        <v>LOPEZ SALCIDO LAURA</v>
      </c>
      <c r="N13" s="83" t="str">
        <f>VLOOKUP(L13,Kardex!$A$1:$I$4996,4,FALSE)</f>
        <v>ASESOR</v>
      </c>
      <c r="O13" s="83" t="str">
        <f>VLOOKUP(L13,Kardex!$A$1:$I$4996,5,FALSE)</f>
        <v>CD MX ALTAVISTA</v>
      </c>
      <c r="P13" s="49">
        <v>0.3</v>
      </c>
      <c r="Q13" s="120">
        <f t="shared" si="1"/>
        <v>19.922849999999997</v>
      </c>
    </row>
    <row r="14" spans="1:18" s="125" customFormat="1" ht="12" customHeight="1">
      <c r="A14" s="83" t="s">
        <v>2311</v>
      </c>
      <c r="B14" s="84" t="s">
        <v>1249</v>
      </c>
      <c r="C14" s="34">
        <v>4012000099666</v>
      </c>
      <c r="D14" s="35">
        <v>282.83999999999997</v>
      </c>
      <c r="E14" s="67">
        <f t="shared" si="0"/>
        <v>42.425999999999995</v>
      </c>
      <c r="F14" s="68">
        <v>0.15</v>
      </c>
      <c r="G14" s="65"/>
      <c r="H14" s="65" t="s">
        <v>2339</v>
      </c>
      <c r="I14" s="127">
        <v>44571</v>
      </c>
      <c r="J14" s="66" t="s">
        <v>2379</v>
      </c>
      <c r="K14" s="83" t="s">
        <v>2752</v>
      </c>
      <c r="L14" s="30">
        <v>62071</v>
      </c>
      <c r="M14" s="83" t="str">
        <f>VLOOKUP(L14,Kardex!$A$1:$I$4996,2,FALSE)</f>
        <v>LOPEZ SALCIDO LAURA</v>
      </c>
      <c r="N14" s="83" t="str">
        <f>VLOOKUP(L14,Kardex!$A$1:$I$4996,4,FALSE)</f>
        <v>ASESOR</v>
      </c>
      <c r="O14" s="83" t="str">
        <f>VLOOKUP(L14,Kardex!$A$1:$I$4996,5,FALSE)</f>
        <v>CD MX ALTAVISTA</v>
      </c>
      <c r="P14" s="49">
        <v>0.3</v>
      </c>
      <c r="Q14" s="120">
        <f t="shared" si="1"/>
        <v>12.727799999999998</v>
      </c>
    </row>
    <row r="15" spans="1:18" s="125" customFormat="1" ht="12" customHeight="1">
      <c r="A15" s="83" t="s">
        <v>2311</v>
      </c>
      <c r="B15" s="84" t="s">
        <v>1249</v>
      </c>
      <c r="C15" s="34">
        <v>4012100257105</v>
      </c>
      <c r="D15" s="35">
        <v>388.89</v>
      </c>
      <c r="E15" s="67">
        <f t="shared" si="0"/>
        <v>58.333499999999994</v>
      </c>
      <c r="F15" s="68">
        <v>0.15</v>
      </c>
      <c r="G15" s="65"/>
      <c r="H15" s="65" t="s">
        <v>2339</v>
      </c>
      <c r="I15" s="127">
        <v>44572</v>
      </c>
      <c r="J15" s="66" t="s">
        <v>2322</v>
      </c>
      <c r="K15" s="83" t="s">
        <v>2561</v>
      </c>
      <c r="L15" s="30">
        <v>62071</v>
      </c>
      <c r="M15" s="83" t="str">
        <f>VLOOKUP(L15,Kardex!$A$1:$I$4996,2,FALSE)</f>
        <v>LOPEZ SALCIDO LAURA</v>
      </c>
      <c r="N15" s="83" t="str">
        <f>VLOOKUP(L15,Kardex!$A$1:$I$4996,4,FALSE)</f>
        <v>ASESOR</v>
      </c>
      <c r="O15" s="83" t="str">
        <f>VLOOKUP(L15,Kardex!$A$1:$I$4996,5,FALSE)</f>
        <v>CD MX ALTAVISTA</v>
      </c>
      <c r="P15" s="49">
        <v>0.3</v>
      </c>
      <c r="Q15" s="120">
        <f t="shared" si="1"/>
        <v>17.500049999999998</v>
      </c>
    </row>
    <row r="16" spans="1:18" s="125" customFormat="1" ht="12" customHeight="1">
      <c r="A16" s="83" t="s">
        <v>2311</v>
      </c>
      <c r="B16" s="84" t="s">
        <v>1249</v>
      </c>
      <c r="C16" s="34">
        <v>4012100351643</v>
      </c>
      <c r="D16" s="35">
        <v>414.62</v>
      </c>
      <c r="E16" s="67">
        <f t="shared" si="0"/>
        <v>62.192999999999998</v>
      </c>
      <c r="F16" s="68">
        <v>0.15</v>
      </c>
      <c r="G16" s="65"/>
      <c r="H16" s="65" t="s">
        <v>2339</v>
      </c>
      <c r="I16" s="127">
        <v>44581</v>
      </c>
      <c r="J16" s="66" t="s">
        <v>2322</v>
      </c>
      <c r="K16" s="83" t="s">
        <v>2757</v>
      </c>
      <c r="L16" s="30">
        <v>62071</v>
      </c>
      <c r="M16" s="83" t="str">
        <f>VLOOKUP(L16,Kardex!$A$1:$I$4996,2,FALSE)</f>
        <v>LOPEZ SALCIDO LAURA</v>
      </c>
      <c r="N16" s="83" t="str">
        <f>VLOOKUP(L16,Kardex!$A$1:$I$4996,4,FALSE)</f>
        <v>ASESOR</v>
      </c>
      <c r="O16" s="83" t="str">
        <f>VLOOKUP(L16,Kardex!$A$1:$I$4996,5,FALSE)</f>
        <v>CD MX ALTAVISTA</v>
      </c>
      <c r="P16" s="49">
        <v>0.3</v>
      </c>
      <c r="Q16" s="120">
        <f t="shared" si="1"/>
        <v>18.657899999999998</v>
      </c>
    </row>
    <row r="17" spans="1:17" s="125" customFormat="1" ht="12" customHeight="1">
      <c r="A17" s="83" t="s">
        <v>2335</v>
      </c>
      <c r="B17" s="84" t="s">
        <v>1249</v>
      </c>
      <c r="C17" s="34">
        <v>2882000020963</v>
      </c>
      <c r="D17" s="35">
        <v>2654.19</v>
      </c>
      <c r="E17" s="67">
        <f t="shared" si="0"/>
        <v>451.21</v>
      </c>
      <c r="F17" s="68">
        <v>0.16999913344560863</v>
      </c>
      <c r="G17" s="65"/>
      <c r="H17" s="65" t="s">
        <v>3784</v>
      </c>
      <c r="I17" s="127">
        <v>44582</v>
      </c>
      <c r="J17" s="66" t="s">
        <v>2379</v>
      </c>
      <c r="K17" s="83" t="s">
        <v>2754</v>
      </c>
      <c r="L17" s="30">
        <v>62071</v>
      </c>
      <c r="M17" s="83" t="str">
        <f>VLOOKUP(L17,Kardex!$A$1:$I$4996,2,FALSE)</f>
        <v>LOPEZ SALCIDO LAURA</v>
      </c>
      <c r="N17" s="83" t="str">
        <f>VLOOKUP(L17,Kardex!$A$1:$I$4996,4,FALSE)</f>
        <v>ASESOR</v>
      </c>
      <c r="O17" s="83" t="str">
        <f>VLOOKUP(L17,Kardex!$A$1:$I$4996,5,FALSE)</f>
        <v>CD MX ALTAVISTA</v>
      </c>
      <c r="P17" s="49">
        <v>0.3</v>
      </c>
      <c r="Q17" s="120">
        <f t="shared" si="1"/>
        <v>135.363</v>
      </c>
    </row>
    <row r="18" spans="1:17" s="125" customFormat="1" ht="12" customHeight="1">
      <c r="A18" s="83" t="s">
        <v>2335</v>
      </c>
      <c r="B18" s="84" t="s">
        <v>1249</v>
      </c>
      <c r="C18" s="34">
        <v>2882000019253</v>
      </c>
      <c r="D18" s="35">
        <v>604.1</v>
      </c>
      <c r="E18" s="67">
        <f t="shared" si="0"/>
        <v>114.77900000000001</v>
      </c>
      <c r="F18" s="68">
        <v>0.19</v>
      </c>
      <c r="G18" s="65"/>
      <c r="H18" s="65" t="s">
        <v>3784</v>
      </c>
      <c r="I18" s="127">
        <v>44585</v>
      </c>
      <c r="J18" s="66" t="s">
        <v>2379</v>
      </c>
      <c r="K18" s="83" t="s">
        <v>2753</v>
      </c>
      <c r="L18" s="30">
        <v>62071</v>
      </c>
      <c r="M18" s="83" t="str">
        <f>VLOOKUP(L18,Kardex!$A$1:$I$4996,2,FALSE)</f>
        <v>LOPEZ SALCIDO LAURA</v>
      </c>
      <c r="N18" s="83" t="str">
        <f>VLOOKUP(L18,Kardex!$A$1:$I$4996,4,FALSE)</f>
        <v>ASESOR</v>
      </c>
      <c r="O18" s="83" t="str">
        <f>VLOOKUP(L18,Kardex!$A$1:$I$4996,5,FALSE)</f>
        <v>CD MX ALTAVISTA</v>
      </c>
      <c r="P18" s="49">
        <v>0.3</v>
      </c>
      <c r="Q18" s="120">
        <f t="shared" si="1"/>
        <v>34.433700000000002</v>
      </c>
    </row>
    <row r="19" spans="1:17" s="125" customFormat="1" ht="12" customHeight="1">
      <c r="A19" s="83" t="s">
        <v>2311</v>
      </c>
      <c r="B19" s="84" t="s">
        <v>1249</v>
      </c>
      <c r="C19" s="34">
        <v>4012000004777</v>
      </c>
      <c r="D19" s="35">
        <v>11588.67</v>
      </c>
      <c r="E19" s="67">
        <f t="shared" si="0"/>
        <v>1738.3005000000001</v>
      </c>
      <c r="F19" s="68">
        <v>0.15</v>
      </c>
      <c r="G19" s="65"/>
      <c r="H19" s="65" t="s">
        <v>2266</v>
      </c>
      <c r="I19" s="127">
        <v>44587</v>
      </c>
      <c r="J19" s="66" t="s">
        <v>2379</v>
      </c>
      <c r="K19" s="83" t="s">
        <v>3791</v>
      </c>
      <c r="L19" s="30">
        <v>62071</v>
      </c>
      <c r="M19" s="83" t="str">
        <f>VLOOKUP(L19,Kardex!$A$1:$I$4996,2,FALSE)</f>
        <v>LOPEZ SALCIDO LAURA</v>
      </c>
      <c r="N19" s="83" t="str">
        <f>VLOOKUP(L19,Kardex!$A$1:$I$4996,4,FALSE)</f>
        <v>ASESOR</v>
      </c>
      <c r="O19" s="83" t="str">
        <f>VLOOKUP(L19,Kardex!$A$1:$I$4996,5,FALSE)</f>
        <v>CD MX ALTAVISTA</v>
      </c>
      <c r="P19" s="49">
        <v>0.3</v>
      </c>
      <c r="Q19" s="120">
        <f t="shared" si="1"/>
        <v>521.49014999999997</v>
      </c>
    </row>
    <row r="20" spans="1:17" s="125" customFormat="1" ht="12" customHeight="1">
      <c r="A20" s="83" t="s">
        <v>2332</v>
      </c>
      <c r="B20" s="84" t="s">
        <v>1249</v>
      </c>
      <c r="C20" s="34">
        <v>1002200000804</v>
      </c>
      <c r="D20" s="35">
        <v>7500</v>
      </c>
      <c r="E20" s="67">
        <f t="shared" si="0"/>
        <v>1950</v>
      </c>
      <c r="F20" s="68">
        <v>0.26</v>
      </c>
      <c r="G20" s="65"/>
      <c r="H20" s="65" t="s">
        <v>2266</v>
      </c>
      <c r="I20" s="127">
        <v>44589</v>
      </c>
      <c r="J20" s="66" t="s">
        <v>2322</v>
      </c>
      <c r="K20" s="83" t="s">
        <v>3792</v>
      </c>
      <c r="L20" s="30">
        <v>62071</v>
      </c>
      <c r="M20" s="83" t="str">
        <f>VLOOKUP(L20,Kardex!$A$1:$I$4996,2,FALSE)</f>
        <v>LOPEZ SALCIDO LAURA</v>
      </c>
      <c r="N20" s="83" t="str">
        <f>VLOOKUP(L20,Kardex!$A$1:$I$4996,4,FALSE)</f>
        <v>ASESOR</v>
      </c>
      <c r="O20" s="83" t="str">
        <f>VLOOKUP(L20,Kardex!$A$1:$I$4996,5,FALSE)</f>
        <v>CD MX ALTAVISTA</v>
      </c>
      <c r="P20" s="49">
        <v>0.3</v>
      </c>
      <c r="Q20" s="120">
        <f t="shared" si="1"/>
        <v>585</v>
      </c>
    </row>
    <row r="21" spans="1:17" s="125" customFormat="1" ht="12" customHeight="1">
      <c r="A21" s="83" t="s">
        <v>2335</v>
      </c>
      <c r="B21" s="84" t="s">
        <v>1249</v>
      </c>
      <c r="C21" s="34">
        <v>2882000019412</v>
      </c>
      <c r="D21" s="35">
        <v>1520.66</v>
      </c>
      <c r="E21" s="67">
        <f t="shared" si="0"/>
        <v>288.92540000000002</v>
      </c>
      <c r="F21" s="68">
        <v>0.19</v>
      </c>
      <c r="G21" s="65"/>
      <c r="H21" s="65" t="s">
        <v>3784</v>
      </c>
      <c r="I21" s="127">
        <v>44589</v>
      </c>
      <c r="J21" s="66" t="s">
        <v>2379</v>
      </c>
      <c r="K21" s="83" t="s">
        <v>2755</v>
      </c>
      <c r="L21" s="30">
        <v>62071</v>
      </c>
      <c r="M21" s="83" t="str">
        <f>VLOOKUP(L21,Kardex!$A$1:$I$4996,2,FALSE)</f>
        <v>LOPEZ SALCIDO LAURA</v>
      </c>
      <c r="N21" s="83" t="str">
        <f>VLOOKUP(L21,Kardex!$A$1:$I$4996,4,FALSE)</f>
        <v>ASESOR</v>
      </c>
      <c r="O21" s="83" t="str">
        <f>VLOOKUP(L21,Kardex!$A$1:$I$4996,5,FALSE)</f>
        <v>CD MX ALTAVISTA</v>
      </c>
      <c r="P21" s="49">
        <v>0.3</v>
      </c>
      <c r="Q21" s="120">
        <f t="shared" si="1"/>
        <v>86.677620000000005</v>
      </c>
    </row>
    <row r="22" spans="1:17" s="125" customFormat="1" ht="12" customHeight="1">
      <c r="A22" s="83" t="s">
        <v>2311</v>
      </c>
      <c r="B22" s="84" t="s">
        <v>1249</v>
      </c>
      <c r="C22" s="34">
        <v>4012000035957</v>
      </c>
      <c r="D22" s="35">
        <v>491.17</v>
      </c>
      <c r="E22" s="67">
        <f t="shared" si="0"/>
        <v>73.6755</v>
      </c>
      <c r="F22" s="68">
        <v>0.15</v>
      </c>
      <c r="G22" s="65"/>
      <c r="H22" s="65" t="s">
        <v>2339</v>
      </c>
      <c r="I22" s="127">
        <v>44593</v>
      </c>
      <c r="J22" s="66" t="s">
        <v>2379</v>
      </c>
      <c r="K22" s="83" t="s">
        <v>2422</v>
      </c>
      <c r="L22" s="30">
        <v>62071</v>
      </c>
      <c r="M22" s="83" t="str">
        <f>VLOOKUP(L22,Kardex!$A$1:$I$4996,2,FALSE)</f>
        <v>LOPEZ SALCIDO LAURA</v>
      </c>
      <c r="N22" s="83" t="str">
        <f>VLOOKUP(L22,Kardex!$A$1:$I$4996,4,FALSE)</f>
        <v>ASESOR</v>
      </c>
      <c r="O22" s="83" t="str">
        <f>VLOOKUP(L22,Kardex!$A$1:$I$4996,5,FALSE)</f>
        <v>CD MX ALTAVISTA</v>
      </c>
      <c r="P22" s="49">
        <v>0.3</v>
      </c>
      <c r="Q22" s="120">
        <f t="shared" si="1"/>
        <v>22.102650000000001</v>
      </c>
    </row>
    <row r="23" spans="1:17" s="125" customFormat="1" ht="12" customHeight="1">
      <c r="A23" s="83" t="s">
        <v>2311</v>
      </c>
      <c r="B23" s="84" t="s">
        <v>1249</v>
      </c>
      <c r="C23" s="34">
        <v>4011900474208</v>
      </c>
      <c r="D23" s="35">
        <v>4172.5600000000004</v>
      </c>
      <c r="E23" s="67">
        <f t="shared" si="0"/>
        <v>625.88400000000001</v>
      </c>
      <c r="F23" s="68">
        <v>0.15</v>
      </c>
      <c r="G23" s="65"/>
      <c r="H23" s="65" t="s">
        <v>2308</v>
      </c>
      <c r="I23" s="127">
        <v>44575</v>
      </c>
      <c r="J23" s="66" t="s">
        <v>2379</v>
      </c>
      <c r="K23" s="83" t="s">
        <v>3793</v>
      </c>
      <c r="L23" s="30">
        <v>53513</v>
      </c>
      <c r="M23" s="83" t="str">
        <f>VLOOKUP(L23,Kardex!$A$1:$I$4996,2,FALSE)</f>
        <v>MORALES BELTRAN JESSICA ALEJANDRA</v>
      </c>
      <c r="N23" s="83" t="str">
        <f>VLOOKUP(L23,Kardex!$A$1:$I$4996,4,FALSE)</f>
        <v>ASESOR</v>
      </c>
      <c r="O23" s="83" t="str">
        <f>VLOOKUP(L23,Kardex!$A$1:$I$4996,5,FALSE)</f>
        <v>BAJA</v>
      </c>
      <c r="P23" s="49">
        <v>0.3</v>
      </c>
      <c r="Q23" s="120">
        <f t="shared" si="1"/>
        <v>187.76519999999999</v>
      </c>
    </row>
    <row r="24" spans="1:17" s="125" customFormat="1" ht="12" customHeight="1">
      <c r="A24" s="83" t="s">
        <v>2335</v>
      </c>
      <c r="B24" s="84" t="s">
        <v>1249</v>
      </c>
      <c r="C24" s="34">
        <v>2882100002451</v>
      </c>
      <c r="D24" s="35">
        <v>17528.39</v>
      </c>
      <c r="E24" s="67">
        <f t="shared" si="0"/>
        <v>3330.3941</v>
      </c>
      <c r="F24" s="68">
        <v>0.19</v>
      </c>
      <c r="G24" s="65"/>
      <c r="H24" s="65" t="s">
        <v>2266</v>
      </c>
      <c r="I24" s="127">
        <v>44582</v>
      </c>
      <c r="J24" s="66" t="s">
        <v>2379</v>
      </c>
      <c r="K24" s="83" t="s">
        <v>3794</v>
      </c>
      <c r="L24" s="30">
        <v>53763</v>
      </c>
      <c r="M24" s="83" t="str">
        <f>VLOOKUP(L24,Kardex!$A$1:$I$4996,2,FALSE)</f>
        <v>RAMIREZ VILLANUEVA LILIAN DOLORES</v>
      </c>
      <c r="N24" s="83" t="str">
        <f>VLOOKUP(L24,Kardex!$A$1:$I$4996,4,FALSE)</f>
        <v>SUBDIRECTOR DE PROMOCION</v>
      </c>
      <c r="O24" s="83" t="str">
        <f>VLOOKUP(L24,Kardex!$A$1:$I$4996,5,FALSE)</f>
        <v>CD MX ALTAVISTA</v>
      </c>
      <c r="P24" s="49">
        <v>0.3</v>
      </c>
      <c r="Q24" s="120">
        <f t="shared" si="1"/>
        <v>999.11822999999993</v>
      </c>
    </row>
    <row r="25" spans="1:17" s="125" customFormat="1" ht="12" customHeight="1">
      <c r="A25" s="83" t="s">
        <v>2311</v>
      </c>
      <c r="B25" s="84" t="s">
        <v>1249</v>
      </c>
      <c r="C25" s="34">
        <v>4011900444725</v>
      </c>
      <c r="D25" s="35">
        <v>852.41</v>
      </c>
      <c r="E25" s="67">
        <f t="shared" si="0"/>
        <v>127.86149999999999</v>
      </c>
      <c r="F25" s="68">
        <v>0.15</v>
      </c>
      <c r="G25" s="65"/>
      <c r="H25" s="65" t="s">
        <v>2339</v>
      </c>
      <c r="I25" s="127">
        <v>44567</v>
      </c>
      <c r="J25" s="66" t="s">
        <v>2379</v>
      </c>
      <c r="K25" s="83" t="s">
        <v>2756</v>
      </c>
      <c r="L25" s="30">
        <v>62072</v>
      </c>
      <c r="M25" s="83" t="str">
        <f>VLOOKUP(L25,Kardex!$A$1:$I$4996,2,FALSE)</f>
        <v>SANTOYO DEL CASTILLO ARIADNA AIDA</v>
      </c>
      <c r="N25" s="83" t="str">
        <f>VLOOKUP(L25,Kardex!$A$1:$I$4996,4,FALSE)</f>
        <v>ASESOR</v>
      </c>
      <c r="O25" s="83" t="str">
        <f>VLOOKUP(L25,Kardex!$A$1:$I$4996,5,FALSE)</f>
        <v>CD MX ALTAVISTA</v>
      </c>
      <c r="P25" s="49">
        <v>0.3</v>
      </c>
      <c r="Q25" s="120">
        <f t="shared" si="1"/>
        <v>38.358449999999998</v>
      </c>
    </row>
    <row r="26" spans="1:17" s="125" customFormat="1" ht="12" customHeight="1">
      <c r="A26" s="83" t="s">
        <v>2311</v>
      </c>
      <c r="B26" s="84" t="s">
        <v>1249</v>
      </c>
      <c r="C26" s="34">
        <v>4012000064677</v>
      </c>
      <c r="D26" s="35">
        <v>761.06</v>
      </c>
      <c r="E26" s="67">
        <f t="shared" si="0"/>
        <v>114.15899999999999</v>
      </c>
      <c r="F26" s="68">
        <v>0.15</v>
      </c>
      <c r="G26" s="65"/>
      <c r="H26" s="65" t="s">
        <v>2339</v>
      </c>
      <c r="I26" s="127">
        <v>44573</v>
      </c>
      <c r="J26" s="66" t="s">
        <v>2379</v>
      </c>
      <c r="K26" s="83" t="s">
        <v>3547</v>
      </c>
      <c r="L26" s="30">
        <v>62072</v>
      </c>
      <c r="M26" s="83" t="str">
        <f>VLOOKUP(L26,Kardex!$A$1:$I$4996,2,FALSE)</f>
        <v>SANTOYO DEL CASTILLO ARIADNA AIDA</v>
      </c>
      <c r="N26" s="83" t="str">
        <f>VLOOKUP(L26,Kardex!$A$1:$I$4996,4,FALSE)</f>
        <v>ASESOR</v>
      </c>
      <c r="O26" s="83" t="str">
        <f>VLOOKUP(L26,Kardex!$A$1:$I$4996,5,FALSE)</f>
        <v>CD MX ALTAVISTA</v>
      </c>
      <c r="P26" s="49">
        <v>0.3</v>
      </c>
      <c r="Q26" s="120">
        <f t="shared" si="1"/>
        <v>34.247699999999995</v>
      </c>
    </row>
    <row r="27" spans="1:17" s="125" customFormat="1" ht="12" customHeight="1">
      <c r="A27" s="83" t="s">
        <v>2335</v>
      </c>
      <c r="B27" s="84" t="s">
        <v>1249</v>
      </c>
      <c r="C27" s="34">
        <v>2882000030668</v>
      </c>
      <c r="D27" s="35">
        <v>755.49</v>
      </c>
      <c r="E27" s="67">
        <f t="shared" si="0"/>
        <v>128.43</v>
      </c>
      <c r="F27" s="68">
        <v>0.16999563197395068</v>
      </c>
      <c r="G27" s="65"/>
      <c r="H27" s="65" t="s">
        <v>3784</v>
      </c>
      <c r="I27" s="127">
        <v>44589</v>
      </c>
      <c r="J27" s="66" t="s">
        <v>2379</v>
      </c>
      <c r="K27" s="83" t="s">
        <v>3795</v>
      </c>
      <c r="L27" s="30">
        <v>62072</v>
      </c>
      <c r="M27" s="83" t="str">
        <f>VLOOKUP(L27,Kardex!$A$1:$I$4996,2,FALSE)</f>
        <v>SANTOYO DEL CASTILLO ARIADNA AIDA</v>
      </c>
      <c r="N27" s="83" t="str">
        <f>VLOOKUP(L27,Kardex!$A$1:$I$4996,4,FALSE)</f>
        <v>ASESOR</v>
      </c>
      <c r="O27" s="83" t="str">
        <f>VLOOKUP(L27,Kardex!$A$1:$I$4996,5,FALSE)</f>
        <v>CD MX ALTAVISTA</v>
      </c>
      <c r="P27" s="49">
        <v>0.3</v>
      </c>
      <c r="Q27" s="120">
        <f t="shared" si="1"/>
        <v>38.529000000000003</v>
      </c>
    </row>
    <row r="28" spans="1:17" s="125" customFormat="1" ht="12" customHeight="1">
      <c r="A28" s="83" t="s">
        <v>2338</v>
      </c>
      <c r="B28" s="84" t="s">
        <v>1249</v>
      </c>
      <c r="C28" s="34">
        <v>3101900014924</v>
      </c>
      <c r="D28" s="35">
        <v>486.44</v>
      </c>
      <c r="E28" s="67">
        <f t="shared" si="0"/>
        <v>63.237200000000001</v>
      </c>
      <c r="F28" s="68">
        <v>0.13</v>
      </c>
      <c r="G28" s="65"/>
      <c r="H28" s="65" t="s">
        <v>2339</v>
      </c>
      <c r="I28" s="127">
        <v>44589</v>
      </c>
      <c r="J28" s="66" t="s">
        <v>2379</v>
      </c>
      <c r="K28" s="83" t="s">
        <v>2758</v>
      </c>
      <c r="L28" s="30">
        <v>62072</v>
      </c>
      <c r="M28" s="83" t="str">
        <f>VLOOKUP(L28,Kardex!$A$1:$I$4996,2,FALSE)</f>
        <v>SANTOYO DEL CASTILLO ARIADNA AIDA</v>
      </c>
      <c r="N28" s="83" t="str">
        <f>VLOOKUP(L28,Kardex!$A$1:$I$4996,4,FALSE)</f>
        <v>ASESOR</v>
      </c>
      <c r="O28" s="83" t="str">
        <f>VLOOKUP(L28,Kardex!$A$1:$I$4996,5,FALSE)</f>
        <v>CD MX ALTAVISTA</v>
      </c>
      <c r="P28" s="49">
        <v>0.3</v>
      </c>
      <c r="Q28" s="120">
        <f t="shared" si="1"/>
        <v>18.971160000000001</v>
      </c>
    </row>
    <row r="29" spans="1:17" s="125" customFormat="1" ht="12" customHeight="1">
      <c r="A29" s="83" t="s">
        <v>2335</v>
      </c>
      <c r="B29" s="84" t="s">
        <v>1249</v>
      </c>
      <c r="C29" s="34">
        <v>2882000030921</v>
      </c>
      <c r="D29" s="35">
        <v>859.02</v>
      </c>
      <c r="E29" s="67">
        <f t="shared" si="0"/>
        <v>163.21379999999999</v>
      </c>
      <c r="F29" s="68">
        <v>0.19</v>
      </c>
      <c r="G29" s="65"/>
      <c r="H29" s="65" t="s">
        <v>3784</v>
      </c>
      <c r="I29" s="127">
        <v>44592</v>
      </c>
      <c r="J29" s="66" t="s">
        <v>2379</v>
      </c>
      <c r="K29" s="83" t="s">
        <v>2759</v>
      </c>
      <c r="L29" s="30">
        <v>62072</v>
      </c>
      <c r="M29" s="83" t="str">
        <f>VLOOKUP(L29,Kardex!$A$1:$I$4996,2,FALSE)</f>
        <v>SANTOYO DEL CASTILLO ARIADNA AIDA</v>
      </c>
      <c r="N29" s="83" t="str">
        <f>VLOOKUP(L29,Kardex!$A$1:$I$4996,4,FALSE)</f>
        <v>ASESOR</v>
      </c>
      <c r="O29" s="83" t="str">
        <f>VLOOKUP(L29,Kardex!$A$1:$I$4996,5,FALSE)</f>
        <v>CD MX ALTAVISTA</v>
      </c>
      <c r="P29" s="49">
        <v>0.3</v>
      </c>
      <c r="Q29" s="120">
        <f t="shared" si="1"/>
        <v>48.964139999999993</v>
      </c>
    </row>
    <row r="30" spans="1:17" s="125" customFormat="1" ht="12" customHeight="1">
      <c r="A30" s="83" t="s">
        <v>2311</v>
      </c>
      <c r="B30" s="84" t="s">
        <v>1249</v>
      </c>
      <c r="C30" s="34">
        <v>4011900474458</v>
      </c>
      <c r="D30" s="35">
        <v>305.93</v>
      </c>
      <c r="E30" s="67">
        <f t="shared" si="0"/>
        <v>45.889499999999998</v>
      </c>
      <c r="F30" s="68">
        <v>0.15</v>
      </c>
      <c r="G30" s="65"/>
      <c r="H30" s="65" t="s">
        <v>2339</v>
      </c>
      <c r="I30" s="127">
        <v>44593</v>
      </c>
      <c r="J30" s="66" t="s">
        <v>2379</v>
      </c>
      <c r="K30" s="83" t="s">
        <v>3796</v>
      </c>
      <c r="L30" s="30">
        <v>62072</v>
      </c>
      <c r="M30" s="83" t="str">
        <f>VLOOKUP(L30,Kardex!$A$1:$I$4996,2,FALSE)</f>
        <v>SANTOYO DEL CASTILLO ARIADNA AIDA</v>
      </c>
      <c r="N30" s="83" t="str">
        <f>VLOOKUP(L30,Kardex!$A$1:$I$4996,4,FALSE)</f>
        <v>ASESOR</v>
      </c>
      <c r="O30" s="83" t="str">
        <f>VLOOKUP(L30,Kardex!$A$1:$I$4996,5,FALSE)</f>
        <v>CD MX ALTAVISTA</v>
      </c>
      <c r="P30" s="49">
        <v>0.3</v>
      </c>
      <c r="Q30" s="120">
        <f t="shared" si="1"/>
        <v>13.76685</v>
      </c>
    </row>
    <row r="31" spans="1:17" s="125" customFormat="1" ht="12" customHeight="1">
      <c r="A31" s="83" t="s">
        <v>2311</v>
      </c>
      <c r="B31" s="84" t="s">
        <v>1249</v>
      </c>
      <c r="C31" s="34">
        <v>4011900400437</v>
      </c>
      <c r="D31" s="35">
        <v>557.85</v>
      </c>
      <c r="E31" s="67">
        <f t="shared" si="0"/>
        <v>83.677499999999995</v>
      </c>
      <c r="F31" s="68">
        <v>0.15</v>
      </c>
      <c r="G31" s="65"/>
      <c r="H31" s="65" t="s">
        <v>2339</v>
      </c>
      <c r="I31" s="127">
        <v>44566</v>
      </c>
      <c r="J31" s="66" t="s">
        <v>2379</v>
      </c>
      <c r="K31" s="83" t="s">
        <v>2760</v>
      </c>
      <c r="L31" s="30">
        <v>62525</v>
      </c>
      <c r="M31" s="83" t="str">
        <f>VLOOKUP(L31,Kardex!$A$1:$I$4996,2,FALSE)</f>
        <v>BAIDON ROMANO ABRAHAM</v>
      </c>
      <c r="N31" s="83" t="str">
        <f>VLOOKUP(L31,Kardex!$A$1:$I$4996,4,FALSE)</f>
        <v>DIRECTOR DE CENTRO FINANCIERO</v>
      </c>
      <c r="O31" s="83" t="str">
        <f>VLOOKUP(L31,Kardex!$A$1:$I$4996,5,FALSE)</f>
        <v>CD MX JULIO VERNE POLANCO</v>
      </c>
      <c r="P31" s="49">
        <v>0.3</v>
      </c>
      <c r="Q31" s="120">
        <f t="shared" si="1"/>
        <v>25.103249999999999</v>
      </c>
    </row>
    <row r="32" spans="1:17" s="125" customFormat="1" ht="12" customHeight="1">
      <c r="A32" s="83" t="s">
        <v>2311</v>
      </c>
      <c r="B32" s="84" t="s">
        <v>1249</v>
      </c>
      <c r="C32" s="34">
        <v>4011900414825</v>
      </c>
      <c r="D32" s="35">
        <v>632.01</v>
      </c>
      <c r="E32" s="67">
        <f t="shared" si="0"/>
        <v>94.80149999999999</v>
      </c>
      <c r="F32" s="68">
        <v>0.15</v>
      </c>
      <c r="G32" s="65"/>
      <c r="H32" s="65" t="s">
        <v>2339</v>
      </c>
      <c r="I32" s="127">
        <v>44568</v>
      </c>
      <c r="J32" s="66" t="s">
        <v>2379</v>
      </c>
      <c r="K32" s="83" t="s">
        <v>2761</v>
      </c>
      <c r="L32" s="30">
        <v>61087</v>
      </c>
      <c r="M32" s="83" t="str">
        <f>VLOOKUP(L32,Kardex!$A$1:$I$4996,2,FALSE)</f>
        <v>CALDERON PANIAGUA FERMIN</v>
      </c>
      <c r="N32" s="83" t="str">
        <f>VLOOKUP(L32,Kardex!$A$1:$I$4996,4,FALSE)</f>
        <v>ASESOR</v>
      </c>
      <c r="O32" s="83" t="str">
        <f>VLOOKUP(L32,Kardex!$A$1:$I$4996,5,FALSE)</f>
        <v>CD MX JULIO VERNE POLANCO</v>
      </c>
      <c r="P32" s="49">
        <v>0.3</v>
      </c>
      <c r="Q32" s="120">
        <f t="shared" si="1"/>
        <v>28.440449999999995</v>
      </c>
    </row>
    <row r="33" spans="1:17" s="125" customFormat="1" ht="12" customHeight="1">
      <c r="A33" s="83" t="s">
        <v>2311</v>
      </c>
      <c r="B33" s="84" t="s">
        <v>1249</v>
      </c>
      <c r="C33" s="34">
        <v>4011900480663</v>
      </c>
      <c r="D33" s="35">
        <v>379.04</v>
      </c>
      <c r="E33" s="67">
        <f t="shared" si="0"/>
        <v>56.856000000000002</v>
      </c>
      <c r="F33" s="68">
        <v>0.15</v>
      </c>
      <c r="G33" s="65"/>
      <c r="H33" s="65" t="s">
        <v>2339</v>
      </c>
      <c r="I33" s="127">
        <v>44571</v>
      </c>
      <c r="J33" s="66" t="s">
        <v>2379</v>
      </c>
      <c r="K33" s="83" t="s">
        <v>2762</v>
      </c>
      <c r="L33" s="30">
        <v>61087</v>
      </c>
      <c r="M33" s="83" t="str">
        <f>VLOOKUP(L33,Kardex!$A$1:$I$4996,2,FALSE)</f>
        <v>CALDERON PANIAGUA FERMIN</v>
      </c>
      <c r="N33" s="83" t="str">
        <f>VLOOKUP(L33,Kardex!$A$1:$I$4996,4,FALSE)</f>
        <v>ASESOR</v>
      </c>
      <c r="O33" s="83" t="str">
        <f>VLOOKUP(L33,Kardex!$A$1:$I$4996,5,FALSE)</f>
        <v>CD MX JULIO VERNE POLANCO</v>
      </c>
      <c r="P33" s="49">
        <v>0.3</v>
      </c>
      <c r="Q33" s="120">
        <f t="shared" si="1"/>
        <v>17.056799999999999</v>
      </c>
    </row>
    <row r="34" spans="1:17" s="125" customFormat="1" ht="12" customHeight="1">
      <c r="A34" s="83" t="s">
        <v>2311</v>
      </c>
      <c r="B34" s="84" t="s">
        <v>1249</v>
      </c>
      <c r="C34" s="34">
        <v>4012000135658</v>
      </c>
      <c r="D34" s="35">
        <v>321.17</v>
      </c>
      <c r="E34" s="67">
        <f t="shared" si="0"/>
        <v>48.1755</v>
      </c>
      <c r="F34" s="68">
        <v>0.15</v>
      </c>
      <c r="G34" s="65"/>
      <c r="H34" s="65" t="s">
        <v>2339</v>
      </c>
      <c r="I34" s="127">
        <v>44571</v>
      </c>
      <c r="J34" s="66" t="s">
        <v>2379</v>
      </c>
      <c r="K34" s="83" t="s">
        <v>2472</v>
      </c>
      <c r="L34" s="30">
        <v>61087</v>
      </c>
      <c r="M34" s="83" t="str">
        <f>VLOOKUP(L34,Kardex!$A$1:$I$4996,2,FALSE)</f>
        <v>CALDERON PANIAGUA FERMIN</v>
      </c>
      <c r="N34" s="83" t="str">
        <f>VLOOKUP(L34,Kardex!$A$1:$I$4996,4,FALSE)</f>
        <v>ASESOR</v>
      </c>
      <c r="O34" s="83" t="str">
        <f>VLOOKUP(L34,Kardex!$A$1:$I$4996,5,FALSE)</f>
        <v>CD MX JULIO VERNE POLANCO</v>
      </c>
      <c r="P34" s="49">
        <v>0.3</v>
      </c>
      <c r="Q34" s="120">
        <f t="shared" si="1"/>
        <v>14.452649999999998</v>
      </c>
    </row>
    <row r="35" spans="1:17" s="125" customFormat="1" ht="12" customHeight="1">
      <c r="A35" s="83" t="s">
        <v>2311</v>
      </c>
      <c r="B35" s="84" t="s">
        <v>1249</v>
      </c>
      <c r="C35" s="34">
        <v>4012000006405</v>
      </c>
      <c r="D35" s="35">
        <v>4219.42</v>
      </c>
      <c r="E35" s="67">
        <f t="shared" si="0"/>
        <v>632.91300000000001</v>
      </c>
      <c r="F35" s="68">
        <v>0.15</v>
      </c>
      <c r="G35" s="65"/>
      <c r="H35" s="65" t="s">
        <v>2266</v>
      </c>
      <c r="I35" s="127">
        <v>44572</v>
      </c>
      <c r="J35" s="66" t="s">
        <v>2379</v>
      </c>
      <c r="K35" s="83" t="s">
        <v>3797</v>
      </c>
      <c r="L35" s="30">
        <v>61087</v>
      </c>
      <c r="M35" s="83" t="str">
        <f>VLOOKUP(L35,Kardex!$A$1:$I$4996,2,FALSE)</f>
        <v>CALDERON PANIAGUA FERMIN</v>
      </c>
      <c r="N35" s="83" t="str">
        <f>VLOOKUP(L35,Kardex!$A$1:$I$4996,4,FALSE)</f>
        <v>ASESOR</v>
      </c>
      <c r="O35" s="83" t="str">
        <f>VLOOKUP(L35,Kardex!$A$1:$I$4996,5,FALSE)</f>
        <v>CD MX JULIO VERNE POLANCO</v>
      </c>
      <c r="P35" s="49">
        <v>0.3</v>
      </c>
      <c r="Q35" s="120">
        <f t="shared" si="1"/>
        <v>189.87389999999999</v>
      </c>
    </row>
    <row r="36" spans="1:17" s="125" customFormat="1" ht="12" customHeight="1">
      <c r="A36" s="83" t="s">
        <v>2311</v>
      </c>
      <c r="B36" s="84" t="s">
        <v>1249</v>
      </c>
      <c r="C36" s="34">
        <v>4012000009705</v>
      </c>
      <c r="D36" s="35">
        <v>312.17</v>
      </c>
      <c r="E36" s="67">
        <f t="shared" si="0"/>
        <v>46.825499999999998</v>
      </c>
      <c r="F36" s="68">
        <v>0.15</v>
      </c>
      <c r="G36" s="65"/>
      <c r="H36" s="65" t="s">
        <v>2339</v>
      </c>
      <c r="I36" s="127">
        <v>44574</v>
      </c>
      <c r="J36" s="66" t="s">
        <v>2379</v>
      </c>
      <c r="K36" s="83" t="s">
        <v>2763</v>
      </c>
      <c r="L36" s="30">
        <v>61087</v>
      </c>
      <c r="M36" s="83" t="str">
        <f>VLOOKUP(L36,Kardex!$A$1:$I$4996,2,FALSE)</f>
        <v>CALDERON PANIAGUA FERMIN</v>
      </c>
      <c r="N36" s="83" t="str">
        <f>VLOOKUP(L36,Kardex!$A$1:$I$4996,4,FALSE)</f>
        <v>ASESOR</v>
      </c>
      <c r="O36" s="83" t="str">
        <f>VLOOKUP(L36,Kardex!$A$1:$I$4996,5,FALSE)</f>
        <v>CD MX JULIO VERNE POLANCO</v>
      </c>
      <c r="P36" s="49">
        <v>0.3</v>
      </c>
      <c r="Q36" s="120">
        <f t="shared" si="1"/>
        <v>14.047649999999999</v>
      </c>
    </row>
    <row r="37" spans="1:17" s="125" customFormat="1" ht="12" customHeight="1">
      <c r="A37" s="83" t="s">
        <v>2311</v>
      </c>
      <c r="B37" s="84" t="s">
        <v>1249</v>
      </c>
      <c r="C37" s="34">
        <v>4012000033618</v>
      </c>
      <c r="D37" s="35">
        <v>359.5</v>
      </c>
      <c r="E37" s="67">
        <f t="shared" si="0"/>
        <v>53.924999999999997</v>
      </c>
      <c r="F37" s="68">
        <v>0.15</v>
      </c>
      <c r="G37" s="65"/>
      <c r="H37" s="65" t="s">
        <v>2339</v>
      </c>
      <c r="I37" s="127">
        <v>44574</v>
      </c>
      <c r="J37" s="66" t="s">
        <v>2379</v>
      </c>
      <c r="K37" s="83" t="s">
        <v>2764</v>
      </c>
      <c r="L37" s="30">
        <v>61087</v>
      </c>
      <c r="M37" s="83" t="str">
        <f>VLOOKUP(L37,Kardex!$A$1:$I$4996,2,FALSE)</f>
        <v>CALDERON PANIAGUA FERMIN</v>
      </c>
      <c r="N37" s="83" t="str">
        <f>VLOOKUP(L37,Kardex!$A$1:$I$4996,4,FALSE)</f>
        <v>ASESOR</v>
      </c>
      <c r="O37" s="83" t="str">
        <f>VLOOKUP(L37,Kardex!$A$1:$I$4996,5,FALSE)</f>
        <v>CD MX JULIO VERNE POLANCO</v>
      </c>
      <c r="P37" s="49">
        <v>0.3</v>
      </c>
      <c r="Q37" s="120">
        <f t="shared" si="1"/>
        <v>16.177499999999998</v>
      </c>
    </row>
    <row r="38" spans="1:17" s="125" customFormat="1" ht="12" customHeight="1">
      <c r="A38" s="83" t="s">
        <v>2311</v>
      </c>
      <c r="B38" s="84" t="s">
        <v>1249</v>
      </c>
      <c r="C38" s="34">
        <v>4012100226111</v>
      </c>
      <c r="D38" s="35">
        <v>305.52999999999997</v>
      </c>
      <c r="E38" s="67">
        <f t="shared" si="0"/>
        <v>45.829499999999996</v>
      </c>
      <c r="F38" s="68">
        <v>0.15</v>
      </c>
      <c r="G38" s="65"/>
      <c r="H38" s="65" t="s">
        <v>2339</v>
      </c>
      <c r="I38" s="127">
        <v>44574</v>
      </c>
      <c r="J38" s="66" t="s">
        <v>2322</v>
      </c>
      <c r="K38" s="83" t="s">
        <v>2423</v>
      </c>
      <c r="L38" s="30">
        <v>61087</v>
      </c>
      <c r="M38" s="83" t="str">
        <f>VLOOKUP(L38,Kardex!$A$1:$I$4996,2,FALSE)</f>
        <v>CALDERON PANIAGUA FERMIN</v>
      </c>
      <c r="N38" s="83" t="str">
        <f>VLOOKUP(L38,Kardex!$A$1:$I$4996,4,FALSE)</f>
        <v>ASESOR</v>
      </c>
      <c r="O38" s="83" t="str">
        <f>VLOOKUP(L38,Kardex!$A$1:$I$4996,5,FALSE)</f>
        <v>CD MX JULIO VERNE POLANCO</v>
      </c>
      <c r="P38" s="49">
        <v>0.3</v>
      </c>
      <c r="Q38" s="120">
        <f t="shared" si="1"/>
        <v>13.748849999999999</v>
      </c>
    </row>
    <row r="39" spans="1:17" s="125" customFormat="1" ht="12" customHeight="1">
      <c r="A39" s="83" t="s">
        <v>2311</v>
      </c>
      <c r="B39" s="84" t="s">
        <v>1249</v>
      </c>
      <c r="C39" s="34">
        <v>4012100288193</v>
      </c>
      <c r="D39" s="35">
        <v>392.87</v>
      </c>
      <c r="E39" s="67">
        <f t="shared" si="0"/>
        <v>58.930499999999995</v>
      </c>
      <c r="F39" s="68">
        <v>0.15</v>
      </c>
      <c r="G39" s="65"/>
      <c r="H39" s="65" t="s">
        <v>2339</v>
      </c>
      <c r="I39" s="127">
        <v>44578</v>
      </c>
      <c r="J39" s="66" t="s">
        <v>2322</v>
      </c>
      <c r="K39" s="83" t="s">
        <v>2765</v>
      </c>
      <c r="L39" s="30">
        <v>61087</v>
      </c>
      <c r="M39" s="83" t="str">
        <f>VLOOKUP(L39,Kardex!$A$1:$I$4996,2,FALSE)</f>
        <v>CALDERON PANIAGUA FERMIN</v>
      </c>
      <c r="N39" s="83" t="str">
        <f>VLOOKUP(L39,Kardex!$A$1:$I$4996,4,FALSE)</f>
        <v>ASESOR</v>
      </c>
      <c r="O39" s="83" t="str">
        <f>VLOOKUP(L39,Kardex!$A$1:$I$4996,5,FALSE)</f>
        <v>CD MX JULIO VERNE POLANCO</v>
      </c>
      <c r="P39" s="49">
        <v>0.3</v>
      </c>
      <c r="Q39" s="120">
        <f t="shared" si="1"/>
        <v>17.679149999999996</v>
      </c>
    </row>
    <row r="40" spans="1:17" s="125" customFormat="1" ht="12" customHeight="1">
      <c r="A40" s="83" t="s">
        <v>2311</v>
      </c>
      <c r="B40" s="84" t="s">
        <v>1249</v>
      </c>
      <c r="C40" s="34">
        <v>4012000145650</v>
      </c>
      <c r="D40" s="35">
        <v>542.28</v>
      </c>
      <c r="E40" s="67">
        <f t="shared" si="0"/>
        <v>81.341999999999999</v>
      </c>
      <c r="F40" s="68">
        <v>0.15</v>
      </c>
      <c r="G40" s="65"/>
      <c r="H40" s="65" t="s">
        <v>2339</v>
      </c>
      <c r="I40" s="127">
        <v>44579</v>
      </c>
      <c r="J40" s="66" t="s">
        <v>2379</v>
      </c>
      <c r="K40" s="83" t="s">
        <v>3798</v>
      </c>
      <c r="L40" s="30">
        <v>61087</v>
      </c>
      <c r="M40" s="83" t="str">
        <f>VLOOKUP(L40,Kardex!$A$1:$I$4996,2,FALSE)</f>
        <v>CALDERON PANIAGUA FERMIN</v>
      </c>
      <c r="N40" s="83" t="str">
        <f>VLOOKUP(L40,Kardex!$A$1:$I$4996,4,FALSE)</f>
        <v>ASESOR</v>
      </c>
      <c r="O40" s="83" t="str">
        <f>VLOOKUP(L40,Kardex!$A$1:$I$4996,5,FALSE)</f>
        <v>CD MX JULIO VERNE POLANCO</v>
      </c>
      <c r="P40" s="49">
        <v>0.3</v>
      </c>
      <c r="Q40" s="120">
        <f t="shared" si="1"/>
        <v>24.4026</v>
      </c>
    </row>
    <row r="41" spans="1:17" s="125" customFormat="1" ht="12" customHeight="1">
      <c r="A41" s="83" t="s">
        <v>2311</v>
      </c>
      <c r="B41" s="84" t="s">
        <v>1249</v>
      </c>
      <c r="C41" s="34">
        <v>4012100103891</v>
      </c>
      <c r="D41" s="35">
        <v>297.98</v>
      </c>
      <c r="E41" s="67">
        <f t="shared" si="0"/>
        <v>44.697000000000003</v>
      </c>
      <c r="F41" s="68">
        <v>0.15</v>
      </c>
      <c r="G41" s="65"/>
      <c r="H41" s="65" t="s">
        <v>2339</v>
      </c>
      <c r="I41" s="127">
        <v>44585</v>
      </c>
      <c r="J41" s="66" t="s">
        <v>2379</v>
      </c>
      <c r="K41" s="83" t="s">
        <v>3615</v>
      </c>
      <c r="L41" s="30">
        <v>61087</v>
      </c>
      <c r="M41" s="83" t="str">
        <f>VLOOKUP(L41,Kardex!$A$1:$I$4996,2,FALSE)</f>
        <v>CALDERON PANIAGUA FERMIN</v>
      </c>
      <c r="N41" s="83" t="str">
        <f>VLOOKUP(L41,Kardex!$A$1:$I$4996,4,FALSE)</f>
        <v>ASESOR</v>
      </c>
      <c r="O41" s="83" t="str">
        <f>VLOOKUP(L41,Kardex!$A$1:$I$4996,5,FALSE)</f>
        <v>CD MX JULIO VERNE POLANCO</v>
      </c>
      <c r="P41" s="49">
        <v>0.3</v>
      </c>
      <c r="Q41" s="120">
        <f t="shared" si="1"/>
        <v>13.4091</v>
      </c>
    </row>
    <row r="42" spans="1:17" s="125" customFormat="1" ht="12" customHeight="1">
      <c r="A42" s="83" t="s">
        <v>2311</v>
      </c>
      <c r="B42" s="84" t="s">
        <v>1249</v>
      </c>
      <c r="C42" s="34">
        <v>4012000023619</v>
      </c>
      <c r="D42" s="35">
        <v>404.93</v>
      </c>
      <c r="E42" s="67">
        <f t="shared" si="0"/>
        <v>60.7395</v>
      </c>
      <c r="F42" s="68">
        <v>0.15</v>
      </c>
      <c r="G42" s="65"/>
      <c r="H42" s="65" t="s">
        <v>2339</v>
      </c>
      <c r="I42" s="127">
        <v>44586</v>
      </c>
      <c r="J42" s="66" t="s">
        <v>2379</v>
      </c>
      <c r="K42" s="83" t="s">
        <v>2763</v>
      </c>
      <c r="L42" s="30">
        <v>61087</v>
      </c>
      <c r="M42" s="83" t="str">
        <f>VLOOKUP(L42,Kardex!$A$1:$I$4996,2,FALSE)</f>
        <v>CALDERON PANIAGUA FERMIN</v>
      </c>
      <c r="N42" s="83" t="str">
        <f>VLOOKUP(L42,Kardex!$A$1:$I$4996,4,FALSE)</f>
        <v>ASESOR</v>
      </c>
      <c r="O42" s="83" t="str">
        <f>VLOOKUP(L42,Kardex!$A$1:$I$4996,5,FALSE)</f>
        <v>CD MX JULIO VERNE POLANCO</v>
      </c>
      <c r="P42" s="49">
        <v>0.3</v>
      </c>
      <c r="Q42" s="120">
        <f t="shared" si="1"/>
        <v>18.22185</v>
      </c>
    </row>
    <row r="43" spans="1:17" s="125" customFormat="1" ht="12" customHeight="1">
      <c r="A43" s="83" t="s">
        <v>2311</v>
      </c>
      <c r="B43" s="84" t="s">
        <v>1249</v>
      </c>
      <c r="C43" s="34">
        <v>4012200020655</v>
      </c>
      <c r="D43" s="35">
        <v>869.98</v>
      </c>
      <c r="E43" s="67">
        <f t="shared" si="0"/>
        <v>130.49699999999999</v>
      </c>
      <c r="F43" s="68">
        <v>0.15</v>
      </c>
      <c r="G43" s="65"/>
      <c r="H43" s="65" t="s">
        <v>2339</v>
      </c>
      <c r="I43" s="127">
        <v>44586</v>
      </c>
      <c r="J43" s="66" t="s">
        <v>2322</v>
      </c>
      <c r="K43" s="83" t="s">
        <v>3799</v>
      </c>
      <c r="L43" s="30">
        <v>61087</v>
      </c>
      <c r="M43" s="83" t="str">
        <f>VLOOKUP(L43,Kardex!$A$1:$I$4996,2,FALSE)</f>
        <v>CALDERON PANIAGUA FERMIN</v>
      </c>
      <c r="N43" s="83" t="str">
        <f>VLOOKUP(L43,Kardex!$A$1:$I$4996,4,FALSE)</f>
        <v>ASESOR</v>
      </c>
      <c r="O43" s="83" t="str">
        <f>VLOOKUP(L43,Kardex!$A$1:$I$4996,5,FALSE)</f>
        <v>CD MX JULIO VERNE POLANCO</v>
      </c>
      <c r="P43" s="49">
        <v>0.3</v>
      </c>
      <c r="Q43" s="120">
        <f t="shared" si="1"/>
        <v>39.149099999999997</v>
      </c>
    </row>
    <row r="44" spans="1:17" s="125" customFormat="1" ht="12" customHeight="1">
      <c r="A44" s="83" t="s">
        <v>2311</v>
      </c>
      <c r="B44" s="84" t="s">
        <v>1249</v>
      </c>
      <c r="C44" s="34">
        <v>4012000235177</v>
      </c>
      <c r="D44" s="35">
        <v>260.25</v>
      </c>
      <c r="E44" s="67">
        <f t="shared" si="0"/>
        <v>39.037500000000001</v>
      </c>
      <c r="F44" s="68">
        <v>0.15</v>
      </c>
      <c r="G44" s="65"/>
      <c r="H44" s="65" t="s">
        <v>2339</v>
      </c>
      <c r="I44" s="127">
        <v>44587</v>
      </c>
      <c r="J44" s="66" t="s">
        <v>2379</v>
      </c>
      <c r="K44" s="83" t="s">
        <v>2767</v>
      </c>
      <c r="L44" s="30">
        <v>61087</v>
      </c>
      <c r="M44" s="83" t="str">
        <f>VLOOKUP(L44,Kardex!$A$1:$I$4996,2,FALSE)</f>
        <v>CALDERON PANIAGUA FERMIN</v>
      </c>
      <c r="N44" s="83" t="str">
        <f>VLOOKUP(L44,Kardex!$A$1:$I$4996,4,FALSE)</f>
        <v>ASESOR</v>
      </c>
      <c r="O44" s="83" t="str">
        <f>VLOOKUP(L44,Kardex!$A$1:$I$4996,5,FALSE)</f>
        <v>CD MX JULIO VERNE POLANCO</v>
      </c>
      <c r="P44" s="49">
        <v>0.3</v>
      </c>
      <c r="Q44" s="120">
        <f t="shared" si="1"/>
        <v>11.71125</v>
      </c>
    </row>
    <row r="45" spans="1:17" s="125" customFormat="1" ht="12" customHeight="1">
      <c r="A45" s="83" t="s">
        <v>2311</v>
      </c>
      <c r="B45" s="84" t="s">
        <v>1249</v>
      </c>
      <c r="C45" s="34">
        <v>4012100070756</v>
      </c>
      <c r="D45" s="35">
        <v>329.34</v>
      </c>
      <c r="E45" s="67">
        <f t="shared" si="0"/>
        <v>49.400999999999996</v>
      </c>
      <c r="F45" s="68">
        <v>0.15</v>
      </c>
      <c r="G45" s="65"/>
      <c r="H45" s="65" t="s">
        <v>2333</v>
      </c>
      <c r="I45" s="127">
        <v>44587</v>
      </c>
      <c r="J45" s="66" t="s">
        <v>2379</v>
      </c>
      <c r="K45" s="83" t="s">
        <v>2766</v>
      </c>
      <c r="L45" s="30">
        <v>61087</v>
      </c>
      <c r="M45" s="83" t="str">
        <f>VLOOKUP(L45,Kardex!$A$1:$I$4996,2,FALSE)</f>
        <v>CALDERON PANIAGUA FERMIN</v>
      </c>
      <c r="N45" s="83" t="str">
        <f>VLOOKUP(L45,Kardex!$A$1:$I$4996,4,FALSE)</f>
        <v>ASESOR</v>
      </c>
      <c r="O45" s="83" t="str">
        <f>VLOOKUP(L45,Kardex!$A$1:$I$4996,5,FALSE)</f>
        <v>CD MX JULIO VERNE POLANCO</v>
      </c>
      <c r="P45" s="49">
        <v>0.3</v>
      </c>
      <c r="Q45" s="120">
        <f t="shared" si="1"/>
        <v>14.820299999999998</v>
      </c>
    </row>
    <row r="46" spans="1:17" s="125" customFormat="1" ht="12" customHeight="1">
      <c r="A46" s="83" t="s">
        <v>2311</v>
      </c>
      <c r="B46" s="84" t="s">
        <v>1249</v>
      </c>
      <c r="C46" s="34">
        <v>4012000088489</v>
      </c>
      <c r="D46" s="35">
        <v>284.37</v>
      </c>
      <c r="E46" s="67">
        <f t="shared" si="0"/>
        <v>42.655499999999996</v>
      </c>
      <c r="F46" s="68">
        <v>0.15</v>
      </c>
      <c r="G46" s="65"/>
      <c r="H46" s="65" t="s">
        <v>2339</v>
      </c>
      <c r="I46" s="127">
        <v>44589</v>
      </c>
      <c r="J46" s="66" t="s">
        <v>2379</v>
      </c>
      <c r="K46" s="83" t="s">
        <v>2768</v>
      </c>
      <c r="L46" s="30">
        <v>61087</v>
      </c>
      <c r="M46" s="83" t="str">
        <f>VLOOKUP(L46,Kardex!$A$1:$I$4996,2,FALSE)</f>
        <v>CALDERON PANIAGUA FERMIN</v>
      </c>
      <c r="N46" s="83" t="str">
        <f>VLOOKUP(L46,Kardex!$A$1:$I$4996,4,FALSE)</f>
        <v>ASESOR</v>
      </c>
      <c r="O46" s="83" t="str">
        <f>VLOOKUP(L46,Kardex!$A$1:$I$4996,5,FALSE)</f>
        <v>CD MX JULIO VERNE POLANCO</v>
      </c>
      <c r="P46" s="49">
        <v>0.3</v>
      </c>
      <c r="Q46" s="120">
        <f t="shared" si="1"/>
        <v>12.796649999999998</v>
      </c>
    </row>
    <row r="47" spans="1:17" s="125" customFormat="1" ht="12" customHeight="1">
      <c r="A47" s="83" t="s">
        <v>2311</v>
      </c>
      <c r="B47" s="84" t="s">
        <v>1249</v>
      </c>
      <c r="C47" s="34">
        <v>4012100179216</v>
      </c>
      <c r="D47" s="35">
        <v>487.14</v>
      </c>
      <c r="E47" s="67">
        <f t="shared" si="0"/>
        <v>73.070999999999998</v>
      </c>
      <c r="F47" s="68">
        <v>0.15</v>
      </c>
      <c r="G47" s="65"/>
      <c r="H47" s="65" t="s">
        <v>2339</v>
      </c>
      <c r="I47" s="127">
        <v>44592</v>
      </c>
      <c r="J47" s="66" t="s">
        <v>2322</v>
      </c>
      <c r="K47" s="83" t="s">
        <v>2769</v>
      </c>
      <c r="L47" s="30">
        <v>61087</v>
      </c>
      <c r="M47" s="83" t="str">
        <f>VLOOKUP(L47,Kardex!$A$1:$I$4996,2,FALSE)</f>
        <v>CALDERON PANIAGUA FERMIN</v>
      </c>
      <c r="N47" s="83" t="str">
        <f>VLOOKUP(L47,Kardex!$A$1:$I$4996,4,FALSE)</f>
        <v>ASESOR</v>
      </c>
      <c r="O47" s="83" t="str">
        <f>VLOOKUP(L47,Kardex!$A$1:$I$4996,5,FALSE)</f>
        <v>CD MX JULIO VERNE POLANCO</v>
      </c>
      <c r="P47" s="49">
        <v>0.3</v>
      </c>
      <c r="Q47" s="120">
        <f t="shared" si="1"/>
        <v>21.921299999999999</v>
      </c>
    </row>
    <row r="48" spans="1:17" s="125" customFormat="1" ht="12" customHeight="1">
      <c r="A48" s="83" t="s">
        <v>2311</v>
      </c>
      <c r="B48" s="84" t="s">
        <v>1249</v>
      </c>
      <c r="C48" s="34">
        <v>4012000145650</v>
      </c>
      <c r="D48" s="35">
        <v>542.28</v>
      </c>
      <c r="E48" s="67">
        <f t="shared" si="0"/>
        <v>81.341999999999999</v>
      </c>
      <c r="F48" s="68">
        <v>0.15</v>
      </c>
      <c r="G48" s="65"/>
      <c r="H48" s="65" t="s">
        <v>2339</v>
      </c>
      <c r="I48" s="127">
        <v>44593</v>
      </c>
      <c r="J48" s="66" t="s">
        <v>2379</v>
      </c>
      <c r="K48" s="83" t="s">
        <v>3798</v>
      </c>
      <c r="L48" s="30">
        <v>61087</v>
      </c>
      <c r="M48" s="83" t="str">
        <f>VLOOKUP(L48,Kardex!$A$1:$I$4996,2,FALSE)</f>
        <v>CALDERON PANIAGUA FERMIN</v>
      </c>
      <c r="N48" s="83" t="str">
        <f>VLOOKUP(L48,Kardex!$A$1:$I$4996,4,FALSE)</f>
        <v>ASESOR</v>
      </c>
      <c r="O48" s="83" t="str">
        <f>VLOOKUP(L48,Kardex!$A$1:$I$4996,5,FALSE)</f>
        <v>CD MX JULIO VERNE POLANCO</v>
      </c>
      <c r="P48" s="49">
        <v>0.3</v>
      </c>
      <c r="Q48" s="120">
        <f t="shared" si="1"/>
        <v>24.4026</v>
      </c>
    </row>
    <row r="49" spans="1:17" s="125" customFormat="1" ht="12" customHeight="1">
      <c r="A49" s="83" t="s">
        <v>2311</v>
      </c>
      <c r="B49" s="84" t="s">
        <v>1249</v>
      </c>
      <c r="C49" s="34">
        <v>4012000601034</v>
      </c>
      <c r="D49" s="35">
        <v>288.5</v>
      </c>
      <c r="E49" s="67">
        <f t="shared" si="0"/>
        <v>43.274999999999999</v>
      </c>
      <c r="F49" s="68">
        <v>0.15</v>
      </c>
      <c r="G49" s="65"/>
      <c r="H49" s="65" t="s">
        <v>2339</v>
      </c>
      <c r="I49" s="127">
        <v>44593</v>
      </c>
      <c r="J49" s="66" t="s">
        <v>2379</v>
      </c>
      <c r="K49" s="83" t="s">
        <v>2770</v>
      </c>
      <c r="L49" s="30">
        <v>61087</v>
      </c>
      <c r="M49" s="83" t="str">
        <f>VLOOKUP(L49,Kardex!$A$1:$I$4996,2,FALSE)</f>
        <v>CALDERON PANIAGUA FERMIN</v>
      </c>
      <c r="N49" s="83" t="str">
        <f>VLOOKUP(L49,Kardex!$A$1:$I$4996,4,FALSE)</f>
        <v>ASESOR</v>
      </c>
      <c r="O49" s="83" t="str">
        <f>VLOOKUP(L49,Kardex!$A$1:$I$4996,5,FALSE)</f>
        <v>CD MX JULIO VERNE POLANCO</v>
      </c>
      <c r="P49" s="49">
        <v>0.3</v>
      </c>
      <c r="Q49" s="120">
        <f t="shared" si="1"/>
        <v>12.9825</v>
      </c>
    </row>
    <row r="50" spans="1:17" s="125" customFormat="1" ht="12" customHeight="1">
      <c r="A50" s="83" t="s">
        <v>2311</v>
      </c>
      <c r="B50" s="84" t="s">
        <v>1249</v>
      </c>
      <c r="C50" s="34">
        <v>4012000602441</v>
      </c>
      <c r="D50" s="35">
        <v>769.47</v>
      </c>
      <c r="E50" s="67">
        <f t="shared" si="0"/>
        <v>115.4205</v>
      </c>
      <c r="F50" s="68">
        <v>0.15</v>
      </c>
      <c r="G50" s="65"/>
      <c r="H50" s="65" t="s">
        <v>2339</v>
      </c>
      <c r="I50" s="127">
        <v>44594</v>
      </c>
      <c r="J50" s="66" t="s">
        <v>2379</v>
      </c>
      <c r="K50" s="83" t="s">
        <v>3614</v>
      </c>
      <c r="L50" s="30">
        <v>61087</v>
      </c>
      <c r="M50" s="83" t="str">
        <f>VLOOKUP(L50,Kardex!$A$1:$I$4996,2,FALSE)</f>
        <v>CALDERON PANIAGUA FERMIN</v>
      </c>
      <c r="N50" s="83" t="str">
        <f>VLOOKUP(L50,Kardex!$A$1:$I$4996,4,FALSE)</f>
        <v>ASESOR</v>
      </c>
      <c r="O50" s="83" t="str">
        <f>VLOOKUP(L50,Kardex!$A$1:$I$4996,5,FALSE)</f>
        <v>CD MX JULIO VERNE POLANCO</v>
      </c>
      <c r="P50" s="49">
        <v>0.3</v>
      </c>
      <c r="Q50" s="120">
        <f t="shared" si="1"/>
        <v>34.626150000000003</v>
      </c>
    </row>
    <row r="51" spans="1:17" s="125" customFormat="1" ht="12" customHeight="1">
      <c r="A51" s="83" t="s">
        <v>2311</v>
      </c>
      <c r="B51" s="84" t="s">
        <v>1249</v>
      </c>
      <c r="C51" s="34">
        <v>4011900300142</v>
      </c>
      <c r="D51" s="35">
        <v>445.62</v>
      </c>
      <c r="E51" s="67">
        <f t="shared" si="0"/>
        <v>57.93</v>
      </c>
      <c r="F51" s="68">
        <v>0.12999865356133028</v>
      </c>
      <c r="G51" s="65"/>
      <c r="H51" s="65" t="s">
        <v>2339</v>
      </c>
      <c r="I51" s="127">
        <v>44568</v>
      </c>
      <c r="J51" s="66" t="s">
        <v>2379</v>
      </c>
      <c r="K51" s="83" t="s">
        <v>2771</v>
      </c>
      <c r="L51" s="30">
        <v>52328</v>
      </c>
      <c r="M51" s="83" t="str">
        <f>VLOOKUP(L51,Kardex!$A$1:$I$4996,2,FALSE)</f>
        <v>CARRASCO ARIAS IK BALAM</v>
      </c>
      <c r="N51" s="83" t="str">
        <f>VLOOKUP(L51,Kardex!$A$1:$I$4996,4,FALSE)</f>
        <v>ASESOR SENIOR</v>
      </c>
      <c r="O51" s="83" t="str">
        <f>VLOOKUP(L51,Kardex!$A$1:$I$4996,5,FALSE)</f>
        <v>CD MX JULIO VERNE POLANCO</v>
      </c>
      <c r="P51" s="49">
        <v>0.3</v>
      </c>
      <c r="Q51" s="120">
        <f t="shared" si="1"/>
        <v>17.378999999999998</v>
      </c>
    </row>
    <row r="52" spans="1:17" s="125" customFormat="1" ht="12" customHeight="1">
      <c r="A52" s="83" t="s">
        <v>2311</v>
      </c>
      <c r="B52" s="84" t="s">
        <v>1249</v>
      </c>
      <c r="C52" s="34">
        <v>4011900474327</v>
      </c>
      <c r="D52" s="35">
        <v>3875.3</v>
      </c>
      <c r="E52" s="67">
        <f t="shared" si="0"/>
        <v>581.29499999999996</v>
      </c>
      <c r="F52" s="68">
        <v>0.15</v>
      </c>
      <c r="G52" s="65"/>
      <c r="H52" s="65" t="s">
        <v>2266</v>
      </c>
      <c r="I52" s="127">
        <v>44568</v>
      </c>
      <c r="J52" s="66" t="s">
        <v>2379</v>
      </c>
      <c r="K52" s="83" t="s">
        <v>3800</v>
      </c>
      <c r="L52" s="30">
        <v>52328</v>
      </c>
      <c r="M52" s="83" t="str">
        <f>VLOOKUP(L52,Kardex!$A$1:$I$4996,2,FALSE)</f>
        <v>CARRASCO ARIAS IK BALAM</v>
      </c>
      <c r="N52" s="83" t="str">
        <f>VLOOKUP(L52,Kardex!$A$1:$I$4996,4,FALSE)</f>
        <v>ASESOR SENIOR</v>
      </c>
      <c r="O52" s="83" t="str">
        <f>VLOOKUP(L52,Kardex!$A$1:$I$4996,5,FALSE)</f>
        <v>CD MX JULIO VERNE POLANCO</v>
      </c>
      <c r="P52" s="49">
        <v>0.3</v>
      </c>
      <c r="Q52" s="120">
        <f t="shared" si="1"/>
        <v>174.38849999999999</v>
      </c>
    </row>
    <row r="53" spans="1:17" s="125" customFormat="1" ht="12" customHeight="1">
      <c r="A53" s="83" t="s">
        <v>2311</v>
      </c>
      <c r="B53" s="84" t="s">
        <v>1249</v>
      </c>
      <c r="C53" s="34">
        <v>4012000009378</v>
      </c>
      <c r="D53" s="35">
        <v>3673.82</v>
      </c>
      <c r="E53" s="67">
        <f t="shared" si="0"/>
        <v>551.07299999999998</v>
      </c>
      <c r="F53" s="68">
        <v>0.15</v>
      </c>
      <c r="G53" s="65"/>
      <c r="H53" s="65" t="s">
        <v>2266</v>
      </c>
      <c r="I53" s="127">
        <v>44574</v>
      </c>
      <c r="J53" s="66" t="s">
        <v>2379</v>
      </c>
      <c r="K53" s="83" t="s">
        <v>3801</v>
      </c>
      <c r="L53" s="30">
        <v>52328</v>
      </c>
      <c r="M53" s="83" t="str">
        <f>VLOOKUP(L53,Kardex!$A$1:$I$4996,2,FALSE)</f>
        <v>CARRASCO ARIAS IK BALAM</v>
      </c>
      <c r="N53" s="83" t="str">
        <f>VLOOKUP(L53,Kardex!$A$1:$I$4996,4,FALSE)</f>
        <v>ASESOR SENIOR</v>
      </c>
      <c r="O53" s="83" t="str">
        <f>VLOOKUP(L53,Kardex!$A$1:$I$4996,5,FALSE)</f>
        <v>CD MX JULIO VERNE POLANCO</v>
      </c>
      <c r="P53" s="49">
        <v>0.3</v>
      </c>
      <c r="Q53" s="120">
        <f t="shared" si="1"/>
        <v>165.3219</v>
      </c>
    </row>
    <row r="54" spans="1:17" s="125" customFormat="1" ht="12" customHeight="1">
      <c r="A54" s="83" t="s">
        <v>2311</v>
      </c>
      <c r="B54" s="84" t="s">
        <v>1249</v>
      </c>
      <c r="C54" s="34">
        <v>4012100028687</v>
      </c>
      <c r="D54" s="35">
        <v>7971.5</v>
      </c>
      <c r="E54" s="67">
        <f t="shared" si="0"/>
        <v>1195.7249999999999</v>
      </c>
      <c r="F54" s="68">
        <v>0.15</v>
      </c>
      <c r="G54" s="65"/>
      <c r="H54" s="65" t="s">
        <v>2266</v>
      </c>
      <c r="I54" s="127">
        <v>44575</v>
      </c>
      <c r="J54" s="66" t="s">
        <v>2379</v>
      </c>
      <c r="K54" s="83" t="s">
        <v>3802</v>
      </c>
      <c r="L54" s="30">
        <v>52328</v>
      </c>
      <c r="M54" s="83" t="str">
        <f>VLOOKUP(L54,Kardex!$A$1:$I$4996,2,FALSE)</f>
        <v>CARRASCO ARIAS IK BALAM</v>
      </c>
      <c r="N54" s="83" t="str">
        <f>VLOOKUP(L54,Kardex!$A$1:$I$4996,4,FALSE)</f>
        <v>ASESOR SENIOR</v>
      </c>
      <c r="O54" s="83" t="str">
        <f>VLOOKUP(L54,Kardex!$A$1:$I$4996,5,FALSE)</f>
        <v>CD MX JULIO VERNE POLANCO</v>
      </c>
      <c r="P54" s="49">
        <v>0.3</v>
      </c>
      <c r="Q54" s="120">
        <f t="shared" si="1"/>
        <v>358.71749999999997</v>
      </c>
    </row>
    <row r="55" spans="1:17" s="125" customFormat="1" ht="12" customHeight="1">
      <c r="A55" s="83" t="s">
        <v>2311</v>
      </c>
      <c r="B55" s="84" t="s">
        <v>1249</v>
      </c>
      <c r="C55" s="34">
        <v>4011900499622</v>
      </c>
      <c r="D55" s="35">
        <v>7776.62</v>
      </c>
      <c r="E55" s="67">
        <f t="shared" si="0"/>
        <v>1166.4929999999999</v>
      </c>
      <c r="F55" s="68">
        <v>0.15</v>
      </c>
      <c r="G55" s="65"/>
      <c r="H55" s="65" t="s">
        <v>2266</v>
      </c>
      <c r="I55" s="127">
        <v>44589</v>
      </c>
      <c r="J55" s="66" t="s">
        <v>2379</v>
      </c>
      <c r="K55" s="83" t="s">
        <v>3803</v>
      </c>
      <c r="L55" s="30">
        <v>52328</v>
      </c>
      <c r="M55" s="83" t="str">
        <f>VLOOKUP(L55,Kardex!$A$1:$I$4996,2,FALSE)</f>
        <v>CARRASCO ARIAS IK BALAM</v>
      </c>
      <c r="N55" s="83" t="str">
        <f>VLOOKUP(L55,Kardex!$A$1:$I$4996,4,FALSE)</f>
        <v>ASESOR SENIOR</v>
      </c>
      <c r="O55" s="83" t="str">
        <f>VLOOKUP(L55,Kardex!$A$1:$I$4996,5,FALSE)</f>
        <v>CD MX JULIO VERNE POLANCO</v>
      </c>
      <c r="P55" s="49">
        <v>0.3</v>
      </c>
      <c r="Q55" s="120">
        <f t="shared" si="1"/>
        <v>349.94789999999995</v>
      </c>
    </row>
    <row r="56" spans="1:17" s="125" customFormat="1" ht="12" customHeight="1">
      <c r="A56" s="83" t="s">
        <v>2338</v>
      </c>
      <c r="B56" s="84" t="s">
        <v>1249</v>
      </c>
      <c r="C56" s="34">
        <v>3101900011445</v>
      </c>
      <c r="D56" s="35">
        <v>553.32000000000005</v>
      </c>
      <c r="E56" s="67">
        <f t="shared" si="0"/>
        <v>71.931600000000003</v>
      </c>
      <c r="F56" s="68">
        <v>0.13</v>
      </c>
      <c r="G56" s="65"/>
      <c r="H56" s="65" t="s">
        <v>2339</v>
      </c>
      <c r="I56" s="127">
        <v>44575</v>
      </c>
      <c r="J56" s="66" t="s">
        <v>2379</v>
      </c>
      <c r="K56" s="83" t="s">
        <v>2772</v>
      </c>
      <c r="L56" s="30">
        <v>61165</v>
      </c>
      <c r="M56" s="83" t="str">
        <f>VLOOKUP(L56,Kardex!$A$1:$I$4996,2,FALSE)</f>
        <v>GALGUERA MARTINEZ MARIA VICTORIA</v>
      </c>
      <c r="N56" s="83" t="str">
        <f>VLOOKUP(L56,Kardex!$A$1:$I$4996,4,FALSE)</f>
        <v>SUBDIRECTOR DE PROMOCION</v>
      </c>
      <c r="O56" s="83" t="str">
        <f>VLOOKUP(L56,Kardex!$A$1:$I$4996,5,FALSE)</f>
        <v>CD MX JULIO VERNE POLANCO</v>
      </c>
      <c r="P56" s="49">
        <v>0.3</v>
      </c>
      <c r="Q56" s="120">
        <f t="shared" si="1"/>
        <v>21.57948</v>
      </c>
    </row>
    <row r="57" spans="1:17" s="125" customFormat="1" ht="12" customHeight="1">
      <c r="A57" s="83" t="s">
        <v>2335</v>
      </c>
      <c r="B57" s="84" t="s">
        <v>1249</v>
      </c>
      <c r="C57" s="34">
        <v>2882000003361</v>
      </c>
      <c r="D57" s="35">
        <v>-6085.18</v>
      </c>
      <c r="E57" s="67">
        <f t="shared" si="0"/>
        <v>-1156.1842000000001</v>
      </c>
      <c r="F57" s="68">
        <v>0.19</v>
      </c>
      <c r="G57" s="65"/>
      <c r="H57" s="65" t="s">
        <v>2308</v>
      </c>
      <c r="I57" s="127">
        <v>44578</v>
      </c>
      <c r="J57" s="66" t="s">
        <v>2379</v>
      </c>
      <c r="K57" s="83" t="s">
        <v>3804</v>
      </c>
      <c r="L57" s="30">
        <v>61165</v>
      </c>
      <c r="M57" s="83" t="str">
        <f>VLOOKUP(L57,Kardex!$A$1:$I$4996,2,FALSE)</f>
        <v>GALGUERA MARTINEZ MARIA VICTORIA</v>
      </c>
      <c r="N57" s="83" t="str">
        <f>VLOOKUP(L57,Kardex!$A$1:$I$4996,4,FALSE)</f>
        <v>SUBDIRECTOR DE PROMOCION</v>
      </c>
      <c r="O57" s="83" t="str">
        <f>VLOOKUP(L57,Kardex!$A$1:$I$4996,5,FALSE)</f>
        <v>CD MX JULIO VERNE POLANCO</v>
      </c>
      <c r="P57" s="49">
        <v>0.3</v>
      </c>
      <c r="Q57" s="120">
        <f t="shared" si="1"/>
        <v>-346.85526000000004</v>
      </c>
    </row>
    <row r="58" spans="1:17" s="125" customFormat="1" ht="12" customHeight="1">
      <c r="A58" s="83" t="s">
        <v>2311</v>
      </c>
      <c r="B58" s="84" t="s">
        <v>1249</v>
      </c>
      <c r="C58" s="34">
        <v>4011900300111</v>
      </c>
      <c r="D58" s="35">
        <v>418.7</v>
      </c>
      <c r="E58" s="67">
        <f t="shared" si="0"/>
        <v>62.804999999999993</v>
      </c>
      <c r="F58" s="68">
        <v>0.15</v>
      </c>
      <c r="G58" s="65"/>
      <c r="H58" s="65" t="s">
        <v>2339</v>
      </c>
      <c r="I58" s="127">
        <v>44581</v>
      </c>
      <c r="J58" s="66" t="s">
        <v>2379</v>
      </c>
      <c r="K58" s="83" t="s">
        <v>2772</v>
      </c>
      <c r="L58" s="30">
        <v>61165</v>
      </c>
      <c r="M58" s="83" t="str">
        <f>VLOOKUP(L58,Kardex!$A$1:$I$4996,2,FALSE)</f>
        <v>GALGUERA MARTINEZ MARIA VICTORIA</v>
      </c>
      <c r="N58" s="83" t="str">
        <f>VLOOKUP(L58,Kardex!$A$1:$I$4996,4,FALSE)</f>
        <v>SUBDIRECTOR DE PROMOCION</v>
      </c>
      <c r="O58" s="83" t="str">
        <f>VLOOKUP(L58,Kardex!$A$1:$I$4996,5,FALSE)</f>
        <v>CD MX JULIO VERNE POLANCO</v>
      </c>
      <c r="P58" s="49">
        <v>0.3</v>
      </c>
      <c r="Q58" s="120">
        <f t="shared" si="1"/>
        <v>18.841499999999996</v>
      </c>
    </row>
    <row r="59" spans="1:17" s="125" customFormat="1" ht="12" customHeight="1">
      <c r="A59" s="83" t="s">
        <v>2311</v>
      </c>
      <c r="B59" s="84" t="s">
        <v>1249</v>
      </c>
      <c r="C59" s="34">
        <v>4012000064734</v>
      </c>
      <c r="D59" s="35">
        <v>384.08</v>
      </c>
      <c r="E59" s="67">
        <f t="shared" si="0"/>
        <v>57.611999999999995</v>
      </c>
      <c r="F59" s="68">
        <v>0.15</v>
      </c>
      <c r="G59" s="65"/>
      <c r="H59" s="65" t="s">
        <v>2339</v>
      </c>
      <c r="I59" s="127">
        <v>44575</v>
      </c>
      <c r="J59" s="66" t="s">
        <v>2379</v>
      </c>
      <c r="K59" s="83" t="s">
        <v>2773</v>
      </c>
      <c r="L59" s="30">
        <v>52304</v>
      </c>
      <c r="M59" s="83" t="str">
        <f>VLOOKUP(L59,Kardex!$A$1:$I$4996,2,FALSE)</f>
        <v>MENDIOLA MARIN KARLA BIBIANA</v>
      </c>
      <c r="N59" s="83" t="str">
        <f>VLOOKUP(L59,Kardex!$A$1:$I$4996,4,FALSE)</f>
        <v>ASESOR SENIOR</v>
      </c>
      <c r="O59" s="83" t="str">
        <f>VLOOKUP(L59,Kardex!$A$1:$I$4996,5,FALSE)</f>
        <v>CD MX JULIO VERNE POLANCO</v>
      </c>
      <c r="P59" s="49">
        <v>0.3</v>
      </c>
      <c r="Q59" s="120">
        <f t="shared" si="1"/>
        <v>17.283599999999996</v>
      </c>
    </row>
    <row r="60" spans="1:17" s="125" customFormat="1" ht="12" customHeight="1">
      <c r="A60" s="83" t="s">
        <v>2311</v>
      </c>
      <c r="B60" s="84" t="s">
        <v>1249</v>
      </c>
      <c r="C60" s="34">
        <v>4012100220408</v>
      </c>
      <c r="D60" s="35">
        <v>2645.58</v>
      </c>
      <c r="E60" s="67">
        <f t="shared" si="0"/>
        <v>396.83699999999999</v>
      </c>
      <c r="F60" s="68">
        <v>0.15</v>
      </c>
      <c r="G60" s="65"/>
      <c r="H60" s="65" t="s">
        <v>2308</v>
      </c>
      <c r="I60" s="127">
        <v>44579</v>
      </c>
      <c r="J60" s="66" t="s">
        <v>2322</v>
      </c>
      <c r="K60" s="83" t="s">
        <v>3805</v>
      </c>
      <c r="L60" s="30">
        <v>52304</v>
      </c>
      <c r="M60" s="83" t="str">
        <f>VLOOKUP(L60,Kardex!$A$1:$I$4996,2,FALSE)</f>
        <v>MENDIOLA MARIN KARLA BIBIANA</v>
      </c>
      <c r="N60" s="83" t="str">
        <f>VLOOKUP(L60,Kardex!$A$1:$I$4996,4,FALSE)</f>
        <v>ASESOR SENIOR</v>
      </c>
      <c r="O60" s="83" t="str">
        <f>VLOOKUP(L60,Kardex!$A$1:$I$4996,5,FALSE)</f>
        <v>CD MX JULIO VERNE POLANCO</v>
      </c>
      <c r="P60" s="49">
        <v>0.3</v>
      </c>
      <c r="Q60" s="120">
        <f t="shared" si="1"/>
        <v>119.05109999999999</v>
      </c>
    </row>
    <row r="61" spans="1:17" s="125" customFormat="1" ht="12" customHeight="1">
      <c r="A61" s="83" t="s">
        <v>2338</v>
      </c>
      <c r="B61" s="84" t="s">
        <v>1249</v>
      </c>
      <c r="C61" s="34">
        <v>3102100015072</v>
      </c>
      <c r="D61" s="35">
        <v>266.26</v>
      </c>
      <c r="E61" s="67">
        <f t="shared" si="0"/>
        <v>34.613799999999998</v>
      </c>
      <c r="F61" s="68">
        <v>0.13</v>
      </c>
      <c r="G61" s="65"/>
      <c r="H61" s="65" t="s">
        <v>2339</v>
      </c>
      <c r="I61" s="127">
        <v>44587</v>
      </c>
      <c r="J61" s="66" t="s">
        <v>2322</v>
      </c>
      <c r="K61" s="83" t="s">
        <v>2774</v>
      </c>
      <c r="L61" s="30">
        <v>52304</v>
      </c>
      <c r="M61" s="83" t="str">
        <f>VLOOKUP(L61,Kardex!$A$1:$I$4996,2,FALSE)</f>
        <v>MENDIOLA MARIN KARLA BIBIANA</v>
      </c>
      <c r="N61" s="83" t="str">
        <f>VLOOKUP(L61,Kardex!$A$1:$I$4996,4,FALSE)</f>
        <v>ASESOR SENIOR</v>
      </c>
      <c r="O61" s="83" t="str">
        <f>VLOOKUP(L61,Kardex!$A$1:$I$4996,5,FALSE)</f>
        <v>CD MX JULIO VERNE POLANCO</v>
      </c>
      <c r="P61" s="49">
        <v>0.3</v>
      </c>
      <c r="Q61" s="120">
        <f t="shared" si="1"/>
        <v>10.384139999999999</v>
      </c>
    </row>
    <row r="62" spans="1:17" s="125" customFormat="1" ht="12" customHeight="1">
      <c r="A62" s="83" t="s">
        <v>2311</v>
      </c>
      <c r="B62" s="84" t="s">
        <v>1249</v>
      </c>
      <c r="C62" s="34">
        <v>4012000033985</v>
      </c>
      <c r="D62" s="35">
        <v>668.5</v>
      </c>
      <c r="E62" s="67">
        <f t="shared" si="0"/>
        <v>100.27499999999999</v>
      </c>
      <c r="F62" s="68">
        <v>0.15</v>
      </c>
      <c r="G62" s="65"/>
      <c r="H62" s="65" t="s">
        <v>2339</v>
      </c>
      <c r="I62" s="127">
        <v>44568</v>
      </c>
      <c r="J62" s="66" t="s">
        <v>2379</v>
      </c>
      <c r="K62" s="83" t="s">
        <v>2776</v>
      </c>
      <c r="L62" s="30">
        <v>61786</v>
      </c>
      <c r="M62" s="83" t="str">
        <f>VLOOKUP(L62,Kardex!$A$1:$I$4996,2,FALSE)</f>
        <v>PEREZ LOPEZ DE LA CERDA JULIAN</v>
      </c>
      <c r="N62" s="83" t="str">
        <f>VLOOKUP(L62,Kardex!$A$1:$I$4996,4,FALSE)</f>
        <v>ASESOR</v>
      </c>
      <c r="O62" s="83" t="str">
        <f>VLOOKUP(L62,Kardex!$A$1:$I$4996,5,FALSE)</f>
        <v>CD MX JULIO VERNE POLANCO</v>
      </c>
      <c r="P62" s="49">
        <v>0.3</v>
      </c>
      <c r="Q62" s="120">
        <f t="shared" si="1"/>
        <v>30.082499999999996</v>
      </c>
    </row>
    <row r="63" spans="1:17" s="125" customFormat="1" ht="12" customHeight="1">
      <c r="A63" s="83" t="s">
        <v>2335</v>
      </c>
      <c r="B63" s="84" t="s">
        <v>1249</v>
      </c>
      <c r="C63" s="34">
        <v>2882000026612</v>
      </c>
      <c r="D63" s="35">
        <v>1143.83</v>
      </c>
      <c r="E63" s="67">
        <f t="shared" si="0"/>
        <v>194.45000000000002</v>
      </c>
      <c r="F63" s="68">
        <v>0.16999903831863128</v>
      </c>
      <c r="G63" s="65"/>
      <c r="H63" s="65" t="s">
        <v>3784</v>
      </c>
      <c r="I63" s="127">
        <v>44571</v>
      </c>
      <c r="J63" s="66" t="s">
        <v>2379</v>
      </c>
      <c r="K63" s="83" t="s">
        <v>2775</v>
      </c>
      <c r="L63" s="30">
        <v>61786</v>
      </c>
      <c r="M63" s="83" t="str">
        <f>VLOOKUP(L63,Kardex!$A$1:$I$4996,2,FALSE)</f>
        <v>PEREZ LOPEZ DE LA CERDA JULIAN</v>
      </c>
      <c r="N63" s="83" t="str">
        <f>VLOOKUP(L63,Kardex!$A$1:$I$4996,4,FALSE)</f>
        <v>ASESOR</v>
      </c>
      <c r="O63" s="83" t="str">
        <f>VLOOKUP(L63,Kardex!$A$1:$I$4996,5,FALSE)</f>
        <v>CD MX JULIO VERNE POLANCO</v>
      </c>
      <c r="P63" s="49">
        <v>0.3</v>
      </c>
      <c r="Q63" s="120">
        <f t="shared" si="1"/>
        <v>58.335000000000001</v>
      </c>
    </row>
    <row r="64" spans="1:17" s="125" customFormat="1" ht="12" customHeight="1">
      <c r="A64" s="83" t="s">
        <v>2311</v>
      </c>
      <c r="B64" s="84" t="s">
        <v>1249</v>
      </c>
      <c r="C64" s="34">
        <v>4012000058159</v>
      </c>
      <c r="D64" s="35">
        <v>341.06</v>
      </c>
      <c r="E64" s="67">
        <f t="shared" si="0"/>
        <v>51.158999999999999</v>
      </c>
      <c r="F64" s="68">
        <v>0.15</v>
      </c>
      <c r="G64" s="65"/>
      <c r="H64" s="65" t="s">
        <v>2339</v>
      </c>
      <c r="I64" s="127">
        <v>44581</v>
      </c>
      <c r="J64" s="66" t="s">
        <v>2379</v>
      </c>
      <c r="K64" s="83" t="s">
        <v>2777</v>
      </c>
      <c r="L64" s="30">
        <v>61786</v>
      </c>
      <c r="M64" s="83" t="str">
        <f>VLOOKUP(L64,Kardex!$A$1:$I$4996,2,FALSE)</f>
        <v>PEREZ LOPEZ DE LA CERDA JULIAN</v>
      </c>
      <c r="N64" s="83" t="str">
        <f>VLOOKUP(L64,Kardex!$A$1:$I$4996,4,FALSE)</f>
        <v>ASESOR</v>
      </c>
      <c r="O64" s="83" t="str">
        <f>VLOOKUP(L64,Kardex!$A$1:$I$4996,5,FALSE)</f>
        <v>CD MX JULIO VERNE POLANCO</v>
      </c>
      <c r="P64" s="49">
        <v>0.3</v>
      </c>
      <c r="Q64" s="120">
        <f t="shared" si="1"/>
        <v>15.3477</v>
      </c>
    </row>
    <row r="65" spans="1:17" s="125" customFormat="1" ht="12" customHeight="1">
      <c r="A65" s="83" t="s">
        <v>2311</v>
      </c>
      <c r="B65" s="84" t="s">
        <v>1249</v>
      </c>
      <c r="C65" s="34">
        <v>4011900339677</v>
      </c>
      <c r="D65" s="35">
        <v>844.02</v>
      </c>
      <c r="E65" s="67">
        <f t="shared" si="0"/>
        <v>109.72000000000001</v>
      </c>
      <c r="F65" s="68">
        <v>0.12999691950427716</v>
      </c>
      <c r="G65" s="65"/>
      <c r="H65" s="65" t="s">
        <v>2339</v>
      </c>
      <c r="I65" s="127">
        <v>44585</v>
      </c>
      <c r="J65" s="66" t="s">
        <v>2379</v>
      </c>
      <c r="K65" s="83" t="s">
        <v>2778</v>
      </c>
      <c r="L65" s="30">
        <v>61786</v>
      </c>
      <c r="M65" s="83" t="str">
        <f>VLOOKUP(L65,Kardex!$A$1:$I$4996,2,FALSE)</f>
        <v>PEREZ LOPEZ DE LA CERDA JULIAN</v>
      </c>
      <c r="N65" s="83" t="str">
        <f>VLOOKUP(L65,Kardex!$A$1:$I$4996,4,FALSE)</f>
        <v>ASESOR</v>
      </c>
      <c r="O65" s="83" t="str">
        <f>VLOOKUP(L65,Kardex!$A$1:$I$4996,5,FALSE)</f>
        <v>CD MX JULIO VERNE POLANCO</v>
      </c>
      <c r="P65" s="49">
        <v>0.3</v>
      </c>
      <c r="Q65" s="120">
        <f t="shared" si="1"/>
        <v>32.916000000000004</v>
      </c>
    </row>
    <row r="66" spans="1:17" s="125" customFormat="1" ht="12" customHeight="1">
      <c r="A66" s="83" t="s">
        <v>2311</v>
      </c>
      <c r="B66" s="84" t="s">
        <v>1249</v>
      </c>
      <c r="C66" s="34">
        <v>4012200012668</v>
      </c>
      <c r="D66" s="35">
        <v>4983.84</v>
      </c>
      <c r="E66" s="67">
        <f t="shared" si="0"/>
        <v>747.57600000000002</v>
      </c>
      <c r="F66" s="68">
        <v>0.15</v>
      </c>
      <c r="G66" s="65"/>
      <c r="H66" s="65" t="s">
        <v>2266</v>
      </c>
      <c r="I66" s="127">
        <v>44578</v>
      </c>
      <c r="J66" s="66" t="s">
        <v>2322</v>
      </c>
      <c r="K66" s="83" t="s">
        <v>3806</v>
      </c>
      <c r="L66" s="30">
        <v>60338</v>
      </c>
      <c r="M66" s="83" t="str">
        <f>VLOOKUP(L66,Kardex!$A$1:$I$4996,2,FALSE)</f>
        <v>TORRES LARA URIEL RICARDO</v>
      </c>
      <c r="N66" s="83" t="str">
        <f>VLOOKUP(L66,Kardex!$A$1:$I$4996,4,FALSE)</f>
        <v>SUBDIRECTOR DE PROMOCION</v>
      </c>
      <c r="O66" s="83" t="str">
        <f>VLOOKUP(L66,Kardex!$A$1:$I$4996,5,FALSE)</f>
        <v>CD MX JULIO VERNE POLANCO</v>
      </c>
      <c r="P66" s="49">
        <v>0.3</v>
      </c>
      <c r="Q66" s="120">
        <f t="shared" si="1"/>
        <v>224.27279999999999</v>
      </c>
    </row>
    <row r="67" spans="1:17" s="125" customFormat="1" ht="12" customHeight="1">
      <c r="A67" s="83" t="s">
        <v>2311</v>
      </c>
      <c r="B67" s="84" t="s">
        <v>1249</v>
      </c>
      <c r="C67" s="34">
        <v>4011900435849</v>
      </c>
      <c r="D67" s="35">
        <v>635.94000000000005</v>
      </c>
      <c r="E67" s="67">
        <f t="shared" ref="E67:E130" si="2">+D67*F67</f>
        <v>95.391000000000005</v>
      </c>
      <c r="F67" s="68">
        <v>0.15</v>
      </c>
      <c r="G67" s="65"/>
      <c r="H67" s="65" t="s">
        <v>2339</v>
      </c>
      <c r="I67" s="127">
        <v>44567</v>
      </c>
      <c r="J67" s="66" t="s">
        <v>2379</v>
      </c>
      <c r="K67" s="83" t="s">
        <v>2779</v>
      </c>
      <c r="L67" s="30">
        <v>52307</v>
      </c>
      <c r="M67" s="83" t="str">
        <f>VLOOKUP(L67,Kardex!$A$1:$I$4996,2,FALSE)</f>
        <v>ESPINOSA LAGUNA DAVID ALEJANDRO</v>
      </c>
      <c r="N67" s="83" t="str">
        <f>VLOOKUP(L67,Kardex!$A$1:$I$4996,4,FALSE)</f>
        <v>ASESOR SENIOR</v>
      </c>
      <c r="O67" s="83" t="str">
        <f>VLOOKUP(L67,Kardex!$A$1:$I$4996,5,FALSE)</f>
        <v>CD MX LINDAVISTA</v>
      </c>
      <c r="P67" s="49">
        <v>0.3</v>
      </c>
      <c r="Q67" s="120">
        <f t="shared" ref="Q67:Q130" si="3">E67*P67</f>
        <v>28.6173</v>
      </c>
    </row>
    <row r="68" spans="1:17" s="125" customFormat="1" ht="12" customHeight="1">
      <c r="A68" s="83" t="s">
        <v>2338</v>
      </c>
      <c r="B68" s="84" t="s">
        <v>1249</v>
      </c>
      <c r="C68" s="34">
        <v>3101900017817</v>
      </c>
      <c r="D68" s="35">
        <v>419.62</v>
      </c>
      <c r="E68" s="67">
        <f t="shared" si="2"/>
        <v>54.550600000000003</v>
      </c>
      <c r="F68" s="68">
        <v>0.13</v>
      </c>
      <c r="G68" s="65"/>
      <c r="H68" s="65" t="s">
        <v>2339</v>
      </c>
      <c r="I68" s="127">
        <v>44574</v>
      </c>
      <c r="J68" s="66" t="s">
        <v>2379</v>
      </c>
      <c r="K68" s="83" t="s">
        <v>2780</v>
      </c>
      <c r="L68" s="30">
        <v>52307</v>
      </c>
      <c r="M68" s="83" t="str">
        <f>VLOOKUP(L68,Kardex!$A$1:$I$4996,2,FALSE)</f>
        <v>ESPINOSA LAGUNA DAVID ALEJANDRO</v>
      </c>
      <c r="N68" s="83" t="str">
        <f>VLOOKUP(L68,Kardex!$A$1:$I$4996,4,FALSE)</f>
        <v>ASESOR SENIOR</v>
      </c>
      <c r="O68" s="83" t="str">
        <f>VLOOKUP(L68,Kardex!$A$1:$I$4996,5,FALSE)</f>
        <v>CD MX LINDAVISTA</v>
      </c>
      <c r="P68" s="49">
        <v>0.3</v>
      </c>
      <c r="Q68" s="120">
        <f t="shared" si="3"/>
        <v>16.365179999999999</v>
      </c>
    </row>
    <row r="69" spans="1:17" s="125" customFormat="1" ht="12" customHeight="1">
      <c r="A69" s="83" t="s">
        <v>2311</v>
      </c>
      <c r="B69" s="84" t="s">
        <v>1249</v>
      </c>
      <c r="C69" s="34">
        <v>4011900423387</v>
      </c>
      <c r="D69" s="35">
        <v>212.56</v>
      </c>
      <c r="E69" s="67">
        <f t="shared" si="2"/>
        <v>31.884</v>
      </c>
      <c r="F69" s="68">
        <v>0.15</v>
      </c>
      <c r="G69" s="65"/>
      <c r="H69" s="65" t="s">
        <v>2339</v>
      </c>
      <c r="I69" s="127">
        <v>44575</v>
      </c>
      <c r="J69" s="66" t="s">
        <v>2379</v>
      </c>
      <c r="K69" s="83" t="s">
        <v>2782</v>
      </c>
      <c r="L69" s="30">
        <v>60992</v>
      </c>
      <c r="M69" s="83" t="str">
        <f>VLOOKUP(L69,Kardex!$A$1:$I$4996,2,FALSE)</f>
        <v>CRUZ GUTIERREZ YURIMA</v>
      </c>
      <c r="N69" s="83" t="str">
        <f>VLOOKUP(L69,Kardex!$A$1:$I$4996,4,FALSE)</f>
        <v>SUBDIRECTOR DE PROMOCION</v>
      </c>
      <c r="O69" s="83" t="str">
        <f>VLOOKUP(L69,Kardex!$A$1:$I$4996,5,FALSE)</f>
        <v>HGO PACHUCA CAMINO REAL</v>
      </c>
      <c r="P69" s="49">
        <v>0.3</v>
      </c>
      <c r="Q69" s="120">
        <f t="shared" si="3"/>
        <v>9.565199999999999</v>
      </c>
    </row>
    <row r="70" spans="1:17" s="125" customFormat="1" ht="12" customHeight="1">
      <c r="A70" s="83" t="s">
        <v>2311</v>
      </c>
      <c r="B70" s="84" t="s">
        <v>1249</v>
      </c>
      <c r="C70" s="34">
        <v>4012000063398</v>
      </c>
      <c r="D70" s="35">
        <v>518.12</v>
      </c>
      <c r="E70" s="67">
        <f t="shared" si="2"/>
        <v>77.718000000000004</v>
      </c>
      <c r="F70" s="68">
        <v>0.15</v>
      </c>
      <c r="G70" s="65"/>
      <c r="H70" s="65" t="s">
        <v>2339</v>
      </c>
      <c r="I70" s="127">
        <v>44575</v>
      </c>
      <c r="J70" s="66" t="s">
        <v>2379</v>
      </c>
      <c r="K70" s="83" t="s">
        <v>2781</v>
      </c>
      <c r="L70" s="30">
        <v>52307</v>
      </c>
      <c r="M70" s="83" t="str">
        <f>VLOOKUP(L70,Kardex!$A$1:$I$4996,2,FALSE)</f>
        <v>ESPINOSA LAGUNA DAVID ALEJANDRO</v>
      </c>
      <c r="N70" s="83" t="str">
        <f>VLOOKUP(L70,Kardex!$A$1:$I$4996,4,FALSE)</f>
        <v>ASESOR SENIOR</v>
      </c>
      <c r="O70" s="83" t="str">
        <f>VLOOKUP(L70,Kardex!$A$1:$I$4996,5,FALSE)</f>
        <v>CD MX LINDAVISTA</v>
      </c>
      <c r="P70" s="49">
        <v>0.3</v>
      </c>
      <c r="Q70" s="120">
        <f t="shared" si="3"/>
        <v>23.3154</v>
      </c>
    </row>
    <row r="71" spans="1:17" s="125" customFormat="1" ht="12" customHeight="1">
      <c r="A71" s="83" t="s">
        <v>2311</v>
      </c>
      <c r="B71" s="84" t="s">
        <v>1249</v>
      </c>
      <c r="C71" s="34">
        <v>4012100388698</v>
      </c>
      <c r="D71" s="35">
        <v>3180.18</v>
      </c>
      <c r="E71" s="67">
        <f t="shared" si="2"/>
        <v>477.02699999999993</v>
      </c>
      <c r="F71" s="68">
        <v>0.15</v>
      </c>
      <c r="G71" s="65"/>
      <c r="H71" s="65" t="s">
        <v>2266</v>
      </c>
      <c r="I71" s="127">
        <v>44579</v>
      </c>
      <c r="J71" s="66" t="s">
        <v>2322</v>
      </c>
      <c r="K71" s="83" t="s">
        <v>3807</v>
      </c>
      <c r="L71" s="30">
        <v>52307</v>
      </c>
      <c r="M71" s="83" t="str">
        <f>VLOOKUP(L71,Kardex!$A$1:$I$4996,2,FALSE)</f>
        <v>ESPINOSA LAGUNA DAVID ALEJANDRO</v>
      </c>
      <c r="N71" s="83" t="str">
        <f>VLOOKUP(L71,Kardex!$A$1:$I$4996,4,FALSE)</f>
        <v>ASESOR SENIOR</v>
      </c>
      <c r="O71" s="83" t="str">
        <f>VLOOKUP(L71,Kardex!$A$1:$I$4996,5,FALSE)</f>
        <v>CD MX LINDAVISTA</v>
      </c>
      <c r="P71" s="49">
        <v>0.3</v>
      </c>
      <c r="Q71" s="120">
        <f t="shared" si="3"/>
        <v>143.10809999999998</v>
      </c>
    </row>
    <row r="72" spans="1:17" s="125" customFormat="1" ht="12" customHeight="1">
      <c r="A72" s="83" t="s">
        <v>2311</v>
      </c>
      <c r="B72" s="84" t="s">
        <v>1249</v>
      </c>
      <c r="C72" s="34">
        <v>4012200012023</v>
      </c>
      <c r="D72" s="35">
        <v>4500.49</v>
      </c>
      <c r="E72" s="67">
        <f t="shared" si="2"/>
        <v>675.07349999999997</v>
      </c>
      <c r="F72" s="68">
        <v>0.15</v>
      </c>
      <c r="G72" s="65"/>
      <c r="H72" s="65" t="s">
        <v>2266</v>
      </c>
      <c r="I72" s="127">
        <v>44580</v>
      </c>
      <c r="J72" s="66" t="s">
        <v>2322</v>
      </c>
      <c r="K72" s="83" t="s">
        <v>3808</v>
      </c>
      <c r="L72" s="30">
        <v>52307</v>
      </c>
      <c r="M72" s="83" t="str">
        <f>VLOOKUP(L72,Kardex!$A$1:$I$4996,2,FALSE)</f>
        <v>ESPINOSA LAGUNA DAVID ALEJANDRO</v>
      </c>
      <c r="N72" s="83" t="str">
        <f>VLOOKUP(L72,Kardex!$A$1:$I$4996,4,FALSE)</f>
        <v>ASESOR SENIOR</v>
      </c>
      <c r="O72" s="83" t="str">
        <f>VLOOKUP(L72,Kardex!$A$1:$I$4996,5,FALSE)</f>
        <v>CD MX LINDAVISTA</v>
      </c>
      <c r="P72" s="49">
        <v>0.3</v>
      </c>
      <c r="Q72" s="120">
        <f t="shared" si="3"/>
        <v>202.52204999999998</v>
      </c>
    </row>
    <row r="73" spans="1:17" s="125" customFormat="1" ht="12" customHeight="1">
      <c r="A73" s="83" t="s">
        <v>2311</v>
      </c>
      <c r="B73" s="84" t="s">
        <v>1249</v>
      </c>
      <c r="C73" s="34">
        <v>4012100379136</v>
      </c>
      <c r="D73" s="35">
        <v>2999.91</v>
      </c>
      <c r="E73" s="67">
        <f t="shared" si="2"/>
        <v>449.98649999999998</v>
      </c>
      <c r="F73" s="68">
        <v>0.15</v>
      </c>
      <c r="G73" s="65"/>
      <c r="H73" s="65" t="s">
        <v>2266</v>
      </c>
      <c r="I73" s="127">
        <v>44581</v>
      </c>
      <c r="J73" s="66" t="s">
        <v>2322</v>
      </c>
      <c r="K73" s="83" t="s">
        <v>3809</v>
      </c>
      <c r="L73" s="30">
        <v>52307</v>
      </c>
      <c r="M73" s="83" t="str">
        <f>VLOOKUP(L73,Kardex!$A$1:$I$4996,2,FALSE)</f>
        <v>ESPINOSA LAGUNA DAVID ALEJANDRO</v>
      </c>
      <c r="N73" s="83" t="str">
        <f>VLOOKUP(L73,Kardex!$A$1:$I$4996,4,FALSE)</f>
        <v>ASESOR SENIOR</v>
      </c>
      <c r="O73" s="83" t="str">
        <f>VLOOKUP(L73,Kardex!$A$1:$I$4996,5,FALSE)</f>
        <v>CD MX LINDAVISTA</v>
      </c>
      <c r="P73" s="49">
        <v>0.3</v>
      </c>
      <c r="Q73" s="120">
        <f t="shared" si="3"/>
        <v>134.99594999999999</v>
      </c>
    </row>
    <row r="74" spans="1:17" s="125" customFormat="1" ht="12" customHeight="1">
      <c r="A74" s="83" t="s">
        <v>2338</v>
      </c>
      <c r="B74" s="84" t="s">
        <v>1249</v>
      </c>
      <c r="C74" s="34">
        <v>3101900010777</v>
      </c>
      <c r="D74" s="35">
        <v>1169.8699999999999</v>
      </c>
      <c r="E74" s="67">
        <f t="shared" si="2"/>
        <v>152.0831</v>
      </c>
      <c r="F74" s="68">
        <v>0.13</v>
      </c>
      <c r="G74" s="65"/>
      <c r="H74" s="65" t="s">
        <v>2265</v>
      </c>
      <c r="I74" s="127">
        <v>44582</v>
      </c>
      <c r="J74" s="66" t="s">
        <v>2379</v>
      </c>
      <c r="K74" s="83" t="s">
        <v>3810</v>
      </c>
      <c r="L74" s="30">
        <v>52307</v>
      </c>
      <c r="M74" s="83" t="str">
        <f>VLOOKUP(L74,Kardex!$A$1:$I$4996,2,FALSE)</f>
        <v>ESPINOSA LAGUNA DAVID ALEJANDRO</v>
      </c>
      <c r="N74" s="83" t="str">
        <f>VLOOKUP(L74,Kardex!$A$1:$I$4996,4,FALSE)</f>
        <v>ASESOR SENIOR</v>
      </c>
      <c r="O74" s="83" t="str">
        <f>VLOOKUP(L74,Kardex!$A$1:$I$4996,5,FALSE)</f>
        <v>CD MX LINDAVISTA</v>
      </c>
      <c r="P74" s="49">
        <v>0.3</v>
      </c>
      <c r="Q74" s="120">
        <f t="shared" si="3"/>
        <v>45.624929999999999</v>
      </c>
    </row>
    <row r="75" spans="1:17" s="125" customFormat="1" ht="12" customHeight="1">
      <c r="A75" s="83" t="s">
        <v>2311</v>
      </c>
      <c r="B75" s="84" t="s">
        <v>1249</v>
      </c>
      <c r="C75" s="34">
        <v>4012200008915</v>
      </c>
      <c r="D75" s="35">
        <v>4633.41</v>
      </c>
      <c r="E75" s="67">
        <f t="shared" si="2"/>
        <v>695.01149999999996</v>
      </c>
      <c r="F75" s="68">
        <v>0.15</v>
      </c>
      <c r="G75" s="65"/>
      <c r="H75" s="65" t="s">
        <v>2266</v>
      </c>
      <c r="I75" s="127">
        <v>44586</v>
      </c>
      <c r="J75" s="66" t="s">
        <v>2322</v>
      </c>
      <c r="K75" s="83" t="s">
        <v>3811</v>
      </c>
      <c r="L75" s="30">
        <v>52307</v>
      </c>
      <c r="M75" s="83" t="str">
        <f>VLOOKUP(L75,Kardex!$A$1:$I$4996,2,FALSE)</f>
        <v>ESPINOSA LAGUNA DAVID ALEJANDRO</v>
      </c>
      <c r="N75" s="83" t="str">
        <f>VLOOKUP(L75,Kardex!$A$1:$I$4996,4,FALSE)</f>
        <v>ASESOR SENIOR</v>
      </c>
      <c r="O75" s="83" t="str">
        <f>VLOOKUP(L75,Kardex!$A$1:$I$4996,5,FALSE)</f>
        <v>CD MX LINDAVISTA</v>
      </c>
      <c r="P75" s="49">
        <v>0.3</v>
      </c>
      <c r="Q75" s="120">
        <f t="shared" si="3"/>
        <v>208.50344999999999</v>
      </c>
    </row>
    <row r="76" spans="1:17" s="125" customFormat="1" ht="12" customHeight="1">
      <c r="A76" s="83" t="s">
        <v>2311</v>
      </c>
      <c r="B76" s="84" t="s">
        <v>1249</v>
      </c>
      <c r="C76" s="34">
        <v>4012100385650</v>
      </c>
      <c r="D76" s="35">
        <v>5606.78</v>
      </c>
      <c r="E76" s="67">
        <f t="shared" si="2"/>
        <v>841.01699999999994</v>
      </c>
      <c r="F76" s="68">
        <v>0.15</v>
      </c>
      <c r="G76" s="65"/>
      <c r="H76" s="65" t="s">
        <v>2266</v>
      </c>
      <c r="I76" s="127">
        <v>44589</v>
      </c>
      <c r="J76" s="66" t="s">
        <v>2322</v>
      </c>
      <c r="K76" s="83" t="s">
        <v>3812</v>
      </c>
      <c r="L76" s="30">
        <v>52307</v>
      </c>
      <c r="M76" s="83" t="str">
        <f>VLOOKUP(L76,Kardex!$A$1:$I$4996,2,FALSE)</f>
        <v>ESPINOSA LAGUNA DAVID ALEJANDRO</v>
      </c>
      <c r="N76" s="83" t="str">
        <f>VLOOKUP(L76,Kardex!$A$1:$I$4996,4,FALSE)</f>
        <v>ASESOR SENIOR</v>
      </c>
      <c r="O76" s="83" t="str">
        <f>VLOOKUP(L76,Kardex!$A$1:$I$4996,5,FALSE)</f>
        <v>CD MX LINDAVISTA</v>
      </c>
      <c r="P76" s="49">
        <v>0.3</v>
      </c>
      <c r="Q76" s="120">
        <f t="shared" si="3"/>
        <v>252.30509999999998</v>
      </c>
    </row>
    <row r="77" spans="1:17" s="125" customFormat="1" ht="12" customHeight="1">
      <c r="A77" s="83" t="s">
        <v>2311</v>
      </c>
      <c r="B77" s="84" t="s">
        <v>1249</v>
      </c>
      <c r="C77" s="34">
        <v>4012000063468</v>
      </c>
      <c r="D77" s="35">
        <v>454.76</v>
      </c>
      <c r="E77" s="67">
        <f t="shared" si="2"/>
        <v>68.213999999999999</v>
      </c>
      <c r="F77" s="68">
        <v>0.15</v>
      </c>
      <c r="G77" s="65"/>
      <c r="H77" s="65" t="s">
        <v>2339</v>
      </c>
      <c r="I77" s="127">
        <v>44592</v>
      </c>
      <c r="J77" s="66" t="s">
        <v>2379</v>
      </c>
      <c r="K77" s="83" t="s">
        <v>2783</v>
      </c>
      <c r="L77" s="30">
        <v>52307</v>
      </c>
      <c r="M77" s="83" t="str">
        <f>VLOOKUP(L77,Kardex!$A$1:$I$4996,2,FALSE)</f>
        <v>ESPINOSA LAGUNA DAVID ALEJANDRO</v>
      </c>
      <c r="N77" s="83" t="str">
        <f>VLOOKUP(L77,Kardex!$A$1:$I$4996,4,FALSE)</f>
        <v>ASESOR SENIOR</v>
      </c>
      <c r="O77" s="83" t="str">
        <f>VLOOKUP(L77,Kardex!$A$1:$I$4996,5,FALSE)</f>
        <v>CD MX LINDAVISTA</v>
      </c>
      <c r="P77" s="49">
        <v>0.3</v>
      </c>
      <c r="Q77" s="120">
        <f t="shared" si="3"/>
        <v>20.464199999999998</v>
      </c>
    </row>
    <row r="78" spans="1:17" s="125" customFormat="1" ht="12" customHeight="1">
      <c r="A78" s="83" t="s">
        <v>2311</v>
      </c>
      <c r="B78" s="84" t="s">
        <v>1249</v>
      </c>
      <c r="C78" s="34">
        <v>4012000629775</v>
      </c>
      <c r="D78" s="35">
        <v>4758.83</v>
      </c>
      <c r="E78" s="67">
        <f t="shared" si="2"/>
        <v>713.82449999999994</v>
      </c>
      <c r="F78" s="68">
        <v>0.15</v>
      </c>
      <c r="G78" s="65"/>
      <c r="H78" s="65" t="s">
        <v>2266</v>
      </c>
      <c r="I78" s="127">
        <v>44580</v>
      </c>
      <c r="J78" s="66" t="s">
        <v>2379</v>
      </c>
      <c r="K78" s="83" t="s">
        <v>3693</v>
      </c>
      <c r="L78" s="30">
        <v>63422</v>
      </c>
      <c r="M78" s="83" t="str">
        <f>VLOOKUP(L78,Kardex!$A$1:$I$4996,2,FALSE)</f>
        <v>VERA CERVANTES DANIA ILIANE</v>
      </c>
      <c r="N78" s="83" t="str">
        <f>VLOOKUP(L78,Kardex!$A$1:$I$4996,4,FALSE)</f>
        <v>ASESOR DE SERVICIO</v>
      </c>
      <c r="O78" s="83" t="str">
        <f>VLOOKUP(L78,Kardex!$A$1:$I$4996,5,FALSE)</f>
        <v>CD MX LINDAVISTA</v>
      </c>
      <c r="P78" s="49">
        <v>0.3</v>
      </c>
      <c r="Q78" s="120">
        <f t="shared" si="3"/>
        <v>214.14734999999999</v>
      </c>
    </row>
    <row r="79" spans="1:17" s="125" customFormat="1" ht="12" customHeight="1">
      <c r="A79" s="83" t="s">
        <v>2311</v>
      </c>
      <c r="B79" s="84" t="s">
        <v>1249</v>
      </c>
      <c r="C79" s="34">
        <v>4011900402928</v>
      </c>
      <c r="D79" s="35">
        <v>586.03</v>
      </c>
      <c r="E79" s="67">
        <f t="shared" si="2"/>
        <v>87.904499999999999</v>
      </c>
      <c r="F79" s="68">
        <v>0.15</v>
      </c>
      <c r="G79" s="65"/>
      <c r="H79" s="65" t="s">
        <v>2339</v>
      </c>
      <c r="I79" s="127">
        <v>44582</v>
      </c>
      <c r="J79" s="66" t="s">
        <v>2379</v>
      </c>
      <c r="K79" s="83" t="s">
        <v>2784</v>
      </c>
      <c r="L79" s="30">
        <v>62024</v>
      </c>
      <c r="M79" s="83" t="str">
        <f>VLOOKUP(L79,Kardex!$A$1:$I$4996,2,FALSE)</f>
        <v>BRACAMONTES GARCIA JORGE ARMANDO</v>
      </c>
      <c r="N79" s="83" t="str">
        <f>VLOOKUP(L79,Kardex!$A$1:$I$4996,4,FALSE)</f>
        <v>ASESOR BANCA ESPECIALIZADA</v>
      </c>
      <c r="O79" s="83" t="str">
        <f>VLOOKUP(L79,Kardex!$A$1:$I$4996,5,FALSE)</f>
        <v>CD MX MONTES URALES</v>
      </c>
      <c r="P79" s="49">
        <v>0.3</v>
      </c>
      <c r="Q79" s="120">
        <f t="shared" si="3"/>
        <v>26.37135</v>
      </c>
    </row>
    <row r="80" spans="1:17" s="125" customFormat="1" ht="12" customHeight="1">
      <c r="A80" s="83" t="s">
        <v>2311</v>
      </c>
      <c r="B80" s="84" t="s">
        <v>1249</v>
      </c>
      <c r="C80" s="34">
        <v>4012000583178</v>
      </c>
      <c r="D80" s="35">
        <v>441.44</v>
      </c>
      <c r="E80" s="67">
        <f t="shared" si="2"/>
        <v>66.215999999999994</v>
      </c>
      <c r="F80" s="68">
        <v>0.15</v>
      </c>
      <c r="G80" s="65"/>
      <c r="H80" s="65" t="s">
        <v>2339</v>
      </c>
      <c r="I80" s="127">
        <v>44582</v>
      </c>
      <c r="J80" s="66" t="s">
        <v>2379</v>
      </c>
      <c r="K80" s="83" t="s">
        <v>2785</v>
      </c>
      <c r="L80" s="30">
        <v>63422</v>
      </c>
      <c r="M80" s="83" t="str">
        <f>VLOOKUP(L80,Kardex!$A$1:$I$4996,2,FALSE)</f>
        <v>VERA CERVANTES DANIA ILIANE</v>
      </c>
      <c r="N80" s="83" t="str">
        <f>VLOOKUP(L80,Kardex!$A$1:$I$4996,4,FALSE)</f>
        <v>ASESOR DE SERVICIO</v>
      </c>
      <c r="O80" s="83" t="str">
        <f>VLOOKUP(L80,Kardex!$A$1:$I$4996,5,FALSE)</f>
        <v>CD MX LINDAVISTA</v>
      </c>
      <c r="P80" s="49">
        <v>0.3</v>
      </c>
      <c r="Q80" s="120">
        <f t="shared" si="3"/>
        <v>19.864799999999999</v>
      </c>
    </row>
    <row r="81" spans="1:17" s="125" customFormat="1" ht="12" customHeight="1">
      <c r="A81" s="83" t="s">
        <v>2335</v>
      </c>
      <c r="B81" s="84" t="s">
        <v>1249</v>
      </c>
      <c r="C81" s="34">
        <v>2882000031922</v>
      </c>
      <c r="D81" s="35">
        <v>2315.66</v>
      </c>
      <c r="E81" s="67">
        <f t="shared" si="2"/>
        <v>231.57</v>
      </c>
      <c r="F81" s="68">
        <v>0.10000172736930292</v>
      </c>
      <c r="G81" s="65"/>
      <c r="H81" s="65" t="s">
        <v>3784</v>
      </c>
      <c r="I81" s="127">
        <v>44592</v>
      </c>
      <c r="J81" s="66" t="s">
        <v>2379</v>
      </c>
      <c r="K81" s="83" t="s">
        <v>2786</v>
      </c>
      <c r="L81" s="30">
        <v>63422</v>
      </c>
      <c r="M81" s="83" t="str">
        <f>VLOOKUP(L81,Kardex!$A$1:$I$4996,2,FALSE)</f>
        <v>VERA CERVANTES DANIA ILIANE</v>
      </c>
      <c r="N81" s="83" t="str">
        <f>VLOOKUP(L81,Kardex!$A$1:$I$4996,4,FALSE)</f>
        <v>ASESOR DE SERVICIO</v>
      </c>
      <c r="O81" s="83" t="str">
        <f>VLOOKUP(L81,Kardex!$A$1:$I$4996,5,FALSE)</f>
        <v>CD MX LINDAVISTA</v>
      </c>
      <c r="P81" s="49">
        <v>0.3</v>
      </c>
      <c r="Q81" s="120">
        <f t="shared" si="3"/>
        <v>69.470999999999989</v>
      </c>
    </row>
    <row r="82" spans="1:17" s="125" customFormat="1" ht="12" customHeight="1">
      <c r="A82" s="83" t="s">
        <v>2311</v>
      </c>
      <c r="B82" s="84" t="s">
        <v>1249</v>
      </c>
      <c r="C82" s="34">
        <v>4011900339394</v>
      </c>
      <c r="D82" s="35">
        <v>373.84</v>
      </c>
      <c r="E82" s="67">
        <f t="shared" si="2"/>
        <v>56.075999999999993</v>
      </c>
      <c r="F82" s="68">
        <v>0.15</v>
      </c>
      <c r="G82" s="65"/>
      <c r="H82" s="65" t="s">
        <v>2339</v>
      </c>
      <c r="I82" s="127">
        <v>44572</v>
      </c>
      <c r="J82" s="66" t="s">
        <v>2379</v>
      </c>
      <c r="K82" s="83" t="s">
        <v>2787</v>
      </c>
      <c r="L82" s="30">
        <v>61405</v>
      </c>
      <c r="M82" s="83" t="str">
        <f>VLOOKUP(L82,Kardex!$A$1:$I$4996,2,FALSE)</f>
        <v>LEON ESQUIVEL JOSE GILBERTO</v>
      </c>
      <c r="N82" s="83" t="str">
        <f>VLOOKUP(L82,Kardex!$A$1:$I$4996,4,FALSE)</f>
        <v>ASESOR</v>
      </c>
      <c r="O82" s="83" t="str">
        <f>VLOOKUP(L82,Kardex!$A$1:$I$4996,5,FALSE)</f>
        <v>BAJA</v>
      </c>
      <c r="P82" s="49">
        <v>0.3</v>
      </c>
      <c r="Q82" s="120">
        <f t="shared" si="3"/>
        <v>16.822799999999997</v>
      </c>
    </row>
    <row r="83" spans="1:17" s="125" customFormat="1" ht="12" customHeight="1">
      <c r="A83" s="83" t="s">
        <v>2338</v>
      </c>
      <c r="B83" s="84" t="s">
        <v>1249</v>
      </c>
      <c r="C83" s="34">
        <v>3102000019783</v>
      </c>
      <c r="D83" s="35">
        <v>1032.81</v>
      </c>
      <c r="E83" s="67">
        <f t="shared" si="2"/>
        <v>134.2653</v>
      </c>
      <c r="F83" s="68">
        <v>0.13</v>
      </c>
      <c r="G83" s="65"/>
      <c r="H83" s="65" t="s">
        <v>2339</v>
      </c>
      <c r="I83" s="127">
        <v>44571</v>
      </c>
      <c r="J83" s="66" t="s">
        <v>2379</v>
      </c>
      <c r="K83" s="83" t="s">
        <v>2788</v>
      </c>
      <c r="L83" s="30">
        <v>52316</v>
      </c>
      <c r="M83" s="83" t="str">
        <f>VLOOKUP(L83,Kardex!$A$1:$I$4996,2,FALSE)</f>
        <v>MORA CERVANTES JAVIER</v>
      </c>
      <c r="N83" s="83" t="str">
        <f>VLOOKUP(L83,Kardex!$A$1:$I$4996,4,FALSE)</f>
        <v>ASESOR SENIOR</v>
      </c>
      <c r="O83" s="83" t="str">
        <f>VLOOKUP(L83,Kardex!$A$1:$I$4996,5,FALSE)</f>
        <v>CD MX LINDAVISTA</v>
      </c>
      <c r="P83" s="49">
        <v>0.3</v>
      </c>
      <c r="Q83" s="120">
        <f t="shared" si="3"/>
        <v>40.279589999999999</v>
      </c>
    </row>
    <row r="84" spans="1:17" s="125" customFormat="1" ht="12" customHeight="1">
      <c r="A84" s="83" t="s">
        <v>2335</v>
      </c>
      <c r="B84" s="84" t="s">
        <v>1249</v>
      </c>
      <c r="C84" s="34">
        <v>2882100030151</v>
      </c>
      <c r="D84" s="35">
        <v>1517.7</v>
      </c>
      <c r="E84" s="67">
        <f t="shared" si="2"/>
        <v>288.363</v>
      </c>
      <c r="F84" s="68">
        <v>0.19</v>
      </c>
      <c r="G84" s="65"/>
      <c r="H84" s="65" t="s">
        <v>2339</v>
      </c>
      <c r="I84" s="127">
        <v>44574</v>
      </c>
      <c r="J84" s="66" t="s">
        <v>2322</v>
      </c>
      <c r="K84" s="83" t="s">
        <v>3545</v>
      </c>
      <c r="L84" s="30">
        <v>52316</v>
      </c>
      <c r="M84" s="83" t="str">
        <f>VLOOKUP(L84,Kardex!$A$1:$I$4996,2,FALSE)</f>
        <v>MORA CERVANTES JAVIER</v>
      </c>
      <c r="N84" s="83" t="str">
        <f>VLOOKUP(L84,Kardex!$A$1:$I$4996,4,FALSE)</f>
        <v>ASESOR SENIOR</v>
      </c>
      <c r="O84" s="83" t="str">
        <f>VLOOKUP(L84,Kardex!$A$1:$I$4996,5,FALSE)</f>
        <v>CD MX LINDAVISTA</v>
      </c>
      <c r="P84" s="49">
        <v>0.3</v>
      </c>
      <c r="Q84" s="120">
        <f t="shared" si="3"/>
        <v>86.508899999999997</v>
      </c>
    </row>
    <row r="85" spans="1:17" s="125" customFormat="1" ht="12" customHeight="1">
      <c r="A85" s="83" t="s">
        <v>2338</v>
      </c>
      <c r="B85" s="84" t="s">
        <v>1249</v>
      </c>
      <c r="C85" s="34">
        <v>3101900008512</v>
      </c>
      <c r="D85" s="35">
        <v>776.94</v>
      </c>
      <c r="E85" s="67">
        <f t="shared" si="2"/>
        <v>101.00220000000002</v>
      </c>
      <c r="F85" s="68">
        <v>0.13</v>
      </c>
      <c r="G85" s="65"/>
      <c r="H85" s="65" t="s">
        <v>2339</v>
      </c>
      <c r="I85" s="127">
        <v>44579</v>
      </c>
      <c r="J85" s="66" t="s">
        <v>2379</v>
      </c>
      <c r="K85" s="83" t="s">
        <v>2789</v>
      </c>
      <c r="L85" s="30">
        <v>52316</v>
      </c>
      <c r="M85" s="83" t="str">
        <f>VLOOKUP(L85,Kardex!$A$1:$I$4996,2,FALSE)</f>
        <v>MORA CERVANTES JAVIER</v>
      </c>
      <c r="N85" s="83" t="str">
        <f>VLOOKUP(L85,Kardex!$A$1:$I$4996,4,FALSE)</f>
        <v>ASESOR SENIOR</v>
      </c>
      <c r="O85" s="83" t="str">
        <f>VLOOKUP(L85,Kardex!$A$1:$I$4996,5,FALSE)</f>
        <v>CD MX LINDAVISTA</v>
      </c>
      <c r="P85" s="49">
        <v>0.3</v>
      </c>
      <c r="Q85" s="120">
        <f t="shared" si="3"/>
        <v>30.300660000000004</v>
      </c>
    </row>
    <row r="86" spans="1:17" s="125" customFormat="1" ht="12" customHeight="1">
      <c r="A86" s="83" t="s">
        <v>2311</v>
      </c>
      <c r="B86" s="84" t="s">
        <v>1249</v>
      </c>
      <c r="C86" s="34">
        <v>4011900492161</v>
      </c>
      <c r="D86" s="35">
        <v>295.48</v>
      </c>
      <c r="E86" s="67">
        <f t="shared" si="2"/>
        <v>44.322000000000003</v>
      </c>
      <c r="F86" s="68">
        <v>0.15</v>
      </c>
      <c r="G86" s="65"/>
      <c r="H86" s="65" t="s">
        <v>2339</v>
      </c>
      <c r="I86" s="127">
        <v>44581</v>
      </c>
      <c r="J86" s="66" t="s">
        <v>2379</v>
      </c>
      <c r="K86" s="83" t="s">
        <v>2788</v>
      </c>
      <c r="L86" s="30">
        <v>52316</v>
      </c>
      <c r="M86" s="83" t="str">
        <f>VLOOKUP(L86,Kardex!$A$1:$I$4996,2,FALSE)</f>
        <v>MORA CERVANTES JAVIER</v>
      </c>
      <c r="N86" s="83" t="str">
        <f>VLOOKUP(L86,Kardex!$A$1:$I$4996,4,FALSE)</f>
        <v>ASESOR SENIOR</v>
      </c>
      <c r="O86" s="83" t="str">
        <f>VLOOKUP(L86,Kardex!$A$1:$I$4996,5,FALSE)</f>
        <v>CD MX LINDAVISTA</v>
      </c>
      <c r="P86" s="49">
        <v>0.3</v>
      </c>
      <c r="Q86" s="120">
        <f t="shared" si="3"/>
        <v>13.2966</v>
      </c>
    </row>
    <row r="87" spans="1:17" s="125" customFormat="1" ht="12" customHeight="1">
      <c r="A87" s="83" t="s">
        <v>2311</v>
      </c>
      <c r="B87" s="84" t="s">
        <v>1249</v>
      </c>
      <c r="C87" s="34">
        <v>4011900492187</v>
      </c>
      <c r="D87" s="35">
        <v>657.01</v>
      </c>
      <c r="E87" s="67">
        <f t="shared" si="2"/>
        <v>98.55149999999999</v>
      </c>
      <c r="F87" s="68">
        <v>0.15</v>
      </c>
      <c r="G87" s="65"/>
      <c r="H87" s="65" t="s">
        <v>2339</v>
      </c>
      <c r="I87" s="127">
        <v>44581</v>
      </c>
      <c r="J87" s="66" t="s">
        <v>2379</v>
      </c>
      <c r="K87" s="83" t="s">
        <v>2788</v>
      </c>
      <c r="L87" s="30">
        <v>52316</v>
      </c>
      <c r="M87" s="83" t="str">
        <f>VLOOKUP(L87,Kardex!$A$1:$I$4996,2,FALSE)</f>
        <v>MORA CERVANTES JAVIER</v>
      </c>
      <c r="N87" s="83" t="str">
        <f>VLOOKUP(L87,Kardex!$A$1:$I$4996,4,FALSE)</f>
        <v>ASESOR SENIOR</v>
      </c>
      <c r="O87" s="83" t="str">
        <f>VLOOKUP(L87,Kardex!$A$1:$I$4996,5,FALSE)</f>
        <v>CD MX LINDAVISTA</v>
      </c>
      <c r="P87" s="49">
        <v>0.3</v>
      </c>
      <c r="Q87" s="120">
        <f t="shared" si="3"/>
        <v>29.565449999999995</v>
      </c>
    </row>
    <row r="88" spans="1:17" s="125" customFormat="1" ht="12" customHeight="1">
      <c r="A88" s="83" t="s">
        <v>2311</v>
      </c>
      <c r="B88" s="84" t="s">
        <v>1249</v>
      </c>
      <c r="C88" s="34">
        <v>4012100225072</v>
      </c>
      <c r="D88" s="35">
        <v>2675.83</v>
      </c>
      <c r="E88" s="67">
        <f t="shared" si="2"/>
        <v>401.37449999999995</v>
      </c>
      <c r="F88" s="68">
        <v>0.15</v>
      </c>
      <c r="G88" s="65"/>
      <c r="H88" s="65" t="s">
        <v>2308</v>
      </c>
      <c r="I88" s="127">
        <v>44581</v>
      </c>
      <c r="J88" s="66" t="s">
        <v>2322</v>
      </c>
      <c r="K88" s="83" t="s">
        <v>3813</v>
      </c>
      <c r="L88" s="30">
        <v>52316</v>
      </c>
      <c r="M88" s="83" t="str">
        <f>VLOOKUP(L88,Kardex!$A$1:$I$4996,2,FALSE)</f>
        <v>MORA CERVANTES JAVIER</v>
      </c>
      <c r="N88" s="83" t="str">
        <f>VLOOKUP(L88,Kardex!$A$1:$I$4996,4,FALSE)</f>
        <v>ASESOR SENIOR</v>
      </c>
      <c r="O88" s="83" t="str">
        <f>VLOOKUP(L88,Kardex!$A$1:$I$4996,5,FALSE)</f>
        <v>CD MX LINDAVISTA</v>
      </c>
      <c r="P88" s="49">
        <v>0.3</v>
      </c>
      <c r="Q88" s="120">
        <f t="shared" si="3"/>
        <v>120.41234999999998</v>
      </c>
    </row>
    <row r="89" spans="1:17" s="125" customFormat="1" ht="12" customHeight="1">
      <c r="A89" s="83" t="s">
        <v>2311</v>
      </c>
      <c r="B89" s="84" t="s">
        <v>1249</v>
      </c>
      <c r="C89" s="34">
        <v>4012100195880</v>
      </c>
      <c r="D89" s="35">
        <v>3190.8</v>
      </c>
      <c r="E89" s="67">
        <f t="shared" si="2"/>
        <v>478.62</v>
      </c>
      <c r="F89" s="68">
        <v>0.15</v>
      </c>
      <c r="G89" s="65"/>
      <c r="H89" s="65" t="s">
        <v>2308</v>
      </c>
      <c r="I89" s="127">
        <v>44582</v>
      </c>
      <c r="J89" s="66" t="s">
        <v>2322</v>
      </c>
      <c r="K89" s="83" t="s">
        <v>3814</v>
      </c>
      <c r="L89" s="30">
        <v>52316</v>
      </c>
      <c r="M89" s="83" t="str">
        <f>VLOOKUP(L89,Kardex!$A$1:$I$4996,2,FALSE)</f>
        <v>MORA CERVANTES JAVIER</v>
      </c>
      <c r="N89" s="83" t="str">
        <f>VLOOKUP(L89,Kardex!$A$1:$I$4996,4,FALSE)</f>
        <v>ASESOR SENIOR</v>
      </c>
      <c r="O89" s="83" t="str">
        <f>VLOOKUP(L89,Kardex!$A$1:$I$4996,5,FALSE)</f>
        <v>CD MX LINDAVISTA</v>
      </c>
      <c r="P89" s="49">
        <v>0.3</v>
      </c>
      <c r="Q89" s="120">
        <f t="shared" si="3"/>
        <v>143.58599999999998</v>
      </c>
    </row>
    <row r="90" spans="1:17" s="125" customFormat="1" ht="12" customHeight="1">
      <c r="A90" s="83" t="s">
        <v>2311</v>
      </c>
      <c r="B90" s="84" t="s">
        <v>1249</v>
      </c>
      <c r="C90" s="34">
        <v>4012000012752</v>
      </c>
      <c r="D90" s="35">
        <v>15354.7</v>
      </c>
      <c r="E90" s="67">
        <f t="shared" si="2"/>
        <v>2303.2049999999999</v>
      </c>
      <c r="F90" s="68">
        <v>0.15</v>
      </c>
      <c r="G90" s="65"/>
      <c r="H90" s="65" t="s">
        <v>2266</v>
      </c>
      <c r="I90" s="127">
        <v>44575</v>
      </c>
      <c r="J90" s="66" t="s">
        <v>2379</v>
      </c>
      <c r="K90" s="83" t="s">
        <v>3815</v>
      </c>
      <c r="L90" s="30">
        <v>52672</v>
      </c>
      <c r="M90" s="83" t="str">
        <f>VLOOKUP(L90,Kardex!$A$1:$I$4996,2,FALSE)</f>
        <v>SANCHEZ OJEDA ERICK</v>
      </c>
      <c r="N90" s="83" t="str">
        <f>VLOOKUP(L90,Kardex!$A$1:$I$4996,4,FALSE)</f>
        <v>DIRECTOR DE CENTRO FINANCIERO</v>
      </c>
      <c r="O90" s="83" t="str">
        <f>VLOOKUP(L90,Kardex!$A$1:$I$4996,5,FALSE)</f>
        <v>CD MX LINDAVISTA</v>
      </c>
      <c r="P90" s="49">
        <v>0.3</v>
      </c>
      <c r="Q90" s="120">
        <f t="shared" si="3"/>
        <v>690.9615</v>
      </c>
    </row>
    <row r="91" spans="1:17" s="125" customFormat="1" ht="12" customHeight="1">
      <c r="A91" s="83" t="s">
        <v>2311</v>
      </c>
      <c r="B91" s="84" t="s">
        <v>1249</v>
      </c>
      <c r="C91" s="34">
        <v>4052000014254</v>
      </c>
      <c r="D91" s="35">
        <v>588.26</v>
      </c>
      <c r="E91" s="67">
        <f t="shared" si="2"/>
        <v>88.23899999999999</v>
      </c>
      <c r="F91" s="68">
        <v>0.15</v>
      </c>
      <c r="G91" s="65"/>
      <c r="H91" s="65" t="s">
        <v>2339</v>
      </c>
      <c r="I91" s="127">
        <v>44586</v>
      </c>
      <c r="J91" s="66" t="s">
        <v>2379</v>
      </c>
      <c r="K91" s="83" t="s">
        <v>2790</v>
      </c>
      <c r="L91" s="30">
        <v>52672</v>
      </c>
      <c r="M91" s="83" t="str">
        <f>VLOOKUP(L91,Kardex!$A$1:$I$4996,2,FALSE)</f>
        <v>SANCHEZ OJEDA ERICK</v>
      </c>
      <c r="N91" s="83" t="str">
        <f>VLOOKUP(L91,Kardex!$A$1:$I$4996,4,FALSE)</f>
        <v>DIRECTOR DE CENTRO FINANCIERO</v>
      </c>
      <c r="O91" s="83" t="str">
        <f>VLOOKUP(L91,Kardex!$A$1:$I$4996,5,FALSE)</f>
        <v>CD MX LINDAVISTA</v>
      </c>
      <c r="P91" s="49">
        <v>0.3</v>
      </c>
      <c r="Q91" s="120">
        <f t="shared" si="3"/>
        <v>26.471699999999995</v>
      </c>
    </row>
    <row r="92" spans="1:17" s="125" customFormat="1" ht="12" customHeight="1">
      <c r="A92" s="83" t="s">
        <v>2311</v>
      </c>
      <c r="B92" s="84" t="s">
        <v>1249</v>
      </c>
      <c r="C92" s="34">
        <v>4011900414784</v>
      </c>
      <c r="D92" s="35">
        <v>1033.53</v>
      </c>
      <c r="E92" s="67">
        <f t="shared" si="2"/>
        <v>155.02949999999998</v>
      </c>
      <c r="F92" s="68">
        <v>0.15</v>
      </c>
      <c r="G92" s="65"/>
      <c r="H92" s="65" t="s">
        <v>2339</v>
      </c>
      <c r="I92" s="127">
        <v>44587</v>
      </c>
      <c r="J92" s="66" t="s">
        <v>2379</v>
      </c>
      <c r="K92" s="83" t="s">
        <v>2791</v>
      </c>
      <c r="L92" s="30">
        <v>52316</v>
      </c>
      <c r="M92" s="83" t="str">
        <f>VLOOKUP(L92,Kardex!$A$1:$I$4996,2,FALSE)</f>
        <v>MORA CERVANTES JAVIER</v>
      </c>
      <c r="N92" s="83" t="str">
        <f>VLOOKUP(L92,Kardex!$A$1:$I$4996,4,FALSE)</f>
        <v>ASESOR SENIOR</v>
      </c>
      <c r="O92" s="83" t="str">
        <f>VLOOKUP(L92,Kardex!$A$1:$I$4996,5,FALSE)</f>
        <v>CD MX LINDAVISTA</v>
      </c>
      <c r="P92" s="49">
        <v>0.3</v>
      </c>
      <c r="Q92" s="120">
        <f t="shared" si="3"/>
        <v>46.508849999999995</v>
      </c>
    </row>
    <row r="93" spans="1:17" s="125" customFormat="1" ht="12" customHeight="1">
      <c r="A93" s="83" t="s">
        <v>2311</v>
      </c>
      <c r="B93" s="84" t="s">
        <v>1249</v>
      </c>
      <c r="C93" s="34">
        <v>4012000229227</v>
      </c>
      <c r="D93" s="35">
        <v>217.66</v>
      </c>
      <c r="E93" s="67">
        <f t="shared" si="2"/>
        <v>32.649000000000001</v>
      </c>
      <c r="F93" s="68">
        <v>0.15</v>
      </c>
      <c r="G93" s="65"/>
      <c r="H93" s="65" t="s">
        <v>2339</v>
      </c>
      <c r="I93" s="127">
        <v>44587</v>
      </c>
      <c r="J93" s="66" t="s">
        <v>2379</v>
      </c>
      <c r="K93" s="83" t="s">
        <v>2792</v>
      </c>
      <c r="L93" s="30">
        <v>52672</v>
      </c>
      <c r="M93" s="83" t="str">
        <f>VLOOKUP(L93,Kardex!$A$1:$I$4996,2,FALSE)</f>
        <v>SANCHEZ OJEDA ERICK</v>
      </c>
      <c r="N93" s="83" t="str">
        <f>VLOOKUP(L93,Kardex!$A$1:$I$4996,4,FALSE)</f>
        <v>DIRECTOR DE CENTRO FINANCIERO</v>
      </c>
      <c r="O93" s="83" t="str">
        <f>VLOOKUP(L93,Kardex!$A$1:$I$4996,5,FALSE)</f>
        <v>CD MX LINDAVISTA</v>
      </c>
      <c r="P93" s="49">
        <v>0.3</v>
      </c>
      <c r="Q93" s="120">
        <f t="shared" si="3"/>
        <v>9.7947000000000006</v>
      </c>
    </row>
    <row r="94" spans="1:17" s="125" customFormat="1" ht="12" customHeight="1">
      <c r="A94" s="83" t="s">
        <v>2311</v>
      </c>
      <c r="B94" s="84" t="s">
        <v>1249</v>
      </c>
      <c r="C94" s="34">
        <v>4012000229639</v>
      </c>
      <c r="D94" s="35">
        <v>307.92</v>
      </c>
      <c r="E94" s="67">
        <f t="shared" si="2"/>
        <v>46.188000000000002</v>
      </c>
      <c r="F94" s="68">
        <v>0.15</v>
      </c>
      <c r="G94" s="65"/>
      <c r="H94" s="65" t="s">
        <v>2339</v>
      </c>
      <c r="I94" s="127">
        <v>44587</v>
      </c>
      <c r="J94" s="66" t="s">
        <v>2379</v>
      </c>
      <c r="K94" s="83" t="s">
        <v>2792</v>
      </c>
      <c r="L94" s="30">
        <v>52672</v>
      </c>
      <c r="M94" s="83" t="str">
        <f>VLOOKUP(L94,Kardex!$A$1:$I$4996,2,FALSE)</f>
        <v>SANCHEZ OJEDA ERICK</v>
      </c>
      <c r="N94" s="83" t="str">
        <f>VLOOKUP(L94,Kardex!$A$1:$I$4996,4,FALSE)</f>
        <v>DIRECTOR DE CENTRO FINANCIERO</v>
      </c>
      <c r="O94" s="83" t="str">
        <f>VLOOKUP(L94,Kardex!$A$1:$I$4996,5,FALSE)</f>
        <v>CD MX LINDAVISTA</v>
      </c>
      <c r="P94" s="49">
        <v>0.3</v>
      </c>
      <c r="Q94" s="120">
        <f t="shared" si="3"/>
        <v>13.856400000000001</v>
      </c>
    </row>
    <row r="95" spans="1:17" s="125" customFormat="1" ht="12" customHeight="1">
      <c r="A95" s="83" t="s">
        <v>2311</v>
      </c>
      <c r="B95" s="84" t="s">
        <v>1249</v>
      </c>
      <c r="C95" s="34">
        <v>4012000003724</v>
      </c>
      <c r="D95" s="35">
        <v>445.42</v>
      </c>
      <c r="E95" s="67">
        <f t="shared" si="2"/>
        <v>66.813000000000002</v>
      </c>
      <c r="F95" s="68">
        <v>0.15</v>
      </c>
      <c r="G95" s="65"/>
      <c r="H95" s="65" t="s">
        <v>2339</v>
      </c>
      <c r="I95" s="127">
        <v>44566</v>
      </c>
      <c r="J95" s="66" t="s">
        <v>2379</v>
      </c>
      <c r="K95" s="83" t="s">
        <v>2794</v>
      </c>
      <c r="L95" s="30">
        <v>52313</v>
      </c>
      <c r="M95" s="83" t="str">
        <f>VLOOKUP(L95,Kardex!$A$1:$I$4996,2,FALSE)</f>
        <v>SERNA BLANCO ELIZABETH</v>
      </c>
      <c r="N95" s="83" t="str">
        <f>VLOOKUP(L95,Kardex!$A$1:$I$4996,4,FALSE)</f>
        <v>ASESOR SENIOR</v>
      </c>
      <c r="O95" s="83" t="str">
        <f>VLOOKUP(L95,Kardex!$A$1:$I$4996,5,FALSE)</f>
        <v>CD MX LINDAVISTA</v>
      </c>
      <c r="P95" s="49">
        <v>0.3</v>
      </c>
      <c r="Q95" s="120">
        <f t="shared" si="3"/>
        <v>20.043900000000001</v>
      </c>
    </row>
    <row r="96" spans="1:17" s="125" customFormat="1" ht="12" customHeight="1">
      <c r="A96" s="83" t="s">
        <v>2311</v>
      </c>
      <c r="B96" s="84" t="s">
        <v>1249</v>
      </c>
      <c r="C96" s="34">
        <v>4011900377653</v>
      </c>
      <c r="D96" s="35">
        <v>274.49</v>
      </c>
      <c r="E96" s="67">
        <f t="shared" si="2"/>
        <v>41.173499999999997</v>
      </c>
      <c r="F96" s="68">
        <v>0.15</v>
      </c>
      <c r="G96" s="65"/>
      <c r="H96" s="65" t="s">
        <v>2339</v>
      </c>
      <c r="I96" s="127">
        <v>44573</v>
      </c>
      <c r="J96" s="66" t="s">
        <v>2379</v>
      </c>
      <c r="K96" s="83" t="s">
        <v>3538</v>
      </c>
      <c r="L96" s="30">
        <v>52313</v>
      </c>
      <c r="M96" s="83" t="str">
        <f>VLOOKUP(L96,Kardex!$A$1:$I$4996,2,FALSE)</f>
        <v>SERNA BLANCO ELIZABETH</v>
      </c>
      <c r="N96" s="83" t="str">
        <f>VLOOKUP(L96,Kardex!$A$1:$I$4996,4,FALSE)</f>
        <v>ASESOR SENIOR</v>
      </c>
      <c r="O96" s="83" t="str">
        <f>VLOOKUP(L96,Kardex!$A$1:$I$4996,5,FALSE)</f>
        <v>CD MX LINDAVISTA</v>
      </c>
      <c r="P96" s="49">
        <v>0.3</v>
      </c>
      <c r="Q96" s="120">
        <f t="shared" si="3"/>
        <v>12.352049999999998</v>
      </c>
    </row>
    <row r="97" spans="1:17" s="125" customFormat="1" ht="12" customHeight="1">
      <c r="A97" s="83" t="s">
        <v>2311</v>
      </c>
      <c r="B97" s="84" t="s">
        <v>1249</v>
      </c>
      <c r="C97" s="34">
        <v>4011900382521</v>
      </c>
      <c r="D97" s="35">
        <v>548.85</v>
      </c>
      <c r="E97" s="67">
        <f t="shared" si="2"/>
        <v>82.327500000000001</v>
      </c>
      <c r="F97" s="68">
        <v>0.15</v>
      </c>
      <c r="G97" s="65"/>
      <c r="H97" s="65" t="s">
        <v>2339</v>
      </c>
      <c r="I97" s="127">
        <v>44574</v>
      </c>
      <c r="J97" s="66" t="s">
        <v>2379</v>
      </c>
      <c r="K97" s="83" t="s">
        <v>3538</v>
      </c>
      <c r="L97" s="30">
        <v>52313</v>
      </c>
      <c r="M97" s="83" t="str">
        <f>VLOOKUP(L97,Kardex!$A$1:$I$4996,2,FALSE)</f>
        <v>SERNA BLANCO ELIZABETH</v>
      </c>
      <c r="N97" s="83" t="str">
        <f>VLOOKUP(L97,Kardex!$A$1:$I$4996,4,FALSE)</f>
        <v>ASESOR SENIOR</v>
      </c>
      <c r="O97" s="83" t="str">
        <f>VLOOKUP(L97,Kardex!$A$1:$I$4996,5,FALSE)</f>
        <v>CD MX LINDAVISTA</v>
      </c>
      <c r="P97" s="49">
        <v>0.3</v>
      </c>
      <c r="Q97" s="120">
        <f t="shared" si="3"/>
        <v>24.698249999999998</v>
      </c>
    </row>
    <row r="98" spans="1:17" s="125" customFormat="1" ht="12" customHeight="1">
      <c r="A98" s="83" t="s">
        <v>2311</v>
      </c>
      <c r="B98" s="84" t="s">
        <v>1249</v>
      </c>
      <c r="C98" s="34">
        <v>4011900405877</v>
      </c>
      <c r="D98" s="35">
        <v>701.05</v>
      </c>
      <c r="E98" s="67">
        <f t="shared" si="2"/>
        <v>105.15749999999998</v>
      </c>
      <c r="F98" s="68">
        <v>0.15</v>
      </c>
      <c r="G98" s="65"/>
      <c r="H98" s="65" t="s">
        <v>2339</v>
      </c>
      <c r="I98" s="127">
        <v>44587</v>
      </c>
      <c r="J98" s="66" t="s">
        <v>2379</v>
      </c>
      <c r="K98" s="83" t="s">
        <v>3538</v>
      </c>
      <c r="L98" s="30">
        <v>52313</v>
      </c>
      <c r="M98" s="83" t="str">
        <f>VLOOKUP(L98,Kardex!$A$1:$I$4996,2,FALSE)</f>
        <v>SERNA BLANCO ELIZABETH</v>
      </c>
      <c r="N98" s="83" t="str">
        <f>VLOOKUP(L98,Kardex!$A$1:$I$4996,4,FALSE)</f>
        <v>ASESOR SENIOR</v>
      </c>
      <c r="O98" s="83" t="str">
        <f>VLOOKUP(L98,Kardex!$A$1:$I$4996,5,FALSE)</f>
        <v>CD MX LINDAVISTA</v>
      </c>
      <c r="P98" s="49">
        <v>0.3</v>
      </c>
      <c r="Q98" s="120">
        <f t="shared" si="3"/>
        <v>31.547249999999995</v>
      </c>
    </row>
    <row r="99" spans="1:17" s="125" customFormat="1" ht="12" customHeight="1">
      <c r="A99" s="83" t="s">
        <v>2311</v>
      </c>
      <c r="B99" s="84" t="s">
        <v>1249</v>
      </c>
      <c r="C99" s="34">
        <v>4012000065251</v>
      </c>
      <c r="D99" s="35">
        <v>717.58</v>
      </c>
      <c r="E99" s="67">
        <f t="shared" si="2"/>
        <v>107.637</v>
      </c>
      <c r="F99" s="68">
        <v>0.15</v>
      </c>
      <c r="G99" s="65"/>
      <c r="H99" s="65" t="s">
        <v>2339</v>
      </c>
      <c r="I99" s="127">
        <v>44588</v>
      </c>
      <c r="J99" s="66" t="s">
        <v>2379</v>
      </c>
      <c r="K99" s="83" t="s">
        <v>2793</v>
      </c>
      <c r="L99" s="30">
        <v>52313</v>
      </c>
      <c r="M99" s="83" t="str">
        <f>VLOOKUP(L99,Kardex!$A$1:$I$4996,2,FALSE)</f>
        <v>SERNA BLANCO ELIZABETH</v>
      </c>
      <c r="N99" s="83" t="str">
        <f>VLOOKUP(L99,Kardex!$A$1:$I$4996,4,FALSE)</f>
        <v>ASESOR SENIOR</v>
      </c>
      <c r="O99" s="83" t="str">
        <f>VLOOKUP(L99,Kardex!$A$1:$I$4996,5,FALSE)</f>
        <v>CD MX LINDAVISTA</v>
      </c>
      <c r="P99" s="49">
        <v>0.3</v>
      </c>
      <c r="Q99" s="120">
        <f t="shared" si="3"/>
        <v>32.2911</v>
      </c>
    </row>
    <row r="100" spans="1:17" s="125" customFormat="1" ht="12" customHeight="1">
      <c r="A100" s="83" t="s">
        <v>2338</v>
      </c>
      <c r="B100" s="84" t="s">
        <v>1249</v>
      </c>
      <c r="C100" s="34">
        <v>3102000002277</v>
      </c>
      <c r="D100" s="35">
        <v>191.59</v>
      </c>
      <c r="E100" s="67">
        <f t="shared" si="2"/>
        <v>24.906700000000001</v>
      </c>
      <c r="F100" s="68">
        <v>0.13</v>
      </c>
      <c r="G100" s="65"/>
      <c r="H100" s="65" t="s">
        <v>2339</v>
      </c>
      <c r="I100" s="127">
        <v>44589</v>
      </c>
      <c r="J100" s="66" t="s">
        <v>2379</v>
      </c>
      <c r="K100" s="83" t="s">
        <v>2794</v>
      </c>
      <c r="L100" s="30">
        <v>52313</v>
      </c>
      <c r="M100" s="83" t="str">
        <f>VLOOKUP(L100,Kardex!$A$1:$I$4996,2,FALSE)</f>
        <v>SERNA BLANCO ELIZABETH</v>
      </c>
      <c r="N100" s="83" t="str">
        <f>VLOOKUP(L100,Kardex!$A$1:$I$4996,4,FALSE)</f>
        <v>ASESOR SENIOR</v>
      </c>
      <c r="O100" s="83" t="str">
        <f>VLOOKUP(L100,Kardex!$A$1:$I$4996,5,FALSE)</f>
        <v>CD MX LINDAVISTA</v>
      </c>
      <c r="P100" s="49">
        <v>0.3</v>
      </c>
      <c r="Q100" s="120">
        <f t="shared" si="3"/>
        <v>7.47201</v>
      </c>
    </row>
    <row r="101" spans="1:17" s="125" customFormat="1" ht="12" customHeight="1">
      <c r="A101" s="83" t="s">
        <v>2311</v>
      </c>
      <c r="B101" s="84" t="s">
        <v>1249</v>
      </c>
      <c r="C101" s="34">
        <v>4012100216476</v>
      </c>
      <c r="D101" s="35">
        <v>585.62</v>
      </c>
      <c r="E101" s="67">
        <f t="shared" si="2"/>
        <v>87.843000000000004</v>
      </c>
      <c r="F101" s="68">
        <v>0.15</v>
      </c>
      <c r="G101" s="65"/>
      <c r="H101" s="65" t="s">
        <v>2339</v>
      </c>
      <c r="I101" s="127">
        <v>44593</v>
      </c>
      <c r="J101" s="66" t="s">
        <v>2322</v>
      </c>
      <c r="K101" s="83" t="s">
        <v>2795</v>
      </c>
      <c r="L101" s="30">
        <v>52313</v>
      </c>
      <c r="M101" s="83" t="str">
        <f>VLOOKUP(L101,Kardex!$A$1:$I$4996,2,FALSE)</f>
        <v>SERNA BLANCO ELIZABETH</v>
      </c>
      <c r="N101" s="83" t="str">
        <f>VLOOKUP(L101,Kardex!$A$1:$I$4996,4,FALSE)</f>
        <v>ASESOR SENIOR</v>
      </c>
      <c r="O101" s="83" t="str">
        <f>VLOOKUP(L101,Kardex!$A$1:$I$4996,5,FALSE)</f>
        <v>CD MX LINDAVISTA</v>
      </c>
      <c r="P101" s="49">
        <v>0.3</v>
      </c>
      <c r="Q101" s="120">
        <f t="shared" si="3"/>
        <v>26.352900000000002</v>
      </c>
    </row>
    <row r="102" spans="1:17" s="125" customFormat="1" ht="12" customHeight="1">
      <c r="A102" s="83" t="s">
        <v>2335</v>
      </c>
      <c r="B102" s="84" t="s">
        <v>1249</v>
      </c>
      <c r="C102" s="34">
        <v>2882000019864</v>
      </c>
      <c r="D102" s="35">
        <v>2025.84</v>
      </c>
      <c r="E102" s="67">
        <f t="shared" si="2"/>
        <v>344.39</v>
      </c>
      <c r="F102" s="68">
        <v>0.1699986178572839</v>
      </c>
      <c r="G102" s="65"/>
      <c r="H102" s="65" t="s">
        <v>3784</v>
      </c>
      <c r="I102" s="127">
        <v>44566</v>
      </c>
      <c r="J102" s="66" t="s">
        <v>2379</v>
      </c>
      <c r="K102" s="83" t="s">
        <v>3816</v>
      </c>
      <c r="L102" s="30">
        <v>52309</v>
      </c>
      <c r="M102" s="83" t="str">
        <f>VLOOKUP(L102,Kardex!$A$1:$I$4996,2,FALSE)</f>
        <v>ZUÑIGA SANCHEZ HECTOR</v>
      </c>
      <c r="N102" s="83" t="str">
        <f>VLOOKUP(L102,Kardex!$A$1:$I$4996,4,FALSE)</f>
        <v>ASESOR SENIOR</v>
      </c>
      <c r="O102" s="83" t="str">
        <f>VLOOKUP(L102,Kardex!$A$1:$I$4996,5,FALSE)</f>
        <v>CD MX LINDAVISTA</v>
      </c>
      <c r="P102" s="49">
        <v>0.3</v>
      </c>
      <c r="Q102" s="120">
        <f t="shared" si="3"/>
        <v>103.31699999999999</v>
      </c>
    </row>
    <row r="103" spans="1:17" s="125" customFormat="1" ht="12" customHeight="1">
      <c r="A103" s="83" t="s">
        <v>2311</v>
      </c>
      <c r="B103" s="84" t="s">
        <v>1249</v>
      </c>
      <c r="C103" s="34">
        <v>4012100098027</v>
      </c>
      <c r="D103" s="35">
        <v>342.49</v>
      </c>
      <c r="E103" s="67">
        <f t="shared" si="2"/>
        <v>51.3735</v>
      </c>
      <c r="F103" s="68">
        <v>0.15</v>
      </c>
      <c r="G103" s="65"/>
      <c r="H103" s="65" t="s">
        <v>2339</v>
      </c>
      <c r="I103" s="127">
        <v>44571</v>
      </c>
      <c r="J103" s="66" t="s">
        <v>2322</v>
      </c>
      <c r="K103" s="83" t="s">
        <v>2796</v>
      </c>
      <c r="L103" s="30">
        <v>52309</v>
      </c>
      <c r="M103" s="83" t="str">
        <f>VLOOKUP(L103,Kardex!$A$1:$I$4996,2,FALSE)</f>
        <v>ZUÑIGA SANCHEZ HECTOR</v>
      </c>
      <c r="N103" s="83" t="str">
        <f>VLOOKUP(L103,Kardex!$A$1:$I$4996,4,FALSE)</f>
        <v>ASESOR SENIOR</v>
      </c>
      <c r="O103" s="83" t="str">
        <f>VLOOKUP(L103,Kardex!$A$1:$I$4996,5,FALSE)</f>
        <v>CD MX LINDAVISTA</v>
      </c>
      <c r="P103" s="49">
        <v>0.3</v>
      </c>
      <c r="Q103" s="120">
        <f t="shared" si="3"/>
        <v>15.412049999999999</v>
      </c>
    </row>
    <row r="104" spans="1:17" s="125" customFormat="1" ht="12" customHeight="1">
      <c r="A104" s="83" t="s">
        <v>2311</v>
      </c>
      <c r="B104" s="84" t="s">
        <v>1249</v>
      </c>
      <c r="C104" s="34">
        <v>4011900411754</v>
      </c>
      <c r="D104" s="35">
        <v>350.21</v>
      </c>
      <c r="E104" s="67">
        <f t="shared" si="2"/>
        <v>52.531499999999994</v>
      </c>
      <c r="F104" s="68">
        <v>0.15</v>
      </c>
      <c r="G104" s="65"/>
      <c r="H104" s="65" t="s">
        <v>2339</v>
      </c>
      <c r="I104" s="127">
        <v>44579</v>
      </c>
      <c r="J104" s="66" t="s">
        <v>2379</v>
      </c>
      <c r="K104" s="83" t="s">
        <v>2797</v>
      </c>
      <c r="L104" s="30">
        <v>52309</v>
      </c>
      <c r="M104" s="83" t="str">
        <f>VLOOKUP(L104,Kardex!$A$1:$I$4996,2,FALSE)</f>
        <v>ZUÑIGA SANCHEZ HECTOR</v>
      </c>
      <c r="N104" s="83" t="str">
        <f>VLOOKUP(L104,Kardex!$A$1:$I$4996,4,FALSE)</f>
        <v>ASESOR SENIOR</v>
      </c>
      <c r="O104" s="83" t="str">
        <f>VLOOKUP(L104,Kardex!$A$1:$I$4996,5,FALSE)</f>
        <v>CD MX LINDAVISTA</v>
      </c>
      <c r="P104" s="49">
        <v>0.3</v>
      </c>
      <c r="Q104" s="120">
        <f t="shared" si="3"/>
        <v>15.759449999999998</v>
      </c>
    </row>
    <row r="105" spans="1:17" s="125" customFormat="1" ht="12" customHeight="1">
      <c r="A105" s="83" t="s">
        <v>2311</v>
      </c>
      <c r="B105" s="84" t="s">
        <v>1249</v>
      </c>
      <c r="C105" s="34">
        <v>4012100197770</v>
      </c>
      <c r="D105" s="35">
        <v>157.96</v>
      </c>
      <c r="E105" s="67">
        <f t="shared" si="2"/>
        <v>23.693999999999999</v>
      </c>
      <c r="F105" s="68">
        <v>0.15</v>
      </c>
      <c r="G105" s="65"/>
      <c r="H105" s="65" t="s">
        <v>2339</v>
      </c>
      <c r="I105" s="127">
        <v>44579</v>
      </c>
      <c r="J105" s="66" t="s">
        <v>2322</v>
      </c>
      <c r="K105" s="83" t="s">
        <v>3817</v>
      </c>
      <c r="L105" s="30">
        <v>52309</v>
      </c>
      <c r="M105" s="83" t="str">
        <f>VLOOKUP(L105,Kardex!$A$1:$I$4996,2,FALSE)</f>
        <v>ZUÑIGA SANCHEZ HECTOR</v>
      </c>
      <c r="N105" s="83" t="str">
        <f>VLOOKUP(L105,Kardex!$A$1:$I$4996,4,FALSE)</f>
        <v>ASESOR SENIOR</v>
      </c>
      <c r="O105" s="83" t="str">
        <f>VLOOKUP(L105,Kardex!$A$1:$I$4996,5,FALSE)</f>
        <v>CD MX LINDAVISTA</v>
      </c>
      <c r="P105" s="49">
        <v>0.3</v>
      </c>
      <c r="Q105" s="120">
        <f t="shared" si="3"/>
        <v>7.1081999999999992</v>
      </c>
    </row>
    <row r="106" spans="1:17" s="125" customFormat="1" ht="12" customHeight="1">
      <c r="A106" s="83" t="s">
        <v>2311</v>
      </c>
      <c r="B106" s="84" t="s">
        <v>1249</v>
      </c>
      <c r="C106" s="34">
        <v>4012100197770</v>
      </c>
      <c r="D106" s="35">
        <v>157.96</v>
      </c>
      <c r="E106" s="67">
        <f t="shared" si="2"/>
        <v>23.693999999999999</v>
      </c>
      <c r="F106" s="68">
        <v>0.15</v>
      </c>
      <c r="G106" s="65"/>
      <c r="H106" s="65" t="s">
        <v>2339</v>
      </c>
      <c r="I106" s="127">
        <v>44579</v>
      </c>
      <c r="J106" s="66" t="s">
        <v>2322</v>
      </c>
      <c r="K106" s="83" t="s">
        <v>3817</v>
      </c>
      <c r="L106" s="30">
        <v>52309</v>
      </c>
      <c r="M106" s="83" t="str">
        <f>VLOOKUP(L106,Kardex!$A$1:$I$4996,2,FALSE)</f>
        <v>ZUÑIGA SANCHEZ HECTOR</v>
      </c>
      <c r="N106" s="83" t="str">
        <f>VLOOKUP(L106,Kardex!$A$1:$I$4996,4,FALSE)</f>
        <v>ASESOR SENIOR</v>
      </c>
      <c r="O106" s="83" t="str">
        <f>VLOOKUP(L106,Kardex!$A$1:$I$4996,5,FALSE)</f>
        <v>CD MX LINDAVISTA</v>
      </c>
      <c r="P106" s="49">
        <v>0.3</v>
      </c>
      <c r="Q106" s="120">
        <f t="shared" si="3"/>
        <v>7.1081999999999992</v>
      </c>
    </row>
    <row r="107" spans="1:17" s="125" customFormat="1" ht="12" customHeight="1">
      <c r="A107" s="83" t="s">
        <v>2335</v>
      </c>
      <c r="B107" s="84" t="s">
        <v>1249</v>
      </c>
      <c r="C107" s="34">
        <v>2882000019864</v>
      </c>
      <c r="D107" s="35">
        <v>2025.84</v>
      </c>
      <c r="E107" s="67">
        <f t="shared" si="2"/>
        <v>344.39</v>
      </c>
      <c r="F107" s="68">
        <v>0.1699986178572839</v>
      </c>
      <c r="G107" s="65"/>
      <c r="H107" s="65" t="s">
        <v>3784</v>
      </c>
      <c r="I107" s="127">
        <v>44582</v>
      </c>
      <c r="J107" s="66" t="s">
        <v>2379</v>
      </c>
      <c r="K107" s="83" t="s">
        <v>3816</v>
      </c>
      <c r="L107" s="30">
        <v>52309</v>
      </c>
      <c r="M107" s="83" t="str">
        <f>VLOOKUP(L107,Kardex!$A$1:$I$4996,2,FALSE)</f>
        <v>ZUÑIGA SANCHEZ HECTOR</v>
      </c>
      <c r="N107" s="83" t="str">
        <f>VLOOKUP(L107,Kardex!$A$1:$I$4996,4,FALSE)</f>
        <v>ASESOR SENIOR</v>
      </c>
      <c r="O107" s="83" t="str">
        <f>VLOOKUP(L107,Kardex!$A$1:$I$4996,5,FALSE)</f>
        <v>CD MX LINDAVISTA</v>
      </c>
      <c r="P107" s="49">
        <v>0.3</v>
      </c>
      <c r="Q107" s="120">
        <f t="shared" si="3"/>
        <v>103.31699999999999</v>
      </c>
    </row>
    <row r="108" spans="1:17" s="125" customFormat="1" ht="12" customHeight="1">
      <c r="A108" s="83" t="s">
        <v>2338</v>
      </c>
      <c r="B108" s="84" t="s">
        <v>1249</v>
      </c>
      <c r="C108" s="34">
        <v>3101900013271</v>
      </c>
      <c r="D108" s="35">
        <v>481.13</v>
      </c>
      <c r="E108" s="67">
        <f t="shared" si="2"/>
        <v>62.546900000000001</v>
      </c>
      <c r="F108" s="68">
        <v>0.13</v>
      </c>
      <c r="G108" s="65"/>
      <c r="H108" s="65" t="s">
        <v>2339</v>
      </c>
      <c r="I108" s="127">
        <v>44592</v>
      </c>
      <c r="J108" s="66" t="s">
        <v>2379</v>
      </c>
      <c r="K108" s="83" t="s">
        <v>2798</v>
      </c>
      <c r="L108" s="30">
        <v>52309</v>
      </c>
      <c r="M108" s="83" t="str">
        <f>VLOOKUP(L108,Kardex!$A$1:$I$4996,2,FALSE)</f>
        <v>ZUÑIGA SANCHEZ HECTOR</v>
      </c>
      <c r="N108" s="83" t="str">
        <f>VLOOKUP(L108,Kardex!$A$1:$I$4996,4,FALSE)</f>
        <v>ASESOR SENIOR</v>
      </c>
      <c r="O108" s="83" t="str">
        <f>VLOOKUP(L108,Kardex!$A$1:$I$4996,5,FALSE)</f>
        <v>CD MX LINDAVISTA</v>
      </c>
      <c r="P108" s="49">
        <v>0.3</v>
      </c>
      <c r="Q108" s="120">
        <f t="shared" si="3"/>
        <v>18.76407</v>
      </c>
    </row>
    <row r="109" spans="1:17" s="125" customFormat="1" ht="12" customHeight="1">
      <c r="A109" s="83" t="s">
        <v>2311</v>
      </c>
      <c r="B109" s="84" t="s">
        <v>1249</v>
      </c>
      <c r="C109" s="34">
        <v>4011900499657</v>
      </c>
      <c r="D109" s="35">
        <v>4783.21</v>
      </c>
      <c r="E109" s="67">
        <f t="shared" si="2"/>
        <v>717.48149999999998</v>
      </c>
      <c r="F109" s="68">
        <v>0.15</v>
      </c>
      <c r="G109" s="65"/>
      <c r="H109" s="65" t="s">
        <v>2266</v>
      </c>
      <c r="I109" s="127">
        <v>44592</v>
      </c>
      <c r="J109" s="66" t="s">
        <v>2379</v>
      </c>
      <c r="K109" s="83" t="s">
        <v>3818</v>
      </c>
      <c r="L109" s="30">
        <v>52309</v>
      </c>
      <c r="M109" s="83" t="str">
        <f>VLOOKUP(L109,Kardex!$A$1:$I$4996,2,FALSE)</f>
        <v>ZUÑIGA SANCHEZ HECTOR</v>
      </c>
      <c r="N109" s="83" t="str">
        <f>VLOOKUP(L109,Kardex!$A$1:$I$4996,4,FALSE)</f>
        <v>ASESOR SENIOR</v>
      </c>
      <c r="O109" s="83" t="str">
        <f>VLOOKUP(L109,Kardex!$A$1:$I$4996,5,FALSE)</f>
        <v>CD MX LINDAVISTA</v>
      </c>
      <c r="P109" s="49">
        <v>0.3</v>
      </c>
      <c r="Q109" s="120">
        <f t="shared" si="3"/>
        <v>215.24445</v>
      </c>
    </row>
    <row r="110" spans="1:17" s="125" customFormat="1" ht="12" customHeight="1">
      <c r="A110" s="83" t="s">
        <v>2335</v>
      </c>
      <c r="B110" s="84" t="s">
        <v>1249</v>
      </c>
      <c r="C110" s="34">
        <v>2882000024658</v>
      </c>
      <c r="D110" s="35">
        <v>2125.98</v>
      </c>
      <c r="E110" s="67">
        <f t="shared" si="2"/>
        <v>361.42</v>
      </c>
      <c r="F110" s="68">
        <v>0.17000159926245778</v>
      </c>
      <c r="G110" s="65"/>
      <c r="H110" s="65" t="s">
        <v>3784</v>
      </c>
      <c r="I110" s="127">
        <v>44578</v>
      </c>
      <c r="J110" s="66" t="s">
        <v>2379</v>
      </c>
      <c r="K110" s="83" t="s">
        <v>3548</v>
      </c>
      <c r="L110" s="30">
        <v>63646</v>
      </c>
      <c r="M110" s="83" t="str">
        <f>VLOOKUP(L110,Kardex!$A$1:$I$4996,2,FALSE)</f>
        <v>BARCENA GUTIERREZ MARIA ALEJANDRA</v>
      </c>
      <c r="N110" s="83" t="str">
        <f>VLOOKUP(L110,Kardex!$A$1:$I$4996,4,FALSE)</f>
        <v>ASESOR</v>
      </c>
      <c r="O110" s="83" t="str">
        <f>VLOOKUP(L110,Kardex!$A$1:$I$4996,5,FALSE)</f>
        <v>CD MX MONTES URALES</v>
      </c>
      <c r="P110" s="49">
        <v>0.3</v>
      </c>
      <c r="Q110" s="120">
        <f t="shared" si="3"/>
        <v>108.426</v>
      </c>
    </row>
    <row r="111" spans="1:17" s="125" customFormat="1" ht="12" customHeight="1">
      <c r="A111" s="83" t="s">
        <v>2335</v>
      </c>
      <c r="B111" s="84" t="s">
        <v>1249</v>
      </c>
      <c r="C111" s="34">
        <v>2882000028231</v>
      </c>
      <c r="D111" s="35">
        <v>4334.21</v>
      </c>
      <c r="E111" s="67">
        <f t="shared" si="2"/>
        <v>823.49990000000003</v>
      </c>
      <c r="F111" s="68">
        <v>0.19</v>
      </c>
      <c r="G111" s="65"/>
      <c r="H111" s="65" t="s">
        <v>3784</v>
      </c>
      <c r="I111" s="127">
        <v>44575</v>
      </c>
      <c r="J111" s="66" t="s">
        <v>2379</v>
      </c>
      <c r="K111" s="83" t="s">
        <v>2799</v>
      </c>
      <c r="L111" s="30">
        <v>63772</v>
      </c>
      <c r="M111" s="83" t="str">
        <f>VLOOKUP(L111,Kardex!$A$1:$I$4996,2,FALSE)</f>
        <v>GUTIERREZ ROJAS MARIA TERESA</v>
      </c>
      <c r="N111" s="83" t="str">
        <f>VLOOKUP(L111,Kardex!$A$1:$I$4996,4,FALSE)</f>
        <v>ASESOR</v>
      </c>
      <c r="O111" s="83" t="str">
        <f>VLOOKUP(L111,Kardex!$A$1:$I$4996,5,FALSE)</f>
        <v>CD MX PATIO UNIVERSIDAD</v>
      </c>
      <c r="P111" s="49">
        <v>0.3</v>
      </c>
      <c r="Q111" s="120">
        <f t="shared" si="3"/>
        <v>247.04997</v>
      </c>
    </row>
    <row r="112" spans="1:17" s="125" customFormat="1" ht="12" customHeight="1">
      <c r="A112" s="83" t="s">
        <v>2335</v>
      </c>
      <c r="B112" s="84" t="s">
        <v>1249</v>
      </c>
      <c r="C112" s="34">
        <v>2882000030432</v>
      </c>
      <c r="D112" s="35">
        <v>2191.5300000000002</v>
      </c>
      <c r="E112" s="67">
        <f t="shared" si="2"/>
        <v>416.39070000000004</v>
      </c>
      <c r="F112" s="68">
        <v>0.19</v>
      </c>
      <c r="G112" s="65"/>
      <c r="H112" s="65" t="s">
        <v>3784</v>
      </c>
      <c r="I112" s="127">
        <v>44589</v>
      </c>
      <c r="J112" s="66" t="s">
        <v>2379</v>
      </c>
      <c r="K112" s="83" t="s">
        <v>2436</v>
      </c>
      <c r="L112" s="30">
        <v>63772</v>
      </c>
      <c r="M112" s="83" t="str">
        <f>VLOOKUP(L112,Kardex!$A$1:$I$4996,2,FALSE)</f>
        <v>GUTIERREZ ROJAS MARIA TERESA</v>
      </c>
      <c r="N112" s="83" t="str">
        <f>VLOOKUP(L112,Kardex!$A$1:$I$4996,4,FALSE)</f>
        <v>ASESOR</v>
      </c>
      <c r="O112" s="83" t="str">
        <f>VLOOKUP(L112,Kardex!$A$1:$I$4996,5,FALSE)</f>
        <v>CD MX PATIO UNIVERSIDAD</v>
      </c>
      <c r="P112" s="49">
        <v>0.3</v>
      </c>
      <c r="Q112" s="120">
        <f t="shared" si="3"/>
        <v>124.91721000000001</v>
      </c>
    </row>
    <row r="113" spans="1:17" s="125" customFormat="1" ht="12" customHeight="1">
      <c r="A113" s="83" t="s">
        <v>2338</v>
      </c>
      <c r="B113" s="84" t="s">
        <v>1249</v>
      </c>
      <c r="C113" s="34">
        <v>3101900015525</v>
      </c>
      <c r="D113" s="35">
        <v>388.84</v>
      </c>
      <c r="E113" s="67">
        <f t="shared" si="2"/>
        <v>50.549199999999999</v>
      </c>
      <c r="F113" s="68">
        <v>0.13</v>
      </c>
      <c r="G113" s="65"/>
      <c r="H113" s="65" t="s">
        <v>2339</v>
      </c>
      <c r="I113" s="127">
        <v>44582</v>
      </c>
      <c r="J113" s="66" t="s">
        <v>2379</v>
      </c>
      <c r="K113" s="83" t="s">
        <v>2800</v>
      </c>
      <c r="L113" s="30">
        <v>52297</v>
      </c>
      <c r="M113" s="83" t="str">
        <f>VLOOKUP(L113,Kardex!$A$1:$I$4996,2,FALSE)</f>
        <v>MACOTELA MORA LUZ PATRICIA</v>
      </c>
      <c r="N113" s="83" t="str">
        <f>VLOOKUP(L113,Kardex!$A$1:$I$4996,4,FALSE)</f>
        <v>ASESOR SENIOR</v>
      </c>
      <c r="O113" s="83" t="str">
        <f>VLOOKUP(L113,Kardex!$A$1:$I$4996,5,FALSE)</f>
        <v>CD MX PATIO UNIVERSIDAD</v>
      </c>
      <c r="P113" s="49">
        <v>0.3</v>
      </c>
      <c r="Q113" s="120">
        <f t="shared" si="3"/>
        <v>15.164759999999999</v>
      </c>
    </row>
    <row r="114" spans="1:17" s="125" customFormat="1" ht="12" customHeight="1">
      <c r="A114" s="83" t="s">
        <v>2338</v>
      </c>
      <c r="B114" s="84" t="s">
        <v>1249</v>
      </c>
      <c r="C114" s="34">
        <v>3101900014850</v>
      </c>
      <c r="D114" s="35">
        <v>266.36</v>
      </c>
      <c r="E114" s="67">
        <f t="shared" si="2"/>
        <v>34.626800000000003</v>
      </c>
      <c r="F114" s="68">
        <v>0.13</v>
      </c>
      <c r="G114" s="65"/>
      <c r="H114" s="65" t="s">
        <v>2339</v>
      </c>
      <c r="I114" s="127">
        <v>44593</v>
      </c>
      <c r="J114" s="66" t="s">
        <v>2379</v>
      </c>
      <c r="K114" s="83" t="s">
        <v>2800</v>
      </c>
      <c r="L114" s="30">
        <v>52297</v>
      </c>
      <c r="M114" s="83" t="str">
        <f>VLOOKUP(L114,Kardex!$A$1:$I$4996,2,FALSE)</f>
        <v>MACOTELA MORA LUZ PATRICIA</v>
      </c>
      <c r="N114" s="83" t="str">
        <f>VLOOKUP(L114,Kardex!$A$1:$I$4996,4,FALSE)</f>
        <v>ASESOR SENIOR</v>
      </c>
      <c r="O114" s="83" t="str">
        <f>VLOOKUP(L114,Kardex!$A$1:$I$4996,5,FALSE)</f>
        <v>CD MX PATIO UNIVERSIDAD</v>
      </c>
      <c r="P114" s="49">
        <v>0.3</v>
      </c>
      <c r="Q114" s="120">
        <f t="shared" si="3"/>
        <v>10.38804</v>
      </c>
    </row>
    <row r="115" spans="1:17" s="125" customFormat="1" ht="12" customHeight="1">
      <c r="A115" s="83" t="s">
        <v>2311</v>
      </c>
      <c r="B115" s="84" t="s">
        <v>1249</v>
      </c>
      <c r="C115" s="34">
        <v>4011900474462</v>
      </c>
      <c r="D115" s="35">
        <v>5964.9</v>
      </c>
      <c r="E115" s="67">
        <f t="shared" si="2"/>
        <v>894.7349999999999</v>
      </c>
      <c r="F115" s="68">
        <v>0.15</v>
      </c>
      <c r="G115" s="65"/>
      <c r="H115" s="65" t="s">
        <v>2266</v>
      </c>
      <c r="I115" s="127">
        <v>44593</v>
      </c>
      <c r="J115" s="66" t="s">
        <v>2379</v>
      </c>
      <c r="K115" s="83" t="s">
        <v>3819</v>
      </c>
      <c r="L115" s="30">
        <v>52297</v>
      </c>
      <c r="M115" s="83" t="str">
        <f>VLOOKUP(L115,Kardex!$A$1:$I$4996,2,FALSE)</f>
        <v>MACOTELA MORA LUZ PATRICIA</v>
      </c>
      <c r="N115" s="83" t="str">
        <f>VLOOKUP(L115,Kardex!$A$1:$I$4996,4,FALSE)</f>
        <v>ASESOR SENIOR</v>
      </c>
      <c r="O115" s="83" t="str">
        <f>VLOOKUP(L115,Kardex!$A$1:$I$4996,5,FALSE)</f>
        <v>CD MX PATIO UNIVERSIDAD</v>
      </c>
      <c r="P115" s="49">
        <v>0.3</v>
      </c>
      <c r="Q115" s="120">
        <f t="shared" si="3"/>
        <v>268.42049999999995</v>
      </c>
    </row>
    <row r="116" spans="1:17" s="125" customFormat="1" ht="12" customHeight="1">
      <c r="A116" s="83" t="s">
        <v>2311</v>
      </c>
      <c r="B116" s="84" t="s">
        <v>1249</v>
      </c>
      <c r="C116" s="34">
        <v>4012000063484</v>
      </c>
      <c r="D116" s="35">
        <v>763.28</v>
      </c>
      <c r="E116" s="67">
        <f t="shared" si="2"/>
        <v>114.49199999999999</v>
      </c>
      <c r="F116" s="68">
        <v>0.15</v>
      </c>
      <c r="G116" s="65"/>
      <c r="H116" s="65" t="s">
        <v>2339</v>
      </c>
      <c r="I116" s="127">
        <v>44575</v>
      </c>
      <c r="J116" s="66" t="s">
        <v>2379</v>
      </c>
      <c r="K116" s="83" t="s">
        <v>2801</v>
      </c>
      <c r="L116" s="30">
        <v>62226</v>
      </c>
      <c r="M116" s="83" t="str">
        <f>VLOOKUP(L116,Kardex!$A$1:$I$4996,2,FALSE)</f>
        <v>SANCHEZ SAINZ RENE</v>
      </c>
      <c r="N116" s="83" t="str">
        <f>VLOOKUP(L116,Kardex!$A$1:$I$4996,4,FALSE)</f>
        <v>ASESOR</v>
      </c>
      <c r="O116" s="83" t="str">
        <f>VLOOKUP(L116,Kardex!$A$1:$I$4996,5,FALSE)</f>
        <v>CD MX PATIO UNIVERSIDAD</v>
      </c>
      <c r="P116" s="49">
        <v>0.3</v>
      </c>
      <c r="Q116" s="120">
        <f t="shared" si="3"/>
        <v>34.347599999999993</v>
      </c>
    </row>
    <row r="117" spans="1:17" s="125" customFormat="1" ht="12" customHeight="1">
      <c r="A117" s="83" t="s">
        <v>2311</v>
      </c>
      <c r="B117" s="84" t="s">
        <v>1249</v>
      </c>
      <c r="C117" s="34">
        <v>4011900429809</v>
      </c>
      <c r="D117" s="35">
        <v>628.76</v>
      </c>
      <c r="E117" s="67">
        <f t="shared" si="2"/>
        <v>94.313999999999993</v>
      </c>
      <c r="F117" s="68">
        <v>0.15</v>
      </c>
      <c r="G117" s="65"/>
      <c r="H117" s="65" t="s">
        <v>2339</v>
      </c>
      <c r="I117" s="127">
        <v>44578</v>
      </c>
      <c r="J117" s="66" t="s">
        <v>2379</v>
      </c>
      <c r="K117" s="83" t="s">
        <v>2802</v>
      </c>
      <c r="L117" s="30">
        <v>62226</v>
      </c>
      <c r="M117" s="83" t="str">
        <f>VLOOKUP(L117,Kardex!$A$1:$I$4996,2,FALSE)</f>
        <v>SANCHEZ SAINZ RENE</v>
      </c>
      <c r="N117" s="83" t="str">
        <f>VLOOKUP(L117,Kardex!$A$1:$I$4996,4,FALSE)</f>
        <v>ASESOR</v>
      </c>
      <c r="O117" s="83" t="str">
        <f>VLOOKUP(L117,Kardex!$A$1:$I$4996,5,FALSE)</f>
        <v>CD MX PATIO UNIVERSIDAD</v>
      </c>
      <c r="P117" s="49">
        <v>0.3</v>
      </c>
      <c r="Q117" s="120">
        <f t="shared" si="3"/>
        <v>28.294199999999996</v>
      </c>
    </row>
    <row r="118" spans="1:17" s="125" customFormat="1" ht="12" customHeight="1">
      <c r="A118" s="83" t="s">
        <v>2311</v>
      </c>
      <c r="B118" s="84" t="s">
        <v>1249</v>
      </c>
      <c r="C118" s="34">
        <v>4011900339352</v>
      </c>
      <c r="D118" s="35">
        <v>655.78</v>
      </c>
      <c r="E118" s="67">
        <f t="shared" si="2"/>
        <v>65.58</v>
      </c>
      <c r="F118" s="68">
        <v>0.10000304980328768</v>
      </c>
      <c r="G118" s="65"/>
      <c r="H118" s="65" t="s">
        <v>2339</v>
      </c>
      <c r="I118" s="127">
        <v>44580</v>
      </c>
      <c r="J118" s="66" t="s">
        <v>2379</v>
      </c>
      <c r="K118" s="83" t="s">
        <v>2803</v>
      </c>
      <c r="L118" s="30">
        <v>62226</v>
      </c>
      <c r="M118" s="83" t="str">
        <f>VLOOKUP(L118,Kardex!$A$1:$I$4996,2,FALSE)</f>
        <v>SANCHEZ SAINZ RENE</v>
      </c>
      <c r="N118" s="83" t="str">
        <f>VLOOKUP(L118,Kardex!$A$1:$I$4996,4,FALSE)</f>
        <v>ASESOR</v>
      </c>
      <c r="O118" s="83" t="str">
        <f>VLOOKUP(L118,Kardex!$A$1:$I$4996,5,FALSE)</f>
        <v>CD MX PATIO UNIVERSIDAD</v>
      </c>
      <c r="P118" s="49">
        <v>0.3</v>
      </c>
      <c r="Q118" s="120">
        <f t="shared" si="3"/>
        <v>19.673999999999999</v>
      </c>
    </row>
    <row r="119" spans="1:17" s="125" customFormat="1" ht="12" customHeight="1">
      <c r="A119" s="83" t="s">
        <v>2311</v>
      </c>
      <c r="B119" s="84" t="s">
        <v>1249</v>
      </c>
      <c r="C119" s="34">
        <v>4012200015094</v>
      </c>
      <c r="D119" s="35">
        <v>4017.96</v>
      </c>
      <c r="E119" s="67">
        <f t="shared" si="2"/>
        <v>602.69399999999996</v>
      </c>
      <c r="F119" s="68">
        <v>0.15</v>
      </c>
      <c r="G119" s="65"/>
      <c r="H119" s="65" t="s">
        <v>2266</v>
      </c>
      <c r="I119" s="127">
        <v>44580</v>
      </c>
      <c r="J119" s="66" t="s">
        <v>2322</v>
      </c>
      <c r="K119" s="83" t="s">
        <v>3820</v>
      </c>
      <c r="L119" s="30">
        <v>62226</v>
      </c>
      <c r="M119" s="83" t="str">
        <f>VLOOKUP(L119,Kardex!$A$1:$I$4996,2,FALSE)</f>
        <v>SANCHEZ SAINZ RENE</v>
      </c>
      <c r="N119" s="83" t="str">
        <f>VLOOKUP(L119,Kardex!$A$1:$I$4996,4,FALSE)</f>
        <v>ASESOR</v>
      </c>
      <c r="O119" s="83" t="str">
        <f>VLOOKUP(L119,Kardex!$A$1:$I$4996,5,FALSE)</f>
        <v>CD MX PATIO UNIVERSIDAD</v>
      </c>
      <c r="P119" s="49">
        <v>0.3</v>
      </c>
      <c r="Q119" s="120">
        <f t="shared" si="3"/>
        <v>180.80819999999997</v>
      </c>
    </row>
    <row r="120" spans="1:17" s="125" customFormat="1" ht="12" customHeight="1">
      <c r="A120" s="83" t="s">
        <v>2311</v>
      </c>
      <c r="B120" s="84" t="s">
        <v>1249</v>
      </c>
      <c r="C120" s="34">
        <v>4011900474571</v>
      </c>
      <c r="D120" s="35">
        <v>3581.4</v>
      </c>
      <c r="E120" s="67">
        <f t="shared" si="2"/>
        <v>537.21</v>
      </c>
      <c r="F120" s="68">
        <v>0.15</v>
      </c>
      <c r="G120" s="65"/>
      <c r="H120" s="65" t="s">
        <v>2308</v>
      </c>
      <c r="I120" s="127">
        <v>44589</v>
      </c>
      <c r="J120" s="66" t="s">
        <v>2379</v>
      </c>
      <c r="K120" s="83" t="s">
        <v>3821</v>
      </c>
      <c r="L120" s="30">
        <v>62226</v>
      </c>
      <c r="M120" s="83" t="str">
        <f>VLOOKUP(L120,Kardex!$A$1:$I$4996,2,FALSE)</f>
        <v>SANCHEZ SAINZ RENE</v>
      </c>
      <c r="N120" s="83" t="str">
        <f>VLOOKUP(L120,Kardex!$A$1:$I$4996,4,FALSE)</f>
        <v>ASESOR</v>
      </c>
      <c r="O120" s="83" t="str">
        <f>VLOOKUP(L120,Kardex!$A$1:$I$4996,5,FALSE)</f>
        <v>CD MX PATIO UNIVERSIDAD</v>
      </c>
      <c r="P120" s="49">
        <v>0.3</v>
      </c>
      <c r="Q120" s="120">
        <f t="shared" si="3"/>
        <v>161.16300000000001</v>
      </c>
    </row>
    <row r="121" spans="1:17" s="125" customFormat="1" ht="12" customHeight="1">
      <c r="A121" s="83" t="s">
        <v>2311</v>
      </c>
      <c r="B121" s="84" t="s">
        <v>1249</v>
      </c>
      <c r="C121" s="34">
        <v>4012000092532</v>
      </c>
      <c r="D121" s="35">
        <v>473.03</v>
      </c>
      <c r="E121" s="67">
        <f t="shared" si="2"/>
        <v>70.954499999999996</v>
      </c>
      <c r="F121" s="68">
        <v>0.15</v>
      </c>
      <c r="G121" s="65"/>
      <c r="H121" s="65" t="s">
        <v>2339</v>
      </c>
      <c r="I121" s="127">
        <v>44594</v>
      </c>
      <c r="J121" s="66" t="s">
        <v>2379</v>
      </c>
      <c r="K121" s="83" t="s">
        <v>2801</v>
      </c>
      <c r="L121" s="30">
        <v>62226</v>
      </c>
      <c r="M121" s="83" t="str">
        <f>VLOOKUP(L121,Kardex!$A$1:$I$4996,2,FALSE)</f>
        <v>SANCHEZ SAINZ RENE</v>
      </c>
      <c r="N121" s="83" t="str">
        <f>VLOOKUP(L121,Kardex!$A$1:$I$4996,4,FALSE)</f>
        <v>ASESOR</v>
      </c>
      <c r="O121" s="83" t="str">
        <f>VLOOKUP(L121,Kardex!$A$1:$I$4996,5,FALSE)</f>
        <v>CD MX PATIO UNIVERSIDAD</v>
      </c>
      <c r="P121" s="49">
        <v>0.3</v>
      </c>
      <c r="Q121" s="120">
        <f t="shared" si="3"/>
        <v>21.286349999999999</v>
      </c>
    </row>
    <row r="122" spans="1:17" s="125" customFormat="1" ht="12" customHeight="1">
      <c r="A122" s="83" t="s">
        <v>2335</v>
      </c>
      <c r="B122" s="84" t="s">
        <v>1249</v>
      </c>
      <c r="C122" s="34">
        <v>2882000029447</v>
      </c>
      <c r="D122" s="35">
        <v>1721.23</v>
      </c>
      <c r="E122" s="67">
        <f t="shared" si="2"/>
        <v>327.03370000000001</v>
      </c>
      <c r="F122" s="68">
        <v>0.19</v>
      </c>
      <c r="G122" s="65"/>
      <c r="H122" s="65" t="s">
        <v>3784</v>
      </c>
      <c r="I122" s="127">
        <v>44573</v>
      </c>
      <c r="J122" s="66" t="s">
        <v>2379</v>
      </c>
      <c r="K122" s="83" t="s">
        <v>2804</v>
      </c>
      <c r="L122" s="30">
        <v>62829</v>
      </c>
      <c r="M122" s="83" t="str">
        <f>VLOOKUP(L122,Kardex!$A$1:$I$4996,2,FALSE)</f>
        <v>TREJO FLORES CLAUDIA CRISTINA</v>
      </c>
      <c r="N122" s="83" t="str">
        <f>VLOOKUP(L122,Kardex!$A$1:$I$4996,4,FALSE)</f>
        <v>ASESOR</v>
      </c>
      <c r="O122" s="83" t="str">
        <f>VLOOKUP(L122,Kardex!$A$1:$I$4996,5,FALSE)</f>
        <v>CD MX PATIO UNIVERSIDAD</v>
      </c>
      <c r="P122" s="49">
        <v>0.3</v>
      </c>
      <c r="Q122" s="120">
        <f t="shared" si="3"/>
        <v>98.110110000000006</v>
      </c>
    </row>
    <row r="123" spans="1:17" s="125" customFormat="1" ht="12" customHeight="1">
      <c r="A123" s="83" t="s">
        <v>2311</v>
      </c>
      <c r="B123" s="84" t="s">
        <v>1249</v>
      </c>
      <c r="C123" s="34">
        <v>4011900312039</v>
      </c>
      <c r="D123" s="35">
        <v>857.78</v>
      </c>
      <c r="E123" s="67">
        <f t="shared" si="2"/>
        <v>128.667</v>
      </c>
      <c r="F123" s="68">
        <v>0.15</v>
      </c>
      <c r="G123" s="65"/>
      <c r="H123" s="65" t="s">
        <v>2339</v>
      </c>
      <c r="I123" s="127">
        <v>44568</v>
      </c>
      <c r="J123" s="66" t="s">
        <v>2379</v>
      </c>
      <c r="K123" s="83" t="s">
        <v>2805</v>
      </c>
      <c r="L123" s="30">
        <v>61167</v>
      </c>
      <c r="M123" s="83" t="str">
        <f>VLOOKUP(L123,Kardex!$A$1:$I$4996,2,FALSE)</f>
        <v>VIESCA GARCIA RODRIGO</v>
      </c>
      <c r="N123" s="83" t="str">
        <f>VLOOKUP(L123,Kardex!$A$1:$I$4996,4,FALSE)</f>
        <v>DIRECTOR DE CENTRO FINANCIERO</v>
      </c>
      <c r="O123" s="83" t="str">
        <f>VLOOKUP(L123,Kardex!$A$1:$I$4996,5,FALSE)</f>
        <v>CD MX PATIO UNIVERSIDAD</v>
      </c>
      <c r="P123" s="49">
        <v>0.3</v>
      </c>
      <c r="Q123" s="120">
        <f t="shared" si="3"/>
        <v>38.600099999999998</v>
      </c>
    </row>
    <row r="124" spans="1:17" s="125" customFormat="1" ht="12" customHeight="1">
      <c r="A124" s="83" t="s">
        <v>2311</v>
      </c>
      <c r="B124" s="84" t="s">
        <v>1249</v>
      </c>
      <c r="C124" s="34">
        <v>4012000540932</v>
      </c>
      <c r="D124" s="35">
        <v>805.11</v>
      </c>
      <c r="E124" s="67">
        <f t="shared" si="2"/>
        <v>120.76649999999999</v>
      </c>
      <c r="F124" s="68">
        <v>0.15</v>
      </c>
      <c r="G124" s="65"/>
      <c r="H124" s="65" t="s">
        <v>2339</v>
      </c>
      <c r="I124" s="127">
        <v>44574</v>
      </c>
      <c r="J124" s="66" t="s">
        <v>2379</v>
      </c>
      <c r="K124" s="83" t="s">
        <v>2805</v>
      </c>
      <c r="L124" s="30">
        <v>61167</v>
      </c>
      <c r="M124" s="83" t="str">
        <f>VLOOKUP(L124,Kardex!$A$1:$I$4996,2,FALSE)</f>
        <v>VIESCA GARCIA RODRIGO</v>
      </c>
      <c r="N124" s="83" t="str">
        <f>VLOOKUP(L124,Kardex!$A$1:$I$4996,4,FALSE)</f>
        <v>DIRECTOR DE CENTRO FINANCIERO</v>
      </c>
      <c r="O124" s="83" t="str">
        <f>VLOOKUP(L124,Kardex!$A$1:$I$4996,5,FALSE)</f>
        <v>CD MX PATIO UNIVERSIDAD</v>
      </c>
      <c r="P124" s="49">
        <v>0.3</v>
      </c>
      <c r="Q124" s="120">
        <f t="shared" si="3"/>
        <v>36.229949999999995</v>
      </c>
    </row>
    <row r="125" spans="1:17" s="125" customFormat="1" ht="12" customHeight="1">
      <c r="A125" s="83" t="s">
        <v>2311</v>
      </c>
      <c r="B125" s="84" t="s">
        <v>1249</v>
      </c>
      <c r="C125" s="34">
        <v>4011900300009</v>
      </c>
      <c r="D125" s="35">
        <v>421.52</v>
      </c>
      <c r="E125" s="67">
        <f t="shared" si="2"/>
        <v>42.15</v>
      </c>
      <c r="F125" s="68">
        <v>9.999525526665401E-2</v>
      </c>
      <c r="G125" s="65"/>
      <c r="H125" s="65" t="s">
        <v>2339</v>
      </c>
      <c r="I125" s="127">
        <v>44586</v>
      </c>
      <c r="J125" s="66" t="s">
        <v>2379</v>
      </c>
      <c r="K125" s="83" t="s">
        <v>3616</v>
      </c>
      <c r="L125" s="30">
        <v>61167</v>
      </c>
      <c r="M125" s="83" t="str">
        <f>VLOOKUP(L125,Kardex!$A$1:$I$4996,2,FALSE)</f>
        <v>VIESCA GARCIA RODRIGO</v>
      </c>
      <c r="N125" s="83" t="str">
        <f>VLOOKUP(L125,Kardex!$A$1:$I$4996,4,FALSE)</f>
        <v>DIRECTOR DE CENTRO FINANCIERO</v>
      </c>
      <c r="O125" s="83" t="str">
        <f>VLOOKUP(L125,Kardex!$A$1:$I$4996,5,FALSE)</f>
        <v>CD MX PATIO UNIVERSIDAD</v>
      </c>
      <c r="P125" s="49">
        <v>0.3</v>
      </c>
      <c r="Q125" s="120">
        <f t="shared" si="3"/>
        <v>12.645</v>
      </c>
    </row>
    <row r="126" spans="1:17" s="125" customFormat="1" ht="12" customHeight="1">
      <c r="A126" s="83" t="s">
        <v>2311</v>
      </c>
      <c r="B126" s="84" t="s">
        <v>1249</v>
      </c>
      <c r="C126" s="34">
        <v>4012000064078</v>
      </c>
      <c r="D126" s="35">
        <v>261.52999999999997</v>
      </c>
      <c r="E126" s="67">
        <f t="shared" si="2"/>
        <v>39.229499999999994</v>
      </c>
      <c r="F126" s="68">
        <v>0.15</v>
      </c>
      <c r="G126" s="65"/>
      <c r="H126" s="65" t="s">
        <v>2339</v>
      </c>
      <c r="I126" s="127">
        <v>44587</v>
      </c>
      <c r="J126" s="66" t="s">
        <v>2379</v>
      </c>
      <c r="K126" s="83" t="s">
        <v>2540</v>
      </c>
      <c r="L126" s="30">
        <v>61167</v>
      </c>
      <c r="M126" s="83" t="str">
        <f>VLOOKUP(L126,Kardex!$A$1:$I$4996,2,FALSE)</f>
        <v>VIESCA GARCIA RODRIGO</v>
      </c>
      <c r="N126" s="83" t="str">
        <f>VLOOKUP(L126,Kardex!$A$1:$I$4996,4,FALSE)</f>
        <v>DIRECTOR DE CENTRO FINANCIERO</v>
      </c>
      <c r="O126" s="83" t="str">
        <f>VLOOKUP(L126,Kardex!$A$1:$I$4996,5,FALSE)</f>
        <v>CD MX PATIO UNIVERSIDAD</v>
      </c>
      <c r="P126" s="49">
        <v>0.3</v>
      </c>
      <c r="Q126" s="120">
        <f t="shared" si="3"/>
        <v>11.768849999999999</v>
      </c>
    </row>
    <row r="127" spans="1:17" s="125" customFormat="1" ht="12" customHeight="1">
      <c r="A127" s="83" t="s">
        <v>2335</v>
      </c>
      <c r="B127" s="84" t="s">
        <v>1249</v>
      </c>
      <c r="C127" s="34">
        <v>2882000001900</v>
      </c>
      <c r="D127" s="35">
        <v>49439.18</v>
      </c>
      <c r="E127" s="67">
        <f t="shared" si="2"/>
        <v>7415.88</v>
      </c>
      <c r="F127" s="68">
        <v>0.15000006068061808</v>
      </c>
      <c r="G127" s="65"/>
      <c r="H127" s="65" t="s">
        <v>2266</v>
      </c>
      <c r="I127" s="127">
        <v>44589</v>
      </c>
      <c r="J127" s="66" t="s">
        <v>2379</v>
      </c>
      <c r="K127" s="83" t="s">
        <v>3822</v>
      </c>
      <c r="L127" s="30">
        <v>61167</v>
      </c>
      <c r="M127" s="83" t="str">
        <f>VLOOKUP(L127,Kardex!$A$1:$I$4996,2,FALSE)</f>
        <v>VIESCA GARCIA RODRIGO</v>
      </c>
      <c r="N127" s="83" t="str">
        <f>VLOOKUP(L127,Kardex!$A$1:$I$4996,4,FALSE)</f>
        <v>DIRECTOR DE CENTRO FINANCIERO</v>
      </c>
      <c r="O127" s="83" t="str">
        <f>VLOOKUP(L127,Kardex!$A$1:$I$4996,5,FALSE)</f>
        <v>CD MX PATIO UNIVERSIDAD</v>
      </c>
      <c r="P127" s="49">
        <v>0.3</v>
      </c>
      <c r="Q127" s="120">
        <f t="shared" si="3"/>
        <v>2224.7640000000001</v>
      </c>
    </row>
    <row r="128" spans="1:17" s="125" customFormat="1" ht="12" customHeight="1">
      <c r="A128" s="83" t="s">
        <v>2338</v>
      </c>
      <c r="B128" s="84" t="s">
        <v>1249</v>
      </c>
      <c r="C128" s="34">
        <v>3101900017338</v>
      </c>
      <c r="D128" s="35">
        <v>426.89</v>
      </c>
      <c r="E128" s="67">
        <f t="shared" si="2"/>
        <v>55.495699999999999</v>
      </c>
      <c r="F128" s="68">
        <v>0.13</v>
      </c>
      <c r="G128" s="65"/>
      <c r="H128" s="65" t="s">
        <v>2339</v>
      </c>
      <c r="I128" s="127">
        <v>44593</v>
      </c>
      <c r="J128" s="66" t="s">
        <v>2379</v>
      </c>
      <c r="K128" s="83" t="s">
        <v>2806</v>
      </c>
      <c r="L128" s="30">
        <v>61167</v>
      </c>
      <c r="M128" s="83" t="str">
        <f>VLOOKUP(L128,Kardex!$A$1:$I$4996,2,FALSE)</f>
        <v>VIESCA GARCIA RODRIGO</v>
      </c>
      <c r="N128" s="83" t="str">
        <f>VLOOKUP(L128,Kardex!$A$1:$I$4996,4,FALSE)</f>
        <v>DIRECTOR DE CENTRO FINANCIERO</v>
      </c>
      <c r="O128" s="83" t="str">
        <f>VLOOKUP(L128,Kardex!$A$1:$I$4996,5,FALSE)</f>
        <v>CD MX PATIO UNIVERSIDAD</v>
      </c>
      <c r="P128" s="49">
        <v>0.3</v>
      </c>
      <c r="Q128" s="120">
        <f t="shared" si="3"/>
        <v>16.648709999999998</v>
      </c>
    </row>
    <row r="129" spans="1:17" s="125" customFormat="1" ht="12" customHeight="1">
      <c r="A129" s="83" t="s">
        <v>2311</v>
      </c>
      <c r="B129" s="84" t="s">
        <v>1249</v>
      </c>
      <c r="C129" s="34">
        <v>4011900414755</v>
      </c>
      <c r="D129" s="35">
        <v>552.21</v>
      </c>
      <c r="E129" s="67">
        <f t="shared" si="2"/>
        <v>82.831500000000005</v>
      </c>
      <c r="F129" s="68">
        <v>0.15</v>
      </c>
      <c r="G129" s="65"/>
      <c r="H129" s="65" t="s">
        <v>2339</v>
      </c>
      <c r="I129" s="127">
        <v>44593</v>
      </c>
      <c r="J129" s="66" t="s">
        <v>2379</v>
      </c>
      <c r="K129" s="83" t="s">
        <v>2807</v>
      </c>
      <c r="L129" s="30">
        <v>61167</v>
      </c>
      <c r="M129" s="83" t="str">
        <f>VLOOKUP(L129,Kardex!$A$1:$I$4996,2,FALSE)</f>
        <v>VIESCA GARCIA RODRIGO</v>
      </c>
      <c r="N129" s="83" t="str">
        <f>VLOOKUP(L129,Kardex!$A$1:$I$4996,4,FALSE)</f>
        <v>DIRECTOR DE CENTRO FINANCIERO</v>
      </c>
      <c r="O129" s="83" t="str">
        <f>VLOOKUP(L129,Kardex!$A$1:$I$4996,5,FALSE)</f>
        <v>CD MX PATIO UNIVERSIDAD</v>
      </c>
      <c r="P129" s="49">
        <v>0.3</v>
      </c>
      <c r="Q129" s="120">
        <f t="shared" si="3"/>
        <v>24.849450000000001</v>
      </c>
    </row>
    <row r="130" spans="1:17" s="125" customFormat="1" ht="12" customHeight="1">
      <c r="A130" s="83" t="s">
        <v>2311</v>
      </c>
      <c r="B130" s="84" t="s">
        <v>1249</v>
      </c>
      <c r="C130" s="34">
        <v>4012000092403</v>
      </c>
      <c r="D130" s="35">
        <v>351.92</v>
      </c>
      <c r="E130" s="67">
        <f t="shared" si="2"/>
        <v>52.788000000000004</v>
      </c>
      <c r="F130" s="68">
        <v>0.15</v>
      </c>
      <c r="G130" s="65"/>
      <c r="H130" s="65" t="s">
        <v>2339</v>
      </c>
      <c r="I130" s="127">
        <v>44593</v>
      </c>
      <c r="J130" s="66" t="s">
        <v>2379</v>
      </c>
      <c r="K130" s="83" t="s">
        <v>2808</v>
      </c>
      <c r="L130" s="30">
        <v>61167</v>
      </c>
      <c r="M130" s="83" t="str">
        <f>VLOOKUP(L130,Kardex!$A$1:$I$4996,2,FALSE)</f>
        <v>VIESCA GARCIA RODRIGO</v>
      </c>
      <c r="N130" s="83" t="str">
        <f>VLOOKUP(L130,Kardex!$A$1:$I$4996,4,FALSE)</f>
        <v>DIRECTOR DE CENTRO FINANCIERO</v>
      </c>
      <c r="O130" s="83" t="str">
        <f>VLOOKUP(L130,Kardex!$A$1:$I$4996,5,FALSE)</f>
        <v>CD MX PATIO UNIVERSIDAD</v>
      </c>
      <c r="P130" s="49">
        <v>0.3</v>
      </c>
      <c r="Q130" s="120">
        <f t="shared" si="3"/>
        <v>15.836400000000001</v>
      </c>
    </row>
    <row r="131" spans="1:17" s="125" customFormat="1" ht="12" customHeight="1">
      <c r="A131" s="83" t="s">
        <v>2335</v>
      </c>
      <c r="B131" s="84" t="s">
        <v>1249</v>
      </c>
      <c r="C131" s="34">
        <v>2882000028672</v>
      </c>
      <c r="D131" s="35">
        <v>1253.19</v>
      </c>
      <c r="E131" s="67">
        <f t="shared" ref="E131:E194" si="4">+D131*F131</f>
        <v>238.10610000000003</v>
      </c>
      <c r="F131" s="68">
        <v>0.19</v>
      </c>
      <c r="G131" s="65"/>
      <c r="H131" s="65" t="s">
        <v>3784</v>
      </c>
      <c r="I131" s="127">
        <v>44572</v>
      </c>
      <c r="J131" s="66" t="s">
        <v>2379</v>
      </c>
      <c r="K131" s="83" t="s">
        <v>2809</v>
      </c>
      <c r="L131" s="30">
        <v>62730</v>
      </c>
      <c r="M131" s="83" t="str">
        <f>VLOOKUP(L131,Kardex!$A$1:$I$4996,2,FALSE)</f>
        <v>FIGUEROA GARCIA HUGO</v>
      </c>
      <c r="N131" s="83" t="str">
        <f>VLOOKUP(L131,Kardex!$A$1:$I$4996,4,FALSE)</f>
        <v>ASESOR</v>
      </c>
      <c r="O131" s="83" t="str">
        <f>VLOOKUP(L131,Kardex!$A$1:$I$4996,5,FALSE)</f>
        <v>CD MX SANTA FE CENTRO COMERCIAL</v>
      </c>
      <c r="P131" s="49">
        <v>0.3</v>
      </c>
      <c r="Q131" s="120">
        <f t="shared" ref="Q131:Q194" si="5">E131*P131</f>
        <v>71.431830000000005</v>
      </c>
    </row>
    <row r="132" spans="1:17" s="125" customFormat="1" ht="12" customHeight="1">
      <c r="A132" s="83" t="s">
        <v>2311</v>
      </c>
      <c r="B132" s="84" t="s">
        <v>1249</v>
      </c>
      <c r="C132" s="34">
        <v>4012000012826</v>
      </c>
      <c r="D132" s="35">
        <v>4564.7299999999996</v>
      </c>
      <c r="E132" s="67">
        <f t="shared" si="4"/>
        <v>684.70949999999993</v>
      </c>
      <c r="F132" s="68">
        <v>0.15</v>
      </c>
      <c r="G132" s="65"/>
      <c r="H132" s="65" t="s">
        <v>2266</v>
      </c>
      <c r="I132" s="127">
        <v>44575</v>
      </c>
      <c r="J132" s="66" t="s">
        <v>2379</v>
      </c>
      <c r="K132" s="83" t="s">
        <v>3823</v>
      </c>
      <c r="L132" s="30">
        <v>62730</v>
      </c>
      <c r="M132" s="83" t="str">
        <f>VLOOKUP(L132,Kardex!$A$1:$I$4996,2,FALSE)</f>
        <v>FIGUEROA GARCIA HUGO</v>
      </c>
      <c r="N132" s="83" t="str">
        <f>VLOOKUP(L132,Kardex!$A$1:$I$4996,4,FALSE)</f>
        <v>ASESOR</v>
      </c>
      <c r="O132" s="83" t="str">
        <f>VLOOKUP(L132,Kardex!$A$1:$I$4996,5,FALSE)</f>
        <v>CD MX SANTA FE CENTRO COMERCIAL</v>
      </c>
      <c r="P132" s="49">
        <v>0.3</v>
      </c>
      <c r="Q132" s="120">
        <f t="shared" si="5"/>
        <v>205.41284999999996</v>
      </c>
    </row>
    <row r="133" spans="1:17" s="125" customFormat="1" ht="12" customHeight="1">
      <c r="A133" s="83" t="s">
        <v>2335</v>
      </c>
      <c r="B133" s="84" t="s">
        <v>1249</v>
      </c>
      <c r="C133" s="34">
        <v>2882000024819</v>
      </c>
      <c r="D133" s="35">
        <v>1852.54</v>
      </c>
      <c r="E133" s="67">
        <f t="shared" si="4"/>
        <v>314.93</v>
      </c>
      <c r="F133" s="68">
        <v>0.16999902836106104</v>
      </c>
      <c r="G133" s="65"/>
      <c r="H133" s="65" t="s">
        <v>3784</v>
      </c>
      <c r="I133" s="127">
        <v>44578</v>
      </c>
      <c r="J133" s="66" t="s">
        <v>2379</v>
      </c>
      <c r="K133" s="83" t="s">
        <v>2810</v>
      </c>
      <c r="L133" s="30">
        <v>62730</v>
      </c>
      <c r="M133" s="83" t="str">
        <f>VLOOKUP(L133,Kardex!$A$1:$I$4996,2,FALSE)</f>
        <v>FIGUEROA GARCIA HUGO</v>
      </c>
      <c r="N133" s="83" t="str">
        <f>VLOOKUP(L133,Kardex!$A$1:$I$4996,4,FALSE)</f>
        <v>ASESOR</v>
      </c>
      <c r="O133" s="83" t="str">
        <f>VLOOKUP(L133,Kardex!$A$1:$I$4996,5,FALSE)</f>
        <v>CD MX SANTA FE CENTRO COMERCIAL</v>
      </c>
      <c r="P133" s="49">
        <v>0.3</v>
      </c>
      <c r="Q133" s="120">
        <f t="shared" si="5"/>
        <v>94.478999999999999</v>
      </c>
    </row>
    <row r="134" spans="1:17" s="125" customFormat="1" ht="12" customHeight="1">
      <c r="A134" s="83" t="s">
        <v>2332</v>
      </c>
      <c r="B134" s="84" t="s">
        <v>1249</v>
      </c>
      <c r="C134" s="34">
        <v>1002000000322</v>
      </c>
      <c r="D134" s="35">
        <v>5000</v>
      </c>
      <c r="E134" s="67">
        <f t="shared" si="4"/>
        <v>1300</v>
      </c>
      <c r="F134" s="68">
        <v>0.26</v>
      </c>
      <c r="G134" s="65"/>
      <c r="H134" s="65" t="s">
        <v>2266</v>
      </c>
      <c r="I134" s="127">
        <v>44580</v>
      </c>
      <c r="J134" s="66" t="s">
        <v>2379</v>
      </c>
      <c r="K134" s="83" t="s">
        <v>3824</v>
      </c>
      <c r="L134" s="30">
        <v>62730</v>
      </c>
      <c r="M134" s="83" t="str">
        <f>VLOOKUP(L134,Kardex!$A$1:$I$4996,2,FALSE)</f>
        <v>FIGUEROA GARCIA HUGO</v>
      </c>
      <c r="N134" s="83" t="str">
        <f>VLOOKUP(L134,Kardex!$A$1:$I$4996,4,FALSE)</f>
        <v>ASESOR</v>
      </c>
      <c r="O134" s="83" t="str">
        <f>VLOOKUP(L134,Kardex!$A$1:$I$4996,5,FALSE)</f>
        <v>CD MX SANTA FE CENTRO COMERCIAL</v>
      </c>
      <c r="P134" s="49">
        <v>0.3</v>
      </c>
      <c r="Q134" s="120">
        <f t="shared" si="5"/>
        <v>390</v>
      </c>
    </row>
    <row r="135" spans="1:17" s="125" customFormat="1" ht="12" customHeight="1">
      <c r="A135" s="83" t="s">
        <v>2332</v>
      </c>
      <c r="B135" s="84" t="s">
        <v>1249</v>
      </c>
      <c r="C135" s="34">
        <v>1002000001138</v>
      </c>
      <c r="D135" s="35">
        <v>20000</v>
      </c>
      <c r="E135" s="67">
        <f t="shared" si="4"/>
        <v>5200</v>
      </c>
      <c r="F135" s="68">
        <v>0.26</v>
      </c>
      <c r="G135" s="65"/>
      <c r="H135" s="65" t="s">
        <v>2266</v>
      </c>
      <c r="I135" s="127">
        <v>44580</v>
      </c>
      <c r="J135" s="66" t="s">
        <v>2379</v>
      </c>
      <c r="K135" s="83" t="s">
        <v>3824</v>
      </c>
      <c r="L135" s="30">
        <v>62730</v>
      </c>
      <c r="M135" s="83" t="str">
        <f>VLOOKUP(L135,Kardex!$A$1:$I$4996,2,FALSE)</f>
        <v>FIGUEROA GARCIA HUGO</v>
      </c>
      <c r="N135" s="83" t="str">
        <f>VLOOKUP(L135,Kardex!$A$1:$I$4996,4,FALSE)</f>
        <v>ASESOR</v>
      </c>
      <c r="O135" s="83" t="str">
        <f>VLOOKUP(L135,Kardex!$A$1:$I$4996,5,FALSE)</f>
        <v>CD MX SANTA FE CENTRO COMERCIAL</v>
      </c>
      <c r="P135" s="49">
        <v>0.3</v>
      </c>
      <c r="Q135" s="120">
        <f t="shared" si="5"/>
        <v>1560</v>
      </c>
    </row>
    <row r="136" spans="1:17" s="125" customFormat="1" ht="12" customHeight="1">
      <c r="A136" s="83" t="s">
        <v>2311</v>
      </c>
      <c r="B136" s="84" t="s">
        <v>1249</v>
      </c>
      <c r="C136" s="34">
        <v>4012000205595</v>
      </c>
      <c r="D136" s="35">
        <v>5212.76</v>
      </c>
      <c r="E136" s="67">
        <f t="shared" si="4"/>
        <v>781.91399999999999</v>
      </c>
      <c r="F136" s="68">
        <v>0.15</v>
      </c>
      <c r="G136" s="65"/>
      <c r="H136" s="65" t="s">
        <v>2308</v>
      </c>
      <c r="I136" s="127">
        <v>44585</v>
      </c>
      <c r="J136" s="66" t="s">
        <v>2379</v>
      </c>
      <c r="K136" s="83" t="s">
        <v>3825</v>
      </c>
      <c r="L136" s="30">
        <v>62730</v>
      </c>
      <c r="M136" s="83" t="str">
        <f>VLOOKUP(L136,Kardex!$A$1:$I$4996,2,FALSE)</f>
        <v>FIGUEROA GARCIA HUGO</v>
      </c>
      <c r="N136" s="83" t="str">
        <f>VLOOKUP(L136,Kardex!$A$1:$I$4996,4,FALSE)</f>
        <v>ASESOR</v>
      </c>
      <c r="O136" s="83" t="str">
        <f>VLOOKUP(L136,Kardex!$A$1:$I$4996,5,FALSE)</f>
        <v>CD MX SANTA FE CENTRO COMERCIAL</v>
      </c>
      <c r="P136" s="49">
        <v>0.3</v>
      </c>
      <c r="Q136" s="120">
        <f t="shared" si="5"/>
        <v>234.57419999999999</v>
      </c>
    </row>
    <row r="137" spans="1:17" s="125" customFormat="1" ht="12" customHeight="1">
      <c r="A137" s="83" t="s">
        <v>2335</v>
      </c>
      <c r="B137" s="84" t="s">
        <v>1249</v>
      </c>
      <c r="C137" s="34">
        <v>2882000015872</v>
      </c>
      <c r="D137" s="35">
        <v>2411.75</v>
      </c>
      <c r="E137" s="67">
        <f t="shared" si="4"/>
        <v>458.23250000000002</v>
      </c>
      <c r="F137" s="68">
        <v>0.19</v>
      </c>
      <c r="G137" s="65"/>
      <c r="H137" s="65" t="s">
        <v>3784</v>
      </c>
      <c r="I137" s="127">
        <v>44593</v>
      </c>
      <c r="J137" s="66" t="s">
        <v>2379</v>
      </c>
      <c r="K137" s="83" t="s">
        <v>2811</v>
      </c>
      <c r="L137" s="30">
        <v>62730</v>
      </c>
      <c r="M137" s="83" t="str">
        <f>VLOOKUP(L137,Kardex!$A$1:$I$4996,2,FALSE)</f>
        <v>FIGUEROA GARCIA HUGO</v>
      </c>
      <c r="N137" s="83" t="str">
        <f>VLOOKUP(L137,Kardex!$A$1:$I$4996,4,FALSE)</f>
        <v>ASESOR</v>
      </c>
      <c r="O137" s="83" t="str">
        <f>VLOOKUP(L137,Kardex!$A$1:$I$4996,5,FALSE)</f>
        <v>CD MX SANTA FE CENTRO COMERCIAL</v>
      </c>
      <c r="P137" s="49">
        <v>0.3</v>
      </c>
      <c r="Q137" s="120">
        <f t="shared" si="5"/>
        <v>137.46975</v>
      </c>
    </row>
    <row r="138" spans="1:17" s="125" customFormat="1" ht="12" customHeight="1">
      <c r="A138" s="83" t="s">
        <v>2338</v>
      </c>
      <c r="B138" s="84" t="s">
        <v>1249</v>
      </c>
      <c r="C138" s="34">
        <v>3101900010967</v>
      </c>
      <c r="D138" s="35">
        <v>607.72</v>
      </c>
      <c r="E138" s="67">
        <f t="shared" si="4"/>
        <v>79.003600000000006</v>
      </c>
      <c r="F138" s="68">
        <v>0.13</v>
      </c>
      <c r="G138" s="65"/>
      <c r="H138" s="65" t="s">
        <v>2339</v>
      </c>
      <c r="I138" s="127">
        <v>44581</v>
      </c>
      <c r="J138" s="66" t="s">
        <v>2379</v>
      </c>
      <c r="K138" s="83" t="s">
        <v>2812</v>
      </c>
      <c r="L138" s="30">
        <v>62051</v>
      </c>
      <c r="M138" s="83" t="str">
        <f>VLOOKUP(L138,Kardex!$A$1:$I$4996,2,FALSE)</f>
        <v>PARDO TORRES MARIANA</v>
      </c>
      <c r="N138" s="83" t="str">
        <f>VLOOKUP(L138,Kardex!$A$1:$I$4996,4,FALSE)</f>
        <v>ASESOR</v>
      </c>
      <c r="O138" s="83" t="str">
        <f>VLOOKUP(L138,Kardex!$A$1:$I$4996,5,FALSE)</f>
        <v>CD MX SANTA FE CENTRO COMERCIAL</v>
      </c>
      <c r="P138" s="49">
        <v>0.3</v>
      </c>
      <c r="Q138" s="120">
        <f t="shared" si="5"/>
        <v>23.701080000000001</v>
      </c>
    </row>
    <row r="139" spans="1:17" s="125" customFormat="1" ht="12" customHeight="1">
      <c r="A139" s="83" t="s">
        <v>2311</v>
      </c>
      <c r="B139" s="84" t="s">
        <v>1249</v>
      </c>
      <c r="C139" s="34">
        <v>4012200019750</v>
      </c>
      <c r="D139" s="35">
        <v>9718.09</v>
      </c>
      <c r="E139" s="67">
        <f t="shared" si="4"/>
        <v>1457.7135000000001</v>
      </c>
      <c r="F139" s="68">
        <v>0.15</v>
      </c>
      <c r="G139" s="65"/>
      <c r="H139" s="65" t="s">
        <v>2266</v>
      </c>
      <c r="I139" s="127">
        <v>44586</v>
      </c>
      <c r="J139" s="66" t="s">
        <v>2322</v>
      </c>
      <c r="K139" s="83" t="s">
        <v>3826</v>
      </c>
      <c r="L139" s="30">
        <v>62051</v>
      </c>
      <c r="M139" s="83" t="str">
        <f>VLOOKUP(L139,Kardex!$A$1:$I$4996,2,FALSE)</f>
        <v>PARDO TORRES MARIANA</v>
      </c>
      <c r="N139" s="83" t="str">
        <f>VLOOKUP(L139,Kardex!$A$1:$I$4996,4,FALSE)</f>
        <v>ASESOR</v>
      </c>
      <c r="O139" s="83" t="str">
        <f>VLOOKUP(L139,Kardex!$A$1:$I$4996,5,FALSE)</f>
        <v>CD MX SANTA FE CENTRO COMERCIAL</v>
      </c>
      <c r="P139" s="49">
        <v>0.3</v>
      </c>
      <c r="Q139" s="120">
        <f t="shared" si="5"/>
        <v>437.31405000000001</v>
      </c>
    </row>
    <row r="140" spans="1:17" s="125" customFormat="1" ht="12" customHeight="1">
      <c r="A140" s="83" t="s">
        <v>2338</v>
      </c>
      <c r="B140" s="84" t="s">
        <v>1249</v>
      </c>
      <c r="C140" s="34">
        <v>3101900016619</v>
      </c>
      <c r="D140" s="35">
        <v>140.69999999999999</v>
      </c>
      <c r="E140" s="67">
        <f t="shared" si="4"/>
        <v>18.291</v>
      </c>
      <c r="F140" s="68">
        <v>0.13</v>
      </c>
      <c r="G140" s="65"/>
      <c r="H140" s="65" t="s">
        <v>2339</v>
      </c>
      <c r="I140" s="127">
        <v>44587</v>
      </c>
      <c r="J140" s="66" t="s">
        <v>2379</v>
      </c>
      <c r="K140" s="83" t="s">
        <v>2814</v>
      </c>
      <c r="L140" s="30">
        <v>62051</v>
      </c>
      <c r="M140" s="83" t="str">
        <f>VLOOKUP(L140,Kardex!$A$1:$I$4996,2,FALSE)</f>
        <v>PARDO TORRES MARIANA</v>
      </c>
      <c r="N140" s="83" t="str">
        <f>VLOOKUP(L140,Kardex!$A$1:$I$4996,4,FALSE)</f>
        <v>ASESOR</v>
      </c>
      <c r="O140" s="83" t="str">
        <f>VLOOKUP(L140,Kardex!$A$1:$I$4996,5,FALSE)</f>
        <v>CD MX SANTA FE CENTRO COMERCIAL</v>
      </c>
      <c r="P140" s="49">
        <v>0.3</v>
      </c>
      <c r="Q140" s="120">
        <f t="shared" si="5"/>
        <v>5.4873000000000003</v>
      </c>
    </row>
    <row r="141" spans="1:17" s="125" customFormat="1" ht="12" customHeight="1">
      <c r="A141" s="83" t="s">
        <v>2338</v>
      </c>
      <c r="B141" s="84" t="s">
        <v>1249</v>
      </c>
      <c r="C141" s="34">
        <v>3101900013077</v>
      </c>
      <c r="D141" s="35">
        <v>127.86</v>
      </c>
      <c r="E141" s="67">
        <f t="shared" si="4"/>
        <v>16.6218</v>
      </c>
      <c r="F141" s="68">
        <v>0.13</v>
      </c>
      <c r="G141" s="65"/>
      <c r="H141" s="65" t="s">
        <v>2339</v>
      </c>
      <c r="I141" s="127">
        <v>44588</v>
      </c>
      <c r="J141" s="66" t="s">
        <v>2379</v>
      </c>
      <c r="K141" s="83" t="s">
        <v>2813</v>
      </c>
      <c r="L141" s="30">
        <v>62051</v>
      </c>
      <c r="M141" s="83" t="str">
        <f>VLOOKUP(L141,Kardex!$A$1:$I$4996,2,FALSE)</f>
        <v>PARDO TORRES MARIANA</v>
      </c>
      <c r="N141" s="83" t="str">
        <f>VLOOKUP(L141,Kardex!$A$1:$I$4996,4,FALSE)</f>
        <v>ASESOR</v>
      </c>
      <c r="O141" s="83" t="str">
        <f>VLOOKUP(L141,Kardex!$A$1:$I$4996,5,FALSE)</f>
        <v>CD MX SANTA FE CENTRO COMERCIAL</v>
      </c>
      <c r="P141" s="49">
        <v>0.3</v>
      </c>
      <c r="Q141" s="120">
        <f t="shared" si="5"/>
        <v>4.9865399999999998</v>
      </c>
    </row>
    <row r="142" spans="1:17" s="125" customFormat="1" ht="12" customHeight="1">
      <c r="A142" s="83" t="s">
        <v>2335</v>
      </c>
      <c r="B142" s="84" t="s">
        <v>1249</v>
      </c>
      <c r="C142" s="34">
        <v>2882000020201</v>
      </c>
      <c r="D142" s="35">
        <v>1893.49</v>
      </c>
      <c r="E142" s="67">
        <f t="shared" si="4"/>
        <v>321.89</v>
      </c>
      <c r="F142" s="68">
        <v>0.16999825718646519</v>
      </c>
      <c r="G142" s="65"/>
      <c r="H142" s="65" t="s">
        <v>3784</v>
      </c>
      <c r="I142" s="127">
        <v>44571</v>
      </c>
      <c r="J142" s="66" t="s">
        <v>2379</v>
      </c>
      <c r="K142" s="83" t="s">
        <v>2815</v>
      </c>
      <c r="L142" s="30">
        <v>53255</v>
      </c>
      <c r="M142" s="83" t="str">
        <f>VLOOKUP(L142,Kardex!$A$1:$I$4996,2,FALSE)</f>
        <v>CEJA GARCIA RAFAEL</v>
      </c>
      <c r="N142" s="83" t="str">
        <f>VLOOKUP(L142,Kardex!$A$1:$I$4996,4,FALSE)</f>
        <v>ASESOR SENIOR</v>
      </c>
      <c r="O142" s="83" t="str">
        <f>VLOOKUP(L142,Kardex!$A$1:$I$4996,5,FALSE)</f>
        <v>CD MX TERRAZA PEDREGAL</v>
      </c>
      <c r="P142" s="49">
        <v>0.3</v>
      </c>
      <c r="Q142" s="120">
        <f t="shared" si="5"/>
        <v>96.566999999999993</v>
      </c>
    </row>
    <row r="143" spans="1:17" s="125" customFormat="1" ht="12" customHeight="1">
      <c r="A143" s="83" t="s">
        <v>2311</v>
      </c>
      <c r="B143" s="84" t="s">
        <v>1249</v>
      </c>
      <c r="C143" s="34">
        <v>4012000092513</v>
      </c>
      <c r="D143" s="35">
        <v>545.13</v>
      </c>
      <c r="E143" s="67">
        <f t="shared" si="4"/>
        <v>81.769499999999994</v>
      </c>
      <c r="F143" s="68">
        <v>0.15</v>
      </c>
      <c r="G143" s="65"/>
      <c r="H143" s="65" t="s">
        <v>2339</v>
      </c>
      <c r="I143" s="127">
        <v>44588</v>
      </c>
      <c r="J143" s="66" t="s">
        <v>2379</v>
      </c>
      <c r="K143" s="83" t="s">
        <v>2816</v>
      </c>
      <c r="L143" s="30">
        <v>384</v>
      </c>
      <c r="M143" s="83" t="str">
        <f>VLOOKUP(L143,Kardex!$A$1:$I$4996,2,FALSE)</f>
        <v>CRUZ ALVAREZ PAOLA GABRIELA</v>
      </c>
      <c r="N143" s="83" t="str">
        <f>VLOOKUP(L143,Kardex!$A$1:$I$4996,4,FALSE)</f>
        <v>DIRECTOR DE CENTRO FINANCIERO</v>
      </c>
      <c r="O143" s="83" t="str">
        <f>VLOOKUP(L143,Kardex!$A$1:$I$4996,5,FALSE)</f>
        <v>CD MX TERRAZA PEDREGAL</v>
      </c>
      <c r="P143" s="49">
        <v>0.3</v>
      </c>
      <c r="Q143" s="120">
        <f t="shared" si="5"/>
        <v>24.530849999999997</v>
      </c>
    </row>
    <row r="144" spans="1:17" s="125" customFormat="1" ht="12" customHeight="1">
      <c r="A144" s="83" t="s">
        <v>2311</v>
      </c>
      <c r="B144" s="84" t="s">
        <v>1249</v>
      </c>
      <c r="C144" s="34">
        <v>4011900436056</v>
      </c>
      <c r="D144" s="35">
        <v>707.15</v>
      </c>
      <c r="E144" s="67">
        <f t="shared" si="4"/>
        <v>106.07249999999999</v>
      </c>
      <c r="F144" s="68">
        <v>0.15</v>
      </c>
      <c r="G144" s="65"/>
      <c r="H144" s="65" t="s">
        <v>2339</v>
      </c>
      <c r="I144" s="127">
        <v>44568</v>
      </c>
      <c r="J144" s="66" t="s">
        <v>2379</v>
      </c>
      <c r="K144" s="83" t="s">
        <v>2817</v>
      </c>
      <c r="L144" s="30">
        <v>62919</v>
      </c>
      <c r="M144" s="83" t="str">
        <f>VLOOKUP(L144,Kardex!$A$1:$I$4996,2,FALSE)</f>
        <v>LOPEZ MANJARREZ BLANCA DELIA</v>
      </c>
      <c r="N144" s="83" t="str">
        <f>VLOOKUP(L144,Kardex!$A$1:$I$4996,4,FALSE)</f>
        <v>ASESOR</v>
      </c>
      <c r="O144" s="83" t="str">
        <f>VLOOKUP(L144,Kardex!$A$1:$I$4996,5,FALSE)</f>
        <v>CD MX TERRAZA PEDREGAL</v>
      </c>
      <c r="P144" s="49">
        <v>0.3</v>
      </c>
      <c r="Q144" s="120">
        <f t="shared" si="5"/>
        <v>31.821749999999994</v>
      </c>
    </row>
    <row r="145" spans="1:17" s="125" customFormat="1" ht="12" customHeight="1">
      <c r="A145" s="83" t="s">
        <v>2335</v>
      </c>
      <c r="B145" s="84" t="s">
        <v>1249</v>
      </c>
      <c r="C145" s="34">
        <v>2882000018617</v>
      </c>
      <c r="D145" s="35">
        <v>513.53</v>
      </c>
      <c r="E145" s="67">
        <f t="shared" si="4"/>
        <v>97.570700000000002</v>
      </c>
      <c r="F145" s="68">
        <v>0.19</v>
      </c>
      <c r="G145" s="65"/>
      <c r="H145" s="65" t="s">
        <v>3784</v>
      </c>
      <c r="I145" s="127">
        <v>44575</v>
      </c>
      <c r="J145" s="66" t="s">
        <v>2379</v>
      </c>
      <c r="K145" s="83" t="s">
        <v>2818</v>
      </c>
      <c r="L145" s="30">
        <v>95504</v>
      </c>
      <c r="M145" s="83" t="str">
        <f>VLOOKUP(L145,Kardex!$A$1:$I$4996,2,FALSE)</f>
        <v>MORALES RODRIGUEZ PATRICIA</v>
      </c>
      <c r="N145" s="83" t="str">
        <f>VLOOKUP(L145,Kardex!$A$1:$I$4996,4,FALSE)</f>
        <v>ASESOR SENIOR</v>
      </c>
      <c r="O145" s="83" t="str">
        <f>VLOOKUP(L145,Kardex!$A$1:$I$4996,5,FALSE)</f>
        <v>CD MX TERRAZA PEDREGAL</v>
      </c>
      <c r="P145" s="49">
        <v>0.3</v>
      </c>
      <c r="Q145" s="120">
        <f t="shared" si="5"/>
        <v>29.27121</v>
      </c>
    </row>
    <row r="146" spans="1:17" s="125" customFormat="1" ht="12" customHeight="1">
      <c r="A146" s="83" t="s">
        <v>2311</v>
      </c>
      <c r="B146" s="84" t="s">
        <v>1249</v>
      </c>
      <c r="C146" s="34">
        <v>4011900499772</v>
      </c>
      <c r="D146" s="35">
        <v>7763.49</v>
      </c>
      <c r="E146" s="67">
        <f t="shared" si="4"/>
        <v>1164.5235</v>
      </c>
      <c r="F146" s="68">
        <v>0.15</v>
      </c>
      <c r="G146" s="65"/>
      <c r="H146" s="65" t="s">
        <v>2266</v>
      </c>
      <c r="I146" s="127">
        <v>44588</v>
      </c>
      <c r="J146" s="66" t="s">
        <v>2379</v>
      </c>
      <c r="K146" s="83" t="s">
        <v>3827</v>
      </c>
      <c r="L146" s="30">
        <v>95504</v>
      </c>
      <c r="M146" s="83" t="str">
        <f>VLOOKUP(L146,Kardex!$A$1:$I$4996,2,FALSE)</f>
        <v>MORALES RODRIGUEZ PATRICIA</v>
      </c>
      <c r="N146" s="83" t="str">
        <f>VLOOKUP(L146,Kardex!$A$1:$I$4996,4,FALSE)</f>
        <v>ASESOR SENIOR</v>
      </c>
      <c r="O146" s="83" t="str">
        <f>VLOOKUP(L146,Kardex!$A$1:$I$4996,5,FALSE)</f>
        <v>CD MX TERRAZA PEDREGAL</v>
      </c>
      <c r="P146" s="49">
        <v>0.3</v>
      </c>
      <c r="Q146" s="120">
        <f t="shared" si="5"/>
        <v>349.35705000000002</v>
      </c>
    </row>
    <row r="147" spans="1:17" s="125" customFormat="1" ht="12" customHeight="1">
      <c r="A147" s="83" t="s">
        <v>2335</v>
      </c>
      <c r="B147" s="84" t="s">
        <v>1249</v>
      </c>
      <c r="C147" s="34">
        <v>2882000020627</v>
      </c>
      <c r="D147" s="35">
        <v>623.74</v>
      </c>
      <c r="E147" s="67">
        <f t="shared" si="4"/>
        <v>118.5106</v>
      </c>
      <c r="F147" s="68">
        <v>0.19</v>
      </c>
      <c r="G147" s="65"/>
      <c r="H147" s="65" t="s">
        <v>3784</v>
      </c>
      <c r="I147" s="127">
        <v>44589</v>
      </c>
      <c r="J147" s="66" t="s">
        <v>2379</v>
      </c>
      <c r="K147" s="83" t="s">
        <v>2818</v>
      </c>
      <c r="L147" s="30">
        <v>95504</v>
      </c>
      <c r="M147" s="83" t="str">
        <f>VLOOKUP(L147,Kardex!$A$1:$I$4996,2,FALSE)</f>
        <v>MORALES RODRIGUEZ PATRICIA</v>
      </c>
      <c r="N147" s="83" t="str">
        <f>VLOOKUP(L147,Kardex!$A$1:$I$4996,4,FALSE)</f>
        <v>ASESOR SENIOR</v>
      </c>
      <c r="O147" s="83" t="str">
        <f>VLOOKUP(L147,Kardex!$A$1:$I$4996,5,FALSE)</f>
        <v>CD MX TERRAZA PEDREGAL</v>
      </c>
      <c r="P147" s="49">
        <v>0.3</v>
      </c>
      <c r="Q147" s="120">
        <f t="shared" si="5"/>
        <v>35.553179999999998</v>
      </c>
    </row>
    <row r="148" spans="1:17" s="125" customFormat="1" ht="12" customHeight="1">
      <c r="A148" s="83" t="s">
        <v>2311</v>
      </c>
      <c r="B148" s="84" t="s">
        <v>1249</v>
      </c>
      <c r="C148" s="34">
        <v>4012000614265</v>
      </c>
      <c r="D148" s="35">
        <v>453.01</v>
      </c>
      <c r="E148" s="67">
        <f t="shared" si="4"/>
        <v>67.951499999999996</v>
      </c>
      <c r="F148" s="68">
        <v>0.15</v>
      </c>
      <c r="G148" s="65"/>
      <c r="H148" s="65" t="s">
        <v>2339</v>
      </c>
      <c r="I148" s="127">
        <v>44588</v>
      </c>
      <c r="J148" s="66" t="s">
        <v>2379</v>
      </c>
      <c r="K148" s="83" t="s">
        <v>2819</v>
      </c>
      <c r="L148" s="30">
        <v>61094</v>
      </c>
      <c r="M148" s="83" t="str">
        <f>VLOOKUP(L148,Kardex!$A$1:$I$4996,2,FALSE)</f>
        <v>PEREZ GROTEWOLD RODRIGO</v>
      </c>
      <c r="N148" s="83" t="str">
        <f>VLOOKUP(L148,Kardex!$A$1:$I$4996,4,FALSE)</f>
        <v>ASESOR</v>
      </c>
      <c r="O148" s="83" t="str">
        <f>VLOOKUP(L148,Kardex!$A$1:$I$4996,5,FALSE)</f>
        <v>CD MX TERRAZA PEDREGAL</v>
      </c>
      <c r="P148" s="49">
        <v>0.3</v>
      </c>
      <c r="Q148" s="120">
        <f t="shared" si="5"/>
        <v>20.385449999999999</v>
      </c>
    </row>
    <row r="149" spans="1:17" s="125" customFormat="1" ht="12" customHeight="1">
      <c r="A149" s="83" t="s">
        <v>2311</v>
      </c>
      <c r="B149" s="84" t="s">
        <v>1249</v>
      </c>
      <c r="C149" s="34">
        <v>4012000599984</v>
      </c>
      <c r="D149" s="35">
        <v>355.03</v>
      </c>
      <c r="E149" s="67">
        <f t="shared" si="4"/>
        <v>53.254499999999993</v>
      </c>
      <c r="F149" s="68">
        <v>0.15</v>
      </c>
      <c r="G149" s="65"/>
      <c r="H149" s="65" t="s">
        <v>2339</v>
      </c>
      <c r="I149" s="127">
        <v>44589</v>
      </c>
      <c r="J149" s="66" t="s">
        <v>2379</v>
      </c>
      <c r="K149" s="83" t="s">
        <v>2820</v>
      </c>
      <c r="L149" s="30">
        <v>61094</v>
      </c>
      <c r="M149" s="83" t="str">
        <f>VLOOKUP(L149,Kardex!$A$1:$I$4996,2,FALSE)</f>
        <v>PEREZ GROTEWOLD RODRIGO</v>
      </c>
      <c r="N149" s="83" t="str">
        <f>VLOOKUP(L149,Kardex!$A$1:$I$4996,4,FALSE)</f>
        <v>ASESOR</v>
      </c>
      <c r="O149" s="83" t="str">
        <f>VLOOKUP(L149,Kardex!$A$1:$I$4996,5,FALSE)</f>
        <v>CD MX TERRAZA PEDREGAL</v>
      </c>
      <c r="P149" s="49">
        <v>0.3</v>
      </c>
      <c r="Q149" s="120">
        <f t="shared" si="5"/>
        <v>15.976349999999996</v>
      </c>
    </row>
    <row r="150" spans="1:17" s="125" customFormat="1" ht="12" customHeight="1">
      <c r="A150" s="83" t="s">
        <v>2311</v>
      </c>
      <c r="B150" s="84" t="s">
        <v>1249</v>
      </c>
      <c r="C150" s="34">
        <v>4011900308405</v>
      </c>
      <c r="D150" s="35">
        <v>258.82</v>
      </c>
      <c r="E150" s="67">
        <f t="shared" si="4"/>
        <v>38.823</v>
      </c>
      <c r="F150" s="68">
        <v>0.15</v>
      </c>
      <c r="G150" s="65"/>
      <c r="H150" s="65" t="s">
        <v>2339</v>
      </c>
      <c r="I150" s="127">
        <v>44594</v>
      </c>
      <c r="J150" s="66" t="s">
        <v>2379</v>
      </c>
      <c r="K150" s="83" t="s">
        <v>3617</v>
      </c>
      <c r="L150" s="30">
        <v>61094</v>
      </c>
      <c r="M150" s="83" t="str">
        <f>VLOOKUP(L150,Kardex!$A$1:$I$4996,2,FALSE)</f>
        <v>PEREZ GROTEWOLD RODRIGO</v>
      </c>
      <c r="N150" s="83" t="str">
        <f>VLOOKUP(L150,Kardex!$A$1:$I$4996,4,FALSE)</f>
        <v>ASESOR</v>
      </c>
      <c r="O150" s="83" t="str">
        <f>VLOOKUP(L150,Kardex!$A$1:$I$4996,5,FALSE)</f>
        <v>CD MX TERRAZA PEDREGAL</v>
      </c>
      <c r="P150" s="49">
        <v>0.3</v>
      </c>
      <c r="Q150" s="120">
        <f t="shared" si="5"/>
        <v>11.6469</v>
      </c>
    </row>
    <row r="151" spans="1:17" s="125" customFormat="1" ht="12" customHeight="1">
      <c r="A151" s="83" t="s">
        <v>2311</v>
      </c>
      <c r="B151" s="84" t="s">
        <v>1249</v>
      </c>
      <c r="C151" s="34">
        <v>4012100405179</v>
      </c>
      <c r="D151" s="35">
        <v>2631.98</v>
      </c>
      <c r="E151" s="67">
        <f t="shared" si="4"/>
        <v>394.79699999999997</v>
      </c>
      <c r="F151" s="68">
        <v>0.15</v>
      </c>
      <c r="G151" s="65"/>
      <c r="H151" s="65" t="s">
        <v>2266</v>
      </c>
      <c r="I151" s="127">
        <v>44578</v>
      </c>
      <c r="J151" s="66" t="s">
        <v>2379</v>
      </c>
      <c r="K151" s="83" t="s">
        <v>3828</v>
      </c>
      <c r="L151" s="30">
        <v>52813</v>
      </c>
      <c r="M151" s="83" t="str">
        <f>VLOOKUP(L151,Kardex!$A$1:$I$4996,2,FALSE)</f>
        <v>BRISENO ALCANTARA JESUS ERNESTO</v>
      </c>
      <c r="N151" s="83" t="str">
        <f>VLOOKUP(L151,Kardex!$A$1:$I$4996,4,FALSE)</f>
        <v>DIRECTOR DE CENTRO FINANCIERO</v>
      </c>
      <c r="O151" s="83" t="str">
        <f>VLOOKUP(L151,Kardex!$A$1:$I$4996,5,FALSE)</f>
        <v>CD MX XOLA</v>
      </c>
      <c r="P151" s="49">
        <v>0.3</v>
      </c>
      <c r="Q151" s="120">
        <f t="shared" si="5"/>
        <v>118.43909999999998</v>
      </c>
    </row>
    <row r="152" spans="1:17" s="125" customFormat="1" ht="12" customHeight="1">
      <c r="A152" s="83" t="s">
        <v>2311</v>
      </c>
      <c r="B152" s="84" t="s">
        <v>1249</v>
      </c>
      <c r="C152" s="34">
        <v>4012000092420</v>
      </c>
      <c r="D152" s="35">
        <v>459.63</v>
      </c>
      <c r="E152" s="67">
        <f t="shared" si="4"/>
        <v>68.944499999999991</v>
      </c>
      <c r="F152" s="68">
        <v>0.15</v>
      </c>
      <c r="G152" s="65"/>
      <c r="H152" s="65" t="s">
        <v>2339</v>
      </c>
      <c r="I152" s="127">
        <v>44582</v>
      </c>
      <c r="J152" s="66" t="s">
        <v>2379</v>
      </c>
      <c r="K152" s="83" t="s">
        <v>3549</v>
      </c>
      <c r="L152" s="30">
        <v>52813</v>
      </c>
      <c r="M152" s="83" t="str">
        <f>VLOOKUP(L152,Kardex!$A$1:$I$4996,2,FALSE)</f>
        <v>BRISENO ALCANTARA JESUS ERNESTO</v>
      </c>
      <c r="N152" s="83" t="str">
        <f>VLOOKUP(L152,Kardex!$A$1:$I$4996,4,FALSE)</f>
        <v>DIRECTOR DE CENTRO FINANCIERO</v>
      </c>
      <c r="O152" s="83" t="str">
        <f>VLOOKUP(L152,Kardex!$A$1:$I$4996,5,FALSE)</f>
        <v>CD MX XOLA</v>
      </c>
      <c r="P152" s="49">
        <v>0.3</v>
      </c>
      <c r="Q152" s="120">
        <f t="shared" si="5"/>
        <v>20.683349999999997</v>
      </c>
    </row>
    <row r="153" spans="1:17" s="125" customFormat="1" ht="12" customHeight="1">
      <c r="A153" s="83" t="s">
        <v>2332</v>
      </c>
      <c r="B153" s="84" t="s">
        <v>1249</v>
      </c>
      <c r="C153" s="34">
        <v>1002200000662</v>
      </c>
      <c r="D153" s="35">
        <v>5000</v>
      </c>
      <c r="E153" s="67">
        <f t="shared" si="4"/>
        <v>1300</v>
      </c>
      <c r="F153" s="68">
        <v>0.26</v>
      </c>
      <c r="G153" s="65"/>
      <c r="H153" s="65" t="s">
        <v>2266</v>
      </c>
      <c r="I153" s="127">
        <v>44589</v>
      </c>
      <c r="J153" s="66" t="s">
        <v>2322</v>
      </c>
      <c r="K153" s="83" t="s">
        <v>3829</v>
      </c>
      <c r="L153" s="30">
        <v>52813</v>
      </c>
      <c r="M153" s="83" t="str">
        <f>VLOOKUP(L153,Kardex!$A$1:$I$4996,2,FALSE)</f>
        <v>BRISENO ALCANTARA JESUS ERNESTO</v>
      </c>
      <c r="N153" s="83" t="str">
        <f>VLOOKUP(L153,Kardex!$A$1:$I$4996,4,FALSE)</f>
        <v>DIRECTOR DE CENTRO FINANCIERO</v>
      </c>
      <c r="O153" s="83" t="str">
        <f>VLOOKUP(L153,Kardex!$A$1:$I$4996,5,FALSE)</f>
        <v>CD MX XOLA</v>
      </c>
      <c r="P153" s="49">
        <v>0.3</v>
      </c>
      <c r="Q153" s="120">
        <f t="shared" si="5"/>
        <v>390</v>
      </c>
    </row>
    <row r="154" spans="1:17" s="125" customFormat="1" ht="12" customHeight="1">
      <c r="A154" s="83" t="s">
        <v>2311</v>
      </c>
      <c r="B154" s="84" t="s">
        <v>1249</v>
      </c>
      <c r="C154" s="34">
        <v>4012000092426</v>
      </c>
      <c r="D154" s="35">
        <v>408.71</v>
      </c>
      <c r="E154" s="67">
        <f t="shared" si="4"/>
        <v>61.306499999999993</v>
      </c>
      <c r="F154" s="68">
        <v>0.15</v>
      </c>
      <c r="G154" s="65"/>
      <c r="H154" s="65" t="s">
        <v>2339</v>
      </c>
      <c r="I154" s="127">
        <v>44589</v>
      </c>
      <c r="J154" s="66" t="s">
        <v>2379</v>
      </c>
      <c r="K154" s="83" t="s">
        <v>2821</v>
      </c>
      <c r="L154" s="30">
        <v>52813</v>
      </c>
      <c r="M154" s="83" t="str">
        <f>VLOOKUP(L154,Kardex!$A$1:$I$4996,2,FALSE)</f>
        <v>BRISENO ALCANTARA JESUS ERNESTO</v>
      </c>
      <c r="N154" s="83" t="str">
        <f>VLOOKUP(L154,Kardex!$A$1:$I$4996,4,FALSE)</f>
        <v>DIRECTOR DE CENTRO FINANCIERO</v>
      </c>
      <c r="O154" s="83" t="str">
        <f>VLOOKUP(L154,Kardex!$A$1:$I$4996,5,FALSE)</f>
        <v>CD MX XOLA</v>
      </c>
      <c r="P154" s="49">
        <v>0.3</v>
      </c>
      <c r="Q154" s="120">
        <f t="shared" si="5"/>
        <v>18.391949999999998</v>
      </c>
    </row>
    <row r="155" spans="1:17" s="125" customFormat="1" ht="12" customHeight="1">
      <c r="A155" s="83" t="s">
        <v>2311</v>
      </c>
      <c r="B155" s="84" t="s">
        <v>1249</v>
      </c>
      <c r="C155" s="34">
        <v>4012100103903</v>
      </c>
      <c r="D155" s="35">
        <v>440.36</v>
      </c>
      <c r="E155" s="67">
        <f t="shared" si="4"/>
        <v>66.054000000000002</v>
      </c>
      <c r="F155" s="68">
        <v>0.15</v>
      </c>
      <c r="G155" s="65"/>
      <c r="H155" s="65" t="s">
        <v>2339</v>
      </c>
      <c r="I155" s="127">
        <v>44567</v>
      </c>
      <c r="J155" s="66" t="s">
        <v>2379</v>
      </c>
      <c r="K155" s="83" t="s">
        <v>2822</v>
      </c>
      <c r="L155" s="30">
        <v>60732</v>
      </c>
      <c r="M155" s="83" t="str">
        <f>VLOOKUP(L155,Kardex!$A$1:$I$4996,2,FALSE)</f>
        <v>EGUILUZ HACES ALEJANDRA</v>
      </c>
      <c r="N155" s="83" t="str">
        <f>VLOOKUP(L155,Kardex!$A$1:$I$4996,4,FALSE)</f>
        <v>ASESOR</v>
      </c>
      <c r="O155" s="83" t="str">
        <f>VLOOKUP(L155,Kardex!$A$1:$I$4996,5,FALSE)</f>
        <v>CD MX XOLA</v>
      </c>
      <c r="P155" s="49">
        <v>0.3</v>
      </c>
      <c r="Q155" s="120">
        <f t="shared" si="5"/>
        <v>19.816199999999998</v>
      </c>
    </row>
    <row r="156" spans="1:17" s="125" customFormat="1" ht="12" customHeight="1">
      <c r="A156" s="83" t="s">
        <v>2311</v>
      </c>
      <c r="B156" s="84" t="s">
        <v>1249</v>
      </c>
      <c r="C156" s="34">
        <v>4011900474204</v>
      </c>
      <c r="D156" s="35">
        <v>717.66</v>
      </c>
      <c r="E156" s="67">
        <f t="shared" si="4"/>
        <v>107.64899999999999</v>
      </c>
      <c r="F156" s="68">
        <v>0.15</v>
      </c>
      <c r="G156" s="65"/>
      <c r="H156" s="65" t="s">
        <v>2339</v>
      </c>
      <c r="I156" s="127">
        <v>44572</v>
      </c>
      <c r="J156" s="66" t="s">
        <v>2379</v>
      </c>
      <c r="K156" s="83" t="s">
        <v>2823</v>
      </c>
      <c r="L156" s="30">
        <v>60732</v>
      </c>
      <c r="M156" s="83" t="str">
        <f>VLOOKUP(L156,Kardex!$A$1:$I$4996,2,FALSE)</f>
        <v>EGUILUZ HACES ALEJANDRA</v>
      </c>
      <c r="N156" s="83" t="str">
        <f>VLOOKUP(L156,Kardex!$A$1:$I$4996,4,FALSE)</f>
        <v>ASESOR</v>
      </c>
      <c r="O156" s="83" t="str">
        <f>VLOOKUP(L156,Kardex!$A$1:$I$4996,5,FALSE)</f>
        <v>CD MX XOLA</v>
      </c>
      <c r="P156" s="49">
        <v>0.3</v>
      </c>
      <c r="Q156" s="120">
        <f t="shared" si="5"/>
        <v>32.294699999999992</v>
      </c>
    </row>
    <row r="157" spans="1:17" s="125" customFormat="1" ht="12" customHeight="1">
      <c r="A157" s="83" t="s">
        <v>2311</v>
      </c>
      <c r="B157" s="84" t="s">
        <v>1249</v>
      </c>
      <c r="C157" s="34">
        <v>4012000157263</v>
      </c>
      <c r="D157" s="35">
        <v>806.68</v>
      </c>
      <c r="E157" s="67">
        <f t="shared" si="4"/>
        <v>121.00199999999998</v>
      </c>
      <c r="F157" s="68">
        <v>0.15</v>
      </c>
      <c r="G157" s="65"/>
      <c r="H157" s="65" t="s">
        <v>2339</v>
      </c>
      <c r="I157" s="127">
        <v>44572</v>
      </c>
      <c r="J157" s="66" t="s">
        <v>2379</v>
      </c>
      <c r="K157" s="83" t="s">
        <v>2824</v>
      </c>
      <c r="L157" s="30">
        <v>60732</v>
      </c>
      <c r="M157" s="83" t="str">
        <f>VLOOKUP(L157,Kardex!$A$1:$I$4996,2,FALSE)</f>
        <v>EGUILUZ HACES ALEJANDRA</v>
      </c>
      <c r="N157" s="83" t="str">
        <f>VLOOKUP(L157,Kardex!$A$1:$I$4996,4,FALSE)</f>
        <v>ASESOR</v>
      </c>
      <c r="O157" s="83" t="str">
        <f>VLOOKUP(L157,Kardex!$A$1:$I$4996,5,FALSE)</f>
        <v>CD MX XOLA</v>
      </c>
      <c r="P157" s="49">
        <v>0.3</v>
      </c>
      <c r="Q157" s="120">
        <f t="shared" si="5"/>
        <v>36.300599999999996</v>
      </c>
    </row>
    <row r="158" spans="1:17" s="125" customFormat="1" ht="12" customHeight="1">
      <c r="A158" s="83" t="s">
        <v>2311</v>
      </c>
      <c r="B158" s="84" t="s">
        <v>1249</v>
      </c>
      <c r="C158" s="34">
        <v>4012000033352</v>
      </c>
      <c r="D158" s="35">
        <v>924.32</v>
      </c>
      <c r="E158" s="67">
        <f t="shared" si="4"/>
        <v>138.648</v>
      </c>
      <c r="F158" s="68">
        <v>0.15</v>
      </c>
      <c r="G158" s="65"/>
      <c r="H158" s="65" t="s">
        <v>2339</v>
      </c>
      <c r="I158" s="127">
        <v>44582</v>
      </c>
      <c r="J158" s="66" t="s">
        <v>2379</v>
      </c>
      <c r="K158" s="83" t="s">
        <v>2825</v>
      </c>
      <c r="L158" s="30">
        <v>60732</v>
      </c>
      <c r="M158" s="83" t="str">
        <f>VLOOKUP(L158,Kardex!$A$1:$I$4996,2,FALSE)</f>
        <v>EGUILUZ HACES ALEJANDRA</v>
      </c>
      <c r="N158" s="83" t="str">
        <f>VLOOKUP(L158,Kardex!$A$1:$I$4996,4,FALSE)</f>
        <v>ASESOR</v>
      </c>
      <c r="O158" s="83" t="str">
        <f>VLOOKUP(L158,Kardex!$A$1:$I$4996,5,FALSE)</f>
        <v>CD MX XOLA</v>
      </c>
      <c r="P158" s="49">
        <v>0.3</v>
      </c>
      <c r="Q158" s="120">
        <f t="shared" si="5"/>
        <v>41.5944</v>
      </c>
    </row>
    <row r="159" spans="1:17" s="125" customFormat="1" ht="12" customHeight="1">
      <c r="A159" s="83" t="s">
        <v>2311</v>
      </c>
      <c r="B159" s="84" t="s">
        <v>1249</v>
      </c>
      <c r="C159" s="34">
        <v>4012100326287</v>
      </c>
      <c r="D159" s="35">
        <v>628.15</v>
      </c>
      <c r="E159" s="67">
        <f t="shared" si="4"/>
        <v>94.222499999999997</v>
      </c>
      <c r="F159" s="68">
        <v>0.15</v>
      </c>
      <c r="G159" s="65"/>
      <c r="H159" s="65" t="s">
        <v>2339</v>
      </c>
      <c r="I159" s="127">
        <v>44586</v>
      </c>
      <c r="J159" s="66" t="s">
        <v>2322</v>
      </c>
      <c r="K159" s="83" t="s">
        <v>2826</v>
      </c>
      <c r="L159" s="30">
        <v>60732</v>
      </c>
      <c r="M159" s="83" t="str">
        <f>VLOOKUP(L159,Kardex!$A$1:$I$4996,2,FALSE)</f>
        <v>EGUILUZ HACES ALEJANDRA</v>
      </c>
      <c r="N159" s="83" t="str">
        <f>VLOOKUP(L159,Kardex!$A$1:$I$4996,4,FALSE)</f>
        <v>ASESOR</v>
      </c>
      <c r="O159" s="83" t="str">
        <f>VLOOKUP(L159,Kardex!$A$1:$I$4996,5,FALSE)</f>
        <v>CD MX XOLA</v>
      </c>
      <c r="P159" s="49">
        <v>0.3</v>
      </c>
      <c r="Q159" s="120">
        <f t="shared" si="5"/>
        <v>28.266749999999998</v>
      </c>
    </row>
    <row r="160" spans="1:17" s="125" customFormat="1" ht="12" customHeight="1">
      <c r="A160" s="83" t="s">
        <v>2311</v>
      </c>
      <c r="B160" s="84" t="s">
        <v>1249</v>
      </c>
      <c r="C160" s="34">
        <v>4011900474471</v>
      </c>
      <c r="D160" s="35">
        <v>5704.18</v>
      </c>
      <c r="E160" s="67">
        <f t="shared" si="4"/>
        <v>855.62700000000007</v>
      </c>
      <c r="F160" s="68">
        <v>0.15</v>
      </c>
      <c r="G160" s="65"/>
      <c r="H160" s="65" t="s">
        <v>2266</v>
      </c>
      <c r="I160" s="127">
        <v>44589</v>
      </c>
      <c r="J160" s="66" t="s">
        <v>2379</v>
      </c>
      <c r="K160" s="83" t="s">
        <v>3830</v>
      </c>
      <c r="L160" s="30">
        <v>60732</v>
      </c>
      <c r="M160" s="83" t="str">
        <f>VLOOKUP(L160,Kardex!$A$1:$I$4996,2,FALSE)</f>
        <v>EGUILUZ HACES ALEJANDRA</v>
      </c>
      <c r="N160" s="83" t="str">
        <f>VLOOKUP(L160,Kardex!$A$1:$I$4996,4,FALSE)</f>
        <v>ASESOR</v>
      </c>
      <c r="O160" s="83" t="str">
        <f>VLOOKUP(L160,Kardex!$A$1:$I$4996,5,FALSE)</f>
        <v>CD MX XOLA</v>
      </c>
      <c r="P160" s="49">
        <v>0.3</v>
      </c>
      <c r="Q160" s="120">
        <f t="shared" si="5"/>
        <v>256.68810000000002</v>
      </c>
    </row>
    <row r="161" spans="1:17" s="125" customFormat="1" ht="12" customHeight="1">
      <c r="A161" s="83" t="s">
        <v>2335</v>
      </c>
      <c r="B161" s="84" t="s">
        <v>1249</v>
      </c>
      <c r="C161" s="34">
        <v>2882100046534</v>
      </c>
      <c r="D161" s="35">
        <v>515.95000000000005</v>
      </c>
      <c r="E161" s="67">
        <f t="shared" si="4"/>
        <v>98.030500000000004</v>
      </c>
      <c r="F161" s="68">
        <v>0.19</v>
      </c>
      <c r="G161" s="65"/>
      <c r="H161" s="65" t="s">
        <v>2339</v>
      </c>
      <c r="I161" s="127">
        <v>44589</v>
      </c>
      <c r="J161" s="66" t="s">
        <v>2322</v>
      </c>
      <c r="K161" s="83" t="s">
        <v>2828</v>
      </c>
      <c r="L161" s="30">
        <v>52283</v>
      </c>
      <c r="M161" s="83" t="str">
        <f>VLOOKUP(L161,Kardex!$A$1:$I$4996,2,FALSE)</f>
        <v>GONZALEZ VEGA RAMON ALEJANDRO</v>
      </c>
      <c r="N161" s="83" t="str">
        <f>VLOOKUP(L161,Kardex!$A$1:$I$4996,4,FALSE)</f>
        <v>ASESOR SENIOR</v>
      </c>
      <c r="O161" s="83" t="str">
        <f>VLOOKUP(L161,Kardex!$A$1:$I$4996,5,FALSE)</f>
        <v>CD MX XOLA</v>
      </c>
      <c r="P161" s="49">
        <v>0.3</v>
      </c>
      <c r="Q161" s="120">
        <f t="shared" si="5"/>
        <v>29.40915</v>
      </c>
    </row>
    <row r="162" spans="1:17" s="125" customFormat="1" ht="12" customHeight="1">
      <c r="A162" s="83" t="s">
        <v>2335</v>
      </c>
      <c r="B162" s="84" t="s">
        <v>1249</v>
      </c>
      <c r="C162" s="34">
        <v>2882000030896</v>
      </c>
      <c r="D162" s="35">
        <v>2459.8000000000002</v>
      </c>
      <c r="E162" s="67">
        <f t="shared" si="4"/>
        <v>467.36200000000002</v>
      </c>
      <c r="F162" s="68">
        <v>0.19</v>
      </c>
      <c r="G162" s="65"/>
      <c r="H162" s="65" t="s">
        <v>3784</v>
      </c>
      <c r="I162" s="127">
        <v>44592</v>
      </c>
      <c r="J162" s="66" t="s">
        <v>2379</v>
      </c>
      <c r="K162" s="83" t="s">
        <v>2827</v>
      </c>
      <c r="L162" s="30">
        <v>52283</v>
      </c>
      <c r="M162" s="83" t="str">
        <f>VLOOKUP(L162,Kardex!$A$1:$I$4996,2,FALSE)</f>
        <v>GONZALEZ VEGA RAMON ALEJANDRO</v>
      </c>
      <c r="N162" s="83" t="str">
        <f>VLOOKUP(L162,Kardex!$A$1:$I$4996,4,FALSE)</f>
        <v>ASESOR SENIOR</v>
      </c>
      <c r="O162" s="83" t="str">
        <f>VLOOKUP(L162,Kardex!$A$1:$I$4996,5,FALSE)</f>
        <v>CD MX XOLA</v>
      </c>
      <c r="P162" s="49">
        <v>0.3</v>
      </c>
      <c r="Q162" s="120">
        <f t="shared" si="5"/>
        <v>140.20859999999999</v>
      </c>
    </row>
    <row r="163" spans="1:17" s="125" customFormat="1" ht="12" customHeight="1">
      <c r="A163" s="83" t="s">
        <v>2335</v>
      </c>
      <c r="B163" s="84" t="s">
        <v>1249</v>
      </c>
      <c r="C163" s="34">
        <v>2881900016124</v>
      </c>
      <c r="D163" s="35">
        <v>1247.44</v>
      </c>
      <c r="E163" s="67">
        <f t="shared" si="4"/>
        <v>237.01360000000003</v>
      </c>
      <c r="F163" s="68">
        <v>0.19</v>
      </c>
      <c r="G163" s="65"/>
      <c r="H163" s="65" t="s">
        <v>2339</v>
      </c>
      <c r="I163" s="127">
        <v>44573</v>
      </c>
      <c r="J163" s="66" t="s">
        <v>2379</v>
      </c>
      <c r="K163" s="83" t="s">
        <v>2829</v>
      </c>
      <c r="L163" s="30">
        <v>52272</v>
      </c>
      <c r="M163" s="83" t="str">
        <f>VLOOKUP(L163,Kardex!$A$1:$I$4996,2,FALSE)</f>
        <v>MARIN SANTOYO UBALDO MICHEL</v>
      </c>
      <c r="N163" s="83" t="str">
        <f>VLOOKUP(L163,Kardex!$A$1:$I$4996,4,FALSE)</f>
        <v>ASESOR</v>
      </c>
      <c r="O163" s="83" t="str">
        <f>VLOOKUP(L163,Kardex!$A$1:$I$4996,5,FALSE)</f>
        <v>BAJA</v>
      </c>
      <c r="P163" s="49">
        <v>0.3</v>
      </c>
      <c r="Q163" s="120">
        <f t="shared" si="5"/>
        <v>71.10408000000001</v>
      </c>
    </row>
    <row r="164" spans="1:17" s="125" customFormat="1" ht="12" customHeight="1">
      <c r="A164" s="83" t="s">
        <v>2311</v>
      </c>
      <c r="B164" s="84" t="s">
        <v>1249</v>
      </c>
      <c r="C164" s="34">
        <v>4012000063424</v>
      </c>
      <c r="D164" s="35">
        <v>421.57</v>
      </c>
      <c r="E164" s="67">
        <f t="shared" si="4"/>
        <v>63.235499999999995</v>
      </c>
      <c r="F164" s="68">
        <v>0.15</v>
      </c>
      <c r="G164" s="65"/>
      <c r="H164" s="65" t="s">
        <v>2339</v>
      </c>
      <c r="I164" s="127">
        <v>44588</v>
      </c>
      <c r="J164" s="66" t="s">
        <v>2379</v>
      </c>
      <c r="K164" s="83" t="s">
        <v>2830</v>
      </c>
      <c r="L164" s="30">
        <v>52272</v>
      </c>
      <c r="M164" s="83" t="str">
        <f>VLOOKUP(L164,Kardex!$A$1:$I$4996,2,FALSE)</f>
        <v>MARIN SANTOYO UBALDO MICHEL</v>
      </c>
      <c r="N164" s="83" t="str">
        <f>VLOOKUP(L164,Kardex!$A$1:$I$4996,4,FALSE)</f>
        <v>ASESOR</v>
      </c>
      <c r="O164" s="83" t="str">
        <f>VLOOKUP(L164,Kardex!$A$1:$I$4996,5,FALSE)</f>
        <v>BAJA</v>
      </c>
      <c r="P164" s="49">
        <v>0.3</v>
      </c>
      <c r="Q164" s="120">
        <f t="shared" si="5"/>
        <v>18.970649999999999</v>
      </c>
    </row>
    <row r="165" spans="1:17" s="125" customFormat="1" ht="12" customHeight="1">
      <c r="A165" s="83" t="s">
        <v>2311</v>
      </c>
      <c r="B165" s="84" t="s">
        <v>1249</v>
      </c>
      <c r="C165" s="34">
        <v>4012000044658</v>
      </c>
      <c r="D165" s="35">
        <v>329.14</v>
      </c>
      <c r="E165" s="67">
        <f t="shared" si="4"/>
        <v>49.370999999999995</v>
      </c>
      <c r="F165" s="68">
        <v>0.15</v>
      </c>
      <c r="G165" s="65"/>
      <c r="H165" s="65" t="s">
        <v>2339</v>
      </c>
      <c r="I165" s="127">
        <v>44572</v>
      </c>
      <c r="J165" s="66" t="s">
        <v>2379</v>
      </c>
      <c r="K165" s="83" t="s">
        <v>2832</v>
      </c>
      <c r="L165" s="30">
        <v>52373</v>
      </c>
      <c r="M165" s="83" t="str">
        <f>VLOOKUP(L165,Kardex!$A$1:$I$4996,2,FALSE)</f>
        <v>HERNANDEZ LOPEZ RODOLFO</v>
      </c>
      <c r="N165" s="83" t="str">
        <f>VLOOKUP(L165,Kardex!$A$1:$I$4996,4,FALSE)</f>
        <v>DIRECTOR DE CENTRO FINANCIERO</v>
      </c>
      <c r="O165" s="83" t="str">
        <f>VLOOKUP(L165,Kardex!$A$1:$I$4996,5,FALSE)</f>
        <v>EDO MEX GT LOMAS VERDES</v>
      </c>
      <c r="P165" s="49">
        <v>0.3</v>
      </c>
      <c r="Q165" s="120">
        <f t="shared" si="5"/>
        <v>14.811299999999997</v>
      </c>
    </row>
    <row r="166" spans="1:17" s="125" customFormat="1" ht="12" customHeight="1">
      <c r="A166" s="83" t="s">
        <v>2311</v>
      </c>
      <c r="B166" s="84" t="s">
        <v>1249</v>
      </c>
      <c r="C166" s="34">
        <v>4011900313105</v>
      </c>
      <c r="D166" s="35">
        <v>366.57</v>
      </c>
      <c r="E166" s="67">
        <f t="shared" si="4"/>
        <v>54.985499999999995</v>
      </c>
      <c r="F166" s="68">
        <v>0.15</v>
      </c>
      <c r="G166" s="65"/>
      <c r="H166" s="65" t="s">
        <v>2339</v>
      </c>
      <c r="I166" s="127">
        <v>44579</v>
      </c>
      <c r="J166" s="66" t="s">
        <v>2379</v>
      </c>
      <c r="K166" s="83" t="s">
        <v>2831</v>
      </c>
      <c r="L166" s="30">
        <v>52403</v>
      </c>
      <c r="M166" s="83" t="str">
        <f>VLOOKUP(L166,Kardex!$A$1:$I$4996,2,FALSE)</f>
        <v>VALDES SANCHEZ MARCELO</v>
      </c>
      <c r="N166" s="83" t="str">
        <f>VLOOKUP(L166,Kardex!$A$1:$I$4996,4,FALSE)</f>
        <v>ASESOR SENIOR</v>
      </c>
      <c r="O166" s="83" t="str">
        <f>VLOOKUP(L166,Kardex!$A$1:$I$4996,5,FALSE)</f>
        <v>BAJA</v>
      </c>
      <c r="P166" s="49">
        <v>0.3</v>
      </c>
      <c r="Q166" s="120">
        <f t="shared" si="5"/>
        <v>16.495649999999998</v>
      </c>
    </row>
    <row r="167" spans="1:17" s="125" customFormat="1" ht="12" customHeight="1">
      <c r="A167" s="83" t="s">
        <v>2335</v>
      </c>
      <c r="B167" s="84" t="s">
        <v>1249</v>
      </c>
      <c r="C167" s="34">
        <v>2882100000786</v>
      </c>
      <c r="D167" s="35">
        <v>772.17</v>
      </c>
      <c r="E167" s="67">
        <f t="shared" si="4"/>
        <v>146.7123</v>
      </c>
      <c r="F167" s="68">
        <v>0.19</v>
      </c>
      <c r="G167" s="65"/>
      <c r="H167" s="65" t="s">
        <v>2339</v>
      </c>
      <c r="I167" s="127">
        <v>44575</v>
      </c>
      <c r="J167" s="66" t="s">
        <v>2322</v>
      </c>
      <c r="K167" s="83" t="s">
        <v>2833</v>
      </c>
      <c r="L167" s="30">
        <v>63358</v>
      </c>
      <c r="M167" s="83" t="str">
        <f>VLOOKUP(L167,Kardex!$A$1:$I$4996,2,FALSE)</f>
        <v>DAVILA CAMACHO CARLOS EDUARDO</v>
      </c>
      <c r="N167" s="83" t="str">
        <f>VLOOKUP(L167,Kardex!$A$1:$I$4996,4,FALSE)</f>
        <v>INTERNO</v>
      </c>
      <c r="O167" s="83" t="str">
        <f>VLOOKUP(L167,Kardex!$A$1:$I$4996,5,FALSE)</f>
        <v>EDO MEX METEPEC PLAZA IZAR</v>
      </c>
      <c r="P167" s="49">
        <v>0.3</v>
      </c>
      <c r="Q167" s="120">
        <f t="shared" si="5"/>
        <v>44.013689999999997</v>
      </c>
    </row>
    <row r="168" spans="1:17" s="125" customFormat="1" ht="12" customHeight="1">
      <c r="A168" s="83" t="s">
        <v>2335</v>
      </c>
      <c r="B168" s="84" t="s">
        <v>1249</v>
      </c>
      <c r="C168" s="34">
        <v>2882100043286</v>
      </c>
      <c r="D168" s="35">
        <v>1176.31</v>
      </c>
      <c r="E168" s="67">
        <f t="shared" si="4"/>
        <v>223.49889999999999</v>
      </c>
      <c r="F168" s="68">
        <v>0.19</v>
      </c>
      <c r="G168" s="65"/>
      <c r="H168" s="65" t="s">
        <v>2339</v>
      </c>
      <c r="I168" s="127">
        <v>44575</v>
      </c>
      <c r="J168" s="66" t="s">
        <v>2322</v>
      </c>
      <c r="K168" s="83" t="s">
        <v>2834</v>
      </c>
      <c r="L168" s="30">
        <v>63358</v>
      </c>
      <c r="M168" s="83" t="str">
        <f>VLOOKUP(L168,Kardex!$A$1:$I$4996,2,FALSE)</f>
        <v>DAVILA CAMACHO CARLOS EDUARDO</v>
      </c>
      <c r="N168" s="83" t="str">
        <f>VLOOKUP(L168,Kardex!$A$1:$I$4996,4,FALSE)</f>
        <v>INTERNO</v>
      </c>
      <c r="O168" s="83" t="str">
        <f>VLOOKUP(L168,Kardex!$A$1:$I$4996,5,FALSE)</f>
        <v>EDO MEX METEPEC PLAZA IZAR</v>
      </c>
      <c r="P168" s="49">
        <v>0.3</v>
      </c>
      <c r="Q168" s="120">
        <f t="shared" si="5"/>
        <v>67.049669999999992</v>
      </c>
    </row>
    <row r="169" spans="1:17" s="125" customFormat="1" ht="12" customHeight="1">
      <c r="A169" s="83" t="s">
        <v>2311</v>
      </c>
      <c r="B169" s="84" t="s">
        <v>1249</v>
      </c>
      <c r="C169" s="34">
        <v>4012100231152</v>
      </c>
      <c r="D169" s="35">
        <v>2019.77</v>
      </c>
      <c r="E169" s="67">
        <f t="shared" si="4"/>
        <v>302.96549999999996</v>
      </c>
      <c r="F169" s="68">
        <v>0.15</v>
      </c>
      <c r="G169" s="65"/>
      <c r="H169" s="65" t="s">
        <v>2308</v>
      </c>
      <c r="I169" s="127">
        <v>44593</v>
      </c>
      <c r="J169" s="66" t="s">
        <v>2322</v>
      </c>
      <c r="K169" s="83" t="s">
        <v>3831</v>
      </c>
      <c r="L169" s="30">
        <v>63358</v>
      </c>
      <c r="M169" s="83" t="str">
        <f>VLOOKUP(L169,Kardex!$A$1:$I$4996,2,FALSE)</f>
        <v>DAVILA CAMACHO CARLOS EDUARDO</v>
      </c>
      <c r="N169" s="83" t="str">
        <f>VLOOKUP(L169,Kardex!$A$1:$I$4996,4,FALSE)</f>
        <v>INTERNO</v>
      </c>
      <c r="O169" s="83" t="str">
        <f>VLOOKUP(L169,Kardex!$A$1:$I$4996,5,FALSE)</f>
        <v>EDO MEX METEPEC PLAZA IZAR</v>
      </c>
      <c r="P169" s="49">
        <v>0.3</v>
      </c>
      <c r="Q169" s="120">
        <f t="shared" si="5"/>
        <v>90.889649999999989</v>
      </c>
    </row>
    <row r="170" spans="1:17" s="125" customFormat="1" ht="12" customHeight="1">
      <c r="A170" s="83" t="s">
        <v>2335</v>
      </c>
      <c r="B170" s="84" t="s">
        <v>1249</v>
      </c>
      <c r="C170" s="34">
        <v>2882000023475</v>
      </c>
      <c r="D170" s="35">
        <v>3128.98</v>
      </c>
      <c r="E170" s="67">
        <f t="shared" si="4"/>
        <v>594.50620000000004</v>
      </c>
      <c r="F170" s="68">
        <v>0.19</v>
      </c>
      <c r="G170" s="65"/>
      <c r="H170" s="65" t="s">
        <v>3784</v>
      </c>
      <c r="I170" s="127">
        <v>44571</v>
      </c>
      <c r="J170" s="66" t="s">
        <v>2379</v>
      </c>
      <c r="K170" s="83" t="s">
        <v>2835</v>
      </c>
      <c r="L170" s="30">
        <v>52821</v>
      </c>
      <c r="M170" s="83" t="str">
        <f>VLOOKUP(L170,Kardex!$A$1:$I$4996,2,FALSE)</f>
        <v>LOPEZ AVILES ANA LUISA</v>
      </c>
      <c r="N170" s="83" t="str">
        <f>VLOOKUP(L170,Kardex!$A$1:$I$4996,4,FALSE)</f>
        <v>ASESOR</v>
      </c>
      <c r="O170" s="83" t="str">
        <f>VLOOKUP(L170,Kardex!$A$1:$I$4996,5,FALSE)</f>
        <v>EDO MEX METEPEC PLAZA IZAR</v>
      </c>
      <c r="P170" s="49">
        <v>0.3</v>
      </c>
      <c r="Q170" s="120">
        <f t="shared" si="5"/>
        <v>178.35186000000002</v>
      </c>
    </row>
    <row r="171" spans="1:17" s="125" customFormat="1" ht="12" customHeight="1">
      <c r="A171" s="83" t="s">
        <v>2311</v>
      </c>
      <c r="B171" s="84" t="s">
        <v>1249</v>
      </c>
      <c r="C171" s="34">
        <v>4011900414913</v>
      </c>
      <c r="D171" s="35">
        <v>655.9</v>
      </c>
      <c r="E171" s="67">
        <f t="shared" si="4"/>
        <v>98.384999999999991</v>
      </c>
      <c r="F171" s="68">
        <v>0.15</v>
      </c>
      <c r="G171" s="65"/>
      <c r="H171" s="65" t="s">
        <v>2339</v>
      </c>
      <c r="I171" s="127">
        <v>44585</v>
      </c>
      <c r="J171" s="66" t="s">
        <v>2379</v>
      </c>
      <c r="K171" s="83" t="s">
        <v>2836</v>
      </c>
      <c r="L171" s="30">
        <v>52821</v>
      </c>
      <c r="M171" s="83" t="str">
        <f>VLOOKUP(L171,Kardex!$A$1:$I$4996,2,FALSE)</f>
        <v>LOPEZ AVILES ANA LUISA</v>
      </c>
      <c r="N171" s="83" t="str">
        <f>VLOOKUP(L171,Kardex!$A$1:$I$4996,4,FALSE)</f>
        <v>ASESOR</v>
      </c>
      <c r="O171" s="83" t="str">
        <f>VLOOKUP(L171,Kardex!$A$1:$I$4996,5,FALSE)</f>
        <v>EDO MEX METEPEC PLAZA IZAR</v>
      </c>
      <c r="P171" s="49">
        <v>0.3</v>
      </c>
      <c r="Q171" s="120">
        <f t="shared" si="5"/>
        <v>29.515499999999996</v>
      </c>
    </row>
    <row r="172" spans="1:17" s="125" customFormat="1" ht="12" customHeight="1">
      <c r="A172" s="83" t="s">
        <v>2338</v>
      </c>
      <c r="B172" s="84" t="s">
        <v>1249</v>
      </c>
      <c r="C172" s="34">
        <v>3101900016844</v>
      </c>
      <c r="D172" s="35">
        <v>211.17</v>
      </c>
      <c r="E172" s="67">
        <f t="shared" si="4"/>
        <v>27.452099999999998</v>
      </c>
      <c r="F172" s="68">
        <v>0.13</v>
      </c>
      <c r="G172" s="65"/>
      <c r="H172" s="65" t="s">
        <v>2339</v>
      </c>
      <c r="I172" s="127">
        <v>44589</v>
      </c>
      <c r="J172" s="66" t="s">
        <v>2379</v>
      </c>
      <c r="K172" s="83" t="s">
        <v>2837</v>
      </c>
      <c r="L172" s="30">
        <v>52821</v>
      </c>
      <c r="M172" s="83" t="str">
        <f>VLOOKUP(L172,Kardex!$A$1:$I$4996,2,FALSE)</f>
        <v>LOPEZ AVILES ANA LUISA</v>
      </c>
      <c r="N172" s="83" t="str">
        <f>VLOOKUP(L172,Kardex!$A$1:$I$4996,4,FALSE)</f>
        <v>ASESOR</v>
      </c>
      <c r="O172" s="83" t="str">
        <f>VLOOKUP(L172,Kardex!$A$1:$I$4996,5,FALSE)</f>
        <v>EDO MEX METEPEC PLAZA IZAR</v>
      </c>
      <c r="P172" s="49">
        <v>0.3</v>
      </c>
      <c r="Q172" s="120">
        <f t="shared" si="5"/>
        <v>8.2356299999999987</v>
      </c>
    </row>
    <row r="173" spans="1:17" s="125" customFormat="1" ht="12" customHeight="1">
      <c r="A173" s="83" t="s">
        <v>2311</v>
      </c>
      <c r="B173" s="84" t="s">
        <v>1249</v>
      </c>
      <c r="C173" s="34">
        <v>4012100164748</v>
      </c>
      <c r="D173" s="35">
        <v>513.33000000000004</v>
      </c>
      <c r="E173" s="67">
        <f t="shared" si="4"/>
        <v>76.999499999999998</v>
      </c>
      <c r="F173" s="68">
        <v>0.15</v>
      </c>
      <c r="G173" s="65"/>
      <c r="H173" s="65" t="s">
        <v>2339</v>
      </c>
      <c r="I173" s="127">
        <v>44568</v>
      </c>
      <c r="J173" s="66" t="s">
        <v>2322</v>
      </c>
      <c r="K173" s="83" t="s">
        <v>3550</v>
      </c>
      <c r="L173" s="30">
        <v>30003</v>
      </c>
      <c r="M173" s="83" t="str">
        <f>VLOOKUP(L173,Kardex!$A$1:$I$4996,2,FALSE)</f>
        <v>LOPEZ ZUNIGA ERIKA REYNA</v>
      </c>
      <c r="N173" s="83" t="str">
        <f>VLOOKUP(L173,Kardex!$A$1:$I$4996,4,FALSE)</f>
        <v>ASESOR SENIOR</v>
      </c>
      <c r="O173" s="83" t="str">
        <f>VLOOKUP(L173,Kardex!$A$1:$I$4996,5,FALSE)</f>
        <v>EDO MEX METEPEC PLAZA IZAR</v>
      </c>
      <c r="P173" s="49">
        <v>0.3</v>
      </c>
      <c r="Q173" s="120">
        <f t="shared" si="5"/>
        <v>23.09985</v>
      </c>
    </row>
    <row r="174" spans="1:17" s="125" customFormat="1" ht="12" customHeight="1">
      <c r="A174" s="83" t="s">
        <v>2311</v>
      </c>
      <c r="B174" s="84" t="s">
        <v>1249</v>
      </c>
      <c r="C174" s="34">
        <v>4012000625737</v>
      </c>
      <c r="D174" s="35">
        <v>14239.71</v>
      </c>
      <c r="E174" s="67">
        <f t="shared" si="4"/>
        <v>2135.9564999999998</v>
      </c>
      <c r="F174" s="68">
        <v>0.15</v>
      </c>
      <c r="G174" s="65"/>
      <c r="H174" s="65" t="s">
        <v>2266</v>
      </c>
      <c r="I174" s="127">
        <v>44572</v>
      </c>
      <c r="J174" s="66" t="s">
        <v>2379</v>
      </c>
      <c r="K174" s="83" t="s">
        <v>3832</v>
      </c>
      <c r="L174" s="30">
        <v>30003</v>
      </c>
      <c r="M174" s="83" t="str">
        <f>VLOOKUP(L174,Kardex!$A$1:$I$4996,2,FALSE)</f>
        <v>LOPEZ ZUNIGA ERIKA REYNA</v>
      </c>
      <c r="N174" s="83" t="str">
        <f>VLOOKUP(L174,Kardex!$A$1:$I$4996,4,FALSE)</f>
        <v>ASESOR SENIOR</v>
      </c>
      <c r="O174" s="83" t="str">
        <f>VLOOKUP(L174,Kardex!$A$1:$I$4996,5,FALSE)</f>
        <v>EDO MEX METEPEC PLAZA IZAR</v>
      </c>
      <c r="P174" s="49">
        <v>0.3</v>
      </c>
      <c r="Q174" s="120">
        <f t="shared" si="5"/>
        <v>640.78694999999993</v>
      </c>
    </row>
    <row r="175" spans="1:17" s="125" customFormat="1" ht="12" customHeight="1">
      <c r="A175" s="83" t="s">
        <v>2311</v>
      </c>
      <c r="B175" s="84" t="s">
        <v>1249</v>
      </c>
      <c r="C175" s="34">
        <v>4012000103261</v>
      </c>
      <c r="D175" s="35">
        <v>893.43</v>
      </c>
      <c r="E175" s="67">
        <f t="shared" si="4"/>
        <v>134.0145</v>
      </c>
      <c r="F175" s="68">
        <v>0.15</v>
      </c>
      <c r="G175" s="65"/>
      <c r="H175" s="65" t="s">
        <v>2339</v>
      </c>
      <c r="I175" s="127">
        <v>44582</v>
      </c>
      <c r="J175" s="66" t="s">
        <v>2379</v>
      </c>
      <c r="K175" s="83" t="s">
        <v>2838</v>
      </c>
      <c r="L175" s="30">
        <v>30003</v>
      </c>
      <c r="M175" s="83" t="str">
        <f>VLOOKUP(L175,Kardex!$A$1:$I$4996,2,FALSE)</f>
        <v>LOPEZ ZUNIGA ERIKA REYNA</v>
      </c>
      <c r="N175" s="83" t="str">
        <f>VLOOKUP(L175,Kardex!$A$1:$I$4996,4,FALSE)</f>
        <v>ASESOR SENIOR</v>
      </c>
      <c r="O175" s="83" t="str">
        <f>VLOOKUP(L175,Kardex!$A$1:$I$4996,5,FALSE)</f>
        <v>EDO MEX METEPEC PLAZA IZAR</v>
      </c>
      <c r="P175" s="49">
        <v>0.3</v>
      </c>
      <c r="Q175" s="120">
        <f t="shared" si="5"/>
        <v>40.204349999999998</v>
      </c>
    </row>
    <row r="176" spans="1:17" s="125" customFormat="1" ht="12" customHeight="1">
      <c r="A176" s="83" t="s">
        <v>2338</v>
      </c>
      <c r="B176" s="84" t="s">
        <v>1249</v>
      </c>
      <c r="C176" s="34">
        <v>3101900016885</v>
      </c>
      <c r="D176" s="35">
        <v>468.21</v>
      </c>
      <c r="E176" s="67">
        <f t="shared" si="4"/>
        <v>60.8673</v>
      </c>
      <c r="F176" s="68">
        <v>0.13</v>
      </c>
      <c r="G176" s="65"/>
      <c r="H176" s="65" t="s">
        <v>2339</v>
      </c>
      <c r="I176" s="127">
        <v>44589</v>
      </c>
      <c r="J176" s="66" t="s">
        <v>2379</v>
      </c>
      <c r="K176" s="83" t="s">
        <v>2839</v>
      </c>
      <c r="L176" s="30">
        <v>30003</v>
      </c>
      <c r="M176" s="83" t="str">
        <f>VLOOKUP(L176,Kardex!$A$1:$I$4996,2,FALSE)</f>
        <v>LOPEZ ZUNIGA ERIKA REYNA</v>
      </c>
      <c r="N176" s="83" t="str">
        <f>VLOOKUP(L176,Kardex!$A$1:$I$4996,4,FALSE)</f>
        <v>ASESOR SENIOR</v>
      </c>
      <c r="O176" s="83" t="str">
        <f>VLOOKUP(L176,Kardex!$A$1:$I$4996,5,FALSE)</f>
        <v>EDO MEX METEPEC PLAZA IZAR</v>
      </c>
      <c r="P176" s="49">
        <v>0.3</v>
      </c>
      <c r="Q176" s="120">
        <f t="shared" si="5"/>
        <v>18.260189999999998</v>
      </c>
    </row>
    <row r="177" spans="1:17" s="125" customFormat="1" ht="12" customHeight="1">
      <c r="A177" s="83" t="s">
        <v>2311</v>
      </c>
      <c r="B177" s="84" t="s">
        <v>1249</v>
      </c>
      <c r="C177" s="34">
        <v>4011900301245</v>
      </c>
      <c r="D177" s="35">
        <v>334.52</v>
      </c>
      <c r="E177" s="67">
        <f t="shared" si="4"/>
        <v>50.177999999999997</v>
      </c>
      <c r="F177" s="68">
        <v>0.15</v>
      </c>
      <c r="G177" s="65"/>
      <c r="H177" s="65" t="s">
        <v>2339</v>
      </c>
      <c r="I177" s="127">
        <v>44567</v>
      </c>
      <c r="J177" s="66" t="s">
        <v>2379</v>
      </c>
      <c r="K177" s="83" t="s">
        <v>2840</v>
      </c>
      <c r="L177" s="30">
        <v>50650</v>
      </c>
      <c r="M177" s="83" t="str">
        <f>VLOOKUP(L177,Kardex!$A$1:$I$4996,2,FALSE)</f>
        <v>PEREZ MENDEZ FRANCISCO JAVIER</v>
      </c>
      <c r="N177" s="83" t="str">
        <f>VLOOKUP(L177,Kardex!$A$1:$I$4996,4,FALSE)</f>
        <v>DIRECTOR DE CENTRO FINANCIERO</v>
      </c>
      <c r="O177" s="83" t="str">
        <f>VLOOKUP(L177,Kardex!$A$1:$I$4996,5,FALSE)</f>
        <v>EDO MEX METEPEC PLAZA IZAR</v>
      </c>
      <c r="P177" s="49">
        <v>0.3</v>
      </c>
      <c r="Q177" s="120">
        <f t="shared" si="5"/>
        <v>15.053399999999998</v>
      </c>
    </row>
    <row r="178" spans="1:17" s="125" customFormat="1" ht="12" customHeight="1">
      <c r="A178" s="83" t="s">
        <v>2338</v>
      </c>
      <c r="B178" s="84" t="s">
        <v>1249</v>
      </c>
      <c r="C178" s="34">
        <v>3101900016904</v>
      </c>
      <c r="D178" s="35">
        <v>240.23</v>
      </c>
      <c r="E178" s="67">
        <f t="shared" si="4"/>
        <v>31.229900000000001</v>
      </c>
      <c r="F178" s="68">
        <v>0.13</v>
      </c>
      <c r="G178" s="65"/>
      <c r="H178" s="65" t="s">
        <v>2339</v>
      </c>
      <c r="I178" s="127">
        <v>44589</v>
      </c>
      <c r="J178" s="66" t="s">
        <v>2379</v>
      </c>
      <c r="K178" s="83" t="s">
        <v>2574</v>
      </c>
      <c r="L178" s="30">
        <v>50650</v>
      </c>
      <c r="M178" s="83" t="str">
        <f>VLOOKUP(L178,Kardex!$A$1:$I$4996,2,FALSE)</f>
        <v>PEREZ MENDEZ FRANCISCO JAVIER</v>
      </c>
      <c r="N178" s="83" t="str">
        <f>VLOOKUP(L178,Kardex!$A$1:$I$4996,4,FALSE)</f>
        <v>DIRECTOR DE CENTRO FINANCIERO</v>
      </c>
      <c r="O178" s="83" t="str">
        <f>VLOOKUP(L178,Kardex!$A$1:$I$4996,5,FALSE)</f>
        <v>EDO MEX METEPEC PLAZA IZAR</v>
      </c>
      <c r="P178" s="49">
        <v>0.3</v>
      </c>
      <c r="Q178" s="120">
        <f t="shared" si="5"/>
        <v>9.3689699999999991</v>
      </c>
    </row>
    <row r="179" spans="1:17" s="125" customFormat="1" ht="12" customHeight="1">
      <c r="A179" s="83" t="s">
        <v>2311</v>
      </c>
      <c r="B179" s="84" t="s">
        <v>1249</v>
      </c>
      <c r="C179" s="34">
        <v>4012000611977</v>
      </c>
      <c r="D179" s="35">
        <v>336.08</v>
      </c>
      <c r="E179" s="67">
        <f t="shared" si="4"/>
        <v>50.411999999999999</v>
      </c>
      <c r="F179" s="68">
        <v>0.15</v>
      </c>
      <c r="G179" s="65"/>
      <c r="H179" s="65" t="s">
        <v>2339</v>
      </c>
      <c r="I179" s="127">
        <v>44573</v>
      </c>
      <c r="J179" s="66" t="s">
        <v>2379</v>
      </c>
      <c r="K179" s="83" t="s">
        <v>2841</v>
      </c>
      <c r="L179" s="30">
        <v>52258</v>
      </c>
      <c r="M179" s="83" t="str">
        <f>VLOOKUP(L179,Kardex!$A$1:$I$4996,2,FALSE)</f>
        <v>AGUILAR HERNANDEZ MIGUEL</v>
      </c>
      <c r="N179" s="83" t="str">
        <f>VLOOKUP(L179,Kardex!$A$1:$I$4996,4,FALSE)</f>
        <v>ASESOR SENIOR</v>
      </c>
      <c r="O179" s="83" t="str">
        <f>VLOOKUP(L179,Kardex!$A$1:$I$4996,5,FALSE)</f>
        <v>EDO MEX SATELITE</v>
      </c>
      <c r="P179" s="49">
        <v>0.3</v>
      </c>
      <c r="Q179" s="120">
        <f t="shared" si="5"/>
        <v>15.1236</v>
      </c>
    </row>
    <row r="180" spans="1:17" s="125" customFormat="1" ht="12" customHeight="1">
      <c r="A180" s="83" t="s">
        <v>2311</v>
      </c>
      <c r="B180" s="84" t="s">
        <v>1249</v>
      </c>
      <c r="C180" s="34">
        <v>4011900339678</v>
      </c>
      <c r="D180" s="35">
        <v>515.83000000000004</v>
      </c>
      <c r="E180" s="67">
        <f t="shared" si="4"/>
        <v>51.58</v>
      </c>
      <c r="F180" s="68">
        <v>9.9994184130430555E-2</v>
      </c>
      <c r="G180" s="65"/>
      <c r="H180" s="65" t="s">
        <v>2339</v>
      </c>
      <c r="I180" s="127">
        <v>44582</v>
      </c>
      <c r="J180" s="66" t="s">
        <v>2379</v>
      </c>
      <c r="K180" s="83" t="s">
        <v>2842</v>
      </c>
      <c r="L180" s="30">
        <v>52258</v>
      </c>
      <c r="M180" s="83" t="str">
        <f>VLOOKUP(L180,Kardex!$A$1:$I$4996,2,FALSE)</f>
        <v>AGUILAR HERNANDEZ MIGUEL</v>
      </c>
      <c r="N180" s="83" t="str">
        <f>VLOOKUP(L180,Kardex!$A$1:$I$4996,4,FALSE)</f>
        <v>ASESOR SENIOR</v>
      </c>
      <c r="O180" s="83" t="str">
        <f>VLOOKUP(L180,Kardex!$A$1:$I$4996,5,FALSE)</f>
        <v>EDO MEX SATELITE</v>
      </c>
      <c r="P180" s="49">
        <v>0.3</v>
      </c>
      <c r="Q180" s="120">
        <f t="shared" si="5"/>
        <v>15.473999999999998</v>
      </c>
    </row>
    <row r="181" spans="1:17" s="125" customFormat="1" ht="12" customHeight="1">
      <c r="A181" s="83" t="s">
        <v>2311</v>
      </c>
      <c r="B181" s="84" t="s">
        <v>1249</v>
      </c>
      <c r="C181" s="34">
        <v>4012000539714</v>
      </c>
      <c r="D181" s="35">
        <v>252.52</v>
      </c>
      <c r="E181" s="67">
        <f t="shared" si="4"/>
        <v>37.878</v>
      </c>
      <c r="F181" s="68">
        <v>0.15</v>
      </c>
      <c r="G181" s="65"/>
      <c r="H181" s="65" t="s">
        <v>2339</v>
      </c>
      <c r="I181" s="127">
        <v>44574</v>
      </c>
      <c r="J181" s="66" t="s">
        <v>2379</v>
      </c>
      <c r="K181" s="83" t="s">
        <v>2522</v>
      </c>
      <c r="L181" s="30">
        <v>5464</v>
      </c>
      <c r="M181" s="83" t="str">
        <f>VLOOKUP(L181,Kardex!$A$1:$I$4996,2,FALSE)</f>
        <v>BOTELLO RENDON JOSE RICARDO</v>
      </c>
      <c r="N181" s="83" t="str">
        <f>VLOOKUP(L181,Kardex!$A$1:$I$4996,4,FALSE)</f>
        <v>ASESOR SENIOR</v>
      </c>
      <c r="O181" s="83" t="str">
        <f>VLOOKUP(L181,Kardex!$A$1:$I$4996,5,FALSE)</f>
        <v>EDO MEX SATELITE</v>
      </c>
      <c r="P181" s="49">
        <v>0.3</v>
      </c>
      <c r="Q181" s="120">
        <f t="shared" si="5"/>
        <v>11.3634</v>
      </c>
    </row>
    <row r="182" spans="1:17" s="125" customFormat="1" ht="12" customHeight="1">
      <c r="A182" s="83" t="s">
        <v>2311</v>
      </c>
      <c r="B182" s="84" t="s">
        <v>1249</v>
      </c>
      <c r="C182" s="34">
        <v>4011900488914</v>
      </c>
      <c r="D182" s="35">
        <v>513.33000000000004</v>
      </c>
      <c r="E182" s="67">
        <f t="shared" si="4"/>
        <v>76.999499999999998</v>
      </c>
      <c r="F182" s="68">
        <v>0.15</v>
      </c>
      <c r="G182" s="65"/>
      <c r="H182" s="65" t="s">
        <v>2339</v>
      </c>
      <c r="I182" s="127">
        <v>44580</v>
      </c>
      <c r="J182" s="66" t="s">
        <v>2379</v>
      </c>
      <c r="K182" s="83" t="s">
        <v>2843</v>
      </c>
      <c r="L182" s="30">
        <v>5464</v>
      </c>
      <c r="M182" s="83" t="str">
        <f>VLOOKUP(L182,Kardex!$A$1:$I$4996,2,FALSE)</f>
        <v>BOTELLO RENDON JOSE RICARDO</v>
      </c>
      <c r="N182" s="83" t="str">
        <f>VLOOKUP(L182,Kardex!$A$1:$I$4996,4,FALSE)</f>
        <v>ASESOR SENIOR</v>
      </c>
      <c r="O182" s="83" t="str">
        <f>VLOOKUP(L182,Kardex!$A$1:$I$4996,5,FALSE)</f>
        <v>EDO MEX SATELITE</v>
      </c>
      <c r="P182" s="49">
        <v>0.3</v>
      </c>
      <c r="Q182" s="120">
        <f t="shared" si="5"/>
        <v>23.09985</v>
      </c>
    </row>
    <row r="183" spans="1:17" s="125" customFormat="1" ht="12" customHeight="1">
      <c r="A183" s="83" t="s">
        <v>2311</v>
      </c>
      <c r="B183" s="84" t="s">
        <v>1249</v>
      </c>
      <c r="C183" s="34">
        <v>4011900435993</v>
      </c>
      <c r="D183" s="35">
        <v>429.24</v>
      </c>
      <c r="E183" s="67">
        <f t="shared" si="4"/>
        <v>64.385999999999996</v>
      </c>
      <c r="F183" s="68">
        <v>0.15</v>
      </c>
      <c r="G183" s="65"/>
      <c r="H183" s="65" t="s">
        <v>2339</v>
      </c>
      <c r="I183" s="127">
        <v>44589</v>
      </c>
      <c r="J183" s="66" t="s">
        <v>2379</v>
      </c>
      <c r="K183" s="83" t="s">
        <v>2704</v>
      </c>
      <c r="L183" s="30">
        <v>5464</v>
      </c>
      <c r="M183" s="83" t="str">
        <f>VLOOKUP(L183,Kardex!$A$1:$I$4996,2,FALSE)</f>
        <v>BOTELLO RENDON JOSE RICARDO</v>
      </c>
      <c r="N183" s="83" t="str">
        <f>VLOOKUP(L183,Kardex!$A$1:$I$4996,4,FALSE)</f>
        <v>ASESOR SENIOR</v>
      </c>
      <c r="O183" s="83" t="str">
        <f>VLOOKUP(L183,Kardex!$A$1:$I$4996,5,FALSE)</f>
        <v>EDO MEX SATELITE</v>
      </c>
      <c r="P183" s="49">
        <v>0.3</v>
      </c>
      <c r="Q183" s="120">
        <f t="shared" si="5"/>
        <v>19.315799999999999</v>
      </c>
    </row>
    <row r="184" spans="1:17" s="125" customFormat="1" ht="12" customHeight="1">
      <c r="A184" s="83" t="s">
        <v>2338</v>
      </c>
      <c r="B184" s="84" t="s">
        <v>1249</v>
      </c>
      <c r="C184" s="34">
        <v>3101900011485</v>
      </c>
      <c r="D184" s="35">
        <v>469.47</v>
      </c>
      <c r="E184" s="67">
        <f t="shared" si="4"/>
        <v>61.031100000000002</v>
      </c>
      <c r="F184" s="68">
        <v>0.13</v>
      </c>
      <c r="G184" s="65"/>
      <c r="H184" s="65" t="s">
        <v>2339</v>
      </c>
      <c r="I184" s="127">
        <v>44592</v>
      </c>
      <c r="J184" s="66" t="s">
        <v>2379</v>
      </c>
      <c r="K184" s="83" t="s">
        <v>2704</v>
      </c>
      <c r="L184" s="30">
        <v>5464</v>
      </c>
      <c r="M184" s="83" t="str">
        <f>VLOOKUP(L184,Kardex!$A$1:$I$4996,2,FALSE)</f>
        <v>BOTELLO RENDON JOSE RICARDO</v>
      </c>
      <c r="N184" s="83" t="str">
        <f>VLOOKUP(L184,Kardex!$A$1:$I$4996,4,FALSE)</f>
        <v>ASESOR SENIOR</v>
      </c>
      <c r="O184" s="83" t="str">
        <f>VLOOKUP(L184,Kardex!$A$1:$I$4996,5,FALSE)</f>
        <v>EDO MEX SATELITE</v>
      </c>
      <c r="P184" s="49">
        <v>0.3</v>
      </c>
      <c r="Q184" s="120">
        <f t="shared" si="5"/>
        <v>18.309329999999999</v>
      </c>
    </row>
    <row r="185" spans="1:17" s="125" customFormat="1" ht="12" customHeight="1">
      <c r="A185" s="83" t="s">
        <v>2311</v>
      </c>
      <c r="B185" s="84" t="s">
        <v>1249</v>
      </c>
      <c r="C185" s="34">
        <v>4011900339387</v>
      </c>
      <c r="D185" s="35">
        <v>396.6</v>
      </c>
      <c r="E185" s="67">
        <f t="shared" si="4"/>
        <v>39.659999999999997</v>
      </c>
      <c r="F185" s="68">
        <v>9.9999999999999992E-2</v>
      </c>
      <c r="G185" s="65"/>
      <c r="H185" s="65" t="s">
        <v>2339</v>
      </c>
      <c r="I185" s="127">
        <v>44592</v>
      </c>
      <c r="J185" s="66" t="s">
        <v>2379</v>
      </c>
      <c r="K185" s="83" t="s">
        <v>3551</v>
      </c>
      <c r="L185" s="30">
        <v>5464</v>
      </c>
      <c r="M185" s="83" t="str">
        <f>VLOOKUP(L185,Kardex!$A$1:$I$4996,2,FALSE)</f>
        <v>BOTELLO RENDON JOSE RICARDO</v>
      </c>
      <c r="N185" s="83" t="str">
        <f>VLOOKUP(L185,Kardex!$A$1:$I$4996,4,FALSE)</f>
        <v>ASESOR SENIOR</v>
      </c>
      <c r="O185" s="83" t="str">
        <f>VLOOKUP(L185,Kardex!$A$1:$I$4996,5,FALSE)</f>
        <v>EDO MEX SATELITE</v>
      </c>
      <c r="P185" s="49">
        <v>0.3</v>
      </c>
      <c r="Q185" s="120">
        <f t="shared" si="5"/>
        <v>11.897999999999998</v>
      </c>
    </row>
    <row r="186" spans="1:17" s="125" customFormat="1" ht="12" customHeight="1">
      <c r="A186" s="83" t="s">
        <v>2311</v>
      </c>
      <c r="B186" s="84" t="s">
        <v>1249</v>
      </c>
      <c r="C186" s="34">
        <v>4012000011899</v>
      </c>
      <c r="D186" s="35">
        <v>4420.95</v>
      </c>
      <c r="E186" s="67">
        <f t="shared" si="4"/>
        <v>663.14249999999993</v>
      </c>
      <c r="F186" s="68">
        <v>0.15</v>
      </c>
      <c r="G186" s="65"/>
      <c r="H186" s="65" t="s">
        <v>2266</v>
      </c>
      <c r="I186" s="127">
        <v>44594</v>
      </c>
      <c r="J186" s="66" t="s">
        <v>2379</v>
      </c>
      <c r="K186" s="83" t="s">
        <v>3833</v>
      </c>
      <c r="L186" s="30">
        <v>5464</v>
      </c>
      <c r="M186" s="83" t="str">
        <f>VLOOKUP(L186,Kardex!$A$1:$I$4996,2,FALSE)</f>
        <v>BOTELLO RENDON JOSE RICARDO</v>
      </c>
      <c r="N186" s="83" t="str">
        <f>VLOOKUP(L186,Kardex!$A$1:$I$4996,4,FALSE)</f>
        <v>ASESOR SENIOR</v>
      </c>
      <c r="O186" s="83" t="str">
        <f>VLOOKUP(L186,Kardex!$A$1:$I$4996,5,FALSE)</f>
        <v>EDO MEX SATELITE</v>
      </c>
      <c r="P186" s="49">
        <v>0.3</v>
      </c>
      <c r="Q186" s="120">
        <f t="shared" si="5"/>
        <v>198.94274999999996</v>
      </c>
    </row>
    <row r="187" spans="1:17" s="125" customFormat="1" ht="12" customHeight="1">
      <c r="A187" s="83" t="s">
        <v>2311</v>
      </c>
      <c r="B187" s="84" t="s">
        <v>1249</v>
      </c>
      <c r="C187" s="34">
        <v>4012100404677</v>
      </c>
      <c r="D187" s="35">
        <v>171.76</v>
      </c>
      <c r="E187" s="67">
        <f t="shared" si="4"/>
        <v>25.763999999999999</v>
      </c>
      <c r="F187" s="68">
        <v>0.15</v>
      </c>
      <c r="G187" s="65"/>
      <c r="H187" s="65" t="s">
        <v>2339</v>
      </c>
      <c r="I187" s="127">
        <v>44567</v>
      </c>
      <c r="J187" s="66" t="s">
        <v>2322</v>
      </c>
      <c r="K187" s="83" t="s">
        <v>3834</v>
      </c>
      <c r="L187" s="30">
        <v>52039</v>
      </c>
      <c r="M187" s="83" t="str">
        <f>VLOOKUP(L187,Kardex!$A$1:$I$4996,2,FALSE)</f>
        <v>LAZCANO SANCHEZ GABRIELA</v>
      </c>
      <c r="N187" s="83" t="str">
        <f>VLOOKUP(L187,Kardex!$A$1:$I$4996,4,FALSE)</f>
        <v>ASESOR</v>
      </c>
      <c r="O187" s="83" t="str">
        <f>VLOOKUP(L187,Kardex!$A$1:$I$4996,5,FALSE)</f>
        <v>EDO MEX SATELITE</v>
      </c>
      <c r="P187" s="49">
        <v>0.3</v>
      </c>
      <c r="Q187" s="120">
        <f t="shared" si="5"/>
        <v>7.7291999999999996</v>
      </c>
    </row>
    <row r="188" spans="1:17" s="125" customFormat="1" ht="12" customHeight="1">
      <c r="A188" s="83" t="s">
        <v>2311</v>
      </c>
      <c r="B188" s="84" t="s">
        <v>1249</v>
      </c>
      <c r="C188" s="34">
        <v>4012100404677</v>
      </c>
      <c r="D188" s="35">
        <v>171.74</v>
      </c>
      <c r="E188" s="67">
        <f t="shared" si="4"/>
        <v>25.760999999999999</v>
      </c>
      <c r="F188" s="68">
        <v>0.15</v>
      </c>
      <c r="G188" s="65"/>
      <c r="H188" s="65" t="s">
        <v>2339</v>
      </c>
      <c r="I188" s="127">
        <v>44567</v>
      </c>
      <c r="J188" s="66" t="s">
        <v>2322</v>
      </c>
      <c r="K188" s="83" t="s">
        <v>3834</v>
      </c>
      <c r="L188" s="30">
        <v>52039</v>
      </c>
      <c r="M188" s="83" t="str">
        <f>VLOOKUP(L188,Kardex!$A$1:$I$4996,2,FALSE)</f>
        <v>LAZCANO SANCHEZ GABRIELA</v>
      </c>
      <c r="N188" s="83" t="str">
        <f>VLOOKUP(L188,Kardex!$A$1:$I$4996,4,FALSE)</f>
        <v>ASESOR</v>
      </c>
      <c r="O188" s="83" t="str">
        <f>VLOOKUP(L188,Kardex!$A$1:$I$4996,5,FALSE)</f>
        <v>EDO MEX SATELITE</v>
      </c>
      <c r="P188" s="49">
        <v>0.3</v>
      </c>
      <c r="Q188" s="120">
        <f t="shared" si="5"/>
        <v>7.7282999999999991</v>
      </c>
    </row>
    <row r="189" spans="1:17" s="125" customFormat="1" ht="12" customHeight="1">
      <c r="A189" s="83" t="s">
        <v>2311</v>
      </c>
      <c r="B189" s="84" t="s">
        <v>1249</v>
      </c>
      <c r="C189" s="34">
        <v>4012100404677</v>
      </c>
      <c r="D189" s="35">
        <v>171.74</v>
      </c>
      <c r="E189" s="67">
        <f t="shared" si="4"/>
        <v>25.760999999999999</v>
      </c>
      <c r="F189" s="68">
        <v>0.15</v>
      </c>
      <c r="G189" s="65"/>
      <c r="H189" s="65" t="s">
        <v>2339</v>
      </c>
      <c r="I189" s="127">
        <v>44567</v>
      </c>
      <c r="J189" s="66" t="s">
        <v>2322</v>
      </c>
      <c r="K189" s="83" t="s">
        <v>3834</v>
      </c>
      <c r="L189" s="30">
        <v>52039</v>
      </c>
      <c r="M189" s="83" t="str">
        <f>VLOOKUP(L189,Kardex!$A$1:$I$4996,2,FALSE)</f>
        <v>LAZCANO SANCHEZ GABRIELA</v>
      </c>
      <c r="N189" s="83" t="str">
        <f>VLOOKUP(L189,Kardex!$A$1:$I$4996,4,FALSE)</f>
        <v>ASESOR</v>
      </c>
      <c r="O189" s="83" t="str">
        <f>VLOOKUP(L189,Kardex!$A$1:$I$4996,5,FALSE)</f>
        <v>EDO MEX SATELITE</v>
      </c>
      <c r="P189" s="49">
        <v>0.3</v>
      </c>
      <c r="Q189" s="120">
        <f t="shared" si="5"/>
        <v>7.7282999999999991</v>
      </c>
    </row>
    <row r="190" spans="1:17" s="125" customFormat="1" ht="12" customHeight="1">
      <c r="A190" s="83" t="s">
        <v>2311</v>
      </c>
      <c r="B190" s="84" t="s">
        <v>1249</v>
      </c>
      <c r="C190" s="34">
        <v>4012100404677</v>
      </c>
      <c r="D190" s="35">
        <v>171.74</v>
      </c>
      <c r="E190" s="67">
        <f t="shared" si="4"/>
        <v>25.760999999999999</v>
      </c>
      <c r="F190" s="68">
        <v>0.15</v>
      </c>
      <c r="G190" s="65"/>
      <c r="H190" s="65" t="s">
        <v>2339</v>
      </c>
      <c r="I190" s="127">
        <v>44567</v>
      </c>
      <c r="J190" s="66" t="s">
        <v>2322</v>
      </c>
      <c r="K190" s="83" t="s">
        <v>3834</v>
      </c>
      <c r="L190" s="30">
        <v>52039</v>
      </c>
      <c r="M190" s="83" t="str">
        <f>VLOOKUP(L190,Kardex!$A$1:$I$4996,2,FALSE)</f>
        <v>LAZCANO SANCHEZ GABRIELA</v>
      </c>
      <c r="N190" s="83" t="str">
        <f>VLOOKUP(L190,Kardex!$A$1:$I$4996,4,FALSE)</f>
        <v>ASESOR</v>
      </c>
      <c r="O190" s="83" t="str">
        <f>VLOOKUP(L190,Kardex!$A$1:$I$4996,5,FALSE)</f>
        <v>EDO MEX SATELITE</v>
      </c>
      <c r="P190" s="49">
        <v>0.3</v>
      </c>
      <c r="Q190" s="120">
        <f t="shared" si="5"/>
        <v>7.7282999999999991</v>
      </c>
    </row>
    <row r="191" spans="1:17" s="125" customFormat="1" ht="12" customHeight="1">
      <c r="A191" s="83" t="s">
        <v>2311</v>
      </c>
      <c r="B191" s="84" t="s">
        <v>1249</v>
      </c>
      <c r="C191" s="34">
        <v>4012100404677</v>
      </c>
      <c r="D191" s="35">
        <v>171.74</v>
      </c>
      <c r="E191" s="67">
        <f t="shared" si="4"/>
        <v>25.760999999999999</v>
      </c>
      <c r="F191" s="68">
        <v>0.15</v>
      </c>
      <c r="G191" s="65"/>
      <c r="H191" s="65" t="s">
        <v>2339</v>
      </c>
      <c r="I191" s="127">
        <v>44567</v>
      </c>
      <c r="J191" s="66" t="s">
        <v>2322</v>
      </c>
      <c r="K191" s="83" t="s">
        <v>3834</v>
      </c>
      <c r="L191" s="30">
        <v>52039</v>
      </c>
      <c r="M191" s="83" t="str">
        <f>VLOOKUP(L191,Kardex!$A$1:$I$4996,2,FALSE)</f>
        <v>LAZCANO SANCHEZ GABRIELA</v>
      </c>
      <c r="N191" s="83" t="str">
        <f>VLOOKUP(L191,Kardex!$A$1:$I$4996,4,FALSE)</f>
        <v>ASESOR</v>
      </c>
      <c r="O191" s="83" t="str">
        <f>VLOOKUP(L191,Kardex!$A$1:$I$4996,5,FALSE)</f>
        <v>EDO MEX SATELITE</v>
      </c>
      <c r="P191" s="49">
        <v>0.3</v>
      </c>
      <c r="Q191" s="120">
        <f t="shared" si="5"/>
        <v>7.7282999999999991</v>
      </c>
    </row>
    <row r="192" spans="1:17" s="125" customFormat="1" ht="12" customHeight="1">
      <c r="A192" s="83" t="s">
        <v>2311</v>
      </c>
      <c r="B192" s="84" t="s">
        <v>1249</v>
      </c>
      <c r="C192" s="34">
        <v>4012100404677</v>
      </c>
      <c r="D192" s="35">
        <v>171.74</v>
      </c>
      <c r="E192" s="67">
        <f t="shared" si="4"/>
        <v>25.760999999999999</v>
      </c>
      <c r="F192" s="68">
        <v>0.15</v>
      </c>
      <c r="G192" s="65"/>
      <c r="H192" s="65" t="s">
        <v>2339</v>
      </c>
      <c r="I192" s="127">
        <v>44567</v>
      </c>
      <c r="J192" s="66" t="s">
        <v>2322</v>
      </c>
      <c r="K192" s="83" t="s">
        <v>3834</v>
      </c>
      <c r="L192" s="30">
        <v>52039</v>
      </c>
      <c r="M192" s="83" t="str">
        <f>VLOOKUP(L192,Kardex!$A$1:$I$4996,2,FALSE)</f>
        <v>LAZCANO SANCHEZ GABRIELA</v>
      </c>
      <c r="N192" s="83" t="str">
        <f>VLOOKUP(L192,Kardex!$A$1:$I$4996,4,FALSE)</f>
        <v>ASESOR</v>
      </c>
      <c r="O192" s="83" t="str">
        <f>VLOOKUP(L192,Kardex!$A$1:$I$4996,5,FALSE)</f>
        <v>EDO MEX SATELITE</v>
      </c>
      <c r="P192" s="49">
        <v>0.3</v>
      </c>
      <c r="Q192" s="120">
        <f t="shared" si="5"/>
        <v>7.7282999999999991</v>
      </c>
    </row>
    <row r="193" spans="1:17" s="125" customFormat="1" ht="12" customHeight="1">
      <c r="A193" s="83" t="s">
        <v>2311</v>
      </c>
      <c r="B193" s="84" t="s">
        <v>1249</v>
      </c>
      <c r="C193" s="34">
        <v>4012100404677</v>
      </c>
      <c r="D193" s="35">
        <v>171.74</v>
      </c>
      <c r="E193" s="67">
        <f t="shared" si="4"/>
        <v>25.760999999999999</v>
      </c>
      <c r="F193" s="68">
        <v>0.15</v>
      </c>
      <c r="G193" s="65"/>
      <c r="H193" s="65" t="s">
        <v>2339</v>
      </c>
      <c r="I193" s="127">
        <v>44567</v>
      </c>
      <c r="J193" s="66" t="s">
        <v>2322</v>
      </c>
      <c r="K193" s="83" t="s">
        <v>3834</v>
      </c>
      <c r="L193" s="30">
        <v>52039</v>
      </c>
      <c r="M193" s="83" t="str">
        <f>VLOOKUP(L193,Kardex!$A$1:$I$4996,2,FALSE)</f>
        <v>LAZCANO SANCHEZ GABRIELA</v>
      </c>
      <c r="N193" s="83" t="str">
        <f>VLOOKUP(L193,Kardex!$A$1:$I$4996,4,FALSE)</f>
        <v>ASESOR</v>
      </c>
      <c r="O193" s="83" t="str">
        <f>VLOOKUP(L193,Kardex!$A$1:$I$4996,5,FALSE)</f>
        <v>EDO MEX SATELITE</v>
      </c>
      <c r="P193" s="49">
        <v>0.3</v>
      </c>
      <c r="Q193" s="120">
        <f t="shared" si="5"/>
        <v>7.7282999999999991</v>
      </c>
    </row>
    <row r="194" spans="1:17" s="125" customFormat="1" ht="12" customHeight="1">
      <c r="A194" s="83" t="s">
        <v>2311</v>
      </c>
      <c r="B194" s="84" t="s">
        <v>1249</v>
      </c>
      <c r="C194" s="34">
        <v>4012100404677</v>
      </c>
      <c r="D194" s="35">
        <v>171.74</v>
      </c>
      <c r="E194" s="67">
        <f t="shared" si="4"/>
        <v>25.760999999999999</v>
      </c>
      <c r="F194" s="68">
        <v>0.15</v>
      </c>
      <c r="G194" s="65"/>
      <c r="H194" s="65" t="s">
        <v>2339</v>
      </c>
      <c r="I194" s="127">
        <v>44567</v>
      </c>
      <c r="J194" s="66" t="s">
        <v>2322</v>
      </c>
      <c r="K194" s="83" t="s">
        <v>3834</v>
      </c>
      <c r="L194" s="30">
        <v>52039</v>
      </c>
      <c r="M194" s="83" t="str">
        <f>VLOOKUP(L194,Kardex!$A$1:$I$4996,2,FALSE)</f>
        <v>LAZCANO SANCHEZ GABRIELA</v>
      </c>
      <c r="N194" s="83" t="str">
        <f>VLOOKUP(L194,Kardex!$A$1:$I$4996,4,FALSE)</f>
        <v>ASESOR</v>
      </c>
      <c r="O194" s="83" t="str">
        <f>VLOOKUP(L194,Kardex!$A$1:$I$4996,5,FALSE)</f>
        <v>EDO MEX SATELITE</v>
      </c>
      <c r="P194" s="49">
        <v>0.3</v>
      </c>
      <c r="Q194" s="120">
        <f t="shared" si="5"/>
        <v>7.7282999999999991</v>
      </c>
    </row>
    <row r="195" spans="1:17" s="125" customFormat="1" ht="12" customHeight="1">
      <c r="A195" s="83" t="s">
        <v>2311</v>
      </c>
      <c r="B195" s="84" t="s">
        <v>1249</v>
      </c>
      <c r="C195" s="34">
        <v>4012100404677</v>
      </c>
      <c r="D195" s="35">
        <v>171.74</v>
      </c>
      <c r="E195" s="67">
        <f t="shared" ref="E195:E258" si="6">+D195*F195</f>
        <v>25.760999999999999</v>
      </c>
      <c r="F195" s="68">
        <v>0.15</v>
      </c>
      <c r="G195" s="65"/>
      <c r="H195" s="65" t="s">
        <v>2339</v>
      </c>
      <c r="I195" s="127">
        <v>44567</v>
      </c>
      <c r="J195" s="66" t="s">
        <v>2322</v>
      </c>
      <c r="K195" s="83" t="s">
        <v>3834</v>
      </c>
      <c r="L195" s="30">
        <v>52039</v>
      </c>
      <c r="M195" s="83" t="str">
        <f>VLOOKUP(L195,Kardex!$A$1:$I$4996,2,FALSE)</f>
        <v>LAZCANO SANCHEZ GABRIELA</v>
      </c>
      <c r="N195" s="83" t="str">
        <f>VLOOKUP(L195,Kardex!$A$1:$I$4996,4,FALSE)</f>
        <v>ASESOR</v>
      </c>
      <c r="O195" s="83" t="str">
        <f>VLOOKUP(L195,Kardex!$A$1:$I$4996,5,FALSE)</f>
        <v>EDO MEX SATELITE</v>
      </c>
      <c r="P195" s="49">
        <v>0.3</v>
      </c>
      <c r="Q195" s="120">
        <f t="shared" ref="Q195:Q258" si="7">E195*P195</f>
        <v>7.7282999999999991</v>
      </c>
    </row>
    <row r="196" spans="1:17" s="125" customFormat="1" ht="12" customHeight="1">
      <c r="A196" s="83" t="s">
        <v>2311</v>
      </c>
      <c r="B196" s="84" t="s">
        <v>1249</v>
      </c>
      <c r="C196" s="34">
        <v>4012100404677</v>
      </c>
      <c r="D196" s="35">
        <v>171.74</v>
      </c>
      <c r="E196" s="67">
        <f t="shared" si="6"/>
        <v>25.760999999999999</v>
      </c>
      <c r="F196" s="68">
        <v>0.15</v>
      </c>
      <c r="G196" s="65"/>
      <c r="H196" s="65" t="s">
        <v>2339</v>
      </c>
      <c r="I196" s="127">
        <v>44567</v>
      </c>
      <c r="J196" s="66" t="s">
        <v>2322</v>
      </c>
      <c r="K196" s="83" t="s">
        <v>3834</v>
      </c>
      <c r="L196" s="30">
        <v>52039</v>
      </c>
      <c r="M196" s="83" t="str">
        <f>VLOOKUP(L196,Kardex!$A$1:$I$4996,2,FALSE)</f>
        <v>LAZCANO SANCHEZ GABRIELA</v>
      </c>
      <c r="N196" s="83" t="str">
        <f>VLOOKUP(L196,Kardex!$A$1:$I$4996,4,FALSE)</f>
        <v>ASESOR</v>
      </c>
      <c r="O196" s="83" t="str">
        <f>VLOOKUP(L196,Kardex!$A$1:$I$4996,5,FALSE)</f>
        <v>EDO MEX SATELITE</v>
      </c>
      <c r="P196" s="49">
        <v>0.3</v>
      </c>
      <c r="Q196" s="120">
        <f t="shared" si="7"/>
        <v>7.7282999999999991</v>
      </c>
    </row>
    <row r="197" spans="1:17" s="125" customFormat="1" ht="12" customHeight="1">
      <c r="A197" s="83" t="s">
        <v>2311</v>
      </c>
      <c r="B197" s="84" t="s">
        <v>1249</v>
      </c>
      <c r="C197" s="34">
        <v>4012100404677</v>
      </c>
      <c r="D197" s="35">
        <v>171.74</v>
      </c>
      <c r="E197" s="67">
        <f t="shared" si="6"/>
        <v>25.760999999999999</v>
      </c>
      <c r="F197" s="68">
        <v>0.15</v>
      </c>
      <c r="G197" s="65"/>
      <c r="H197" s="65" t="s">
        <v>2339</v>
      </c>
      <c r="I197" s="127">
        <v>44567</v>
      </c>
      <c r="J197" s="66" t="s">
        <v>2322</v>
      </c>
      <c r="K197" s="83" t="s">
        <v>3834</v>
      </c>
      <c r="L197" s="30">
        <v>52039</v>
      </c>
      <c r="M197" s="83" t="str">
        <f>VLOOKUP(L197,Kardex!$A$1:$I$4996,2,FALSE)</f>
        <v>LAZCANO SANCHEZ GABRIELA</v>
      </c>
      <c r="N197" s="83" t="str">
        <f>VLOOKUP(L197,Kardex!$A$1:$I$4996,4,FALSE)</f>
        <v>ASESOR</v>
      </c>
      <c r="O197" s="83" t="str">
        <f>VLOOKUP(L197,Kardex!$A$1:$I$4996,5,FALSE)</f>
        <v>EDO MEX SATELITE</v>
      </c>
      <c r="P197" s="49">
        <v>0.3</v>
      </c>
      <c r="Q197" s="120">
        <f t="shared" si="7"/>
        <v>7.7282999999999991</v>
      </c>
    </row>
    <row r="198" spans="1:17" s="125" customFormat="1" ht="12" customHeight="1">
      <c r="A198" s="83" t="s">
        <v>2311</v>
      </c>
      <c r="B198" s="84" t="s">
        <v>1249</v>
      </c>
      <c r="C198" s="34">
        <v>4012100404677</v>
      </c>
      <c r="D198" s="35">
        <v>171.74</v>
      </c>
      <c r="E198" s="67">
        <f t="shared" si="6"/>
        <v>25.760999999999999</v>
      </c>
      <c r="F198" s="68">
        <v>0.15</v>
      </c>
      <c r="G198" s="65"/>
      <c r="H198" s="65" t="s">
        <v>2339</v>
      </c>
      <c r="I198" s="127">
        <v>44567</v>
      </c>
      <c r="J198" s="66" t="s">
        <v>2322</v>
      </c>
      <c r="K198" s="83" t="s">
        <v>3834</v>
      </c>
      <c r="L198" s="30">
        <v>52039</v>
      </c>
      <c r="M198" s="83" t="str">
        <f>VLOOKUP(L198,Kardex!$A$1:$I$4996,2,FALSE)</f>
        <v>LAZCANO SANCHEZ GABRIELA</v>
      </c>
      <c r="N198" s="83" t="str">
        <f>VLOOKUP(L198,Kardex!$A$1:$I$4996,4,FALSE)</f>
        <v>ASESOR</v>
      </c>
      <c r="O198" s="83" t="str">
        <f>VLOOKUP(L198,Kardex!$A$1:$I$4996,5,FALSE)</f>
        <v>EDO MEX SATELITE</v>
      </c>
      <c r="P198" s="49">
        <v>0.3</v>
      </c>
      <c r="Q198" s="120">
        <f t="shared" si="7"/>
        <v>7.7282999999999991</v>
      </c>
    </row>
    <row r="199" spans="1:17" s="125" customFormat="1" ht="12" customHeight="1">
      <c r="A199" s="83" t="s">
        <v>2311</v>
      </c>
      <c r="B199" s="84" t="s">
        <v>1249</v>
      </c>
      <c r="C199" s="34">
        <v>4011900418352</v>
      </c>
      <c r="D199" s="35">
        <v>269.74</v>
      </c>
      <c r="E199" s="67">
        <f t="shared" si="6"/>
        <v>40.460999999999999</v>
      </c>
      <c r="F199" s="68">
        <v>0.15</v>
      </c>
      <c r="G199" s="65"/>
      <c r="H199" s="65" t="s">
        <v>2339</v>
      </c>
      <c r="I199" s="127">
        <v>44568</v>
      </c>
      <c r="J199" s="66" t="s">
        <v>2379</v>
      </c>
      <c r="K199" s="83" t="s">
        <v>2844</v>
      </c>
      <c r="L199" s="30">
        <v>52039</v>
      </c>
      <c r="M199" s="83" t="str">
        <f>VLOOKUP(L199,Kardex!$A$1:$I$4996,2,FALSE)</f>
        <v>LAZCANO SANCHEZ GABRIELA</v>
      </c>
      <c r="N199" s="83" t="str">
        <f>VLOOKUP(L199,Kardex!$A$1:$I$4996,4,FALSE)</f>
        <v>ASESOR</v>
      </c>
      <c r="O199" s="83" t="str">
        <f>VLOOKUP(L199,Kardex!$A$1:$I$4996,5,FALSE)</f>
        <v>EDO MEX SATELITE</v>
      </c>
      <c r="P199" s="49">
        <v>0.3</v>
      </c>
      <c r="Q199" s="120">
        <f t="shared" si="7"/>
        <v>12.138299999999999</v>
      </c>
    </row>
    <row r="200" spans="1:17" s="125" customFormat="1" ht="12" customHeight="1">
      <c r="A200" s="83" t="s">
        <v>2311</v>
      </c>
      <c r="B200" s="84" t="s">
        <v>1249</v>
      </c>
      <c r="C200" s="34">
        <v>4011900439098</v>
      </c>
      <c r="D200" s="35">
        <v>4386.38</v>
      </c>
      <c r="E200" s="67">
        <f t="shared" si="6"/>
        <v>657.95699999999999</v>
      </c>
      <c r="F200" s="68">
        <v>0.15</v>
      </c>
      <c r="G200" s="65"/>
      <c r="H200" s="65" t="s">
        <v>2266</v>
      </c>
      <c r="I200" s="127">
        <v>44568</v>
      </c>
      <c r="J200" s="66" t="s">
        <v>2379</v>
      </c>
      <c r="K200" s="83" t="s">
        <v>3835</v>
      </c>
      <c r="L200" s="30">
        <v>52039</v>
      </c>
      <c r="M200" s="83" t="str">
        <f>VLOOKUP(L200,Kardex!$A$1:$I$4996,2,FALSE)</f>
        <v>LAZCANO SANCHEZ GABRIELA</v>
      </c>
      <c r="N200" s="83" t="str">
        <f>VLOOKUP(L200,Kardex!$A$1:$I$4996,4,FALSE)</f>
        <v>ASESOR</v>
      </c>
      <c r="O200" s="83" t="str">
        <f>VLOOKUP(L200,Kardex!$A$1:$I$4996,5,FALSE)</f>
        <v>EDO MEX SATELITE</v>
      </c>
      <c r="P200" s="49">
        <v>0.3</v>
      </c>
      <c r="Q200" s="120">
        <f t="shared" si="7"/>
        <v>197.3871</v>
      </c>
    </row>
    <row r="201" spans="1:17" s="125" customFormat="1" ht="12" customHeight="1">
      <c r="A201" s="83" t="s">
        <v>2338</v>
      </c>
      <c r="B201" s="84" t="s">
        <v>1249</v>
      </c>
      <c r="C201" s="34">
        <v>3101900014732</v>
      </c>
      <c r="D201" s="35">
        <v>1055.94</v>
      </c>
      <c r="E201" s="67">
        <f t="shared" si="6"/>
        <v>137.2722</v>
      </c>
      <c r="F201" s="68">
        <v>0.13</v>
      </c>
      <c r="G201" s="65"/>
      <c r="H201" s="65" t="s">
        <v>2339</v>
      </c>
      <c r="I201" s="127">
        <v>44573</v>
      </c>
      <c r="J201" s="66" t="s">
        <v>2379</v>
      </c>
      <c r="K201" s="83" t="s">
        <v>3618</v>
      </c>
      <c r="L201" s="30">
        <v>52039</v>
      </c>
      <c r="M201" s="83" t="str">
        <f>VLOOKUP(L201,Kardex!$A$1:$I$4996,2,FALSE)</f>
        <v>LAZCANO SANCHEZ GABRIELA</v>
      </c>
      <c r="N201" s="83" t="str">
        <f>VLOOKUP(L201,Kardex!$A$1:$I$4996,4,FALSE)</f>
        <v>ASESOR</v>
      </c>
      <c r="O201" s="83" t="str">
        <f>VLOOKUP(L201,Kardex!$A$1:$I$4996,5,FALSE)</f>
        <v>EDO MEX SATELITE</v>
      </c>
      <c r="P201" s="49">
        <v>0.3</v>
      </c>
      <c r="Q201" s="120">
        <f t="shared" si="7"/>
        <v>41.181660000000001</v>
      </c>
    </row>
    <row r="202" spans="1:17" s="125" customFormat="1" ht="12" customHeight="1">
      <c r="A202" s="83" t="s">
        <v>2335</v>
      </c>
      <c r="B202" s="84" t="s">
        <v>1249</v>
      </c>
      <c r="C202" s="34">
        <v>2882000031879</v>
      </c>
      <c r="D202" s="35">
        <v>3238.21</v>
      </c>
      <c r="E202" s="67">
        <f t="shared" si="6"/>
        <v>550.5</v>
      </c>
      <c r="F202" s="68">
        <v>0.17000132789411435</v>
      </c>
      <c r="G202" s="65"/>
      <c r="H202" s="65" t="s">
        <v>3784</v>
      </c>
      <c r="I202" s="127">
        <v>44592</v>
      </c>
      <c r="J202" s="66" t="s">
        <v>2379</v>
      </c>
      <c r="K202" s="83" t="s">
        <v>3552</v>
      </c>
      <c r="L202" s="30">
        <v>52039</v>
      </c>
      <c r="M202" s="83" t="str">
        <f>VLOOKUP(L202,Kardex!$A$1:$I$4996,2,FALSE)</f>
        <v>LAZCANO SANCHEZ GABRIELA</v>
      </c>
      <c r="N202" s="83" t="str">
        <f>VLOOKUP(L202,Kardex!$A$1:$I$4996,4,FALSE)</f>
        <v>ASESOR</v>
      </c>
      <c r="O202" s="83" t="str">
        <f>VLOOKUP(L202,Kardex!$A$1:$I$4996,5,FALSE)</f>
        <v>EDO MEX SATELITE</v>
      </c>
      <c r="P202" s="49">
        <v>0.3</v>
      </c>
      <c r="Q202" s="120">
        <f t="shared" si="7"/>
        <v>165.15</v>
      </c>
    </row>
    <row r="203" spans="1:17" s="125" customFormat="1" ht="12" customHeight="1">
      <c r="A203" s="83" t="s">
        <v>2311</v>
      </c>
      <c r="B203" s="84" t="s">
        <v>1249</v>
      </c>
      <c r="C203" s="34">
        <v>4012100190438</v>
      </c>
      <c r="D203" s="35">
        <v>578.34</v>
      </c>
      <c r="E203" s="67">
        <f t="shared" si="6"/>
        <v>86.751000000000005</v>
      </c>
      <c r="F203" s="68">
        <v>0.15</v>
      </c>
      <c r="G203" s="65"/>
      <c r="H203" s="65" t="s">
        <v>2339</v>
      </c>
      <c r="I203" s="127">
        <v>44568</v>
      </c>
      <c r="J203" s="66" t="s">
        <v>2322</v>
      </c>
      <c r="K203" s="83" t="s">
        <v>2845</v>
      </c>
      <c r="L203" s="30">
        <v>63771</v>
      </c>
      <c r="M203" s="83" t="str">
        <f>VLOOKUP(L203,Kardex!$A$1:$I$4996,2,FALSE)</f>
        <v>LOZANO RODRIGUEZ VERONICA DE GUADALUPE</v>
      </c>
      <c r="N203" s="83" t="str">
        <f>VLOOKUP(L203,Kardex!$A$1:$I$4996,4,FALSE)</f>
        <v>ASESOR</v>
      </c>
      <c r="O203" s="83" t="str">
        <f>VLOOKUP(L203,Kardex!$A$1:$I$4996,5,FALSE)</f>
        <v>EDO MEX SATELITE</v>
      </c>
      <c r="P203" s="49">
        <v>0.3</v>
      </c>
      <c r="Q203" s="120">
        <f t="shared" si="7"/>
        <v>26.025300000000001</v>
      </c>
    </row>
    <row r="204" spans="1:17" s="125" customFormat="1" ht="12" customHeight="1">
      <c r="A204" s="83" t="s">
        <v>2311</v>
      </c>
      <c r="B204" s="84" t="s">
        <v>1249</v>
      </c>
      <c r="C204" s="34">
        <v>4012100190442</v>
      </c>
      <c r="D204" s="35">
        <v>502.78</v>
      </c>
      <c r="E204" s="67">
        <f t="shared" si="6"/>
        <v>75.416999999999987</v>
      </c>
      <c r="F204" s="68">
        <v>0.15</v>
      </c>
      <c r="G204" s="65"/>
      <c r="H204" s="65" t="s">
        <v>2339</v>
      </c>
      <c r="I204" s="127">
        <v>44568</v>
      </c>
      <c r="J204" s="66" t="s">
        <v>2322</v>
      </c>
      <c r="K204" s="83" t="s">
        <v>2845</v>
      </c>
      <c r="L204" s="30">
        <v>63771</v>
      </c>
      <c r="M204" s="83" t="str">
        <f>VLOOKUP(L204,Kardex!$A$1:$I$4996,2,FALSE)</f>
        <v>LOZANO RODRIGUEZ VERONICA DE GUADALUPE</v>
      </c>
      <c r="N204" s="83" t="str">
        <f>VLOOKUP(L204,Kardex!$A$1:$I$4996,4,FALSE)</f>
        <v>ASESOR</v>
      </c>
      <c r="O204" s="83" t="str">
        <f>VLOOKUP(L204,Kardex!$A$1:$I$4996,5,FALSE)</f>
        <v>EDO MEX SATELITE</v>
      </c>
      <c r="P204" s="49">
        <v>0.3</v>
      </c>
      <c r="Q204" s="120">
        <f t="shared" si="7"/>
        <v>22.625099999999996</v>
      </c>
    </row>
    <row r="205" spans="1:17" s="125" customFormat="1" ht="12" customHeight="1">
      <c r="A205" s="83" t="s">
        <v>2311</v>
      </c>
      <c r="B205" s="84" t="s">
        <v>1249</v>
      </c>
      <c r="C205" s="34">
        <v>4012100190552</v>
      </c>
      <c r="D205" s="35">
        <v>485.93</v>
      </c>
      <c r="E205" s="67">
        <f t="shared" si="6"/>
        <v>72.889499999999998</v>
      </c>
      <c r="F205" s="68">
        <v>0.15</v>
      </c>
      <c r="G205" s="65"/>
      <c r="H205" s="65" t="s">
        <v>2339</v>
      </c>
      <c r="I205" s="127">
        <v>44568</v>
      </c>
      <c r="J205" s="66" t="s">
        <v>2322</v>
      </c>
      <c r="K205" s="83" t="s">
        <v>2845</v>
      </c>
      <c r="L205" s="30">
        <v>63771</v>
      </c>
      <c r="M205" s="83" t="str">
        <f>VLOOKUP(L205,Kardex!$A$1:$I$4996,2,FALSE)</f>
        <v>LOZANO RODRIGUEZ VERONICA DE GUADALUPE</v>
      </c>
      <c r="N205" s="83" t="str">
        <f>VLOOKUP(L205,Kardex!$A$1:$I$4996,4,FALSE)</f>
        <v>ASESOR</v>
      </c>
      <c r="O205" s="83" t="str">
        <f>VLOOKUP(L205,Kardex!$A$1:$I$4996,5,FALSE)</f>
        <v>EDO MEX SATELITE</v>
      </c>
      <c r="P205" s="49">
        <v>0.3</v>
      </c>
      <c r="Q205" s="120">
        <f t="shared" si="7"/>
        <v>21.866849999999999</v>
      </c>
    </row>
    <row r="206" spans="1:17" s="125" customFormat="1" ht="12" customHeight="1">
      <c r="A206" s="83" t="s">
        <v>2311</v>
      </c>
      <c r="B206" s="84" t="s">
        <v>1249</v>
      </c>
      <c r="C206" s="34">
        <v>4012100190608</v>
      </c>
      <c r="D206" s="35">
        <v>246.11</v>
      </c>
      <c r="E206" s="67">
        <f t="shared" si="6"/>
        <v>36.916499999999999</v>
      </c>
      <c r="F206" s="68">
        <v>0.15</v>
      </c>
      <c r="G206" s="65"/>
      <c r="H206" s="65" t="s">
        <v>2339</v>
      </c>
      <c r="I206" s="127">
        <v>44568</v>
      </c>
      <c r="J206" s="66" t="s">
        <v>2322</v>
      </c>
      <c r="K206" s="83" t="s">
        <v>2845</v>
      </c>
      <c r="L206" s="30">
        <v>63771</v>
      </c>
      <c r="M206" s="83" t="str">
        <f>VLOOKUP(L206,Kardex!$A$1:$I$4996,2,FALSE)</f>
        <v>LOZANO RODRIGUEZ VERONICA DE GUADALUPE</v>
      </c>
      <c r="N206" s="83" t="str">
        <f>VLOOKUP(L206,Kardex!$A$1:$I$4996,4,FALSE)</f>
        <v>ASESOR</v>
      </c>
      <c r="O206" s="83" t="str">
        <f>VLOOKUP(L206,Kardex!$A$1:$I$4996,5,FALSE)</f>
        <v>EDO MEX SATELITE</v>
      </c>
      <c r="P206" s="49">
        <v>0.3</v>
      </c>
      <c r="Q206" s="120">
        <f t="shared" si="7"/>
        <v>11.074949999999999</v>
      </c>
    </row>
    <row r="207" spans="1:17" s="125" customFormat="1" ht="12" customHeight="1">
      <c r="A207" s="83" t="s">
        <v>2311</v>
      </c>
      <c r="B207" s="84" t="s">
        <v>1249</v>
      </c>
      <c r="C207" s="34">
        <v>4012000545042</v>
      </c>
      <c r="D207" s="35">
        <v>402.97</v>
      </c>
      <c r="E207" s="67">
        <f t="shared" si="6"/>
        <v>60.445500000000003</v>
      </c>
      <c r="F207" s="68">
        <v>0.15</v>
      </c>
      <c r="G207" s="65"/>
      <c r="H207" s="65" t="s">
        <v>2339</v>
      </c>
      <c r="I207" s="127">
        <v>44585</v>
      </c>
      <c r="J207" s="66" t="s">
        <v>2379</v>
      </c>
      <c r="K207" s="83" t="s">
        <v>2846</v>
      </c>
      <c r="L207" s="30">
        <v>63771</v>
      </c>
      <c r="M207" s="83" t="str">
        <f>VLOOKUP(L207,Kardex!$A$1:$I$4996,2,FALSE)</f>
        <v>LOZANO RODRIGUEZ VERONICA DE GUADALUPE</v>
      </c>
      <c r="N207" s="83" t="str">
        <f>VLOOKUP(L207,Kardex!$A$1:$I$4996,4,FALSE)</f>
        <v>ASESOR</v>
      </c>
      <c r="O207" s="83" t="str">
        <f>VLOOKUP(L207,Kardex!$A$1:$I$4996,5,FALSE)</f>
        <v>EDO MEX SATELITE</v>
      </c>
      <c r="P207" s="49">
        <v>0.3</v>
      </c>
      <c r="Q207" s="120">
        <f t="shared" si="7"/>
        <v>18.133649999999999</v>
      </c>
    </row>
    <row r="208" spans="1:17" s="125" customFormat="1" ht="12" customHeight="1">
      <c r="A208" s="83" t="s">
        <v>2311</v>
      </c>
      <c r="B208" s="84" t="s">
        <v>1249</v>
      </c>
      <c r="C208" s="34">
        <v>4012100393120</v>
      </c>
      <c r="D208" s="35">
        <v>6006.47</v>
      </c>
      <c r="E208" s="67">
        <f t="shared" si="6"/>
        <v>900.97050000000002</v>
      </c>
      <c r="F208" s="68">
        <v>0.15</v>
      </c>
      <c r="G208" s="65"/>
      <c r="H208" s="65" t="s">
        <v>2266</v>
      </c>
      <c r="I208" s="127">
        <v>44586</v>
      </c>
      <c r="J208" s="66" t="s">
        <v>2322</v>
      </c>
      <c r="K208" s="83" t="s">
        <v>3836</v>
      </c>
      <c r="L208" s="30">
        <v>63771</v>
      </c>
      <c r="M208" s="83" t="str">
        <f>VLOOKUP(L208,Kardex!$A$1:$I$4996,2,FALSE)</f>
        <v>LOZANO RODRIGUEZ VERONICA DE GUADALUPE</v>
      </c>
      <c r="N208" s="83" t="str">
        <f>VLOOKUP(L208,Kardex!$A$1:$I$4996,4,FALSE)</f>
        <v>ASESOR</v>
      </c>
      <c r="O208" s="83" t="str">
        <f>VLOOKUP(L208,Kardex!$A$1:$I$4996,5,FALSE)</f>
        <v>EDO MEX SATELITE</v>
      </c>
      <c r="P208" s="49">
        <v>0.3</v>
      </c>
      <c r="Q208" s="120">
        <f t="shared" si="7"/>
        <v>270.29115000000002</v>
      </c>
    </row>
    <row r="209" spans="1:17" s="125" customFormat="1" ht="12" customHeight="1">
      <c r="A209" s="83" t="s">
        <v>2338</v>
      </c>
      <c r="B209" s="84" t="s">
        <v>1249</v>
      </c>
      <c r="C209" s="34">
        <v>3102000006227</v>
      </c>
      <c r="D209" s="35">
        <v>577.09</v>
      </c>
      <c r="E209" s="67">
        <f t="shared" si="6"/>
        <v>75.02170000000001</v>
      </c>
      <c r="F209" s="68">
        <v>0.13</v>
      </c>
      <c r="G209" s="65"/>
      <c r="H209" s="65" t="s">
        <v>2339</v>
      </c>
      <c r="I209" s="127">
        <v>44572</v>
      </c>
      <c r="J209" s="66" t="s">
        <v>2379</v>
      </c>
      <c r="K209" s="83" t="s">
        <v>2847</v>
      </c>
      <c r="L209" s="30">
        <v>52266</v>
      </c>
      <c r="M209" s="83" t="str">
        <f>VLOOKUP(L209,Kardex!$A$1:$I$4996,2,FALSE)</f>
        <v>QUIZAMAN BAZAN ALDO ARTURO</v>
      </c>
      <c r="N209" s="83" t="str">
        <f>VLOOKUP(L209,Kardex!$A$1:$I$4996,4,FALSE)</f>
        <v>SUBDIRECTOR DE PROMOCION</v>
      </c>
      <c r="O209" s="83" t="str">
        <f>VLOOKUP(L209,Kardex!$A$1:$I$4996,5,FALSE)</f>
        <v>EDO MEX SATELITE</v>
      </c>
      <c r="P209" s="49">
        <v>0.3</v>
      </c>
      <c r="Q209" s="120">
        <f t="shared" si="7"/>
        <v>22.506510000000002</v>
      </c>
    </row>
    <row r="210" spans="1:17" s="125" customFormat="1" ht="12" customHeight="1">
      <c r="A210" s="83" t="s">
        <v>2311</v>
      </c>
      <c r="B210" s="84" t="s">
        <v>1249</v>
      </c>
      <c r="C210" s="34">
        <v>4012000093550</v>
      </c>
      <c r="D210" s="35">
        <v>624.33000000000004</v>
      </c>
      <c r="E210" s="67">
        <f t="shared" si="6"/>
        <v>93.649500000000003</v>
      </c>
      <c r="F210" s="68">
        <v>0.15</v>
      </c>
      <c r="G210" s="65"/>
      <c r="H210" s="65" t="s">
        <v>2339</v>
      </c>
      <c r="I210" s="127">
        <v>44575</v>
      </c>
      <c r="J210" s="66" t="s">
        <v>2379</v>
      </c>
      <c r="K210" s="83" t="s">
        <v>2848</v>
      </c>
      <c r="L210" s="30">
        <v>52266</v>
      </c>
      <c r="M210" s="83" t="str">
        <f>VLOOKUP(L210,Kardex!$A$1:$I$4996,2,FALSE)</f>
        <v>QUIZAMAN BAZAN ALDO ARTURO</v>
      </c>
      <c r="N210" s="83" t="str">
        <f>VLOOKUP(L210,Kardex!$A$1:$I$4996,4,FALSE)</f>
        <v>SUBDIRECTOR DE PROMOCION</v>
      </c>
      <c r="O210" s="83" t="str">
        <f>VLOOKUP(L210,Kardex!$A$1:$I$4996,5,FALSE)</f>
        <v>EDO MEX SATELITE</v>
      </c>
      <c r="P210" s="49">
        <v>0.3</v>
      </c>
      <c r="Q210" s="120">
        <f t="shared" si="7"/>
        <v>28.094850000000001</v>
      </c>
    </row>
    <row r="211" spans="1:17" s="125" customFormat="1" ht="12" customHeight="1">
      <c r="A211" s="83" t="s">
        <v>2338</v>
      </c>
      <c r="B211" s="84" t="s">
        <v>1249</v>
      </c>
      <c r="C211" s="34">
        <v>3102200000480</v>
      </c>
      <c r="D211" s="35">
        <v>5505.54</v>
      </c>
      <c r="E211" s="67">
        <f t="shared" si="6"/>
        <v>715.72019999999998</v>
      </c>
      <c r="F211" s="68">
        <v>0.13</v>
      </c>
      <c r="G211" s="65"/>
      <c r="H211" s="65" t="s">
        <v>2266</v>
      </c>
      <c r="I211" s="127">
        <v>44578</v>
      </c>
      <c r="J211" s="66" t="s">
        <v>2322</v>
      </c>
      <c r="K211" s="83" t="s">
        <v>3837</v>
      </c>
      <c r="L211" s="30">
        <v>52266</v>
      </c>
      <c r="M211" s="83" t="str">
        <f>VLOOKUP(L211,Kardex!$A$1:$I$4996,2,FALSE)</f>
        <v>QUIZAMAN BAZAN ALDO ARTURO</v>
      </c>
      <c r="N211" s="83" t="str">
        <f>VLOOKUP(L211,Kardex!$A$1:$I$4996,4,FALSE)</f>
        <v>SUBDIRECTOR DE PROMOCION</v>
      </c>
      <c r="O211" s="83" t="str">
        <f>VLOOKUP(L211,Kardex!$A$1:$I$4996,5,FALSE)</f>
        <v>EDO MEX SATELITE</v>
      </c>
      <c r="P211" s="49">
        <v>0.3</v>
      </c>
      <c r="Q211" s="120">
        <f t="shared" si="7"/>
        <v>214.71606</v>
      </c>
    </row>
    <row r="212" spans="1:17" s="125" customFormat="1" ht="12" customHeight="1">
      <c r="A212" s="83" t="s">
        <v>2311</v>
      </c>
      <c r="B212" s="84" t="s">
        <v>1249</v>
      </c>
      <c r="C212" s="34">
        <v>4012000033462</v>
      </c>
      <c r="D212" s="35">
        <v>559.72</v>
      </c>
      <c r="E212" s="67">
        <f t="shared" si="6"/>
        <v>83.957999999999998</v>
      </c>
      <c r="F212" s="68">
        <v>0.15</v>
      </c>
      <c r="G212" s="65"/>
      <c r="H212" s="65" t="s">
        <v>2339</v>
      </c>
      <c r="I212" s="127">
        <v>44586</v>
      </c>
      <c r="J212" s="66" t="s">
        <v>2379</v>
      </c>
      <c r="K212" s="83" t="s">
        <v>2847</v>
      </c>
      <c r="L212" s="30">
        <v>52266</v>
      </c>
      <c r="M212" s="83" t="str">
        <f>VLOOKUP(L212,Kardex!$A$1:$I$4996,2,FALSE)</f>
        <v>QUIZAMAN BAZAN ALDO ARTURO</v>
      </c>
      <c r="N212" s="83" t="str">
        <f>VLOOKUP(L212,Kardex!$A$1:$I$4996,4,FALSE)</f>
        <v>SUBDIRECTOR DE PROMOCION</v>
      </c>
      <c r="O212" s="83" t="str">
        <f>VLOOKUP(L212,Kardex!$A$1:$I$4996,5,FALSE)</f>
        <v>EDO MEX SATELITE</v>
      </c>
      <c r="P212" s="49">
        <v>0.3</v>
      </c>
      <c r="Q212" s="120">
        <f t="shared" si="7"/>
        <v>25.1874</v>
      </c>
    </row>
    <row r="213" spans="1:17" s="125" customFormat="1" ht="12" customHeight="1">
      <c r="A213" s="83" t="s">
        <v>2335</v>
      </c>
      <c r="B213" s="84" t="s">
        <v>1249</v>
      </c>
      <c r="C213" s="34">
        <v>2882200001425</v>
      </c>
      <c r="D213" s="35">
        <v>29774.1</v>
      </c>
      <c r="E213" s="67">
        <f t="shared" si="6"/>
        <v>5657.0789999999997</v>
      </c>
      <c r="F213" s="68">
        <v>0.19</v>
      </c>
      <c r="G213" s="65"/>
      <c r="H213" s="65" t="s">
        <v>2266</v>
      </c>
      <c r="I213" s="127">
        <v>44588</v>
      </c>
      <c r="J213" s="66" t="s">
        <v>2322</v>
      </c>
      <c r="K213" s="83" t="s">
        <v>3838</v>
      </c>
      <c r="L213" s="30">
        <v>52266</v>
      </c>
      <c r="M213" s="83" t="str">
        <f>VLOOKUP(L213,Kardex!$A$1:$I$4996,2,FALSE)</f>
        <v>QUIZAMAN BAZAN ALDO ARTURO</v>
      </c>
      <c r="N213" s="83" t="str">
        <f>VLOOKUP(L213,Kardex!$A$1:$I$4996,4,FALSE)</f>
        <v>SUBDIRECTOR DE PROMOCION</v>
      </c>
      <c r="O213" s="83" t="str">
        <f>VLOOKUP(L213,Kardex!$A$1:$I$4996,5,FALSE)</f>
        <v>EDO MEX SATELITE</v>
      </c>
      <c r="P213" s="49">
        <v>0.3</v>
      </c>
      <c r="Q213" s="120">
        <f t="shared" si="7"/>
        <v>1697.1236999999999</v>
      </c>
    </row>
    <row r="214" spans="1:17" s="125" customFormat="1" ht="12" customHeight="1">
      <c r="A214" s="83" t="s">
        <v>2311</v>
      </c>
      <c r="B214" s="84" t="s">
        <v>1249</v>
      </c>
      <c r="C214" s="34">
        <v>4012000564215</v>
      </c>
      <c r="D214" s="35">
        <v>741.91</v>
      </c>
      <c r="E214" s="67">
        <f t="shared" si="6"/>
        <v>111.28649999999999</v>
      </c>
      <c r="F214" s="68">
        <v>0.15</v>
      </c>
      <c r="G214" s="65"/>
      <c r="H214" s="65" t="s">
        <v>2339</v>
      </c>
      <c r="I214" s="127">
        <v>44589</v>
      </c>
      <c r="J214" s="66" t="s">
        <v>2379</v>
      </c>
      <c r="K214" s="83" t="s">
        <v>2550</v>
      </c>
      <c r="L214" s="30">
        <v>52266</v>
      </c>
      <c r="M214" s="83" t="str">
        <f>VLOOKUP(L214,Kardex!$A$1:$I$4996,2,FALSE)</f>
        <v>QUIZAMAN BAZAN ALDO ARTURO</v>
      </c>
      <c r="N214" s="83" t="str">
        <f>VLOOKUP(L214,Kardex!$A$1:$I$4996,4,FALSE)</f>
        <v>SUBDIRECTOR DE PROMOCION</v>
      </c>
      <c r="O214" s="83" t="str">
        <f>VLOOKUP(L214,Kardex!$A$1:$I$4996,5,FALSE)</f>
        <v>EDO MEX SATELITE</v>
      </c>
      <c r="P214" s="49">
        <v>0.3</v>
      </c>
      <c r="Q214" s="120">
        <f t="shared" si="7"/>
        <v>33.385949999999994</v>
      </c>
    </row>
    <row r="215" spans="1:17" s="125" customFormat="1" ht="12" customHeight="1">
      <c r="A215" s="83" t="s">
        <v>2311</v>
      </c>
      <c r="B215" s="84" t="s">
        <v>1249</v>
      </c>
      <c r="C215" s="34">
        <v>4011900474403</v>
      </c>
      <c r="D215" s="35">
        <v>5581.25</v>
      </c>
      <c r="E215" s="67">
        <f t="shared" si="6"/>
        <v>837.1875</v>
      </c>
      <c r="F215" s="68">
        <v>0.15</v>
      </c>
      <c r="G215" s="65"/>
      <c r="H215" s="65" t="s">
        <v>2266</v>
      </c>
      <c r="I215" s="127">
        <v>44592</v>
      </c>
      <c r="J215" s="66" t="s">
        <v>2379</v>
      </c>
      <c r="K215" s="83" t="s">
        <v>3839</v>
      </c>
      <c r="L215" s="30">
        <v>52266</v>
      </c>
      <c r="M215" s="83" t="str">
        <f>VLOOKUP(L215,Kardex!$A$1:$I$4996,2,FALSE)</f>
        <v>QUIZAMAN BAZAN ALDO ARTURO</v>
      </c>
      <c r="N215" s="83" t="str">
        <f>VLOOKUP(L215,Kardex!$A$1:$I$4996,4,FALSE)</f>
        <v>SUBDIRECTOR DE PROMOCION</v>
      </c>
      <c r="O215" s="83" t="str">
        <f>VLOOKUP(L215,Kardex!$A$1:$I$4996,5,FALSE)</f>
        <v>EDO MEX SATELITE</v>
      </c>
      <c r="P215" s="49">
        <v>0.3</v>
      </c>
      <c r="Q215" s="120">
        <f t="shared" si="7"/>
        <v>251.15625</v>
      </c>
    </row>
    <row r="216" spans="1:17" s="125" customFormat="1" ht="12" customHeight="1">
      <c r="A216" s="83" t="s">
        <v>2311</v>
      </c>
      <c r="B216" s="84" t="s">
        <v>1249</v>
      </c>
      <c r="C216" s="34">
        <v>4012000088231</v>
      </c>
      <c r="D216" s="35">
        <v>488.86</v>
      </c>
      <c r="E216" s="67">
        <f t="shared" si="6"/>
        <v>73.328999999999994</v>
      </c>
      <c r="F216" s="68">
        <v>0.15</v>
      </c>
      <c r="G216" s="65"/>
      <c r="H216" s="65" t="s">
        <v>2339</v>
      </c>
      <c r="I216" s="127">
        <v>44592</v>
      </c>
      <c r="J216" s="66" t="s">
        <v>2379</v>
      </c>
      <c r="K216" s="83" t="s">
        <v>2550</v>
      </c>
      <c r="L216" s="30">
        <v>52266</v>
      </c>
      <c r="M216" s="83" t="str">
        <f>VLOOKUP(L216,Kardex!$A$1:$I$4996,2,FALSE)</f>
        <v>QUIZAMAN BAZAN ALDO ARTURO</v>
      </c>
      <c r="N216" s="83" t="str">
        <f>VLOOKUP(L216,Kardex!$A$1:$I$4996,4,FALSE)</f>
        <v>SUBDIRECTOR DE PROMOCION</v>
      </c>
      <c r="O216" s="83" t="str">
        <f>VLOOKUP(L216,Kardex!$A$1:$I$4996,5,FALSE)</f>
        <v>EDO MEX SATELITE</v>
      </c>
      <c r="P216" s="49">
        <v>0.3</v>
      </c>
      <c r="Q216" s="120">
        <f t="shared" si="7"/>
        <v>21.998699999999996</v>
      </c>
    </row>
    <row r="217" spans="1:17" s="125" customFormat="1" ht="12" customHeight="1">
      <c r="A217" s="83" t="s">
        <v>2338</v>
      </c>
      <c r="B217" s="84" t="s">
        <v>1249</v>
      </c>
      <c r="C217" s="34">
        <v>3101900016920</v>
      </c>
      <c r="D217" s="35">
        <v>3893.32</v>
      </c>
      <c r="E217" s="67">
        <f t="shared" si="6"/>
        <v>506.13160000000005</v>
      </c>
      <c r="F217" s="68">
        <v>0.13</v>
      </c>
      <c r="G217" s="65"/>
      <c r="H217" s="65" t="s">
        <v>2266</v>
      </c>
      <c r="I217" s="127">
        <v>44575</v>
      </c>
      <c r="J217" s="66" t="s">
        <v>2379</v>
      </c>
      <c r="K217" s="83" t="s">
        <v>3840</v>
      </c>
      <c r="L217" s="30">
        <v>60861</v>
      </c>
      <c r="M217" s="83" t="str">
        <f>VLOOKUP(L217,Kardex!$A$1:$I$4996,2,FALSE)</f>
        <v>ROBLES MUÑOZ SANDRA CONSUELO</v>
      </c>
      <c r="N217" s="83" t="str">
        <f>VLOOKUP(L217,Kardex!$A$1:$I$4996,4,FALSE)</f>
        <v>ASESOR</v>
      </c>
      <c r="O217" s="83" t="str">
        <f>VLOOKUP(L217,Kardex!$A$1:$I$4996,5,FALSE)</f>
        <v>EDO MEX SATELITE</v>
      </c>
      <c r="P217" s="49">
        <v>0.3</v>
      </c>
      <c r="Q217" s="120">
        <f t="shared" si="7"/>
        <v>151.83948000000001</v>
      </c>
    </row>
    <row r="218" spans="1:17" s="125" customFormat="1" ht="12" customHeight="1">
      <c r="A218" s="83" t="s">
        <v>2311</v>
      </c>
      <c r="B218" s="84" t="s">
        <v>1249</v>
      </c>
      <c r="C218" s="34">
        <v>4011900499740</v>
      </c>
      <c r="D218" s="35">
        <v>528.91</v>
      </c>
      <c r="E218" s="67">
        <f t="shared" si="6"/>
        <v>79.336499999999987</v>
      </c>
      <c r="F218" s="68">
        <v>0.15</v>
      </c>
      <c r="G218" s="65"/>
      <c r="H218" s="65" t="s">
        <v>2339</v>
      </c>
      <c r="I218" s="127">
        <v>44575</v>
      </c>
      <c r="J218" s="66" t="s">
        <v>2379</v>
      </c>
      <c r="K218" s="83" t="s">
        <v>2849</v>
      </c>
      <c r="L218" s="30">
        <v>60861</v>
      </c>
      <c r="M218" s="83" t="str">
        <f>VLOOKUP(L218,Kardex!$A$1:$I$4996,2,FALSE)</f>
        <v>ROBLES MUÑOZ SANDRA CONSUELO</v>
      </c>
      <c r="N218" s="83" t="str">
        <f>VLOOKUP(L218,Kardex!$A$1:$I$4996,4,FALSE)</f>
        <v>ASESOR</v>
      </c>
      <c r="O218" s="83" t="str">
        <f>VLOOKUP(L218,Kardex!$A$1:$I$4996,5,FALSE)</f>
        <v>EDO MEX SATELITE</v>
      </c>
      <c r="P218" s="49">
        <v>0.3</v>
      </c>
      <c r="Q218" s="120">
        <f t="shared" si="7"/>
        <v>23.800949999999997</v>
      </c>
    </row>
    <row r="219" spans="1:17" s="125" customFormat="1" ht="12" customHeight="1">
      <c r="A219" s="83" t="s">
        <v>2311</v>
      </c>
      <c r="B219" s="84" t="s">
        <v>1249</v>
      </c>
      <c r="C219" s="34">
        <v>4012000077631</v>
      </c>
      <c r="D219" s="35">
        <v>698.08</v>
      </c>
      <c r="E219" s="67">
        <f t="shared" si="6"/>
        <v>104.712</v>
      </c>
      <c r="F219" s="68">
        <v>0.15</v>
      </c>
      <c r="G219" s="65"/>
      <c r="H219" s="65" t="s">
        <v>2339</v>
      </c>
      <c r="I219" s="127">
        <v>44568</v>
      </c>
      <c r="J219" s="66" t="s">
        <v>2379</v>
      </c>
      <c r="K219" s="83" t="s">
        <v>2850</v>
      </c>
      <c r="L219" s="30">
        <v>52373</v>
      </c>
      <c r="M219" s="83" t="str">
        <f>VLOOKUP(L219,Kardex!$A$1:$I$4996,2,FALSE)</f>
        <v>HERNANDEZ LOPEZ RODOLFO</v>
      </c>
      <c r="N219" s="83" t="str">
        <f>VLOOKUP(L219,Kardex!$A$1:$I$4996,4,FALSE)</f>
        <v>DIRECTOR DE CENTRO FINANCIERO</v>
      </c>
      <c r="O219" s="83" t="str">
        <f>VLOOKUP(L219,Kardex!$A$1:$I$4996,5,FALSE)</f>
        <v>EDO MEX GT LOMAS VERDES</v>
      </c>
      <c r="P219" s="49">
        <v>0.3</v>
      </c>
      <c r="Q219" s="120">
        <f t="shared" si="7"/>
        <v>31.413599999999999</v>
      </c>
    </row>
    <row r="220" spans="1:17" s="125" customFormat="1" ht="12" customHeight="1">
      <c r="A220" s="83" t="s">
        <v>2335</v>
      </c>
      <c r="B220" s="84" t="s">
        <v>1249</v>
      </c>
      <c r="C220" s="34">
        <v>2882100001235</v>
      </c>
      <c r="D220" s="35">
        <v>8118.91</v>
      </c>
      <c r="E220" s="67">
        <f t="shared" si="6"/>
        <v>1380.21</v>
      </c>
      <c r="F220" s="68">
        <v>0.16999942110455715</v>
      </c>
      <c r="G220" s="65"/>
      <c r="H220" s="65" t="s">
        <v>2266</v>
      </c>
      <c r="I220" s="127">
        <v>44568</v>
      </c>
      <c r="J220" s="66" t="s">
        <v>2379</v>
      </c>
      <c r="K220" s="83" t="s">
        <v>3841</v>
      </c>
      <c r="L220" s="30">
        <v>52112</v>
      </c>
      <c r="M220" s="83" t="str">
        <f>VLOOKUP(L220,Kardex!$A$1:$I$4996,2,FALSE)</f>
        <v>ROSAL BALDUC AMARO</v>
      </c>
      <c r="N220" s="83" t="str">
        <f>VLOOKUP(L220,Kardex!$A$1:$I$4996,4,FALSE)</f>
        <v>ASESOR</v>
      </c>
      <c r="O220" s="83" t="str">
        <f>VLOOKUP(L220,Kardex!$A$1:$I$4996,5,FALSE)</f>
        <v>EDO MEX SATELITE</v>
      </c>
      <c r="P220" s="49">
        <v>0.3</v>
      </c>
      <c r="Q220" s="120">
        <f t="shared" si="7"/>
        <v>414.06299999999999</v>
      </c>
    </row>
    <row r="221" spans="1:17" s="125" customFormat="1" ht="12" customHeight="1">
      <c r="A221" s="83" t="s">
        <v>2311</v>
      </c>
      <c r="B221" s="84" t="s">
        <v>1249</v>
      </c>
      <c r="C221" s="34">
        <v>4011900435819</v>
      </c>
      <c r="D221" s="35">
        <v>394.32</v>
      </c>
      <c r="E221" s="67">
        <f t="shared" si="6"/>
        <v>59.147999999999996</v>
      </c>
      <c r="F221" s="68">
        <v>0.15</v>
      </c>
      <c r="G221" s="65"/>
      <c r="H221" s="65" t="s">
        <v>2339</v>
      </c>
      <c r="I221" s="127">
        <v>44572</v>
      </c>
      <c r="J221" s="66" t="s">
        <v>2379</v>
      </c>
      <c r="K221" s="83" t="s">
        <v>2851</v>
      </c>
      <c r="L221" s="30">
        <v>52112</v>
      </c>
      <c r="M221" s="83" t="str">
        <f>VLOOKUP(L221,Kardex!$A$1:$I$4996,2,FALSE)</f>
        <v>ROSAL BALDUC AMARO</v>
      </c>
      <c r="N221" s="83" t="str">
        <f>VLOOKUP(L221,Kardex!$A$1:$I$4996,4,FALSE)</f>
        <v>ASESOR</v>
      </c>
      <c r="O221" s="83" t="str">
        <f>VLOOKUP(L221,Kardex!$A$1:$I$4996,5,FALSE)</f>
        <v>EDO MEX SATELITE</v>
      </c>
      <c r="P221" s="49">
        <v>0.3</v>
      </c>
      <c r="Q221" s="120">
        <f t="shared" si="7"/>
        <v>17.744399999999999</v>
      </c>
    </row>
    <row r="222" spans="1:17" s="125" customFormat="1" ht="12" customHeight="1">
      <c r="A222" s="83" t="s">
        <v>2311</v>
      </c>
      <c r="B222" s="84" t="s">
        <v>1249</v>
      </c>
      <c r="C222" s="34">
        <v>4011900439032</v>
      </c>
      <c r="D222" s="35">
        <v>648.54999999999995</v>
      </c>
      <c r="E222" s="67">
        <f t="shared" si="6"/>
        <v>97.282499999999985</v>
      </c>
      <c r="F222" s="68">
        <v>0.15</v>
      </c>
      <c r="G222" s="65"/>
      <c r="H222" s="65" t="s">
        <v>2339</v>
      </c>
      <c r="I222" s="127">
        <v>44581</v>
      </c>
      <c r="J222" s="66" t="s">
        <v>2379</v>
      </c>
      <c r="K222" s="83" t="s">
        <v>2852</v>
      </c>
      <c r="L222" s="30">
        <v>52112</v>
      </c>
      <c r="M222" s="83" t="str">
        <f>VLOOKUP(L222,Kardex!$A$1:$I$4996,2,FALSE)</f>
        <v>ROSAL BALDUC AMARO</v>
      </c>
      <c r="N222" s="83" t="str">
        <f>VLOOKUP(L222,Kardex!$A$1:$I$4996,4,FALSE)</f>
        <v>ASESOR</v>
      </c>
      <c r="O222" s="83" t="str">
        <f>VLOOKUP(L222,Kardex!$A$1:$I$4996,5,FALSE)</f>
        <v>EDO MEX SATELITE</v>
      </c>
      <c r="P222" s="49">
        <v>0.3</v>
      </c>
      <c r="Q222" s="120">
        <f t="shared" si="7"/>
        <v>29.184749999999994</v>
      </c>
    </row>
    <row r="223" spans="1:17" s="125" customFormat="1" ht="12" customHeight="1">
      <c r="A223" s="83" t="s">
        <v>2311</v>
      </c>
      <c r="B223" s="84" t="s">
        <v>1249</v>
      </c>
      <c r="C223" s="34">
        <v>4011900474634</v>
      </c>
      <c r="D223" s="35">
        <v>5623.1</v>
      </c>
      <c r="E223" s="67">
        <f t="shared" si="6"/>
        <v>843.46500000000003</v>
      </c>
      <c r="F223" s="68">
        <v>0.15</v>
      </c>
      <c r="G223" s="65"/>
      <c r="H223" s="65" t="s">
        <v>2266</v>
      </c>
      <c r="I223" s="127">
        <v>44578</v>
      </c>
      <c r="J223" s="66" t="s">
        <v>2379</v>
      </c>
      <c r="K223" s="83" t="s">
        <v>3842</v>
      </c>
      <c r="L223" s="30">
        <v>50409</v>
      </c>
      <c r="M223" s="83" t="str">
        <f>VLOOKUP(L223,Kardex!$A$1:$I$4996,2,FALSE)</f>
        <v>SANCHEZ FLORES RICARDO</v>
      </c>
      <c r="N223" s="83" t="str">
        <f>VLOOKUP(L223,Kardex!$A$1:$I$4996,4,FALSE)</f>
        <v>SUBDIRECTOR DE PROMOCION</v>
      </c>
      <c r="O223" s="83" t="str">
        <f>VLOOKUP(L223,Kardex!$A$1:$I$4996,5,FALSE)</f>
        <v>EDO MEX SATELITE</v>
      </c>
      <c r="P223" s="49">
        <v>0.3</v>
      </c>
      <c r="Q223" s="120">
        <f t="shared" si="7"/>
        <v>253.0395</v>
      </c>
    </row>
    <row r="224" spans="1:17" s="125" customFormat="1" ht="12" customHeight="1">
      <c r="A224" s="83" t="s">
        <v>2311</v>
      </c>
      <c r="B224" s="84" t="s">
        <v>1249</v>
      </c>
      <c r="C224" s="34">
        <v>4012000552223</v>
      </c>
      <c r="D224" s="35">
        <v>5492.37</v>
      </c>
      <c r="E224" s="67">
        <f t="shared" si="6"/>
        <v>823.85550000000001</v>
      </c>
      <c r="F224" s="68">
        <v>0.15</v>
      </c>
      <c r="G224" s="65"/>
      <c r="H224" s="65" t="s">
        <v>2308</v>
      </c>
      <c r="I224" s="127">
        <v>44568</v>
      </c>
      <c r="J224" s="66" t="s">
        <v>2379</v>
      </c>
      <c r="K224" s="83" t="s">
        <v>3843</v>
      </c>
      <c r="L224" s="30">
        <v>53622</v>
      </c>
      <c r="M224" s="83" t="str">
        <f>VLOOKUP(L224,Kardex!$A$1:$I$4996,2,FALSE)</f>
        <v>SANCHEZ RIOFRIO ISAAC</v>
      </c>
      <c r="N224" s="83" t="str">
        <f>VLOOKUP(L224,Kardex!$A$1:$I$4996,4,FALSE)</f>
        <v>ASESOR</v>
      </c>
      <c r="O224" s="83" t="str">
        <f>VLOOKUP(L224,Kardex!$A$1:$I$4996,5,FALSE)</f>
        <v>EDO MEX SATELITE</v>
      </c>
      <c r="P224" s="49">
        <v>0.3</v>
      </c>
      <c r="Q224" s="120">
        <f t="shared" si="7"/>
        <v>247.15664999999998</v>
      </c>
    </row>
    <row r="225" spans="1:17" s="125" customFormat="1" ht="12" customHeight="1">
      <c r="A225" s="83" t="s">
        <v>2311</v>
      </c>
      <c r="B225" s="84" t="s">
        <v>1249</v>
      </c>
      <c r="C225" s="34">
        <v>4012000044910</v>
      </c>
      <c r="D225" s="35">
        <v>490.45</v>
      </c>
      <c r="E225" s="67">
        <f t="shared" si="6"/>
        <v>73.567499999999995</v>
      </c>
      <c r="F225" s="68">
        <v>0.15</v>
      </c>
      <c r="G225" s="65"/>
      <c r="H225" s="65" t="s">
        <v>2339</v>
      </c>
      <c r="I225" s="127">
        <v>44574</v>
      </c>
      <c r="J225" s="66" t="s">
        <v>2379</v>
      </c>
      <c r="K225" s="83" t="s">
        <v>2853</v>
      </c>
      <c r="L225" s="30">
        <v>53622</v>
      </c>
      <c r="M225" s="83" t="str">
        <f>VLOOKUP(L225,Kardex!$A$1:$I$4996,2,FALSE)</f>
        <v>SANCHEZ RIOFRIO ISAAC</v>
      </c>
      <c r="N225" s="83" t="str">
        <f>VLOOKUP(L225,Kardex!$A$1:$I$4996,4,FALSE)</f>
        <v>ASESOR</v>
      </c>
      <c r="O225" s="83" t="str">
        <f>VLOOKUP(L225,Kardex!$A$1:$I$4996,5,FALSE)</f>
        <v>EDO MEX SATELITE</v>
      </c>
      <c r="P225" s="49">
        <v>0.3</v>
      </c>
      <c r="Q225" s="120">
        <f t="shared" si="7"/>
        <v>22.070249999999998</v>
      </c>
    </row>
    <row r="226" spans="1:17" s="125" customFormat="1" ht="12" customHeight="1">
      <c r="A226" s="83" t="s">
        <v>2311</v>
      </c>
      <c r="B226" s="84" t="s">
        <v>1249</v>
      </c>
      <c r="C226" s="34">
        <v>4012000552223</v>
      </c>
      <c r="D226" s="35">
        <v>-3571.96</v>
      </c>
      <c r="E226" s="67">
        <f t="shared" si="6"/>
        <v>-535.79399999999998</v>
      </c>
      <c r="F226" s="68">
        <v>0.15</v>
      </c>
      <c r="G226" s="65"/>
      <c r="H226" s="65" t="s">
        <v>2308</v>
      </c>
      <c r="I226" s="127">
        <v>44589</v>
      </c>
      <c r="J226" s="66" t="s">
        <v>2379</v>
      </c>
      <c r="K226" s="83" t="s">
        <v>3843</v>
      </c>
      <c r="L226" s="30">
        <v>53622</v>
      </c>
      <c r="M226" s="83" t="str">
        <f>VLOOKUP(L226,Kardex!$A$1:$I$4996,2,FALSE)</f>
        <v>SANCHEZ RIOFRIO ISAAC</v>
      </c>
      <c r="N226" s="83" t="str">
        <f>VLOOKUP(L226,Kardex!$A$1:$I$4996,4,FALSE)</f>
        <v>ASESOR</v>
      </c>
      <c r="O226" s="83" t="str">
        <f>VLOOKUP(L226,Kardex!$A$1:$I$4996,5,FALSE)</f>
        <v>EDO MEX SATELITE</v>
      </c>
      <c r="P226" s="49">
        <v>0.3</v>
      </c>
      <c r="Q226" s="120">
        <f t="shared" si="7"/>
        <v>-160.73819999999998</v>
      </c>
    </row>
    <row r="227" spans="1:17" s="125" customFormat="1" ht="12" customHeight="1">
      <c r="A227" s="83" t="s">
        <v>2311</v>
      </c>
      <c r="B227" s="84" t="s">
        <v>1249</v>
      </c>
      <c r="C227" s="34">
        <v>4012000552223</v>
      </c>
      <c r="D227" s="35">
        <v>-4870.8500000000004</v>
      </c>
      <c r="E227" s="67">
        <f t="shared" si="6"/>
        <v>-730.62750000000005</v>
      </c>
      <c r="F227" s="68">
        <v>0.15</v>
      </c>
      <c r="G227" s="65"/>
      <c r="H227" s="65" t="s">
        <v>2308</v>
      </c>
      <c r="I227" s="127">
        <v>44589</v>
      </c>
      <c r="J227" s="66" t="s">
        <v>2379</v>
      </c>
      <c r="K227" s="83" t="s">
        <v>3843</v>
      </c>
      <c r="L227" s="30">
        <v>53622</v>
      </c>
      <c r="M227" s="83" t="str">
        <f>VLOOKUP(L227,Kardex!$A$1:$I$4996,2,FALSE)</f>
        <v>SANCHEZ RIOFRIO ISAAC</v>
      </c>
      <c r="N227" s="83" t="str">
        <f>VLOOKUP(L227,Kardex!$A$1:$I$4996,4,FALSE)</f>
        <v>ASESOR</v>
      </c>
      <c r="O227" s="83" t="str">
        <f>VLOOKUP(L227,Kardex!$A$1:$I$4996,5,FALSE)</f>
        <v>EDO MEX SATELITE</v>
      </c>
      <c r="P227" s="49">
        <v>0.3</v>
      </c>
      <c r="Q227" s="120">
        <f t="shared" si="7"/>
        <v>-219.18825000000001</v>
      </c>
    </row>
    <row r="228" spans="1:17" s="125" customFormat="1" ht="12" customHeight="1">
      <c r="A228" s="83" t="s">
        <v>2311</v>
      </c>
      <c r="B228" s="84" t="s">
        <v>1249</v>
      </c>
      <c r="C228" s="34">
        <v>4011900339440</v>
      </c>
      <c r="D228" s="35">
        <v>2811.22</v>
      </c>
      <c r="E228" s="67">
        <f t="shared" si="6"/>
        <v>365.46</v>
      </c>
      <c r="F228" s="68">
        <v>0.13000049800442512</v>
      </c>
      <c r="G228" s="65"/>
      <c r="H228" s="65" t="s">
        <v>2265</v>
      </c>
      <c r="I228" s="127">
        <v>44574</v>
      </c>
      <c r="J228" s="66" t="s">
        <v>2379</v>
      </c>
      <c r="K228" s="83" t="s">
        <v>3844</v>
      </c>
      <c r="L228" s="30">
        <v>153</v>
      </c>
      <c r="M228" s="83" t="str">
        <f>VLOOKUP(L228,Kardex!$A$1:$I$4996,2,FALSE)</f>
        <v>SOLLANO SUAREZ JESUS GERARDO</v>
      </c>
      <c r="N228" s="83" t="str">
        <f>VLOOKUP(L228,Kardex!$A$1:$I$4996,4,FALSE)</f>
        <v>ASESOR SENIOR</v>
      </c>
      <c r="O228" s="83" t="str">
        <f>VLOOKUP(L228,Kardex!$A$1:$I$4996,5,FALSE)</f>
        <v>EDO MEX SATELITE</v>
      </c>
      <c r="P228" s="49">
        <v>0.3</v>
      </c>
      <c r="Q228" s="120">
        <f t="shared" si="7"/>
        <v>109.63799999999999</v>
      </c>
    </row>
    <row r="229" spans="1:17" s="125" customFormat="1" ht="12" customHeight="1">
      <c r="A229" s="83" t="s">
        <v>2311</v>
      </c>
      <c r="B229" s="84" t="s">
        <v>1249</v>
      </c>
      <c r="C229" s="34">
        <v>4011900319502</v>
      </c>
      <c r="D229" s="35">
        <v>382.02</v>
      </c>
      <c r="E229" s="67">
        <f t="shared" si="6"/>
        <v>57.302999999999997</v>
      </c>
      <c r="F229" s="68">
        <v>0.15</v>
      </c>
      <c r="G229" s="65"/>
      <c r="H229" s="65" t="s">
        <v>2339</v>
      </c>
      <c r="I229" s="127">
        <v>44575</v>
      </c>
      <c r="J229" s="66" t="s">
        <v>2379</v>
      </c>
      <c r="K229" s="83" t="s">
        <v>2854</v>
      </c>
      <c r="L229" s="30">
        <v>153</v>
      </c>
      <c r="M229" s="83" t="str">
        <f>VLOOKUP(L229,Kardex!$A$1:$I$4996,2,FALSE)</f>
        <v>SOLLANO SUAREZ JESUS GERARDO</v>
      </c>
      <c r="N229" s="83" t="str">
        <f>VLOOKUP(L229,Kardex!$A$1:$I$4996,4,FALSE)</f>
        <v>ASESOR SENIOR</v>
      </c>
      <c r="O229" s="83" t="str">
        <f>VLOOKUP(L229,Kardex!$A$1:$I$4996,5,FALSE)</f>
        <v>EDO MEX SATELITE</v>
      </c>
      <c r="P229" s="49">
        <v>0.3</v>
      </c>
      <c r="Q229" s="120">
        <f t="shared" si="7"/>
        <v>17.190899999999999</v>
      </c>
    </row>
    <row r="230" spans="1:17" s="125" customFormat="1" ht="12" customHeight="1">
      <c r="A230" s="83" t="s">
        <v>2338</v>
      </c>
      <c r="B230" s="84" t="s">
        <v>1249</v>
      </c>
      <c r="C230" s="34">
        <v>3101900005520</v>
      </c>
      <c r="D230" s="35">
        <v>222.95</v>
      </c>
      <c r="E230" s="67">
        <f t="shared" si="6"/>
        <v>28.983499999999999</v>
      </c>
      <c r="F230" s="68">
        <v>0.13</v>
      </c>
      <c r="G230" s="65"/>
      <c r="H230" s="65" t="s">
        <v>2339</v>
      </c>
      <c r="I230" s="127">
        <v>44589</v>
      </c>
      <c r="J230" s="66" t="s">
        <v>2379</v>
      </c>
      <c r="K230" s="83" t="s">
        <v>2855</v>
      </c>
      <c r="L230" s="30">
        <v>153</v>
      </c>
      <c r="M230" s="83" t="str">
        <f>VLOOKUP(L230,Kardex!$A$1:$I$4996,2,FALSE)</f>
        <v>SOLLANO SUAREZ JESUS GERARDO</v>
      </c>
      <c r="N230" s="83" t="str">
        <f>VLOOKUP(L230,Kardex!$A$1:$I$4996,4,FALSE)</f>
        <v>ASESOR SENIOR</v>
      </c>
      <c r="O230" s="83" t="str">
        <f>VLOOKUP(L230,Kardex!$A$1:$I$4996,5,FALSE)</f>
        <v>EDO MEX SATELITE</v>
      </c>
      <c r="P230" s="49">
        <v>0.3</v>
      </c>
      <c r="Q230" s="120">
        <f t="shared" si="7"/>
        <v>8.6950500000000002</v>
      </c>
    </row>
    <row r="231" spans="1:17" s="125" customFormat="1" ht="12" customHeight="1">
      <c r="A231" s="83" t="s">
        <v>2311</v>
      </c>
      <c r="B231" s="84" t="s">
        <v>1249</v>
      </c>
      <c r="C231" s="34">
        <v>4011900399827</v>
      </c>
      <c r="D231" s="35">
        <v>762.97</v>
      </c>
      <c r="E231" s="67">
        <f t="shared" si="6"/>
        <v>114.4455</v>
      </c>
      <c r="F231" s="68">
        <v>0.15</v>
      </c>
      <c r="G231" s="65"/>
      <c r="H231" s="65" t="s">
        <v>2339</v>
      </c>
      <c r="I231" s="127">
        <v>44589</v>
      </c>
      <c r="J231" s="66" t="s">
        <v>2379</v>
      </c>
      <c r="K231" s="83" t="s">
        <v>3619</v>
      </c>
      <c r="L231" s="30">
        <v>153</v>
      </c>
      <c r="M231" s="83" t="str">
        <f>VLOOKUP(L231,Kardex!$A$1:$I$4996,2,FALSE)</f>
        <v>SOLLANO SUAREZ JESUS GERARDO</v>
      </c>
      <c r="N231" s="83" t="str">
        <f>VLOOKUP(L231,Kardex!$A$1:$I$4996,4,FALSE)</f>
        <v>ASESOR SENIOR</v>
      </c>
      <c r="O231" s="83" t="str">
        <f>VLOOKUP(L231,Kardex!$A$1:$I$4996,5,FALSE)</f>
        <v>EDO MEX SATELITE</v>
      </c>
      <c r="P231" s="49">
        <v>0.3</v>
      </c>
      <c r="Q231" s="120">
        <f t="shared" si="7"/>
        <v>34.333649999999999</v>
      </c>
    </row>
    <row r="232" spans="1:17" s="125" customFormat="1" ht="12" customHeight="1">
      <c r="A232" s="83" t="s">
        <v>2311</v>
      </c>
      <c r="B232" s="84" t="s">
        <v>1249</v>
      </c>
      <c r="C232" s="34">
        <v>4012200015035</v>
      </c>
      <c r="D232" s="35">
        <v>3858.81</v>
      </c>
      <c r="E232" s="67">
        <f t="shared" si="6"/>
        <v>578.82150000000001</v>
      </c>
      <c r="F232" s="68">
        <v>0.15</v>
      </c>
      <c r="G232" s="65"/>
      <c r="H232" s="65" t="s">
        <v>2266</v>
      </c>
      <c r="I232" s="127">
        <v>44586</v>
      </c>
      <c r="J232" s="66" t="s">
        <v>2322</v>
      </c>
      <c r="K232" s="83" t="s">
        <v>3845</v>
      </c>
      <c r="L232" s="30">
        <v>95025</v>
      </c>
      <c r="M232" s="83" t="str">
        <f>VLOOKUP(L232,Kardex!$A$1:$I$4996,2,FALSE)</f>
        <v>TELLEZ MONDRAGON ALFONSO</v>
      </c>
      <c r="N232" s="83" t="str">
        <f>VLOOKUP(L232,Kardex!$A$1:$I$4996,4,FALSE)</f>
        <v>ASESOR</v>
      </c>
      <c r="O232" s="83" t="str">
        <f>VLOOKUP(L232,Kardex!$A$1:$I$4996,5,FALSE)</f>
        <v>EDO MEX SATELITE</v>
      </c>
      <c r="P232" s="49">
        <v>0.3</v>
      </c>
      <c r="Q232" s="120">
        <f t="shared" si="7"/>
        <v>173.64644999999999</v>
      </c>
    </row>
    <row r="233" spans="1:17" s="125" customFormat="1" ht="12" customHeight="1">
      <c r="A233" s="83" t="s">
        <v>2311</v>
      </c>
      <c r="B233" s="84" t="s">
        <v>1249</v>
      </c>
      <c r="C233" s="34">
        <v>4011900414787</v>
      </c>
      <c r="D233" s="35">
        <v>707.32</v>
      </c>
      <c r="E233" s="67">
        <f t="shared" si="6"/>
        <v>106.098</v>
      </c>
      <c r="F233" s="68">
        <v>0.15</v>
      </c>
      <c r="G233" s="65"/>
      <c r="H233" s="65" t="s">
        <v>2339</v>
      </c>
      <c r="I233" s="127">
        <v>44589</v>
      </c>
      <c r="J233" s="66" t="s">
        <v>2379</v>
      </c>
      <c r="K233" s="83" t="s">
        <v>2856</v>
      </c>
      <c r="L233" s="30">
        <v>5464</v>
      </c>
      <c r="M233" s="83" t="str">
        <f>VLOOKUP(L233,Kardex!$A$1:$I$4996,2,FALSE)</f>
        <v>BOTELLO RENDON JOSE RICARDO</v>
      </c>
      <c r="N233" s="83" t="str">
        <f>VLOOKUP(L233,Kardex!$A$1:$I$4996,4,FALSE)</f>
        <v>ASESOR SENIOR</v>
      </c>
      <c r="O233" s="83" t="str">
        <f>VLOOKUP(L233,Kardex!$A$1:$I$4996,5,FALSE)</f>
        <v>EDO MEX SATELITE</v>
      </c>
      <c r="P233" s="49">
        <v>0.3</v>
      </c>
      <c r="Q233" s="120">
        <f t="shared" si="7"/>
        <v>31.8294</v>
      </c>
    </row>
    <row r="234" spans="1:17" s="125" customFormat="1" ht="12" customHeight="1">
      <c r="A234" s="83" t="s">
        <v>2335</v>
      </c>
      <c r="B234" s="84" t="s">
        <v>1249</v>
      </c>
      <c r="C234" s="34">
        <v>2882000029871</v>
      </c>
      <c r="D234" s="35">
        <v>797.41</v>
      </c>
      <c r="E234" s="67">
        <f t="shared" si="6"/>
        <v>135.56</v>
      </c>
      <c r="F234" s="68">
        <v>0.17000037621800582</v>
      </c>
      <c r="G234" s="65"/>
      <c r="H234" s="65" t="s">
        <v>3784</v>
      </c>
      <c r="I234" s="127">
        <v>44581</v>
      </c>
      <c r="J234" s="66" t="s">
        <v>2379</v>
      </c>
      <c r="K234" s="83" t="s">
        <v>2857</v>
      </c>
      <c r="L234" s="30">
        <v>349</v>
      </c>
      <c r="M234" s="83" t="str">
        <f>VLOOKUP(L234,Kardex!$A$1:$I$4996,2,FALSE)</f>
        <v>VERA CHAPA FEDERICO</v>
      </c>
      <c r="N234" s="83" t="str">
        <f>VLOOKUP(L234,Kardex!$A$1:$I$4996,4,FALSE)</f>
        <v>ASESOR SENIOR</v>
      </c>
      <c r="O234" s="83" t="str">
        <f>VLOOKUP(L234,Kardex!$A$1:$I$4996,5,FALSE)</f>
        <v>EDO MEX SATELITE</v>
      </c>
      <c r="P234" s="49">
        <v>0.3</v>
      </c>
      <c r="Q234" s="120">
        <f t="shared" si="7"/>
        <v>40.667999999999999</v>
      </c>
    </row>
    <row r="235" spans="1:17" s="125" customFormat="1" ht="12" customHeight="1">
      <c r="A235" s="83" t="s">
        <v>2311</v>
      </c>
      <c r="B235" s="84" t="s">
        <v>1249</v>
      </c>
      <c r="C235" s="34">
        <v>4012100096720</v>
      </c>
      <c r="D235" s="35">
        <v>735.2</v>
      </c>
      <c r="E235" s="67">
        <f t="shared" si="6"/>
        <v>110.28</v>
      </c>
      <c r="F235" s="68">
        <v>0.15</v>
      </c>
      <c r="G235" s="65"/>
      <c r="H235" s="65" t="s">
        <v>2339</v>
      </c>
      <c r="I235" s="127">
        <v>44568</v>
      </c>
      <c r="J235" s="66" t="s">
        <v>2322</v>
      </c>
      <c r="K235" s="83" t="s">
        <v>2858</v>
      </c>
      <c r="L235" s="30">
        <v>63354</v>
      </c>
      <c r="M235" s="83" t="str">
        <f>VLOOKUP(L235,Kardex!$A$1:$I$4996,2,FALSE)</f>
        <v>ZALDIVAR BUSTAMANTE RICARDO</v>
      </c>
      <c r="N235" s="83" t="str">
        <f>VLOOKUP(L235,Kardex!$A$1:$I$4996,4,FALSE)</f>
        <v>INTERNO</v>
      </c>
      <c r="O235" s="83" t="str">
        <f>VLOOKUP(L235,Kardex!$A$1:$I$4996,5,FALSE)</f>
        <v>EDO MEX SATELITE</v>
      </c>
      <c r="P235" s="49">
        <v>0.3</v>
      </c>
      <c r="Q235" s="120">
        <f t="shared" si="7"/>
        <v>33.083999999999996</v>
      </c>
    </row>
    <row r="236" spans="1:17" s="125" customFormat="1" ht="12" customHeight="1">
      <c r="A236" s="83" t="s">
        <v>2311</v>
      </c>
      <c r="B236" s="84" t="s">
        <v>1249</v>
      </c>
      <c r="C236" s="34">
        <v>4012100023518</v>
      </c>
      <c r="D236" s="35">
        <v>786.51</v>
      </c>
      <c r="E236" s="67">
        <f t="shared" si="6"/>
        <v>117.97649999999999</v>
      </c>
      <c r="F236" s="68">
        <v>0.15</v>
      </c>
      <c r="G236" s="65"/>
      <c r="H236" s="65" t="s">
        <v>2339</v>
      </c>
      <c r="I236" s="127">
        <v>44578</v>
      </c>
      <c r="J236" s="66" t="s">
        <v>2379</v>
      </c>
      <c r="K236" s="83" t="s">
        <v>2859</v>
      </c>
      <c r="L236" s="30">
        <v>63354</v>
      </c>
      <c r="M236" s="83" t="str">
        <f>VLOOKUP(L236,Kardex!$A$1:$I$4996,2,FALSE)</f>
        <v>ZALDIVAR BUSTAMANTE RICARDO</v>
      </c>
      <c r="N236" s="83" t="str">
        <f>VLOOKUP(L236,Kardex!$A$1:$I$4996,4,FALSE)</f>
        <v>INTERNO</v>
      </c>
      <c r="O236" s="83" t="str">
        <f>VLOOKUP(L236,Kardex!$A$1:$I$4996,5,FALSE)</f>
        <v>EDO MEX SATELITE</v>
      </c>
      <c r="P236" s="49">
        <v>0.3</v>
      </c>
      <c r="Q236" s="120">
        <f t="shared" si="7"/>
        <v>35.392949999999992</v>
      </c>
    </row>
    <row r="237" spans="1:17" s="125" customFormat="1" ht="12" customHeight="1">
      <c r="A237" s="83" t="s">
        <v>2311</v>
      </c>
      <c r="B237" s="84" t="s">
        <v>1249</v>
      </c>
      <c r="C237" s="34">
        <v>4012100037821</v>
      </c>
      <c r="D237" s="35">
        <v>6006.95</v>
      </c>
      <c r="E237" s="67">
        <f t="shared" si="6"/>
        <v>901.0424999999999</v>
      </c>
      <c r="F237" s="68">
        <v>0.15</v>
      </c>
      <c r="G237" s="65"/>
      <c r="H237" s="65" t="s">
        <v>2266</v>
      </c>
      <c r="I237" s="127">
        <v>44580</v>
      </c>
      <c r="J237" s="66" t="s">
        <v>2379</v>
      </c>
      <c r="K237" s="83" t="s">
        <v>3846</v>
      </c>
      <c r="L237" s="30">
        <v>63354</v>
      </c>
      <c r="M237" s="83" t="str">
        <f>VLOOKUP(L237,Kardex!$A$1:$I$4996,2,FALSE)</f>
        <v>ZALDIVAR BUSTAMANTE RICARDO</v>
      </c>
      <c r="N237" s="83" t="str">
        <f>VLOOKUP(L237,Kardex!$A$1:$I$4996,4,FALSE)</f>
        <v>INTERNO</v>
      </c>
      <c r="O237" s="83" t="str">
        <f>VLOOKUP(L237,Kardex!$A$1:$I$4996,5,FALSE)</f>
        <v>EDO MEX SATELITE</v>
      </c>
      <c r="P237" s="49">
        <v>0.3</v>
      </c>
      <c r="Q237" s="120">
        <f t="shared" si="7"/>
        <v>270.31274999999994</v>
      </c>
    </row>
    <row r="238" spans="1:17" s="125" customFormat="1" ht="12" customHeight="1">
      <c r="A238" s="83" t="s">
        <v>2311</v>
      </c>
      <c r="B238" s="84" t="s">
        <v>1249</v>
      </c>
      <c r="C238" s="34">
        <v>4012100085504</v>
      </c>
      <c r="D238" s="35">
        <v>446.04</v>
      </c>
      <c r="E238" s="67">
        <f t="shared" si="6"/>
        <v>66.906000000000006</v>
      </c>
      <c r="F238" s="68">
        <v>0.15</v>
      </c>
      <c r="G238" s="65"/>
      <c r="H238" s="65" t="s">
        <v>2339</v>
      </c>
      <c r="I238" s="127">
        <v>44582</v>
      </c>
      <c r="J238" s="66" t="s">
        <v>2322</v>
      </c>
      <c r="K238" s="83" t="s">
        <v>2860</v>
      </c>
      <c r="L238" s="30">
        <v>63354</v>
      </c>
      <c r="M238" s="83" t="str">
        <f>VLOOKUP(L238,Kardex!$A$1:$I$4996,2,FALSE)</f>
        <v>ZALDIVAR BUSTAMANTE RICARDO</v>
      </c>
      <c r="N238" s="83" t="str">
        <f>VLOOKUP(L238,Kardex!$A$1:$I$4996,4,FALSE)</f>
        <v>INTERNO</v>
      </c>
      <c r="O238" s="83" t="str">
        <f>VLOOKUP(L238,Kardex!$A$1:$I$4996,5,FALSE)</f>
        <v>EDO MEX SATELITE</v>
      </c>
      <c r="P238" s="49">
        <v>0.3</v>
      </c>
      <c r="Q238" s="120">
        <f t="shared" si="7"/>
        <v>20.0718</v>
      </c>
    </row>
    <row r="239" spans="1:17" s="125" customFormat="1" ht="12" customHeight="1">
      <c r="A239" s="83" t="s">
        <v>2311</v>
      </c>
      <c r="B239" s="84" t="s">
        <v>1249</v>
      </c>
      <c r="C239" s="34">
        <v>4011900474587</v>
      </c>
      <c r="D239" s="35">
        <v>6425.37</v>
      </c>
      <c r="E239" s="67">
        <f t="shared" si="6"/>
        <v>963.80549999999994</v>
      </c>
      <c r="F239" s="68">
        <v>0.15</v>
      </c>
      <c r="G239" s="65"/>
      <c r="H239" s="65" t="s">
        <v>2266</v>
      </c>
      <c r="I239" s="127">
        <v>44566</v>
      </c>
      <c r="J239" s="66" t="s">
        <v>2379</v>
      </c>
      <c r="K239" s="83" t="s">
        <v>3847</v>
      </c>
      <c r="L239" s="30">
        <v>61001</v>
      </c>
      <c r="M239" s="83" t="str">
        <f>VLOOKUP(L239,Kardex!$A$1:$I$4996,2,FALSE)</f>
        <v>ZIOLKOWSKI  . JACQUES KLAUDIUSZ</v>
      </c>
      <c r="N239" s="83" t="str">
        <f>VLOOKUP(L239,Kardex!$A$1:$I$4996,4,FALSE)</f>
        <v>DIRECTOR DE CENTRO FINANCIERO</v>
      </c>
      <c r="O239" s="83" t="str">
        <f>VLOOKUP(L239,Kardex!$A$1:$I$4996,5,FALSE)</f>
        <v>EDO MEX SATELITE</v>
      </c>
      <c r="P239" s="49">
        <v>0.3</v>
      </c>
      <c r="Q239" s="120">
        <f t="shared" si="7"/>
        <v>289.14164999999997</v>
      </c>
    </row>
    <row r="240" spans="1:17" s="125" customFormat="1" ht="12" customHeight="1">
      <c r="A240" s="83" t="s">
        <v>2335</v>
      </c>
      <c r="B240" s="84" t="s">
        <v>1249</v>
      </c>
      <c r="C240" s="34">
        <v>2882100000524</v>
      </c>
      <c r="D240" s="35">
        <v>14423.82</v>
      </c>
      <c r="E240" s="67">
        <f t="shared" si="6"/>
        <v>1442.38</v>
      </c>
      <c r="F240" s="68">
        <v>9.9999861340477086E-2</v>
      </c>
      <c r="G240" s="65"/>
      <c r="H240" s="65" t="s">
        <v>2266</v>
      </c>
      <c r="I240" s="127">
        <v>44579</v>
      </c>
      <c r="J240" s="66" t="s">
        <v>2379</v>
      </c>
      <c r="K240" s="83" t="s">
        <v>3848</v>
      </c>
      <c r="L240" s="30">
        <v>63581</v>
      </c>
      <c r="M240" s="83" t="str">
        <f>VLOOKUP(L240,Kardex!$A$1:$I$4996,2,FALSE)</f>
        <v>CARRILLO JIMENEZ MARIO ALBERTO</v>
      </c>
      <c r="N240" s="83" t="str">
        <f>VLOOKUP(L240,Kardex!$A$1:$I$4996,4,FALSE)</f>
        <v>ASESOR</v>
      </c>
      <c r="O240" s="83" t="str">
        <f>VLOOKUP(L240,Kardex!$A$1:$I$4996,5,FALSE)</f>
        <v>EDO MEX TECAMACHALCO</v>
      </c>
      <c r="P240" s="49">
        <v>0.3</v>
      </c>
      <c r="Q240" s="120">
        <f t="shared" si="7"/>
        <v>432.714</v>
      </c>
    </row>
    <row r="241" spans="1:17" s="125" customFormat="1" ht="12" customHeight="1">
      <c r="A241" s="83" t="s">
        <v>2335</v>
      </c>
      <c r="B241" s="84" t="s">
        <v>1249</v>
      </c>
      <c r="C241" s="34">
        <v>2882100000529</v>
      </c>
      <c r="D241" s="35">
        <v>14063.84</v>
      </c>
      <c r="E241" s="67">
        <f t="shared" si="6"/>
        <v>1406.38</v>
      </c>
      <c r="F241" s="68">
        <v>9.999971558265737E-2</v>
      </c>
      <c r="G241" s="65"/>
      <c r="H241" s="65" t="s">
        <v>2266</v>
      </c>
      <c r="I241" s="127">
        <v>44579</v>
      </c>
      <c r="J241" s="66" t="s">
        <v>2379</v>
      </c>
      <c r="K241" s="83" t="s">
        <v>3848</v>
      </c>
      <c r="L241" s="30">
        <v>63581</v>
      </c>
      <c r="M241" s="83" t="str">
        <f>VLOOKUP(L241,Kardex!$A$1:$I$4996,2,FALSE)</f>
        <v>CARRILLO JIMENEZ MARIO ALBERTO</v>
      </c>
      <c r="N241" s="83" t="str">
        <f>VLOOKUP(L241,Kardex!$A$1:$I$4996,4,FALSE)</f>
        <v>ASESOR</v>
      </c>
      <c r="O241" s="83" t="str">
        <f>VLOOKUP(L241,Kardex!$A$1:$I$4996,5,FALSE)</f>
        <v>EDO MEX TECAMACHALCO</v>
      </c>
      <c r="P241" s="49">
        <v>0.3</v>
      </c>
      <c r="Q241" s="120">
        <f t="shared" si="7"/>
        <v>421.91400000000004</v>
      </c>
    </row>
    <row r="242" spans="1:17" s="125" customFormat="1" ht="12" customHeight="1">
      <c r="A242" s="83" t="s">
        <v>2338</v>
      </c>
      <c r="B242" s="84" t="s">
        <v>1249</v>
      </c>
      <c r="C242" s="34">
        <v>3101900006388</v>
      </c>
      <c r="D242" s="35">
        <v>199.04</v>
      </c>
      <c r="E242" s="67">
        <f t="shared" si="6"/>
        <v>25.8752</v>
      </c>
      <c r="F242" s="68">
        <v>0.13</v>
      </c>
      <c r="G242" s="65"/>
      <c r="H242" s="65" t="s">
        <v>2339</v>
      </c>
      <c r="I242" s="127">
        <v>44579</v>
      </c>
      <c r="J242" s="66" t="s">
        <v>2379</v>
      </c>
      <c r="K242" s="83" t="s">
        <v>2862</v>
      </c>
      <c r="L242" s="30">
        <v>60368</v>
      </c>
      <c r="M242" s="83" t="str">
        <f>VLOOKUP(L242,Kardex!$A$1:$I$4996,2,FALSE)</f>
        <v>CERVANTES RAMIREZ ERICKA DOLORES</v>
      </c>
      <c r="N242" s="83" t="str">
        <f>VLOOKUP(L242,Kardex!$A$1:$I$4996,4,FALSE)</f>
        <v>SUBDIRECTOR DE PROMOCION</v>
      </c>
      <c r="O242" s="83" t="str">
        <f>VLOOKUP(L242,Kardex!$A$1:$I$4996,5,FALSE)</f>
        <v>EDO MEX TECAMACHALCO</v>
      </c>
      <c r="P242" s="49">
        <v>0.3</v>
      </c>
      <c r="Q242" s="120">
        <f t="shared" si="7"/>
        <v>7.7625599999999997</v>
      </c>
    </row>
    <row r="243" spans="1:17" s="125" customFormat="1" ht="12" customHeight="1">
      <c r="A243" s="83" t="s">
        <v>2311</v>
      </c>
      <c r="B243" s="84" t="s">
        <v>1249</v>
      </c>
      <c r="C243" s="34">
        <v>4012000046216</v>
      </c>
      <c r="D243" s="35">
        <v>517.29</v>
      </c>
      <c r="E243" s="67">
        <f t="shared" si="6"/>
        <v>77.593499999999992</v>
      </c>
      <c r="F243" s="68">
        <v>0.15</v>
      </c>
      <c r="G243" s="65"/>
      <c r="H243" s="65" t="s">
        <v>2339</v>
      </c>
      <c r="I243" s="127">
        <v>44585</v>
      </c>
      <c r="J243" s="66" t="s">
        <v>2379</v>
      </c>
      <c r="K243" s="83" t="s">
        <v>2861</v>
      </c>
      <c r="L243" s="30">
        <v>60368</v>
      </c>
      <c r="M243" s="83" t="str">
        <f>VLOOKUP(L243,Kardex!$A$1:$I$4996,2,FALSE)</f>
        <v>CERVANTES RAMIREZ ERICKA DOLORES</v>
      </c>
      <c r="N243" s="83" t="str">
        <f>VLOOKUP(L243,Kardex!$A$1:$I$4996,4,FALSE)</f>
        <v>SUBDIRECTOR DE PROMOCION</v>
      </c>
      <c r="O243" s="83" t="str">
        <f>VLOOKUP(L243,Kardex!$A$1:$I$4996,5,FALSE)</f>
        <v>EDO MEX TECAMACHALCO</v>
      </c>
      <c r="P243" s="49">
        <v>0.3</v>
      </c>
      <c r="Q243" s="120">
        <f t="shared" si="7"/>
        <v>23.278049999999997</v>
      </c>
    </row>
    <row r="244" spans="1:17" s="125" customFormat="1" ht="12" customHeight="1">
      <c r="A244" s="83" t="s">
        <v>2311</v>
      </c>
      <c r="B244" s="84" t="s">
        <v>1249</v>
      </c>
      <c r="C244" s="34">
        <v>4012000033394</v>
      </c>
      <c r="D244" s="35">
        <v>391.2</v>
      </c>
      <c r="E244" s="67">
        <f t="shared" si="6"/>
        <v>58.679999999999993</v>
      </c>
      <c r="F244" s="68">
        <v>0.15</v>
      </c>
      <c r="G244" s="65"/>
      <c r="H244" s="65" t="s">
        <v>2339</v>
      </c>
      <c r="I244" s="127">
        <v>44587</v>
      </c>
      <c r="J244" s="66" t="s">
        <v>2379</v>
      </c>
      <c r="K244" s="83" t="s">
        <v>2863</v>
      </c>
      <c r="L244" s="30">
        <v>60368</v>
      </c>
      <c r="M244" s="83" t="str">
        <f>VLOOKUP(L244,Kardex!$A$1:$I$4996,2,FALSE)</f>
        <v>CERVANTES RAMIREZ ERICKA DOLORES</v>
      </c>
      <c r="N244" s="83" t="str">
        <f>VLOOKUP(L244,Kardex!$A$1:$I$4996,4,FALSE)</f>
        <v>SUBDIRECTOR DE PROMOCION</v>
      </c>
      <c r="O244" s="83" t="str">
        <f>VLOOKUP(L244,Kardex!$A$1:$I$4996,5,FALSE)</f>
        <v>EDO MEX TECAMACHALCO</v>
      </c>
      <c r="P244" s="49">
        <v>0.3</v>
      </c>
      <c r="Q244" s="120">
        <f t="shared" si="7"/>
        <v>17.603999999999996</v>
      </c>
    </row>
    <row r="245" spans="1:17" s="125" customFormat="1" ht="12" customHeight="1">
      <c r="A245" s="83" t="s">
        <v>2311</v>
      </c>
      <c r="B245" s="84" t="s">
        <v>1249</v>
      </c>
      <c r="C245" s="34">
        <v>4012200001757</v>
      </c>
      <c r="D245" s="35">
        <v>3333.14</v>
      </c>
      <c r="E245" s="67">
        <f t="shared" si="6"/>
        <v>499.97099999999995</v>
      </c>
      <c r="F245" s="68">
        <v>0.15</v>
      </c>
      <c r="G245" s="65"/>
      <c r="H245" s="65" t="s">
        <v>2266</v>
      </c>
      <c r="I245" s="127">
        <v>44592</v>
      </c>
      <c r="J245" s="66" t="s">
        <v>2322</v>
      </c>
      <c r="K245" s="83" t="s">
        <v>2863</v>
      </c>
      <c r="L245" s="30">
        <v>60368</v>
      </c>
      <c r="M245" s="83" t="str">
        <f>VLOOKUP(L245,Kardex!$A$1:$I$4996,2,FALSE)</f>
        <v>CERVANTES RAMIREZ ERICKA DOLORES</v>
      </c>
      <c r="N245" s="83" t="str">
        <f>VLOOKUP(L245,Kardex!$A$1:$I$4996,4,FALSE)</f>
        <v>SUBDIRECTOR DE PROMOCION</v>
      </c>
      <c r="O245" s="83" t="str">
        <f>VLOOKUP(L245,Kardex!$A$1:$I$4996,5,FALSE)</f>
        <v>EDO MEX TECAMACHALCO</v>
      </c>
      <c r="P245" s="49">
        <v>0.3</v>
      </c>
      <c r="Q245" s="120">
        <f t="shared" si="7"/>
        <v>149.99129999999997</v>
      </c>
    </row>
    <row r="246" spans="1:17" s="125" customFormat="1" ht="12" customHeight="1">
      <c r="A246" s="83" t="s">
        <v>2311</v>
      </c>
      <c r="B246" s="84" t="s">
        <v>1249</v>
      </c>
      <c r="C246" s="34">
        <v>4012000603850</v>
      </c>
      <c r="D246" s="35">
        <v>-5578.32</v>
      </c>
      <c r="E246" s="67">
        <f t="shared" si="6"/>
        <v>-836.74799999999993</v>
      </c>
      <c r="F246" s="68">
        <v>0.15</v>
      </c>
      <c r="G246" s="65"/>
      <c r="H246" s="65" t="s">
        <v>2266</v>
      </c>
      <c r="I246" s="127">
        <v>44568</v>
      </c>
      <c r="J246" s="66" t="s">
        <v>2379</v>
      </c>
      <c r="K246" s="83" t="s">
        <v>3621</v>
      </c>
      <c r="L246" s="30">
        <v>62299</v>
      </c>
      <c r="M246" s="83" t="str">
        <f>VLOOKUP(L246,Kardex!$A$1:$I$4996,2,FALSE)</f>
        <v>ROSAS ROSAS BARBARA MONSERRAT</v>
      </c>
      <c r="N246" s="83" t="str">
        <f>VLOOKUP(L246,Kardex!$A$1:$I$4996,4,FALSE)</f>
        <v>ASESOR</v>
      </c>
      <c r="O246" s="83" t="str">
        <f>VLOOKUP(L246,Kardex!$A$1:$I$4996,5,FALSE)</f>
        <v>EDO MEX TECAMACHALCO</v>
      </c>
      <c r="P246" s="49">
        <v>0.3</v>
      </c>
      <c r="Q246" s="120">
        <f t="shared" si="7"/>
        <v>-251.02439999999996</v>
      </c>
    </row>
    <row r="247" spans="1:17" s="125" customFormat="1" ht="12" customHeight="1">
      <c r="A247" s="83" t="s">
        <v>2311</v>
      </c>
      <c r="B247" s="84" t="s">
        <v>1249</v>
      </c>
      <c r="C247" s="34">
        <v>4012000021127</v>
      </c>
      <c r="D247" s="35">
        <v>6135.74</v>
      </c>
      <c r="E247" s="67">
        <f t="shared" si="6"/>
        <v>920.36099999999999</v>
      </c>
      <c r="F247" s="68">
        <v>0.15</v>
      </c>
      <c r="G247" s="65"/>
      <c r="H247" s="65" t="s">
        <v>2266</v>
      </c>
      <c r="I247" s="127">
        <v>44571</v>
      </c>
      <c r="J247" s="66" t="s">
        <v>2379</v>
      </c>
      <c r="K247" s="83" t="s">
        <v>3694</v>
      </c>
      <c r="L247" s="30">
        <v>62299</v>
      </c>
      <c r="M247" s="83" t="str">
        <f>VLOOKUP(L247,Kardex!$A$1:$I$4996,2,FALSE)</f>
        <v>ROSAS ROSAS BARBARA MONSERRAT</v>
      </c>
      <c r="N247" s="83" t="str">
        <f>VLOOKUP(L247,Kardex!$A$1:$I$4996,4,FALSE)</f>
        <v>ASESOR</v>
      </c>
      <c r="O247" s="83" t="str">
        <f>VLOOKUP(L247,Kardex!$A$1:$I$4996,5,FALSE)</f>
        <v>EDO MEX TECAMACHALCO</v>
      </c>
      <c r="P247" s="49">
        <v>0.3</v>
      </c>
      <c r="Q247" s="120">
        <f t="shared" si="7"/>
        <v>276.10829999999999</v>
      </c>
    </row>
    <row r="248" spans="1:17" s="125" customFormat="1" ht="12" customHeight="1">
      <c r="A248" s="83" t="s">
        <v>2311</v>
      </c>
      <c r="B248" s="84" t="s">
        <v>1249</v>
      </c>
      <c r="C248" s="34">
        <v>4011900435810</v>
      </c>
      <c r="D248" s="35">
        <v>534.89</v>
      </c>
      <c r="E248" s="67">
        <f t="shared" si="6"/>
        <v>80.233499999999992</v>
      </c>
      <c r="F248" s="68">
        <v>0.15</v>
      </c>
      <c r="G248" s="65"/>
      <c r="H248" s="65" t="s">
        <v>2339</v>
      </c>
      <c r="I248" s="127">
        <v>44572</v>
      </c>
      <c r="J248" s="66" t="s">
        <v>2379</v>
      </c>
      <c r="K248" s="83" t="s">
        <v>2864</v>
      </c>
      <c r="L248" s="30">
        <v>62299</v>
      </c>
      <c r="M248" s="83" t="str">
        <f>VLOOKUP(L248,Kardex!$A$1:$I$4996,2,FALSE)</f>
        <v>ROSAS ROSAS BARBARA MONSERRAT</v>
      </c>
      <c r="N248" s="83" t="str">
        <f>VLOOKUP(L248,Kardex!$A$1:$I$4996,4,FALSE)</f>
        <v>ASESOR</v>
      </c>
      <c r="O248" s="83" t="str">
        <f>VLOOKUP(L248,Kardex!$A$1:$I$4996,5,FALSE)</f>
        <v>EDO MEX TECAMACHALCO</v>
      </c>
      <c r="P248" s="49">
        <v>0.3</v>
      </c>
      <c r="Q248" s="120">
        <f t="shared" si="7"/>
        <v>24.070049999999998</v>
      </c>
    </row>
    <row r="249" spans="1:17" s="125" customFormat="1" ht="12" customHeight="1">
      <c r="A249" s="83" t="s">
        <v>2311</v>
      </c>
      <c r="B249" s="84" t="s">
        <v>1249</v>
      </c>
      <c r="C249" s="34">
        <v>4011900474213</v>
      </c>
      <c r="D249" s="35">
        <v>4727.12</v>
      </c>
      <c r="E249" s="67">
        <f t="shared" si="6"/>
        <v>709.06799999999998</v>
      </c>
      <c r="F249" s="68">
        <v>0.15</v>
      </c>
      <c r="G249" s="65"/>
      <c r="H249" s="65" t="s">
        <v>2266</v>
      </c>
      <c r="I249" s="127">
        <v>44589</v>
      </c>
      <c r="J249" s="66" t="s">
        <v>2379</v>
      </c>
      <c r="K249" s="83" t="s">
        <v>3849</v>
      </c>
      <c r="L249" s="30">
        <v>62299</v>
      </c>
      <c r="M249" s="83" t="str">
        <f>VLOOKUP(L249,Kardex!$A$1:$I$4996,2,FALSE)</f>
        <v>ROSAS ROSAS BARBARA MONSERRAT</v>
      </c>
      <c r="N249" s="83" t="str">
        <f>VLOOKUP(L249,Kardex!$A$1:$I$4996,4,FALSE)</f>
        <v>ASESOR</v>
      </c>
      <c r="O249" s="83" t="str">
        <f>VLOOKUP(L249,Kardex!$A$1:$I$4996,5,FALSE)</f>
        <v>EDO MEX TECAMACHALCO</v>
      </c>
      <c r="P249" s="49">
        <v>0.3</v>
      </c>
      <c r="Q249" s="120">
        <f t="shared" si="7"/>
        <v>212.72039999999998</v>
      </c>
    </row>
    <row r="250" spans="1:17" s="125" customFormat="1" ht="12" customHeight="1">
      <c r="A250" s="83" t="s">
        <v>2311</v>
      </c>
      <c r="B250" s="84" t="s">
        <v>1249</v>
      </c>
      <c r="C250" s="34">
        <v>4011900474596</v>
      </c>
      <c r="D250" s="35">
        <v>443.09</v>
      </c>
      <c r="E250" s="67">
        <f t="shared" si="6"/>
        <v>66.463499999999996</v>
      </c>
      <c r="F250" s="68">
        <v>0.15</v>
      </c>
      <c r="G250" s="65"/>
      <c r="H250" s="65" t="s">
        <v>2339</v>
      </c>
      <c r="I250" s="127">
        <v>44592</v>
      </c>
      <c r="J250" s="66" t="s">
        <v>2379</v>
      </c>
      <c r="K250" s="83" t="s">
        <v>2865</v>
      </c>
      <c r="L250" s="30">
        <v>62299</v>
      </c>
      <c r="M250" s="83" t="str">
        <f>VLOOKUP(L250,Kardex!$A$1:$I$4996,2,FALSE)</f>
        <v>ROSAS ROSAS BARBARA MONSERRAT</v>
      </c>
      <c r="N250" s="83" t="str">
        <f>VLOOKUP(L250,Kardex!$A$1:$I$4996,4,FALSE)</f>
        <v>ASESOR</v>
      </c>
      <c r="O250" s="83" t="str">
        <f>VLOOKUP(L250,Kardex!$A$1:$I$4996,5,FALSE)</f>
        <v>EDO MEX TECAMACHALCO</v>
      </c>
      <c r="P250" s="49">
        <v>0.3</v>
      </c>
      <c r="Q250" s="120">
        <f t="shared" si="7"/>
        <v>19.939049999999998</v>
      </c>
    </row>
    <row r="251" spans="1:17" s="125" customFormat="1" ht="12" customHeight="1">
      <c r="A251" s="83" t="s">
        <v>2311</v>
      </c>
      <c r="B251" s="84" t="s">
        <v>1249</v>
      </c>
      <c r="C251" s="34">
        <v>4011900474660</v>
      </c>
      <c r="D251" s="35">
        <v>4265.09</v>
      </c>
      <c r="E251" s="67">
        <f t="shared" si="6"/>
        <v>639.76350000000002</v>
      </c>
      <c r="F251" s="68">
        <v>0.15</v>
      </c>
      <c r="G251" s="65"/>
      <c r="H251" s="65" t="s">
        <v>2266</v>
      </c>
      <c r="I251" s="127">
        <v>44589</v>
      </c>
      <c r="J251" s="66" t="s">
        <v>2379</v>
      </c>
      <c r="K251" s="83" t="s">
        <v>3694</v>
      </c>
      <c r="L251" s="30">
        <v>63678</v>
      </c>
      <c r="M251" s="83" t="str">
        <f>VLOOKUP(L251,Kardex!$A$1:$I$4996,2,FALSE)</f>
        <v>OJEDA LOPEZ MARIANA</v>
      </c>
      <c r="N251" s="83" t="str">
        <f>VLOOKUP(L251,Kardex!$A$1:$I$4996,4,FALSE)</f>
        <v>INTERNO</v>
      </c>
      <c r="O251" s="83" t="str">
        <f>VLOOKUP(L251,Kardex!$A$1:$I$4996,5,FALSE)</f>
        <v>EDO MEX SATELITE</v>
      </c>
      <c r="P251" s="49">
        <v>0.3</v>
      </c>
      <c r="Q251" s="120">
        <f t="shared" si="7"/>
        <v>191.92904999999999</v>
      </c>
    </row>
    <row r="252" spans="1:17" s="125" customFormat="1" ht="12" customHeight="1">
      <c r="A252" s="83" t="s">
        <v>2311</v>
      </c>
      <c r="B252" s="84" t="s">
        <v>1249</v>
      </c>
      <c r="C252" s="34">
        <v>4011900339606</v>
      </c>
      <c r="D252" s="35">
        <v>537.99</v>
      </c>
      <c r="E252" s="67">
        <f t="shared" si="6"/>
        <v>53.8</v>
      </c>
      <c r="F252" s="68">
        <v>0.10000185877060912</v>
      </c>
      <c r="G252" s="65"/>
      <c r="H252" s="65" t="s">
        <v>2339</v>
      </c>
      <c r="I252" s="127">
        <v>44573</v>
      </c>
      <c r="J252" s="66" t="s">
        <v>2379</v>
      </c>
      <c r="K252" s="83" t="s">
        <v>2866</v>
      </c>
      <c r="L252" s="30">
        <v>60910</v>
      </c>
      <c r="M252" s="83" t="str">
        <f>VLOOKUP(L252,Kardex!$A$1:$I$4996,2,FALSE)</f>
        <v>AGUILAR FLORES ADRIANA</v>
      </c>
      <c r="N252" s="83" t="str">
        <f>VLOOKUP(L252,Kardex!$A$1:$I$4996,4,FALSE)</f>
        <v>ASESOR</v>
      </c>
      <c r="O252" s="83" t="str">
        <f>VLOOKUP(L252,Kardex!$A$1:$I$4996,5,FALSE)</f>
        <v>EDO MEX TOLUCA V CARRANZA</v>
      </c>
      <c r="P252" s="49">
        <v>0.3</v>
      </c>
      <c r="Q252" s="120">
        <f t="shared" si="7"/>
        <v>16.139999999999997</v>
      </c>
    </row>
    <row r="253" spans="1:17" s="125" customFormat="1" ht="12" customHeight="1">
      <c r="A253" s="83" t="s">
        <v>2338</v>
      </c>
      <c r="B253" s="84" t="s">
        <v>1249</v>
      </c>
      <c r="C253" s="34">
        <v>3101900017969</v>
      </c>
      <c r="D253" s="35">
        <v>203.36</v>
      </c>
      <c r="E253" s="67">
        <f t="shared" si="6"/>
        <v>26.436800000000002</v>
      </c>
      <c r="F253" s="68">
        <v>0.13</v>
      </c>
      <c r="G253" s="65"/>
      <c r="H253" s="65" t="s">
        <v>2339</v>
      </c>
      <c r="I253" s="127">
        <v>44575</v>
      </c>
      <c r="J253" s="66" t="s">
        <v>2379</v>
      </c>
      <c r="K253" s="83" t="s">
        <v>2867</v>
      </c>
      <c r="L253" s="30">
        <v>60910</v>
      </c>
      <c r="M253" s="83" t="str">
        <f>VLOOKUP(L253,Kardex!$A$1:$I$4996,2,FALSE)</f>
        <v>AGUILAR FLORES ADRIANA</v>
      </c>
      <c r="N253" s="83" t="str">
        <f>VLOOKUP(L253,Kardex!$A$1:$I$4996,4,FALSE)</f>
        <v>ASESOR</v>
      </c>
      <c r="O253" s="83" t="str">
        <f>VLOOKUP(L253,Kardex!$A$1:$I$4996,5,FALSE)</f>
        <v>EDO MEX TOLUCA V CARRANZA</v>
      </c>
      <c r="P253" s="49">
        <v>0.3</v>
      </c>
      <c r="Q253" s="120">
        <f t="shared" si="7"/>
        <v>7.9310400000000003</v>
      </c>
    </row>
    <row r="254" spans="1:17" s="125" customFormat="1" ht="12" customHeight="1">
      <c r="A254" s="83" t="s">
        <v>2335</v>
      </c>
      <c r="B254" s="84" t="s">
        <v>1249</v>
      </c>
      <c r="C254" s="34">
        <v>2882100003263</v>
      </c>
      <c r="D254" s="35">
        <v>7363.65</v>
      </c>
      <c r="E254" s="67">
        <f t="shared" si="6"/>
        <v>1251.82</v>
      </c>
      <c r="F254" s="68">
        <v>0.16999993209889117</v>
      </c>
      <c r="G254" s="65"/>
      <c r="H254" s="65" t="s">
        <v>2266</v>
      </c>
      <c r="I254" s="127">
        <v>44586</v>
      </c>
      <c r="J254" s="66" t="s">
        <v>2379</v>
      </c>
      <c r="K254" s="83" t="s">
        <v>3850</v>
      </c>
      <c r="L254" s="30">
        <v>60910</v>
      </c>
      <c r="M254" s="83" t="str">
        <f>VLOOKUP(L254,Kardex!$A$1:$I$4996,2,FALSE)</f>
        <v>AGUILAR FLORES ADRIANA</v>
      </c>
      <c r="N254" s="83" t="str">
        <f>VLOOKUP(L254,Kardex!$A$1:$I$4996,4,FALSE)</f>
        <v>ASESOR</v>
      </c>
      <c r="O254" s="83" t="str">
        <f>VLOOKUP(L254,Kardex!$A$1:$I$4996,5,FALSE)</f>
        <v>EDO MEX TOLUCA V CARRANZA</v>
      </c>
      <c r="P254" s="49">
        <v>0.3</v>
      </c>
      <c r="Q254" s="120">
        <f t="shared" si="7"/>
        <v>375.54599999999999</v>
      </c>
    </row>
    <row r="255" spans="1:17" s="125" customFormat="1" ht="12" customHeight="1">
      <c r="A255" s="83" t="s">
        <v>2335</v>
      </c>
      <c r="B255" s="84" t="s">
        <v>1249</v>
      </c>
      <c r="C255" s="34">
        <v>2882000018479</v>
      </c>
      <c r="D255" s="35">
        <v>414.18</v>
      </c>
      <c r="E255" s="67">
        <f t="shared" si="6"/>
        <v>78.694200000000009</v>
      </c>
      <c r="F255" s="68">
        <v>0.19</v>
      </c>
      <c r="G255" s="65"/>
      <c r="H255" s="65" t="s">
        <v>3784</v>
      </c>
      <c r="I255" s="127">
        <v>44589</v>
      </c>
      <c r="J255" s="66" t="s">
        <v>2379</v>
      </c>
      <c r="K255" s="83" t="s">
        <v>2868</v>
      </c>
      <c r="L255" s="30">
        <v>60910</v>
      </c>
      <c r="M255" s="83" t="str">
        <f>VLOOKUP(L255,Kardex!$A$1:$I$4996,2,FALSE)</f>
        <v>AGUILAR FLORES ADRIANA</v>
      </c>
      <c r="N255" s="83" t="str">
        <f>VLOOKUP(L255,Kardex!$A$1:$I$4996,4,FALSE)</f>
        <v>ASESOR</v>
      </c>
      <c r="O255" s="83" t="str">
        <f>VLOOKUP(L255,Kardex!$A$1:$I$4996,5,FALSE)</f>
        <v>EDO MEX TOLUCA V CARRANZA</v>
      </c>
      <c r="P255" s="49">
        <v>0.3</v>
      </c>
      <c r="Q255" s="120">
        <f t="shared" si="7"/>
        <v>23.608260000000001</v>
      </c>
    </row>
    <row r="256" spans="1:17" s="125" customFormat="1" ht="12" customHeight="1">
      <c r="A256" s="83" t="s">
        <v>2311</v>
      </c>
      <c r="B256" s="84" t="s">
        <v>1249</v>
      </c>
      <c r="C256" s="34">
        <v>4012000020459</v>
      </c>
      <c r="D256" s="35">
        <v>5204.6899999999996</v>
      </c>
      <c r="E256" s="67">
        <f t="shared" si="6"/>
        <v>780.70349999999996</v>
      </c>
      <c r="F256" s="68">
        <v>0.15</v>
      </c>
      <c r="G256" s="65"/>
      <c r="H256" s="65" t="s">
        <v>2266</v>
      </c>
      <c r="I256" s="127">
        <v>44589</v>
      </c>
      <c r="J256" s="66" t="s">
        <v>2379</v>
      </c>
      <c r="K256" s="83" t="s">
        <v>3851</v>
      </c>
      <c r="L256" s="30">
        <v>60910</v>
      </c>
      <c r="M256" s="83" t="str">
        <f>VLOOKUP(L256,Kardex!$A$1:$I$4996,2,FALSE)</f>
        <v>AGUILAR FLORES ADRIANA</v>
      </c>
      <c r="N256" s="83" t="str">
        <f>VLOOKUP(L256,Kardex!$A$1:$I$4996,4,FALSE)</f>
        <v>ASESOR</v>
      </c>
      <c r="O256" s="83" t="str">
        <f>VLOOKUP(L256,Kardex!$A$1:$I$4996,5,FALSE)</f>
        <v>EDO MEX TOLUCA V CARRANZA</v>
      </c>
      <c r="P256" s="49">
        <v>0.3</v>
      </c>
      <c r="Q256" s="120">
        <f t="shared" si="7"/>
        <v>234.21104999999997</v>
      </c>
    </row>
    <row r="257" spans="1:17" s="125" customFormat="1" ht="12" customHeight="1">
      <c r="A257" s="83" t="s">
        <v>2335</v>
      </c>
      <c r="B257" s="84" t="s">
        <v>1249</v>
      </c>
      <c r="C257" s="34">
        <v>2882100005864</v>
      </c>
      <c r="D257" s="35">
        <v>19677.29</v>
      </c>
      <c r="E257" s="67">
        <f t="shared" si="6"/>
        <v>3345.14</v>
      </c>
      <c r="F257" s="68">
        <v>0.17000003557400434</v>
      </c>
      <c r="G257" s="65"/>
      <c r="H257" s="65" t="s">
        <v>2266</v>
      </c>
      <c r="I257" s="127">
        <v>44575</v>
      </c>
      <c r="J257" s="66" t="s">
        <v>2379</v>
      </c>
      <c r="K257" s="83" t="s">
        <v>3852</v>
      </c>
      <c r="L257" s="30">
        <v>52046</v>
      </c>
      <c r="M257" s="83" t="str">
        <f>VLOOKUP(L257,Kardex!$A$1:$I$4996,2,FALSE)</f>
        <v>GUERRERO MARTINEZ GUADALUPE ALONSO</v>
      </c>
      <c r="N257" s="83" t="str">
        <f>VLOOKUP(L257,Kardex!$A$1:$I$4996,4,FALSE)</f>
        <v>ASESOR</v>
      </c>
      <c r="O257" s="83" t="str">
        <f>VLOOKUP(L257,Kardex!$A$1:$I$4996,5,FALSE)</f>
        <v>EDO MEX TOLUCA V CARRANZA</v>
      </c>
      <c r="P257" s="49">
        <v>0.3</v>
      </c>
      <c r="Q257" s="120">
        <f t="shared" si="7"/>
        <v>1003.5419999999999</v>
      </c>
    </row>
    <row r="258" spans="1:17" s="125" customFormat="1" ht="12" customHeight="1">
      <c r="A258" s="83" t="s">
        <v>2311</v>
      </c>
      <c r="B258" s="84" t="s">
        <v>1249</v>
      </c>
      <c r="C258" s="34">
        <v>4012000063302</v>
      </c>
      <c r="D258" s="35">
        <v>478.11</v>
      </c>
      <c r="E258" s="67">
        <f t="shared" si="6"/>
        <v>71.716499999999996</v>
      </c>
      <c r="F258" s="68">
        <v>0.15</v>
      </c>
      <c r="G258" s="65"/>
      <c r="H258" s="65" t="s">
        <v>2339</v>
      </c>
      <c r="I258" s="127">
        <v>44581</v>
      </c>
      <c r="J258" s="66" t="s">
        <v>2379</v>
      </c>
      <c r="K258" s="83" t="s">
        <v>3553</v>
      </c>
      <c r="L258" s="30">
        <v>52046</v>
      </c>
      <c r="M258" s="83" t="str">
        <f>VLOOKUP(L258,Kardex!$A$1:$I$4996,2,FALSE)</f>
        <v>GUERRERO MARTINEZ GUADALUPE ALONSO</v>
      </c>
      <c r="N258" s="83" t="str">
        <f>VLOOKUP(L258,Kardex!$A$1:$I$4996,4,FALSE)</f>
        <v>ASESOR</v>
      </c>
      <c r="O258" s="83" t="str">
        <f>VLOOKUP(L258,Kardex!$A$1:$I$4996,5,FALSE)</f>
        <v>EDO MEX TOLUCA V CARRANZA</v>
      </c>
      <c r="P258" s="49">
        <v>0.3</v>
      </c>
      <c r="Q258" s="120">
        <f t="shared" si="7"/>
        <v>21.514949999999999</v>
      </c>
    </row>
    <row r="259" spans="1:17" s="125" customFormat="1" ht="12" customHeight="1">
      <c r="A259" s="83" t="s">
        <v>2335</v>
      </c>
      <c r="B259" s="84" t="s">
        <v>1249</v>
      </c>
      <c r="C259" s="34">
        <v>2882000029912</v>
      </c>
      <c r="D259" s="35">
        <v>2296.75</v>
      </c>
      <c r="E259" s="67">
        <f t="shared" ref="E259:E322" si="8">+D259*F259</f>
        <v>390.45</v>
      </c>
      <c r="F259" s="68">
        <v>0.17000108849461196</v>
      </c>
      <c r="G259" s="65"/>
      <c r="H259" s="65" t="s">
        <v>3784</v>
      </c>
      <c r="I259" s="127">
        <v>44586</v>
      </c>
      <c r="J259" s="66" t="s">
        <v>2379</v>
      </c>
      <c r="K259" s="83" t="s">
        <v>2869</v>
      </c>
      <c r="L259" s="30">
        <v>52046</v>
      </c>
      <c r="M259" s="83" t="str">
        <f>VLOOKUP(L259,Kardex!$A$1:$I$4996,2,FALSE)</f>
        <v>GUERRERO MARTINEZ GUADALUPE ALONSO</v>
      </c>
      <c r="N259" s="83" t="str">
        <f>VLOOKUP(L259,Kardex!$A$1:$I$4996,4,FALSE)</f>
        <v>ASESOR</v>
      </c>
      <c r="O259" s="83" t="str">
        <f>VLOOKUP(L259,Kardex!$A$1:$I$4996,5,FALSE)</f>
        <v>EDO MEX TOLUCA V CARRANZA</v>
      </c>
      <c r="P259" s="49">
        <v>0.3</v>
      </c>
      <c r="Q259" s="120">
        <f t="shared" ref="Q259:Q322" si="9">E259*P259</f>
        <v>117.13499999999999</v>
      </c>
    </row>
    <row r="260" spans="1:17" s="125" customFormat="1" ht="12" customHeight="1">
      <c r="A260" s="83" t="s">
        <v>2311</v>
      </c>
      <c r="B260" s="84" t="s">
        <v>1249</v>
      </c>
      <c r="C260" s="34">
        <v>4012200029424</v>
      </c>
      <c r="D260" s="35">
        <v>6318.45</v>
      </c>
      <c r="E260" s="67">
        <f t="shared" si="8"/>
        <v>947.76749999999993</v>
      </c>
      <c r="F260" s="68">
        <v>0.15</v>
      </c>
      <c r="G260" s="65"/>
      <c r="H260" s="65" t="s">
        <v>2266</v>
      </c>
      <c r="I260" s="127">
        <v>44592</v>
      </c>
      <c r="J260" s="66" t="s">
        <v>2322</v>
      </c>
      <c r="K260" s="83" t="s">
        <v>3853</v>
      </c>
      <c r="L260" s="30">
        <v>52046</v>
      </c>
      <c r="M260" s="83" t="str">
        <f>VLOOKUP(L260,Kardex!$A$1:$I$4996,2,FALSE)</f>
        <v>GUERRERO MARTINEZ GUADALUPE ALONSO</v>
      </c>
      <c r="N260" s="83" t="str">
        <f>VLOOKUP(L260,Kardex!$A$1:$I$4996,4,FALSE)</f>
        <v>ASESOR</v>
      </c>
      <c r="O260" s="83" t="str">
        <f>VLOOKUP(L260,Kardex!$A$1:$I$4996,5,FALSE)</f>
        <v>EDO MEX TOLUCA V CARRANZA</v>
      </c>
      <c r="P260" s="49">
        <v>0.3</v>
      </c>
      <c r="Q260" s="120">
        <f t="shared" si="9"/>
        <v>284.33024999999998</v>
      </c>
    </row>
    <row r="261" spans="1:17" s="125" customFormat="1" ht="12" customHeight="1">
      <c r="A261" s="83" t="s">
        <v>2311</v>
      </c>
      <c r="B261" s="84" t="s">
        <v>1249</v>
      </c>
      <c r="C261" s="34">
        <v>4012200035130</v>
      </c>
      <c r="D261" s="35">
        <v>2048.27</v>
      </c>
      <c r="E261" s="67">
        <f t="shared" si="8"/>
        <v>307.2405</v>
      </c>
      <c r="F261" s="68">
        <v>0.15</v>
      </c>
      <c r="G261" s="65"/>
      <c r="H261" s="65" t="s">
        <v>2266</v>
      </c>
      <c r="I261" s="127">
        <v>44594</v>
      </c>
      <c r="J261" s="66" t="s">
        <v>2379</v>
      </c>
      <c r="K261" s="83" t="s">
        <v>3854</v>
      </c>
      <c r="L261" s="30">
        <v>52046</v>
      </c>
      <c r="M261" s="83" t="str">
        <f>VLOOKUP(L261,Kardex!$A$1:$I$4996,2,FALSE)</f>
        <v>GUERRERO MARTINEZ GUADALUPE ALONSO</v>
      </c>
      <c r="N261" s="83" t="str">
        <f>VLOOKUP(L261,Kardex!$A$1:$I$4996,4,FALSE)</f>
        <v>ASESOR</v>
      </c>
      <c r="O261" s="83" t="str">
        <f>VLOOKUP(L261,Kardex!$A$1:$I$4996,5,FALSE)</f>
        <v>EDO MEX TOLUCA V CARRANZA</v>
      </c>
      <c r="P261" s="49">
        <v>0.3</v>
      </c>
      <c r="Q261" s="120">
        <f t="shared" si="9"/>
        <v>92.172150000000002</v>
      </c>
    </row>
    <row r="262" spans="1:17" s="125" customFormat="1" ht="12" customHeight="1">
      <c r="A262" s="83" t="s">
        <v>2311</v>
      </c>
      <c r="B262" s="84" t="s">
        <v>1249</v>
      </c>
      <c r="C262" s="34">
        <v>4012000092393</v>
      </c>
      <c r="D262" s="35">
        <v>197.28</v>
      </c>
      <c r="E262" s="67">
        <f t="shared" si="8"/>
        <v>29.591999999999999</v>
      </c>
      <c r="F262" s="68">
        <v>0.15</v>
      </c>
      <c r="G262" s="65"/>
      <c r="H262" s="65" t="s">
        <v>2339</v>
      </c>
      <c r="I262" s="127">
        <v>44566</v>
      </c>
      <c r="J262" s="66" t="s">
        <v>2379</v>
      </c>
      <c r="K262" s="83" t="s">
        <v>2870</v>
      </c>
      <c r="L262" s="30">
        <v>52820</v>
      </c>
      <c r="M262" s="83" t="str">
        <f>VLOOKUP(L262,Kardex!$A$1:$I$4996,2,FALSE)</f>
        <v>INIESTA JARDON DINORATH LEONOR</v>
      </c>
      <c r="N262" s="83" t="str">
        <f>VLOOKUP(L262,Kardex!$A$1:$I$4996,4,FALSE)</f>
        <v>ASESOR SENIOR</v>
      </c>
      <c r="O262" s="83" t="str">
        <f>VLOOKUP(L262,Kardex!$A$1:$I$4996,5,FALSE)</f>
        <v>EDO MEX TOLUCA V CARRANZA</v>
      </c>
      <c r="P262" s="49">
        <v>0.3</v>
      </c>
      <c r="Q262" s="120">
        <f t="shared" si="9"/>
        <v>8.8775999999999993</v>
      </c>
    </row>
    <row r="263" spans="1:17" s="125" customFormat="1" ht="12" customHeight="1">
      <c r="A263" s="83" t="s">
        <v>2311</v>
      </c>
      <c r="B263" s="84" t="s">
        <v>1249</v>
      </c>
      <c r="C263" s="34">
        <v>4012100160192</v>
      </c>
      <c r="D263" s="35">
        <v>164.65</v>
      </c>
      <c r="E263" s="67">
        <f t="shared" si="8"/>
        <v>24.697500000000002</v>
      </c>
      <c r="F263" s="68">
        <v>0.15</v>
      </c>
      <c r="G263" s="65"/>
      <c r="H263" s="65" t="s">
        <v>2339</v>
      </c>
      <c r="I263" s="127">
        <v>44573</v>
      </c>
      <c r="J263" s="66" t="s">
        <v>2322</v>
      </c>
      <c r="K263" s="83" t="s">
        <v>2873</v>
      </c>
      <c r="L263" s="30">
        <v>52820</v>
      </c>
      <c r="M263" s="83" t="str">
        <f>VLOOKUP(L263,Kardex!$A$1:$I$4996,2,FALSE)</f>
        <v>INIESTA JARDON DINORATH LEONOR</v>
      </c>
      <c r="N263" s="83" t="str">
        <f>VLOOKUP(L263,Kardex!$A$1:$I$4996,4,FALSE)</f>
        <v>ASESOR SENIOR</v>
      </c>
      <c r="O263" s="83" t="str">
        <f>VLOOKUP(L263,Kardex!$A$1:$I$4996,5,FALSE)</f>
        <v>EDO MEX TOLUCA V CARRANZA</v>
      </c>
      <c r="P263" s="49">
        <v>0.3</v>
      </c>
      <c r="Q263" s="120">
        <f t="shared" si="9"/>
        <v>7.4092500000000001</v>
      </c>
    </row>
    <row r="264" spans="1:17" s="125" customFormat="1" ht="12" customHeight="1">
      <c r="A264" s="83" t="s">
        <v>2311</v>
      </c>
      <c r="B264" s="84" t="s">
        <v>1249</v>
      </c>
      <c r="C264" s="34">
        <v>4011900456234</v>
      </c>
      <c r="D264" s="35">
        <v>251.35</v>
      </c>
      <c r="E264" s="67">
        <f t="shared" si="8"/>
        <v>37.702500000000001</v>
      </c>
      <c r="F264" s="68">
        <v>0.15</v>
      </c>
      <c r="G264" s="65"/>
      <c r="H264" s="65" t="s">
        <v>2339</v>
      </c>
      <c r="I264" s="127">
        <v>44575</v>
      </c>
      <c r="J264" s="66" t="s">
        <v>2379</v>
      </c>
      <c r="K264" s="83" t="s">
        <v>2871</v>
      </c>
      <c r="L264" s="30">
        <v>52820</v>
      </c>
      <c r="M264" s="83" t="str">
        <f>VLOOKUP(L264,Kardex!$A$1:$I$4996,2,FALSE)</f>
        <v>INIESTA JARDON DINORATH LEONOR</v>
      </c>
      <c r="N264" s="83" t="str">
        <f>VLOOKUP(L264,Kardex!$A$1:$I$4996,4,FALSE)</f>
        <v>ASESOR SENIOR</v>
      </c>
      <c r="O264" s="83" t="str">
        <f>VLOOKUP(L264,Kardex!$A$1:$I$4996,5,FALSE)</f>
        <v>EDO MEX TOLUCA V CARRANZA</v>
      </c>
      <c r="P264" s="49">
        <v>0.3</v>
      </c>
      <c r="Q264" s="120">
        <f t="shared" si="9"/>
        <v>11.310750000000001</v>
      </c>
    </row>
    <row r="265" spans="1:17" s="125" customFormat="1" ht="12" customHeight="1">
      <c r="A265" s="83" t="s">
        <v>2311</v>
      </c>
      <c r="B265" s="84" t="s">
        <v>1249</v>
      </c>
      <c r="C265" s="34">
        <v>4011900439008</v>
      </c>
      <c r="D265" s="35">
        <v>502.89</v>
      </c>
      <c r="E265" s="67">
        <f t="shared" si="8"/>
        <v>75.433499999999995</v>
      </c>
      <c r="F265" s="68">
        <v>0.15</v>
      </c>
      <c r="G265" s="65"/>
      <c r="H265" s="65" t="s">
        <v>2339</v>
      </c>
      <c r="I265" s="127">
        <v>44581</v>
      </c>
      <c r="J265" s="66" t="s">
        <v>2379</v>
      </c>
      <c r="K265" s="83" t="s">
        <v>2872</v>
      </c>
      <c r="L265" s="30">
        <v>52820</v>
      </c>
      <c r="M265" s="83" t="str">
        <f>VLOOKUP(L265,Kardex!$A$1:$I$4996,2,FALSE)</f>
        <v>INIESTA JARDON DINORATH LEONOR</v>
      </c>
      <c r="N265" s="83" t="str">
        <f>VLOOKUP(L265,Kardex!$A$1:$I$4996,4,FALSE)</f>
        <v>ASESOR SENIOR</v>
      </c>
      <c r="O265" s="83" t="str">
        <f>VLOOKUP(L265,Kardex!$A$1:$I$4996,5,FALSE)</f>
        <v>EDO MEX TOLUCA V CARRANZA</v>
      </c>
      <c r="P265" s="49">
        <v>0.3</v>
      </c>
      <c r="Q265" s="120">
        <f t="shared" si="9"/>
        <v>22.630049999999997</v>
      </c>
    </row>
    <row r="266" spans="1:17" s="125" customFormat="1" ht="12" customHeight="1">
      <c r="A266" s="83" t="s">
        <v>2311</v>
      </c>
      <c r="B266" s="84" t="s">
        <v>1249</v>
      </c>
      <c r="C266" s="34">
        <v>4012000064293</v>
      </c>
      <c r="D266" s="35">
        <v>265.31</v>
      </c>
      <c r="E266" s="67">
        <f t="shared" si="8"/>
        <v>39.796500000000002</v>
      </c>
      <c r="F266" s="68">
        <v>0.15</v>
      </c>
      <c r="G266" s="65"/>
      <c r="H266" s="65" t="s">
        <v>2339</v>
      </c>
      <c r="I266" s="127">
        <v>44587</v>
      </c>
      <c r="J266" s="66" t="s">
        <v>2379</v>
      </c>
      <c r="K266" s="83" t="s">
        <v>2874</v>
      </c>
      <c r="L266" s="30">
        <v>52820</v>
      </c>
      <c r="M266" s="83" t="str">
        <f>VLOOKUP(L266,Kardex!$A$1:$I$4996,2,FALSE)</f>
        <v>INIESTA JARDON DINORATH LEONOR</v>
      </c>
      <c r="N266" s="83" t="str">
        <f>VLOOKUP(L266,Kardex!$A$1:$I$4996,4,FALSE)</f>
        <v>ASESOR SENIOR</v>
      </c>
      <c r="O266" s="83" t="str">
        <f>VLOOKUP(L266,Kardex!$A$1:$I$4996,5,FALSE)</f>
        <v>EDO MEX TOLUCA V CARRANZA</v>
      </c>
      <c r="P266" s="49">
        <v>0.3</v>
      </c>
      <c r="Q266" s="120">
        <f t="shared" si="9"/>
        <v>11.93895</v>
      </c>
    </row>
    <row r="267" spans="1:17" s="125" customFormat="1" ht="12" customHeight="1">
      <c r="A267" s="83" t="s">
        <v>2311</v>
      </c>
      <c r="B267" s="84" t="s">
        <v>1249</v>
      </c>
      <c r="C267" s="34">
        <v>4011900498398</v>
      </c>
      <c r="D267" s="35">
        <v>792.08</v>
      </c>
      <c r="E267" s="67">
        <f t="shared" si="8"/>
        <v>118.812</v>
      </c>
      <c r="F267" s="68">
        <v>0.15</v>
      </c>
      <c r="G267" s="65"/>
      <c r="H267" s="65" t="s">
        <v>2339</v>
      </c>
      <c r="I267" s="127">
        <v>44588</v>
      </c>
      <c r="J267" s="66" t="s">
        <v>2379</v>
      </c>
      <c r="K267" s="83" t="s">
        <v>2875</v>
      </c>
      <c r="L267" s="30">
        <v>63834</v>
      </c>
      <c r="M267" s="83" t="str">
        <f>VLOOKUP(L267,Kardex!$A$1:$I$4996,2,FALSE)</f>
        <v>ROJAS ORTEGA MARIA GUADALUPE</v>
      </c>
      <c r="N267" s="83" t="str">
        <f>VLOOKUP(L267,Kardex!$A$1:$I$4996,4,FALSE)</f>
        <v>ASESOR</v>
      </c>
      <c r="O267" s="83" t="str">
        <f>VLOOKUP(L267,Kardex!$A$1:$I$4996,5,FALSE)</f>
        <v>EDO MEX TOLUCA V CARRANZA</v>
      </c>
      <c r="P267" s="49">
        <v>0.3</v>
      </c>
      <c r="Q267" s="120">
        <f t="shared" si="9"/>
        <v>35.643599999999999</v>
      </c>
    </row>
    <row r="268" spans="1:17" s="125" customFormat="1" ht="12" customHeight="1">
      <c r="A268" s="83" t="s">
        <v>2338</v>
      </c>
      <c r="B268" s="84" t="s">
        <v>1249</v>
      </c>
      <c r="C268" s="34">
        <v>3101900008252</v>
      </c>
      <c r="D268" s="35">
        <v>340.38</v>
      </c>
      <c r="E268" s="67">
        <f t="shared" si="8"/>
        <v>44.249400000000001</v>
      </c>
      <c r="F268" s="68">
        <v>0.13</v>
      </c>
      <c r="G268" s="65"/>
      <c r="H268" s="65" t="s">
        <v>2339</v>
      </c>
      <c r="I268" s="127">
        <v>44567</v>
      </c>
      <c r="J268" s="66" t="s">
        <v>2379</v>
      </c>
      <c r="K268" s="83" t="s">
        <v>3855</v>
      </c>
      <c r="L268" s="30">
        <v>52483</v>
      </c>
      <c r="M268" s="83" t="str">
        <f>VLOOKUP(L268,Kardex!$A$1:$I$4996,2,FALSE)</f>
        <v>MORENO JUAREZ EDUARDO</v>
      </c>
      <c r="N268" s="83" t="str">
        <f>VLOOKUP(L268,Kardex!$A$1:$I$4996,4,FALSE)</f>
        <v>DIRECTOR DE CENTRO FINANCIERO</v>
      </c>
      <c r="O268" s="83" t="str">
        <f>VLOOKUP(L268,Kardex!$A$1:$I$4996,5,FALSE)</f>
        <v>EDO MEX TOLUCA V CARRANZA</v>
      </c>
      <c r="P268" s="49">
        <v>0.3</v>
      </c>
      <c r="Q268" s="120">
        <f t="shared" si="9"/>
        <v>13.27482</v>
      </c>
    </row>
    <row r="269" spans="1:17" s="125" customFormat="1" ht="12" customHeight="1">
      <c r="A269" s="83" t="s">
        <v>2338</v>
      </c>
      <c r="B269" s="84" t="s">
        <v>1249</v>
      </c>
      <c r="C269" s="34">
        <v>3101900008252</v>
      </c>
      <c r="D269" s="35">
        <v>340.38</v>
      </c>
      <c r="E269" s="67">
        <f t="shared" si="8"/>
        <v>44.249400000000001</v>
      </c>
      <c r="F269" s="68">
        <v>0.13</v>
      </c>
      <c r="G269" s="65"/>
      <c r="H269" s="65" t="s">
        <v>2339</v>
      </c>
      <c r="I269" s="127">
        <v>44567</v>
      </c>
      <c r="J269" s="66" t="s">
        <v>2379</v>
      </c>
      <c r="K269" s="83" t="s">
        <v>3855</v>
      </c>
      <c r="L269" s="30">
        <v>52483</v>
      </c>
      <c r="M269" s="83" t="str">
        <f>VLOOKUP(L269,Kardex!$A$1:$I$4996,2,FALSE)</f>
        <v>MORENO JUAREZ EDUARDO</v>
      </c>
      <c r="N269" s="83" t="str">
        <f>VLOOKUP(L269,Kardex!$A$1:$I$4996,4,FALSE)</f>
        <v>DIRECTOR DE CENTRO FINANCIERO</v>
      </c>
      <c r="O269" s="83" t="str">
        <f>VLOOKUP(L269,Kardex!$A$1:$I$4996,5,FALSE)</f>
        <v>EDO MEX TOLUCA V CARRANZA</v>
      </c>
      <c r="P269" s="49">
        <v>0.3</v>
      </c>
      <c r="Q269" s="120">
        <f t="shared" si="9"/>
        <v>13.27482</v>
      </c>
    </row>
    <row r="270" spans="1:17" s="125" customFormat="1" ht="12" customHeight="1">
      <c r="A270" s="83" t="s">
        <v>2311</v>
      </c>
      <c r="B270" s="84" t="s">
        <v>1249</v>
      </c>
      <c r="C270" s="34">
        <v>4052000015677</v>
      </c>
      <c r="D270" s="35">
        <v>379.27</v>
      </c>
      <c r="E270" s="67">
        <f t="shared" si="8"/>
        <v>56.890499999999996</v>
      </c>
      <c r="F270" s="68">
        <v>0.15</v>
      </c>
      <c r="G270" s="65"/>
      <c r="H270" s="65" t="s">
        <v>2339</v>
      </c>
      <c r="I270" s="127">
        <v>44571</v>
      </c>
      <c r="J270" s="66" t="s">
        <v>2379</v>
      </c>
      <c r="K270" s="83" t="s">
        <v>2877</v>
      </c>
      <c r="L270" s="30">
        <v>64242</v>
      </c>
      <c r="M270" s="83" t="str">
        <f>VLOOKUP(L270,Kardex!$A$1:$I$4996,2,FALSE)</f>
        <v>NAVARRETE GAYTAN DANIELA</v>
      </c>
      <c r="N270" s="83" t="str">
        <f>VLOOKUP(L270,Kardex!$A$1:$I$4996,4,FALSE)</f>
        <v>ASESOR BANCA SOLUCIONES</v>
      </c>
      <c r="O270" s="83" t="str">
        <f>VLOOKUP(L270,Kardex!$A$1:$I$4996,5,FALSE)</f>
        <v>EDO MEX TOLUCA V CARRANZA</v>
      </c>
      <c r="P270" s="49">
        <v>0.3</v>
      </c>
      <c r="Q270" s="120">
        <f t="shared" si="9"/>
        <v>17.067149999999998</v>
      </c>
    </row>
    <row r="271" spans="1:17" s="125" customFormat="1" ht="12" customHeight="1">
      <c r="A271" s="83" t="s">
        <v>2338</v>
      </c>
      <c r="B271" s="84" t="s">
        <v>1249</v>
      </c>
      <c r="C271" s="34">
        <v>3102100007766</v>
      </c>
      <c r="D271" s="35">
        <v>541.82000000000005</v>
      </c>
      <c r="E271" s="67">
        <f t="shared" si="8"/>
        <v>70.436600000000013</v>
      </c>
      <c r="F271" s="68">
        <v>0.13</v>
      </c>
      <c r="G271" s="65"/>
      <c r="H271" s="65" t="s">
        <v>2339</v>
      </c>
      <c r="I271" s="127">
        <v>44572</v>
      </c>
      <c r="J271" s="66" t="s">
        <v>2322</v>
      </c>
      <c r="K271" s="83" t="s">
        <v>2876</v>
      </c>
      <c r="L271" s="30">
        <v>52483</v>
      </c>
      <c r="M271" s="83" t="str">
        <f>VLOOKUP(L271,Kardex!$A$1:$I$4996,2,FALSE)</f>
        <v>MORENO JUAREZ EDUARDO</v>
      </c>
      <c r="N271" s="83" t="str">
        <f>VLOOKUP(L271,Kardex!$A$1:$I$4996,4,FALSE)</f>
        <v>DIRECTOR DE CENTRO FINANCIERO</v>
      </c>
      <c r="O271" s="83" t="str">
        <f>VLOOKUP(L271,Kardex!$A$1:$I$4996,5,FALSE)</f>
        <v>EDO MEX TOLUCA V CARRANZA</v>
      </c>
      <c r="P271" s="49">
        <v>0.3</v>
      </c>
      <c r="Q271" s="120">
        <f t="shared" si="9"/>
        <v>21.130980000000005</v>
      </c>
    </row>
    <row r="272" spans="1:17" s="125" customFormat="1" ht="12" customHeight="1">
      <c r="A272" s="83" t="s">
        <v>2338</v>
      </c>
      <c r="B272" s="84" t="s">
        <v>1249</v>
      </c>
      <c r="C272" s="34">
        <v>3102000019335</v>
      </c>
      <c r="D272" s="35">
        <v>6375</v>
      </c>
      <c r="E272" s="67">
        <f t="shared" si="8"/>
        <v>828.75</v>
      </c>
      <c r="F272" s="68">
        <v>0.13</v>
      </c>
      <c r="G272" s="65"/>
      <c r="H272" s="65" t="s">
        <v>2266</v>
      </c>
      <c r="I272" s="127">
        <v>44575</v>
      </c>
      <c r="J272" s="66" t="s">
        <v>2379</v>
      </c>
      <c r="K272" s="83" t="s">
        <v>3856</v>
      </c>
      <c r="L272" s="30">
        <v>52483</v>
      </c>
      <c r="M272" s="83" t="str">
        <f>VLOOKUP(L272,Kardex!$A$1:$I$4996,2,FALSE)</f>
        <v>MORENO JUAREZ EDUARDO</v>
      </c>
      <c r="N272" s="83" t="str">
        <f>VLOOKUP(L272,Kardex!$A$1:$I$4996,4,FALSE)</f>
        <v>DIRECTOR DE CENTRO FINANCIERO</v>
      </c>
      <c r="O272" s="83" t="str">
        <f>VLOOKUP(L272,Kardex!$A$1:$I$4996,5,FALSE)</f>
        <v>EDO MEX TOLUCA V CARRANZA</v>
      </c>
      <c r="P272" s="49">
        <v>0.3</v>
      </c>
      <c r="Q272" s="120">
        <f t="shared" si="9"/>
        <v>248.625</v>
      </c>
    </row>
    <row r="273" spans="1:17" s="125" customFormat="1" ht="12" customHeight="1">
      <c r="A273" s="83" t="s">
        <v>2338</v>
      </c>
      <c r="B273" s="84" t="s">
        <v>1249</v>
      </c>
      <c r="C273" s="34">
        <v>3102100003927</v>
      </c>
      <c r="D273" s="35">
        <v>374.68</v>
      </c>
      <c r="E273" s="67">
        <f t="shared" si="8"/>
        <v>48.708400000000005</v>
      </c>
      <c r="F273" s="68">
        <v>0.13</v>
      </c>
      <c r="G273" s="65"/>
      <c r="H273" s="65" t="s">
        <v>2339</v>
      </c>
      <c r="I273" s="127">
        <v>44582</v>
      </c>
      <c r="J273" s="66" t="s">
        <v>2322</v>
      </c>
      <c r="K273" s="83" t="s">
        <v>2877</v>
      </c>
      <c r="L273" s="30">
        <v>52483</v>
      </c>
      <c r="M273" s="83" t="str">
        <f>VLOOKUP(L273,Kardex!$A$1:$I$4996,2,FALSE)</f>
        <v>MORENO JUAREZ EDUARDO</v>
      </c>
      <c r="N273" s="83" t="str">
        <f>VLOOKUP(L273,Kardex!$A$1:$I$4996,4,FALSE)</f>
        <v>DIRECTOR DE CENTRO FINANCIERO</v>
      </c>
      <c r="O273" s="83" t="str">
        <f>VLOOKUP(L273,Kardex!$A$1:$I$4996,5,FALSE)</f>
        <v>EDO MEX TOLUCA V CARRANZA</v>
      </c>
      <c r="P273" s="49">
        <v>0.3</v>
      </c>
      <c r="Q273" s="120">
        <f t="shared" si="9"/>
        <v>14.61252</v>
      </c>
    </row>
    <row r="274" spans="1:17" s="125" customFormat="1" ht="12" customHeight="1">
      <c r="A274" s="83" t="s">
        <v>2311</v>
      </c>
      <c r="B274" s="84" t="s">
        <v>1249</v>
      </c>
      <c r="C274" s="34">
        <v>4012100052252</v>
      </c>
      <c r="D274" s="35">
        <v>9993.08</v>
      </c>
      <c r="E274" s="67">
        <f t="shared" si="8"/>
        <v>1498.962</v>
      </c>
      <c r="F274" s="68">
        <v>0.15</v>
      </c>
      <c r="G274" s="65"/>
      <c r="H274" s="65" t="s">
        <v>2266</v>
      </c>
      <c r="I274" s="127">
        <v>44582</v>
      </c>
      <c r="J274" s="66" t="s">
        <v>2379</v>
      </c>
      <c r="K274" s="83" t="s">
        <v>3857</v>
      </c>
      <c r="L274" s="30">
        <v>52483</v>
      </c>
      <c r="M274" s="83" t="str">
        <f>VLOOKUP(L274,Kardex!$A$1:$I$4996,2,FALSE)</f>
        <v>MORENO JUAREZ EDUARDO</v>
      </c>
      <c r="N274" s="83" t="str">
        <f>VLOOKUP(L274,Kardex!$A$1:$I$4996,4,FALSE)</f>
        <v>DIRECTOR DE CENTRO FINANCIERO</v>
      </c>
      <c r="O274" s="83" t="str">
        <f>VLOOKUP(L274,Kardex!$A$1:$I$4996,5,FALSE)</f>
        <v>EDO MEX TOLUCA V CARRANZA</v>
      </c>
      <c r="P274" s="49">
        <v>0.3</v>
      </c>
      <c r="Q274" s="120">
        <f t="shared" si="9"/>
        <v>449.68860000000001</v>
      </c>
    </row>
    <row r="275" spans="1:17" s="125" customFormat="1" ht="12" customHeight="1">
      <c r="A275" s="83" t="s">
        <v>2338</v>
      </c>
      <c r="B275" s="84" t="s">
        <v>1249</v>
      </c>
      <c r="C275" s="34">
        <v>3101900019995</v>
      </c>
      <c r="D275" s="35">
        <v>3072.55</v>
      </c>
      <c r="E275" s="67">
        <f t="shared" si="8"/>
        <v>399.43150000000003</v>
      </c>
      <c r="F275" s="68">
        <v>0.13</v>
      </c>
      <c r="G275" s="65"/>
      <c r="H275" s="65" t="s">
        <v>2266</v>
      </c>
      <c r="I275" s="127">
        <v>44589</v>
      </c>
      <c r="J275" s="66" t="s">
        <v>2379</v>
      </c>
      <c r="K275" s="83" t="s">
        <v>3858</v>
      </c>
      <c r="L275" s="30">
        <v>52483</v>
      </c>
      <c r="M275" s="83" t="str">
        <f>VLOOKUP(L275,Kardex!$A$1:$I$4996,2,FALSE)</f>
        <v>MORENO JUAREZ EDUARDO</v>
      </c>
      <c r="N275" s="83" t="str">
        <f>VLOOKUP(L275,Kardex!$A$1:$I$4996,4,FALSE)</f>
        <v>DIRECTOR DE CENTRO FINANCIERO</v>
      </c>
      <c r="O275" s="83" t="str">
        <f>VLOOKUP(L275,Kardex!$A$1:$I$4996,5,FALSE)</f>
        <v>EDO MEX TOLUCA V CARRANZA</v>
      </c>
      <c r="P275" s="49">
        <v>0.3</v>
      </c>
      <c r="Q275" s="120">
        <f t="shared" si="9"/>
        <v>119.82945000000001</v>
      </c>
    </row>
    <row r="276" spans="1:17" s="125" customFormat="1" ht="12" customHeight="1">
      <c r="A276" s="83" t="s">
        <v>2338</v>
      </c>
      <c r="B276" s="84" t="s">
        <v>1249</v>
      </c>
      <c r="C276" s="34">
        <v>3101900019998</v>
      </c>
      <c r="D276" s="35">
        <v>4615.6000000000004</v>
      </c>
      <c r="E276" s="67">
        <f t="shared" si="8"/>
        <v>600.02800000000002</v>
      </c>
      <c r="F276" s="68">
        <v>0.13</v>
      </c>
      <c r="G276" s="65"/>
      <c r="H276" s="65" t="s">
        <v>2266</v>
      </c>
      <c r="I276" s="127">
        <v>44589</v>
      </c>
      <c r="J276" s="66" t="s">
        <v>2379</v>
      </c>
      <c r="K276" s="83" t="s">
        <v>3859</v>
      </c>
      <c r="L276" s="30">
        <v>52483</v>
      </c>
      <c r="M276" s="83" t="str">
        <f>VLOOKUP(L276,Kardex!$A$1:$I$4996,2,FALSE)</f>
        <v>MORENO JUAREZ EDUARDO</v>
      </c>
      <c r="N276" s="83" t="str">
        <f>VLOOKUP(L276,Kardex!$A$1:$I$4996,4,FALSE)</f>
        <v>DIRECTOR DE CENTRO FINANCIERO</v>
      </c>
      <c r="O276" s="83" t="str">
        <f>VLOOKUP(L276,Kardex!$A$1:$I$4996,5,FALSE)</f>
        <v>EDO MEX TOLUCA V CARRANZA</v>
      </c>
      <c r="P276" s="49">
        <v>0.3</v>
      </c>
      <c r="Q276" s="120">
        <f t="shared" si="9"/>
        <v>180.00839999999999</v>
      </c>
    </row>
    <row r="277" spans="1:17" s="125" customFormat="1" ht="12" customHeight="1">
      <c r="A277" s="83" t="s">
        <v>2338</v>
      </c>
      <c r="B277" s="84" t="s">
        <v>1249</v>
      </c>
      <c r="C277" s="34">
        <v>3102000001137</v>
      </c>
      <c r="D277" s="35">
        <v>3304.33</v>
      </c>
      <c r="E277" s="67">
        <f t="shared" si="8"/>
        <v>429.56290000000001</v>
      </c>
      <c r="F277" s="68">
        <v>0.13</v>
      </c>
      <c r="G277" s="65"/>
      <c r="H277" s="65" t="s">
        <v>2266</v>
      </c>
      <c r="I277" s="127">
        <v>44592</v>
      </c>
      <c r="J277" s="66" t="s">
        <v>2379</v>
      </c>
      <c r="K277" s="83" t="s">
        <v>3860</v>
      </c>
      <c r="L277" s="30">
        <v>52483</v>
      </c>
      <c r="M277" s="83" t="str">
        <f>VLOOKUP(L277,Kardex!$A$1:$I$4996,2,FALSE)</f>
        <v>MORENO JUAREZ EDUARDO</v>
      </c>
      <c r="N277" s="83" t="str">
        <f>VLOOKUP(L277,Kardex!$A$1:$I$4996,4,FALSE)</f>
        <v>DIRECTOR DE CENTRO FINANCIERO</v>
      </c>
      <c r="O277" s="83" t="str">
        <f>VLOOKUP(L277,Kardex!$A$1:$I$4996,5,FALSE)</f>
        <v>EDO MEX TOLUCA V CARRANZA</v>
      </c>
      <c r="P277" s="49">
        <v>0.3</v>
      </c>
      <c r="Q277" s="120">
        <f t="shared" si="9"/>
        <v>128.86886999999999</v>
      </c>
    </row>
    <row r="278" spans="1:17" s="125" customFormat="1" ht="12" customHeight="1">
      <c r="A278" s="83" t="s">
        <v>2338</v>
      </c>
      <c r="B278" s="84" t="s">
        <v>1249</v>
      </c>
      <c r="C278" s="34">
        <v>3101900011427</v>
      </c>
      <c r="D278" s="35">
        <v>458.77</v>
      </c>
      <c r="E278" s="67">
        <f t="shared" si="8"/>
        <v>59.640099999999997</v>
      </c>
      <c r="F278" s="68">
        <v>0.13</v>
      </c>
      <c r="G278" s="65"/>
      <c r="H278" s="65" t="s">
        <v>2339</v>
      </c>
      <c r="I278" s="127">
        <v>44593</v>
      </c>
      <c r="J278" s="66" t="s">
        <v>2379</v>
      </c>
      <c r="K278" s="83" t="s">
        <v>2878</v>
      </c>
      <c r="L278" s="30">
        <v>52483</v>
      </c>
      <c r="M278" s="83" t="str">
        <f>VLOOKUP(L278,Kardex!$A$1:$I$4996,2,FALSE)</f>
        <v>MORENO JUAREZ EDUARDO</v>
      </c>
      <c r="N278" s="83" t="str">
        <f>VLOOKUP(L278,Kardex!$A$1:$I$4996,4,FALSE)</f>
        <v>DIRECTOR DE CENTRO FINANCIERO</v>
      </c>
      <c r="O278" s="83" t="str">
        <f>VLOOKUP(L278,Kardex!$A$1:$I$4996,5,FALSE)</f>
        <v>EDO MEX TOLUCA V CARRANZA</v>
      </c>
      <c r="P278" s="49">
        <v>0.3</v>
      </c>
      <c r="Q278" s="120">
        <f t="shared" si="9"/>
        <v>17.892029999999998</v>
      </c>
    </row>
    <row r="279" spans="1:17" s="125" customFormat="1" ht="12" customHeight="1">
      <c r="A279" s="83" t="s">
        <v>2311</v>
      </c>
      <c r="B279" s="84" t="s">
        <v>1249</v>
      </c>
      <c r="C279" s="34">
        <v>4012100170725</v>
      </c>
      <c r="D279" s="35">
        <v>509.52</v>
      </c>
      <c r="E279" s="67">
        <f t="shared" si="8"/>
        <v>76.427999999999997</v>
      </c>
      <c r="F279" s="68">
        <v>0.15</v>
      </c>
      <c r="G279" s="65"/>
      <c r="H279" s="65" t="s">
        <v>2339</v>
      </c>
      <c r="I279" s="127">
        <v>44587</v>
      </c>
      <c r="J279" s="66" t="s">
        <v>2322</v>
      </c>
      <c r="K279" s="83" t="s">
        <v>2880</v>
      </c>
      <c r="L279" s="30">
        <v>62305</v>
      </c>
      <c r="M279" s="83" t="str">
        <f>VLOOKUP(L279,Kardex!$A$1:$I$4996,2,FALSE)</f>
        <v>SILVA FLORES JAQUELINE ELIZABETH</v>
      </c>
      <c r="N279" s="83" t="str">
        <f>VLOOKUP(L279,Kardex!$A$1:$I$4996,4,FALSE)</f>
        <v>ASESOR</v>
      </c>
      <c r="O279" s="83" t="str">
        <f>VLOOKUP(L279,Kardex!$A$1:$I$4996,5,FALSE)</f>
        <v>EDO MEX TOLUCA V CARRANZA</v>
      </c>
      <c r="P279" s="49">
        <v>0.3</v>
      </c>
      <c r="Q279" s="120">
        <f t="shared" si="9"/>
        <v>22.9284</v>
      </c>
    </row>
    <row r="280" spans="1:17" s="125" customFormat="1" ht="12" customHeight="1">
      <c r="A280" s="83" t="s">
        <v>2335</v>
      </c>
      <c r="B280" s="84" t="s">
        <v>1249</v>
      </c>
      <c r="C280" s="34">
        <v>2882000043374</v>
      </c>
      <c r="D280" s="35">
        <v>4882.92</v>
      </c>
      <c r="E280" s="67">
        <f t="shared" si="8"/>
        <v>830.1</v>
      </c>
      <c r="F280" s="68">
        <v>0.17000073726376841</v>
      </c>
      <c r="G280" s="65"/>
      <c r="H280" s="65" t="s">
        <v>3784</v>
      </c>
      <c r="I280" s="127">
        <v>44588</v>
      </c>
      <c r="J280" s="66" t="s">
        <v>2379</v>
      </c>
      <c r="K280" s="83" t="s">
        <v>2879</v>
      </c>
      <c r="L280" s="30">
        <v>62305</v>
      </c>
      <c r="M280" s="83" t="str">
        <f>VLOOKUP(L280,Kardex!$A$1:$I$4996,2,FALSE)</f>
        <v>SILVA FLORES JAQUELINE ELIZABETH</v>
      </c>
      <c r="N280" s="83" t="str">
        <f>VLOOKUP(L280,Kardex!$A$1:$I$4996,4,FALSE)</f>
        <v>ASESOR</v>
      </c>
      <c r="O280" s="83" t="str">
        <f>VLOOKUP(L280,Kardex!$A$1:$I$4996,5,FALSE)</f>
        <v>EDO MEX TOLUCA V CARRANZA</v>
      </c>
      <c r="P280" s="49">
        <v>0.3</v>
      </c>
      <c r="Q280" s="120">
        <f t="shared" si="9"/>
        <v>249.03</v>
      </c>
    </row>
    <row r="281" spans="1:17" s="125" customFormat="1" ht="12" customHeight="1">
      <c r="A281" s="83" t="s">
        <v>2311</v>
      </c>
      <c r="B281" s="84" t="s">
        <v>1249</v>
      </c>
      <c r="C281" s="34">
        <v>4011900461129</v>
      </c>
      <c r="D281" s="35">
        <v>4013.97</v>
      </c>
      <c r="E281" s="67">
        <f t="shared" si="8"/>
        <v>602.0954999999999</v>
      </c>
      <c r="F281" s="68">
        <v>0.15</v>
      </c>
      <c r="G281" s="65"/>
      <c r="H281" s="65" t="s">
        <v>2266</v>
      </c>
      <c r="I281" s="127">
        <v>44566</v>
      </c>
      <c r="J281" s="66" t="s">
        <v>2379</v>
      </c>
      <c r="K281" s="83" t="s">
        <v>3861</v>
      </c>
      <c r="L281" s="30">
        <v>63407</v>
      </c>
      <c r="M281" s="83" t="str">
        <f>VLOOKUP(L281,Kardex!$A$1:$I$4996,2,FALSE)</f>
        <v>CASAS LUGO BRENDA CARMINA</v>
      </c>
      <c r="N281" s="83" t="str">
        <f>VLOOKUP(L281,Kardex!$A$1:$I$4996,4,FALSE)</f>
        <v>ASESOR</v>
      </c>
      <c r="O281" s="83" t="str">
        <f>VLOOKUP(L281,Kardex!$A$1:$I$4996,5,FALSE)</f>
        <v>EDO MEX VALLE DORADO</v>
      </c>
      <c r="P281" s="49">
        <v>0.3</v>
      </c>
      <c r="Q281" s="120">
        <f t="shared" si="9"/>
        <v>180.62864999999996</v>
      </c>
    </row>
    <row r="282" spans="1:17" s="125" customFormat="1" ht="12" customHeight="1">
      <c r="A282" s="83" t="s">
        <v>2311</v>
      </c>
      <c r="B282" s="84" t="s">
        <v>1249</v>
      </c>
      <c r="C282" s="34">
        <v>4011900461196</v>
      </c>
      <c r="D282" s="35">
        <v>3644.75</v>
      </c>
      <c r="E282" s="67">
        <f t="shared" si="8"/>
        <v>546.71249999999998</v>
      </c>
      <c r="F282" s="68">
        <v>0.15</v>
      </c>
      <c r="G282" s="65"/>
      <c r="H282" s="65" t="s">
        <v>2266</v>
      </c>
      <c r="I282" s="127">
        <v>44566</v>
      </c>
      <c r="J282" s="66" t="s">
        <v>2379</v>
      </c>
      <c r="K282" s="83" t="s">
        <v>3861</v>
      </c>
      <c r="L282" s="30">
        <v>63407</v>
      </c>
      <c r="M282" s="83" t="str">
        <f>VLOOKUP(L282,Kardex!$A$1:$I$4996,2,FALSE)</f>
        <v>CASAS LUGO BRENDA CARMINA</v>
      </c>
      <c r="N282" s="83" t="str">
        <f>VLOOKUP(L282,Kardex!$A$1:$I$4996,4,FALSE)</f>
        <v>ASESOR</v>
      </c>
      <c r="O282" s="83" t="str">
        <f>VLOOKUP(L282,Kardex!$A$1:$I$4996,5,FALSE)</f>
        <v>EDO MEX VALLE DORADO</v>
      </c>
      <c r="P282" s="49">
        <v>0.3</v>
      </c>
      <c r="Q282" s="120">
        <f t="shared" si="9"/>
        <v>164.01374999999999</v>
      </c>
    </row>
    <row r="283" spans="1:17" s="125" customFormat="1" ht="12" customHeight="1">
      <c r="A283" s="83" t="s">
        <v>2338</v>
      </c>
      <c r="B283" s="84" t="s">
        <v>1249</v>
      </c>
      <c r="C283" s="34">
        <v>3101900020086</v>
      </c>
      <c r="D283" s="35">
        <v>253.18</v>
      </c>
      <c r="E283" s="67">
        <f t="shared" si="8"/>
        <v>32.913400000000003</v>
      </c>
      <c r="F283" s="68">
        <v>0.13</v>
      </c>
      <c r="G283" s="65"/>
      <c r="H283" s="65" t="s">
        <v>2339</v>
      </c>
      <c r="I283" s="127">
        <v>44593</v>
      </c>
      <c r="J283" s="66" t="s">
        <v>2379</v>
      </c>
      <c r="K283" s="83" t="s">
        <v>2881</v>
      </c>
      <c r="L283" s="30">
        <v>63407</v>
      </c>
      <c r="M283" s="83" t="str">
        <f>VLOOKUP(L283,Kardex!$A$1:$I$4996,2,FALSE)</f>
        <v>CASAS LUGO BRENDA CARMINA</v>
      </c>
      <c r="N283" s="83" t="str">
        <f>VLOOKUP(L283,Kardex!$A$1:$I$4996,4,FALSE)</f>
        <v>ASESOR</v>
      </c>
      <c r="O283" s="83" t="str">
        <f>VLOOKUP(L283,Kardex!$A$1:$I$4996,5,FALSE)</f>
        <v>EDO MEX VALLE DORADO</v>
      </c>
      <c r="P283" s="49">
        <v>0.3</v>
      </c>
      <c r="Q283" s="120">
        <f t="shared" si="9"/>
        <v>9.8740199999999998</v>
      </c>
    </row>
    <row r="284" spans="1:17" s="125" customFormat="1" ht="12" customHeight="1">
      <c r="A284" s="83" t="s">
        <v>2311</v>
      </c>
      <c r="B284" s="84" t="s">
        <v>1249</v>
      </c>
      <c r="C284" s="34">
        <v>4012100277068</v>
      </c>
      <c r="D284" s="35">
        <v>318.95999999999998</v>
      </c>
      <c r="E284" s="67">
        <f t="shared" si="8"/>
        <v>47.843999999999994</v>
      </c>
      <c r="F284" s="68">
        <v>0.15</v>
      </c>
      <c r="G284" s="65"/>
      <c r="H284" s="65" t="s">
        <v>2339</v>
      </c>
      <c r="I284" s="127">
        <v>44593</v>
      </c>
      <c r="J284" s="66" t="s">
        <v>2322</v>
      </c>
      <c r="K284" s="83" t="s">
        <v>2882</v>
      </c>
      <c r="L284" s="30">
        <v>63407</v>
      </c>
      <c r="M284" s="83" t="str">
        <f>VLOOKUP(L284,Kardex!$A$1:$I$4996,2,FALSE)</f>
        <v>CASAS LUGO BRENDA CARMINA</v>
      </c>
      <c r="N284" s="83" t="str">
        <f>VLOOKUP(L284,Kardex!$A$1:$I$4996,4,FALSE)</f>
        <v>ASESOR</v>
      </c>
      <c r="O284" s="83" t="str">
        <f>VLOOKUP(L284,Kardex!$A$1:$I$4996,5,FALSE)</f>
        <v>EDO MEX VALLE DORADO</v>
      </c>
      <c r="P284" s="49">
        <v>0.3</v>
      </c>
      <c r="Q284" s="120">
        <f t="shared" si="9"/>
        <v>14.353199999999998</v>
      </c>
    </row>
    <row r="285" spans="1:17" s="125" customFormat="1" ht="12" customHeight="1">
      <c r="A285" s="83" t="s">
        <v>2335</v>
      </c>
      <c r="B285" s="84" t="s">
        <v>1249</v>
      </c>
      <c r="C285" s="34">
        <v>2882000050182</v>
      </c>
      <c r="D285" s="35">
        <v>4198.8100000000004</v>
      </c>
      <c r="E285" s="67">
        <f t="shared" si="8"/>
        <v>785.18</v>
      </c>
      <c r="F285" s="68">
        <v>0.18700060255167533</v>
      </c>
      <c r="G285" s="65"/>
      <c r="H285" s="65" t="s">
        <v>2339</v>
      </c>
      <c r="I285" s="127">
        <v>44575</v>
      </c>
      <c r="J285" s="66" t="s">
        <v>2379</v>
      </c>
      <c r="K285" s="83" t="s">
        <v>2883</v>
      </c>
      <c r="L285" s="30">
        <v>62471</v>
      </c>
      <c r="M285" s="83" t="str">
        <f>VLOOKUP(L285,Kardex!$A$1:$I$4996,2,FALSE)</f>
        <v>JIRASH MEDINA CARLOS GABRIEL</v>
      </c>
      <c r="N285" s="83" t="str">
        <f>VLOOKUP(L285,Kardex!$A$1:$I$4996,4,FALSE)</f>
        <v>SUBDIRECTOR DE CENTRO FINANCIERO</v>
      </c>
      <c r="O285" s="83" t="str">
        <f>VLOOKUP(L285,Kardex!$A$1:$I$4996,5,FALSE)</f>
        <v>EDO MEX VALLE DORADO</v>
      </c>
      <c r="P285" s="49">
        <v>0.3</v>
      </c>
      <c r="Q285" s="120">
        <f t="shared" si="9"/>
        <v>235.55399999999997</v>
      </c>
    </row>
    <row r="286" spans="1:17" s="125" customFormat="1" ht="12" customHeight="1">
      <c r="A286" s="83" t="s">
        <v>2335</v>
      </c>
      <c r="B286" s="84" t="s">
        <v>1249</v>
      </c>
      <c r="C286" s="34">
        <v>2882000050162</v>
      </c>
      <c r="D286" s="35">
        <v>5446.61</v>
      </c>
      <c r="E286" s="67">
        <f t="shared" si="8"/>
        <v>1034.8559</v>
      </c>
      <c r="F286" s="68">
        <v>0.19</v>
      </c>
      <c r="G286" s="65"/>
      <c r="H286" s="65" t="s">
        <v>2339</v>
      </c>
      <c r="I286" s="127">
        <v>44581</v>
      </c>
      <c r="J286" s="66" t="s">
        <v>2379</v>
      </c>
      <c r="K286" s="83" t="s">
        <v>2883</v>
      </c>
      <c r="L286" s="30">
        <v>62471</v>
      </c>
      <c r="M286" s="83" t="str">
        <f>VLOOKUP(L286,Kardex!$A$1:$I$4996,2,FALSE)</f>
        <v>JIRASH MEDINA CARLOS GABRIEL</v>
      </c>
      <c r="N286" s="83" t="str">
        <f>VLOOKUP(L286,Kardex!$A$1:$I$4996,4,FALSE)</f>
        <v>SUBDIRECTOR DE CENTRO FINANCIERO</v>
      </c>
      <c r="O286" s="83" t="str">
        <f>VLOOKUP(L286,Kardex!$A$1:$I$4996,5,FALSE)</f>
        <v>EDO MEX VALLE DORADO</v>
      </c>
      <c r="P286" s="49">
        <v>0.3</v>
      </c>
      <c r="Q286" s="120">
        <f t="shared" si="9"/>
        <v>310.45677000000001</v>
      </c>
    </row>
    <row r="287" spans="1:17" s="125" customFormat="1" ht="12" customHeight="1">
      <c r="A287" s="83" t="s">
        <v>2335</v>
      </c>
      <c r="B287" s="84" t="s">
        <v>1249</v>
      </c>
      <c r="C287" s="34">
        <v>2882000050254</v>
      </c>
      <c r="D287" s="35">
        <v>4809.3100000000004</v>
      </c>
      <c r="E287" s="67">
        <f t="shared" si="8"/>
        <v>899.34</v>
      </c>
      <c r="F287" s="68">
        <v>0.18699979830786537</v>
      </c>
      <c r="G287" s="65"/>
      <c r="H287" s="65" t="s">
        <v>2339</v>
      </c>
      <c r="I287" s="127">
        <v>44581</v>
      </c>
      <c r="J287" s="66" t="s">
        <v>2379</v>
      </c>
      <c r="K287" s="83" t="s">
        <v>2883</v>
      </c>
      <c r="L287" s="30">
        <v>62471</v>
      </c>
      <c r="M287" s="83" t="str">
        <f>VLOOKUP(L287,Kardex!$A$1:$I$4996,2,FALSE)</f>
        <v>JIRASH MEDINA CARLOS GABRIEL</v>
      </c>
      <c r="N287" s="83" t="str">
        <f>VLOOKUP(L287,Kardex!$A$1:$I$4996,4,FALSE)</f>
        <v>SUBDIRECTOR DE CENTRO FINANCIERO</v>
      </c>
      <c r="O287" s="83" t="str">
        <f>VLOOKUP(L287,Kardex!$A$1:$I$4996,5,FALSE)</f>
        <v>EDO MEX VALLE DORADO</v>
      </c>
      <c r="P287" s="49">
        <v>0.3</v>
      </c>
      <c r="Q287" s="120">
        <f t="shared" si="9"/>
        <v>269.80200000000002</v>
      </c>
    </row>
    <row r="288" spans="1:17" s="125" customFormat="1" ht="12" customHeight="1">
      <c r="A288" s="83" t="s">
        <v>2338</v>
      </c>
      <c r="B288" s="84" t="s">
        <v>1249</v>
      </c>
      <c r="C288" s="34">
        <v>3101900018621</v>
      </c>
      <c r="D288" s="35">
        <v>418.38</v>
      </c>
      <c r="E288" s="67">
        <f t="shared" si="8"/>
        <v>54.389400000000002</v>
      </c>
      <c r="F288" s="68">
        <v>0.13</v>
      </c>
      <c r="G288" s="65"/>
      <c r="H288" s="65" t="s">
        <v>2339</v>
      </c>
      <c r="I288" s="127">
        <v>44587</v>
      </c>
      <c r="J288" s="66" t="s">
        <v>2379</v>
      </c>
      <c r="K288" s="83" t="s">
        <v>2884</v>
      </c>
      <c r="L288" s="30">
        <v>62471</v>
      </c>
      <c r="M288" s="83" t="str">
        <f>VLOOKUP(L288,Kardex!$A$1:$I$4996,2,FALSE)</f>
        <v>JIRASH MEDINA CARLOS GABRIEL</v>
      </c>
      <c r="N288" s="83" t="str">
        <f>VLOOKUP(L288,Kardex!$A$1:$I$4996,4,FALSE)</f>
        <v>SUBDIRECTOR DE CENTRO FINANCIERO</v>
      </c>
      <c r="O288" s="83" t="str">
        <f>VLOOKUP(L288,Kardex!$A$1:$I$4996,5,FALSE)</f>
        <v>EDO MEX VALLE DORADO</v>
      </c>
      <c r="P288" s="49">
        <v>0.3</v>
      </c>
      <c r="Q288" s="120">
        <f t="shared" si="9"/>
        <v>16.31682</v>
      </c>
    </row>
    <row r="289" spans="1:17" s="125" customFormat="1" ht="12" customHeight="1">
      <c r="A289" s="83" t="s">
        <v>2335</v>
      </c>
      <c r="B289" s="84" t="s">
        <v>1249</v>
      </c>
      <c r="C289" s="34">
        <v>2882000050182</v>
      </c>
      <c r="D289" s="35">
        <v>4198.84</v>
      </c>
      <c r="E289" s="67">
        <f t="shared" si="8"/>
        <v>785.18</v>
      </c>
      <c r="F289" s="68">
        <v>0.186999266464071</v>
      </c>
      <c r="G289" s="65"/>
      <c r="H289" s="65" t="s">
        <v>2339</v>
      </c>
      <c r="I289" s="127">
        <v>44588</v>
      </c>
      <c r="J289" s="66" t="s">
        <v>2379</v>
      </c>
      <c r="K289" s="83" t="s">
        <v>2883</v>
      </c>
      <c r="L289" s="30">
        <v>62471</v>
      </c>
      <c r="M289" s="83" t="str">
        <f>VLOOKUP(L289,Kardex!$A$1:$I$4996,2,FALSE)</f>
        <v>JIRASH MEDINA CARLOS GABRIEL</v>
      </c>
      <c r="N289" s="83" t="str">
        <f>VLOOKUP(L289,Kardex!$A$1:$I$4996,4,FALSE)</f>
        <v>SUBDIRECTOR DE CENTRO FINANCIERO</v>
      </c>
      <c r="O289" s="83" t="str">
        <f>VLOOKUP(L289,Kardex!$A$1:$I$4996,5,FALSE)</f>
        <v>EDO MEX VALLE DORADO</v>
      </c>
      <c r="P289" s="49">
        <v>0.3</v>
      </c>
      <c r="Q289" s="120">
        <f t="shared" si="9"/>
        <v>235.55399999999997</v>
      </c>
    </row>
    <row r="290" spans="1:17" s="125" customFormat="1" ht="12" customHeight="1">
      <c r="A290" s="83" t="s">
        <v>2338</v>
      </c>
      <c r="B290" s="84" t="s">
        <v>1249</v>
      </c>
      <c r="C290" s="34">
        <v>3102100015489</v>
      </c>
      <c r="D290" s="35">
        <v>55.97</v>
      </c>
      <c r="E290" s="67">
        <f t="shared" si="8"/>
        <v>7.2761000000000005</v>
      </c>
      <c r="F290" s="68">
        <v>0.13</v>
      </c>
      <c r="G290" s="65"/>
      <c r="H290" s="65" t="s">
        <v>2339</v>
      </c>
      <c r="I290" s="127">
        <v>44594</v>
      </c>
      <c r="J290" s="66" t="s">
        <v>2322</v>
      </c>
      <c r="K290" s="83" t="s">
        <v>2885</v>
      </c>
      <c r="L290" s="30">
        <v>62642</v>
      </c>
      <c r="M290" s="83" t="str">
        <f>VLOOKUP(L290,Kardex!$A$1:$I$4996,2,FALSE)</f>
        <v>MANZO REYES GRETCHEN MARIANA</v>
      </c>
      <c r="N290" s="83" t="str">
        <f>VLOOKUP(L290,Kardex!$A$1:$I$4996,4,FALSE)</f>
        <v>ASESOR</v>
      </c>
      <c r="O290" s="83" t="str">
        <f>VLOOKUP(L290,Kardex!$A$1:$I$4996,5,FALSE)</f>
        <v>EDO MEX VALLE DORADO</v>
      </c>
      <c r="P290" s="49">
        <v>0.3</v>
      </c>
      <c r="Q290" s="120">
        <f t="shared" si="9"/>
        <v>2.18283</v>
      </c>
    </row>
    <row r="291" spans="1:17" s="125" customFormat="1" ht="12" customHeight="1">
      <c r="A291" s="83" t="s">
        <v>2311</v>
      </c>
      <c r="B291" s="84" t="s">
        <v>1249</v>
      </c>
      <c r="C291" s="34">
        <v>4011900419215</v>
      </c>
      <c r="D291" s="35">
        <v>858.68</v>
      </c>
      <c r="E291" s="67">
        <f t="shared" si="8"/>
        <v>128.80199999999999</v>
      </c>
      <c r="F291" s="68">
        <v>0.15</v>
      </c>
      <c r="G291" s="65"/>
      <c r="H291" s="65" t="s">
        <v>2339</v>
      </c>
      <c r="I291" s="127">
        <v>44571</v>
      </c>
      <c r="J291" s="66" t="s">
        <v>2379</v>
      </c>
      <c r="K291" s="83" t="s">
        <v>2886</v>
      </c>
      <c r="L291" s="30">
        <v>62828</v>
      </c>
      <c r="M291" s="83" t="str">
        <f>VLOOKUP(L291,Kardex!$A$1:$I$4996,2,FALSE)</f>
        <v>MERINO RODRIGUEZ JORGE RAMSES</v>
      </c>
      <c r="N291" s="83" t="str">
        <f>VLOOKUP(L291,Kardex!$A$1:$I$4996,4,FALSE)</f>
        <v>ASESOR</v>
      </c>
      <c r="O291" s="83" t="str">
        <f>VLOOKUP(L291,Kardex!$A$1:$I$4996,5,FALSE)</f>
        <v>EDO MEX VALLE DORADO</v>
      </c>
      <c r="P291" s="49">
        <v>0.3</v>
      </c>
      <c r="Q291" s="120">
        <f t="shared" si="9"/>
        <v>38.640599999999999</v>
      </c>
    </row>
    <row r="292" spans="1:17" s="125" customFormat="1" ht="12" customHeight="1">
      <c r="A292" s="83" t="s">
        <v>2311</v>
      </c>
      <c r="B292" s="84" t="s">
        <v>1249</v>
      </c>
      <c r="C292" s="34">
        <v>4011900339607</v>
      </c>
      <c r="D292" s="35">
        <v>413.85</v>
      </c>
      <c r="E292" s="67">
        <f t="shared" si="8"/>
        <v>41.39</v>
      </c>
      <c r="F292" s="68">
        <v>0.10001208167210342</v>
      </c>
      <c r="G292" s="65"/>
      <c r="H292" s="65" t="s">
        <v>2339</v>
      </c>
      <c r="I292" s="127">
        <v>44573</v>
      </c>
      <c r="J292" s="66" t="s">
        <v>2379</v>
      </c>
      <c r="K292" s="83" t="s">
        <v>2887</v>
      </c>
      <c r="L292" s="30">
        <v>62828</v>
      </c>
      <c r="M292" s="83" t="str">
        <f>VLOOKUP(L292,Kardex!$A$1:$I$4996,2,FALSE)</f>
        <v>MERINO RODRIGUEZ JORGE RAMSES</v>
      </c>
      <c r="N292" s="83" t="str">
        <f>VLOOKUP(L292,Kardex!$A$1:$I$4996,4,FALSE)</f>
        <v>ASESOR</v>
      </c>
      <c r="O292" s="83" t="str">
        <f>VLOOKUP(L292,Kardex!$A$1:$I$4996,5,FALSE)</f>
        <v>EDO MEX VALLE DORADO</v>
      </c>
      <c r="P292" s="49">
        <v>0.3</v>
      </c>
      <c r="Q292" s="120">
        <f t="shared" si="9"/>
        <v>12.417</v>
      </c>
    </row>
    <row r="293" spans="1:17" s="125" customFormat="1" ht="12" customHeight="1">
      <c r="A293" s="83" t="s">
        <v>2335</v>
      </c>
      <c r="B293" s="84" t="s">
        <v>1249</v>
      </c>
      <c r="C293" s="34">
        <v>2882000034130</v>
      </c>
      <c r="D293" s="35">
        <v>399.9</v>
      </c>
      <c r="E293" s="67">
        <f t="shared" si="8"/>
        <v>67.98</v>
      </c>
      <c r="F293" s="68">
        <v>0.16999249812453116</v>
      </c>
      <c r="G293" s="65"/>
      <c r="H293" s="65" t="s">
        <v>3784</v>
      </c>
      <c r="I293" s="127">
        <v>44582</v>
      </c>
      <c r="J293" s="66" t="s">
        <v>2379</v>
      </c>
      <c r="K293" s="83" t="s">
        <v>2888</v>
      </c>
      <c r="L293" s="30">
        <v>62828</v>
      </c>
      <c r="M293" s="83" t="str">
        <f>VLOOKUP(L293,Kardex!$A$1:$I$4996,2,FALSE)</f>
        <v>MERINO RODRIGUEZ JORGE RAMSES</v>
      </c>
      <c r="N293" s="83" t="str">
        <f>VLOOKUP(L293,Kardex!$A$1:$I$4996,4,FALSE)</f>
        <v>ASESOR</v>
      </c>
      <c r="O293" s="83" t="str">
        <f>VLOOKUP(L293,Kardex!$A$1:$I$4996,5,FALSE)</f>
        <v>EDO MEX VALLE DORADO</v>
      </c>
      <c r="P293" s="49">
        <v>0.3</v>
      </c>
      <c r="Q293" s="120">
        <f t="shared" si="9"/>
        <v>20.394000000000002</v>
      </c>
    </row>
    <row r="294" spans="1:17" s="125" customFormat="1" ht="12" customHeight="1">
      <c r="A294" s="83" t="s">
        <v>2338</v>
      </c>
      <c r="B294" s="84" t="s">
        <v>1249</v>
      </c>
      <c r="C294" s="34">
        <v>3102000018810</v>
      </c>
      <c r="D294" s="35">
        <v>487.23</v>
      </c>
      <c r="E294" s="67">
        <f t="shared" si="8"/>
        <v>63.339900000000007</v>
      </c>
      <c r="F294" s="68">
        <v>0.13</v>
      </c>
      <c r="G294" s="65"/>
      <c r="H294" s="65" t="s">
        <v>2339</v>
      </c>
      <c r="I294" s="127">
        <v>44585</v>
      </c>
      <c r="J294" s="66" t="s">
        <v>2379</v>
      </c>
      <c r="K294" s="83" t="s">
        <v>2889</v>
      </c>
      <c r="L294" s="30">
        <v>62828</v>
      </c>
      <c r="M294" s="83" t="str">
        <f>VLOOKUP(L294,Kardex!$A$1:$I$4996,2,FALSE)</f>
        <v>MERINO RODRIGUEZ JORGE RAMSES</v>
      </c>
      <c r="N294" s="83" t="str">
        <f>VLOOKUP(L294,Kardex!$A$1:$I$4996,4,FALSE)</f>
        <v>ASESOR</v>
      </c>
      <c r="O294" s="83" t="str">
        <f>VLOOKUP(L294,Kardex!$A$1:$I$4996,5,FALSE)</f>
        <v>EDO MEX VALLE DORADO</v>
      </c>
      <c r="P294" s="49">
        <v>0.3</v>
      </c>
      <c r="Q294" s="120">
        <f t="shared" si="9"/>
        <v>19.00197</v>
      </c>
    </row>
    <row r="295" spans="1:17" s="125" customFormat="1" ht="12" customHeight="1">
      <c r="A295" s="83" t="s">
        <v>2311</v>
      </c>
      <c r="B295" s="84" t="s">
        <v>1249</v>
      </c>
      <c r="C295" s="34">
        <v>4011900309417</v>
      </c>
      <c r="D295" s="35">
        <v>3212.96</v>
      </c>
      <c r="E295" s="67">
        <f t="shared" si="8"/>
        <v>481.94399999999996</v>
      </c>
      <c r="F295" s="68">
        <v>0.15</v>
      </c>
      <c r="G295" s="65"/>
      <c r="H295" s="65" t="s">
        <v>2308</v>
      </c>
      <c r="I295" s="127">
        <v>44594</v>
      </c>
      <c r="J295" s="66" t="s">
        <v>2379</v>
      </c>
      <c r="K295" s="83" t="s">
        <v>3862</v>
      </c>
      <c r="L295" s="30">
        <v>62828</v>
      </c>
      <c r="M295" s="83" t="str">
        <f>VLOOKUP(L295,Kardex!$A$1:$I$4996,2,FALSE)</f>
        <v>MERINO RODRIGUEZ JORGE RAMSES</v>
      </c>
      <c r="N295" s="83" t="str">
        <f>VLOOKUP(L295,Kardex!$A$1:$I$4996,4,FALSE)</f>
        <v>ASESOR</v>
      </c>
      <c r="O295" s="83" t="str">
        <f>VLOOKUP(L295,Kardex!$A$1:$I$4996,5,FALSE)</f>
        <v>EDO MEX VALLE DORADO</v>
      </c>
      <c r="P295" s="49">
        <v>0.3</v>
      </c>
      <c r="Q295" s="120">
        <f t="shared" si="9"/>
        <v>144.58319999999998</v>
      </c>
    </row>
    <row r="296" spans="1:17" s="125" customFormat="1" ht="12" customHeight="1">
      <c r="A296" s="83" t="s">
        <v>2311</v>
      </c>
      <c r="B296" s="84" t="s">
        <v>1249</v>
      </c>
      <c r="C296" s="34">
        <v>4011900435732</v>
      </c>
      <c r="D296" s="35">
        <v>6867.28</v>
      </c>
      <c r="E296" s="67">
        <f t="shared" si="8"/>
        <v>1030.0919999999999</v>
      </c>
      <c r="F296" s="68">
        <v>0.15</v>
      </c>
      <c r="G296" s="65"/>
      <c r="H296" s="65" t="s">
        <v>2266</v>
      </c>
      <c r="I296" s="127">
        <v>44575</v>
      </c>
      <c r="J296" s="66" t="s">
        <v>2379</v>
      </c>
      <c r="K296" s="83" t="s">
        <v>3863</v>
      </c>
      <c r="L296" s="30">
        <v>63354</v>
      </c>
      <c r="M296" s="83" t="str">
        <f>VLOOKUP(L296,Kardex!$A$1:$I$4996,2,FALSE)</f>
        <v>ZALDIVAR BUSTAMANTE RICARDO</v>
      </c>
      <c r="N296" s="83" t="str">
        <f>VLOOKUP(L296,Kardex!$A$1:$I$4996,4,FALSE)</f>
        <v>INTERNO</v>
      </c>
      <c r="O296" s="83" t="str">
        <f>VLOOKUP(L296,Kardex!$A$1:$I$4996,5,FALSE)</f>
        <v>EDO MEX SATELITE</v>
      </c>
      <c r="P296" s="49">
        <v>0.3</v>
      </c>
      <c r="Q296" s="120">
        <f t="shared" si="9"/>
        <v>309.02759999999995</v>
      </c>
    </row>
    <row r="297" spans="1:17" s="125" customFormat="1" ht="12" customHeight="1">
      <c r="A297" s="83" t="s">
        <v>2335</v>
      </c>
      <c r="B297" s="84" t="s">
        <v>1249</v>
      </c>
      <c r="C297" s="34">
        <v>2881900019782</v>
      </c>
      <c r="D297" s="35">
        <v>2374.84</v>
      </c>
      <c r="E297" s="67">
        <f t="shared" si="8"/>
        <v>208.98999999999998</v>
      </c>
      <c r="F297" s="68">
        <v>8.8001718010476487E-2</v>
      </c>
      <c r="G297" s="65"/>
      <c r="H297" s="65" t="s">
        <v>2339</v>
      </c>
      <c r="I297" s="127">
        <v>44578</v>
      </c>
      <c r="J297" s="66" t="s">
        <v>2379</v>
      </c>
      <c r="K297" s="83" t="s">
        <v>3864</v>
      </c>
      <c r="L297" s="30">
        <v>63354</v>
      </c>
      <c r="M297" s="83" t="str">
        <f>VLOOKUP(L297,Kardex!$A$1:$I$4996,2,FALSE)</f>
        <v>ZALDIVAR BUSTAMANTE RICARDO</v>
      </c>
      <c r="N297" s="83" t="str">
        <f>VLOOKUP(L297,Kardex!$A$1:$I$4996,4,FALSE)</f>
        <v>INTERNO</v>
      </c>
      <c r="O297" s="83" t="str">
        <f>VLOOKUP(L297,Kardex!$A$1:$I$4996,5,FALSE)</f>
        <v>EDO MEX SATELITE</v>
      </c>
      <c r="P297" s="49">
        <v>0.3</v>
      </c>
      <c r="Q297" s="120">
        <f t="shared" si="9"/>
        <v>62.696999999999989</v>
      </c>
    </row>
    <row r="298" spans="1:17" s="125" customFormat="1" ht="12" customHeight="1">
      <c r="A298" s="83" t="s">
        <v>2311</v>
      </c>
      <c r="B298" s="84" t="s">
        <v>1249</v>
      </c>
      <c r="C298" s="34">
        <v>4012000604586</v>
      </c>
      <c r="D298" s="35">
        <v>351.23</v>
      </c>
      <c r="E298" s="67">
        <f t="shared" si="8"/>
        <v>52.6845</v>
      </c>
      <c r="F298" s="68">
        <v>0.15</v>
      </c>
      <c r="G298" s="65"/>
      <c r="H298" s="65" t="s">
        <v>2339</v>
      </c>
      <c r="I298" s="127">
        <v>44594</v>
      </c>
      <c r="J298" s="66" t="s">
        <v>2379</v>
      </c>
      <c r="K298" s="83" t="s">
        <v>3622</v>
      </c>
      <c r="L298" s="30">
        <v>63354</v>
      </c>
      <c r="M298" s="83" t="str">
        <f>VLOOKUP(L298,Kardex!$A$1:$I$4996,2,FALSE)</f>
        <v>ZALDIVAR BUSTAMANTE RICARDO</v>
      </c>
      <c r="N298" s="83" t="str">
        <f>VLOOKUP(L298,Kardex!$A$1:$I$4996,4,FALSE)</f>
        <v>INTERNO</v>
      </c>
      <c r="O298" s="83" t="str">
        <f>VLOOKUP(L298,Kardex!$A$1:$I$4996,5,FALSE)</f>
        <v>EDO MEX SATELITE</v>
      </c>
      <c r="P298" s="49">
        <v>0.3</v>
      </c>
      <c r="Q298" s="120">
        <f t="shared" si="9"/>
        <v>15.805349999999999</v>
      </c>
    </row>
    <row r="299" spans="1:17" s="125" customFormat="1" ht="12" customHeight="1">
      <c r="A299" s="83" t="s">
        <v>2338</v>
      </c>
      <c r="B299" s="84" t="s">
        <v>1249</v>
      </c>
      <c r="C299" s="34">
        <v>3102100014146</v>
      </c>
      <c r="D299" s="35">
        <v>1194.8599999999999</v>
      </c>
      <c r="E299" s="67">
        <f t="shared" si="8"/>
        <v>155.33179999999999</v>
      </c>
      <c r="F299" s="68">
        <v>0.13</v>
      </c>
      <c r="G299" s="65"/>
      <c r="H299" s="65" t="s">
        <v>2339</v>
      </c>
      <c r="I299" s="127">
        <v>44568</v>
      </c>
      <c r="J299" s="66" t="s">
        <v>2322</v>
      </c>
      <c r="K299" s="83" t="s">
        <v>2890</v>
      </c>
      <c r="L299" s="30">
        <v>52331</v>
      </c>
      <c r="M299" s="83" t="str">
        <f>VLOOKUP(L299,Kardex!$A$1:$I$4996,2,FALSE)</f>
        <v>PASILLAS MORENO ARNULFO</v>
      </c>
      <c r="N299" s="83" t="str">
        <f>VLOOKUP(L299,Kardex!$A$1:$I$4996,4,FALSE)</f>
        <v>ASESOR SENIOR</v>
      </c>
      <c r="O299" s="83" t="str">
        <f>VLOOKUP(L299,Kardex!$A$1:$I$4996,5,FALSE)</f>
        <v>EDO MEX VALLE DORADO</v>
      </c>
      <c r="P299" s="49">
        <v>0.3</v>
      </c>
      <c r="Q299" s="120">
        <f t="shared" si="9"/>
        <v>46.599539999999998</v>
      </c>
    </row>
    <row r="300" spans="1:17" s="125" customFormat="1" ht="12" customHeight="1">
      <c r="A300" s="83" t="s">
        <v>2311</v>
      </c>
      <c r="B300" s="84" t="s">
        <v>1249</v>
      </c>
      <c r="C300" s="34">
        <v>4012000088322</v>
      </c>
      <c r="D300" s="35">
        <v>552.14</v>
      </c>
      <c r="E300" s="67">
        <f t="shared" si="8"/>
        <v>82.820999999999998</v>
      </c>
      <c r="F300" s="68">
        <v>0.15</v>
      </c>
      <c r="G300" s="65"/>
      <c r="H300" s="65" t="s">
        <v>2339</v>
      </c>
      <c r="I300" s="127">
        <v>44568</v>
      </c>
      <c r="J300" s="66" t="s">
        <v>2379</v>
      </c>
      <c r="K300" s="83" t="s">
        <v>2891</v>
      </c>
      <c r="L300" s="30">
        <v>52331</v>
      </c>
      <c r="M300" s="83" t="str">
        <f>VLOOKUP(L300,Kardex!$A$1:$I$4996,2,FALSE)</f>
        <v>PASILLAS MORENO ARNULFO</v>
      </c>
      <c r="N300" s="83" t="str">
        <f>VLOOKUP(L300,Kardex!$A$1:$I$4996,4,FALSE)</f>
        <v>ASESOR SENIOR</v>
      </c>
      <c r="O300" s="83" t="str">
        <f>VLOOKUP(L300,Kardex!$A$1:$I$4996,5,FALSE)</f>
        <v>EDO MEX VALLE DORADO</v>
      </c>
      <c r="P300" s="49">
        <v>0.3</v>
      </c>
      <c r="Q300" s="120">
        <f t="shared" si="9"/>
        <v>24.846299999999999</v>
      </c>
    </row>
    <row r="301" spans="1:17" s="125" customFormat="1" ht="12" customHeight="1">
      <c r="A301" s="83" t="s">
        <v>2311</v>
      </c>
      <c r="B301" s="84" t="s">
        <v>1249</v>
      </c>
      <c r="C301" s="34">
        <v>4012000104490</v>
      </c>
      <c r="D301" s="35">
        <v>444.01</v>
      </c>
      <c r="E301" s="67">
        <f t="shared" si="8"/>
        <v>66.601500000000001</v>
      </c>
      <c r="F301" s="68">
        <v>0.15</v>
      </c>
      <c r="G301" s="65"/>
      <c r="H301" s="65" t="s">
        <v>2339</v>
      </c>
      <c r="I301" s="127">
        <v>44568</v>
      </c>
      <c r="J301" s="66" t="s">
        <v>2379</v>
      </c>
      <c r="K301" s="83" t="s">
        <v>2892</v>
      </c>
      <c r="L301" s="30">
        <v>52331</v>
      </c>
      <c r="M301" s="83" t="str">
        <f>VLOOKUP(L301,Kardex!$A$1:$I$4996,2,FALSE)</f>
        <v>PASILLAS MORENO ARNULFO</v>
      </c>
      <c r="N301" s="83" t="str">
        <f>VLOOKUP(L301,Kardex!$A$1:$I$4996,4,FALSE)</f>
        <v>ASESOR SENIOR</v>
      </c>
      <c r="O301" s="83" t="str">
        <f>VLOOKUP(L301,Kardex!$A$1:$I$4996,5,FALSE)</f>
        <v>EDO MEX VALLE DORADO</v>
      </c>
      <c r="P301" s="49">
        <v>0.3</v>
      </c>
      <c r="Q301" s="120">
        <f t="shared" si="9"/>
        <v>19.980450000000001</v>
      </c>
    </row>
    <row r="302" spans="1:17" s="125" customFormat="1" ht="12" customHeight="1">
      <c r="A302" s="83" t="s">
        <v>2311</v>
      </c>
      <c r="B302" s="84" t="s">
        <v>1249</v>
      </c>
      <c r="C302" s="34">
        <v>4012100288320</v>
      </c>
      <c r="D302" s="35">
        <v>574.87</v>
      </c>
      <c r="E302" s="67">
        <f t="shared" si="8"/>
        <v>86.230499999999992</v>
      </c>
      <c r="F302" s="68">
        <v>0.15</v>
      </c>
      <c r="G302" s="65"/>
      <c r="H302" s="65" t="s">
        <v>2339</v>
      </c>
      <c r="I302" s="127">
        <v>44568</v>
      </c>
      <c r="J302" s="66" t="s">
        <v>2322</v>
      </c>
      <c r="K302" s="83" t="s">
        <v>3554</v>
      </c>
      <c r="L302" s="30">
        <v>52331</v>
      </c>
      <c r="M302" s="83" t="str">
        <f>VLOOKUP(L302,Kardex!$A$1:$I$4996,2,FALSE)</f>
        <v>PASILLAS MORENO ARNULFO</v>
      </c>
      <c r="N302" s="83" t="str">
        <f>VLOOKUP(L302,Kardex!$A$1:$I$4996,4,FALSE)</f>
        <v>ASESOR SENIOR</v>
      </c>
      <c r="O302" s="83" t="str">
        <f>VLOOKUP(L302,Kardex!$A$1:$I$4996,5,FALSE)</f>
        <v>EDO MEX VALLE DORADO</v>
      </c>
      <c r="P302" s="49">
        <v>0.3</v>
      </c>
      <c r="Q302" s="120">
        <f t="shared" si="9"/>
        <v>25.869149999999998</v>
      </c>
    </row>
    <row r="303" spans="1:17" s="125" customFormat="1" ht="12" customHeight="1">
      <c r="A303" s="83" t="s">
        <v>2338</v>
      </c>
      <c r="B303" s="84" t="s">
        <v>1249</v>
      </c>
      <c r="C303" s="34">
        <v>3101900008407</v>
      </c>
      <c r="D303" s="35">
        <v>539.61</v>
      </c>
      <c r="E303" s="67">
        <f t="shared" si="8"/>
        <v>70.149300000000011</v>
      </c>
      <c r="F303" s="68">
        <v>0.13</v>
      </c>
      <c r="G303" s="65"/>
      <c r="H303" s="65" t="s">
        <v>2339</v>
      </c>
      <c r="I303" s="127">
        <v>44571</v>
      </c>
      <c r="J303" s="66" t="s">
        <v>2379</v>
      </c>
      <c r="K303" s="83" t="s">
        <v>2493</v>
      </c>
      <c r="L303" s="30">
        <v>52331</v>
      </c>
      <c r="M303" s="83" t="str">
        <f>VLOOKUP(L303,Kardex!$A$1:$I$4996,2,FALSE)</f>
        <v>PASILLAS MORENO ARNULFO</v>
      </c>
      <c r="N303" s="83" t="str">
        <f>VLOOKUP(L303,Kardex!$A$1:$I$4996,4,FALSE)</f>
        <v>ASESOR SENIOR</v>
      </c>
      <c r="O303" s="83" t="str">
        <f>VLOOKUP(L303,Kardex!$A$1:$I$4996,5,FALSE)</f>
        <v>EDO MEX VALLE DORADO</v>
      </c>
      <c r="P303" s="49">
        <v>0.3</v>
      </c>
      <c r="Q303" s="120">
        <f t="shared" si="9"/>
        <v>21.044790000000003</v>
      </c>
    </row>
    <row r="304" spans="1:17" s="125" customFormat="1" ht="12" customHeight="1">
      <c r="A304" s="83" t="s">
        <v>2311</v>
      </c>
      <c r="B304" s="84" t="s">
        <v>1249</v>
      </c>
      <c r="C304" s="34">
        <v>4012100379204</v>
      </c>
      <c r="D304" s="35">
        <v>6186.98</v>
      </c>
      <c r="E304" s="67">
        <f t="shared" si="8"/>
        <v>928.04699999999991</v>
      </c>
      <c r="F304" s="68">
        <v>0.15</v>
      </c>
      <c r="G304" s="65"/>
      <c r="H304" s="65" t="s">
        <v>2266</v>
      </c>
      <c r="I304" s="127">
        <v>44571</v>
      </c>
      <c r="J304" s="66" t="s">
        <v>2322</v>
      </c>
      <c r="K304" s="83" t="s">
        <v>3865</v>
      </c>
      <c r="L304" s="30">
        <v>52331</v>
      </c>
      <c r="M304" s="83" t="str">
        <f>VLOOKUP(L304,Kardex!$A$1:$I$4996,2,FALSE)</f>
        <v>PASILLAS MORENO ARNULFO</v>
      </c>
      <c r="N304" s="83" t="str">
        <f>VLOOKUP(L304,Kardex!$A$1:$I$4996,4,FALSE)</f>
        <v>ASESOR SENIOR</v>
      </c>
      <c r="O304" s="83" t="str">
        <f>VLOOKUP(L304,Kardex!$A$1:$I$4996,5,FALSE)</f>
        <v>EDO MEX VALLE DORADO</v>
      </c>
      <c r="P304" s="49">
        <v>0.3</v>
      </c>
      <c r="Q304" s="120">
        <f t="shared" si="9"/>
        <v>278.41409999999996</v>
      </c>
    </row>
    <row r="305" spans="1:17" s="125" customFormat="1" ht="12" customHeight="1">
      <c r="A305" s="83" t="s">
        <v>2311</v>
      </c>
      <c r="B305" s="84" t="s">
        <v>1249</v>
      </c>
      <c r="C305" s="34">
        <v>4012000157258</v>
      </c>
      <c r="D305" s="35">
        <v>404.01</v>
      </c>
      <c r="E305" s="67">
        <f t="shared" si="8"/>
        <v>60.601499999999994</v>
      </c>
      <c r="F305" s="68">
        <v>0.15</v>
      </c>
      <c r="G305" s="65"/>
      <c r="H305" s="65" t="s">
        <v>2339</v>
      </c>
      <c r="I305" s="127">
        <v>44572</v>
      </c>
      <c r="J305" s="66" t="s">
        <v>2379</v>
      </c>
      <c r="K305" s="83" t="s">
        <v>2893</v>
      </c>
      <c r="L305" s="30">
        <v>52331</v>
      </c>
      <c r="M305" s="83" t="str">
        <f>VLOOKUP(L305,Kardex!$A$1:$I$4996,2,FALSE)</f>
        <v>PASILLAS MORENO ARNULFO</v>
      </c>
      <c r="N305" s="83" t="str">
        <f>VLOOKUP(L305,Kardex!$A$1:$I$4996,4,FALSE)</f>
        <v>ASESOR SENIOR</v>
      </c>
      <c r="O305" s="83" t="str">
        <f>VLOOKUP(L305,Kardex!$A$1:$I$4996,5,FALSE)</f>
        <v>EDO MEX VALLE DORADO</v>
      </c>
      <c r="P305" s="49">
        <v>0.3</v>
      </c>
      <c r="Q305" s="120">
        <f t="shared" si="9"/>
        <v>18.180449999999997</v>
      </c>
    </row>
    <row r="306" spans="1:17" s="125" customFormat="1" ht="12" customHeight="1">
      <c r="A306" s="83" t="s">
        <v>2338</v>
      </c>
      <c r="B306" s="84" t="s">
        <v>1249</v>
      </c>
      <c r="C306" s="34">
        <v>3101900018571</v>
      </c>
      <c r="D306" s="35">
        <v>2705.21</v>
      </c>
      <c r="E306" s="67">
        <f t="shared" si="8"/>
        <v>351.6773</v>
      </c>
      <c r="F306" s="68">
        <v>0.13</v>
      </c>
      <c r="G306" s="65"/>
      <c r="H306" s="65" t="s">
        <v>2266</v>
      </c>
      <c r="I306" s="127">
        <v>44573</v>
      </c>
      <c r="J306" s="66" t="s">
        <v>2379</v>
      </c>
      <c r="K306" s="83" t="s">
        <v>3866</v>
      </c>
      <c r="L306" s="30">
        <v>52331</v>
      </c>
      <c r="M306" s="83" t="str">
        <f>VLOOKUP(L306,Kardex!$A$1:$I$4996,2,FALSE)</f>
        <v>PASILLAS MORENO ARNULFO</v>
      </c>
      <c r="N306" s="83" t="str">
        <f>VLOOKUP(L306,Kardex!$A$1:$I$4996,4,FALSE)</f>
        <v>ASESOR SENIOR</v>
      </c>
      <c r="O306" s="83" t="str">
        <f>VLOOKUP(L306,Kardex!$A$1:$I$4996,5,FALSE)</f>
        <v>EDO MEX VALLE DORADO</v>
      </c>
      <c r="P306" s="49">
        <v>0.3</v>
      </c>
      <c r="Q306" s="120">
        <f t="shared" si="9"/>
        <v>105.50319</v>
      </c>
    </row>
    <row r="307" spans="1:17" s="125" customFormat="1" ht="12" customHeight="1">
      <c r="A307" s="83" t="s">
        <v>2338</v>
      </c>
      <c r="B307" s="84" t="s">
        <v>1249</v>
      </c>
      <c r="C307" s="34">
        <v>3101900018582</v>
      </c>
      <c r="D307" s="35">
        <v>5071.57</v>
      </c>
      <c r="E307" s="67">
        <f t="shared" si="8"/>
        <v>659.30409999999995</v>
      </c>
      <c r="F307" s="68">
        <v>0.13</v>
      </c>
      <c r="G307" s="65"/>
      <c r="H307" s="65" t="s">
        <v>2266</v>
      </c>
      <c r="I307" s="127">
        <v>44573</v>
      </c>
      <c r="J307" s="66" t="s">
        <v>2379</v>
      </c>
      <c r="K307" s="83" t="s">
        <v>3866</v>
      </c>
      <c r="L307" s="30">
        <v>52331</v>
      </c>
      <c r="M307" s="83" t="str">
        <f>VLOOKUP(L307,Kardex!$A$1:$I$4996,2,FALSE)</f>
        <v>PASILLAS MORENO ARNULFO</v>
      </c>
      <c r="N307" s="83" t="str">
        <f>VLOOKUP(L307,Kardex!$A$1:$I$4996,4,FALSE)</f>
        <v>ASESOR SENIOR</v>
      </c>
      <c r="O307" s="83" t="str">
        <f>VLOOKUP(L307,Kardex!$A$1:$I$4996,5,FALSE)</f>
        <v>EDO MEX VALLE DORADO</v>
      </c>
      <c r="P307" s="49">
        <v>0.3</v>
      </c>
      <c r="Q307" s="120">
        <f t="shared" si="9"/>
        <v>197.79122999999998</v>
      </c>
    </row>
    <row r="308" spans="1:17" s="125" customFormat="1" ht="12" customHeight="1">
      <c r="A308" s="83" t="s">
        <v>2311</v>
      </c>
      <c r="B308" s="84" t="s">
        <v>1249</v>
      </c>
      <c r="C308" s="34">
        <v>4012000196631</v>
      </c>
      <c r="D308" s="35">
        <v>325.42</v>
      </c>
      <c r="E308" s="67">
        <f t="shared" si="8"/>
        <v>48.813000000000002</v>
      </c>
      <c r="F308" s="68">
        <v>0.15</v>
      </c>
      <c r="G308" s="65"/>
      <c r="H308" s="65" t="s">
        <v>2339</v>
      </c>
      <c r="I308" s="127">
        <v>44575</v>
      </c>
      <c r="J308" s="66" t="s">
        <v>2379</v>
      </c>
      <c r="K308" s="83" t="s">
        <v>2894</v>
      </c>
      <c r="L308" s="30">
        <v>52331</v>
      </c>
      <c r="M308" s="83" t="str">
        <f>VLOOKUP(L308,Kardex!$A$1:$I$4996,2,FALSE)</f>
        <v>PASILLAS MORENO ARNULFO</v>
      </c>
      <c r="N308" s="83" t="str">
        <f>VLOOKUP(L308,Kardex!$A$1:$I$4996,4,FALSE)</f>
        <v>ASESOR SENIOR</v>
      </c>
      <c r="O308" s="83" t="str">
        <f>VLOOKUP(L308,Kardex!$A$1:$I$4996,5,FALSE)</f>
        <v>EDO MEX VALLE DORADO</v>
      </c>
      <c r="P308" s="49">
        <v>0.3</v>
      </c>
      <c r="Q308" s="120">
        <f t="shared" si="9"/>
        <v>14.6439</v>
      </c>
    </row>
    <row r="309" spans="1:17" s="125" customFormat="1" ht="12" customHeight="1">
      <c r="A309" s="83" t="s">
        <v>2311</v>
      </c>
      <c r="B309" s="84" t="s">
        <v>1249</v>
      </c>
      <c r="C309" s="34">
        <v>4012000035922</v>
      </c>
      <c r="D309" s="35">
        <v>214.16</v>
      </c>
      <c r="E309" s="67">
        <f t="shared" si="8"/>
        <v>32.123999999999995</v>
      </c>
      <c r="F309" s="68">
        <v>0.15</v>
      </c>
      <c r="G309" s="65"/>
      <c r="H309" s="65" t="s">
        <v>2339</v>
      </c>
      <c r="I309" s="127">
        <v>44579</v>
      </c>
      <c r="J309" s="66" t="s">
        <v>2379</v>
      </c>
      <c r="K309" s="83" t="s">
        <v>2895</v>
      </c>
      <c r="L309" s="30">
        <v>52331</v>
      </c>
      <c r="M309" s="83" t="str">
        <f>VLOOKUP(L309,Kardex!$A$1:$I$4996,2,FALSE)</f>
        <v>PASILLAS MORENO ARNULFO</v>
      </c>
      <c r="N309" s="83" t="str">
        <f>VLOOKUP(L309,Kardex!$A$1:$I$4996,4,FALSE)</f>
        <v>ASESOR SENIOR</v>
      </c>
      <c r="O309" s="83" t="str">
        <f>VLOOKUP(L309,Kardex!$A$1:$I$4996,5,FALSE)</f>
        <v>EDO MEX VALLE DORADO</v>
      </c>
      <c r="P309" s="49">
        <v>0.3</v>
      </c>
      <c r="Q309" s="120">
        <f t="shared" si="9"/>
        <v>9.6371999999999982</v>
      </c>
    </row>
    <row r="310" spans="1:17" s="125" customFormat="1" ht="12" customHeight="1">
      <c r="A310" s="83" t="s">
        <v>2311</v>
      </c>
      <c r="B310" s="84" t="s">
        <v>1249</v>
      </c>
      <c r="C310" s="34">
        <v>4012200008594</v>
      </c>
      <c r="D310" s="35">
        <v>9238.35</v>
      </c>
      <c r="E310" s="67">
        <f t="shared" si="8"/>
        <v>1385.7525000000001</v>
      </c>
      <c r="F310" s="68">
        <v>0.15</v>
      </c>
      <c r="G310" s="65"/>
      <c r="H310" s="65" t="s">
        <v>2266</v>
      </c>
      <c r="I310" s="127">
        <v>44580</v>
      </c>
      <c r="J310" s="66" t="s">
        <v>2322</v>
      </c>
      <c r="K310" s="83" t="s">
        <v>3867</v>
      </c>
      <c r="L310" s="30">
        <v>52331</v>
      </c>
      <c r="M310" s="83" t="str">
        <f>VLOOKUP(L310,Kardex!$A$1:$I$4996,2,FALSE)</f>
        <v>PASILLAS MORENO ARNULFO</v>
      </c>
      <c r="N310" s="83" t="str">
        <f>VLOOKUP(L310,Kardex!$A$1:$I$4996,4,FALSE)</f>
        <v>ASESOR SENIOR</v>
      </c>
      <c r="O310" s="83" t="str">
        <f>VLOOKUP(L310,Kardex!$A$1:$I$4996,5,FALSE)</f>
        <v>EDO MEX VALLE DORADO</v>
      </c>
      <c r="P310" s="49">
        <v>0.3</v>
      </c>
      <c r="Q310" s="120">
        <f t="shared" si="9"/>
        <v>415.72575000000001</v>
      </c>
    </row>
    <row r="311" spans="1:17" s="125" customFormat="1" ht="12" customHeight="1">
      <c r="A311" s="83" t="s">
        <v>2311</v>
      </c>
      <c r="B311" s="84" t="s">
        <v>1249</v>
      </c>
      <c r="C311" s="34">
        <v>4011900300155</v>
      </c>
      <c r="D311" s="35">
        <v>558.39</v>
      </c>
      <c r="E311" s="67">
        <f t="shared" si="8"/>
        <v>72.59</v>
      </c>
      <c r="F311" s="68">
        <v>0.12999874639588818</v>
      </c>
      <c r="G311" s="65"/>
      <c r="H311" s="65" t="s">
        <v>2339</v>
      </c>
      <c r="I311" s="127">
        <v>44581</v>
      </c>
      <c r="J311" s="66" t="s">
        <v>2379</v>
      </c>
      <c r="K311" s="83" t="s">
        <v>2896</v>
      </c>
      <c r="L311" s="30">
        <v>52331</v>
      </c>
      <c r="M311" s="83" t="str">
        <f>VLOOKUP(L311,Kardex!$A$1:$I$4996,2,FALSE)</f>
        <v>PASILLAS MORENO ARNULFO</v>
      </c>
      <c r="N311" s="83" t="str">
        <f>VLOOKUP(L311,Kardex!$A$1:$I$4996,4,FALSE)</f>
        <v>ASESOR SENIOR</v>
      </c>
      <c r="O311" s="83" t="str">
        <f>VLOOKUP(L311,Kardex!$A$1:$I$4996,5,FALSE)</f>
        <v>EDO MEX VALLE DORADO</v>
      </c>
      <c r="P311" s="49">
        <v>0.3</v>
      </c>
      <c r="Q311" s="120">
        <f t="shared" si="9"/>
        <v>21.777000000000001</v>
      </c>
    </row>
    <row r="312" spans="1:17" s="125" customFormat="1" ht="12" customHeight="1">
      <c r="A312" s="83" t="s">
        <v>2311</v>
      </c>
      <c r="B312" s="84" t="s">
        <v>1249</v>
      </c>
      <c r="C312" s="34">
        <v>4012000232661</v>
      </c>
      <c r="D312" s="35">
        <v>316.35000000000002</v>
      </c>
      <c r="E312" s="67">
        <f t="shared" si="8"/>
        <v>47.452500000000001</v>
      </c>
      <c r="F312" s="68">
        <v>0.15</v>
      </c>
      <c r="G312" s="65"/>
      <c r="H312" s="65" t="s">
        <v>2339</v>
      </c>
      <c r="I312" s="127">
        <v>44582</v>
      </c>
      <c r="J312" s="66" t="s">
        <v>2379</v>
      </c>
      <c r="K312" s="83" t="s">
        <v>2891</v>
      </c>
      <c r="L312" s="30">
        <v>52331</v>
      </c>
      <c r="M312" s="83" t="str">
        <f>VLOOKUP(L312,Kardex!$A$1:$I$4996,2,FALSE)</f>
        <v>PASILLAS MORENO ARNULFO</v>
      </c>
      <c r="N312" s="83" t="str">
        <f>VLOOKUP(L312,Kardex!$A$1:$I$4996,4,FALSE)</f>
        <v>ASESOR SENIOR</v>
      </c>
      <c r="O312" s="83" t="str">
        <f>VLOOKUP(L312,Kardex!$A$1:$I$4996,5,FALSE)</f>
        <v>EDO MEX VALLE DORADO</v>
      </c>
      <c r="P312" s="49">
        <v>0.3</v>
      </c>
      <c r="Q312" s="120">
        <f t="shared" si="9"/>
        <v>14.235749999999999</v>
      </c>
    </row>
    <row r="313" spans="1:17" s="125" customFormat="1" ht="12" customHeight="1">
      <c r="A313" s="83" t="s">
        <v>2335</v>
      </c>
      <c r="B313" s="84" t="s">
        <v>1249</v>
      </c>
      <c r="C313" s="34">
        <v>2882000026070</v>
      </c>
      <c r="D313" s="35">
        <v>2687.15</v>
      </c>
      <c r="E313" s="67">
        <f t="shared" si="8"/>
        <v>502.5</v>
      </c>
      <c r="F313" s="68">
        <v>0.18700109781739016</v>
      </c>
      <c r="G313" s="65"/>
      <c r="H313" s="65" t="s">
        <v>2339</v>
      </c>
      <c r="I313" s="127">
        <v>44571</v>
      </c>
      <c r="J313" s="66" t="s">
        <v>2379</v>
      </c>
      <c r="K313" s="83" t="s">
        <v>2897</v>
      </c>
      <c r="L313" s="30">
        <v>52377</v>
      </c>
      <c r="M313" s="83" t="str">
        <f>VLOOKUP(L313,Kardex!$A$1:$I$4996,2,FALSE)</f>
        <v>RANGEL OLVERA DANIEL</v>
      </c>
      <c r="N313" s="83" t="str">
        <f>VLOOKUP(L313,Kardex!$A$1:$I$4996,4,FALSE)</f>
        <v>ASESOR SENIOR</v>
      </c>
      <c r="O313" s="83" t="str">
        <f>VLOOKUP(L313,Kardex!$A$1:$I$4996,5,FALSE)</f>
        <v>EDO MEX VALLE DORADO</v>
      </c>
      <c r="P313" s="49">
        <v>0.3</v>
      </c>
      <c r="Q313" s="120">
        <f t="shared" si="9"/>
        <v>150.75</v>
      </c>
    </row>
    <row r="314" spans="1:17" s="125" customFormat="1" ht="12" customHeight="1">
      <c r="A314" s="83" t="s">
        <v>2311</v>
      </c>
      <c r="B314" s="84" t="s">
        <v>1249</v>
      </c>
      <c r="C314" s="34">
        <v>4012000010030</v>
      </c>
      <c r="D314" s="35">
        <v>4665.63</v>
      </c>
      <c r="E314" s="67">
        <f t="shared" si="8"/>
        <v>699.84450000000004</v>
      </c>
      <c r="F314" s="68">
        <v>0.15</v>
      </c>
      <c r="G314" s="65"/>
      <c r="H314" s="65" t="s">
        <v>2266</v>
      </c>
      <c r="I314" s="127">
        <v>44572</v>
      </c>
      <c r="J314" s="66" t="s">
        <v>2379</v>
      </c>
      <c r="K314" s="83" t="s">
        <v>3868</v>
      </c>
      <c r="L314" s="30">
        <v>52377</v>
      </c>
      <c r="M314" s="83" t="str">
        <f>VLOOKUP(L314,Kardex!$A$1:$I$4996,2,FALSE)</f>
        <v>RANGEL OLVERA DANIEL</v>
      </c>
      <c r="N314" s="83" t="str">
        <f>VLOOKUP(L314,Kardex!$A$1:$I$4996,4,FALSE)</f>
        <v>ASESOR SENIOR</v>
      </c>
      <c r="O314" s="83" t="str">
        <f>VLOOKUP(L314,Kardex!$A$1:$I$4996,5,FALSE)</f>
        <v>EDO MEX VALLE DORADO</v>
      </c>
      <c r="P314" s="49">
        <v>0.3</v>
      </c>
      <c r="Q314" s="120">
        <f t="shared" si="9"/>
        <v>209.95335</v>
      </c>
    </row>
    <row r="315" spans="1:17" s="125" customFormat="1" ht="12" customHeight="1">
      <c r="A315" s="83" t="s">
        <v>2311</v>
      </c>
      <c r="B315" s="84" t="s">
        <v>1249</v>
      </c>
      <c r="C315" s="34">
        <v>4011900474306</v>
      </c>
      <c r="D315" s="35">
        <v>426.18</v>
      </c>
      <c r="E315" s="67">
        <f t="shared" si="8"/>
        <v>63.927</v>
      </c>
      <c r="F315" s="68">
        <v>0.15</v>
      </c>
      <c r="G315" s="65"/>
      <c r="H315" s="65" t="s">
        <v>2339</v>
      </c>
      <c r="I315" s="127">
        <v>44594</v>
      </c>
      <c r="J315" s="66" t="s">
        <v>2379</v>
      </c>
      <c r="K315" s="83" t="s">
        <v>3623</v>
      </c>
      <c r="L315" s="30">
        <v>52377</v>
      </c>
      <c r="M315" s="83" t="str">
        <f>VLOOKUP(L315,Kardex!$A$1:$I$4996,2,FALSE)</f>
        <v>RANGEL OLVERA DANIEL</v>
      </c>
      <c r="N315" s="83" t="str">
        <f>VLOOKUP(L315,Kardex!$A$1:$I$4996,4,FALSE)</f>
        <v>ASESOR SENIOR</v>
      </c>
      <c r="O315" s="83" t="str">
        <f>VLOOKUP(L315,Kardex!$A$1:$I$4996,5,FALSE)</f>
        <v>EDO MEX VALLE DORADO</v>
      </c>
      <c r="P315" s="49">
        <v>0.3</v>
      </c>
      <c r="Q315" s="120">
        <f t="shared" si="9"/>
        <v>19.178100000000001</v>
      </c>
    </row>
    <row r="316" spans="1:17" s="125" customFormat="1" ht="12" customHeight="1">
      <c r="A316" s="83" t="s">
        <v>2311</v>
      </c>
      <c r="B316" s="84" t="s">
        <v>1249</v>
      </c>
      <c r="C316" s="34">
        <v>4011900442792</v>
      </c>
      <c r="D316" s="35">
        <v>9177.35</v>
      </c>
      <c r="E316" s="67">
        <f t="shared" si="8"/>
        <v>1376.6025</v>
      </c>
      <c r="F316" s="68">
        <v>0.15</v>
      </c>
      <c r="G316" s="65"/>
      <c r="H316" s="65" t="s">
        <v>2266</v>
      </c>
      <c r="I316" s="127">
        <v>44572</v>
      </c>
      <c r="J316" s="66" t="s">
        <v>2379</v>
      </c>
      <c r="K316" s="83" t="s">
        <v>3869</v>
      </c>
      <c r="L316" s="30">
        <v>60992</v>
      </c>
      <c r="M316" s="83" t="str">
        <f>VLOOKUP(L316,Kardex!$A$1:$I$4996,2,FALSE)</f>
        <v>CRUZ GUTIERREZ YURIMA</v>
      </c>
      <c r="N316" s="83" t="str">
        <f>VLOOKUP(L316,Kardex!$A$1:$I$4996,4,FALSE)</f>
        <v>SUBDIRECTOR DE PROMOCION</v>
      </c>
      <c r="O316" s="83" t="str">
        <f>VLOOKUP(L316,Kardex!$A$1:$I$4996,5,FALSE)</f>
        <v>HGO PACHUCA CAMINO REAL</v>
      </c>
      <c r="P316" s="49">
        <v>0.3</v>
      </c>
      <c r="Q316" s="120">
        <f t="shared" si="9"/>
        <v>412.98075</v>
      </c>
    </row>
    <row r="317" spans="1:17" s="125" customFormat="1" ht="12" customHeight="1">
      <c r="A317" s="83" t="s">
        <v>2311</v>
      </c>
      <c r="B317" s="84" t="s">
        <v>1249</v>
      </c>
      <c r="C317" s="34">
        <v>4012200007809</v>
      </c>
      <c r="D317" s="35">
        <v>697.05</v>
      </c>
      <c r="E317" s="67">
        <f t="shared" si="8"/>
        <v>104.55749999999999</v>
      </c>
      <c r="F317" s="68">
        <v>0.15</v>
      </c>
      <c r="G317" s="65"/>
      <c r="H317" s="65" t="s">
        <v>2339</v>
      </c>
      <c r="I317" s="127">
        <v>44572</v>
      </c>
      <c r="J317" s="66" t="s">
        <v>2322</v>
      </c>
      <c r="K317" s="83" t="s">
        <v>3870</v>
      </c>
      <c r="L317" s="30">
        <v>60992</v>
      </c>
      <c r="M317" s="83" t="str">
        <f>VLOOKUP(L317,Kardex!$A$1:$I$4996,2,FALSE)</f>
        <v>CRUZ GUTIERREZ YURIMA</v>
      </c>
      <c r="N317" s="83" t="str">
        <f>VLOOKUP(L317,Kardex!$A$1:$I$4996,4,FALSE)</f>
        <v>SUBDIRECTOR DE PROMOCION</v>
      </c>
      <c r="O317" s="83" t="str">
        <f>VLOOKUP(L317,Kardex!$A$1:$I$4996,5,FALSE)</f>
        <v>HGO PACHUCA CAMINO REAL</v>
      </c>
      <c r="P317" s="49">
        <v>0.3</v>
      </c>
      <c r="Q317" s="120">
        <f t="shared" si="9"/>
        <v>31.367249999999995</v>
      </c>
    </row>
    <row r="318" spans="1:17" s="125" customFormat="1" ht="12" customHeight="1">
      <c r="A318" s="83" t="s">
        <v>2311</v>
      </c>
      <c r="B318" s="84" t="s">
        <v>1249</v>
      </c>
      <c r="C318" s="34">
        <v>4012100345819</v>
      </c>
      <c r="D318" s="35">
        <v>347.32</v>
      </c>
      <c r="E318" s="67">
        <f t="shared" si="8"/>
        <v>52.097999999999999</v>
      </c>
      <c r="F318" s="68">
        <v>0.15</v>
      </c>
      <c r="G318" s="65"/>
      <c r="H318" s="65" t="s">
        <v>2339</v>
      </c>
      <c r="I318" s="127">
        <v>44573</v>
      </c>
      <c r="J318" s="66" t="s">
        <v>2322</v>
      </c>
      <c r="K318" s="83" t="s">
        <v>3555</v>
      </c>
      <c r="L318" s="30">
        <v>60992</v>
      </c>
      <c r="M318" s="83" t="str">
        <f>VLOOKUP(L318,Kardex!$A$1:$I$4996,2,FALSE)</f>
        <v>CRUZ GUTIERREZ YURIMA</v>
      </c>
      <c r="N318" s="83" t="str">
        <f>VLOOKUP(L318,Kardex!$A$1:$I$4996,4,FALSE)</f>
        <v>SUBDIRECTOR DE PROMOCION</v>
      </c>
      <c r="O318" s="83" t="str">
        <f>VLOOKUP(L318,Kardex!$A$1:$I$4996,5,FALSE)</f>
        <v>HGO PACHUCA CAMINO REAL</v>
      </c>
      <c r="P318" s="49">
        <v>0.3</v>
      </c>
      <c r="Q318" s="120">
        <f t="shared" si="9"/>
        <v>15.629399999999999</v>
      </c>
    </row>
    <row r="319" spans="1:17" s="125" customFormat="1" ht="12" customHeight="1">
      <c r="A319" s="83" t="s">
        <v>2311</v>
      </c>
      <c r="B319" s="84" t="s">
        <v>1249</v>
      </c>
      <c r="C319" s="34">
        <v>4012100103886</v>
      </c>
      <c r="D319" s="35">
        <v>325.35000000000002</v>
      </c>
      <c r="E319" s="67">
        <f t="shared" si="8"/>
        <v>48.802500000000002</v>
      </c>
      <c r="F319" s="68">
        <v>0.15</v>
      </c>
      <c r="G319" s="65"/>
      <c r="H319" s="65" t="s">
        <v>2339</v>
      </c>
      <c r="I319" s="127">
        <v>44575</v>
      </c>
      <c r="J319" s="66" t="s">
        <v>2379</v>
      </c>
      <c r="K319" s="83" t="s">
        <v>2898</v>
      </c>
      <c r="L319" s="30">
        <v>60340</v>
      </c>
      <c r="M319" s="83" t="str">
        <f>VLOOKUP(L319,Kardex!$A$1:$I$4996,2,FALSE)</f>
        <v>VENEGAS GUTIERREZ VICTOR</v>
      </c>
      <c r="N319" s="83" t="str">
        <f>VLOOKUP(L319,Kardex!$A$1:$I$4996,4,FALSE)</f>
        <v>DIRECTOR DE CENTRO FINANCIERO</v>
      </c>
      <c r="O319" s="83" t="str">
        <f>VLOOKUP(L319,Kardex!$A$1:$I$4996,5,FALSE)</f>
        <v>HGO PACHUCA CAMINO REAL</v>
      </c>
      <c r="P319" s="49">
        <v>0.3</v>
      </c>
      <c r="Q319" s="120">
        <f t="shared" si="9"/>
        <v>14.640750000000001</v>
      </c>
    </row>
    <row r="320" spans="1:17" s="125" customFormat="1" ht="12" customHeight="1">
      <c r="A320" s="83" t="s">
        <v>2311</v>
      </c>
      <c r="B320" s="84" t="s">
        <v>1249</v>
      </c>
      <c r="C320" s="34">
        <v>4012000063489</v>
      </c>
      <c r="D320" s="35">
        <v>389.98</v>
      </c>
      <c r="E320" s="67">
        <f t="shared" si="8"/>
        <v>58.497</v>
      </c>
      <c r="F320" s="68">
        <v>0.15</v>
      </c>
      <c r="G320" s="65"/>
      <c r="H320" s="65" t="s">
        <v>2339</v>
      </c>
      <c r="I320" s="127">
        <v>44585</v>
      </c>
      <c r="J320" s="66" t="s">
        <v>2379</v>
      </c>
      <c r="K320" s="83" t="s">
        <v>2898</v>
      </c>
      <c r="L320" s="30">
        <v>60340</v>
      </c>
      <c r="M320" s="83" t="str">
        <f>VLOOKUP(L320,Kardex!$A$1:$I$4996,2,FALSE)</f>
        <v>VENEGAS GUTIERREZ VICTOR</v>
      </c>
      <c r="N320" s="83" t="str">
        <f>VLOOKUP(L320,Kardex!$A$1:$I$4996,4,FALSE)</f>
        <v>DIRECTOR DE CENTRO FINANCIERO</v>
      </c>
      <c r="O320" s="83" t="str">
        <f>VLOOKUP(L320,Kardex!$A$1:$I$4996,5,FALSE)</f>
        <v>HGO PACHUCA CAMINO REAL</v>
      </c>
      <c r="P320" s="49">
        <v>0.3</v>
      </c>
      <c r="Q320" s="120">
        <f t="shared" si="9"/>
        <v>17.549099999999999</v>
      </c>
    </row>
    <row r="321" spans="1:17" s="125" customFormat="1" ht="12" customHeight="1">
      <c r="A321" s="83" t="s">
        <v>2335</v>
      </c>
      <c r="B321" s="84" t="s">
        <v>1249</v>
      </c>
      <c r="C321" s="34">
        <v>2881900019295</v>
      </c>
      <c r="D321" s="35">
        <v>6077.36</v>
      </c>
      <c r="E321" s="67">
        <f t="shared" si="8"/>
        <v>534.80999999999995</v>
      </c>
      <c r="F321" s="68">
        <v>8.8000381744704939E-2</v>
      </c>
      <c r="G321" s="65"/>
      <c r="H321" s="65" t="s">
        <v>2339</v>
      </c>
      <c r="I321" s="127">
        <v>44587</v>
      </c>
      <c r="J321" s="66" t="s">
        <v>2379</v>
      </c>
      <c r="K321" s="83" t="s">
        <v>2899</v>
      </c>
      <c r="L321" s="30">
        <v>60340</v>
      </c>
      <c r="M321" s="83" t="str">
        <f>VLOOKUP(L321,Kardex!$A$1:$I$4996,2,FALSE)</f>
        <v>VENEGAS GUTIERREZ VICTOR</v>
      </c>
      <c r="N321" s="83" t="str">
        <f>VLOOKUP(L321,Kardex!$A$1:$I$4996,4,FALSE)</f>
        <v>DIRECTOR DE CENTRO FINANCIERO</v>
      </c>
      <c r="O321" s="83" t="str">
        <f>VLOOKUP(L321,Kardex!$A$1:$I$4996,5,FALSE)</f>
        <v>HGO PACHUCA CAMINO REAL</v>
      </c>
      <c r="P321" s="49">
        <v>0.3</v>
      </c>
      <c r="Q321" s="120">
        <f t="shared" si="9"/>
        <v>160.44299999999998</v>
      </c>
    </row>
    <row r="322" spans="1:17" s="125" customFormat="1" ht="12" customHeight="1">
      <c r="A322" s="83" t="s">
        <v>2335</v>
      </c>
      <c r="B322" s="84" t="s">
        <v>1249</v>
      </c>
      <c r="C322" s="34">
        <v>2882000018429</v>
      </c>
      <c r="D322" s="35">
        <v>1994.61</v>
      </c>
      <c r="E322" s="67">
        <f t="shared" si="8"/>
        <v>339.08</v>
      </c>
      <c r="F322" s="68">
        <v>0.16999814500077709</v>
      </c>
      <c r="G322" s="65"/>
      <c r="H322" s="65" t="s">
        <v>2339</v>
      </c>
      <c r="I322" s="127">
        <v>44575</v>
      </c>
      <c r="J322" s="66" t="s">
        <v>2379</v>
      </c>
      <c r="K322" s="83" t="s">
        <v>2900</v>
      </c>
      <c r="L322" s="30">
        <v>60340</v>
      </c>
      <c r="M322" s="83" t="str">
        <f>VLOOKUP(L322,Kardex!$A$1:$I$4996,2,FALSE)</f>
        <v>VENEGAS GUTIERREZ VICTOR</v>
      </c>
      <c r="N322" s="83" t="str">
        <f>VLOOKUP(L322,Kardex!$A$1:$I$4996,4,FALSE)</f>
        <v>DIRECTOR DE CENTRO FINANCIERO</v>
      </c>
      <c r="O322" s="83" t="str">
        <f>VLOOKUP(L322,Kardex!$A$1:$I$4996,5,FALSE)</f>
        <v>HGO PACHUCA CAMINO REAL</v>
      </c>
      <c r="P322" s="49">
        <v>0.3</v>
      </c>
      <c r="Q322" s="120">
        <f t="shared" si="9"/>
        <v>101.72399999999999</v>
      </c>
    </row>
    <row r="323" spans="1:17" s="125" customFormat="1" ht="12" customHeight="1">
      <c r="A323" s="83" t="s">
        <v>2335</v>
      </c>
      <c r="B323" s="84" t="s">
        <v>1249</v>
      </c>
      <c r="C323" s="34">
        <v>2882000019850</v>
      </c>
      <c r="D323" s="35">
        <v>2205.13</v>
      </c>
      <c r="E323" s="67">
        <f t="shared" ref="E323:E386" si="10">+D323*F323</f>
        <v>374.87</v>
      </c>
      <c r="F323" s="68">
        <v>0.16999904767519375</v>
      </c>
      <c r="G323" s="65"/>
      <c r="H323" s="65" t="s">
        <v>2339</v>
      </c>
      <c r="I323" s="127">
        <v>44575</v>
      </c>
      <c r="J323" s="66" t="s">
        <v>2379</v>
      </c>
      <c r="K323" s="83" t="s">
        <v>2900</v>
      </c>
      <c r="L323" s="30">
        <v>60340</v>
      </c>
      <c r="M323" s="83" t="str">
        <f>VLOOKUP(L323,Kardex!$A$1:$I$4996,2,FALSE)</f>
        <v>VENEGAS GUTIERREZ VICTOR</v>
      </c>
      <c r="N323" s="83" t="str">
        <f>VLOOKUP(L323,Kardex!$A$1:$I$4996,4,FALSE)</f>
        <v>DIRECTOR DE CENTRO FINANCIERO</v>
      </c>
      <c r="O323" s="83" t="str">
        <f>VLOOKUP(L323,Kardex!$A$1:$I$4996,5,FALSE)</f>
        <v>HGO PACHUCA CAMINO REAL</v>
      </c>
      <c r="P323" s="49">
        <v>0.3</v>
      </c>
      <c r="Q323" s="120">
        <f t="shared" ref="Q323:Q386" si="11">E323*P323</f>
        <v>112.461</v>
      </c>
    </row>
    <row r="324" spans="1:17" s="125" customFormat="1" ht="12" customHeight="1">
      <c r="A324" s="83" t="s">
        <v>2311</v>
      </c>
      <c r="B324" s="84" t="s">
        <v>1249</v>
      </c>
      <c r="C324" s="34">
        <v>4012100375087</v>
      </c>
      <c r="D324" s="35">
        <v>8952.44</v>
      </c>
      <c r="E324" s="67">
        <f t="shared" si="10"/>
        <v>1342.866</v>
      </c>
      <c r="F324" s="68">
        <v>0.15</v>
      </c>
      <c r="G324" s="65"/>
      <c r="H324" s="65" t="s">
        <v>2266</v>
      </c>
      <c r="I324" s="127">
        <v>44578</v>
      </c>
      <c r="J324" s="66" t="s">
        <v>2322</v>
      </c>
      <c r="K324" s="83" t="s">
        <v>3871</v>
      </c>
      <c r="L324" s="30">
        <v>60340</v>
      </c>
      <c r="M324" s="83" t="str">
        <f>VLOOKUP(L324,Kardex!$A$1:$I$4996,2,FALSE)</f>
        <v>VENEGAS GUTIERREZ VICTOR</v>
      </c>
      <c r="N324" s="83" t="str">
        <f>VLOOKUP(L324,Kardex!$A$1:$I$4996,4,FALSE)</f>
        <v>DIRECTOR DE CENTRO FINANCIERO</v>
      </c>
      <c r="O324" s="83" t="str">
        <f>VLOOKUP(L324,Kardex!$A$1:$I$4996,5,FALSE)</f>
        <v>HGO PACHUCA CAMINO REAL</v>
      </c>
      <c r="P324" s="49">
        <v>0.3</v>
      </c>
      <c r="Q324" s="120">
        <f t="shared" si="11"/>
        <v>402.85980000000001</v>
      </c>
    </row>
    <row r="325" spans="1:17" s="125" customFormat="1" ht="12" customHeight="1">
      <c r="A325" s="83" t="s">
        <v>2338</v>
      </c>
      <c r="B325" s="84" t="s">
        <v>1249</v>
      </c>
      <c r="C325" s="34">
        <v>3101900016799</v>
      </c>
      <c r="D325" s="35">
        <v>422.21</v>
      </c>
      <c r="E325" s="67">
        <f t="shared" si="10"/>
        <v>54.887299999999996</v>
      </c>
      <c r="F325" s="68">
        <v>0.13</v>
      </c>
      <c r="G325" s="65"/>
      <c r="H325" s="65" t="s">
        <v>2339</v>
      </c>
      <c r="I325" s="127">
        <v>44581</v>
      </c>
      <c r="J325" s="66" t="s">
        <v>2379</v>
      </c>
      <c r="K325" s="83" t="s">
        <v>2444</v>
      </c>
      <c r="L325" s="30">
        <v>60340</v>
      </c>
      <c r="M325" s="83" t="str">
        <f>VLOOKUP(L325,Kardex!$A$1:$I$4996,2,FALSE)</f>
        <v>VENEGAS GUTIERREZ VICTOR</v>
      </c>
      <c r="N325" s="83" t="str">
        <f>VLOOKUP(L325,Kardex!$A$1:$I$4996,4,FALSE)</f>
        <v>DIRECTOR DE CENTRO FINANCIERO</v>
      </c>
      <c r="O325" s="83" t="str">
        <f>VLOOKUP(L325,Kardex!$A$1:$I$4996,5,FALSE)</f>
        <v>HGO PACHUCA CAMINO REAL</v>
      </c>
      <c r="P325" s="49">
        <v>0.3</v>
      </c>
      <c r="Q325" s="120">
        <f t="shared" si="11"/>
        <v>16.466189999999997</v>
      </c>
    </row>
    <row r="326" spans="1:17" s="125" customFormat="1" ht="12" customHeight="1">
      <c r="A326" s="83" t="s">
        <v>2311</v>
      </c>
      <c r="B326" s="84" t="s">
        <v>1249</v>
      </c>
      <c r="C326" s="34">
        <v>4011900330797</v>
      </c>
      <c r="D326" s="35">
        <v>641.62</v>
      </c>
      <c r="E326" s="67">
        <f t="shared" si="10"/>
        <v>96.242999999999995</v>
      </c>
      <c r="F326" s="68">
        <v>0.15</v>
      </c>
      <c r="G326" s="65"/>
      <c r="H326" s="65" t="s">
        <v>2339</v>
      </c>
      <c r="I326" s="127">
        <v>44585</v>
      </c>
      <c r="J326" s="66" t="s">
        <v>2379</v>
      </c>
      <c r="K326" s="83" t="s">
        <v>2901</v>
      </c>
      <c r="L326" s="30">
        <v>60340</v>
      </c>
      <c r="M326" s="83" t="str">
        <f>VLOOKUP(L326,Kardex!$A$1:$I$4996,2,FALSE)</f>
        <v>VENEGAS GUTIERREZ VICTOR</v>
      </c>
      <c r="N326" s="83" t="str">
        <f>VLOOKUP(L326,Kardex!$A$1:$I$4996,4,FALSE)</f>
        <v>DIRECTOR DE CENTRO FINANCIERO</v>
      </c>
      <c r="O326" s="83" t="str">
        <f>VLOOKUP(L326,Kardex!$A$1:$I$4996,5,FALSE)</f>
        <v>HGO PACHUCA CAMINO REAL</v>
      </c>
      <c r="P326" s="49">
        <v>0.3</v>
      </c>
      <c r="Q326" s="120">
        <f t="shared" si="11"/>
        <v>28.872899999999998</v>
      </c>
    </row>
    <row r="327" spans="1:17" s="125" customFormat="1" ht="12" customHeight="1">
      <c r="A327" s="83" t="s">
        <v>2311</v>
      </c>
      <c r="B327" s="84" t="s">
        <v>1249</v>
      </c>
      <c r="C327" s="34">
        <v>4011900499932</v>
      </c>
      <c r="D327" s="35">
        <v>398.15</v>
      </c>
      <c r="E327" s="67">
        <f t="shared" si="10"/>
        <v>59.722499999999997</v>
      </c>
      <c r="F327" s="68">
        <v>0.15</v>
      </c>
      <c r="G327" s="65"/>
      <c r="H327" s="65" t="s">
        <v>2339</v>
      </c>
      <c r="I327" s="127">
        <v>44588</v>
      </c>
      <c r="J327" s="66" t="s">
        <v>2379</v>
      </c>
      <c r="K327" s="83" t="s">
        <v>2902</v>
      </c>
      <c r="L327" s="30">
        <v>60340</v>
      </c>
      <c r="M327" s="83" t="str">
        <f>VLOOKUP(L327,Kardex!$A$1:$I$4996,2,FALSE)</f>
        <v>VENEGAS GUTIERREZ VICTOR</v>
      </c>
      <c r="N327" s="83" t="str">
        <f>VLOOKUP(L327,Kardex!$A$1:$I$4996,4,FALSE)</f>
        <v>DIRECTOR DE CENTRO FINANCIERO</v>
      </c>
      <c r="O327" s="83" t="str">
        <f>VLOOKUP(L327,Kardex!$A$1:$I$4996,5,FALSE)</f>
        <v>HGO PACHUCA CAMINO REAL</v>
      </c>
      <c r="P327" s="49">
        <v>0.3</v>
      </c>
      <c r="Q327" s="120">
        <f t="shared" si="11"/>
        <v>17.916749999999997</v>
      </c>
    </row>
    <row r="328" spans="1:17" s="125" customFormat="1" ht="12" customHeight="1">
      <c r="A328" s="83" t="s">
        <v>2311</v>
      </c>
      <c r="B328" s="84" t="s">
        <v>1249</v>
      </c>
      <c r="C328" s="34">
        <v>4012000088467</v>
      </c>
      <c r="D328" s="35">
        <v>860.68</v>
      </c>
      <c r="E328" s="67">
        <f t="shared" si="10"/>
        <v>129.10199999999998</v>
      </c>
      <c r="F328" s="68">
        <v>0.15</v>
      </c>
      <c r="G328" s="65"/>
      <c r="H328" s="65" t="s">
        <v>2339</v>
      </c>
      <c r="I328" s="127">
        <v>44589</v>
      </c>
      <c r="J328" s="66" t="s">
        <v>2379</v>
      </c>
      <c r="K328" s="83" t="s">
        <v>2901</v>
      </c>
      <c r="L328" s="30">
        <v>60340</v>
      </c>
      <c r="M328" s="83" t="str">
        <f>VLOOKUP(L328,Kardex!$A$1:$I$4996,2,FALSE)</f>
        <v>VENEGAS GUTIERREZ VICTOR</v>
      </c>
      <c r="N328" s="83" t="str">
        <f>VLOOKUP(L328,Kardex!$A$1:$I$4996,4,FALSE)</f>
        <v>DIRECTOR DE CENTRO FINANCIERO</v>
      </c>
      <c r="O328" s="83" t="str">
        <f>VLOOKUP(L328,Kardex!$A$1:$I$4996,5,FALSE)</f>
        <v>HGO PACHUCA CAMINO REAL</v>
      </c>
      <c r="P328" s="49">
        <v>0.3</v>
      </c>
      <c r="Q328" s="120">
        <f t="shared" si="11"/>
        <v>38.730599999999988</v>
      </c>
    </row>
    <row r="329" spans="1:17" s="125" customFormat="1" ht="12" customHeight="1">
      <c r="A329" s="83" t="s">
        <v>2311</v>
      </c>
      <c r="B329" s="84" t="s">
        <v>1249</v>
      </c>
      <c r="C329" s="34">
        <v>4012000063450</v>
      </c>
      <c r="D329" s="35">
        <v>282.93</v>
      </c>
      <c r="E329" s="67">
        <f t="shared" si="10"/>
        <v>42.439500000000002</v>
      </c>
      <c r="F329" s="68">
        <v>0.15</v>
      </c>
      <c r="G329" s="65"/>
      <c r="H329" s="65" t="s">
        <v>2339</v>
      </c>
      <c r="I329" s="127">
        <v>44571</v>
      </c>
      <c r="J329" s="66" t="s">
        <v>2379</v>
      </c>
      <c r="K329" s="83" t="s">
        <v>3556</v>
      </c>
      <c r="L329" s="30">
        <v>62783</v>
      </c>
      <c r="M329" s="83" t="str">
        <f>VLOOKUP(L329,Kardex!$A$1:$I$4996,2,FALSE)</f>
        <v>ARANDA NUÑEZ ALICIA</v>
      </c>
      <c r="N329" s="83" t="str">
        <f>VLOOKUP(L329,Kardex!$A$1:$I$4996,4,FALSE)</f>
        <v>ASESOR SENIOR</v>
      </c>
      <c r="O329" s="83" t="str">
        <f>VLOOKUP(L329,Kardex!$A$1:$I$4996,5,FALSE)</f>
        <v>MOR CUERNAVACA DOMINGO DIEZ</v>
      </c>
      <c r="P329" s="49">
        <v>0.3</v>
      </c>
      <c r="Q329" s="120">
        <f t="shared" si="11"/>
        <v>12.73185</v>
      </c>
    </row>
    <row r="330" spans="1:17" s="125" customFormat="1" ht="12" customHeight="1">
      <c r="A330" s="83" t="s">
        <v>2311</v>
      </c>
      <c r="B330" s="84" t="s">
        <v>1249</v>
      </c>
      <c r="C330" s="34">
        <v>4012100347725</v>
      </c>
      <c r="D330" s="35">
        <v>630.98</v>
      </c>
      <c r="E330" s="67">
        <f t="shared" si="10"/>
        <v>94.647000000000006</v>
      </c>
      <c r="F330" s="68">
        <v>0.15</v>
      </c>
      <c r="G330" s="65"/>
      <c r="H330" s="65" t="s">
        <v>2339</v>
      </c>
      <c r="I330" s="127">
        <v>44575</v>
      </c>
      <c r="J330" s="66" t="s">
        <v>2322</v>
      </c>
      <c r="K330" s="83" t="s">
        <v>2903</v>
      </c>
      <c r="L330" s="30">
        <v>62783</v>
      </c>
      <c r="M330" s="83" t="str">
        <f>VLOOKUP(L330,Kardex!$A$1:$I$4996,2,FALSE)</f>
        <v>ARANDA NUÑEZ ALICIA</v>
      </c>
      <c r="N330" s="83" t="str">
        <f>VLOOKUP(L330,Kardex!$A$1:$I$4996,4,FALSE)</f>
        <v>ASESOR SENIOR</v>
      </c>
      <c r="O330" s="83" t="str">
        <f>VLOOKUP(L330,Kardex!$A$1:$I$4996,5,FALSE)</f>
        <v>MOR CUERNAVACA DOMINGO DIEZ</v>
      </c>
      <c r="P330" s="49">
        <v>0.3</v>
      </c>
      <c r="Q330" s="120">
        <f t="shared" si="11"/>
        <v>28.394100000000002</v>
      </c>
    </row>
    <row r="331" spans="1:17" s="125" customFormat="1" ht="12" customHeight="1">
      <c r="A331" s="83" t="s">
        <v>2311</v>
      </c>
      <c r="B331" s="84" t="s">
        <v>1249</v>
      </c>
      <c r="C331" s="34">
        <v>4011900411604</v>
      </c>
      <c r="D331" s="35">
        <v>-289.24</v>
      </c>
      <c r="E331" s="67">
        <f t="shared" si="10"/>
        <v>-43.386000000000003</v>
      </c>
      <c r="F331" s="68">
        <v>0.15</v>
      </c>
      <c r="G331" s="65"/>
      <c r="H331" s="65" t="s">
        <v>2265</v>
      </c>
      <c r="I331" s="127">
        <v>44578</v>
      </c>
      <c r="J331" s="66" t="s">
        <v>2379</v>
      </c>
      <c r="K331" s="83" t="s">
        <v>3872</v>
      </c>
      <c r="L331" s="30">
        <v>62783</v>
      </c>
      <c r="M331" s="83" t="str">
        <f>VLOOKUP(L331,Kardex!$A$1:$I$4996,2,FALSE)</f>
        <v>ARANDA NUÑEZ ALICIA</v>
      </c>
      <c r="N331" s="83" t="str">
        <f>VLOOKUP(L331,Kardex!$A$1:$I$4996,4,FALSE)</f>
        <v>ASESOR SENIOR</v>
      </c>
      <c r="O331" s="83" t="str">
        <f>VLOOKUP(L331,Kardex!$A$1:$I$4996,5,FALSE)</f>
        <v>MOR CUERNAVACA DOMINGO DIEZ</v>
      </c>
      <c r="P331" s="49">
        <v>0.3</v>
      </c>
      <c r="Q331" s="120">
        <f t="shared" si="11"/>
        <v>-13.0158</v>
      </c>
    </row>
    <row r="332" spans="1:17" s="125" customFormat="1" ht="12" customHeight="1">
      <c r="A332" s="83" t="s">
        <v>2337</v>
      </c>
      <c r="B332" s="84" t="s">
        <v>1249</v>
      </c>
      <c r="C332" s="34">
        <v>4022100011256</v>
      </c>
      <c r="D332" s="35">
        <v>8441.9599999999991</v>
      </c>
      <c r="E332" s="67">
        <f t="shared" si="10"/>
        <v>1097.4548</v>
      </c>
      <c r="F332" s="68">
        <v>0.13</v>
      </c>
      <c r="G332" s="65"/>
      <c r="H332" s="65" t="s">
        <v>2266</v>
      </c>
      <c r="I332" s="127">
        <v>44578</v>
      </c>
      <c r="J332" s="66" t="s">
        <v>2322</v>
      </c>
      <c r="K332" s="83" t="s">
        <v>3873</v>
      </c>
      <c r="L332" s="30">
        <v>62783</v>
      </c>
      <c r="M332" s="83" t="str">
        <f>VLOOKUP(L332,Kardex!$A$1:$I$4996,2,FALSE)</f>
        <v>ARANDA NUÑEZ ALICIA</v>
      </c>
      <c r="N332" s="83" t="str">
        <f>VLOOKUP(L332,Kardex!$A$1:$I$4996,4,FALSE)</f>
        <v>ASESOR SENIOR</v>
      </c>
      <c r="O332" s="83" t="str">
        <f>VLOOKUP(L332,Kardex!$A$1:$I$4996,5,FALSE)</f>
        <v>MOR CUERNAVACA DOMINGO DIEZ</v>
      </c>
      <c r="P332" s="49">
        <v>0.3</v>
      </c>
      <c r="Q332" s="120">
        <f t="shared" si="11"/>
        <v>329.23643999999996</v>
      </c>
    </row>
    <row r="333" spans="1:17" s="125" customFormat="1" ht="12" customHeight="1">
      <c r="A333" s="83" t="s">
        <v>2337</v>
      </c>
      <c r="B333" s="84" t="s">
        <v>1249</v>
      </c>
      <c r="C333" s="34">
        <v>4022100011256</v>
      </c>
      <c r="D333" s="35">
        <v>291.48</v>
      </c>
      <c r="E333" s="67">
        <f t="shared" si="10"/>
        <v>37.892400000000002</v>
      </c>
      <c r="F333" s="68">
        <v>0.13</v>
      </c>
      <c r="G333" s="65"/>
      <c r="H333" s="65" t="s">
        <v>2266</v>
      </c>
      <c r="I333" s="127">
        <v>44578</v>
      </c>
      <c r="J333" s="66" t="s">
        <v>2322</v>
      </c>
      <c r="K333" s="83" t="s">
        <v>3873</v>
      </c>
      <c r="L333" s="30">
        <v>62783</v>
      </c>
      <c r="M333" s="83" t="str">
        <f>VLOOKUP(L333,Kardex!$A$1:$I$4996,2,FALSE)</f>
        <v>ARANDA NUÑEZ ALICIA</v>
      </c>
      <c r="N333" s="83" t="str">
        <f>VLOOKUP(L333,Kardex!$A$1:$I$4996,4,FALSE)</f>
        <v>ASESOR SENIOR</v>
      </c>
      <c r="O333" s="83" t="str">
        <f>VLOOKUP(L333,Kardex!$A$1:$I$4996,5,FALSE)</f>
        <v>MOR CUERNAVACA DOMINGO DIEZ</v>
      </c>
      <c r="P333" s="49">
        <v>0.3</v>
      </c>
      <c r="Q333" s="120">
        <f t="shared" si="11"/>
        <v>11.36772</v>
      </c>
    </row>
    <row r="334" spans="1:17" s="125" customFormat="1" ht="12" customHeight="1">
      <c r="A334" s="83" t="s">
        <v>2311</v>
      </c>
      <c r="B334" s="84" t="s">
        <v>1249</v>
      </c>
      <c r="C334" s="34">
        <v>4012100320448</v>
      </c>
      <c r="D334" s="35">
        <v>2973.41</v>
      </c>
      <c r="E334" s="67">
        <f t="shared" si="10"/>
        <v>446.01149999999996</v>
      </c>
      <c r="F334" s="68">
        <v>0.15</v>
      </c>
      <c r="G334" s="65"/>
      <c r="H334" s="65" t="s">
        <v>2265</v>
      </c>
      <c r="I334" s="127">
        <v>44579</v>
      </c>
      <c r="J334" s="66" t="s">
        <v>2322</v>
      </c>
      <c r="K334" s="83" t="s">
        <v>3872</v>
      </c>
      <c r="L334" s="30">
        <v>62783</v>
      </c>
      <c r="M334" s="83" t="str">
        <f>VLOOKUP(L334,Kardex!$A$1:$I$4996,2,FALSE)</f>
        <v>ARANDA NUÑEZ ALICIA</v>
      </c>
      <c r="N334" s="83" t="str">
        <f>VLOOKUP(L334,Kardex!$A$1:$I$4996,4,FALSE)</f>
        <v>ASESOR SENIOR</v>
      </c>
      <c r="O334" s="83" t="str">
        <f>VLOOKUP(L334,Kardex!$A$1:$I$4996,5,FALSE)</f>
        <v>MOR CUERNAVACA DOMINGO DIEZ</v>
      </c>
      <c r="P334" s="49">
        <v>0.3</v>
      </c>
      <c r="Q334" s="120">
        <f t="shared" si="11"/>
        <v>133.80344999999997</v>
      </c>
    </row>
    <row r="335" spans="1:17" s="125" customFormat="1" ht="12" customHeight="1">
      <c r="A335" s="83" t="s">
        <v>2311</v>
      </c>
      <c r="B335" s="84" t="s">
        <v>1249</v>
      </c>
      <c r="C335" s="34">
        <v>4011900499076</v>
      </c>
      <c r="D335" s="35">
        <v>1511.85</v>
      </c>
      <c r="E335" s="67">
        <f t="shared" si="10"/>
        <v>226.77749999999997</v>
      </c>
      <c r="F335" s="68">
        <v>0.15</v>
      </c>
      <c r="G335" s="65"/>
      <c r="H335" s="65" t="s">
        <v>2265</v>
      </c>
      <c r="I335" s="127">
        <v>44589</v>
      </c>
      <c r="J335" s="66" t="s">
        <v>2379</v>
      </c>
      <c r="K335" s="83" t="s">
        <v>3872</v>
      </c>
      <c r="L335" s="30">
        <v>62783</v>
      </c>
      <c r="M335" s="83" t="str">
        <f>VLOOKUP(L335,Kardex!$A$1:$I$4996,2,FALSE)</f>
        <v>ARANDA NUÑEZ ALICIA</v>
      </c>
      <c r="N335" s="83" t="str">
        <f>VLOOKUP(L335,Kardex!$A$1:$I$4996,4,FALSE)</f>
        <v>ASESOR SENIOR</v>
      </c>
      <c r="O335" s="83" t="str">
        <f>VLOOKUP(L335,Kardex!$A$1:$I$4996,5,FALSE)</f>
        <v>MOR CUERNAVACA DOMINGO DIEZ</v>
      </c>
      <c r="P335" s="49">
        <v>0.3</v>
      </c>
      <c r="Q335" s="120">
        <f t="shared" si="11"/>
        <v>68.033249999999995</v>
      </c>
    </row>
    <row r="336" spans="1:17" s="125" customFormat="1" ht="12" customHeight="1">
      <c r="A336" s="83" t="s">
        <v>2311</v>
      </c>
      <c r="B336" s="84" t="s">
        <v>1249</v>
      </c>
      <c r="C336" s="34">
        <v>4011900499521</v>
      </c>
      <c r="D336" s="35">
        <v>481.4</v>
      </c>
      <c r="E336" s="67">
        <f t="shared" si="10"/>
        <v>72.209999999999994</v>
      </c>
      <c r="F336" s="68">
        <v>0.15</v>
      </c>
      <c r="G336" s="65"/>
      <c r="H336" s="65" t="s">
        <v>2339</v>
      </c>
      <c r="I336" s="127">
        <v>44589</v>
      </c>
      <c r="J336" s="66" t="s">
        <v>2379</v>
      </c>
      <c r="K336" s="83" t="s">
        <v>2904</v>
      </c>
      <c r="L336" s="30">
        <v>62783</v>
      </c>
      <c r="M336" s="83" t="str">
        <f>VLOOKUP(L336,Kardex!$A$1:$I$4996,2,FALSE)</f>
        <v>ARANDA NUÑEZ ALICIA</v>
      </c>
      <c r="N336" s="83" t="str">
        <f>VLOOKUP(L336,Kardex!$A$1:$I$4996,4,FALSE)</f>
        <v>ASESOR SENIOR</v>
      </c>
      <c r="O336" s="83" t="str">
        <f>VLOOKUP(L336,Kardex!$A$1:$I$4996,5,FALSE)</f>
        <v>MOR CUERNAVACA DOMINGO DIEZ</v>
      </c>
      <c r="P336" s="49">
        <v>0.3</v>
      </c>
      <c r="Q336" s="120">
        <f t="shared" si="11"/>
        <v>21.662999999999997</v>
      </c>
    </row>
    <row r="337" spans="1:17" s="125" customFormat="1" ht="12" customHeight="1">
      <c r="A337" s="83" t="s">
        <v>2311</v>
      </c>
      <c r="B337" s="84" t="s">
        <v>1249</v>
      </c>
      <c r="C337" s="34">
        <v>4012000033349</v>
      </c>
      <c r="D337" s="35">
        <v>283.95</v>
      </c>
      <c r="E337" s="67">
        <f t="shared" si="10"/>
        <v>42.592499999999994</v>
      </c>
      <c r="F337" s="68">
        <v>0.15</v>
      </c>
      <c r="G337" s="65"/>
      <c r="H337" s="65" t="s">
        <v>2339</v>
      </c>
      <c r="I337" s="127">
        <v>44589</v>
      </c>
      <c r="J337" s="66" t="s">
        <v>2379</v>
      </c>
      <c r="K337" s="83" t="s">
        <v>2905</v>
      </c>
      <c r="L337" s="30">
        <v>62783</v>
      </c>
      <c r="M337" s="83" t="str">
        <f>VLOOKUP(L337,Kardex!$A$1:$I$4996,2,FALSE)</f>
        <v>ARANDA NUÑEZ ALICIA</v>
      </c>
      <c r="N337" s="83" t="str">
        <f>VLOOKUP(L337,Kardex!$A$1:$I$4996,4,FALSE)</f>
        <v>ASESOR SENIOR</v>
      </c>
      <c r="O337" s="83" t="str">
        <f>VLOOKUP(L337,Kardex!$A$1:$I$4996,5,FALSE)</f>
        <v>MOR CUERNAVACA DOMINGO DIEZ</v>
      </c>
      <c r="P337" s="49">
        <v>0.3</v>
      </c>
      <c r="Q337" s="120">
        <f t="shared" si="11"/>
        <v>12.777749999999997</v>
      </c>
    </row>
    <row r="338" spans="1:17" s="125" customFormat="1" ht="12" customHeight="1">
      <c r="A338" s="83" t="s">
        <v>2311</v>
      </c>
      <c r="B338" s="84" t="s">
        <v>1249</v>
      </c>
      <c r="C338" s="34">
        <v>4012000015743</v>
      </c>
      <c r="D338" s="35">
        <v>8039.44</v>
      </c>
      <c r="E338" s="67">
        <f t="shared" si="10"/>
        <v>1205.9159999999999</v>
      </c>
      <c r="F338" s="68">
        <v>0.15</v>
      </c>
      <c r="G338" s="65"/>
      <c r="H338" s="65" t="s">
        <v>2266</v>
      </c>
      <c r="I338" s="127">
        <v>44575</v>
      </c>
      <c r="J338" s="66" t="s">
        <v>2379</v>
      </c>
      <c r="K338" s="83" t="s">
        <v>3874</v>
      </c>
      <c r="L338" s="30">
        <v>52366</v>
      </c>
      <c r="M338" s="83" t="str">
        <f>VLOOKUP(L338,Kardex!$A$1:$I$4996,2,FALSE)</f>
        <v>GUZMAN SOLORZA EFREN IVAN</v>
      </c>
      <c r="N338" s="83" t="str">
        <f>VLOOKUP(L338,Kardex!$A$1:$I$4996,4,FALSE)</f>
        <v>DIRECTOR DE CENTRO FINANCIERO</v>
      </c>
      <c r="O338" s="83" t="str">
        <f>VLOOKUP(L338,Kardex!$A$1:$I$4996,5,FALSE)</f>
        <v>MOR CUERNAVACA DOMINGO DIEZ</v>
      </c>
      <c r="P338" s="49">
        <v>0.3</v>
      </c>
      <c r="Q338" s="120">
        <f t="shared" si="11"/>
        <v>361.77479999999997</v>
      </c>
    </row>
    <row r="339" spans="1:17" s="125" customFormat="1" ht="12" customHeight="1">
      <c r="A339" s="83" t="s">
        <v>2311</v>
      </c>
      <c r="B339" s="84" t="s">
        <v>1249</v>
      </c>
      <c r="C339" s="34">
        <v>4032100002277</v>
      </c>
      <c r="D339" s="35">
        <v>301.51</v>
      </c>
      <c r="E339" s="67">
        <f t="shared" si="10"/>
        <v>45.226499999999994</v>
      </c>
      <c r="F339" s="68">
        <v>0.15</v>
      </c>
      <c r="G339" s="65"/>
      <c r="H339" s="65" t="s">
        <v>2339</v>
      </c>
      <c r="I339" s="127">
        <v>44575</v>
      </c>
      <c r="J339" s="66" t="s">
        <v>2322</v>
      </c>
      <c r="K339" s="83" t="s">
        <v>2528</v>
      </c>
      <c r="L339" s="30">
        <v>52366</v>
      </c>
      <c r="M339" s="83" t="str">
        <f>VLOOKUP(L339,Kardex!$A$1:$I$4996,2,FALSE)</f>
        <v>GUZMAN SOLORZA EFREN IVAN</v>
      </c>
      <c r="N339" s="83" t="str">
        <f>VLOOKUP(L339,Kardex!$A$1:$I$4996,4,FALSE)</f>
        <v>DIRECTOR DE CENTRO FINANCIERO</v>
      </c>
      <c r="O339" s="83" t="str">
        <f>VLOOKUP(L339,Kardex!$A$1:$I$4996,5,FALSE)</f>
        <v>MOR CUERNAVACA DOMINGO DIEZ</v>
      </c>
      <c r="P339" s="49">
        <v>0.3</v>
      </c>
      <c r="Q339" s="120">
        <f t="shared" si="11"/>
        <v>13.567949999999998</v>
      </c>
    </row>
    <row r="340" spans="1:17" s="125" customFormat="1" ht="12" customHeight="1">
      <c r="A340" s="83" t="s">
        <v>2311</v>
      </c>
      <c r="B340" s="84" t="s">
        <v>1249</v>
      </c>
      <c r="C340" s="34">
        <v>4012000035590</v>
      </c>
      <c r="D340" s="35">
        <v>333.21</v>
      </c>
      <c r="E340" s="67">
        <f t="shared" si="10"/>
        <v>49.981499999999997</v>
      </c>
      <c r="F340" s="68">
        <v>0.15</v>
      </c>
      <c r="G340" s="65"/>
      <c r="H340" s="65" t="s">
        <v>2339</v>
      </c>
      <c r="I340" s="127">
        <v>44567</v>
      </c>
      <c r="J340" s="66" t="s">
        <v>2379</v>
      </c>
      <c r="K340" s="83" t="s">
        <v>2906</v>
      </c>
      <c r="L340" s="30">
        <v>63661</v>
      </c>
      <c r="M340" s="83" t="str">
        <f>VLOOKUP(L340,Kardex!$A$1:$I$4996,2,FALSE)</f>
        <v>GUZMAN  VILLEGAS KARLA ISELA</v>
      </c>
      <c r="N340" s="83" t="str">
        <f>VLOOKUP(L340,Kardex!$A$1:$I$4996,4,FALSE)</f>
        <v>INTERNO</v>
      </c>
      <c r="O340" s="83" t="str">
        <f>VLOOKUP(L340,Kardex!$A$1:$I$4996,5,FALSE)</f>
        <v>MOR CUERNAVACA DOMINGO DIEZ</v>
      </c>
      <c r="P340" s="49">
        <v>0.3</v>
      </c>
      <c r="Q340" s="120">
        <f t="shared" si="11"/>
        <v>14.994449999999999</v>
      </c>
    </row>
    <row r="341" spans="1:17" s="125" customFormat="1" ht="12" customHeight="1">
      <c r="A341" s="83" t="s">
        <v>2311</v>
      </c>
      <c r="B341" s="84" t="s">
        <v>1249</v>
      </c>
      <c r="C341" s="34">
        <v>4012100055403</v>
      </c>
      <c r="D341" s="35">
        <v>6393.84</v>
      </c>
      <c r="E341" s="67">
        <f t="shared" si="10"/>
        <v>959.07600000000002</v>
      </c>
      <c r="F341" s="68">
        <v>0.15</v>
      </c>
      <c r="G341" s="65"/>
      <c r="H341" s="65" t="s">
        <v>2266</v>
      </c>
      <c r="I341" s="127">
        <v>44593</v>
      </c>
      <c r="J341" s="66" t="s">
        <v>2379</v>
      </c>
      <c r="K341" s="83" t="s">
        <v>2906</v>
      </c>
      <c r="L341" s="30">
        <v>63661</v>
      </c>
      <c r="M341" s="83" t="str">
        <f>VLOOKUP(L341,Kardex!$A$1:$I$4996,2,FALSE)</f>
        <v>GUZMAN  VILLEGAS KARLA ISELA</v>
      </c>
      <c r="N341" s="83" t="str">
        <f>VLOOKUP(L341,Kardex!$A$1:$I$4996,4,FALSE)</f>
        <v>INTERNO</v>
      </c>
      <c r="O341" s="83" t="str">
        <f>VLOOKUP(L341,Kardex!$A$1:$I$4996,5,FALSE)</f>
        <v>MOR CUERNAVACA DOMINGO DIEZ</v>
      </c>
      <c r="P341" s="49">
        <v>0.3</v>
      </c>
      <c r="Q341" s="120">
        <f t="shared" si="11"/>
        <v>287.72280000000001</v>
      </c>
    </row>
    <row r="342" spans="1:17" s="125" customFormat="1" ht="12" customHeight="1">
      <c r="A342" s="83" t="s">
        <v>2311</v>
      </c>
      <c r="B342" s="84" t="s">
        <v>1249</v>
      </c>
      <c r="C342" s="34">
        <v>4012200003906</v>
      </c>
      <c r="D342" s="35">
        <v>2750.46</v>
      </c>
      <c r="E342" s="67">
        <f t="shared" si="10"/>
        <v>412.56900000000002</v>
      </c>
      <c r="F342" s="68">
        <v>0.15</v>
      </c>
      <c r="G342" s="65"/>
      <c r="H342" s="65" t="s">
        <v>2266</v>
      </c>
      <c r="I342" s="127">
        <v>44567</v>
      </c>
      <c r="J342" s="66" t="s">
        <v>2322</v>
      </c>
      <c r="K342" s="83" t="s">
        <v>3875</v>
      </c>
      <c r="L342" s="30">
        <v>63392</v>
      </c>
      <c r="M342" s="83" t="str">
        <f>VLOOKUP(L342,Kardex!$A$1:$I$4996,2,FALSE)</f>
        <v>LOPEZ ROMAN ZELTZIN MARIANA</v>
      </c>
      <c r="N342" s="83" t="str">
        <f>VLOOKUP(L342,Kardex!$A$1:$I$4996,4,FALSE)</f>
        <v>INTERNO</v>
      </c>
      <c r="O342" s="83" t="str">
        <f>VLOOKUP(L342,Kardex!$A$1:$I$4996,5,FALSE)</f>
        <v>MOR CUERNAVACA DOMINGO DIEZ</v>
      </c>
      <c r="P342" s="49">
        <v>0.3</v>
      </c>
      <c r="Q342" s="120">
        <f t="shared" si="11"/>
        <v>123.77070000000001</v>
      </c>
    </row>
    <row r="343" spans="1:17" s="125" customFormat="1" ht="12" customHeight="1">
      <c r="A343" s="83" t="s">
        <v>2311</v>
      </c>
      <c r="B343" s="84" t="s">
        <v>1249</v>
      </c>
      <c r="C343" s="34">
        <v>4012000519703</v>
      </c>
      <c r="D343" s="35">
        <v>-6540</v>
      </c>
      <c r="E343" s="67">
        <f t="shared" si="10"/>
        <v>-981</v>
      </c>
      <c r="F343" s="68">
        <v>0.15</v>
      </c>
      <c r="G343" s="65"/>
      <c r="H343" s="65" t="s">
        <v>2266</v>
      </c>
      <c r="I343" s="127">
        <v>44573</v>
      </c>
      <c r="J343" s="66" t="s">
        <v>2379</v>
      </c>
      <c r="K343" s="83" t="s">
        <v>3876</v>
      </c>
      <c r="L343" s="30">
        <v>63392</v>
      </c>
      <c r="M343" s="83" t="str">
        <f>VLOOKUP(L343,Kardex!$A$1:$I$4996,2,FALSE)</f>
        <v>LOPEZ ROMAN ZELTZIN MARIANA</v>
      </c>
      <c r="N343" s="83" t="str">
        <f>VLOOKUP(L343,Kardex!$A$1:$I$4996,4,FALSE)</f>
        <v>INTERNO</v>
      </c>
      <c r="O343" s="83" t="str">
        <f>VLOOKUP(L343,Kardex!$A$1:$I$4996,5,FALSE)</f>
        <v>MOR CUERNAVACA DOMINGO DIEZ</v>
      </c>
      <c r="P343" s="49">
        <v>0.3</v>
      </c>
      <c r="Q343" s="120">
        <f t="shared" si="11"/>
        <v>-294.3</v>
      </c>
    </row>
    <row r="344" spans="1:17" s="125" customFormat="1" ht="12" customHeight="1">
      <c r="A344" s="83" t="s">
        <v>2311</v>
      </c>
      <c r="B344" s="84" t="s">
        <v>1249</v>
      </c>
      <c r="C344" s="34">
        <v>4012000021019</v>
      </c>
      <c r="D344" s="35">
        <v>270.68</v>
      </c>
      <c r="E344" s="67">
        <f t="shared" si="10"/>
        <v>40.601999999999997</v>
      </c>
      <c r="F344" s="68">
        <v>0.15</v>
      </c>
      <c r="G344" s="65"/>
      <c r="H344" s="65" t="s">
        <v>2339</v>
      </c>
      <c r="I344" s="127">
        <v>44585</v>
      </c>
      <c r="J344" s="66" t="s">
        <v>2379</v>
      </c>
      <c r="K344" s="83" t="s">
        <v>2907</v>
      </c>
      <c r="L344" s="30">
        <v>63392</v>
      </c>
      <c r="M344" s="83" t="str">
        <f>VLOOKUP(L344,Kardex!$A$1:$I$4996,2,FALSE)</f>
        <v>LOPEZ ROMAN ZELTZIN MARIANA</v>
      </c>
      <c r="N344" s="83" t="str">
        <f>VLOOKUP(L344,Kardex!$A$1:$I$4996,4,FALSE)</f>
        <v>INTERNO</v>
      </c>
      <c r="O344" s="83" t="str">
        <f>VLOOKUP(L344,Kardex!$A$1:$I$4996,5,FALSE)</f>
        <v>MOR CUERNAVACA DOMINGO DIEZ</v>
      </c>
      <c r="P344" s="49">
        <v>0.3</v>
      </c>
      <c r="Q344" s="120">
        <f t="shared" si="11"/>
        <v>12.180599999999998</v>
      </c>
    </row>
    <row r="345" spans="1:17" s="125" customFormat="1" ht="12" customHeight="1">
      <c r="A345" s="83" t="s">
        <v>2311</v>
      </c>
      <c r="B345" s="84" t="s">
        <v>1249</v>
      </c>
      <c r="C345" s="34">
        <v>4011900474001</v>
      </c>
      <c r="D345" s="35">
        <v>392.35</v>
      </c>
      <c r="E345" s="67">
        <f t="shared" si="10"/>
        <v>58.852499999999999</v>
      </c>
      <c r="F345" s="68">
        <v>0.15</v>
      </c>
      <c r="G345" s="65"/>
      <c r="H345" s="65" t="s">
        <v>2339</v>
      </c>
      <c r="I345" s="127">
        <v>44572</v>
      </c>
      <c r="J345" s="66" t="s">
        <v>2379</v>
      </c>
      <c r="K345" s="83" t="s">
        <v>2908</v>
      </c>
      <c r="L345" s="30">
        <v>63350</v>
      </c>
      <c r="M345" s="83" t="str">
        <f>VLOOKUP(L345,Kardex!$A$1:$I$4996,2,FALSE)</f>
        <v>OCAMPO OCHOA LUIS ENRIQUE</v>
      </c>
      <c r="N345" s="83" t="str">
        <f>VLOOKUP(L345,Kardex!$A$1:$I$4996,4,FALSE)</f>
        <v>INTERNO</v>
      </c>
      <c r="O345" s="83" t="str">
        <f>VLOOKUP(L345,Kardex!$A$1:$I$4996,5,FALSE)</f>
        <v>BAJA</v>
      </c>
      <c r="P345" s="49">
        <v>0.3</v>
      </c>
      <c r="Q345" s="120">
        <f t="shared" si="11"/>
        <v>17.655749999999998</v>
      </c>
    </row>
    <row r="346" spans="1:17" s="125" customFormat="1" ht="12" customHeight="1">
      <c r="A346" s="83" t="s">
        <v>2338</v>
      </c>
      <c r="B346" s="84" t="s">
        <v>1249</v>
      </c>
      <c r="C346" s="34">
        <v>3102000000502</v>
      </c>
      <c r="D346" s="35">
        <v>526.84</v>
      </c>
      <c r="E346" s="67">
        <f t="shared" si="10"/>
        <v>68.489200000000011</v>
      </c>
      <c r="F346" s="68">
        <v>0.13</v>
      </c>
      <c r="G346" s="65"/>
      <c r="H346" s="65" t="s">
        <v>2339</v>
      </c>
      <c r="I346" s="127">
        <v>44578</v>
      </c>
      <c r="J346" s="66" t="s">
        <v>2379</v>
      </c>
      <c r="K346" s="83" t="s">
        <v>2909</v>
      </c>
      <c r="L346" s="30">
        <v>50522</v>
      </c>
      <c r="M346" s="83" t="str">
        <f>VLOOKUP(L346,Kardex!$A$1:$I$4996,2,FALSE)</f>
        <v>PIÑA CHAVEZ CONCEPCION</v>
      </c>
      <c r="N346" s="83" t="str">
        <f>VLOOKUP(L346,Kardex!$A$1:$I$4996,4,FALSE)</f>
        <v>ASESOR</v>
      </c>
      <c r="O346" s="83" t="str">
        <f>VLOOKUP(L346,Kardex!$A$1:$I$4996,5,FALSE)</f>
        <v>MOR CUERNAVACA DOMINGO DIEZ</v>
      </c>
      <c r="P346" s="49">
        <v>0.3</v>
      </c>
      <c r="Q346" s="120">
        <f t="shared" si="11"/>
        <v>20.546760000000003</v>
      </c>
    </row>
    <row r="347" spans="1:17" s="125" customFormat="1" ht="12" customHeight="1">
      <c r="A347" s="83" t="s">
        <v>2338</v>
      </c>
      <c r="B347" s="84" t="s">
        <v>1249</v>
      </c>
      <c r="C347" s="34">
        <v>3102000004172</v>
      </c>
      <c r="D347" s="35">
        <v>181.31</v>
      </c>
      <c r="E347" s="67">
        <f t="shared" si="10"/>
        <v>23.5703</v>
      </c>
      <c r="F347" s="68">
        <v>0.13</v>
      </c>
      <c r="G347" s="65"/>
      <c r="H347" s="65" t="s">
        <v>2339</v>
      </c>
      <c r="I347" s="127">
        <v>44578</v>
      </c>
      <c r="J347" s="66" t="s">
        <v>2379</v>
      </c>
      <c r="K347" s="83" t="s">
        <v>2910</v>
      </c>
      <c r="L347" s="30">
        <v>50522</v>
      </c>
      <c r="M347" s="83" t="str">
        <f>VLOOKUP(L347,Kardex!$A$1:$I$4996,2,FALSE)</f>
        <v>PIÑA CHAVEZ CONCEPCION</v>
      </c>
      <c r="N347" s="83" t="str">
        <f>VLOOKUP(L347,Kardex!$A$1:$I$4996,4,FALSE)</f>
        <v>ASESOR</v>
      </c>
      <c r="O347" s="83" t="str">
        <f>VLOOKUP(L347,Kardex!$A$1:$I$4996,5,FALSE)</f>
        <v>MOR CUERNAVACA DOMINGO DIEZ</v>
      </c>
      <c r="P347" s="49">
        <v>0.3</v>
      </c>
      <c r="Q347" s="120">
        <f t="shared" si="11"/>
        <v>7.0710899999999999</v>
      </c>
    </row>
    <row r="348" spans="1:17" s="125" customFormat="1" ht="12" customHeight="1">
      <c r="A348" s="83" t="s">
        <v>2311</v>
      </c>
      <c r="B348" s="84" t="s">
        <v>1249</v>
      </c>
      <c r="C348" s="34">
        <v>4012000088473</v>
      </c>
      <c r="D348" s="35">
        <v>307.18</v>
      </c>
      <c r="E348" s="67">
        <f t="shared" si="10"/>
        <v>46.076999999999998</v>
      </c>
      <c r="F348" s="68">
        <v>0.15</v>
      </c>
      <c r="G348" s="65"/>
      <c r="H348" s="65" t="s">
        <v>2339</v>
      </c>
      <c r="I348" s="127">
        <v>44589</v>
      </c>
      <c r="J348" s="66" t="s">
        <v>2379</v>
      </c>
      <c r="K348" s="83" t="s">
        <v>3557</v>
      </c>
      <c r="L348" s="30">
        <v>50522</v>
      </c>
      <c r="M348" s="83" t="str">
        <f>VLOOKUP(L348,Kardex!$A$1:$I$4996,2,FALSE)</f>
        <v>PIÑA CHAVEZ CONCEPCION</v>
      </c>
      <c r="N348" s="83" t="str">
        <f>VLOOKUP(L348,Kardex!$A$1:$I$4996,4,FALSE)</f>
        <v>ASESOR</v>
      </c>
      <c r="O348" s="83" t="str">
        <f>VLOOKUP(L348,Kardex!$A$1:$I$4996,5,FALSE)</f>
        <v>MOR CUERNAVACA DOMINGO DIEZ</v>
      </c>
      <c r="P348" s="49">
        <v>0.3</v>
      </c>
      <c r="Q348" s="120">
        <f t="shared" si="11"/>
        <v>13.823099999999998</v>
      </c>
    </row>
    <row r="349" spans="1:17" s="125" customFormat="1" ht="12" customHeight="1">
      <c r="A349" s="83" t="s">
        <v>2311</v>
      </c>
      <c r="B349" s="84" t="s">
        <v>1249</v>
      </c>
      <c r="C349" s="34">
        <v>4012000183768</v>
      </c>
      <c r="D349" s="35">
        <v>546.9</v>
      </c>
      <c r="E349" s="67">
        <f t="shared" si="10"/>
        <v>82.034999999999997</v>
      </c>
      <c r="F349" s="68">
        <v>0.15</v>
      </c>
      <c r="G349" s="65"/>
      <c r="H349" s="65" t="s">
        <v>2339</v>
      </c>
      <c r="I349" s="127">
        <v>44593</v>
      </c>
      <c r="J349" s="66" t="s">
        <v>2379</v>
      </c>
      <c r="K349" s="83" t="s">
        <v>3558</v>
      </c>
      <c r="L349" s="30">
        <v>50522</v>
      </c>
      <c r="M349" s="83" t="str">
        <f>VLOOKUP(L349,Kardex!$A$1:$I$4996,2,FALSE)</f>
        <v>PIÑA CHAVEZ CONCEPCION</v>
      </c>
      <c r="N349" s="83" t="str">
        <f>VLOOKUP(L349,Kardex!$A$1:$I$4996,4,FALSE)</f>
        <v>ASESOR</v>
      </c>
      <c r="O349" s="83" t="str">
        <f>VLOOKUP(L349,Kardex!$A$1:$I$4996,5,FALSE)</f>
        <v>MOR CUERNAVACA DOMINGO DIEZ</v>
      </c>
      <c r="P349" s="49">
        <v>0.3</v>
      </c>
      <c r="Q349" s="120">
        <f t="shared" si="11"/>
        <v>24.610499999999998</v>
      </c>
    </row>
    <row r="350" spans="1:17" s="125" customFormat="1" ht="12" customHeight="1">
      <c r="A350" s="83" t="s">
        <v>2338</v>
      </c>
      <c r="B350" s="84" t="s">
        <v>1249</v>
      </c>
      <c r="C350" s="34">
        <v>3102000000952</v>
      </c>
      <c r="D350" s="35">
        <v>715.39</v>
      </c>
      <c r="E350" s="67">
        <f t="shared" si="10"/>
        <v>93.000699999999995</v>
      </c>
      <c r="F350" s="68">
        <v>0.13</v>
      </c>
      <c r="G350" s="65"/>
      <c r="H350" s="65" t="s">
        <v>2339</v>
      </c>
      <c r="I350" s="127">
        <v>44568</v>
      </c>
      <c r="J350" s="66" t="s">
        <v>2379</v>
      </c>
      <c r="K350" s="83" t="s">
        <v>2703</v>
      </c>
      <c r="L350" s="30">
        <v>60539</v>
      </c>
      <c r="M350" s="83" t="str">
        <f>VLOOKUP(L350,Kardex!$A$1:$I$4996,2,FALSE)</f>
        <v>AGUILAR HORTA RODRIGO DE JESUS</v>
      </c>
      <c r="N350" s="83" t="str">
        <f>VLOOKUP(L350,Kardex!$A$1:$I$4996,4,FALSE)</f>
        <v>ASESOR</v>
      </c>
      <c r="O350" s="83" t="str">
        <f>VLOOKUP(L350,Kardex!$A$1:$I$4996,5,FALSE)</f>
        <v>CD MX SANTA FE BANCO PB</v>
      </c>
      <c r="P350" s="49">
        <v>0.3</v>
      </c>
      <c r="Q350" s="120">
        <f t="shared" si="11"/>
        <v>27.900209999999998</v>
      </c>
    </row>
    <row r="351" spans="1:17" s="125" customFormat="1" ht="12" customHeight="1">
      <c r="A351" s="83" t="s">
        <v>2311</v>
      </c>
      <c r="B351" s="84" t="s">
        <v>1249</v>
      </c>
      <c r="C351" s="34">
        <v>4012000094105</v>
      </c>
      <c r="D351" s="35">
        <v>583.66999999999996</v>
      </c>
      <c r="E351" s="67">
        <f t="shared" si="10"/>
        <v>87.550499999999985</v>
      </c>
      <c r="F351" s="68">
        <v>0.15</v>
      </c>
      <c r="G351" s="65"/>
      <c r="H351" s="65" t="s">
        <v>2339</v>
      </c>
      <c r="I351" s="127">
        <v>44568</v>
      </c>
      <c r="J351" s="66" t="s">
        <v>2379</v>
      </c>
      <c r="K351" s="83" t="s">
        <v>2911</v>
      </c>
      <c r="L351" s="30">
        <v>60539</v>
      </c>
      <c r="M351" s="83" t="str">
        <f>VLOOKUP(L351,Kardex!$A$1:$I$4996,2,FALSE)</f>
        <v>AGUILAR HORTA RODRIGO DE JESUS</v>
      </c>
      <c r="N351" s="83" t="str">
        <f>VLOOKUP(L351,Kardex!$A$1:$I$4996,4,FALSE)</f>
        <v>ASESOR</v>
      </c>
      <c r="O351" s="83" t="str">
        <f>VLOOKUP(L351,Kardex!$A$1:$I$4996,5,FALSE)</f>
        <v>CD MX SANTA FE BANCO PB</v>
      </c>
      <c r="P351" s="49">
        <v>0.3</v>
      </c>
      <c r="Q351" s="120">
        <f t="shared" si="11"/>
        <v>26.265149999999995</v>
      </c>
    </row>
    <row r="352" spans="1:17" s="125" customFormat="1" ht="12" customHeight="1">
      <c r="A352" s="83" t="s">
        <v>2338</v>
      </c>
      <c r="B352" s="84" t="s">
        <v>1249</v>
      </c>
      <c r="C352" s="34">
        <v>3102000005834</v>
      </c>
      <c r="D352" s="35">
        <v>745.71</v>
      </c>
      <c r="E352" s="67">
        <f t="shared" si="10"/>
        <v>96.942300000000003</v>
      </c>
      <c r="F352" s="68">
        <v>0.13</v>
      </c>
      <c r="G352" s="65"/>
      <c r="H352" s="65" t="s">
        <v>2339</v>
      </c>
      <c r="I352" s="127">
        <v>44582</v>
      </c>
      <c r="J352" s="66" t="s">
        <v>2379</v>
      </c>
      <c r="K352" s="83" t="s">
        <v>2912</v>
      </c>
      <c r="L352" s="30">
        <v>60539</v>
      </c>
      <c r="M352" s="83" t="str">
        <f>VLOOKUP(L352,Kardex!$A$1:$I$4996,2,FALSE)</f>
        <v>AGUILAR HORTA RODRIGO DE JESUS</v>
      </c>
      <c r="N352" s="83" t="str">
        <f>VLOOKUP(L352,Kardex!$A$1:$I$4996,4,FALSE)</f>
        <v>ASESOR</v>
      </c>
      <c r="O352" s="83" t="str">
        <f>VLOOKUP(L352,Kardex!$A$1:$I$4996,5,FALSE)</f>
        <v>CD MX SANTA FE BANCO PB</v>
      </c>
      <c r="P352" s="49">
        <v>0.3</v>
      </c>
      <c r="Q352" s="120">
        <f t="shared" si="11"/>
        <v>29.082689999999999</v>
      </c>
    </row>
    <row r="353" spans="1:17" s="125" customFormat="1" ht="12" customHeight="1">
      <c r="A353" s="83" t="s">
        <v>2338</v>
      </c>
      <c r="B353" s="84" t="s">
        <v>1249</v>
      </c>
      <c r="C353" s="34">
        <v>3101900013009</v>
      </c>
      <c r="D353" s="35">
        <v>394.59</v>
      </c>
      <c r="E353" s="67">
        <f t="shared" si="10"/>
        <v>51.296700000000001</v>
      </c>
      <c r="F353" s="68">
        <v>0.13</v>
      </c>
      <c r="G353" s="65"/>
      <c r="H353" s="65" t="s">
        <v>2339</v>
      </c>
      <c r="I353" s="127">
        <v>44589</v>
      </c>
      <c r="J353" s="66" t="s">
        <v>2379</v>
      </c>
      <c r="K353" s="83" t="s">
        <v>2911</v>
      </c>
      <c r="L353" s="30">
        <v>60539</v>
      </c>
      <c r="M353" s="83" t="str">
        <f>VLOOKUP(L353,Kardex!$A$1:$I$4996,2,FALSE)</f>
        <v>AGUILAR HORTA RODRIGO DE JESUS</v>
      </c>
      <c r="N353" s="83" t="str">
        <f>VLOOKUP(L353,Kardex!$A$1:$I$4996,4,FALSE)</f>
        <v>ASESOR</v>
      </c>
      <c r="O353" s="83" t="str">
        <f>VLOOKUP(L353,Kardex!$A$1:$I$4996,5,FALSE)</f>
        <v>CD MX SANTA FE BANCO PB</v>
      </c>
      <c r="P353" s="49">
        <v>0.3</v>
      </c>
      <c r="Q353" s="120">
        <f t="shared" si="11"/>
        <v>15.389009999999999</v>
      </c>
    </row>
    <row r="354" spans="1:17" s="125" customFormat="1" ht="12" customHeight="1">
      <c r="A354" s="83" t="s">
        <v>2338</v>
      </c>
      <c r="B354" s="84" t="s">
        <v>1249</v>
      </c>
      <c r="C354" s="34">
        <v>3101900013012</v>
      </c>
      <c r="D354" s="35">
        <v>520.74</v>
      </c>
      <c r="E354" s="67">
        <f t="shared" si="10"/>
        <v>67.696200000000005</v>
      </c>
      <c r="F354" s="68">
        <v>0.13</v>
      </c>
      <c r="G354" s="65"/>
      <c r="H354" s="65" t="s">
        <v>2339</v>
      </c>
      <c r="I354" s="127">
        <v>44589</v>
      </c>
      <c r="J354" s="66" t="s">
        <v>2379</v>
      </c>
      <c r="K354" s="83" t="s">
        <v>2911</v>
      </c>
      <c r="L354" s="30">
        <v>60539</v>
      </c>
      <c r="M354" s="83" t="str">
        <f>VLOOKUP(L354,Kardex!$A$1:$I$4996,2,FALSE)</f>
        <v>AGUILAR HORTA RODRIGO DE JESUS</v>
      </c>
      <c r="N354" s="83" t="str">
        <f>VLOOKUP(L354,Kardex!$A$1:$I$4996,4,FALSE)</f>
        <v>ASESOR</v>
      </c>
      <c r="O354" s="83" t="str">
        <f>VLOOKUP(L354,Kardex!$A$1:$I$4996,5,FALSE)</f>
        <v>CD MX SANTA FE BANCO PB</v>
      </c>
      <c r="P354" s="49">
        <v>0.3</v>
      </c>
      <c r="Q354" s="120">
        <f t="shared" si="11"/>
        <v>20.308859999999999</v>
      </c>
    </row>
    <row r="355" spans="1:17" s="125" customFormat="1" ht="12" customHeight="1">
      <c r="A355" s="83" t="s">
        <v>2338</v>
      </c>
      <c r="B355" s="84" t="s">
        <v>1249</v>
      </c>
      <c r="C355" s="34">
        <v>3101900018671</v>
      </c>
      <c r="D355" s="35">
        <v>8945.2099999999991</v>
      </c>
      <c r="E355" s="67">
        <f t="shared" si="10"/>
        <v>1162.8772999999999</v>
      </c>
      <c r="F355" s="68">
        <v>0.13</v>
      </c>
      <c r="G355" s="65"/>
      <c r="H355" s="65" t="s">
        <v>2266</v>
      </c>
      <c r="I355" s="127">
        <v>44594</v>
      </c>
      <c r="J355" s="66" t="s">
        <v>2379</v>
      </c>
      <c r="K355" s="83" t="s">
        <v>3877</v>
      </c>
      <c r="L355" s="30">
        <v>60539</v>
      </c>
      <c r="M355" s="83" t="str">
        <f>VLOOKUP(L355,Kardex!$A$1:$I$4996,2,FALSE)</f>
        <v>AGUILAR HORTA RODRIGO DE JESUS</v>
      </c>
      <c r="N355" s="83" t="str">
        <f>VLOOKUP(L355,Kardex!$A$1:$I$4996,4,FALSE)</f>
        <v>ASESOR</v>
      </c>
      <c r="O355" s="83" t="str">
        <f>VLOOKUP(L355,Kardex!$A$1:$I$4996,5,FALSE)</f>
        <v>CD MX SANTA FE BANCO PB</v>
      </c>
      <c r="P355" s="49">
        <v>0.3</v>
      </c>
      <c r="Q355" s="120">
        <f t="shared" si="11"/>
        <v>348.86318999999997</v>
      </c>
    </row>
    <row r="356" spans="1:17" s="125" customFormat="1" ht="12" customHeight="1">
      <c r="A356" s="83" t="s">
        <v>2311</v>
      </c>
      <c r="B356" s="84" t="s">
        <v>1249</v>
      </c>
      <c r="C356" s="34">
        <v>4011900474146</v>
      </c>
      <c r="D356" s="35">
        <v>2275.08</v>
      </c>
      <c r="E356" s="67">
        <f t="shared" si="10"/>
        <v>341.262</v>
      </c>
      <c r="F356" s="68">
        <v>0.15</v>
      </c>
      <c r="G356" s="65"/>
      <c r="H356" s="65" t="s">
        <v>2266</v>
      </c>
      <c r="I356" s="127">
        <v>44566</v>
      </c>
      <c r="J356" s="66" t="s">
        <v>2379</v>
      </c>
      <c r="K356" s="83" t="s">
        <v>3878</v>
      </c>
      <c r="L356" s="30">
        <v>61553</v>
      </c>
      <c r="M356" s="83" t="str">
        <f>VLOOKUP(L356,Kardex!$A$1:$I$4996,2,FALSE)</f>
        <v>BERNAL GONZALEZ CHRISTIAN ALFREDO</v>
      </c>
      <c r="N356" s="83" t="str">
        <f>VLOOKUP(L356,Kardex!$A$1:$I$4996,4,FALSE)</f>
        <v>ASESOR</v>
      </c>
      <c r="O356" s="83" t="str">
        <f>VLOOKUP(L356,Kardex!$A$1:$I$4996,5,FALSE)</f>
        <v>CD MX SANTA FE BANCO PB</v>
      </c>
      <c r="P356" s="49">
        <v>0.3</v>
      </c>
      <c r="Q356" s="120">
        <f t="shared" si="11"/>
        <v>102.37859999999999</v>
      </c>
    </row>
    <row r="357" spans="1:17" s="125" customFormat="1" ht="12" customHeight="1">
      <c r="A357" s="83" t="s">
        <v>2311</v>
      </c>
      <c r="B357" s="84" t="s">
        <v>1249</v>
      </c>
      <c r="C357" s="34">
        <v>4012100315161</v>
      </c>
      <c r="D357" s="35">
        <v>628.29</v>
      </c>
      <c r="E357" s="67">
        <f t="shared" si="10"/>
        <v>94.243499999999997</v>
      </c>
      <c r="F357" s="68">
        <v>0.15</v>
      </c>
      <c r="G357" s="65"/>
      <c r="H357" s="65" t="s">
        <v>2339</v>
      </c>
      <c r="I357" s="127">
        <v>44572</v>
      </c>
      <c r="J357" s="66" t="s">
        <v>2322</v>
      </c>
      <c r="K357" s="83" t="s">
        <v>2913</v>
      </c>
      <c r="L357" s="30">
        <v>61553</v>
      </c>
      <c r="M357" s="83" t="str">
        <f>VLOOKUP(L357,Kardex!$A$1:$I$4996,2,FALSE)</f>
        <v>BERNAL GONZALEZ CHRISTIAN ALFREDO</v>
      </c>
      <c r="N357" s="83" t="str">
        <f>VLOOKUP(L357,Kardex!$A$1:$I$4996,4,FALSE)</f>
        <v>ASESOR</v>
      </c>
      <c r="O357" s="83" t="str">
        <f>VLOOKUP(L357,Kardex!$A$1:$I$4996,5,FALSE)</f>
        <v>CD MX SANTA FE BANCO PB</v>
      </c>
      <c r="P357" s="49">
        <v>0.3</v>
      </c>
      <c r="Q357" s="120">
        <f t="shared" si="11"/>
        <v>28.273049999999998</v>
      </c>
    </row>
    <row r="358" spans="1:17" s="125" customFormat="1" ht="12" customHeight="1">
      <c r="A358" s="83" t="s">
        <v>2311</v>
      </c>
      <c r="B358" s="84" t="s">
        <v>1249</v>
      </c>
      <c r="C358" s="34">
        <v>4012200013693</v>
      </c>
      <c r="D358" s="35">
        <v>533.29</v>
      </c>
      <c r="E358" s="67">
        <f t="shared" si="10"/>
        <v>79.993499999999997</v>
      </c>
      <c r="F358" s="68">
        <v>0.15</v>
      </c>
      <c r="G358" s="65"/>
      <c r="H358" s="65" t="s">
        <v>2339</v>
      </c>
      <c r="I358" s="127">
        <v>44580</v>
      </c>
      <c r="J358" s="66" t="s">
        <v>2322</v>
      </c>
      <c r="K358" s="83" t="s">
        <v>3879</v>
      </c>
      <c r="L358" s="30">
        <v>61553</v>
      </c>
      <c r="M358" s="83" t="str">
        <f>VLOOKUP(L358,Kardex!$A$1:$I$4996,2,FALSE)</f>
        <v>BERNAL GONZALEZ CHRISTIAN ALFREDO</v>
      </c>
      <c r="N358" s="83" t="str">
        <f>VLOOKUP(L358,Kardex!$A$1:$I$4996,4,FALSE)</f>
        <v>ASESOR</v>
      </c>
      <c r="O358" s="83" t="str">
        <f>VLOOKUP(L358,Kardex!$A$1:$I$4996,5,FALSE)</f>
        <v>CD MX SANTA FE BANCO PB</v>
      </c>
      <c r="P358" s="49">
        <v>0.3</v>
      </c>
      <c r="Q358" s="120">
        <f t="shared" si="11"/>
        <v>23.998049999999999</v>
      </c>
    </row>
    <row r="359" spans="1:17" s="125" customFormat="1" ht="12" customHeight="1">
      <c r="A359" s="83" t="s">
        <v>2311</v>
      </c>
      <c r="B359" s="84" t="s">
        <v>1249</v>
      </c>
      <c r="C359" s="34">
        <v>4012100388852</v>
      </c>
      <c r="D359" s="35">
        <v>4460.49</v>
      </c>
      <c r="E359" s="67">
        <f t="shared" si="10"/>
        <v>669.07349999999997</v>
      </c>
      <c r="F359" s="68">
        <v>0.15</v>
      </c>
      <c r="G359" s="65"/>
      <c r="H359" s="65" t="s">
        <v>2266</v>
      </c>
      <c r="I359" s="127">
        <v>44587</v>
      </c>
      <c r="J359" s="66" t="s">
        <v>2322</v>
      </c>
      <c r="K359" s="83" t="s">
        <v>3880</v>
      </c>
      <c r="L359" s="30">
        <v>61553</v>
      </c>
      <c r="M359" s="83" t="str">
        <f>VLOOKUP(L359,Kardex!$A$1:$I$4996,2,FALSE)</f>
        <v>BERNAL GONZALEZ CHRISTIAN ALFREDO</v>
      </c>
      <c r="N359" s="83" t="str">
        <f>VLOOKUP(L359,Kardex!$A$1:$I$4996,4,FALSE)</f>
        <v>ASESOR</v>
      </c>
      <c r="O359" s="83" t="str">
        <f>VLOOKUP(L359,Kardex!$A$1:$I$4996,5,FALSE)</f>
        <v>CD MX SANTA FE BANCO PB</v>
      </c>
      <c r="P359" s="49">
        <v>0.3</v>
      </c>
      <c r="Q359" s="120">
        <f t="shared" si="11"/>
        <v>200.72205</v>
      </c>
    </row>
    <row r="360" spans="1:17" s="125" customFormat="1" ht="12" customHeight="1">
      <c r="A360" s="83" t="s">
        <v>2311</v>
      </c>
      <c r="B360" s="84" t="s">
        <v>1249</v>
      </c>
      <c r="C360" s="34">
        <v>4012100388856</v>
      </c>
      <c r="D360" s="35">
        <v>4632.8599999999997</v>
      </c>
      <c r="E360" s="67">
        <f t="shared" si="10"/>
        <v>694.92899999999997</v>
      </c>
      <c r="F360" s="68">
        <v>0.15</v>
      </c>
      <c r="G360" s="65"/>
      <c r="H360" s="65" t="s">
        <v>2266</v>
      </c>
      <c r="I360" s="127">
        <v>44587</v>
      </c>
      <c r="J360" s="66" t="s">
        <v>2322</v>
      </c>
      <c r="K360" s="83" t="s">
        <v>3880</v>
      </c>
      <c r="L360" s="30">
        <v>61553</v>
      </c>
      <c r="M360" s="83" t="str">
        <f>VLOOKUP(L360,Kardex!$A$1:$I$4996,2,FALSE)</f>
        <v>BERNAL GONZALEZ CHRISTIAN ALFREDO</v>
      </c>
      <c r="N360" s="83" t="str">
        <f>VLOOKUP(L360,Kardex!$A$1:$I$4996,4,FALSE)</f>
        <v>ASESOR</v>
      </c>
      <c r="O360" s="83" t="str">
        <f>VLOOKUP(L360,Kardex!$A$1:$I$4996,5,FALSE)</f>
        <v>CD MX SANTA FE BANCO PB</v>
      </c>
      <c r="P360" s="49">
        <v>0.3</v>
      </c>
      <c r="Q360" s="120">
        <f t="shared" si="11"/>
        <v>208.47869999999998</v>
      </c>
    </row>
    <row r="361" spans="1:17" s="125" customFormat="1" ht="12" customHeight="1">
      <c r="A361" s="83" t="s">
        <v>2311</v>
      </c>
      <c r="B361" s="84" t="s">
        <v>1249</v>
      </c>
      <c r="C361" s="34">
        <v>4012000065539</v>
      </c>
      <c r="D361" s="35">
        <v>764.74</v>
      </c>
      <c r="E361" s="67">
        <f t="shared" si="10"/>
        <v>114.711</v>
      </c>
      <c r="F361" s="68">
        <v>0.15</v>
      </c>
      <c r="G361" s="65"/>
      <c r="H361" s="65" t="s">
        <v>2339</v>
      </c>
      <c r="I361" s="127">
        <v>44589</v>
      </c>
      <c r="J361" s="66" t="s">
        <v>2379</v>
      </c>
      <c r="K361" s="83" t="s">
        <v>2914</v>
      </c>
      <c r="L361" s="30">
        <v>61553</v>
      </c>
      <c r="M361" s="83" t="str">
        <f>VLOOKUP(L361,Kardex!$A$1:$I$4996,2,FALSE)</f>
        <v>BERNAL GONZALEZ CHRISTIAN ALFREDO</v>
      </c>
      <c r="N361" s="83" t="str">
        <f>VLOOKUP(L361,Kardex!$A$1:$I$4996,4,FALSE)</f>
        <v>ASESOR</v>
      </c>
      <c r="O361" s="83" t="str">
        <f>VLOOKUP(L361,Kardex!$A$1:$I$4996,5,FALSE)</f>
        <v>CD MX SANTA FE BANCO PB</v>
      </c>
      <c r="P361" s="49">
        <v>0.3</v>
      </c>
      <c r="Q361" s="120">
        <f t="shared" si="11"/>
        <v>34.4133</v>
      </c>
    </row>
    <row r="362" spans="1:17" s="125" customFormat="1" ht="12" customHeight="1">
      <c r="A362" s="83" t="s">
        <v>2311</v>
      </c>
      <c r="B362" s="84" t="s">
        <v>1249</v>
      </c>
      <c r="C362" s="34">
        <v>4012100218978</v>
      </c>
      <c r="D362" s="35">
        <v>354.34</v>
      </c>
      <c r="E362" s="67">
        <f t="shared" si="10"/>
        <v>53.150999999999996</v>
      </c>
      <c r="F362" s="68">
        <v>0.15</v>
      </c>
      <c r="G362" s="65"/>
      <c r="H362" s="65" t="s">
        <v>2339</v>
      </c>
      <c r="I362" s="127">
        <v>44566</v>
      </c>
      <c r="J362" s="66" t="s">
        <v>2322</v>
      </c>
      <c r="K362" s="83" t="s">
        <v>2915</v>
      </c>
      <c r="L362" s="30">
        <v>60581</v>
      </c>
      <c r="M362" s="83" t="str">
        <f>VLOOKUP(L362,Kardex!$A$1:$I$4996,2,FALSE)</f>
        <v>CASTILLO CRUZ JESSICA</v>
      </c>
      <c r="N362" s="83" t="str">
        <f>VLOOKUP(L362,Kardex!$A$1:$I$4996,4,FALSE)</f>
        <v>ASESOR</v>
      </c>
      <c r="O362" s="83" t="str">
        <f>VLOOKUP(L362,Kardex!$A$1:$I$4996,5,FALSE)</f>
        <v>CD MX SANTA FE BANCO PB</v>
      </c>
      <c r="P362" s="49">
        <v>0.3</v>
      </c>
      <c r="Q362" s="120">
        <f t="shared" si="11"/>
        <v>15.945299999999998</v>
      </c>
    </row>
    <row r="363" spans="1:17" s="125" customFormat="1" ht="12" customHeight="1">
      <c r="A363" s="83" t="s">
        <v>2311</v>
      </c>
      <c r="B363" s="84" t="s">
        <v>1249</v>
      </c>
      <c r="C363" s="34">
        <v>4011900499867</v>
      </c>
      <c r="D363" s="35">
        <v>505.04</v>
      </c>
      <c r="E363" s="67">
        <f t="shared" si="10"/>
        <v>75.756</v>
      </c>
      <c r="F363" s="68">
        <v>0.15</v>
      </c>
      <c r="G363" s="65"/>
      <c r="H363" s="65" t="s">
        <v>2339</v>
      </c>
      <c r="I363" s="127">
        <v>44568</v>
      </c>
      <c r="J363" s="66" t="s">
        <v>2379</v>
      </c>
      <c r="K363" s="83" t="s">
        <v>2676</v>
      </c>
      <c r="L363" s="30">
        <v>60581</v>
      </c>
      <c r="M363" s="83" t="str">
        <f>VLOOKUP(L363,Kardex!$A$1:$I$4996,2,FALSE)</f>
        <v>CASTILLO CRUZ JESSICA</v>
      </c>
      <c r="N363" s="83" t="str">
        <f>VLOOKUP(L363,Kardex!$A$1:$I$4996,4,FALSE)</f>
        <v>ASESOR</v>
      </c>
      <c r="O363" s="83" t="str">
        <f>VLOOKUP(L363,Kardex!$A$1:$I$4996,5,FALSE)</f>
        <v>CD MX SANTA FE BANCO PB</v>
      </c>
      <c r="P363" s="49">
        <v>0.3</v>
      </c>
      <c r="Q363" s="120">
        <f t="shared" si="11"/>
        <v>22.726800000000001</v>
      </c>
    </row>
    <row r="364" spans="1:17" s="125" customFormat="1" ht="12" customHeight="1">
      <c r="A364" s="83" t="s">
        <v>2311</v>
      </c>
      <c r="B364" s="84" t="s">
        <v>1249</v>
      </c>
      <c r="C364" s="34">
        <v>4011900447597</v>
      </c>
      <c r="D364" s="35">
        <v>523.77</v>
      </c>
      <c r="E364" s="67">
        <f t="shared" si="10"/>
        <v>78.5655</v>
      </c>
      <c r="F364" s="68">
        <v>0.15</v>
      </c>
      <c r="G364" s="65"/>
      <c r="H364" s="65" t="s">
        <v>2339</v>
      </c>
      <c r="I364" s="127">
        <v>44573</v>
      </c>
      <c r="J364" s="66" t="s">
        <v>2379</v>
      </c>
      <c r="K364" s="83" t="s">
        <v>3559</v>
      </c>
      <c r="L364" s="30">
        <v>60581</v>
      </c>
      <c r="M364" s="83" t="str">
        <f>VLOOKUP(L364,Kardex!$A$1:$I$4996,2,FALSE)</f>
        <v>CASTILLO CRUZ JESSICA</v>
      </c>
      <c r="N364" s="83" t="str">
        <f>VLOOKUP(L364,Kardex!$A$1:$I$4996,4,FALSE)</f>
        <v>ASESOR</v>
      </c>
      <c r="O364" s="83" t="str">
        <f>VLOOKUP(L364,Kardex!$A$1:$I$4996,5,FALSE)</f>
        <v>CD MX SANTA FE BANCO PB</v>
      </c>
      <c r="P364" s="49">
        <v>0.3</v>
      </c>
      <c r="Q364" s="120">
        <f t="shared" si="11"/>
        <v>23.569649999999999</v>
      </c>
    </row>
    <row r="365" spans="1:17" s="125" customFormat="1" ht="12" customHeight="1">
      <c r="A365" s="83" t="s">
        <v>2311</v>
      </c>
      <c r="B365" s="84" t="s">
        <v>1249</v>
      </c>
      <c r="C365" s="34">
        <v>4012000158432</v>
      </c>
      <c r="D365" s="35">
        <v>1031.96</v>
      </c>
      <c r="E365" s="67">
        <f t="shared" si="10"/>
        <v>154.79400000000001</v>
      </c>
      <c r="F365" s="68">
        <v>0.15</v>
      </c>
      <c r="G365" s="65"/>
      <c r="H365" s="65" t="s">
        <v>2339</v>
      </c>
      <c r="I365" s="127">
        <v>44574</v>
      </c>
      <c r="J365" s="66" t="s">
        <v>2379</v>
      </c>
      <c r="K365" s="83" t="s">
        <v>2917</v>
      </c>
      <c r="L365" s="30">
        <v>60581</v>
      </c>
      <c r="M365" s="83" t="str">
        <f>VLOOKUP(L365,Kardex!$A$1:$I$4996,2,FALSE)</f>
        <v>CASTILLO CRUZ JESSICA</v>
      </c>
      <c r="N365" s="83" t="str">
        <f>VLOOKUP(L365,Kardex!$A$1:$I$4996,4,FALSE)</f>
        <v>ASESOR</v>
      </c>
      <c r="O365" s="83" t="str">
        <f>VLOOKUP(L365,Kardex!$A$1:$I$4996,5,FALSE)</f>
        <v>CD MX SANTA FE BANCO PB</v>
      </c>
      <c r="P365" s="49">
        <v>0.3</v>
      </c>
      <c r="Q365" s="120">
        <f t="shared" si="11"/>
        <v>46.438200000000002</v>
      </c>
    </row>
    <row r="366" spans="1:17" s="125" customFormat="1" ht="12" customHeight="1">
      <c r="A366" s="83" t="s">
        <v>2311</v>
      </c>
      <c r="B366" s="84" t="s">
        <v>1249</v>
      </c>
      <c r="C366" s="34">
        <v>4011900449614</v>
      </c>
      <c r="D366" s="35">
        <v>807.21</v>
      </c>
      <c r="E366" s="67">
        <f t="shared" si="10"/>
        <v>121.08150000000001</v>
      </c>
      <c r="F366" s="68">
        <v>0.15</v>
      </c>
      <c r="G366" s="65"/>
      <c r="H366" s="65" t="s">
        <v>2339</v>
      </c>
      <c r="I366" s="127">
        <v>44575</v>
      </c>
      <c r="J366" s="66" t="s">
        <v>2379</v>
      </c>
      <c r="K366" s="83" t="s">
        <v>2916</v>
      </c>
      <c r="L366" s="30">
        <v>60581</v>
      </c>
      <c r="M366" s="83" t="str">
        <f>VLOOKUP(L366,Kardex!$A$1:$I$4996,2,FALSE)</f>
        <v>CASTILLO CRUZ JESSICA</v>
      </c>
      <c r="N366" s="83" t="str">
        <f>VLOOKUP(L366,Kardex!$A$1:$I$4996,4,FALSE)</f>
        <v>ASESOR</v>
      </c>
      <c r="O366" s="83" t="str">
        <f>VLOOKUP(L366,Kardex!$A$1:$I$4996,5,FALSE)</f>
        <v>CD MX SANTA FE BANCO PB</v>
      </c>
      <c r="P366" s="49">
        <v>0.3</v>
      </c>
      <c r="Q366" s="120">
        <f t="shared" si="11"/>
        <v>36.324449999999999</v>
      </c>
    </row>
    <row r="367" spans="1:17" s="125" customFormat="1" ht="12" customHeight="1">
      <c r="A367" s="83" t="s">
        <v>2311</v>
      </c>
      <c r="B367" s="84" t="s">
        <v>1249</v>
      </c>
      <c r="C367" s="34">
        <v>4012100378899</v>
      </c>
      <c r="D367" s="35">
        <v>419.07</v>
      </c>
      <c r="E367" s="67">
        <f t="shared" si="10"/>
        <v>62.860499999999995</v>
      </c>
      <c r="F367" s="68">
        <v>0.15</v>
      </c>
      <c r="G367" s="65"/>
      <c r="H367" s="65" t="s">
        <v>2339</v>
      </c>
      <c r="I367" s="127">
        <v>44575</v>
      </c>
      <c r="J367" s="66" t="s">
        <v>2322</v>
      </c>
      <c r="K367" s="83" t="s">
        <v>3624</v>
      </c>
      <c r="L367" s="30">
        <v>60581</v>
      </c>
      <c r="M367" s="83" t="str">
        <f>VLOOKUP(L367,Kardex!$A$1:$I$4996,2,FALSE)</f>
        <v>CASTILLO CRUZ JESSICA</v>
      </c>
      <c r="N367" s="83" t="str">
        <f>VLOOKUP(L367,Kardex!$A$1:$I$4996,4,FALSE)</f>
        <v>ASESOR</v>
      </c>
      <c r="O367" s="83" t="str">
        <f>VLOOKUP(L367,Kardex!$A$1:$I$4996,5,FALSE)</f>
        <v>CD MX SANTA FE BANCO PB</v>
      </c>
      <c r="P367" s="49">
        <v>0.3</v>
      </c>
      <c r="Q367" s="120">
        <f t="shared" si="11"/>
        <v>18.858149999999998</v>
      </c>
    </row>
    <row r="368" spans="1:17" s="125" customFormat="1" ht="12" customHeight="1">
      <c r="A368" s="83" t="s">
        <v>2311</v>
      </c>
      <c r="B368" s="84" t="s">
        <v>1249</v>
      </c>
      <c r="C368" s="34">
        <v>4011900339295</v>
      </c>
      <c r="D368" s="35">
        <v>381.98</v>
      </c>
      <c r="E368" s="67">
        <f t="shared" si="10"/>
        <v>49.66</v>
      </c>
      <c r="F368" s="68">
        <v>0.13000680663909103</v>
      </c>
      <c r="G368" s="65"/>
      <c r="H368" s="65" t="s">
        <v>2339</v>
      </c>
      <c r="I368" s="127">
        <v>44578</v>
      </c>
      <c r="J368" s="66" t="s">
        <v>2379</v>
      </c>
      <c r="K368" s="83" t="s">
        <v>2918</v>
      </c>
      <c r="L368" s="30">
        <v>60581</v>
      </c>
      <c r="M368" s="83" t="str">
        <f>VLOOKUP(L368,Kardex!$A$1:$I$4996,2,FALSE)</f>
        <v>CASTILLO CRUZ JESSICA</v>
      </c>
      <c r="N368" s="83" t="str">
        <f>VLOOKUP(L368,Kardex!$A$1:$I$4996,4,FALSE)</f>
        <v>ASESOR</v>
      </c>
      <c r="O368" s="83" t="str">
        <f>VLOOKUP(L368,Kardex!$A$1:$I$4996,5,FALSE)</f>
        <v>CD MX SANTA FE BANCO PB</v>
      </c>
      <c r="P368" s="49">
        <v>0.3</v>
      </c>
      <c r="Q368" s="120">
        <f t="shared" si="11"/>
        <v>14.897999999999998</v>
      </c>
    </row>
    <row r="369" spans="1:17" s="125" customFormat="1" ht="12" customHeight="1">
      <c r="A369" s="83" t="s">
        <v>2311</v>
      </c>
      <c r="B369" s="84" t="s">
        <v>1249</v>
      </c>
      <c r="C369" s="34">
        <v>4012100060115</v>
      </c>
      <c r="D369" s="35">
        <v>925.09</v>
      </c>
      <c r="E369" s="67">
        <f t="shared" si="10"/>
        <v>138.76349999999999</v>
      </c>
      <c r="F369" s="68">
        <v>0.15</v>
      </c>
      <c r="G369" s="65"/>
      <c r="H369" s="65" t="s">
        <v>2339</v>
      </c>
      <c r="I369" s="127">
        <v>44579</v>
      </c>
      <c r="J369" s="66" t="s">
        <v>2379</v>
      </c>
      <c r="K369" s="83" t="s">
        <v>2919</v>
      </c>
      <c r="L369" s="30">
        <v>60581</v>
      </c>
      <c r="M369" s="83" t="str">
        <f>VLOOKUP(L369,Kardex!$A$1:$I$4996,2,FALSE)</f>
        <v>CASTILLO CRUZ JESSICA</v>
      </c>
      <c r="N369" s="83" t="str">
        <f>VLOOKUP(L369,Kardex!$A$1:$I$4996,4,FALSE)</f>
        <v>ASESOR</v>
      </c>
      <c r="O369" s="83" t="str">
        <f>VLOOKUP(L369,Kardex!$A$1:$I$4996,5,FALSE)</f>
        <v>CD MX SANTA FE BANCO PB</v>
      </c>
      <c r="P369" s="49">
        <v>0.3</v>
      </c>
      <c r="Q369" s="120">
        <f t="shared" si="11"/>
        <v>41.629049999999999</v>
      </c>
    </row>
    <row r="370" spans="1:17" s="125" customFormat="1" ht="12" customHeight="1">
      <c r="A370" s="83" t="s">
        <v>2335</v>
      </c>
      <c r="B370" s="84" t="s">
        <v>1249</v>
      </c>
      <c r="C370" s="34">
        <v>2882000049090</v>
      </c>
      <c r="D370" s="35">
        <v>3549.72</v>
      </c>
      <c r="E370" s="67">
        <f t="shared" si="10"/>
        <v>663.8</v>
      </c>
      <c r="F370" s="68">
        <v>0.18700066484117056</v>
      </c>
      <c r="G370" s="65"/>
      <c r="H370" s="65" t="s">
        <v>2339</v>
      </c>
      <c r="I370" s="127">
        <v>44581</v>
      </c>
      <c r="J370" s="66" t="s">
        <v>2379</v>
      </c>
      <c r="K370" s="83" t="s">
        <v>3560</v>
      </c>
      <c r="L370" s="30">
        <v>60581</v>
      </c>
      <c r="M370" s="83" t="str">
        <f>VLOOKUP(L370,Kardex!$A$1:$I$4996,2,FALSE)</f>
        <v>CASTILLO CRUZ JESSICA</v>
      </c>
      <c r="N370" s="83" t="str">
        <f>VLOOKUP(L370,Kardex!$A$1:$I$4996,4,FALSE)</f>
        <v>ASESOR</v>
      </c>
      <c r="O370" s="83" t="str">
        <f>VLOOKUP(L370,Kardex!$A$1:$I$4996,5,FALSE)</f>
        <v>CD MX SANTA FE BANCO PB</v>
      </c>
      <c r="P370" s="49">
        <v>0.3</v>
      </c>
      <c r="Q370" s="120">
        <f t="shared" si="11"/>
        <v>199.14</v>
      </c>
    </row>
    <row r="371" spans="1:17" s="125" customFormat="1" ht="12" customHeight="1">
      <c r="A371" s="83" t="s">
        <v>2311</v>
      </c>
      <c r="B371" s="84" t="s">
        <v>1249</v>
      </c>
      <c r="C371" s="34">
        <v>4011900474193</v>
      </c>
      <c r="D371" s="35">
        <v>399.48</v>
      </c>
      <c r="E371" s="67">
        <f t="shared" si="10"/>
        <v>59.921999999999997</v>
      </c>
      <c r="F371" s="68">
        <v>0.15</v>
      </c>
      <c r="G371" s="65"/>
      <c r="H371" s="65" t="s">
        <v>2339</v>
      </c>
      <c r="I371" s="127">
        <v>44582</v>
      </c>
      <c r="J371" s="66" t="s">
        <v>2379</v>
      </c>
      <c r="K371" s="83" t="s">
        <v>2920</v>
      </c>
      <c r="L371" s="30">
        <v>60581</v>
      </c>
      <c r="M371" s="83" t="str">
        <f>VLOOKUP(L371,Kardex!$A$1:$I$4996,2,FALSE)</f>
        <v>CASTILLO CRUZ JESSICA</v>
      </c>
      <c r="N371" s="83" t="str">
        <f>VLOOKUP(L371,Kardex!$A$1:$I$4996,4,FALSE)</f>
        <v>ASESOR</v>
      </c>
      <c r="O371" s="83" t="str">
        <f>VLOOKUP(L371,Kardex!$A$1:$I$4996,5,FALSE)</f>
        <v>CD MX SANTA FE BANCO PB</v>
      </c>
      <c r="P371" s="49">
        <v>0.3</v>
      </c>
      <c r="Q371" s="120">
        <f t="shared" si="11"/>
        <v>17.976599999999998</v>
      </c>
    </row>
    <row r="372" spans="1:17" s="125" customFormat="1" ht="12" customHeight="1">
      <c r="A372" s="83" t="s">
        <v>2311</v>
      </c>
      <c r="B372" s="84" t="s">
        <v>1249</v>
      </c>
      <c r="C372" s="34">
        <v>4012000021099</v>
      </c>
      <c r="D372" s="35">
        <v>9864.94</v>
      </c>
      <c r="E372" s="67">
        <f t="shared" si="10"/>
        <v>1479.741</v>
      </c>
      <c r="F372" s="68">
        <v>0.15</v>
      </c>
      <c r="G372" s="65"/>
      <c r="H372" s="65" t="s">
        <v>2266</v>
      </c>
      <c r="I372" s="127">
        <v>44582</v>
      </c>
      <c r="J372" s="66" t="s">
        <v>2379</v>
      </c>
      <c r="K372" s="83" t="s">
        <v>3881</v>
      </c>
      <c r="L372" s="30">
        <v>60581</v>
      </c>
      <c r="M372" s="83" t="str">
        <f>VLOOKUP(L372,Kardex!$A$1:$I$4996,2,FALSE)</f>
        <v>CASTILLO CRUZ JESSICA</v>
      </c>
      <c r="N372" s="83" t="str">
        <f>VLOOKUP(L372,Kardex!$A$1:$I$4996,4,FALSE)</f>
        <v>ASESOR</v>
      </c>
      <c r="O372" s="83" t="str">
        <f>VLOOKUP(L372,Kardex!$A$1:$I$4996,5,FALSE)</f>
        <v>CD MX SANTA FE BANCO PB</v>
      </c>
      <c r="P372" s="49">
        <v>0.3</v>
      </c>
      <c r="Q372" s="120">
        <f t="shared" si="11"/>
        <v>443.92230000000001</v>
      </c>
    </row>
    <row r="373" spans="1:17" s="125" customFormat="1" ht="12" customHeight="1">
      <c r="A373" s="83" t="s">
        <v>2311</v>
      </c>
      <c r="B373" s="84" t="s">
        <v>1249</v>
      </c>
      <c r="C373" s="34">
        <v>4012100052325</v>
      </c>
      <c r="D373" s="35">
        <v>525.54</v>
      </c>
      <c r="E373" s="67">
        <f t="shared" si="10"/>
        <v>78.830999999999989</v>
      </c>
      <c r="F373" s="68">
        <v>0.15</v>
      </c>
      <c r="G373" s="65"/>
      <c r="H373" s="65" t="s">
        <v>2339</v>
      </c>
      <c r="I373" s="127">
        <v>44589</v>
      </c>
      <c r="J373" s="66" t="s">
        <v>2379</v>
      </c>
      <c r="K373" s="83" t="s">
        <v>2921</v>
      </c>
      <c r="L373" s="30">
        <v>60581</v>
      </c>
      <c r="M373" s="83" t="str">
        <f>VLOOKUP(L373,Kardex!$A$1:$I$4996,2,FALSE)</f>
        <v>CASTILLO CRUZ JESSICA</v>
      </c>
      <c r="N373" s="83" t="str">
        <f>VLOOKUP(L373,Kardex!$A$1:$I$4996,4,FALSE)</f>
        <v>ASESOR</v>
      </c>
      <c r="O373" s="83" t="str">
        <f>VLOOKUP(L373,Kardex!$A$1:$I$4996,5,FALSE)</f>
        <v>CD MX SANTA FE BANCO PB</v>
      </c>
      <c r="P373" s="49">
        <v>0.3</v>
      </c>
      <c r="Q373" s="120">
        <f t="shared" si="11"/>
        <v>23.649299999999997</v>
      </c>
    </row>
    <row r="374" spans="1:17" s="125" customFormat="1" ht="12" customHeight="1">
      <c r="A374" s="83" t="s">
        <v>2338</v>
      </c>
      <c r="B374" s="84" t="s">
        <v>1249</v>
      </c>
      <c r="C374" s="34">
        <v>3102100000177</v>
      </c>
      <c r="D374" s="35">
        <v>2032.31</v>
      </c>
      <c r="E374" s="67">
        <f t="shared" si="10"/>
        <v>264.20030000000003</v>
      </c>
      <c r="F374" s="68">
        <v>0.13</v>
      </c>
      <c r="G374" s="65"/>
      <c r="H374" s="65" t="s">
        <v>2265</v>
      </c>
      <c r="I374" s="127">
        <v>44568</v>
      </c>
      <c r="J374" s="66" t="s">
        <v>2379</v>
      </c>
      <c r="K374" s="83" t="s">
        <v>3882</v>
      </c>
      <c r="L374" s="30">
        <v>60346</v>
      </c>
      <c r="M374" s="83" t="str">
        <f>VLOOKUP(L374,Kardex!$A$1:$I$4996,2,FALSE)</f>
        <v>PARRA MIRANDA HUGO ALBERTO</v>
      </c>
      <c r="N374" s="83" t="str">
        <f>VLOOKUP(L374,Kardex!$A$1:$I$4996,4,FALSE)</f>
        <v>SUBDIRECTOR DE CENTRO FINANCIERO</v>
      </c>
      <c r="O374" s="83" t="str">
        <f>VLOOKUP(L374,Kardex!$A$1:$I$4996,5,FALSE)</f>
        <v>CD MX SANTA FE BANCO PB</v>
      </c>
      <c r="P374" s="49">
        <v>0.3</v>
      </c>
      <c r="Q374" s="120">
        <f t="shared" si="11"/>
        <v>79.260090000000005</v>
      </c>
    </row>
    <row r="375" spans="1:17" s="125" customFormat="1" ht="12" customHeight="1">
      <c r="A375" s="83" t="s">
        <v>2338</v>
      </c>
      <c r="B375" s="84" t="s">
        <v>1249</v>
      </c>
      <c r="C375" s="34">
        <v>3102100000276</v>
      </c>
      <c r="D375" s="35">
        <v>927.88</v>
      </c>
      <c r="E375" s="67">
        <f t="shared" si="10"/>
        <v>120.62440000000001</v>
      </c>
      <c r="F375" s="68">
        <v>0.13</v>
      </c>
      <c r="G375" s="65"/>
      <c r="H375" s="65" t="s">
        <v>2265</v>
      </c>
      <c r="I375" s="127">
        <v>44568</v>
      </c>
      <c r="J375" s="66" t="s">
        <v>2379</v>
      </c>
      <c r="K375" s="83" t="s">
        <v>3882</v>
      </c>
      <c r="L375" s="30">
        <v>60346</v>
      </c>
      <c r="M375" s="83" t="str">
        <f>VLOOKUP(L375,Kardex!$A$1:$I$4996,2,FALSE)</f>
        <v>PARRA MIRANDA HUGO ALBERTO</v>
      </c>
      <c r="N375" s="83" t="str">
        <f>VLOOKUP(L375,Kardex!$A$1:$I$4996,4,FALSE)</f>
        <v>SUBDIRECTOR DE CENTRO FINANCIERO</v>
      </c>
      <c r="O375" s="83" t="str">
        <f>VLOOKUP(L375,Kardex!$A$1:$I$4996,5,FALSE)</f>
        <v>CD MX SANTA FE BANCO PB</v>
      </c>
      <c r="P375" s="49">
        <v>0.3</v>
      </c>
      <c r="Q375" s="120">
        <f t="shared" si="11"/>
        <v>36.18732</v>
      </c>
    </row>
    <row r="376" spans="1:17" s="125" customFormat="1" ht="12" customHeight="1">
      <c r="A376" s="83" t="s">
        <v>2338</v>
      </c>
      <c r="B376" s="84" t="s">
        <v>1249</v>
      </c>
      <c r="C376" s="34">
        <v>3102100000277</v>
      </c>
      <c r="D376" s="35">
        <v>983.49</v>
      </c>
      <c r="E376" s="67">
        <f t="shared" si="10"/>
        <v>127.8537</v>
      </c>
      <c r="F376" s="68">
        <v>0.13</v>
      </c>
      <c r="G376" s="65"/>
      <c r="H376" s="65" t="s">
        <v>2265</v>
      </c>
      <c r="I376" s="127">
        <v>44568</v>
      </c>
      <c r="J376" s="66" t="s">
        <v>2379</v>
      </c>
      <c r="K376" s="83" t="s">
        <v>3882</v>
      </c>
      <c r="L376" s="30">
        <v>60346</v>
      </c>
      <c r="M376" s="83" t="str">
        <f>VLOOKUP(L376,Kardex!$A$1:$I$4996,2,FALSE)</f>
        <v>PARRA MIRANDA HUGO ALBERTO</v>
      </c>
      <c r="N376" s="83" t="str">
        <f>VLOOKUP(L376,Kardex!$A$1:$I$4996,4,FALSE)</f>
        <v>SUBDIRECTOR DE CENTRO FINANCIERO</v>
      </c>
      <c r="O376" s="83" t="str">
        <f>VLOOKUP(L376,Kardex!$A$1:$I$4996,5,FALSE)</f>
        <v>CD MX SANTA FE BANCO PB</v>
      </c>
      <c r="P376" s="49">
        <v>0.3</v>
      </c>
      <c r="Q376" s="120">
        <f t="shared" si="11"/>
        <v>38.356110000000001</v>
      </c>
    </row>
    <row r="377" spans="1:17" s="125" customFormat="1" ht="12" customHeight="1">
      <c r="A377" s="83" t="s">
        <v>2311</v>
      </c>
      <c r="B377" s="84" t="s">
        <v>1249</v>
      </c>
      <c r="C377" s="34">
        <v>4012000502956</v>
      </c>
      <c r="D377" s="35">
        <v>372.96</v>
      </c>
      <c r="E377" s="67">
        <f t="shared" si="10"/>
        <v>55.943999999999996</v>
      </c>
      <c r="F377" s="68">
        <v>0.15</v>
      </c>
      <c r="G377" s="65"/>
      <c r="H377" s="65" t="s">
        <v>2339</v>
      </c>
      <c r="I377" s="127">
        <v>44568</v>
      </c>
      <c r="J377" s="66" t="s">
        <v>2379</v>
      </c>
      <c r="K377" s="83" t="s">
        <v>2922</v>
      </c>
      <c r="L377" s="30">
        <v>62222</v>
      </c>
      <c r="M377" s="83" t="str">
        <f>VLOOKUP(L377,Kardex!$A$1:$I$4996,2,FALSE)</f>
        <v>VELAZQUEZ ZALDIVAR JULIO</v>
      </c>
      <c r="N377" s="83" t="str">
        <f>VLOOKUP(L377,Kardex!$A$1:$I$4996,4,FALSE)</f>
        <v>ASESOR</v>
      </c>
      <c r="O377" s="83" t="str">
        <f>VLOOKUP(L377,Kardex!$A$1:$I$4996,5,FALSE)</f>
        <v>CD MX SANTA FE BANCO PB</v>
      </c>
      <c r="P377" s="49">
        <v>0.3</v>
      </c>
      <c r="Q377" s="120">
        <f t="shared" si="11"/>
        <v>16.783199999999997</v>
      </c>
    </row>
    <row r="378" spans="1:17" s="125" customFormat="1" ht="12" customHeight="1">
      <c r="A378" s="83" t="s">
        <v>2311</v>
      </c>
      <c r="B378" s="84" t="s">
        <v>1249</v>
      </c>
      <c r="C378" s="34">
        <v>4011900300065</v>
      </c>
      <c r="D378" s="35">
        <v>438.8</v>
      </c>
      <c r="E378" s="67">
        <f t="shared" si="10"/>
        <v>57.04</v>
      </c>
      <c r="F378" s="68">
        <v>0.12999088422971741</v>
      </c>
      <c r="G378" s="65"/>
      <c r="H378" s="65" t="s">
        <v>2339</v>
      </c>
      <c r="I378" s="127">
        <v>44586</v>
      </c>
      <c r="J378" s="66" t="s">
        <v>2379</v>
      </c>
      <c r="K378" s="83" t="s">
        <v>2922</v>
      </c>
      <c r="L378" s="30">
        <v>62222</v>
      </c>
      <c r="M378" s="83" t="str">
        <f>VLOOKUP(L378,Kardex!$A$1:$I$4996,2,FALSE)</f>
        <v>VELAZQUEZ ZALDIVAR JULIO</v>
      </c>
      <c r="N378" s="83" t="str">
        <f>VLOOKUP(L378,Kardex!$A$1:$I$4996,4,FALSE)</f>
        <v>ASESOR</v>
      </c>
      <c r="O378" s="83" t="str">
        <f>VLOOKUP(L378,Kardex!$A$1:$I$4996,5,FALSE)</f>
        <v>CD MX SANTA FE BANCO PB</v>
      </c>
      <c r="P378" s="49">
        <v>0.3</v>
      </c>
      <c r="Q378" s="120">
        <f t="shared" si="11"/>
        <v>17.111999999999998</v>
      </c>
    </row>
    <row r="379" spans="1:17" s="125" customFormat="1" ht="12" customHeight="1">
      <c r="A379" s="83" t="s">
        <v>2335</v>
      </c>
      <c r="B379" s="84" t="s">
        <v>1249</v>
      </c>
      <c r="C379" s="34">
        <v>2882000033205</v>
      </c>
      <c r="D379" s="35">
        <v>-395.06</v>
      </c>
      <c r="E379" s="67">
        <f t="shared" si="10"/>
        <v>-75.061400000000006</v>
      </c>
      <c r="F379" s="68">
        <v>0.19</v>
      </c>
      <c r="G379" s="65"/>
      <c r="H379" s="65" t="s">
        <v>2339</v>
      </c>
      <c r="I379" s="127">
        <v>44580</v>
      </c>
      <c r="J379" s="66" t="s">
        <v>2379</v>
      </c>
      <c r="K379" s="83" t="s">
        <v>2923</v>
      </c>
      <c r="L379" s="30">
        <v>52471</v>
      </c>
      <c r="M379" s="83" t="str">
        <f>VLOOKUP(L379,Kardex!$A$1:$I$4996,2,FALSE)</f>
        <v>LLAMA ESTEINOU SANTIAGO</v>
      </c>
      <c r="N379" s="83" t="str">
        <f>VLOOKUP(L379,Kardex!$A$1:$I$4996,4,FALSE)</f>
        <v>ASESOR SENIOR</v>
      </c>
      <c r="O379" s="83" t="str">
        <f>VLOOKUP(L379,Kardex!$A$1:$I$4996,5,FALSE)</f>
        <v>CD MX SANTA FE GLEZ CAMARENA</v>
      </c>
      <c r="P379" s="49">
        <v>0.3</v>
      </c>
      <c r="Q379" s="120">
        <f t="shared" si="11"/>
        <v>-22.518420000000003</v>
      </c>
    </row>
    <row r="380" spans="1:17" s="125" customFormat="1" ht="12" customHeight="1">
      <c r="A380" s="83" t="s">
        <v>2335</v>
      </c>
      <c r="B380" s="84" t="s">
        <v>1249</v>
      </c>
      <c r="C380" s="34">
        <v>2882000036776</v>
      </c>
      <c r="D380" s="35">
        <v>463.13</v>
      </c>
      <c r="E380" s="67">
        <f t="shared" si="10"/>
        <v>86.6</v>
      </c>
      <c r="F380" s="68">
        <v>0.18698853453673914</v>
      </c>
      <c r="G380" s="65"/>
      <c r="H380" s="65" t="s">
        <v>2339</v>
      </c>
      <c r="I380" s="127">
        <v>44580</v>
      </c>
      <c r="J380" s="66" t="s">
        <v>2379</v>
      </c>
      <c r="K380" s="83" t="s">
        <v>2924</v>
      </c>
      <c r="L380" s="30">
        <v>52471</v>
      </c>
      <c r="M380" s="83" t="str">
        <f>VLOOKUP(L380,Kardex!$A$1:$I$4996,2,FALSE)</f>
        <v>LLAMA ESTEINOU SANTIAGO</v>
      </c>
      <c r="N380" s="83" t="str">
        <f>VLOOKUP(L380,Kardex!$A$1:$I$4996,4,FALSE)</f>
        <v>ASESOR SENIOR</v>
      </c>
      <c r="O380" s="83" t="str">
        <f>VLOOKUP(L380,Kardex!$A$1:$I$4996,5,FALSE)</f>
        <v>CD MX SANTA FE GLEZ CAMARENA</v>
      </c>
      <c r="P380" s="49">
        <v>0.3</v>
      </c>
      <c r="Q380" s="120">
        <f t="shared" si="11"/>
        <v>25.979999999999997</v>
      </c>
    </row>
    <row r="381" spans="1:17" s="125" customFormat="1" ht="12" customHeight="1">
      <c r="A381" s="83" t="s">
        <v>2335</v>
      </c>
      <c r="B381" s="84" t="s">
        <v>1249</v>
      </c>
      <c r="C381" s="34">
        <v>2882000041082</v>
      </c>
      <c r="D381" s="35">
        <v>1025.06</v>
      </c>
      <c r="E381" s="67">
        <f t="shared" si="10"/>
        <v>191.69</v>
      </c>
      <c r="F381" s="68">
        <v>0.1870036875890192</v>
      </c>
      <c r="G381" s="65"/>
      <c r="H381" s="65" t="s">
        <v>2339</v>
      </c>
      <c r="I381" s="127">
        <v>44585</v>
      </c>
      <c r="J381" s="66" t="s">
        <v>2379</v>
      </c>
      <c r="K381" s="83" t="s">
        <v>2925</v>
      </c>
      <c r="L381" s="30">
        <v>52471</v>
      </c>
      <c r="M381" s="83" t="str">
        <f>VLOOKUP(L381,Kardex!$A$1:$I$4996,2,FALSE)</f>
        <v>LLAMA ESTEINOU SANTIAGO</v>
      </c>
      <c r="N381" s="83" t="str">
        <f>VLOOKUP(L381,Kardex!$A$1:$I$4996,4,FALSE)</f>
        <v>ASESOR SENIOR</v>
      </c>
      <c r="O381" s="83" t="str">
        <f>VLOOKUP(L381,Kardex!$A$1:$I$4996,5,FALSE)</f>
        <v>CD MX SANTA FE GLEZ CAMARENA</v>
      </c>
      <c r="P381" s="49">
        <v>0.3</v>
      </c>
      <c r="Q381" s="120">
        <f t="shared" si="11"/>
        <v>57.506999999999998</v>
      </c>
    </row>
    <row r="382" spans="1:17" s="125" customFormat="1" ht="12" customHeight="1">
      <c r="A382" s="83" t="s">
        <v>2335</v>
      </c>
      <c r="B382" s="84" t="s">
        <v>1249</v>
      </c>
      <c r="C382" s="34">
        <v>2882000041348</v>
      </c>
      <c r="D382" s="35">
        <v>1130.75</v>
      </c>
      <c r="E382" s="67">
        <f t="shared" si="10"/>
        <v>211.44999999999996</v>
      </c>
      <c r="F382" s="68">
        <v>0.18699977890780453</v>
      </c>
      <c r="G382" s="65"/>
      <c r="H382" s="65" t="s">
        <v>2339</v>
      </c>
      <c r="I382" s="127">
        <v>44585</v>
      </c>
      <c r="J382" s="66" t="s">
        <v>2379</v>
      </c>
      <c r="K382" s="83" t="s">
        <v>2926</v>
      </c>
      <c r="L382" s="30">
        <v>52471</v>
      </c>
      <c r="M382" s="83" t="str">
        <f>VLOOKUP(L382,Kardex!$A$1:$I$4996,2,FALSE)</f>
        <v>LLAMA ESTEINOU SANTIAGO</v>
      </c>
      <c r="N382" s="83" t="str">
        <f>VLOOKUP(L382,Kardex!$A$1:$I$4996,4,FALSE)</f>
        <v>ASESOR SENIOR</v>
      </c>
      <c r="O382" s="83" t="str">
        <f>VLOOKUP(L382,Kardex!$A$1:$I$4996,5,FALSE)</f>
        <v>CD MX SANTA FE GLEZ CAMARENA</v>
      </c>
      <c r="P382" s="49">
        <v>0.3</v>
      </c>
      <c r="Q382" s="120">
        <f t="shared" si="11"/>
        <v>63.434999999999988</v>
      </c>
    </row>
    <row r="383" spans="1:17" s="125" customFormat="1" ht="12" customHeight="1">
      <c r="A383" s="83" t="s">
        <v>2335</v>
      </c>
      <c r="B383" s="84" t="s">
        <v>1249</v>
      </c>
      <c r="C383" s="34">
        <v>2882000042531</v>
      </c>
      <c r="D383" s="35">
        <v>539.72</v>
      </c>
      <c r="E383" s="67">
        <f t="shared" si="10"/>
        <v>102.5468</v>
      </c>
      <c r="F383" s="68">
        <v>0.19</v>
      </c>
      <c r="G383" s="65"/>
      <c r="H383" s="65" t="s">
        <v>2339</v>
      </c>
      <c r="I383" s="127">
        <v>44585</v>
      </c>
      <c r="J383" s="66" t="s">
        <v>2379</v>
      </c>
      <c r="K383" s="83" t="s">
        <v>2928</v>
      </c>
      <c r="L383" s="30">
        <v>52471</v>
      </c>
      <c r="M383" s="83" t="str">
        <f>VLOOKUP(L383,Kardex!$A$1:$I$4996,2,FALSE)</f>
        <v>LLAMA ESTEINOU SANTIAGO</v>
      </c>
      <c r="N383" s="83" t="str">
        <f>VLOOKUP(L383,Kardex!$A$1:$I$4996,4,FALSE)</f>
        <v>ASESOR SENIOR</v>
      </c>
      <c r="O383" s="83" t="str">
        <f>VLOOKUP(L383,Kardex!$A$1:$I$4996,5,FALSE)</f>
        <v>CD MX SANTA FE GLEZ CAMARENA</v>
      </c>
      <c r="P383" s="49">
        <v>0.3</v>
      </c>
      <c r="Q383" s="120">
        <f t="shared" si="11"/>
        <v>30.764040000000001</v>
      </c>
    </row>
    <row r="384" spans="1:17" s="125" customFormat="1" ht="12" customHeight="1">
      <c r="A384" s="83" t="s">
        <v>2335</v>
      </c>
      <c r="B384" s="84" t="s">
        <v>1249</v>
      </c>
      <c r="C384" s="34">
        <v>2881900021944</v>
      </c>
      <c r="D384" s="35">
        <v>4302.37</v>
      </c>
      <c r="E384" s="67">
        <f t="shared" si="10"/>
        <v>709.89999999999986</v>
      </c>
      <c r="F384" s="68">
        <v>0.16500208024879309</v>
      </c>
      <c r="G384" s="65"/>
      <c r="H384" s="65" t="s">
        <v>2339</v>
      </c>
      <c r="I384" s="127">
        <v>44593</v>
      </c>
      <c r="J384" s="66" t="s">
        <v>2379</v>
      </c>
      <c r="K384" s="83" t="s">
        <v>2679</v>
      </c>
      <c r="L384" s="30">
        <v>52471</v>
      </c>
      <c r="M384" s="83" t="str">
        <f>VLOOKUP(L384,Kardex!$A$1:$I$4996,2,FALSE)</f>
        <v>LLAMA ESTEINOU SANTIAGO</v>
      </c>
      <c r="N384" s="83" t="str">
        <f>VLOOKUP(L384,Kardex!$A$1:$I$4996,4,FALSE)</f>
        <v>ASESOR SENIOR</v>
      </c>
      <c r="O384" s="83" t="str">
        <f>VLOOKUP(L384,Kardex!$A$1:$I$4996,5,FALSE)</f>
        <v>CD MX SANTA FE GLEZ CAMARENA</v>
      </c>
      <c r="P384" s="49">
        <v>0.3</v>
      </c>
      <c r="Q384" s="120">
        <f t="shared" si="11"/>
        <v>212.96999999999994</v>
      </c>
    </row>
    <row r="385" spans="1:17" s="125" customFormat="1" ht="12" customHeight="1">
      <c r="A385" s="83" t="s">
        <v>2335</v>
      </c>
      <c r="B385" s="84" t="s">
        <v>1249</v>
      </c>
      <c r="C385" s="34">
        <v>2882000035002</v>
      </c>
      <c r="D385" s="35">
        <v>738.13</v>
      </c>
      <c r="E385" s="67">
        <f t="shared" si="10"/>
        <v>140.24469999999999</v>
      </c>
      <c r="F385" s="68">
        <v>0.19</v>
      </c>
      <c r="G385" s="65"/>
      <c r="H385" s="65" t="s">
        <v>2339</v>
      </c>
      <c r="I385" s="127">
        <v>44593</v>
      </c>
      <c r="J385" s="66" t="s">
        <v>2379</v>
      </c>
      <c r="K385" s="83" t="s">
        <v>2927</v>
      </c>
      <c r="L385" s="30">
        <v>52471</v>
      </c>
      <c r="M385" s="83" t="str">
        <f>VLOOKUP(L385,Kardex!$A$1:$I$4996,2,FALSE)</f>
        <v>LLAMA ESTEINOU SANTIAGO</v>
      </c>
      <c r="N385" s="83" t="str">
        <f>VLOOKUP(L385,Kardex!$A$1:$I$4996,4,FALSE)</f>
        <v>ASESOR SENIOR</v>
      </c>
      <c r="O385" s="83" t="str">
        <f>VLOOKUP(L385,Kardex!$A$1:$I$4996,5,FALSE)</f>
        <v>CD MX SANTA FE GLEZ CAMARENA</v>
      </c>
      <c r="P385" s="49">
        <v>0.3</v>
      </c>
      <c r="Q385" s="120">
        <f t="shared" si="11"/>
        <v>42.073409999999996</v>
      </c>
    </row>
    <row r="386" spans="1:17" s="125" customFormat="1" ht="12" customHeight="1">
      <c r="A386" s="83" t="s">
        <v>2311</v>
      </c>
      <c r="B386" s="84" t="s">
        <v>1249</v>
      </c>
      <c r="C386" s="34">
        <v>4011900396785</v>
      </c>
      <c r="D386" s="35">
        <v>225.73</v>
      </c>
      <c r="E386" s="67">
        <f t="shared" si="10"/>
        <v>33.859499999999997</v>
      </c>
      <c r="F386" s="68">
        <v>0.15</v>
      </c>
      <c r="G386" s="65"/>
      <c r="H386" s="65" t="s">
        <v>2339</v>
      </c>
      <c r="I386" s="127">
        <v>44582</v>
      </c>
      <c r="J386" s="66" t="s">
        <v>2379</v>
      </c>
      <c r="K386" s="83" t="s">
        <v>2929</v>
      </c>
      <c r="L386" s="30">
        <v>52481</v>
      </c>
      <c r="M386" s="83" t="str">
        <f>VLOOKUP(L386,Kardex!$A$1:$I$4996,2,FALSE)</f>
        <v>BRAVO MUÑOZ RENE</v>
      </c>
      <c r="N386" s="83" t="str">
        <f>VLOOKUP(L386,Kardex!$A$1:$I$4996,4,FALSE)</f>
        <v>ASESOR SENIOR</v>
      </c>
      <c r="O386" s="83" t="str">
        <f>VLOOKUP(L386,Kardex!$A$1:$I$4996,5,FALSE)</f>
        <v>BAJA</v>
      </c>
      <c r="P386" s="49">
        <v>0.3</v>
      </c>
      <c r="Q386" s="120">
        <f t="shared" si="11"/>
        <v>10.157849999999998</v>
      </c>
    </row>
    <row r="387" spans="1:17" s="125" customFormat="1" ht="12" customHeight="1">
      <c r="A387" s="83" t="s">
        <v>2311</v>
      </c>
      <c r="B387" s="84" t="s">
        <v>1249</v>
      </c>
      <c r="C387" s="34">
        <v>4012000037814</v>
      </c>
      <c r="D387" s="35">
        <v>378.44</v>
      </c>
      <c r="E387" s="67">
        <f t="shared" ref="E387:E450" si="12">+D387*F387</f>
        <v>56.765999999999998</v>
      </c>
      <c r="F387" s="68">
        <v>0.15</v>
      </c>
      <c r="G387" s="65"/>
      <c r="H387" s="65" t="s">
        <v>2339</v>
      </c>
      <c r="I387" s="127">
        <v>44585</v>
      </c>
      <c r="J387" s="66" t="s">
        <v>2379</v>
      </c>
      <c r="K387" s="83" t="s">
        <v>2930</v>
      </c>
      <c r="L387" s="30">
        <v>52481</v>
      </c>
      <c r="M387" s="83" t="str">
        <f>VLOOKUP(L387,Kardex!$A$1:$I$4996,2,FALSE)</f>
        <v>BRAVO MUÑOZ RENE</v>
      </c>
      <c r="N387" s="83" t="str">
        <f>VLOOKUP(L387,Kardex!$A$1:$I$4996,4,FALSE)</f>
        <v>ASESOR SENIOR</v>
      </c>
      <c r="O387" s="83" t="str">
        <f>VLOOKUP(L387,Kardex!$A$1:$I$4996,5,FALSE)</f>
        <v>BAJA</v>
      </c>
      <c r="P387" s="49">
        <v>0.3</v>
      </c>
      <c r="Q387" s="120">
        <f t="shared" ref="Q387:Q450" si="13">E387*P387</f>
        <v>17.029799999999998</v>
      </c>
    </row>
    <row r="388" spans="1:17" s="125" customFormat="1" ht="12" customHeight="1">
      <c r="A388" s="83" t="s">
        <v>2338</v>
      </c>
      <c r="B388" s="84" t="s">
        <v>1249</v>
      </c>
      <c r="C388" s="34">
        <v>3101900005676</v>
      </c>
      <c r="D388" s="35">
        <v>469.58</v>
      </c>
      <c r="E388" s="67">
        <f t="shared" si="12"/>
        <v>61.045400000000001</v>
      </c>
      <c r="F388" s="68">
        <v>0.13</v>
      </c>
      <c r="G388" s="65"/>
      <c r="H388" s="65" t="s">
        <v>2339</v>
      </c>
      <c r="I388" s="127">
        <v>44574</v>
      </c>
      <c r="J388" s="66" t="s">
        <v>2379</v>
      </c>
      <c r="K388" s="83" t="s">
        <v>2931</v>
      </c>
      <c r="L388" s="30">
        <v>60483</v>
      </c>
      <c r="M388" s="83" t="str">
        <f>VLOOKUP(L388,Kardex!$A$1:$I$4996,2,FALSE)</f>
        <v>DURON NUNGARAY VERONICA</v>
      </c>
      <c r="N388" s="83" t="str">
        <f>VLOOKUP(L388,Kardex!$A$1:$I$4996,4,FALSE)</f>
        <v>ASESOR</v>
      </c>
      <c r="O388" s="83" t="str">
        <f>VLOOKUP(L388,Kardex!$A$1:$I$4996,5,FALSE)</f>
        <v>JAL GDL PLAZA MEXICO</v>
      </c>
      <c r="P388" s="49">
        <v>0.3</v>
      </c>
      <c r="Q388" s="120">
        <f t="shared" si="13"/>
        <v>18.31362</v>
      </c>
    </row>
    <row r="389" spans="1:17" s="125" customFormat="1" ht="12" customHeight="1">
      <c r="A389" s="83" t="s">
        <v>2311</v>
      </c>
      <c r="B389" s="84" t="s">
        <v>1249</v>
      </c>
      <c r="C389" s="34">
        <v>4011900499654</v>
      </c>
      <c r="D389" s="35">
        <v>654.6</v>
      </c>
      <c r="E389" s="67">
        <f t="shared" si="12"/>
        <v>98.19</v>
      </c>
      <c r="F389" s="68">
        <v>0.15</v>
      </c>
      <c r="G389" s="65"/>
      <c r="H389" s="65" t="s">
        <v>2339</v>
      </c>
      <c r="I389" s="127">
        <v>44581</v>
      </c>
      <c r="J389" s="66" t="s">
        <v>2379</v>
      </c>
      <c r="K389" s="83" t="s">
        <v>2932</v>
      </c>
      <c r="L389" s="30">
        <v>63337</v>
      </c>
      <c r="M389" s="83" t="str">
        <f>VLOOKUP(L389,Kardex!$A$1:$I$4996,2,FALSE)</f>
        <v>CORRAL RIVERA FELIX</v>
      </c>
      <c r="N389" s="83" t="str">
        <f>VLOOKUP(L389,Kardex!$A$1:$I$4996,4,FALSE)</f>
        <v>ASESOR</v>
      </c>
      <c r="O389" s="83" t="str">
        <f>VLOOKUP(L389,Kardex!$A$1:$I$4996,5,FALSE)</f>
        <v>BAJA</v>
      </c>
      <c r="P389" s="49">
        <v>0.3</v>
      </c>
      <c r="Q389" s="120">
        <f t="shared" si="13"/>
        <v>29.456999999999997</v>
      </c>
    </row>
    <row r="390" spans="1:17" s="125" customFormat="1" ht="12" customHeight="1">
      <c r="A390" s="83" t="s">
        <v>2335</v>
      </c>
      <c r="B390" s="84" t="s">
        <v>1249</v>
      </c>
      <c r="C390" s="34">
        <v>2882000024811</v>
      </c>
      <c r="D390" s="35">
        <v>1876.07</v>
      </c>
      <c r="E390" s="67">
        <f t="shared" si="12"/>
        <v>356.45330000000001</v>
      </c>
      <c r="F390" s="68">
        <v>0.19</v>
      </c>
      <c r="G390" s="65"/>
      <c r="H390" s="65" t="s">
        <v>2339</v>
      </c>
      <c r="I390" s="127">
        <v>44582</v>
      </c>
      <c r="J390" s="66" t="s">
        <v>2379</v>
      </c>
      <c r="K390" s="83" t="s">
        <v>2933</v>
      </c>
      <c r="L390" s="30">
        <v>63337</v>
      </c>
      <c r="M390" s="83" t="str">
        <f>VLOOKUP(L390,Kardex!$A$1:$I$4996,2,FALSE)</f>
        <v>CORRAL RIVERA FELIX</v>
      </c>
      <c r="N390" s="83" t="str">
        <f>VLOOKUP(L390,Kardex!$A$1:$I$4996,4,FALSE)</f>
        <v>ASESOR</v>
      </c>
      <c r="O390" s="83" t="str">
        <f>VLOOKUP(L390,Kardex!$A$1:$I$4996,5,FALSE)</f>
        <v>BAJA</v>
      </c>
      <c r="P390" s="49">
        <v>0.3</v>
      </c>
      <c r="Q390" s="120">
        <f t="shared" si="13"/>
        <v>106.93599</v>
      </c>
    </row>
    <row r="391" spans="1:17" s="125" customFormat="1" ht="12" customHeight="1">
      <c r="A391" s="83" t="s">
        <v>2337</v>
      </c>
      <c r="B391" s="84" t="s">
        <v>1249</v>
      </c>
      <c r="C391" s="34">
        <v>3922100002514</v>
      </c>
      <c r="D391" s="35">
        <v>8686.0400000000009</v>
      </c>
      <c r="E391" s="67">
        <f t="shared" si="12"/>
        <v>1129.1852000000001</v>
      </c>
      <c r="F391" s="68">
        <v>0.13</v>
      </c>
      <c r="G391" s="65"/>
      <c r="H391" s="65" t="s">
        <v>2308</v>
      </c>
      <c r="I391" s="127">
        <v>44589</v>
      </c>
      <c r="J391" s="66" t="s">
        <v>2379</v>
      </c>
      <c r="K391" s="83" t="s">
        <v>3883</v>
      </c>
      <c r="L391" s="30">
        <v>53039</v>
      </c>
      <c r="M391" s="83" t="str">
        <f>VLOOKUP(L391,Kardex!$A$1:$I$4996,2,FALSE)</f>
        <v>URRUTIA CASTILLO ALEJANDRA YESSYHUARA</v>
      </c>
      <c r="N391" s="83" t="str">
        <f>VLOOKUP(L391,Kardex!$A$1:$I$4996,4,FALSE)</f>
        <v>ASESOR</v>
      </c>
      <c r="O391" s="83" t="str">
        <f>VLOOKUP(L391,Kardex!$A$1:$I$4996,5,FALSE)</f>
        <v>JAL ZAPOPAN PLAZA PATRIA</v>
      </c>
      <c r="P391" s="49">
        <v>0.3</v>
      </c>
      <c r="Q391" s="120">
        <f t="shared" si="13"/>
        <v>338.75556</v>
      </c>
    </row>
    <row r="392" spans="1:17" s="125" customFormat="1" ht="12" customHeight="1">
      <c r="A392" s="83" t="s">
        <v>2311</v>
      </c>
      <c r="B392" s="84" t="s">
        <v>1249</v>
      </c>
      <c r="C392" s="34">
        <v>4012000009580</v>
      </c>
      <c r="D392" s="35">
        <v>14574.95</v>
      </c>
      <c r="E392" s="67">
        <f t="shared" si="12"/>
        <v>2186.2424999999998</v>
      </c>
      <c r="F392" s="68">
        <v>0.15</v>
      </c>
      <c r="G392" s="65"/>
      <c r="H392" s="65" t="s">
        <v>2266</v>
      </c>
      <c r="I392" s="127">
        <v>44571</v>
      </c>
      <c r="J392" s="66" t="s">
        <v>2379</v>
      </c>
      <c r="K392" s="83" t="s">
        <v>3884</v>
      </c>
      <c r="L392" s="30">
        <v>22</v>
      </c>
      <c r="M392" s="83" t="str">
        <f>VLOOKUP(L392,Kardex!$A$1:$I$4996,2,FALSE)</f>
        <v>MOLINA MONTALVA EDAENA</v>
      </c>
      <c r="N392" s="83" t="str">
        <f>VLOOKUP(L392,Kardex!$A$1:$I$4996,4,FALSE)</f>
        <v>SUBDIRECTOR DE PROMOCION</v>
      </c>
      <c r="O392" s="83" t="str">
        <f>VLOOKUP(L392,Kardex!$A$1:$I$4996,5,FALSE)</f>
        <v>CD MX SANTA FE GLEZ CAMARENA</v>
      </c>
      <c r="P392" s="49">
        <v>0.3</v>
      </c>
      <c r="Q392" s="120">
        <f t="shared" si="13"/>
        <v>655.87274999999988</v>
      </c>
    </row>
    <row r="393" spans="1:17" s="125" customFormat="1" ht="12" customHeight="1">
      <c r="A393" s="83" t="s">
        <v>2311</v>
      </c>
      <c r="B393" s="84" t="s">
        <v>1249</v>
      </c>
      <c r="C393" s="34">
        <v>4011900474451</v>
      </c>
      <c r="D393" s="35">
        <v>7297.81</v>
      </c>
      <c r="E393" s="67">
        <f t="shared" si="12"/>
        <v>1094.6714999999999</v>
      </c>
      <c r="F393" s="68">
        <v>0.15</v>
      </c>
      <c r="G393" s="65"/>
      <c r="H393" s="65" t="s">
        <v>2266</v>
      </c>
      <c r="I393" s="127">
        <v>44589</v>
      </c>
      <c r="J393" s="66" t="s">
        <v>2379</v>
      </c>
      <c r="K393" s="83" t="s">
        <v>3885</v>
      </c>
      <c r="L393" s="30">
        <v>22</v>
      </c>
      <c r="M393" s="83" t="str">
        <f>VLOOKUP(L393,Kardex!$A$1:$I$4996,2,FALSE)</f>
        <v>MOLINA MONTALVA EDAENA</v>
      </c>
      <c r="N393" s="83" t="str">
        <f>VLOOKUP(L393,Kardex!$A$1:$I$4996,4,FALSE)</f>
        <v>SUBDIRECTOR DE PROMOCION</v>
      </c>
      <c r="O393" s="83" t="str">
        <f>VLOOKUP(L393,Kardex!$A$1:$I$4996,5,FALSE)</f>
        <v>CD MX SANTA FE GLEZ CAMARENA</v>
      </c>
      <c r="P393" s="49">
        <v>0.3</v>
      </c>
      <c r="Q393" s="120">
        <f t="shared" si="13"/>
        <v>328.40144999999995</v>
      </c>
    </row>
    <row r="394" spans="1:17" s="125" customFormat="1" ht="12" customHeight="1">
      <c r="A394" s="83" t="s">
        <v>2311</v>
      </c>
      <c r="B394" s="84" t="s">
        <v>1249</v>
      </c>
      <c r="C394" s="34">
        <v>4011900474651</v>
      </c>
      <c r="D394" s="35">
        <v>5334.14</v>
      </c>
      <c r="E394" s="67">
        <f t="shared" si="12"/>
        <v>800.12099999999998</v>
      </c>
      <c r="F394" s="68">
        <v>0.15</v>
      </c>
      <c r="G394" s="65"/>
      <c r="H394" s="65" t="s">
        <v>2266</v>
      </c>
      <c r="I394" s="127">
        <v>44589</v>
      </c>
      <c r="J394" s="66" t="s">
        <v>2379</v>
      </c>
      <c r="K394" s="83" t="s">
        <v>3885</v>
      </c>
      <c r="L394" s="30">
        <v>22</v>
      </c>
      <c r="M394" s="83" t="str">
        <f>VLOOKUP(L394,Kardex!$A$1:$I$4996,2,FALSE)</f>
        <v>MOLINA MONTALVA EDAENA</v>
      </c>
      <c r="N394" s="83" t="str">
        <f>VLOOKUP(L394,Kardex!$A$1:$I$4996,4,FALSE)</f>
        <v>SUBDIRECTOR DE PROMOCION</v>
      </c>
      <c r="O394" s="83" t="str">
        <f>VLOOKUP(L394,Kardex!$A$1:$I$4996,5,FALSE)</f>
        <v>CD MX SANTA FE GLEZ CAMARENA</v>
      </c>
      <c r="P394" s="49">
        <v>0.3</v>
      </c>
      <c r="Q394" s="120">
        <f t="shared" si="13"/>
        <v>240.03629999999998</v>
      </c>
    </row>
    <row r="395" spans="1:17" s="125" customFormat="1" ht="12" customHeight="1">
      <c r="A395" s="83" t="s">
        <v>2311</v>
      </c>
      <c r="B395" s="84" t="s">
        <v>1249</v>
      </c>
      <c r="C395" s="34">
        <v>4011900499745</v>
      </c>
      <c r="D395" s="35">
        <v>5559.11</v>
      </c>
      <c r="E395" s="67">
        <f t="shared" si="12"/>
        <v>833.86649999999997</v>
      </c>
      <c r="F395" s="68">
        <v>0.15</v>
      </c>
      <c r="G395" s="65"/>
      <c r="H395" s="65" t="s">
        <v>2266</v>
      </c>
      <c r="I395" s="127">
        <v>44589</v>
      </c>
      <c r="J395" s="66" t="s">
        <v>2379</v>
      </c>
      <c r="K395" s="83" t="s">
        <v>3886</v>
      </c>
      <c r="L395" s="30">
        <v>5085</v>
      </c>
      <c r="M395" s="83" t="str">
        <f>VLOOKUP(L395,Kardex!$A$1:$I$4996,2,FALSE)</f>
        <v>TEJEDA REYES ANA CLAUDIA</v>
      </c>
      <c r="N395" s="83" t="str">
        <f>VLOOKUP(L395,Kardex!$A$1:$I$4996,4,FALSE)</f>
        <v>ASESOR</v>
      </c>
      <c r="O395" s="83" t="str">
        <f>VLOOKUP(L395,Kardex!$A$1:$I$4996,5,FALSE)</f>
        <v>CD MX SANTA FE GLEZ CAMARENA</v>
      </c>
      <c r="P395" s="49">
        <v>0.3</v>
      </c>
      <c r="Q395" s="120">
        <f t="shared" si="13"/>
        <v>250.15994999999998</v>
      </c>
    </row>
    <row r="396" spans="1:17" s="125" customFormat="1" ht="12" customHeight="1">
      <c r="A396" s="83" t="s">
        <v>2311</v>
      </c>
      <c r="B396" s="84" t="s">
        <v>1249</v>
      </c>
      <c r="C396" s="34">
        <v>4012000021225</v>
      </c>
      <c r="D396" s="35">
        <v>7100.08</v>
      </c>
      <c r="E396" s="67">
        <f t="shared" si="12"/>
        <v>1065.0119999999999</v>
      </c>
      <c r="F396" s="68">
        <v>0.15</v>
      </c>
      <c r="G396" s="65"/>
      <c r="H396" s="65" t="s">
        <v>2266</v>
      </c>
      <c r="I396" s="127">
        <v>44582</v>
      </c>
      <c r="J396" s="66" t="s">
        <v>2379</v>
      </c>
      <c r="K396" s="83" t="s">
        <v>3887</v>
      </c>
      <c r="L396" s="30">
        <v>66</v>
      </c>
      <c r="M396" s="83" t="str">
        <f>VLOOKUP(L396,Kardex!$A$1:$I$4996,2,FALSE)</f>
        <v>TREVINO NOYE MARGARITA</v>
      </c>
      <c r="N396" s="83" t="str">
        <f>VLOOKUP(L396,Kardex!$A$1:$I$4996,4,FALSE)</f>
        <v>DIRECTOR DE PROMOCION</v>
      </c>
      <c r="O396" s="83" t="str">
        <f>VLOOKUP(L396,Kardex!$A$1:$I$4996,5,FALSE)</f>
        <v>CD MX SANTA FE GLEZ CAMARENA</v>
      </c>
      <c r="P396" s="49">
        <v>0.3</v>
      </c>
      <c r="Q396" s="120">
        <f t="shared" si="13"/>
        <v>319.50359999999995</v>
      </c>
    </row>
    <row r="397" spans="1:17" s="125" customFormat="1" ht="12" customHeight="1">
      <c r="A397" s="83" t="s">
        <v>2311</v>
      </c>
      <c r="B397" s="84" t="s">
        <v>1249</v>
      </c>
      <c r="C397" s="34">
        <v>4012000005057</v>
      </c>
      <c r="D397" s="35">
        <v>181.98</v>
      </c>
      <c r="E397" s="67">
        <f t="shared" si="12"/>
        <v>27.296999999999997</v>
      </c>
      <c r="F397" s="68">
        <v>0.15</v>
      </c>
      <c r="G397" s="65"/>
      <c r="H397" s="65" t="s">
        <v>2339</v>
      </c>
      <c r="I397" s="127">
        <v>44568</v>
      </c>
      <c r="J397" s="66" t="s">
        <v>2379</v>
      </c>
      <c r="K397" s="83" t="s">
        <v>2934</v>
      </c>
      <c r="L397" s="30">
        <v>60353</v>
      </c>
      <c r="M397" s="83" t="str">
        <f>VLOOKUP(L397,Kardex!$A$1:$I$4996,2,FALSE)</f>
        <v>MANCILLA ESPINOSA JOSE MARIA</v>
      </c>
      <c r="N397" s="83" t="str">
        <f>VLOOKUP(L397,Kardex!$A$1:$I$4996,4,FALSE)</f>
        <v>SUBDIRECTOR DE CENTRO FINANCIERO</v>
      </c>
      <c r="O397" s="83" t="str">
        <f>VLOOKUP(L397,Kardex!$A$1:$I$4996,5,FALSE)</f>
        <v>CD MX SANTA FE GLEZ CAMARENA</v>
      </c>
      <c r="P397" s="49">
        <v>0.3</v>
      </c>
      <c r="Q397" s="120">
        <f t="shared" si="13"/>
        <v>8.189099999999998</v>
      </c>
    </row>
    <row r="398" spans="1:17" s="125" customFormat="1" ht="12" customHeight="1">
      <c r="A398" s="83" t="s">
        <v>2311</v>
      </c>
      <c r="B398" s="84" t="s">
        <v>1249</v>
      </c>
      <c r="C398" s="34">
        <v>4012000092413</v>
      </c>
      <c r="D398" s="35">
        <v>572.36</v>
      </c>
      <c r="E398" s="67">
        <f t="shared" si="12"/>
        <v>85.853999999999999</v>
      </c>
      <c r="F398" s="68">
        <v>0.15</v>
      </c>
      <c r="G398" s="65"/>
      <c r="H398" s="65" t="s">
        <v>2339</v>
      </c>
      <c r="I398" s="127">
        <v>44568</v>
      </c>
      <c r="J398" s="66" t="s">
        <v>2379</v>
      </c>
      <c r="K398" s="83" t="s">
        <v>2935</v>
      </c>
      <c r="L398" s="30">
        <v>60353</v>
      </c>
      <c r="M398" s="83" t="str">
        <f>VLOOKUP(L398,Kardex!$A$1:$I$4996,2,FALSE)</f>
        <v>MANCILLA ESPINOSA JOSE MARIA</v>
      </c>
      <c r="N398" s="83" t="str">
        <f>VLOOKUP(L398,Kardex!$A$1:$I$4996,4,FALSE)</f>
        <v>SUBDIRECTOR DE CENTRO FINANCIERO</v>
      </c>
      <c r="O398" s="83" t="str">
        <f>VLOOKUP(L398,Kardex!$A$1:$I$4996,5,FALSE)</f>
        <v>CD MX SANTA FE GLEZ CAMARENA</v>
      </c>
      <c r="P398" s="49">
        <v>0.3</v>
      </c>
      <c r="Q398" s="120">
        <f t="shared" si="13"/>
        <v>25.7562</v>
      </c>
    </row>
    <row r="399" spans="1:17" s="125" customFormat="1" ht="12" customHeight="1">
      <c r="A399" s="83" t="s">
        <v>2311</v>
      </c>
      <c r="B399" s="84" t="s">
        <v>1249</v>
      </c>
      <c r="C399" s="34">
        <v>4011900474661</v>
      </c>
      <c r="D399" s="35">
        <v>5157.4399999999996</v>
      </c>
      <c r="E399" s="67">
        <f t="shared" si="12"/>
        <v>773.61599999999987</v>
      </c>
      <c r="F399" s="68">
        <v>0.15</v>
      </c>
      <c r="G399" s="65"/>
      <c r="H399" s="65" t="s">
        <v>2266</v>
      </c>
      <c r="I399" s="127">
        <v>44581</v>
      </c>
      <c r="J399" s="66" t="s">
        <v>2379</v>
      </c>
      <c r="K399" s="83" t="s">
        <v>3888</v>
      </c>
      <c r="L399" s="30">
        <v>60353</v>
      </c>
      <c r="M399" s="83" t="str">
        <f>VLOOKUP(L399,Kardex!$A$1:$I$4996,2,FALSE)</f>
        <v>MANCILLA ESPINOSA JOSE MARIA</v>
      </c>
      <c r="N399" s="83" t="str">
        <f>VLOOKUP(L399,Kardex!$A$1:$I$4996,4,FALSE)</f>
        <v>SUBDIRECTOR DE CENTRO FINANCIERO</v>
      </c>
      <c r="O399" s="83" t="str">
        <f>VLOOKUP(L399,Kardex!$A$1:$I$4996,5,FALSE)</f>
        <v>CD MX SANTA FE GLEZ CAMARENA</v>
      </c>
      <c r="P399" s="49">
        <v>0.3</v>
      </c>
      <c r="Q399" s="120">
        <f t="shared" si="13"/>
        <v>232.08479999999994</v>
      </c>
    </row>
    <row r="400" spans="1:17" s="125" customFormat="1" ht="12" customHeight="1">
      <c r="A400" s="83" t="s">
        <v>2338</v>
      </c>
      <c r="B400" s="84" t="s">
        <v>1249</v>
      </c>
      <c r="C400" s="34">
        <v>3101900014902</v>
      </c>
      <c r="D400" s="35">
        <v>536.72</v>
      </c>
      <c r="E400" s="67">
        <f t="shared" si="12"/>
        <v>69.773600000000002</v>
      </c>
      <c r="F400" s="68">
        <v>0.13</v>
      </c>
      <c r="G400" s="65"/>
      <c r="H400" s="65" t="s">
        <v>2339</v>
      </c>
      <c r="I400" s="127">
        <v>44582</v>
      </c>
      <c r="J400" s="66" t="s">
        <v>2379</v>
      </c>
      <c r="K400" s="83" t="s">
        <v>2936</v>
      </c>
      <c r="L400" s="30">
        <v>60353</v>
      </c>
      <c r="M400" s="83" t="str">
        <f>VLOOKUP(L400,Kardex!$A$1:$I$4996,2,FALSE)</f>
        <v>MANCILLA ESPINOSA JOSE MARIA</v>
      </c>
      <c r="N400" s="83" t="str">
        <f>VLOOKUP(L400,Kardex!$A$1:$I$4996,4,FALSE)</f>
        <v>SUBDIRECTOR DE CENTRO FINANCIERO</v>
      </c>
      <c r="O400" s="83" t="str">
        <f>VLOOKUP(L400,Kardex!$A$1:$I$4996,5,FALSE)</f>
        <v>CD MX SANTA FE GLEZ CAMARENA</v>
      </c>
      <c r="P400" s="49">
        <v>0.3</v>
      </c>
      <c r="Q400" s="120">
        <f t="shared" si="13"/>
        <v>20.932079999999999</v>
      </c>
    </row>
    <row r="401" spans="1:17" s="125" customFormat="1" ht="12" customHeight="1">
      <c r="A401" s="83" t="s">
        <v>2311</v>
      </c>
      <c r="B401" s="84" t="s">
        <v>1249</v>
      </c>
      <c r="C401" s="34">
        <v>4011900474230</v>
      </c>
      <c r="D401" s="35">
        <v>1369.91</v>
      </c>
      <c r="E401" s="67">
        <f t="shared" si="12"/>
        <v>205.48650000000001</v>
      </c>
      <c r="F401" s="68">
        <v>0.15</v>
      </c>
      <c r="G401" s="65"/>
      <c r="H401" s="65" t="s">
        <v>2308</v>
      </c>
      <c r="I401" s="127">
        <v>44587</v>
      </c>
      <c r="J401" s="66" t="s">
        <v>2379</v>
      </c>
      <c r="K401" s="83" t="s">
        <v>3888</v>
      </c>
      <c r="L401" s="30">
        <v>60353</v>
      </c>
      <c r="M401" s="83" t="str">
        <f>VLOOKUP(L401,Kardex!$A$1:$I$4996,2,FALSE)</f>
        <v>MANCILLA ESPINOSA JOSE MARIA</v>
      </c>
      <c r="N401" s="83" t="str">
        <f>VLOOKUP(L401,Kardex!$A$1:$I$4996,4,FALSE)</f>
        <v>SUBDIRECTOR DE CENTRO FINANCIERO</v>
      </c>
      <c r="O401" s="83" t="str">
        <f>VLOOKUP(L401,Kardex!$A$1:$I$4996,5,FALSE)</f>
        <v>CD MX SANTA FE GLEZ CAMARENA</v>
      </c>
      <c r="P401" s="49">
        <v>0.3</v>
      </c>
      <c r="Q401" s="120">
        <f t="shared" si="13"/>
        <v>61.645949999999999</v>
      </c>
    </row>
    <row r="402" spans="1:17" s="125" customFormat="1" ht="12" customHeight="1">
      <c r="A402" s="83" t="s">
        <v>2335</v>
      </c>
      <c r="B402" s="84" t="s">
        <v>1249</v>
      </c>
      <c r="C402" s="34">
        <v>2882000044634</v>
      </c>
      <c r="D402" s="35">
        <v>2093.4899999999998</v>
      </c>
      <c r="E402" s="67">
        <f t="shared" si="12"/>
        <v>355.89</v>
      </c>
      <c r="F402" s="68">
        <v>0.16999842368485163</v>
      </c>
      <c r="G402" s="65"/>
      <c r="H402" s="65" t="s">
        <v>3784</v>
      </c>
      <c r="I402" s="127">
        <v>44575</v>
      </c>
      <c r="J402" s="66" t="s">
        <v>2379</v>
      </c>
      <c r="K402" s="83" t="s">
        <v>3889</v>
      </c>
      <c r="L402" s="30">
        <v>60946</v>
      </c>
      <c r="M402" s="83" t="str">
        <f>VLOOKUP(L402,Kardex!$A$1:$I$4996,2,FALSE)</f>
        <v>MAYORGA GONZALEZ DULCE JENIFFER</v>
      </c>
      <c r="N402" s="83" t="str">
        <f>VLOOKUP(L402,Kardex!$A$1:$I$4996,4,FALSE)</f>
        <v>ASESOR</v>
      </c>
      <c r="O402" s="83" t="str">
        <f>VLOOKUP(L402,Kardex!$A$1:$I$4996,5,FALSE)</f>
        <v>CD MX SANTA FE GLEZ CAMARENA</v>
      </c>
      <c r="P402" s="49">
        <v>0.3</v>
      </c>
      <c r="Q402" s="120">
        <f t="shared" si="13"/>
        <v>106.767</v>
      </c>
    </row>
    <row r="403" spans="1:17" s="125" customFormat="1" ht="12" customHeight="1">
      <c r="A403" s="83" t="s">
        <v>2338</v>
      </c>
      <c r="B403" s="84" t="s">
        <v>1249</v>
      </c>
      <c r="C403" s="34">
        <v>3102000020172</v>
      </c>
      <c r="D403" s="35">
        <v>617.75</v>
      </c>
      <c r="E403" s="67">
        <f t="shared" si="12"/>
        <v>80.307500000000005</v>
      </c>
      <c r="F403" s="68">
        <v>0.13</v>
      </c>
      <c r="G403" s="65"/>
      <c r="H403" s="65" t="s">
        <v>2339</v>
      </c>
      <c r="I403" s="127">
        <v>44578</v>
      </c>
      <c r="J403" s="66" t="s">
        <v>2379</v>
      </c>
      <c r="K403" s="83" t="s">
        <v>2937</v>
      </c>
      <c r="L403" s="30">
        <v>60946</v>
      </c>
      <c r="M403" s="83" t="str">
        <f>VLOOKUP(L403,Kardex!$A$1:$I$4996,2,FALSE)</f>
        <v>MAYORGA GONZALEZ DULCE JENIFFER</v>
      </c>
      <c r="N403" s="83" t="str">
        <f>VLOOKUP(L403,Kardex!$A$1:$I$4996,4,FALSE)</f>
        <v>ASESOR</v>
      </c>
      <c r="O403" s="83" t="str">
        <f>VLOOKUP(L403,Kardex!$A$1:$I$4996,5,FALSE)</f>
        <v>CD MX SANTA FE GLEZ CAMARENA</v>
      </c>
      <c r="P403" s="49">
        <v>0.3</v>
      </c>
      <c r="Q403" s="120">
        <f t="shared" si="13"/>
        <v>24.09225</v>
      </c>
    </row>
    <row r="404" spans="1:17" s="125" customFormat="1" ht="12" customHeight="1">
      <c r="A404" s="83" t="s">
        <v>2311</v>
      </c>
      <c r="B404" s="84" t="s">
        <v>1249</v>
      </c>
      <c r="C404" s="34">
        <v>4011900392639</v>
      </c>
      <c r="D404" s="35">
        <v>565.32000000000005</v>
      </c>
      <c r="E404" s="67">
        <f t="shared" si="12"/>
        <v>84.798000000000002</v>
      </c>
      <c r="F404" s="68">
        <v>0.15</v>
      </c>
      <c r="G404" s="65"/>
      <c r="H404" s="65" t="s">
        <v>2339</v>
      </c>
      <c r="I404" s="127">
        <v>44578</v>
      </c>
      <c r="J404" s="66" t="s">
        <v>2379</v>
      </c>
      <c r="K404" s="83" t="s">
        <v>2938</v>
      </c>
      <c r="L404" s="30">
        <v>60946</v>
      </c>
      <c r="M404" s="83" t="str">
        <f>VLOOKUP(L404,Kardex!$A$1:$I$4996,2,FALSE)</f>
        <v>MAYORGA GONZALEZ DULCE JENIFFER</v>
      </c>
      <c r="N404" s="83" t="str">
        <f>VLOOKUP(L404,Kardex!$A$1:$I$4996,4,FALSE)</f>
        <v>ASESOR</v>
      </c>
      <c r="O404" s="83" t="str">
        <f>VLOOKUP(L404,Kardex!$A$1:$I$4996,5,FALSE)</f>
        <v>CD MX SANTA FE GLEZ CAMARENA</v>
      </c>
      <c r="P404" s="49">
        <v>0.3</v>
      </c>
      <c r="Q404" s="120">
        <f t="shared" si="13"/>
        <v>25.439399999999999</v>
      </c>
    </row>
    <row r="405" spans="1:17" s="125" customFormat="1" ht="12" customHeight="1">
      <c r="A405" s="83" t="s">
        <v>2338</v>
      </c>
      <c r="B405" s="84" t="s">
        <v>1249</v>
      </c>
      <c r="C405" s="34">
        <v>3102000000558</v>
      </c>
      <c r="D405" s="35">
        <v>354.8</v>
      </c>
      <c r="E405" s="67">
        <f t="shared" si="12"/>
        <v>46.124000000000002</v>
      </c>
      <c r="F405" s="68">
        <v>0.13</v>
      </c>
      <c r="G405" s="65"/>
      <c r="H405" s="65" t="s">
        <v>2339</v>
      </c>
      <c r="I405" s="127">
        <v>44579</v>
      </c>
      <c r="J405" s="66" t="s">
        <v>2379</v>
      </c>
      <c r="K405" s="83" t="s">
        <v>2939</v>
      </c>
      <c r="L405" s="30">
        <v>60946</v>
      </c>
      <c r="M405" s="83" t="str">
        <f>VLOOKUP(L405,Kardex!$A$1:$I$4996,2,FALSE)</f>
        <v>MAYORGA GONZALEZ DULCE JENIFFER</v>
      </c>
      <c r="N405" s="83" t="str">
        <f>VLOOKUP(L405,Kardex!$A$1:$I$4996,4,FALSE)</f>
        <v>ASESOR</v>
      </c>
      <c r="O405" s="83" t="str">
        <f>VLOOKUP(L405,Kardex!$A$1:$I$4996,5,FALSE)</f>
        <v>CD MX SANTA FE GLEZ CAMARENA</v>
      </c>
      <c r="P405" s="49">
        <v>0.3</v>
      </c>
      <c r="Q405" s="120">
        <f t="shared" si="13"/>
        <v>13.837200000000001</v>
      </c>
    </row>
    <row r="406" spans="1:17" s="125" customFormat="1" ht="12" customHeight="1">
      <c r="A406" s="83" t="s">
        <v>2311</v>
      </c>
      <c r="B406" s="84" t="s">
        <v>1249</v>
      </c>
      <c r="C406" s="34">
        <v>4012200000966</v>
      </c>
      <c r="D406" s="35">
        <v>5078.55</v>
      </c>
      <c r="E406" s="67">
        <f t="shared" si="12"/>
        <v>761.78250000000003</v>
      </c>
      <c r="F406" s="68">
        <v>0.15</v>
      </c>
      <c r="G406" s="65"/>
      <c r="H406" s="65" t="s">
        <v>2266</v>
      </c>
      <c r="I406" s="127">
        <v>44566</v>
      </c>
      <c r="J406" s="66" t="s">
        <v>2322</v>
      </c>
      <c r="K406" s="83" t="s">
        <v>3890</v>
      </c>
      <c r="L406" s="30">
        <v>60347</v>
      </c>
      <c r="M406" s="83" t="str">
        <f>VLOOKUP(L406,Kardex!$A$1:$I$4996,2,FALSE)</f>
        <v>PALACIOS BELTRAN RICARDO</v>
      </c>
      <c r="N406" s="83" t="str">
        <f>VLOOKUP(L406,Kardex!$A$1:$I$4996,4,FALSE)</f>
        <v>SUBDIRECTOR DE PROMOCION</v>
      </c>
      <c r="O406" s="83" t="str">
        <f>VLOOKUP(L406,Kardex!$A$1:$I$4996,5,FALSE)</f>
        <v>CD MX SANTA FE GLEZ CAMARENA</v>
      </c>
      <c r="P406" s="49">
        <v>0.3</v>
      </c>
      <c r="Q406" s="120">
        <f t="shared" si="13"/>
        <v>228.53475</v>
      </c>
    </row>
    <row r="407" spans="1:17" s="125" customFormat="1" ht="12" customHeight="1">
      <c r="A407" s="83" t="s">
        <v>2338</v>
      </c>
      <c r="B407" s="84" t="s">
        <v>1249</v>
      </c>
      <c r="C407" s="34">
        <v>3101900016927</v>
      </c>
      <c r="D407" s="35">
        <v>8000.12</v>
      </c>
      <c r="E407" s="67">
        <f t="shared" si="12"/>
        <v>1040.0155999999999</v>
      </c>
      <c r="F407" s="68">
        <v>0.13</v>
      </c>
      <c r="G407" s="65"/>
      <c r="H407" s="65" t="s">
        <v>2266</v>
      </c>
      <c r="I407" s="127">
        <v>44573</v>
      </c>
      <c r="J407" s="66" t="s">
        <v>2379</v>
      </c>
      <c r="K407" s="83" t="s">
        <v>3891</v>
      </c>
      <c r="L407" s="30">
        <v>60347</v>
      </c>
      <c r="M407" s="83" t="str">
        <f>VLOOKUP(L407,Kardex!$A$1:$I$4996,2,FALSE)</f>
        <v>PALACIOS BELTRAN RICARDO</v>
      </c>
      <c r="N407" s="83" t="str">
        <f>VLOOKUP(L407,Kardex!$A$1:$I$4996,4,FALSE)</f>
        <v>SUBDIRECTOR DE PROMOCION</v>
      </c>
      <c r="O407" s="83" t="str">
        <f>VLOOKUP(L407,Kardex!$A$1:$I$4996,5,FALSE)</f>
        <v>CD MX SANTA FE GLEZ CAMARENA</v>
      </c>
      <c r="P407" s="49">
        <v>0.3</v>
      </c>
      <c r="Q407" s="120">
        <f t="shared" si="13"/>
        <v>312.00467999999995</v>
      </c>
    </row>
    <row r="408" spans="1:17" s="125" customFormat="1" ht="12" customHeight="1">
      <c r="A408" s="83" t="s">
        <v>2311</v>
      </c>
      <c r="B408" s="84" t="s">
        <v>1249</v>
      </c>
      <c r="C408" s="34">
        <v>4012000061212</v>
      </c>
      <c r="D408" s="35">
        <v>501.44</v>
      </c>
      <c r="E408" s="67">
        <f t="shared" si="12"/>
        <v>75.215999999999994</v>
      </c>
      <c r="F408" s="68">
        <v>0.15</v>
      </c>
      <c r="G408" s="65"/>
      <c r="H408" s="65" t="s">
        <v>2339</v>
      </c>
      <c r="I408" s="127">
        <v>44586</v>
      </c>
      <c r="J408" s="66" t="s">
        <v>2379</v>
      </c>
      <c r="K408" s="83" t="s">
        <v>2940</v>
      </c>
      <c r="L408" s="30">
        <v>52425</v>
      </c>
      <c r="M408" s="83" t="str">
        <f>VLOOKUP(L408,Kardex!$A$1:$I$4996,2,FALSE)</f>
        <v>PERALTA GOMEZ KARINA ELIZABETH</v>
      </c>
      <c r="N408" s="83" t="str">
        <f>VLOOKUP(L408,Kardex!$A$1:$I$4996,4,FALSE)</f>
        <v>ASESOR</v>
      </c>
      <c r="O408" s="83" t="str">
        <f>VLOOKUP(L408,Kardex!$A$1:$I$4996,5,FALSE)</f>
        <v>CD MX SANTA FE GLEZ CAMARENA</v>
      </c>
      <c r="P408" s="49">
        <v>0.3</v>
      </c>
      <c r="Q408" s="120">
        <f t="shared" si="13"/>
        <v>22.564799999999998</v>
      </c>
    </row>
    <row r="409" spans="1:17" s="125" customFormat="1" ht="12" customHeight="1">
      <c r="A409" s="83" t="s">
        <v>2311</v>
      </c>
      <c r="B409" s="84" t="s">
        <v>1249</v>
      </c>
      <c r="C409" s="34">
        <v>4012000063415</v>
      </c>
      <c r="D409" s="35">
        <v>283.12</v>
      </c>
      <c r="E409" s="67">
        <f t="shared" si="12"/>
        <v>42.467999999999996</v>
      </c>
      <c r="F409" s="68">
        <v>0.15</v>
      </c>
      <c r="G409" s="65"/>
      <c r="H409" s="65" t="s">
        <v>2339</v>
      </c>
      <c r="I409" s="127">
        <v>44588</v>
      </c>
      <c r="J409" s="66" t="s">
        <v>2379</v>
      </c>
      <c r="K409" s="83" t="s">
        <v>2940</v>
      </c>
      <c r="L409" s="30">
        <v>52425</v>
      </c>
      <c r="M409" s="83" t="str">
        <f>VLOOKUP(L409,Kardex!$A$1:$I$4996,2,FALSE)</f>
        <v>PERALTA GOMEZ KARINA ELIZABETH</v>
      </c>
      <c r="N409" s="83" t="str">
        <f>VLOOKUP(L409,Kardex!$A$1:$I$4996,4,FALSE)</f>
        <v>ASESOR</v>
      </c>
      <c r="O409" s="83" t="str">
        <f>VLOOKUP(L409,Kardex!$A$1:$I$4996,5,FALSE)</f>
        <v>CD MX SANTA FE GLEZ CAMARENA</v>
      </c>
      <c r="P409" s="49">
        <v>0.3</v>
      </c>
      <c r="Q409" s="120">
        <f t="shared" si="13"/>
        <v>12.740399999999999</v>
      </c>
    </row>
    <row r="410" spans="1:17" s="125" customFormat="1" ht="12" customHeight="1">
      <c r="A410" s="83" t="s">
        <v>2311</v>
      </c>
      <c r="B410" s="84" t="s">
        <v>1249</v>
      </c>
      <c r="C410" s="34">
        <v>4012000008364</v>
      </c>
      <c r="D410" s="35">
        <v>9710.5300000000007</v>
      </c>
      <c r="E410" s="67">
        <f t="shared" si="12"/>
        <v>1456.5795000000001</v>
      </c>
      <c r="F410" s="68">
        <v>0.15</v>
      </c>
      <c r="G410" s="65"/>
      <c r="H410" s="65" t="s">
        <v>2266</v>
      </c>
      <c r="I410" s="127">
        <v>44571</v>
      </c>
      <c r="J410" s="66" t="s">
        <v>2379</v>
      </c>
      <c r="K410" s="83" t="s">
        <v>3892</v>
      </c>
      <c r="L410" s="30">
        <v>5500</v>
      </c>
      <c r="M410" s="83" t="str">
        <f>VLOOKUP(L410,Kardex!$A$1:$I$4996,2,FALSE)</f>
        <v>SANCHEZ GONZALEZ VICTOR MANUEL</v>
      </c>
      <c r="N410" s="83" t="str">
        <f>VLOOKUP(L410,Kardex!$A$1:$I$4996,4,FALSE)</f>
        <v>SUBDIRECTOR DE PROMOCION</v>
      </c>
      <c r="O410" s="83" t="str">
        <f>VLOOKUP(L410,Kardex!$A$1:$I$4996,5,FALSE)</f>
        <v>CD MX SANTA FE GLEZ CAMARENA</v>
      </c>
      <c r="P410" s="49">
        <v>0.3</v>
      </c>
      <c r="Q410" s="120">
        <f t="shared" si="13"/>
        <v>436.97385000000003</v>
      </c>
    </row>
    <row r="411" spans="1:17" s="125" customFormat="1" ht="12" customHeight="1">
      <c r="A411" s="83" t="s">
        <v>2338</v>
      </c>
      <c r="B411" s="84" t="s">
        <v>1249</v>
      </c>
      <c r="C411" s="34">
        <v>3101900018578</v>
      </c>
      <c r="D411" s="35">
        <v>8771.83</v>
      </c>
      <c r="E411" s="67">
        <f t="shared" si="12"/>
        <v>1140.3379</v>
      </c>
      <c r="F411" s="68">
        <v>0.13</v>
      </c>
      <c r="G411" s="65"/>
      <c r="H411" s="65" t="s">
        <v>2266</v>
      </c>
      <c r="I411" s="127">
        <v>44574</v>
      </c>
      <c r="J411" s="66" t="s">
        <v>2379</v>
      </c>
      <c r="K411" s="83" t="s">
        <v>3893</v>
      </c>
      <c r="L411" s="30">
        <v>5965</v>
      </c>
      <c r="M411" s="83" t="str">
        <f>VLOOKUP(L411,Kardex!$A$1:$I$4996,2,FALSE)</f>
        <v>SANCHEZ DUCOING GABRIEL</v>
      </c>
      <c r="N411" s="83" t="str">
        <f>VLOOKUP(L411,Kardex!$A$1:$I$4996,4,FALSE)</f>
        <v>SUBDIRECTOR DE PROMOCION</v>
      </c>
      <c r="O411" s="83" t="str">
        <f>VLOOKUP(L411,Kardex!$A$1:$I$4996,5,FALSE)</f>
        <v>CD MX SANTA FE GLEZ CAMARENA</v>
      </c>
      <c r="P411" s="49">
        <v>0.3</v>
      </c>
      <c r="Q411" s="120">
        <f t="shared" si="13"/>
        <v>342.10136999999997</v>
      </c>
    </row>
    <row r="412" spans="1:17" s="125" customFormat="1" ht="12" customHeight="1">
      <c r="A412" s="83" t="s">
        <v>2311</v>
      </c>
      <c r="B412" s="84" t="s">
        <v>1249</v>
      </c>
      <c r="C412" s="34">
        <v>4012000103283</v>
      </c>
      <c r="D412" s="35">
        <v>642.45000000000005</v>
      </c>
      <c r="E412" s="67">
        <f t="shared" si="12"/>
        <v>96.367500000000007</v>
      </c>
      <c r="F412" s="68">
        <v>0.15</v>
      </c>
      <c r="G412" s="65"/>
      <c r="H412" s="65" t="s">
        <v>2339</v>
      </c>
      <c r="I412" s="127">
        <v>44589</v>
      </c>
      <c r="J412" s="66" t="s">
        <v>2379</v>
      </c>
      <c r="K412" s="83" t="s">
        <v>2941</v>
      </c>
      <c r="L412" s="30">
        <v>63778</v>
      </c>
      <c r="M412" s="83" t="str">
        <f>VLOOKUP(L412,Kardex!$A$1:$I$4996,2,FALSE)</f>
        <v>GOMEZ ALATORRE RODRIGO</v>
      </c>
      <c r="N412" s="83" t="str">
        <f>VLOOKUP(L412,Kardex!$A$1:$I$4996,4,FALSE)</f>
        <v>DIRECTOR DE ASESORIA</v>
      </c>
      <c r="O412" s="83" t="str">
        <f>VLOOKUP(L412,Kardex!$A$1:$I$4996,5,FALSE)</f>
        <v>BAJA</v>
      </c>
      <c r="P412" s="49">
        <v>0.3</v>
      </c>
      <c r="Q412" s="120">
        <f t="shared" si="13"/>
        <v>28.910250000000001</v>
      </c>
    </row>
    <row r="413" spans="1:17" s="125" customFormat="1" ht="12" customHeight="1">
      <c r="A413" s="83" t="s">
        <v>2335</v>
      </c>
      <c r="B413" s="84" t="s">
        <v>1249</v>
      </c>
      <c r="C413" s="34">
        <v>2882100003364</v>
      </c>
      <c r="D413" s="35">
        <v>4513.96</v>
      </c>
      <c r="E413" s="67">
        <f t="shared" si="12"/>
        <v>857.65240000000006</v>
      </c>
      <c r="F413" s="68">
        <v>0.19</v>
      </c>
      <c r="G413" s="65"/>
      <c r="H413" s="65" t="s">
        <v>2308</v>
      </c>
      <c r="I413" s="127">
        <v>44580</v>
      </c>
      <c r="J413" s="66" t="s">
        <v>2379</v>
      </c>
      <c r="K413" s="83" t="s">
        <v>3894</v>
      </c>
      <c r="L413" s="30">
        <v>63780</v>
      </c>
      <c r="M413" s="83" t="str">
        <f>VLOOKUP(L413,Kardex!$A$1:$I$4996,2,FALSE)</f>
        <v>MEJIA ROMERO ENRIQUE JESUS</v>
      </c>
      <c r="N413" s="83" t="str">
        <f>VLOOKUP(L413,Kardex!$A$1:$I$4996,4,FALSE)</f>
        <v>ASESOR SENIOR</v>
      </c>
      <c r="O413" s="83" t="str">
        <f>VLOOKUP(L413,Kardex!$A$1:$I$4996,5,FALSE)</f>
        <v>BAJA</v>
      </c>
      <c r="P413" s="49">
        <v>0.3</v>
      </c>
      <c r="Q413" s="120">
        <f t="shared" si="13"/>
        <v>257.29572000000002</v>
      </c>
    </row>
    <row r="414" spans="1:17" s="125" customFormat="1" ht="12" customHeight="1">
      <c r="A414" s="83" t="s">
        <v>2335</v>
      </c>
      <c r="B414" s="84" t="s">
        <v>1249</v>
      </c>
      <c r="C414" s="34">
        <v>2882000031536</v>
      </c>
      <c r="D414" s="35">
        <v>4753.0600000000004</v>
      </c>
      <c r="E414" s="67">
        <f t="shared" si="12"/>
        <v>808.02</v>
      </c>
      <c r="F414" s="68">
        <v>0.16999995792184402</v>
      </c>
      <c r="G414" s="65"/>
      <c r="H414" s="65" t="s">
        <v>3784</v>
      </c>
      <c r="I414" s="127">
        <v>44582</v>
      </c>
      <c r="J414" s="66" t="s">
        <v>2379</v>
      </c>
      <c r="K414" s="83" t="s">
        <v>2942</v>
      </c>
      <c r="L414" s="30">
        <v>63780</v>
      </c>
      <c r="M414" s="83" t="str">
        <f>VLOOKUP(L414,Kardex!$A$1:$I$4996,2,FALSE)</f>
        <v>MEJIA ROMERO ENRIQUE JESUS</v>
      </c>
      <c r="N414" s="83" t="str">
        <f>VLOOKUP(L414,Kardex!$A$1:$I$4996,4,FALSE)</f>
        <v>ASESOR SENIOR</v>
      </c>
      <c r="O414" s="83" t="str">
        <f>VLOOKUP(L414,Kardex!$A$1:$I$4996,5,FALSE)</f>
        <v>BAJA</v>
      </c>
      <c r="P414" s="49">
        <v>0.3</v>
      </c>
      <c r="Q414" s="120">
        <f t="shared" si="13"/>
        <v>242.40599999999998</v>
      </c>
    </row>
    <row r="415" spans="1:17" s="125" customFormat="1" ht="12" customHeight="1">
      <c r="A415" s="83" t="s">
        <v>2311</v>
      </c>
      <c r="B415" s="84" t="s">
        <v>1249</v>
      </c>
      <c r="C415" s="34">
        <v>4012000033523</v>
      </c>
      <c r="D415" s="35">
        <v>390.06</v>
      </c>
      <c r="E415" s="67">
        <f t="shared" si="12"/>
        <v>58.509</v>
      </c>
      <c r="F415" s="68">
        <v>0.15</v>
      </c>
      <c r="G415" s="65"/>
      <c r="H415" s="65" t="s">
        <v>2339</v>
      </c>
      <c r="I415" s="127">
        <v>44568</v>
      </c>
      <c r="J415" s="66" t="s">
        <v>2379</v>
      </c>
      <c r="K415" s="83" t="s">
        <v>2943</v>
      </c>
      <c r="L415" s="30">
        <v>52230</v>
      </c>
      <c r="M415" s="83" t="str">
        <f>VLOOKUP(L415,Kardex!$A$1:$I$4996,2,FALSE)</f>
        <v>ARCE ZOZAYACORREA ARTURO MALCOLM</v>
      </c>
      <c r="N415" s="83" t="str">
        <f>VLOOKUP(L415,Kardex!$A$1:$I$4996,4,FALSE)</f>
        <v>DIRECTOR DE PROMOCION</v>
      </c>
      <c r="O415" s="83" t="str">
        <f>VLOOKUP(L415,Kardex!$A$1:$I$4996,5,FALSE)</f>
        <v>CD MX SANTA FE GLEZ CAMARENA</v>
      </c>
      <c r="P415" s="49">
        <v>0.3</v>
      </c>
      <c r="Q415" s="120">
        <f t="shared" si="13"/>
        <v>17.552699999999998</v>
      </c>
    </row>
    <row r="416" spans="1:17" s="125" customFormat="1" ht="12" customHeight="1">
      <c r="A416" s="83" t="s">
        <v>2338</v>
      </c>
      <c r="B416" s="84" t="s">
        <v>1249</v>
      </c>
      <c r="C416" s="34">
        <v>3102000018068</v>
      </c>
      <c r="D416" s="35">
        <v>675.56</v>
      </c>
      <c r="E416" s="67">
        <f t="shared" si="12"/>
        <v>87.822800000000001</v>
      </c>
      <c r="F416" s="68">
        <v>0.13</v>
      </c>
      <c r="G416" s="65"/>
      <c r="H416" s="65" t="s">
        <v>2339</v>
      </c>
      <c r="I416" s="127">
        <v>44572</v>
      </c>
      <c r="J416" s="66" t="s">
        <v>2379</v>
      </c>
      <c r="K416" s="83" t="s">
        <v>2944</v>
      </c>
      <c r="L416" s="30">
        <v>52230</v>
      </c>
      <c r="M416" s="83" t="str">
        <f>VLOOKUP(L416,Kardex!$A$1:$I$4996,2,FALSE)</f>
        <v>ARCE ZOZAYACORREA ARTURO MALCOLM</v>
      </c>
      <c r="N416" s="83" t="str">
        <f>VLOOKUP(L416,Kardex!$A$1:$I$4996,4,FALSE)</f>
        <v>DIRECTOR DE PROMOCION</v>
      </c>
      <c r="O416" s="83" t="str">
        <f>VLOOKUP(L416,Kardex!$A$1:$I$4996,5,FALSE)</f>
        <v>CD MX SANTA FE GLEZ CAMARENA</v>
      </c>
      <c r="P416" s="49">
        <v>0.3</v>
      </c>
      <c r="Q416" s="120">
        <f t="shared" si="13"/>
        <v>26.34684</v>
      </c>
    </row>
    <row r="417" spans="1:17" s="125" customFormat="1" ht="12" customHeight="1">
      <c r="A417" s="83" t="s">
        <v>2311</v>
      </c>
      <c r="B417" s="84" t="s">
        <v>1249</v>
      </c>
      <c r="C417" s="34">
        <v>4011900455735</v>
      </c>
      <c r="D417" s="35">
        <v>937.47</v>
      </c>
      <c r="E417" s="67">
        <f t="shared" si="12"/>
        <v>140.62049999999999</v>
      </c>
      <c r="F417" s="68">
        <v>0.15</v>
      </c>
      <c r="G417" s="65"/>
      <c r="H417" s="65" t="s">
        <v>2339</v>
      </c>
      <c r="I417" s="127">
        <v>44575</v>
      </c>
      <c r="J417" s="66" t="s">
        <v>2379</v>
      </c>
      <c r="K417" s="83" t="s">
        <v>2946</v>
      </c>
      <c r="L417" s="30">
        <v>52230</v>
      </c>
      <c r="M417" s="83" t="str">
        <f>VLOOKUP(L417,Kardex!$A$1:$I$4996,2,FALSE)</f>
        <v>ARCE ZOZAYACORREA ARTURO MALCOLM</v>
      </c>
      <c r="N417" s="83" t="str">
        <f>VLOOKUP(L417,Kardex!$A$1:$I$4996,4,FALSE)</f>
        <v>DIRECTOR DE PROMOCION</v>
      </c>
      <c r="O417" s="83" t="str">
        <f>VLOOKUP(L417,Kardex!$A$1:$I$4996,5,FALSE)</f>
        <v>CD MX SANTA FE GLEZ CAMARENA</v>
      </c>
      <c r="P417" s="49">
        <v>0.3</v>
      </c>
      <c r="Q417" s="120">
        <f t="shared" si="13"/>
        <v>42.186149999999998</v>
      </c>
    </row>
    <row r="418" spans="1:17" s="125" customFormat="1" ht="12" customHeight="1">
      <c r="A418" s="83" t="s">
        <v>2311</v>
      </c>
      <c r="B418" s="84" t="s">
        <v>1249</v>
      </c>
      <c r="C418" s="34">
        <v>4011900499887</v>
      </c>
      <c r="D418" s="35">
        <v>478.63</v>
      </c>
      <c r="E418" s="67">
        <f t="shared" si="12"/>
        <v>71.794499999999999</v>
      </c>
      <c r="F418" s="68">
        <v>0.15</v>
      </c>
      <c r="G418" s="65"/>
      <c r="H418" s="65" t="s">
        <v>2339</v>
      </c>
      <c r="I418" s="127">
        <v>44575</v>
      </c>
      <c r="J418" s="66" t="s">
        <v>2379</v>
      </c>
      <c r="K418" s="83" t="s">
        <v>2945</v>
      </c>
      <c r="L418" s="30">
        <v>52230</v>
      </c>
      <c r="M418" s="83" t="str">
        <f>VLOOKUP(L418,Kardex!$A$1:$I$4996,2,FALSE)</f>
        <v>ARCE ZOZAYACORREA ARTURO MALCOLM</v>
      </c>
      <c r="N418" s="83" t="str">
        <f>VLOOKUP(L418,Kardex!$A$1:$I$4996,4,FALSE)</f>
        <v>DIRECTOR DE PROMOCION</v>
      </c>
      <c r="O418" s="83" t="str">
        <f>VLOOKUP(L418,Kardex!$A$1:$I$4996,5,FALSE)</f>
        <v>CD MX SANTA FE GLEZ CAMARENA</v>
      </c>
      <c r="P418" s="49">
        <v>0.3</v>
      </c>
      <c r="Q418" s="120">
        <f t="shared" si="13"/>
        <v>21.538349999999998</v>
      </c>
    </row>
    <row r="419" spans="1:17" s="125" customFormat="1" ht="12" customHeight="1">
      <c r="A419" s="83" t="s">
        <v>2311</v>
      </c>
      <c r="B419" s="84" t="s">
        <v>1249</v>
      </c>
      <c r="C419" s="34">
        <v>4012000063389</v>
      </c>
      <c r="D419" s="35">
        <v>642.85</v>
      </c>
      <c r="E419" s="67">
        <f t="shared" si="12"/>
        <v>96.427499999999995</v>
      </c>
      <c r="F419" s="68">
        <v>0.15</v>
      </c>
      <c r="G419" s="65"/>
      <c r="H419" s="65" t="s">
        <v>2339</v>
      </c>
      <c r="I419" s="127">
        <v>44580</v>
      </c>
      <c r="J419" s="66" t="s">
        <v>2379</v>
      </c>
      <c r="K419" s="83" t="s">
        <v>2947</v>
      </c>
      <c r="L419" s="30">
        <v>52230</v>
      </c>
      <c r="M419" s="83" t="str">
        <f>VLOOKUP(L419,Kardex!$A$1:$I$4996,2,FALSE)</f>
        <v>ARCE ZOZAYACORREA ARTURO MALCOLM</v>
      </c>
      <c r="N419" s="83" t="str">
        <f>VLOOKUP(L419,Kardex!$A$1:$I$4996,4,FALSE)</f>
        <v>DIRECTOR DE PROMOCION</v>
      </c>
      <c r="O419" s="83" t="str">
        <f>VLOOKUP(L419,Kardex!$A$1:$I$4996,5,FALSE)</f>
        <v>CD MX SANTA FE GLEZ CAMARENA</v>
      </c>
      <c r="P419" s="49">
        <v>0.3</v>
      </c>
      <c r="Q419" s="120">
        <f t="shared" si="13"/>
        <v>28.928249999999998</v>
      </c>
    </row>
    <row r="420" spans="1:17" s="125" customFormat="1" ht="12" customHeight="1">
      <c r="A420" s="83" t="s">
        <v>2311</v>
      </c>
      <c r="B420" s="84" t="s">
        <v>1249</v>
      </c>
      <c r="C420" s="34">
        <v>4011900402792</v>
      </c>
      <c r="D420" s="35">
        <v>541.54</v>
      </c>
      <c r="E420" s="67">
        <f t="shared" si="12"/>
        <v>81.230999999999995</v>
      </c>
      <c r="F420" s="68">
        <v>0.15</v>
      </c>
      <c r="G420" s="65"/>
      <c r="H420" s="65" t="s">
        <v>2339</v>
      </c>
      <c r="I420" s="127">
        <v>44582</v>
      </c>
      <c r="J420" s="66" t="s">
        <v>2379</v>
      </c>
      <c r="K420" s="83" t="s">
        <v>2948</v>
      </c>
      <c r="L420" s="30">
        <v>52230</v>
      </c>
      <c r="M420" s="83" t="str">
        <f>VLOOKUP(L420,Kardex!$A$1:$I$4996,2,FALSE)</f>
        <v>ARCE ZOZAYACORREA ARTURO MALCOLM</v>
      </c>
      <c r="N420" s="83" t="str">
        <f>VLOOKUP(L420,Kardex!$A$1:$I$4996,4,FALSE)</f>
        <v>DIRECTOR DE PROMOCION</v>
      </c>
      <c r="O420" s="83" t="str">
        <f>VLOOKUP(L420,Kardex!$A$1:$I$4996,5,FALSE)</f>
        <v>CD MX SANTA FE GLEZ CAMARENA</v>
      </c>
      <c r="P420" s="49">
        <v>0.3</v>
      </c>
      <c r="Q420" s="120">
        <f t="shared" si="13"/>
        <v>24.369299999999999</v>
      </c>
    </row>
    <row r="421" spans="1:17" s="125" customFormat="1" ht="12" customHeight="1">
      <c r="A421" s="83" t="s">
        <v>2311</v>
      </c>
      <c r="B421" s="84" t="s">
        <v>1249</v>
      </c>
      <c r="C421" s="34">
        <v>4012000063418</v>
      </c>
      <c r="D421" s="35">
        <v>1010.46</v>
      </c>
      <c r="E421" s="67">
        <f t="shared" si="12"/>
        <v>151.56899999999999</v>
      </c>
      <c r="F421" s="68">
        <v>0.15</v>
      </c>
      <c r="G421" s="65"/>
      <c r="H421" s="65" t="s">
        <v>2339</v>
      </c>
      <c r="I421" s="127">
        <v>44585</v>
      </c>
      <c r="J421" s="66" t="s">
        <v>2379</v>
      </c>
      <c r="K421" s="83" t="s">
        <v>2631</v>
      </c>
      <c r="L421" s="30">
        <v>52230</v>
      </c>
      <c r="M421" s="83" t="str">
        <f>VLOOKUP(L421,Kardex!$A$1:$I$4996,2,FALSE)</f>
        <v>ARCE ZOZAYACORREA ARTURO MALCOLM</v>
      </c>
      <c r="N421" s="83" t="str">
        <f>VLOOKUP(L421,Kardex!$A$1:$I$4996,4,FALSE)</f>
        <v>DIRECTOR DE PROMOCION</v>
      </c>
      <c r="O421" s="83" t="str">
        <f>VLOOKUP(L421,Kardex!$A$1:$I$4996,5,FALSE)</f>
        <v>CD MX SANTA FE GLEZ CAMARENA</v>
      </c>
      <c r="P421" s="49">
        <v>0.3</v>
      </c>
      <c r="Q421" s="120">
        <f t="shared" si="13"/>
        <v>45.470699999999994</v>
      </c>
    </row>
    <row r="422" spans="1:17" s="125" customFormat="1" ht="12" customHeight="1">
      <c r="A422" s="83" t="s">
        <v>2311</v>
      </c>
      <c r="B422" s="84" t="s">
        <v>1249</v>
      </c>
      <c r="C422" s="34">
        <v>4012000065978</v>
      </c>
      <c r="D422" s="35">
        <v>544.65</v>
      </c>
      <c r="E422" s="67">
        <f t="shared" si="12"/>
        <v>81.697499999999991</v>
      </c>
      <c r="F422" s="68">
        <v>0.15</v>
      </c>
      <c r="G422" s="65"/>
      <c r="H422" s="65" t="s">
        <v>2339</v>
      </c>
      <c r="I422" s="127">
        <v>44586</v>
      </c>
      <c r="J422" s="66" t="s">
        <v>2379</v>
      </c>
      <c r="K422" s="83" t="s">
        <v>2631</v>
      </c>
      <c r="L422" s="30">
        <v>52230</v>
      </c>
      <c r="M422" s="83" t="str">
        <f>VLOOKUP(L422,Kardex!$A$1:$I$4996,2,FALSE)</f>
        <v>ARCE ZOZAYACORREA ARTURO MALCOLM</v>
      </c>
      <c r="N422" s="83" t="str">
        <f>VLOOKUP(L422,Kardex!$A$1:$I$4996,4,FALSE)</f>
        <v>DIRECTOR DE PROMOCION</v>
      </c>
      <c r="O422" s="83" t="str">
        <f>VLOOKUP(L422,Kardex!$A$1:$I$4996,5,FALSE)</f>
        <v>CD MX SANTA FE GLEZ CAMARENA</v>
      </c>
      <c r="P422" s="49">
        <v>0.3</v>
      </c>
      <c r="Q422" s="120">
        <f t="shared" si="13"/>
        <v>24.509249999999998</v>
      </c>
    </row>
    <row r="423" spans="1:17" s="125" customFormat="1" ht="12" customHeight="1">
      <c r="A423" s="83" t="s">
        <v>2311</v>
      </c>
      <c r="B423" s="84" t="s">
        <v>1249</v>
      </c>
      <c r="C423" s="34">
        <v>4012000063321</v>
      </c>
      <c r="D423" s="35">
        <v>866.25</v>
      </c>
      <c r="E423" s="67">
        <f t="shared" si="12"/>
        <v>129.9375</v>
      </c>
      <c r="F423" s="68">
        <v>0.15</v>
      </c>
      <c r="G423" s="65"/>
      <c r="H423" s="65" t="s">
        <v>2339</v>
      </c>
      <c r="I423" s="127">
        <v>44589</v>
      </c>
      <c r="J423" s="66" t="s">
        <v>2379</v>
      </c>
      <c r="K423" s="83" t="s">
        <v>2949</v>
      </c>
      <c r="L423" s="30">
        <v>52230</v>
      </c>
      <c r="M423" s="83" t="str">
        <f>VLOOKUP(L423,Kardex!$A$1:$I$4996,2,FALSE)</f>
        <v>ARCE ZOZAYACORREA ARTURO MALCOLM</v>
      </c>
      <c r="N423" s="83" t="str">
        <f>VLOOKUP(L423,Kardex!$A$1:$I$4996,4,FALSE)</f>
        <v>DIRECTOR DE PROMOCION</v>
      </c>
      <c r="O423" s="83" t="str">
        <f>VLOOKUP(L423,Kardex!$A$1:$I$4996,5,FALSE)</f>
        <v>CD MX SANTA FE GLEZ CAMARENA</v>
      </c>
      <c r="P423" s="49">
        <v>0.3</v>
      </c>
      <c r="Q423" s="120">
        <f t="shared" si="13"/>
        <v>38.981249999999996</v>
      </c>
    </row>
    <row r="424" spans="1:17" s="125" customFormat="1" ht="12" customHeight="1">
      <c r="A424" s="83" t="s">
        <v>2335</v>
      </c>
      <c r="B424" s="84" t="s">
        <v>1249</v>
      </c>
      <c r="C424" s="34">
        <v>2882000022402</v>
      </c>
      <c r="D424" s="35">
        <v>889.99</v>
      </c>
      <c r="E424" s="67">
        <f t="shared" si="12"/>
        <v>169.09810000000002</v>
      </c>
      <c r="F424" s="68">
        <v>0.19</v>
      </c>
      <c r="G424" s="65"/>
      <c r="H424" s="65" t="s">
        <v>3784</v>
      </c>
      <c r="I424" s="127">
        <v>44575</v>
      </c>
      <c r="J424" s="66" t="s">
        <v>2379</v>
      </c>
      <c r="K424" s="83" t="s">
        <v>2950</v>
      </c>
      <c r="L424" s="30">
        <v>61825</v>
      </c>
      <c r="M424" s="83" t="str">
        <f>VLOOKUP(L424,Kardex!$A$1:$I$4996,2,FALSE)</f>
        <v>ARCOS TEJEDA OLAF GASPAR</v>
      </c>
      <c r="N424" s="83" t="str">
        <f>VLOOKUP(L424,Kardex!$A$1:$I$4996,4,FALSE)</f>
        <v>ASESOR BANCA ESPECIALIZADA</v>
      </c>
      <c r="O424" s="83" t="str">
        <f>VLOOKUP(L424,Kardex!$A$1:$I$4996,5,FALSE)</f>
        <v>CD MX MONTES URALES</v>
      </c>
      <c r="P424" s="49">
        <v>0.3</v>
      </c>
      <c r="Q424" s="120">
        <f t="shared" si="13"/>
        <v>50.729430000000001</v>
      </c>
    </row>
    <row r="425" spans="1:17" s="125" customFormat="1" ht="12" customHeight="1">
      <c r="A425" s="83" t="s">
        <v>2311</v>
      </c>
      <c r="B425" s="84" t="s">
        <v>1249</v>
      </c>
      <c r="C425" s="34">
        <v>4011900411685</v>
      </c>
      <c r="D425" s="35">
        <v>422.34</v>
      </c>
      <c r="E425" s="67">
        <f t="shared" si="12"/>
        <v>63.350999999999992</v>
      </c>
      <c r="F425" s="68">
        <v>0.15</v>
      </c>
      <c r="G425" s="65"/>
      <c r="H425" s="65" t="s">
        <v>2339</v>
      </c>
      <c r="I425" s="127">
        <v>44579</v>
      </c>
      <c r="J425" s="66" t="s">
        <v>2379</v>
      </c>
      <c r="K425" s="83" t="s">
        <v>2951</v>
      </c>
      <c r="L425" s="30">
        <v>10016</v>
      </c>
      <c r="M425" s="83" t="str">
        <f>VLOOKUP(L425,Kardex!$A$1:$I$4996,2,FALSE)</f>
        <v>PIECK MICHELSEN RAFAEL</v>
      </c>
      <c r="N425" s="83" t="str">
        <f>VLOOKUP(L425,Kardex!$A$1:$I$4996,4,FALSE)</f>
        <v>DIRECTOR DE PROMOCION</v>
      </c>
      <c r="O425" s="83" t="str">
        <f>VLOOKUP(L425,Kardex!$A$1:$I$4996,5,FALSE)</f>
        <v>CD MX SANTA FE GLEZ CAMARENA</v>
      </c>
      <c r="P425" s="49">
        <v>0.3</v>
      </c>
      <c r="Q425" s="120">
        <f t="shared" si="13"/>
        <v>19.005299999999998</v>
      </c>
    </row>
    <row r="426" spans="1:17" s="125" customFormat="1" ht="12" customHeight="1">
      <c r="A426" s="83" t="s">
        <v>2332</v>
      </c>
      <c r="B426" s="84" t="s">
        <v>1249</v>
      </c>
      <c r="C426" s="34">
        <v>1002000000136</v>
      </c>
      <c r="D426" s="35">
        <v>25000</v>
      </c>
      <c r="E426" s="67">
        <f t="shared" si="12"/>
        <v>6500</v>
      </c>
      <c r="F426" s="68">
        <v>0.26</v>
      </c>
      <c r="G426" s="65"/>
      <c r="H426" s="65" t="s">
        <v>2266</v>
      </c>
      <c r="I426" s="127">
        <v>44578</v>
      </c>
      <c r="J426" s="66" t="s">
        <v>2379</v>
      </c>
      <c r="K426" s="83" t="s">
        <v>3895</v>
      </c>
      <c r="L426" s="30">
        <v>53000</v>
      </c>
      <c r="M426" s="83" t="str">
        <f>VLOOKUP(L426,Kardex!$A$1:$I$4996,2,FALSE)</f>
        <v>ROJAS SANDOVAL CLAUDIA PATRICIA</v>
      </c>
      <c r="N426" s="83" t="str">
        <f>VLOOKUP(L426,Kardex!$A$1:$I$4996,4,FALSE)</f>
        <v>ASESOR SENIOR</v>
      </c>
      <c r="O426" s="83" t="str">
        <f>VLOOKUP(L426,Kardex!$A$1:$I$4996,5,FALSE)</f>
        <v>CD MX SANTA FE GLEZ CAMARENA</v>
      </c>
      <c r="P426" s="49">
        <v>0.3</v>
      </c>
      <c r="Q426" s="120">
        <f t="shared" si="13"/>
        <v>1950</v>
      </c>
    </row>
    <row r="427" spans="1:17" s="125" customFormat="1" ht="12" customHeight="1">
      <c r="A427" s="83" t="s">
        <v>2338</v>
      </c>
      <c r="B427" s="84" t="s">
        <v>1249</v>
      </c>
      <c r="C427" s="34">
        <v>3102100010781</v>
      </c>
      <c r="D427" s="35">
        <v>296.62</v>
      </c>
      <c r="E427" s="67">
        <f t="shared" si="12"/>
        <v>38.560600000000001</v>
      </c>
      <c r="F427" s="68">
        <v>0.13</v>
      </c>
      <c r="G427" s="65"/>
      <c r="H427" s="65" t="s">
        <v>2339</v>
      </c>
      <c r="I427" s="127">
        <v>44593</v>
      </c>
      <c r="J427" s="66" t="s">
        <v>2322</v>
      </c>
      <c r="K427" s="83" t="s">
        <v>2952</v>
      </c>
      <c r="L427" s="30">
        <v>53000</v>
      </c>
      <c r="M427" s="83" t="str">
        <f>VLOOKUP(L427,Kardex!$A$1:$I$4996,2,FALSE)</f>
        <v>ROJAS SANDOVAL CLAUDIA PATRICIA</v>
      </c>
      <c r="N427" s="83" t="str">
        <f>VLOOKUP(L427,Kardex!$A$1:$I$4996,4,FALSE)</f>
        <v>ASESOR SENIOR</v>
      </c>
      <c r="O427" s="83" t="str">
        <f>VLOOKUP(L427,Kardex!$A$1:$I$4996,5,FALSE)</f>
        <v>CD MX SANTA FE GLEZ CAMARENA</v>
      </c>
      <c r="P427" s="49">
        <v>0.3</v>
      </c>
      <c r="Q427" s="120">
        <f t="shared" si="13"/>
        <v>11.56818</v>
      </c>
    </row>
    <row r="428" spans="1:17" s="125" customFormat="1" ht="12" customHeight="1">
      <c r="A428" s="83" t="s">
        <v>2311</v>
      </c>
      <c r="B428" s="84" t="s">
        <v>1249</v>
      </c>
      <c r="C428" s="34">
        <v>4011900435764</v>
      </c>
      <c r="D428" s="35">
        <v>7920.83</v>
      </c>
      <c r="E428" s="67">
        <f t="shared" si="12"/>
        <v>1188.1244999999999</v>
      </c>
      <c r="F428" s="68">
        <v>0.15</v>
      </c>
      <c r="G428" s="65"/>
      <c r="H428" s="65" t="s">
        <v>2266</v>
      </c>
      <c r="I428" s="127">
        <v>44580</v>
      </c>
      <c r="J428" s="66" t="s">
        <v>2379</v>
      </c>
      <c r="K428" s="83" t="s">
        <v>3896</v>
      </c>
      <c r="L428" s="30">
        <v>52458</v>
      </c>
      <c r="M428" s="83" t="str">
        <f>VLOOKUP(L428,Kardex!$A$1:$I$4996,2,FALSE)</f>
        <v>PATRON RAUPACH MONICA MARIA</v>
      </c>
      <c r="N428" s="83" t="str">
        <f>VLOOKUP(L428,Kardex!$A$1:$I$4996,4,FALSE)</f>
        <v>SUBDIRECTOR DE PROMOCION</v>
      </c>
      <c r="O428" s="83" t="str">
        <f>VLOOKUP(L428,Kardex!$A$1:$I$4996,5,FALSE)</f>
        <v>CD MX SANTA FE GLEZ CAMARENA</v>
      </c>
      <c r="P428" s="49">
        <v>0.3</v>
      </c>
      <c r="Q428" s="120">
        <f t="shared" si="13"/>
        <v>356.43734999999998</v>
      </c>
    </row>
    <row r="429" spans="1:17" s="125" customFormat="1" ht="12" customHeight="1">
      <c r="A429" s="83" t="s">
        <v>2311</v>
      </c>
      <c r="B429" s="84" t="s">
        <v>1249</v>
      </c>
      <c r="C429" s="34">
        <v>4012000528618</v>
      </c>
      <c r="D429" s="35">
        <v>1927</v>
      </c>
      <c r="E429" s="67">
        <f t="shared" si="12"/>
        <v>289.05</v>
      </c>
      <c r="F429" s="68">
        <v>0.15</v>
      </c>
      <c r="G429" s="65"/>
      <c r="H429" s="65" t="s">
        <v>2265</v>
      </c>
      <c r="I429" s="127">
        <v>44579</v>
      </c>
      <c r="J429" s="66" t="s">
        <v>2379</v>
      </c>
      <c r="K429" s="83" t="s">
        <v>3893</v>
      </c>
      <c r="L429" s="30">
        <v>5965</v>
      </c>
      <c r="M429" s="83" t="str">
        <f>VLOOKUP(L429,Kardex!$A$1:$I$4996,2,FALSE)</f>
        <v>SANCHEZ DUCOING GABRIEL</v>
      </c>
      <c r="N429" s="83" t="str">
        <f>VLOOKUP(L429,Kardex!$A$1:$I$4996,4,FALSE)</f>
        <v>SUBDIRECTOR DE PROMOCION</v>
      </c>
      <c r="O429" s="83" t="str">
        <f>VLOOKUP(L429,Kardex!$A$1:$I$4996,5,FALSE)</f>
        <v>CD MX SANTA FE GLEZ CAMARENA</v>
      </c>
      <c r="P429" s="49">
        <v>0.3</v>
      </c>
      <c r="Q429" s="120">
        <f t="shared" si="13"/>
        <v>86.715000000000003</v>
      </c>
    </row>
    <row r="430" spans="1:17" s="125" customFormat="1" ht="12" customHeight="1">
      <c r="A430" s="83" t="s">
        <v>2311</v>
      </c>
      <c r="B430" s="84" t="s">
        <v>1249</v>
      </c>
      <c r="C430" s="34">
        <v>4012100179807</v>
      </c>
      <c r="D430" s="35">
        <v>445.12</v>
      </c>
      <c r="E430" s="67">
        <f t="shared" si="12"/>
        <v>66.768000000000001</v>
      </c>
      <c r="F430" s="68">
        <v>0.15</v>
      </c>
      <c r="G430" s="65"/>
      <c r="H430" s="65" t="s">
        <v>2339</v>
      </c>
      <c r="I430" s="127">
        <v>44580</v>
      </c>
      <c r="J430" s="66" t="s">
        <v>2322</v>
      </c>
      <c r="K430" s="83" t="s">
        <v>2953</v>
      </c>
      <c r="L430" s="30">
        <v>5506</v>
      </c>
      <c r="M430" s="83" t="str">
        <f>VLOOKUP(L430,Kardex!$A$1:$I$4996,2,FALSE)</f>
        <v>VILLAVERDE HERNANDEZ MARISOL</v>
      </c>
      <c r="N430" s="83" t="str">
        <f>VLOOKUP(L430,Kardex!$A$1:$I$4996,4,FALSE)</f>
        <v>SUBDIRECTOR DE PROMOCION</v>
      </c>
      <c r="O430" s="83" t="str">
        <f>VLOOKUP(L430,Kardex!$A$1:$I$4996,5,FALSE)</f>
        <v>CD MX SANTA FE GLEZ CAMARENA</v>
      </c>
      <c r="P430" s="49">
        <v>0.3</v>
      </c>
      <c r="Q430" s="120">
        <f t="shared" si="13"/>
        <v>20.0304</v>
      </c>
    </row>
    <row r="431" spans="1:17" s="125" customFormat="1" ht="12" customHeight="1">
      <c r="A431" s="83" t="s">
        <v>2338</v>
      </c>
      <c r="B431" s="84" t="s">
        <v>1249</v>
      </c>
      <c r="C431" s="34">
        <v>3101900011436</v>
      </c>
      <c r="D431" s="35">
        <v>362.28</v>
      </c>
      <c r="E431" s="67">
        <f t="shared" si="12"/>
        <v>47.096399999999996</v>
      </c>
      <c r="F431" s="68">
        <v>0.13</v>
      </c>
      <c r="G431" s="65"/>
      <c r="H431" s="65" t="s">
        <v>2339</v>
      </c>
      <c r="I431" s="127">
        <v>44566</v>
      </c>
      <c r="J431" s="66" t="s">
        <v>2379</v>
      </c>
      <c r="K431" s="83" t="s">
        <v>2954</v>
      </c>
      <c r="L431" s="30">
        <v>50412</v>
      </c>
      <c r="M431" s="83" t="str">
        <f>VLOOKUP(L431,Kardex!$A$1:$I$4996,2,FALSE)</f>
        <v>D ABBADIE MIER LAURA</v>
      </c>
      <c r="N431" s="83" t="str">
        <f>VLOOKUP(L431,Kardex!$A$1:$I$4996,4,FALSE)</f>
        <v>ASESOR SENIOR</v>
      </c>
      <c r="O431" s="83" t="str">
        <f>VLOOKUP(L431,Kardex!$A$1:$I$4996,5,FALSE)</f>
        <v>CD MX SANTA FE GLEZ CAMARENA</v>
      </c>
      <c r="P431" s="49">
        <v>0.3</v>
      </c>
      <c r="Q431" s="120">
        <f t="shared" si="13"/>
        <v>14.128919999999999</v>
      </c>
    </row>
    <row r="432" spans="1:17" s="125" customFormat="1" ht="12" customHeight="1">
      <c r="A432" s="83" t="s">
        <v>2311</v>
      </c>
      <c r="B432" s="84" t="s">
        <v>1249</v>
      </c>
      <c r="C432" s="34">
        <v>4011900499830</v>
      </c>
      <c r="D432" s="35">
        <v>389.35</v>
      </c>
      <c r="E432" s="67">
        <f t="shared" si="12"/>
        <v>58.402500000000003</v>
      </c>
      <c r="F432" s="68">
        <v>0.15</v>
      </c>
      <c r="G432" s="65"/>
      <c r="H432" s="65" t="s">
        <v>2339</v>
      </c>
      <c r="I432" s="127">
        <v>44579</v>
      </c>
      <c r="J432" s="66" t="s">
        <v>2379</v>
      </c>
      <c r="K432" s="83" t="s">
        <v>2954</v>
      </c>
      <c r="L432" s="30">
        <v>50412</v>
      </c>
      <c r="M432" s="83" t="str">
        <f>VLOOKUP(L432,Kardex!$A$1:$I$4996,2,FALSE)</f>
        <v>D ABBADIE MIER LAURA</v>
      </c>
      <c r="N432" s="83" t="str">
        <f>VLOOKUP(L432,Kardex!$A$1:$I$4996,4,FALSE)</f>
        <v>ASESOR SENIOR</v>
      </c>
      <c r="O432" s="83" t="str">
        <f>VLOOKUP(L432,Kardex!$A$1:$I$4996,5,FALSE)</f>
        <v>CD MX SANTA FE GLEZ CAMARENA</v>
      </c>
      <c r="P432" s="49">
        <v>0.3</v>
      </c>
      <c r="Q432" s="120">
        <f t="shared" si="13"/>
        <v>17.52075</v>
      </c>
    </row>
    <row r="433" spans="1:17" s="125" customFormat="1" ht="12" customHeight="1">
      <c r="A433" s="83" t="s">
        <v>2338</v>
      </c>
      <c r="B433" s="84" t="s">
        <v>1249</v>
      </c>
      <c r="C433" s="34">
        <v>3101900014282</v>
      </c>
      <c r="D433" s="35">
        <v>542.16999999999996</v>
      </c>
      <c r="E433" s="67">
        <f t="shared" si="12"/>
        <v>70.482100000000003</v>
      </c>
      <c r="F433" s="68">
        <v>0.13</v>
      </c>
      <c r="G433" s="65"/>
      <c r="H433" s="65" t="s">
        <v>2339</v>
      </c>
      <c r="I433" s="127">
        <v>44580</v>
      </c>
      <c r="J433" s="66" t="s">
        <v>2379</v>
      </c>
      <c r="K433" s="83" t="s">
        <v>2954</v>
      </c>
      <c r="L433" s="30">
        <v>50412</v>
      </c>
      <c r="M433" s="83" t="str">
        <f>VLOOKUP(L433,Kardex!$A$1:$I$4996,2,FALSE)</f>
        <v>D ABBADIE MIER LAURA</v>
      </c>
      <c r="N433" s="83" t="str">
        <f>VLOOKUP(L433,Kardex!$A$1:$I$4996,4,FALSE)</f>
        <v>ASESOR SENIOR</v>
      </c>
      <c r="O433" s="83" t="str">
        <f>VLOOKUP(L433,Kardex!$A$1:$I$4996,5,FALSE)</f>
        <v>CD MX SANTA FE GLEZ CAMARENA</v>
      </c>
      <c r="P433" s="49">
        <v>0.3</v>
      </c>
      <c r="Q433" s="120">
        <f t="shared" si="13"/>
        <v>21.144629999999999</v>
      </c>
    </row>
    <row r="434" spans="1:17" s="125" customFormat="1" ht="12" customHeight="1">
      <c r="A434" s="83" t="s">
        <v>2311</v>
      </c>
      <c r="B434" s="84" t="s">
        <v>1249</v>
      </c>
      <c r="C434" s="34">
        <v>4012100303252</v>
      </c>
      <c r="D434" s="35">
        <v>668.1</v>
      </c>
      <c r="E434" s="67">
        <f t="shared" si="12"/>
        <v>100.215</v>
      </c>
      <c r="F434" s="68">
        <v>0.15</v>
      </c>
      <c r="G434" s="65"/>
      <c r="H434" s="65" t="s">
        <v>2339</v>
      </c>
      <c r="I434" s="127">
        <v>44589</v>
      </c>
      <c r="J434" s="66" t="s">
        <v>2322</v>
      </c>
      <c r="K434" s="83" t="s">
        <v>2955</v>
      </c>
      <c r="L434" s="30">
        <v>60363</v>
      </c>
      <c r="M434" s="83" t="str">
        <f>VLOOKUP(L434,Kardex!$A$1:$I$4996,2,FALSE)</f>
        <v>GARCIA MALDONADO JOSE EDUARDO</v>
      </c>
      <c r="N434" s="83" t="str">
        <f>VLOOKUP(L434,Kardex!$A$1:$I$4996,4,FALSE)</f>
        <v>SUBDIRECTOR DE CENTRO FINANCIERO</v>
      </c>
      <c r="O434" s="83" t="str">
        <f>VLOOKUP(L434,Kardex!$A$1:$I$4996,5,FALSE)</f>
        <v>CD MX SANTA FE GLEZ CAMARENA</v>
      </c>
      <c r="P434" s="49">
        <v>0.3</v>
      </c>
      <c r="Q434" s="120">
        <f t="shared" si="13"/>
        <v>30.064499999999999</v>
      </c>
    </row>
    <row r="435" spans="1:17" s="125" customFormat="1" ht="12" customHeight="1">
      <c r="A435" s="83" t="s">
        <v>2311</v>
      </c>
      <c r="B435" s="84" t="s">
        <v>1249</v>
      </c>
      <c r="C435" s="34">
        <v>4011900499503</v>
      </c>
      <c r="D435" s="35">
        <v>7062.73</v>
      </c>
      <c r="E435" s="67">
        <f t="shared" si="12"/>
        <v>1059.4095</v>
      </c>
      <c r="F435" s="68">
        <v>0.15</v>
      </c>
      <c r="G435" s="65"/>
      <c r="H435" s="65" t="s">
        <v>2266</v>
      </c>
      <c r="I435" s="127">
        <v>44594</v>
      </c>
      <c r="J435" s="66" t="s">
        <v>2379</v>
      </c>
      <c r="K435" s="83" t="s">
        <v>3897</v>
      </c>
      <c r="L435" s="30">
        <v>60363</v>
      </c>
      <c r="M435" s="83" t="str">
        <f>VLOOKUP(L435,Kardex!$A$1:$I$4996,2,FALSE)</f>
        <v>GARCIA MALDONADO JOSE EDUARDO</v>
      </c>
      <c r="N435" s="83" t="str">
        <f>VLOOKUP(L435,Kardex!$A$1:$I$4996,4,FALSE)</f>
        <v>SUBDIRECTOR DE CENTRO FINANCIERO</v>
      </c>
      <c r="O435" s="83" t="str">
        <f>VLOOKUP(L435,Kardex!$A$1:$I$4996,5,FALSE)</f>
        <v>CD MX SANTA FE GLEZ CAMARENA</v>
      </c>
      <c r="P435" s="49">
        <v>0.3</v>
      </c>
      <c r="Q435" s="120">
        <f t="shared" si="13"/>
        <v>317.82284999999996</v>
      </c>
    </row>
    <row r="436" spans="1:17" s="125" customFormat="1" ht="12" customHeight="1">
      <c r="A436" s="83" t="s">
        <v>2311</v>
      </c>
      <c r="B436" s="84" t="s">
        <v>1249</v>
      </c>
      <c r="C436" s="34">
        <v>4012000063290</v>
      </c>
      <c r="D436" s="35">
        <v>282.08999999999997</v>
      </c>
      <c r="E436" s="67">
        <f t="shared" si="12"/>
        <v>42.313499999999998</v>
      </c>
      <c r="F436" s="68">
        <v>0.15</v>
      </c>
      <c r="G436" s="65"/>
      <c r="H436" s="65" t="s">
        <v>2339</v>
      </c>
      <c r="I436" s="127">
        <v>44580</v>
      </c>
      <c r="J436" s="66" t="s">
        <v>2379</v>
      </c>
      <c r="K436" s="83" t="s">
        <v>2956</v>
      </c>
      <c r="L436" s="30">
        <v>63365</v>
      </c>
      <c r="M436" s="83" t="str">
        <f>VLOOKUP(L436,Kardex!$A$1:$I$4996,2,FALSE)</f>
        <v>GONZALEZ RICOY PABLO</v>
      </c>
      <c r="N436" s="83" t="str">
        <f>VLOOKUP(L436,Kardex!$A$1:$I$4996,4,FALSE)</f>
        <v>ASESOR</v>
      </c>
      <c r="O436" s="83" t="str">
        <f>VLOOKUP(L436,Kardex!$A$1:$I$4996,5,FALSE)</f>
        <v>CD MX SANTA FE GLEZ CAMARENA</v>
      </c>
      <c r="P436" s="49">
        <v>0.3</v>
      </c>
      <c r="Q436" s="120">
        <f t="shared" si="13"/>
        <v>12.694049999999999</v>
      </c>
    </row>
    <row r="437" spans="1:17" s="125" customFormat="1" ht="12" customHeight="1">
      <c r="A437" s="83" t="s">
        <v>2311</v>
      </c>
      <c r="B437" s="84" t="s">
        <v>1249</v>
      </c>
      <c r="C437" s="34">
        <v>4012100169720</v>
      </c>
      <c r="D437" s="35">
        <v>477.59</v>
      </c>
      <c r="E437" s="67">
        <f t="shared" si="12"/>
        <v>71.638499999999993</v>
      </c>
      <c r="F437" s="68">
        <v>0.15</v>
      </c>
      <c r="G437" s="65"/>
      <c r="H437" s="65" t="s">
        <v>3785</v>
      </c>
      <c r="I437" s="127">
        <v>44589</v>
      </c>
      <c r="J437" s="66" t="s">
        <v>2322</v>
      </c>
      <c r="K437" s="83" t="s">
        <v>2957</v>
      </c>
      <c r="L437" s="30">
        <v>52335</v>
      </c>
      <c r="M437" s="83" t="str">
        <f>VLOOKUP(L437,Kardex!$A$1:$I$4996,2,FALSE)</f>
        <v>JIMENEZ VELAZQUEZ LUIS ANTONIO</v>
      </c>
      <c r="N437" s="83" t="str">
        <f>VLOOKUP(L437,Kardex!$A$1:$I$4996,4,FALSE)</f>
        <v>SUBDIRECTOR DE PROMOCION</v>
      </c>
      <c r="O437" s="83" t="str">
        <f>VLOOKUP(L437,Kardex!$A$1:$I$4996,5,FALSE)</f>
        <v>CD MX SANTA FE GLEZ CAMARENA</v>
      </c>
      <c r="P437" s="49">
        <v>0.3</v>
      </c>
      <c r="Q437" s="120">
        <f t="shared" si="13"/>
        <v>21.491549999999997</v>
      </c>
    </row>
    <row r="438" spans="1:17" s="125" customFormat="1" ht="12" customHeight="1">
      <c r="A438" s="83" t="s">
        <v>2311</v>
      </c>
      <c r="B438" s="84" t="s">
        <v>1249</v>
      </c>
      <c r="C438" s="34">
        <v>4011900474406</v>
      </c>
      <c r="D438" s="35">
        <v>470.11</v>
      </c>
      <c r="E438" s="67">
        <f t="shared" si="12"/>
        <v>70.516499999999994</v>
      </c>
      <c r="F438" s="68">
        <v>0.15</v>
      </c>
      <c r="G438" s="65"/>
      <c r="H438" s="65" t="s">
        <v>2339</v>
      </c>
      <c r="I438" s="127">
        <v>44573</v>
      </c>
      <c r="J438" s="66" t="s">
        <v>2379</v>
      </c>
      <c r="K438" s="83" t="s">
        <v>2597</v>
      </c>
      <c r="L438" s="30">
        <v>63854</v>
      </c>
      <c r="M438" s="83" t="str">
        <f>VLOOKUP(L438,Kardex!$A$1:$I$4996,2,FALSE)</f>
        <v>ABARCA MONROY JUDITH</v>
      </c>
      <c r="N438" s="83" t="str">
        <f>VLOOKUP(L438,Kardex!$A$1:$I$4996,4,FALSE)</f>
        <v>ASESOR SENIOR</v>
      </c>
      <c r="O438" s="83" t="str">
        <f>VLOOKUP(L438,Kardex!$A$1:$I$4996,5,FALSE)</f>
        <v>CD MX SANTA FE GLEZ CAMARENA</v>
      </c>
      <c r="P438" s="49">
        <v>0.3</v>
      </c>
      <c r="Q438" s="120">
        <f t="shared" si="13"/>
        <v>21.154949999999996</v>
      </c>
    </row>
    <row r="439" spans="1:17" s="125" customFormat="1" ht="12" customHeight="1">
      <c r="A439" s="83" t="s">
        <v>2338</v>
      </c>
      <c r="B439" s="84" t="s">
        <v>1249</v>
      </c>
      <c r="C439" s="34">
        <v>3101900010988</v>
      </c>
      <c r="D439" s="35">
        <v>1521.89</v>
      </c>
      <c r="E439" s="67">
        <f t="shared" si="12"/>
        <v>197.84570000000002</v>
      </c>
      <c r="F439" s="68">
        <v>0.13</v>
      </c>
      <c r="G439" s="65"/>
      <c r="H439" s="65" t="s">
        <v>2339</v>
      </c>
      <c r="I439" s="127">
        <v>44585</v>
      </c>
      <c r="J439" s="66" t="s">
        <v>2379</v>
      </c>
      <c r="K439" s="83" t="s">
        <v>2958</v>
      </c>
      <c r="L439" s="30">
        <v>60355</v>
      </c>
      <c r="M439" s="83" t="str">
        <f>VLOOKUP(L439,Kardex!$A$1:$I$4996,2,FALSE)</f>
        <v>LAGARDA NOVELO VICTOR ALEJANDRO</v>
      </c>
      <c r="N439" s="83" t="str">
        <f>VLOOKUP(L439,Kardex!$A$1:$I$4996,4,FALSE)</f>
        <v>SUBDIRECTOR DE PROMOCION</v>
      </c>
      <c r="O439" s="83" t="str">
        <f>VLOOKUP(L439,Kardex!$A$1:$I$4996,5,FALSE)</f>
        <v>BAJA</v>
      </c>
      <c r="P439" s="49">
        <v>0.3</v>
      </c>
      <c r="Q439" s="120">
        <f t="shared" si="13"/>
        <v>59.353710000000007</v>
      </c>
    </row>
    <row r="440" spans="1:17" s="125" customFormat="1" ht="12" customHeight="1">
      <c r="A440" s="83" t="s">
        <v>2338</v>
      </c>
      <c r="B440" s="84" t="s">
        <v>1249</v>
      </c>
      <c r="C440" s="34">
        <v>3101900019873</v>
      </c>
      <c r="D440" s="35">
        <v>1303.3399999999999</v>
      </c>
      <c r="E440" s="67">
        <f t="shared" si="12"/>
        <v>169.4342</v>
      </c>
      <c r="F440" s="68">
        <v>0.13</v>
      </c>
      <c r="G440" s="65"/>
      <c r="H440" s="65" t="s">
        <v>2339</v>
      </c>
      <c r="I440" s="127">
        <v>44588</v>
      </c>
      <c r="J440" s="66" t="s">
        <v>2379</v>
      </c>
      <c r="K440" s="83" t="s">
        <v>2959</v>
      </c>
      <c r="L440" s="30">
        <v>60355</v>
      </c>
      <c r="M440" s="83" t="str">
        <f>VLOOKUP(L440,Kardex!$A$1:$I$4996,2,FALSE)</f>
        <v>LAGARDA NOVELO VICTOR ALEJANDRO</v>
      </c>
      <c r="N440" s="83" t="str">
        <f>VLOOKUP(L440,Kardex!$A$1:$I$4996,4,FALSE)</f>
        <v>SUBDIRECTOR DE PROMOCION</v>
      </c>
      <c r="O440" s="83" t="str">
        <f>VLOOKUP(L440,Kardex!$A$1:$I$4996,5,FALSE)</f>
        <v>BAJA</v>
      </c>
      <c r="P440" s="49">
        <v>0.3</v>
      </c>
      <c r="Q440" s="120">
        <f t="shared" si="13"/>
        <v>50.830260000000003</v>
      </c>
    </row>
    <row r="441" spans="1:17" s="125" customFormat="1" ht="12" customHeight="1">
      <c r="A441" s="83" t="s">
        <v>2311</v>
      </c>
      <c r="B441" s="84" t="s">
        <v>1249</v>
      </c>
      <c r="C441" s="34">
        <v>4011900339380</v>
      </c>
      <c r="D441" s="35">
        <v>533.28</v>
      </c>
      <c r="E441" s="67">
        <f t="shared" si="12"/>
        <v>69.33</v>
      </c>
      <c r="F441" s="68">
        <v>0.13000675067506751</v>
      </c>
      <c r="G441" s="65"/>
      <c r="H441" s="65" t="s">
        <v>2339</v>
      </c>
      <c r="I441" s="127">
        <v>44571</v>
      </c>
      <c r="J441" s="66" t="s">
        <v>2379</v>
      </c>
      <c r="K441" s="83" t="s">
        <v>2960</v>
      </c>
      <c r="L441" s="30">
        <v>60352</v>
      </c>
      <c r="M441" s="83" t="str">
        <f>VLOOKUP(L441,Kardex!$A$1:$I$4996,2,FALSE)</f>
        <v>MALDONADO CHAVEZ DAVID ANTONIO</v>
      </c>
      <c r="N441" s="83" t="str">
        <f>VLOOKUP(L441,Kardex!$A$1:$I$4996,4,FALSE)</f>
        <v>SUBDIRECTOR DE PROMOCION</v>
      </c>
      <c r="O441" s="83" t="str">
        <f>VLOOKUP(L441,Kardex!$A$1:$I$4996,5,FALSE)</f>
        <v>CD MX SANTA FE GLEZ CAMARENA</v>
      </c>
      <c r="P441" s="49">
        <v>0.3</v>
      </c>
      <c r="Q441" s="120">
        <f t="shared" si="13"/>
        <v>20.798999999999999</v>
      </c>
    </row>
    <row r="442" spans="1:17" s="125" customFormat="1" ht="12" customHeight="1">
      <c r="A442" s="83" t="s">
        <v>2311</v>
      </c>
      <c r="B442" s="84" t="s">
        <v>1249</v>
      </c>
      <c r="C442" s="34">
        <v>4012100259014</v>
      </c>
      <c r="D442" s="35">
        <v>287.48</v>
      </c>
      <c r="E442" s="67">
        <f t="shared" si="12"/>
        <v>43.122</v>
      </c>
      <c r="F442" s="68">
        <v>0.15</v>
      </c>
      <c r="G442" s="65"/>
      <c r="H442" s="65" t="s">
        <v>2339</v>
      </c>
      <c r="I442" s="127">
        <v>44578</v>
      </c>
      <c r="J442" s="66" t="s">
        <v>2322</v>
      </c>
      <c r="K442" s="83" t="s">
        <v>2431</v>
      </c>
      <c r="L442" s="30">
        <v>60352</v>
      </c>
      <c r="M442" s="83" t="str">
        <f>VLOOKUP(L442,Kardex!$A$1:$I$4996,2,FALSE)</f>
        <v>MALDONADO CHAVEZ DAVID ANTONIO</v>
      </c>
      <c r="N442" s="83" t="str">
        <f>VLOOKUP(L442,Kardex!$A$1:$I$4996,4,FALSE)</f>
        <v>SUBDIRECTOR DE PROMOCION</v>
      </c>
      <c r="O442" s="83" t="str">
        <f>VLOOKUP(L442,Kardex!$A$1:$I$4996,5,FALSE)</f>
        <v>CD MX SANTA FE GLEZ CAMARENA</v>
      </c>
      <c r="P442" s="49">
        <v>0.3</v>
      </c>
      <c r="Q442" s="120">
        <f t="shared" si="13"/>
        <v>12.9366</v>
      </c>
    </row>
    <row r="443" spans="1:17" s="125" customFormat="1" ht="12" customHeight="1">
      <c r="A443" s="83" t="s">
        <v>2311</v>
      </c>
      <c r="B443" s="84" t="s">
        <v>1249</v>
      </c>
      <c r="C443" s="34">
        <v>4012100393096</v>
      </c>
      <c r="D443" s="35">
        <v>4266.93</v>
      </c>
      <c r="E443" s="67">
        <f t="shared" si="12"/>
        <v>640.03949999999998</v>
      </c>
      <c r="F443" s="68">
        <v>0.15</v>
      </c>
      <c r="G443" s="65"/>
      <c r="H443" s="65" t="s">
        <v>2266</v>
      </c>
      <c r="I443" s="127">
        <v>44582</v>
      </c>
      <c r="J443" s="66" t="s">
        <v>2322</v>
      </c>
      <c r="K443" s="83" t="s">
        <v>3898</v>
      </c>
      <c r="L443" s="30">
        <v>60352</v>
      </c>
      <c r="M443" s="83" t="str">
        <f>VLOOKUP(L443,Kardex!$A$1:$I$4996,2,FALSE)</f>
        <v>MALDONADO CHAVEZ DAVID ANTONIO</v>
      </c>
      <c r="N443" s="83" t="str">
        <f>VLOOKUP(L443,Kardex!$A$1:$I$4996,4,FALSE)</f>
        <v>SUBDIRECTOR DE PROMOCION</v>
      </c>
      <c r="O443" s="83" t="str">
        <f>VLOOKUP(L443,Kardex!$A$1:$I$4996,5,FALSE)</f>
        <v>CD MX SANTA FE GLEZ CAMARENA</v>
      </c>
      <c r="P443" s="49">
        <v>0.3</v>
      </c>
      <c r="Q443" s="120">
        <f t="shared" si="13"/>
        <v>192.01184999999998</v>
      </c>
    </row>
    <row r="444" spans="1:17" s="125" customFormat="1" ht="12" customHeight="1">
      <c r="A444" s="83" t="s">
        <v>2338</v>
      </c>
      <c r="B444" s="84" t="s">
        <v>1249</v>
      </c>
      <c r="C444" s="34">
        <v>3101900001689</v>
      </c>
      <c r="D444" s="35">
        <v>307.89999999999998</v>
      </c>
      <c r="E444" s="67">
        <f t="shared" si="12"/>
        <v>40.027000000000001</v>
      </c>
      <c r="F444" s="68">
        <v>0.13</v>
      </c>
      <c r="G444" s="65"/>
      <c r="H444" s="65" t="s">
        <v>2339</v>
      </c>
      <c r="I444" s="127">
        <v>44587</v>
      </c>
      <c r="J444" s="66" t="s">
        <v>2379</v>
      </c>
      <c r="K444" s="83" t="s">
        <v>2961</v>
      </c>
      <c r="L444" s="30">
        <v>60352</v>
      </c>
      <c r="M444" s="83" t="str">
        <f>VLOOKUP(L444,Kardex!$A$1:$I$4996,2,FALSE)</f>
        <v>MALDONADO CHAVEZ DAVID ANTONIO</v>
      </c>
      <c r="N444" s="83" t="str">
        <f>VLOOKUP(L444,Kardex!$A$1:$I$4996,4,FALSE)</f>
        <v>SUBDIRECTOR DE PROMOCION</v>
      </c>
      <c r="O444" s="83" t="str">
        <f>VLOOKUP(L444,Kardex!$A$1:$I$4996,5,FALSE)</f>
        <v>CD MX SANTA FE GLEZ CAMARENA</v>
      </c>
      <c r="P444" s="49">
        <v>0.3</v>
      </c>
      <c r="Q444" s="120">
        <f t="shared" si="13"/>
        <v>12.008100000000001</v>
      </c>
    </row>
    <row r="445" spans="1:17" s="125" customFormat="1" ht="12" customHeight="1">
      <c r="A445" s="83" t="s">
        <v>2311</v>
      </c>
      <c r="B445" s="84" t="s">
        <v>1249</v>
      </c>
      <c r="C445" s="34">
        <v>4012000561470</v>
      </c>
      <c r="D445" s="35">
        <v>399.46</v>
      </c>
      <c r="E445" s="67">
        <f t="shared" si="12"/>
        <v>59.918999999999997</v>
      </c>
      <c r="F445" s="68">
        <v>0.15</v>
      </c>
      <c r="G445" s="65"/>
      <c r="H445" s="65" t="s">
        <v>2339</v>
      </c>
      <c r="I445" s="127">
        <v>44589</v>
      </c>
      <c r="J445" s="66" t="s">
        <v>2379</v>
      </c>
      <c r="K445" s="83" t="s">
        <v>2962</v>
      </c>
      <c r="L445" s="30">
        <v>60352</v>
      </c>
      <c r="M445" s="83" t="str">
        <f>VLOOKUP(L445,Kardex!$A$1:$I$4996,2,FALSE)</f>
        <v>MALDONADO CHAVEZ DAVID ANTONIO</v>
      </c>
      <c r="N445" s="83" t="str">
        <f>VLOOKUP(L445,Kardex!$A$1:$I$4996,4,FALSE)</f>
        <v>SUBDIRECTOR DE PROMOCION</v>
      </c>
      <c r="O445" s="83" t="str">
        <f>VLOOKUP(L445,Kardex!$A$1:$I$4996,5,FALSE)</f>
        <v>CD MX SANTA FE GLEZ CAMARENA</v>
      </c>
      <c r="P445" s="49">
        <v>0.3</v>
      </c>
      <c r="Q445" s="120">
        <f t="shared" si="13"/>
        <v>17.9757</v>
      </c>
    </row>
    <row r="446" spans="1:17" s="125" customFormat="1" ht="12" customHeight="1">
      <c r="A446" s="83" t="s">
        <v>2311</v>
      </c>
      <c r="B446" s="84" t="s">
        <v>1249</v>
      </c>
      <c r="C446" s="34">
        <v>4012000531972</v>
      </c>
      <c r="D446" s="35">
        <v>335.62</v>
      </c>
      <c r="E446" s="67">
        <f t="shared" si="12"/>
        <v>50.342999999999996</v>
      </c>
      <c r="F446" s="68">
        <v>0.15</v>
      </c>
      <c r="G446" s="65"/>
      <c r="H446" s="65" t="s">
        <v>2339</v>
      </c>
      <c r="I446" s="127">
        <v>44593</v>
      </c>
      <c r="J446" s="66" t="s">
        <v>2379</v>
      </c>
      <c r="K446" s="83" t="s">
        <v>2963</v>
      </c>
      <c r="L446" s="30">
        <v>60352</v>
      </c>
      <c r="M446" s="83" t="str">
        <f>VLOOKUP(L446,Kardex!$A$1:$I$4996,2,FALSE)</f>
        <v>MALDONADO CHAVEZ DAVID ANTONIO</v>
      </c>
      <c r="N446" s="83" t="str">
        <f>VLOOKUP(L446,Kardex!$A$1:$I$4996,4,FALSE)</f>
        <v>SUBDIRECTOR DE PROMOCION</v>
      </c>
      <c r="O446" s="83" t="str">
        <f>VLOOKUP(L446,Kardex!$A$1:$I$4996,5,FALSE)</f>
        <v>CD MX SANTA FE GLEZ CAMARENA</v>
      </c>
      <c r="P446" s="49">
        <v>0.3</v>
      </c>
      <c r="Q446" s="120">
        <f t="shared" si="13"/>
        <v>15.102899999999998</v>
      </c>
    </row>
    <row r="447" spans="1:17" s="125" customFormat="1" ht="12" customHeight="1">
      <c r="A447" s="83" t="s">
        <v>2338</v>
      </c>
      <c r="B447" s="84" t="s">
        <v>1249</v>
      </c>
      <c r="C447" s="34">
        <v>3101900009088</v>
      </c>
      <c r="D447" s="35">
        <v>794.38</v>
      </c>
      <c r="E447" s="67">
        <f t="shared" si="12"/>
        <v>103.2694</v>
      </c>
      <c r="F447" s="68">
        <v>0.13</v>
      </c>
      <c r="G447" s="65"/>
      <c r="H447" s="65" t="s">
        <v>2339</v>
      </c>
      <c r="I447" s="127">
        <v>44567</v>
      </c>
      <c r="J447" s="66" t="s">
        <v>2379</v>
      </c>
      <c r="K447" s="83" t="s">
        <v>2964</v>
      </c>
      <c r="L447" s="30">
        <v>60349</v>
      </c>
      <c r="M447" s="83" t="str">
        <f>VLOOKUP(L447,Kardex!$A$1:$I$4996,2,FALSE)</f>
        <v>MARTINEZ CAMPERO LUIS ADRIAN</v>
      </c>
      <c r="N447" s="83" t="str">
        <f>VLOOKUP(L447,Kardex!$A$1:$I$4996,4,FALSE)</f>
        <v>SUBDIRECTOR DE PROMOCION</v>
      </c>
      <c r="O447" s="83" t="str">
        <f>VLOOKUP(L447,Kardex!$A$1:$I$4996,5,FALSE)</f>
        <v>CD MX SANTA FE GLEZ CAMARENA</v>
      </c>
      <c r="P447" s="49">
        <v>0.3</v>
      </c>
      <c r="Q447" s="120">
        <f t="shared" si="13"/>
        <v>30.980820000000001</v>
      </c>
    </row>
    <row r="448" spans="1:17" s="125" customFormat="1" ht="12" customHeight="1">
      <c r="A448" s="83" t="s">
        <v>2335</v>
      </c>
      <c r="B448" s="84" t="s">
        <v>1249</v>
      </c>
      <c r="C448" s="34">
        <v>2882000018336</v>
      </c>
      <c r="D448" s="35">
        <v>937.53</v>
      </c>
      <c r="E448" s="67">
        <f t="shared" si="12"/>
        <v>178.13069999999999</v>
      </c>
      <c r="F448" s="68">
        <v>0.19</v>
      </c>
      <c r="G448" s="65"/>
      <c r="H448" s="65" t="s">
        <v>3784</v>
      </c>
      <c r="I448" s="127">
        <v>44575</v>
      </c>
      <c r="J448" s="66" t="s">
        <v>2379</v>
      </c>
      <c r="K448" s="83" t="s">
        <v>2965</v>
      </c>
      <c r="L448" s="30">
        <v>60349</v>
      </c>
      <c r="M448" s="83" t="str">
        <f>VLOOKUP(L448,Kardex!$A$1:$I$4996,2,FALSE)</f>
        <v>MARTINEZ CAMPERO LUIS ADRIAN</v>
      </c>
      <c r="N448" s="83" t="str">
        <f>VLOOKUP(L448,Kardex!$A$1:$I$4996,4,FALSE)</f>
        <v>SUBDIRECTOR DE PROMOCION</v>
      </c>
      <c r="O448" s="83" t="str">
        <f>VLOOKUP(L448,Kardex!$A$1:$I$4996,5,FALSE)</f>
        <v>CD MX SANTA FE GLEZ CAMARENA</v>
      </c>
      <c r="P448" s="49">
        <v>0.3</v>
      </c>
      <c r="Q448" s="120">
        <f t="shared" si="13"/>
        <v>53.439209999999996</v>
      </c>
    </row>
    <row r="449" spans="1:17" s="125" customFormat="1" ht="12" customHeight="1">
      <c r="A449" s="83" t="s">
        <v>2311</v>
      </c>
      <c r="B449" s="84" t="s">
        <v>1249</v>
      </c>
      <c r="C449" s="34">
        <v>4012200012664</v>
      </c>
      <c r="D449" s="35">
        <v>3940.34</v>
      </c>
      <c r="E449" s="67">
        <f t="shared" si="12"/>
        <v>591.05100000000004</v>
      </c>
      <c r="F449" s="68">
        <v>0.15</v>
      </c>
      <c r="G449" s="65"/>
      <c r="H449" s="65" t="s">
        <v>2266</v>
      </c>
      <c r="I449" s="127">
        <v>44578</v>
      </c>
      <c r="J449" s="66" t="s">
        <v>2322</v>
      </c>
      <c r="K449" s="83" t="s">
        <v>3899</v>
      </c>
      <c r="L449" s="30">
        <v>60349</v>
      </c>
      <c r="M449" s="83" t="str">
        <f>VLOOKUP(L449,Kardex!$A$1:$I$4996,2,FALSE)</f>
        <v>MARTINEZ CAMPERO LUIS ADRIAN</v>
      </c>
      <c r="N449" s="83" t="str">
        <f>VLOOKUP(L449,Kardex!$A$1:$I$4996,4,FALSE)</f>
        <v>SUBDIRECTOR DE PROMOCION</v>
      </c>
      <c r="O449" s="83" t="str">
        <f>VLOOKUP(L449,Kardex!$A$1:$I$4996,5,FALSE)</f>
        <v>CD MX SANTA FE GLEZ CAMARENA</v>
      </c>
      <c r="P449" s="49">
        <v>0.3</v>
      </c>
      <c r="Q449" s="120">
        <f t="shared" si="13"/>
        <v>177.31530000000001</v>
      </c>
    </row>
    <row r="450" spans="1:17" s="125" customFormat="1" ht="12" customHeight="1">
      <c r="A450" s="83" t="s">
        <v>2338</v>
      </c>
      <c r="B450" s="84" t="s">
        <v>1249</v>
      </c>
      <c r="C450" s="34">
        <v>3101900019840</v>
      </c>
      <c r="D450" s="35">
        <v>9862.06</v>
      </c>
      <c r="E450" s="67">
        <f t="shared" si="12"/>
        <v>1282.0678</v>
      </c>
      <c r="F450" s="68">
        <v>0.13</v>
      </c>
      <c r="G450" s="65"/>
      <c r="H450" s="65" t="s">
        <v>2266</v>
      </c>
      <c r="I450" s="127">
        <v>44582</v>
      </c>
      <c r="J450" s="66" t="s">
        <v>2379</v>
      </c>
      <c r="K450" s="83" t="s">
        <v>3900</v>
      </c>
      <c r="L450" s="30">
        <v>60349</v>
      </c>
      <c r="M450" s="83" t="str">
        <f>VLOOKUP(L450,Kardex!$A$1:$I$4996,2,FALSE)</f>
        <v>MARTINEZ CAMPERO LUIS ADRIAN</v>
      </c>
      <c r="N450" s="83" t="str">
        <f>VLOOKUP(L450,Kardex!$A$1:$I$4996,4,FALSE)</f>
        <v>SUBDIRECTOR DE PROMOCION</v>
      </c>
      <c r="O450" s="83" t="str">
        <f>VLOOKUP(L450,Kardex!$A$1:$I$4996,5,FALSE)</f>
        <v>CD MX SANTA FE GLEZ CAMARENA</v>
      </c>
      <c r="P450" s="49">
        <v>0.3</v>
      </c>
      <c r="Q450" s="120">
        <f t="shared" si="13"/>
        <v>384.62034</v>
      </c>
    </row>
    <row r="451" spans="1:17" s="125" customFormat="1" ht="12" customHeight="1">
      <c r="A451" s="83" t="s">
        <v>2338</v>
      </c>
      <c r="B451" s="84" t="s">
        <v>1249</v>
      </c>
      <c r="C451" s="34">
        <v>3101900019852</v>
      </c>
      <c r="D451" s="35">
        <v>6387.59</v>
      </c>
      <c r="E451" s="67">
        <f t="shared" ref="E451:E514" si="14">+D451*F451</f>
        <v>830.38670000000002</v>
      </c>
      <c r="F451" s="68">
        <v>0.13</v>
      </c>
      <c r="G451" s="65"/>
      <c r="H451" s="65" t="s">
        <v>2266</v>
      </c>
      <c r="I451" s="127">
        <v>44582</v>
      </c>
      <c r="J451" s="66" t="s">
        <v>2379</v>
      </c>
      <c r="K451" s="83" t="s">
        <v>3900</v>
      </c>
      <c r="L451" s="30">
        <v>60349</v>
      </c>
      <c r="M451" s="83" t="str">
        <f>VLOOKUP(L451,Kardex!$A$1:$I$4996,2,FALSE)</f>
        <v>MARTINEZ CAMPERO LUIS ADRIAN</v>
      </c>
      <c r="N451" s="83" t="str">
        <f>VLOOKUP(L451,Kardex!$A$1:$I$4996,4,FALSE)</f>
        <v>SUBDIRECTOR DE PROMOCION</v>
      </c>
      <c r="O451" s="83" t="str">
        <f>VLOOKUP(L451,Kardex!$A$1:$I$4996,5,FALSE)</f>
        <v>CD MX SANTA FE GLEZ CAMARENA</v>
      </c>
      <c r="P451" s="49">
        <v>0.3</v>
      </c>
      <c r="Q451" s="120">
        <f t="shared" ref="Q451:Q514" si="15">E451*P451</f>
        <v>249.11600999999999</v>
      </c>
    </row>
    <row r="452" spans="1:17" s="125" customFormat="1" ht="12" customHeight="1">
      <c r="A452" s="83" t="s">
        <v>2338</v>
      </c>
      <c r="B452" s="84" t="s">
        <v>1249</v>
      </c>
      <c r="C452" s="34">
        <v>3101900009683</v>
      </c>
      <c r="D452" s="35">
        <v>385.93</v>
      </c>
      <c r="E452" s="67">
        <f t="shared" si="14"/>
        <v>50.170900000000003</v>
      </c>
      <c r="F452" s="68">
        <v>0.13</v>
      </c>
      <c r="G452" s="65"/>
      <c r="H452" s="65" t="s">
        <v>2339</v>
      </c>
      <c r="I452" s="127">
        <v>44589</v>
      </c>
      <c r="J452" s="66" t="s">
        <v>2379</v>
      </c>
      <c r="K452" s="83" t="s">
        <v>2966</v>
      </c>
      <c r="L452" s="30">
        <v>60349</v>
      </c>
      <c r="M452" s="83" t="str">
        <f>VLOOKUP(L452,Kardex!$A$1:$I$4996,2,FALSE)</f>
        <v>MARTINEZ CAMPERO LUIS ADRIAN</v>
      </c>
      <c r="N452" s="83" t="str">
        <f>VLOOKUP(L452,Kardex!$A$1:$I$4996,4,FALSE)</f>
        <v>SUBDIRECTOR DE PROMOCION</v>
      </c>
      <c r="O452" s="83" t="str">
        <f>VLOOKUP(L452,Kardex!$A$1:$I$4996,5,FALSE)</f>
        <v>CD MX SANTA FE GLEZ CAMARENA</v>
      </c>
      <c r="P452" s="49">
        <v>0.3</v>
      </c>
      <c r="Q452" s="120">
        <f t="shared" si="15"/>
        <v>15.051270000000001</v>
      </c>
    </row>
    <row r="453" spans="1:17" s="125" customFormat="1" ht="12" customHeight="1">
      <c r="A453" s="83" t="s">
        <v>2338</v>
      </c>
      <c r="B453" s="84" t="s">
        <v>1249</v>
      </c>
      <c r="C453" s="34">
        <v>3101900011444</v>
      </c>
      <c r="D453" s="35">
        <v>361.39</v>
      </c>
      <c r="E453" s="67">
        <f t="shared" si="14"/>
        <v>46.980699999999999</v>
      </c>
      <c r="F453" s="68">
        <v>0.13</v>
      </c>
      <c r="G453" s="65"/>
      <c r="H453" s="65" t="s">
        <v>2339</v>
      </c>
      <c r="I453" s="127">
        <v>44575</v>
      </c>
      <c r="J453" s="66" t="s">
        <v>2379</v>
      </c>
      <c r="K453" s="83" t="s">
        <v>2967</v>
      </c>
      <c r="L453" s="30">
        <v>52963</v>
      </c>
      <c r="M453" s="83" t="str">
        <f>VLOOKUP(L453,Kardex!$A$1:$I$4996,2,FALSE)</f>
        <v>TENA ARESTEGUI VICTOR MANUEL</v>
      </c>
      <c r="N453" s="83" t="str">
        <f>VLOOKUP(L453,Kardex!$A$1:$I$4996,4,FALSE)</f>
        <v>ASESOR</v>
      </c>
      <c r="O453" s="83" t="str">
        <f>VLOOKUP(L453,Kardex!$A$1:$I$4996,5,FALSE)</f>
        <v>BAJA</v>
      </c>
      <c r="P453" s="49">
        <v>0.3</v>
      </c>
      <c r="Q453" s="120">
        <f t="shared" si="15"/>
        <v>14.094209999999999</v>
      </c>
    </row>
    <row r="454" spans="1:17" s="125" customFormat="1" ht="12" customHeight="1">
      <c r="A454" s="83" t="s">
        <v>2311</v>
      </c>
      <c r="B454" s="84" t="s">
        <v>1249</v>
      </c>
      <c r="C454" s="34">
        <v>4012100103920</v>
      </c>
      <c r="D454" s="35">
        <v>501.59</v>
      </c>
      <c r="E454" s="67">
        <f t="shared" si="14"/>
        <v>75.238499999999988</v>
      </c>
      <c r="F454" s="68">
        <v>0.15</v>
      </c>
      <c r="G454" s="65"/>
      <c r="H454" s="65" t="s">
        <v>2339</v>
      </c>
      <c r="I454" s="127">
        <v>44580</v>
      </c>
      <c r="J454" s="66" t="s">
        <v>2379</v>
      </c>
      <c r="K454" s="83" t="s">
        <v>2968</v>
      </c>
      <c r="L454" s="30">
        <v>61633</v>
      </c>
      <c r="M454" s="83" t="str">
        <f>VLOOKUP(L454,Kardex!$A$1:$I$4996,2,FALSE)</f>
        <v>VALLE ANDRES MARIA DEL CONSUELO</v>
      </c>
      <c r="N454" s="83" t="str">
        <f>VLOOKUP(L454,Kardex!$A$1:$I$4996,4,FALSE)</f>
        <v>ASESOR</v>
      </c>
      <c r="O454" s="83" t="str">
        <f>VLOOKUP(L454,Kardex!$A$1:$I$4996,5,FALSE)</f>
        <v>CD MX SANTA FE GLEZ CAMARENA</v>
      </c>
      <c r="P454" s="49">
        <v>0.3</v>
      </c>
      <c r="Q454" s="120">
        <f t="shared" si="15"/>
        <v>22.571549999999995</v>
      </c>
    </row>
    <row r="455" spans="1:17" s="125" customFormat="1" ht="12" customHeight="1">
      <c r="A455" s="83" t="s">
        <v>2311</v>
      </c>
      <c r="B455" s="84" t="s">
        <v>1249</v>
      </c>
      <c r="C455" s="34">
        <v>4012000102700</v>
      </c>
      <c r="D455" s="35">
        <v>675.78</v>
      </c>
      <c r="E455" s="67">
        <f t="shared" si="14"/>
        <v>101.36699999999999</v>
      </c>
      <c r="F455" s="68">
        <v>0.15</v>
      </c>
      <c r="G455" s="65"/>
      <c r="H455" s="65" t="s">
        <v>2339</v>
      </c>
      <c r="I455" s="127">
        <v>44593</v>
      </c>
      <c r="J455" s="66" t="s">
        <v>2379</v>
      </c>
      <c r="K455" s="83" t="s">
        <v>2969</v>
      </c>
      <c r="L455" s="30">
        <v>63658</v>
      </c>
      <c r="M455" s="83" t="str">
        <f>VLOOKUP(L455,Kardex!$A$1:$I$4996,2,FALSE)</f>
        <v>AGUILAR BOBADILLA FRANCISCO JAVIER</v>
      </c>
      <c r="N455" s="83" t="str">
        <f>VLOOKUP(L455,Kardex!$A$1:$I$4996,4,FALSE)</f>
        <v>INTERNO</v>
      </c>
      <c r="O455" s="83" t="str">
        <f>VLOOKUP(L455,Kardex!$A$1:$I$4996,5,FALSE)</f>
        <v>CD MX SANTA FE GLEZ CAMARENA</v>
      </c>
      <c r="P455" s="49">
        <v>0.3</v>
      </c>
      <c r="Q455" s="120">
        <f t="shared" si="15"/>
        <v>30.410099999999996</v>
      </c>
    </row>
    <row r="456" spans="1:17" s="125" customFormat="1" ht="12" customHeight="1">
      <c r="A456" s="83" t="s">
        <v>2335</v>
      </c>
      <c r="B456" s="84" t="s">
        <v>1249</v>
      </c>
      <c r="C456" s="34">
        <v>2882000028508</v>
      </c>
      <c r="D456" s="35">
        <v>600.41999999999996</v>
      </c>
      <c r="E456" s="67">
        <f t="shared" si="14"/>
        <v>114.07979999999999</v>
      </c>
      <c r="F456" s="68">
        <v>0.19</v>
      </c>
      <c r="G456" s="65"/>
      <c r="H456" s="65" t="s">
        <v>3784</v>
      </c>
      <c r="I456" s="127">
        <v>44571</v>
      </c>
      <c r="J456" s="66" t="s">
        <v>2379</v>
      </c>
      <c r="K456" s="83" t="s">
        <v>2970</v>
      </c>
      <c r="L456" s="30">
        <v>61230</v>
      </c>
      <c r="M456" s="83" t="str">
        <f>VLOOKUP(L456,Kardex!$A$1:$I$4996,2,FALSE)</f>
        <v>ARISTOY MAAWAD KAY MARIANA</v>
      </c>
      <c r="N456" s="83" t="str">
        <f>VLOOKUP(L456,Kardex!$A$1:$I$4996,4,FALSE)</f>
        <v>ASESOR</v>
      </c>
      <c r="O456" s="83" t="str">
        <f>VLOOKUP(L456,Kardex!$A$1:$I$4996,5,FALSE)</f>
        <v>CD MX SANTA FE GLEZ CAMARENA</v>
      </c>
      <c r="P456" s="49">
        <v>0.3</v>
      </c>
      <c r="Q456" s="120">
        <f t="shared" si="15"/>
        <v>34.223939999999999</v>
      </c>
    </row>
    <row r="457" spans="1:17" s="125" customFormat="1" ht="12" customHeight="1">
      <c r="A457" s="83" t="s">
        <v>2311</v>
      </c>
      <c r="B457" s="84" t="s">
        <v>1249</v>
      </c>
      <c r="C457" s="34">
        <v>4011900491764</v>
      </c>
      <c r="D457" s="35">
        <v>11024.89</v>
      </c>
      <c r="E457" s="67">
        <f t="shared" si="14"/>
        <v>1653.7334999999998</v>
      </c>
      <c r="F457" s="68">
        <v>0.15</v>
      </c>
      <c r="G457" s="65"/>
      <c r="H457" s="65" t="s">
        <v>2266</v>
      </c>
      <c r="I457" s="127">
        <v>44572</v>
      </c>
      <c r="J457" s="66" t="s">
        <v>2379</v>
      </c>
      <c r="K457" s="83" t="s">
        <v>3626</v>
      </c>
      <c r="L457" s="30">
        <v>61230</v>
      </c>
      <c r="M457" s="83" t="str">
        <f>VLOOKUP(L457,Kardex!$A$1:$I$4996,2,FALSE)</f>
        <v>ARISTOY MAAWAD KAY MARIANA</v>
      </c>
      <c r="N457" s="83" t="str">
        <f>VLOOKUP(L457,Kardex!$A$1:$I$4996,4,FALSE)</f>
        <v>ASESOR</v>
      </c>
      <c r="O457" s="83" t="str">
        <f>VLOOKUP(L457,Kardex!$A$1:$I$4996,5,FALSE)</f>
        <v>CD MX SANTA FE GLEZ CAMARENA</v>
      </c>
      <c r="P457" s="49">
        <v>0.3</v>
      </c>
      <c r="Q457" s="120">
        <f t="shared" si="15"/>
        <v>496.12004999999994</v>
      </c>
    </row>
    <row r="458" spans="1:17" s="125" customFormat="1" ht="12" customHeight="1">
      <c r="A458" s="83" t="s">
        <v>2311</v>
      </c>
      <c r="B458" s="84" t="s">
        <v>1249</v>
      </c>
      <c r="C458" s="34">
        <v>4012000104591</v>
      </c>
      <c r="D458" s="35">
        <v>1670.67</v>
      </c>
      <c r="E458" s="67">
        <f t="shared" si="14"/>
        <v>250.60050000000001</v>
      </c>
      <c r="F458" s="68">
        <v>0.15</v>
      </c>
      <c r="G458" s="65"/>
      <c r="H458" s="65" t="s">
        <v>2308</v>
      </c>
      <c r="I458" s="127">
        <v>44580</v>
      </c>
      <c r="J458" s="66" t="s">
        <v>2379</v>
      </c>
      <c r="K458" s="83" t="s">
        <v>3901</v>
      </c>
      <c r="L458" s="30">
        <v>61230</v>
      </c>
      <c r="M458" s="83" t="str">
        <f>VLOOKUP(L458,Kardex!$A$1:$I$4996,2,FALSE)</f>
        <v>ARISTOY MAAWAD KAY MARIANA</v>
      </c>
      <c r="N458" s="83" t="str">
        <f>VLOOKUP(L458,Kardex!$A$1:$I$4996,4,FALSE)</f>
        <v>ASESOR</v>
      </c>
      <c r="O458" s="83" t="str">
        <f>VLOOKUP(L458,Kardex!$A$1:$I$4996,5,FALSE)</f>
        <v>CD MX SANTA FE GLEZ CAMARENA</v>
      </c>
      <c r="P458" s="49">
        <v>0.3</v>
      </c>
      <c r="Q458" s="120">
        <f t="shared" si="15"/>
        <v>75.180149999999998</v>
      </c>
    </row>
    <row r="459" spans="1:17" s="125" customFormat="1" ht="12" customHeight="1">
      <c r="A459" s="83" t="s">
        <v>2311</v>
      </c>
      <c r="B459" s="84" t="s">
        <v>1249</v>
      </c>
      <c r="C459" s="34">
        <v>4011900339560</v>
      </c>
      <c r="D459" s="35">
        <v>610.85</v>
      </c>
      <c r="E459" s="67">
        <f t="shared" si="14"/>
        <v>61.089999999999996</v>
      </c>
      <c r="F459" s="68">
        <v>0.10000818531554391</v>
      </c>
      <c r="G459" s="65"/>
      <c r="H459" s="65" t="s">
        <v>2339</v>
      </c>
      <c r="I459" s="127">
        <v>44568</v>
      </c>
      <c r="J459" s="66" t="s">
        <v>2379</v>
      </c>
      <c r="K459" s="83" t="s">
        <v>2971</v>
      </c>
      <c r="L459" s="30">
        <v>53162</v>
      </c>
      <c r="M459" s="83" t="str">
        <f>VLOOKUP(L459,Kardex!$A$1:$I$4996,2,FALSE)</f>
        <v>DEL VILLAR Y CORTINA JORGE ANTONIO</v>
      </c>
      <c r="N459" s="83" t="str">
        <f>VLOOKUP(L459,Kardex!$A$1:$I$4996,4,FALSE)</f>
        <v>ASESOR</v>
      </c>
      <c r="O459" s="83" t="str">
        <f>VLOOKUP(L459,Kardex!$A$1:$I$4996,5,FALSE)</f>
        <v>CD MX SANTA FE GLEZ CAMARENA</v>
      </c>
      <c r="P459" s="49">
        <v>0.3</v>
      </c>
      <c r="Q459" s="120">
        <f t="shared" si="15"/>
        <v>18.326999999999998</v>
      </c>
    </row>
    <row r="460" spans="1:17" s="125" customFormat="1" ht="12" customHeight="1">
      <c r="A460" s="83" t="s">
        <v>2311</v>
      </c>
      <c r="B460" s="84" t="s">
        <v>1249</v>
      </c>
      <c r="C460" s="34">
        <v>4012000037721</v>
      </c>
      <c r="D460" s="35">
        <v>653.54999999999995</v>
      </c>
      <c r="E460" s="67">
        <f t="shared" si="14"/>
        <v>98.032499999999985</v>
      </c>
      <c r="F460" s="68">
        <v>0.15</v>
      </c>
      <c r="G460" s="65"/>
      <c r="H460" s="65" t="s">
        <v>2339</v>
      </c>
      <c r="I460" s="127">
        <v>44575</v>
      </c>
      <c r="J460" s="66" t="s">
        <v>2379</v>
      </c>
      <c r="K460" s="83" t="s">
        <v>2972</v>
      </c>
      <c r="L460" s="30">
        <v>53162</v>
      </c>
      <c r="M460" s="83" t="str">
        <f>VLOOKUP(L460,Kardex!$A$1:$I$4996,2,FALSE)</f>
        <v>DEL VILLAR Y CORTINA JORGE ANTONIO</v>
      </c>
      <c r="N460" s="83" t="str">
        <f>VLOOKUP(L460,Kardex!$A$1:$I$4996,4,FALSE)</f>
        <v>ASESOR</v>
      </c>
      <c r="O460" s="83" t="str">
        <f>VLOOKUP(L460,Kardex!$A$1:$I$4996,5,FALSE)</f>
        <v>CD MX SANTA FE GLEZ CAMARENA</v>
      </c>
      <c r="P460" s="49">
        <v>0.3</v>
      </c>
      <c r="Q460" s="120">
        <f t="shared" si="15"/>
        <v>29.409749999999995</v>
      </c>
    </row>
    <row r="461" spans="1:17" s="125" customFormat="1" ht="12" customHeight="1">
      <c r="A461" s="83" t="s">
        <v>2338</v>
      </c>
      <c r="B461" s="84" t="s">
        <v>1249</v>
      </c>
      <c r="C461" s="34">
        <v>3101900018643</v>
      </c>
      <c r="D461" s="35">
        <v>4061.22</v>
      </c>
      <c r="E461" s="67">
        <f t="shared" si="14"/>
        <v>527.95860000000005</v>
      </c>
      <c r="F461" s="68">
        <v>0.13</v>
      </c>
      <c r="G461" s="65"/>
      <c r="H461" s="65" t="s">
        <v>2266</v>
      </c>
      <c r="I461" s="127">
        <v>44587</v>
      </c>
      <c r="J461" s="66" t="s">
        <v>2379</v>
      </c>
      <c r="K461" s="83" t="s">
        <v>2972</v>
      </c>
      <c r="L461" s="30">
        <v>53162</v>
      </c>
      <c r="M461" s="83" t="str">
        <f>VLOOKUP(L461,Kardex!$A$1:$I$4996,2,FALSE)</f>
        <v>DEL VILLAR Y CORTINA JORGE ANTONIO</v>
      </c>
      <c r="N461" s="83" t="str">
        <f>VLOOKUP(L461,Kardex!$A$1:$I$4996,4,FALSE)</f>
        <v>ASESOR</v>
      </c>
      <c r="O461" s="83" t="str">
        <f>VLOOKUP(L461,Kardex!$A$1:$I$4996,5,FALSE)</f>
        <v>CD MX SANTA FE GLEZ CAMARENA</v>
      </c>
      <c r="P461" s="49">
        <v>0.3</v>
      </c>
      <c r="Q461" s="120">
        <f t="shared" si="15"/>
        <v>158.38758000000001</v>
      </c>
    </row>
    <row r="462" spans="1:17" s="125" customFormat="1" ht="12" customHeight="1">
      <c r="A462" s="83" t="s">
        <v>2311</v>
      </c>
      <c r="B462" s="84" t="s">
        <v>1249</v>
      </c>
      <c r="C462" s="34">
        <v>4012100059848</v>
      </c>
      <c r="D462" s="35">
        <v>11087.45</v>
      </c>
      <c r="E462" s="67">
        <f t="shared" si="14"/>
        <v>1663.1175000000001</v>
      </c>
      <c r="F462" s="68">
        <v>0.15</v>
      </c>
      <c r="G462" s="65"/>
      <c r="H462" s="65" t="s">
        <v>2266</v>
      </c>
      <c r="I462" s="127">
        <v>44587</v>
      </c>
      <c r="J462" s="66" t="s">
        <v>2379</v>
      </c>
      <c r="K462" s="83" t="s">
        <v>3902</v>
      </c>
      <c r="L462" s="30">
        <v>60361</v>
      </c>
      <c r="M462" s="83" t="str">
        <f>VLOOKUP(L462,Kardex!$A$1:$I$4996,2,FALSE)</f>
        <v>GUILLEN AGUILAR MARCO AURELIO</v>
      </c>
      <c r="N462" s="83" t="str">
        <f>VLOOKUP(L462,Kardex!$A$1:$I$4996,4,FALSE)</f>
        <v>SUBDIRECTOR DE PROMOCION</v>
      </c>
      <c r="O462" s="83" t="str">
        <f>VLOOKUP(L462,Kardex!$A$1:$I$4996,5,FALSE)</f>
        <v>CD MX SANTA FE GLEZ CAMARENA</v>
      </c>
      <c r="P462" s="49">
        <v>0.3</v>
      </c>
      <c r="Q462" s="120">
        <f t="shared" si="15"/>
        <v>498.93525</v>
      </c>
    </row>
    <row r="463" spans="1:17" s="125" customFormat="1" ht="12" customHeight="1">
      <c r="A463" s="83" t="s">
        <v>2311</v>
      </c>
      <c r="B463" s="84" t="s">
        <v>1249</v>
      </c>
      <c r="C463" s="34">
        <v>4012100328401</v>
      </c>
      <c r="D463" s="35">
        <v>519.29</v>
      </c>
      <c r="E463" s="67">
        <f t="shared" si="14"/>
        <v>77.893499999999989</v>
      </c>
      <c r="F463" s="68">
        <v>0.15</v>
      </c>
      <c r="G463" s="65"/>
      <c r="H463" s="65" t="s">
        <v>2339</v>
      </c>
      <c r="I463" s="127">
        <v>44587</v>
      </c>
      <c r="J463" s="66" t="s">
        <v>2322</v>
      </c>
      <c r="K463" s="83" t="s">
        <v>2973</v>
      </c>
      <c r="L463" s="30">
        <v>60361</v>
      </c>
      <c r="M463" s="83" t="str">
        <f>VLOOKUP(L463,Kardex!$A$1:$I$4996,2,FALSE)</f>
        <v>GUILLEN AGUILAR MARCO AURELIO</v>
      </c>
      <c r="N463" s="83" t="str">
        <f>VLOOKUP(L463,Kardex!$A$1:$I$4996,4,FALSE)</f>
        <v>SUBDIRECTOR DE PROMOCION</v>
      </c>
      <c r="O463" s="83" t="str">
        <f>VLOOKUP(L463,Kardex!$A$1:$I$4996,5,FALSE)</f>
        <v>CD MX SANTA FE GLEZ CAMARENA</v>
      </c>
      <c r="P463" s="49">
        <v>0.3</v>
      </c>
      <c r="Q463" s="120">
        <f t="shared" si="15"/>
        <v>23.368049999999997</v>
      </c>
    </row>
    <row r="464" spans="1:17" s="125" customFormat="1" ht="12" customHeight="1">
      <c r="A464" s="83" t="s">
        <v>2311</v>
      </c>
      <c r="B464" s="84" t="s">
        <v>1249</v>
      </c>
      <c r="C464" s="34">
        <v>4011900499741</v>
      </c>
      <c r="D464" s="35">
        <v>788.55</v>
      </c>
      <c r="E464" s="67">
        <f t="shared" si="14"/>
        <v>118.28249999999998</v>
      </c>
      <c r="F464" s="68">
        <v>0.15</v>
      </c>
      <c r="G464" s="65"/>
      <c r="H464" s="65" t="s">
        <v>2339</v>
      </c>
      <c r="I464" s="127">
        <v>44593</v>
      </c>
      <c r="J464" s="66" t="s">
        <v>2379</v>
      </c>
      <c r="K464" s="83" t="s">
        <v>2974</v>
      </c>
      <c r="L464" s="30">
        <v>60361</v>
      </c>
      <c r="M464" s="83" t="str">
        <f>VLOOKUP(L464,Kardex!$A$1:$I$4996,2,FALSE)</f>
        <v>GUILLEN AGUILAR MARCO AURELIO</v>
      </c>
      <c r="N464" s="83" t="str">
        <f>VLOOKUP(L464,Kardex!$A$1:$I$4996,4,FALSE)</f>
        <v>SUBDIRECTOR DE PROMOCION</v>
      </c>
      <c r="O464" s="83" t="str">
        <f>VLOOKUP(L464,Kardex!$A$1:$I$4996,5,FALSE)</f>
        <v>CD MX SANTA FE GLEZ CAMARENA</v>
      </c>
      <c r="P464" s="49">
        <v>0.3</v>
      </c>
      <c r="Q464" s="120">
        <f t="shared" si="15"/>
        <v>35.484749999999991</v>
      </c>
    </row>
    <row r="465" spans="1:17" s="125" customFormat="1" ht="12" customHeight="1">
      <c r="A465" s="83" t="s">
        <v>2338</v>
      </c>
      <c r="B465" s="84" t="s">
        <v>1249</v>
      </c>
      <c r="C465" s="34">
        <v>3102000019613</v>
      </c>
      <c r="D465" s="35">
        <v>5752.77</v>
      </c>
      <c r="E465" s="67">
        <f t="shared" si="14"/>
        <v>747.8601000000001</v>
      </c>
      <c r="F465" s="68">
        <v>0.13</v>
      </c>
      <c r="G465" s="65"/>
      <c r="H465" s="65" t="s">
        <v>2266</v>
      </c>
      <c r="I465" s="127">
        <v>44567</v>
      </c>
      <c r="J465" s="66" t="s">
        <v>2379</v>
      </c>
      <c r="K465" s="83" t="s">
        <v>3903</v>
      </c>
      <c r="L465" s="30">
        <v>52469</v>
      </c>
      <c r="M465" s="83" t="str">
        <f>VLOOKUP(L465,Kardex!$A$1:$I$4996,2,FALSE)</f>
        <v>ZARATE NAVA GEORGINA PATRICIA</v>
      </c>
      <c r="N465" s="83" t="str">
        <f>VLOOKUP(L465,Kardex!$A$1:$I$4996,4,FALSE)</f>
        <v>ASESOR</v>
      </c>
      <c r="O465" s="83" t="str">
        <f>VLOOKUP(L465,Kardex!$A$1:$I$4996,5,FALSE)</f>
        <v>CD MX SANTA FE GLEZ CAMARENA</v>
      </c>
      <c r="P465" s="49">
        <v>0.3</v>
      </c>
      <c r="Q465" s="120">
        <f t="shared" si="15"/>
        <v>224.35803000000001</v>
      </c>
    </row>
    <row r="466" spans="1:17" s="125" customFormat="1" ht="12" customHeight="1">
      <c r="A466" s="83" t="s">
        <v>2311</v>
      </c>
      <c r="B466" s="84" t="s">
        <v>1249</v>
      </c>
      <c r="C466" s="34">
        <v>4011900474484</v>
      </c>
      <c r="D466" s="35">
        <v>7970.21</v>
      </c>
      <c r="E466" s="67">
        <f t="shared" si="14"/>
        <v>1195.5315000000001</v>
      </c>
      <c r="F466" s="68">
        <v>0.15</v>
      </c>
      <c r="G466" s="65"/>
      <c r="H466" s="65" t="s">
        <v>2266</v>
      </c>
      <c r="I466" s="127">
        <v>44568</v>
      </c>
      <c r="J466" s="66" t="s">
        <v>2379</v>
      </c>
      <c r="K466" s="83" t="s">
        <v>3904</v>
      </c>
      <c r="L466" s="30">
        <v>52469</v>
      </c>
      <c r="M466" s="83" t="str">
        <f>VLOOKUP(L466,Kardex!$A$1:$I$4996,2,FALSE)</f>
        <v>ZARATE NAVA GEORGINA PATRICIA</v>
      </c>
      <c r="N466" s="83" t="str">
        <f>VLOOKUP(L466,Kardex!$A$1:$I$4996,4,FALSE)</f>
        <v>ASESOR</v>
      </c>
      <c r="O466" s="83" t="str">
        <f>VLOOKUP(L466,Kardex!$A$1:$I$4996,5,FALSE)</f>
        <v>CD MX SANTA FE GLEZ CAMARENA</v>
      </c>
      <c r="P466" s="49">
        <v>0.3</v>
      </c>
      <c r="Q466" s="120">
        <f t="shared" si="15"/>
        <v>358.65944999999999</v>
      </c>
    </row>
    <row r="467" spans="1:17" s="125" customFormat="1" ht="12" customHeight="1">
      <c r="A467" s="83" t="s">
        <v>2311</v>
      </c>
      <c r="B467" s="84" t="s">
        <v>1249</v>
      </c>
      <c r="C467" s="34">
        <v>4011900474601</v>
      </c>
      <c r="D467" s="35">
        <v>8135.36</v>
      </c>
      <c r="E467" s="67">
        <f t="shared" si="14"/>
        <v>1220.3039999999999</v>
      </c>
      <c r="F467" s="68">
        <v>0.15</v>
      </c>
      <c r="G467" s="65"/>
      <c r="H467" s="65" t="s">
        <v>2266</v>
      </c>
      <c r="I467" s="127">
        <v>44568</v>
      </c>
      <c r="J467" s="66" t="s">
        <v>2379</v>
      </c>
      <c r="K467" s="83" t="s">
        <v>3904</v>
      </c>
      <c r="L467" s="30">
        <v>52469</v>
      </c>
      <c r="M467" s="83" t="str">
        <f>VLOOKUP(L467,Kardex!$A$1:$I$4996,2,FALSE)</f>
        <v>ZARATE NAVA GEORGINA PATRICIA</v>
      </c>
      <c r="N467" s="83" t="str">
        <f>VLOOKUP(L467,Kardex!$A$1:$I$4996,4,FALSE)</f>
        <v>ASESOR</v>
      </c>
      <c r="O467" s="83" t="str">
        <f>VLOOKUP(L467,Kardex!$A$1:$I$4996,5,FALSE)</f>
        <v>CD MX SANTA FE GLEZ CAMARENA</v>
      </c>
      <c r="P467" s="49">
        <v>0.3</v>
      </c>
      <c r="Q467" s="120">
        <f t="shared" si="15"/>
        <v>366.09119999999996</v>
      </c>
    </row>
    <row r="468" spans="1:17" s="125" customFormat="1" ht="12" customHeight="1">
      <c r="A468" s="83" t="s">
        <v>2311</v>
      </c>
      <c r="B468" s="84" t="s">
        <v>1249</v>
      </c>
      <c r="C468" s="34">
        <v>4012000587532</v>
      </c>
      <c r="D468" s="35">
        <v>-7898.27</v>
      </c>
      <c r="E468" s="67">
        <f t="shared" si="14"/>
        <v>-1184.7405000000001</v>
      </c>
      <c r="F468" s="68">
        <v>0.15</v>
      </c>
      <c r="G468" s="65"/>
      <c r="H468" s="65" t="s">
        <v>2266</v>
      </c>
      <c r="I468" s="127">
        <v>44568</v>
      </c>
      <c r="J468" s="66" t="s">
        <v>2379</v>
      </c>
      <c r="K468" s="83" t="s">
        <v>3905</v>
      </c>
      <c r="L468" s="30">
        <v>52469</v>
      </c>
      <c r="M468" s="83" t="str">
        <f>VLOOKUP(L468,Kardex!$A$1:$I$4996,2,FALSE)</f>
        <v>ZARATE NAVA GEORGINA PATRICIA</v>
      </c>
      <c r="N468" s="83" t="str">
        <f>VLOOKUP(L468,Kardex!$A$1:$I$4996,4,FALSE)</f>
        <v>ASESOR</v>
      </c>
      <c r="O468" s="83" t="str">
        <f>VLOOKUP(L468,Kardex!$A$1:$I$4996,5,FALSE)</f>
        <v>CD MX SANTA FE GLEZ CAMARENA</v>
      </c>
      <c r="P468" s="49">
        <v>0.3</v>
      </c>
      <c r="Q468" s="120">
        <f t="shared" si="15"/>
        <v>-355.42215000000004</v>
      </c>
    </row>
    <row r="469" spans="1:17" s="125" customFormat="1" ht="12" customHeight="1">
      <c r="A469" s="83" t="s">
        <v>2311</v>
      </c>
      <c r="B469" s="84" t="s">
        <v>1249</v>
      </c>
      <c r="C469" s="34">
        <v>4011900473976</v>
      </c>
      <c r="D469" s="35">
        <v>4332.47</v>
      </c>
      <c r="E469" s="67">
        <f t="shared" si="14"/>
        <v>649.87049999999999</v>
      </c>
      <c r="F469" s="68">
        <v>0.15</v>
      </c>
      <c r="G469" s="65"/>
      <c r="H469" s="65" t="s">
        <v>2266</v>
      </c>
      <c r="I469" s="127">
        <v>44567</v>
      </c>
      <c r="J469" s="66" t="s">
        <v>2379</v>
      </c>
      <c r="K469" s="83" t="s">
        <v>3906</v>
      </c>
      <c r="L469" s="30">
        <v>60371</v>
      </c>
      <c r="M469" s="83" t="str">
        <f>VLOOKUP(L469,Kardex!$A$1:$I$4996,2,FALSE)</f>
        <v>CASTAÑEDA GARCIA JUAN MANUEL</v>
      </c>
      <c r="N469" s="83" t="str">
        <f>VLOOKUP(L469,Kardex!$A$1:$I$4996,4,FALSE)</f>
        <v>SUBDIRECTOR DE CENTRO FINANCIERO</v>
      </c>
      <c r="O469" s="83" t="str">
        <f>VLOOKUP(L469,Kardex!$A$1:$I$4996,5,FALSE)</f>
        <v>CD MX SANTA FE GLEZ CAMARENA</v>
      </c>
      <c r="P469" s="49">
        <v>0.3</v>
      </c>
      <c r="Q469" s="120">
        <f t="shared" si="15"/>
        <v>194.96115</v>
      </c>
    </row>
    <row r="470" spans="1:17" s="125" customFormat="1" ht="12" customHeight="1">
      <c r="A470" s="83" t="s">
        <v>2311</v>
      </c>
      <c r="B470" s="84" t="s">
        <v>1249</v>
      </c>
      <c r="C470" s="34">
        <v>4012000092410</v>
      </c>
      <c r="D470" s="35">
        <v>425.49</v>
      </c>
      <c r="E470" s="67">
        <f t="shared" si="14"/>
        <v>63.823499999999996</v>
      </c>
      <c r="F470" s="68">
        <v>0.15</v>
      </c>
      <c r="G470" s="65"/>
      <c r="H470" s="65" t="s">
        <v>2339</v>
      </c>
      <c r="I470" s="127">
        <v>44588</v>
      </c>
      <c r="J470" s="66" t="s">
        <v>2379</v>
      </c>
      <c r="K470" s="83" t="s">
        <v>2711</v>
      </c>
      <c r="L470" s="30">
        <v>62185</v>
      </c>
      <c r="M470" s="83" t="str">
        <f>VLOOKUP(L470,Kardex!$A$1:$I$4996,2,FALSE)</f>
        <v>POUCEL GARCIA VERONICA</v>
      </c>
      <c r="N470" s="83" t="str">
        <f>VLOOKUP(L470,Kardex!$A$1:$I$4996,4,FALSE)</f>
        <v>ASESOR SENIOR</v>
      </c>
      <c r="O470" s="83" t="str">
        <f>VLOOKUP(L470,Kardex!$A$1:$I$4996,5,FALSE)</f>
        <v>CD MX SANTA FE GLEZ CAMARENA</v>
      </c>
      <c r="P470" s="49">
        <v>0.3</v>
      </c>
      <c r="Q470" s="120">
        <f t="shared" si="15"/>
        <v>19.147049999999997</v>
      </c>
    </row>
    <row r="471" spans="1:17" s="125" customFormat="1" ht="12" customHeight="1">
      <c r="A471" s="83" t="s">
        <v>2335</v>
      </c>
      <c r="B471" s="84" t="s">
        <v>1249</v>
      </c>
      <c r="C471" s="34">
        <v>2882000026058</v>
      </c>
      <c r="D471" s="35">
        <v>395.01</v>
      </c>
      <c r="E471" s="67">
        <f t="shared" si="14"/>
        <v>75.051900000000003</v>
      </c>
      <c r="F471" s="68">
        <v>0.19</v>
      </c>
      <c r="G471" s="65"/>
      <c r="H471" s="65" t="s">
        <v>3784</v>
      </c>
      <c r="I471" s="127">
        <v>44589</v>
      </c>
      <c r="J471" s="66" t="s">
        <v>2379</v>
      </c>
      <c r="K471" s="83" t="s">
        <v>2975</v>
      </c>
      <c r="L471" s="30">
        <v>62185</v>
      </c>
      <c r="M471" s="83" t="str">
        <f>VLOOKUP(L471,Kardex!$A$1:$I$4996,2,FALSE)</f>
        <v>POUCEL GARCIA VERONICA</v>
      </c>
      <c r="N471" s="83" t="str">
        <f>VLOOKUP(L471,Kardex!$A$1:$I$4996,4,FALSE)</f>
        <v>ASESOR SENIOR</v>
      </c>
      <c r="O471" s="83" t="str">
        <f>VLOOKUP(L471,Kardex!$A$1:$I$4996,5,FALSE)</f>
        <v>CD MX SANTA FE GLEZ CAMARENA</v>
      </c>
      <c r="P471" s="49">
        <v>0.3</v>
      </c>
      <c r="Q471" s="120">
        <f t="shared" si="15"/>
        <v>22.51557</v>
      </c>
    </row>
    <row r="472" spans="1:17" s="125" customFormat="1" ht="12" customHeight="1">
      <c r="A472" s="83" t="s">
        <v>2311</v>
      </c>
      <c r="B472" s="84" t="s">
        <v>1249</v>
      </c>
      <c r="C472" s="34">
        <v>4011900300043</v>
      </c>
      <c r="D472" s="35">
        <v>527.22</v>
      </c>
      <c r="E472" s="67">
        <f t="shared" si="14"/>
        <v>79.082999999999998</v>
      </c>
      <c r="F472" s="68">
        <v>0.15</v>
      </c>
      <c r="G472" s="65"/>
      <c r="H472" s="65" t="s">
        <v>2339</v>
      </c>
      <c r="I472" s="127">
        <v>44593</v>
      </c>
      <c r="J472" s="66" t="s">
        <v>2379</v>
      </c>
      <c r="K472" s="83" t="s">
        <v>2976</v>
      </c>
      <c r="L472" s="30">
        <v>52308</v>
      </c>
      <c r="M472" s="83" t="str">
        <f>VLOOKUP(L472,Kardex!$A$1:$I$4996,2,FALSE)</f>
        <v>GOMEZ CAMACHO LUCIA</v>
      </c>
      <c r="N472" s="83" t="str">
        <f>VLOOKUP(L472,Kardex!$A$1:$I$4996,4,FALSE)</f>
        <v>EJECUTIVO DE SERVICIO</v>
      </c>
      <c r="O472" s="83" t="str">
        <f>VLOOKUP(L472,Kardex!$A$1:$I$4996,5,FALSE)</f>
        <v>BAJA</v>
      </c>
      <c r="P472" s="49">
        <v>0.3</v>
      </c>
      <c r="Q472" s="120">
        <f t="shared" si="15"/>
        <v>23.724899999999998</v>
      </c>
    </row>
    <row r="473" spans="1:17" s="125" customFormat="1" ht="12" customHeight="1">
      <c r="A473" s="83" t="s">
        <v>2311</v>
      </c>
      <c r="B473" s="84" t="s">
        <v>1249</v>
      </c>
      <c r="C473" s="34">
        <v>4011900504358</v>
      </c>
      <c r="D473" s="35">
        <v>5446.27</v>
      </c>
      <c r="E473" s="67">
        <f t="shared" si="14"/>
        <v>816.94050000000004</v>
      </c>
      <c r="F473" s="68">
        <v>0.15</v>
      </c>
      <c r="G473" s="65"/>
      <c r="H473" s="65" t="s">
        <v>2266</v>
      </c>
      <c r="I473" s="127">
        <v>44568</v>
      </c>
      <c r="J473" s="66" t="s">
        <v>2379</v>
      </c>
      <c r="K473" s="83" t="s">
        <v>3907</v>
      </c>
      <c r="L473" s="30">
        <v>52294</v>
      </c>
      <c r="M473" s="83" t="str">
        <f>VLOOKUP(L473,Kardex!$A$1:$I$4996,2,FALSE)</f>
        <v>RODRIGUEZ SANCHEZ LAURA VERONICA</v>
      </c>
      <c r="N473" s="83" t="str">
        <f>VLOOKUP(L473,Kardex!$A$1:$I$4996,4,FALSE)</f>
        <v>ASESOR</v>
      </c>
      <c r="O473" s="83" t="str">
        <f>VLOOKUP(L473,Kardex!$A$1:$I$4996,5,FALSE)</f>
        <v>JAL GDL ARCOS VALLARTA</v>
      </c>
      <c r="P473" s="49">
        <v>0.3</v>
      </c>
      <c r="Q473" s="120">
        <f t="shared" si="15"/>
        <v>245.08215000000001</v>
      </c>
    </row>
    <row r="474" spans="1:17" s="125" customFormat="1" ht="12" customHeight="1">
      <c r="A474" s="83" t="s">
        <v>2311</v>
      </c>
      <c r="B474" s="84" t="s">
        <v>1249</v>
      </c>
      <c r="C474" s="34">
        <v>4012000104381</v>
      </c>
      <c r="D474" s="35">
        <v>345.27</v>
      </c>
      <c r="E474" s="67">
        <f t="shared" si="14"/>
        <v>51.790499999999994</v>
      </c>
      <c r="F474" s="68">
        <v>0.15</v>
      </c>
      <c r="G474" s="65"/>
      <c r="H474" s="65" t="s">
        <v>2339</v>
      </c>
      <c r="I474" s="127">
        <v>44580</v>
      </c>
      <c r="J474" s="66" t="s">
        <v>2379</v>
      </c>
      <c r="K474" s="83" t="s">
        <v>2978</v>
      </c>
      <c r="L474" s="30">
        <v>52294</v>
      </c>
      <c r="M474" s="83" t="str">
        <f>VLOOKUP(L474,Kardex!$A$1:$I$4996,2,FALSE)</f>
        <v>RODRIGUEZ SANCHEZ LAURA VERONICA</v>
      </c>
      <c r="N474" s="83" t="str">
        <f>VLOOKUP(L474,Kardex!$A$1:$I$4996,4,FALSE)</f>
        <v>ASESOR</v>
      </c>
      <c r="O474" s="83" t="str">
        <f>VLOOKUP(L474,Kardex!$A$1:$I$4996,5,FALSE)</f>
        <v>JAL GDL ARCOS VALLARTA</v>
      </c>
      <c r="P474" s="49">
        <v>0.3</v>
      </c>
      <c r="Q474" s="120">
        <f t="shared" si="15"/>
        <v>15.537149999999997</v>
      </c>
    </row>
    <row r="475" spans="1:17" s="125" customFormat="1" ht="12" customHeight="1">
      <c r="A475" s="83" t="s">
        <v>2311</v>
      </c>
      <c r="B475" s="84" t="s">
        <v>1249</v>
      </c>
      <c r="C475" s="34">
        <v>4011900328235</v>
      </c>
      <c r="D475" s="35">
        <v>560.4</v>
      </c>
      <c r="E475" s="67">
        <f t="shared" si="14"/>
        <v>84.059999999999988</v>
      </c>
      <c r="F475" s="68">
        <v>0.15</v>
      </c>
      <c r="G475" s="65"/>
      <c r="H475" s="65" t="s">
        <v>2339</v>
      </c>
      <c r="I475" s="127">
        <v>44582</v>
      </c>
      <c r="J475" s="66" t="s">
        <v>2379</v>
      </c>
      <c r="K475" s="83" t="s">
        <v>3561</v>
      </c>
      <c r="L475" s="30">
        <v>52294</v>
      </c>
      <c r="M475" s="83" t="str">
        <f>VLOOKUP(L475,Kardex!$A$1:$I$4996,2,FALSE)</f>
        <v>RODRIGUEZ SANCHEZ LAURA VERONICA</v>
      </c>
      <c r="N475" s="83" t="str">
        <f>VLOOKUP(L475,Kardex!$A$1:$I$4996,4,FALSE)</f>
        <v>ASESOR</v>
      </c>
      <c r="O475" s="83" t="str">
        <f>VLOOKUP(L475,Kardex!$A$1:$I$4996,5,FALSE)</f>
        <v>JAL GDL ARCOS VALLARTA</v>
      </c>
      <c r="P475" s="49">
        <v>0.3</v>
      </c>
      <c r="Q475" s="120">
        <f t="shared" si="15"/>
        <v>25.217999999999996</v>
      </c>
    </row>
    <row r="476" spans="1:17" s="125" customFormat="1" ht="12" customHeight="1">
      <c r="A476" s="83" t="s">
        <v>2311</v>
      </c>
      <c r="B476" s="84" t="s">
        <v>1249</v>
      </c>
      <c r="C476" s="34">
        <v>4012000088448</v>
      </c>
      <c r="D476" s="35">
        <v>816.22</v>
      </c>
      <c r="E476" s="67">
        <f t="shared" si="14"/>
        <v>122.43299999999999</v>
      </c>
      <c r="F476" s="68">
        <v>0.15</v>
      </c>
      <c r="G476" s="65"/>
      <c r="H476" s="65" t="s">
        <v>2339</v>
      </c>
      <c r="I476" s="127">
        <v>44585</v>
      </c>
      <c r="J476" s="66" t="s">
        <v>2379</v>
      </c>
      <c r="K476" s="83" t="s">
        <v>3562</v>
      </c>
      <c r="L476" s="30">
        <v>52294</v>
      </c>
      <c r="M476" s="83" t="str">
        <f>VLOOKUP(L476,Kardex!$A$1:$I$4996,2,FALSE)</f>
        <v>RODRIGUEZ SANCHEZ LAURA VERONICA</v>
      </c>
      <c r="N476" s="83" t="str">
        <f>VLOOKUP(L476,Kardex!$A$1:$I$4996,4,FALSE)</f>
        <v>ASESOR</v>
      </c>
      <c r="O476" s="83" t="str">
        <f>VLOOKUP(L476,Kardex!$A$1:$I$4996,5,FALSE)</f>
        <v>JAL GDL ARCOS VALLARTA</v>
      </c>
      <c r="P476" s="49">
        <v>0.3</v>
      </c>
      <c r="Q476" s="120">
        <f t="shared" si="15"/>
        <v>36.729899999999994</v>
      </c>
    </row>
    <row r="477" spans="1:17" s="125" customFormat="1" ht="12" customHeight="1">
      <c r="A477" s="83" t="s">
        <v>2311</v>
      </c>
      <c r="B477" s="84" t="s">
        <v>1249</v>
      </c>
      <c r="C477" s="34">
        <v>4011900435804</v>
      </c>
      <c r="D477" s="35">
        <v>487.03</v>
      </c>
      <c r="E477" s="67">
        <f t="shared" si="14"/>
        <v>73.05449999999999</v>
      </c>
      <c r="F477" s="68">
        <v>0.15</v>
      </c>
      <c r="G477" s="65"/>
      <c r="H477" s="65" t="s">
        <v>2339</v>
      </c>
      <c r="I477" s="127">
        <v>44589</v>
      </c>
      <c r="J477" s="66" t="s">
        <v>2379</v>
      </c>
      <c r="K477" s="83" t="s">
        <v>2979</v>
      </c>
      <c r="L477" s="30">
        <v>52294</v>
      </c>
      <c r="M477" s="83" t="str">
        <f>VLOOKUP(L477,Kardex!$A$1:$I$4996,2,FALSE)</f>
        <v>RODRIGUEZ SANCHEZ LAURA VERONICA</v>
      </c>
      <c r="N477" s="83" t="str">
        <f>VLOOKUP(L477,Kardex!$A$1:$I$4996,4,FALSE)</f>
        <v>ASESOR</v>
      </c>
      <c r="O477" s="83" t="str">
        <f>VLOOKUP(L477,Kardex!$A$1:$I$4996,5,FALSE)</f>
        <v>JAL GDL ARCOS VALLARTA</v>
      </c>
      <c r="P477" s="49">
        <v>0.3</v>
      </c>
      <c r="Q477" s="120">
        <f t="shared" si="15"/>
        <v>21.916349999999998</v>
      </c>
    </row>
    <row r="478" spans="1:17" s="125" customFormat="1" ht="12" customHeight="1">
      <c r="A478" s="83" t="s">
        <v>2311</v>
      </c>
      <c r="B478" s="84" t="s">
        <v>1249</v>
      </c>
      <c r="C478" s="34">
        <v>4011900502507</v>
      </c>
      <c r="D478" s="35">
        <v>308.98</v>
      </c>
      <c r="E478" s="67">
        <f t="shared" si="14"/>
        <v>46.347000000000001</v>
      </c>
      <c r="F478" s="68">
        <v>0.15</v>
      </c>
      <c r="G478" s="65"/>
      <c r="H478" s="65" t="s">
        <v>2339</v>
      </c>
      <c r="I478" s="127">
        <v>44592</v>
      </c>
      <c r="J478" s="66" t="s">
        <v>2379</v>
      </c>
      <c r="K478" s="83" t="s">
        <v>2977</v>
      </c>
      <c r="L478" s="30">
        <v>52294</v>
      </c>
      <c r="M478" s="83" t="str">
        <f>VLOOKUP(L478,Kardex!$A$1:$I$4996,2,FALSE)</f>
        <v>RODRIGUEZ SANCHEZ LAURA VERONICA</v>
      </c>
      <c r="N478" s="83" t="str">
        <f>VLOOKUP(L478,Kardex!$A$1:$I$4996,4,FALSE)</f>
        <v>ASESOR</v>
      </c>
      <c r="O478" s="83" t="str">
        <f>VLOOKUP(L478,Kardex!$A$1:$I$4996,5,FALSE)</f>
        <v>JAL GDL ARCOS VALLARTA</v>
      </c>
      <c r="P478" s="49">
        <v>0.3</v>
      </c>
      <c r="Q478" s="120">
        <f t="shared" si="15"/>
        <v>13.9041</v>
      </c>
    </row>
    <row r="479" spans="1:17" s="125" customFormat="1" ht="12" customHeight="1">
      <c r="A479" s="83" t="s">
        <v>2311</v>
      </c>
      <c r="B479" s="84" t="s">
        <v>1249</v>
      </c>
      <c r="C479" s="34">
        <v>4012000025363</v>
      </c>
      <c r="D479" s="35">
        <v>258.70999999999998</v>
      </c>
      <c r="E479" s="67">
        <f t="shared" si="14"/>
        <v>38.806499999999993</v>
      </c>
      <c r="F479" s="68">
        <v>0.15</v>
      </c>
      <c r="G479" s="65"/>
      <c r="H479" s="65" t="s">
        <v>2339</v>
      </c>
      <c r="I479" s="127">
        <v>44592</v>
      </c>
      <c r="J479" s="66" t="s">
        <v>2379</v>
      </c>
      <c r="K479" s="83" t="s">
        <v>2980</v>
      </c>
      <c r="L479" s="30">
        <v>52294</v>
      </c>
      <c r="M479" s="83" t="str">
        <f>VLOOKUP(L479,Kardex!$A$1:$I$4996,2,FALSE)</f>
        <v>RODRIGUEZ SANCHEZ LAURA VERONICA</v>
      </c>
      <c r="N479" s="83" t="str">
        <f>VLOOKUP(L479,Kardex!$A$1:$I$4996,4,FALSE)</f>
        <v>ASESOR</v>
      </c>
      <c r="O479" s="83" t="str">
        <f>VLOOKUP(L479,Kardex!$A$1:$I$4996,5,FALSE)</f>
        <v>JAL GDL ARCOS VALLARTA</v>
      </c>
      <c r="P479" s="49">
        <v>0.3</v>
      </c>
      <c r="Q479" s="120">
        <f t="shared" si="15"/>
        <v>11.641949999999998</v>
      </c>
    </row>
    <row r="480" spans="1:17" s="125" customFormat="1" ht="12" customHeight="1">
      <c r="A480" s="83" t="s">
        <v>2311</v>
      </c>
      <c r="B480" s="84" t="s">
        <v>1249</v>
      </c>
      <c r="C480" s="34">
        <v>4012100103917</v>
      </c>
      <c r="D480" s="35">
        <v>417.54</v>
      </c>
      <c r="E480" s="67">
        <f t="shared" si="14"/>
        <v>62.631</v>
      </c>
      <c r="F480" s="68">
        <v>0.15</v>
      </c>
      <c r="G480" s="65"/>
      <c r="H480" s="65" t="s">
        <v>2339</v>
      </c>
      <c r="I480" s="127">
        <v>44581</v>
      </c>
      <c r="J480" s="66" t="s">
        <v>2379</v>
      </c>
      <c r="K480" s="83" t="s">
        <v>2981</v>
      </c>
      <c r="L480" s="30">
        <v>50370</v>
      </c>
      <c r="M480" s="83" t="str">
        <f>VLOOKUP(L480,Kardex!$A$1:$I$4996,2,FALSE)</f>
        <v>ZAPATA MARTINEZ MONICA</v>
      </c>
      <c r="N480" s="83" t="str">
        <f>VLOOKUP(L480,Kardex!$A$1:$I$4996,4,FALSE)</f>
        <v>ASESOR SENIOR</v>
      </c>
      <c r="O480" s="83" t="str">
        <f>VLOOKUP(L480,Kardex!$A$1:$I$4996,5,FALSE)</f>
        <v>JAL GDL ARCOS VALLARTA</v>
      </c>
      <c r="P480" s="49">
        <v>0.3</v>
      </c>
      <c r="Q480" s="120">
        <f t="shared" si="15"/>
        <v>18.789300000000001</v>
      </c>
    </row>
    <row r="481" spans="1:17" s="125" customFormat="1" ht="12" customHeight="1">
      <c r="A481" s="83" t="s">
        <v>2335</v>
      </c>
      <c r="B481" s="84" t="s">
        <v>1249</v>
      </c>
      <c r="C481" s="34">
        <v>2882000019871</v>
      </c>
      <c r="D481" s="35">
        <v>1601.09</v>
      </c>
      <c r="E481" s="67">
        <f t="shared" si="14"/>
        <v>272.19</v>
      </c>
      <c r="F481" s="68">
        <v>0.17000293550019049</v>
      </c>
      <c r="G481" s="65"/>
      <c r="H481" s="65" t="s">
        <v>3784</v>
      </c>
      <c r="I481" s="127">
        <v>44585</v>
      </c>
      <c r="J481" s="66" t="s">
        <v>2379</v>
      </c>
      <c r="K481" s="83" t="s">
        <v>2982</v>
      </c>
      <c r="L481" s="30">
        <v>50370</v>
      </c>
      <c r="M481" s="83" t="str">
        <f>VLOOKUP(L481,Kardex!$A$1:$I$4996,2,FALSE)</f>
        <v>ZAPATA MARTINEZ MONICA</v>
      </c>
      <c r="N481" s="83" t="str">
        <f>VLOOKUP(L481,Kardex!$A$1:$I$4996,4,FALSE)</f>
        <v>ASESOR SENIOR</v>
      </c>
      <c r="O481" s="83" t="str">
        <f>VLOOKUP(L481,Kardex!$A$1:$I$4996,5,FALSE)</f>
        <v>JAL GDL ARCOS VALLARTA</v>
      </c>
      <c r="P481" s="49">
        <v>0.3</v>
      </c>
      <c r="Q481" s="120">
        <f t="shared" si="15"/>
        <v>81.656999999999996</v>
      </c>
    </row>
    <row r="482" spans="1:17" s="125" customFormat="1" ht="12" customHeight="1">
      <c r="A482" s="83" t="s">
        <v>2332</v>
      </c>
      <c r="B482" s="84" t="s">
        <v>1249</v>
      </c>
      <c r="C482" s="34">
        <v>1002100000209</v>
      </c>
      <c r="D482" s="35">
        <v>5000</v>
      </c>
      <c r="E482" s="67">
        <f t="shared" si="14"/>
        <v>1300</v>
      </c>
      <c r="F482" s="68">
        <v>0.26</v>
      </c>
      <c r="G482" s="65"/>
      <c r="H482" s="65" t="s">
        <v>2266</v>
      </c>
      <c r="I482" s="127">
        <v>44586</v>
      </c>
      <c r="J482" s="66" t="s">
        <v>2379</v>
      </c>
      <c r="K482" s="83" t="s">
        <v>3908</v>
      </c>
      <c r="L482" s="30">
        <v>50370</v>
      </c>
      <c r="M482" s="83" t="str">
        <f>VLOOKUP(L482,Kardex!$A$1:$I$4996,2,FALSE)</f>
        <v>ZAPATA MARTINEZ MONICA</v>
      </c>
      <c r="N482" s="83" t="str">
        <f>VLOOKUP(L482,Kardex!$A$1:$I$4996,4,FALSE)</f>
        <v>ASESOR SENIOR</v>
      </c>
      <c r="O482" s="83" t="str">
        <f>VLOOKUP(L482,Kardex!$A$1:$I$4996,5,FALSE)</f>
        <v>JAL GDL ARCOS VALLARTA</v>
      </c>
      <c r="P482" s="49">
        <v>0.3</v>
      </c>
      <c r="Q482" s="120">
        <f t="shared" si="15"/>
        <v>390</v>
      </c>
    </row>
    <row r="483" spans="1:17" s="125" customFormat="1" ht="12" customHeight="1">
      <c r="A483" s="83" t="s">
        <v>2311</v>
      </c>
      <c r="B483" s="84" t="s">
        <v>1249</v>
      </c>
      <c r="C483" s="34">
        <v>4011900474032</v>
      </c>
      <c r="D483" s="35">
        <v>8856.01</v>
      </c>
      <c r="E483" s="67">
        <f t="shared" si="14"/>
        <v>1328.4014999999999</v>
      </c>
      <c r="F483" s="68">
        <v>0.15</v>
      </c>
      <c r="G483" s="65"/>
      <c r="H483" s="65" t="s">
        <v>2266</v>
      </c>
      <c r="I483" s="127">
        <v>44589</v>
      </c>
      <c r="J483" s="66" t="s">
        <v>2379</v>
      </c>
      <c r="K483" s="83" t="s">
        <v>3909</v>
      </c>
      <c r="L483" s="30">
        <v>50370</v>
      </c>
      <c r="M483" s="83" t="str">
        <f>VLOOKUP(L483,Kardex!$A$1:$I$4996,2,FALSE)</f>
        <v>ZAPATA MARTINEZ MONICA</v>
      </c>
      <c r="N483" s="83" t="str">
        <f>VLOOKUP(L483,Kardex!$A$1:$I$4996,4,FALSE)</f>
        <v>ASESOR SENIOR</v>
      </c>
      <c r="O483" s="83" t="str">
        <f>VLOOKUP(L483,Kardex!$A$1:$I$4996,5,FALSE)</f>
        <v>JAL GDL ARCOS VALLARTA</v>
      </c>
      <c r="P483" s="49">
        <v>0.3</v>
      </c>
      <c r="Q483" s="120">
        <f t="shared" si="15"/>
        <v>398.52044999999998</v>
      </c>
    </row>
    <row r="484" spans="1:17" s="125" customFormat="1" ht="12" customHeight="1">
      <c r="A484" s="83" t="s">
        <v>2338</v>
      </c>
      <c r="B484" s="84" t="s">
        <v>1249</v>
      </c>
      <c r="C484" s="34">
        <v>3101900018602</v>
      </c>
      <c r="D484" s="35">
        <v>4957.55</v>
      </c>
      <c r="E484" s="67">
        <f t="shared" si="14"/>
        <v>644.4815000000001</v>
      </c>
      <c r="F484" s="68">
        <v>0.13</v>
      </c>
      <c r="G484" s="65"/>
      <c r="H484" s="65" t="s">
        <v>2266</v>
      </c>
      <c r="I484" s="127">
        <v>44572</v>
      </c>
      <c r="J484" s="66" t="s">
        <v>2379</v>
      </c>
      <c r="K484" s="83" t="s">
        <v>3910</v>
      </c>
      <c r="L484" s="30">
        <v>52652</v>
      </c>
      <c r="M484" s="83" t="str">
        <f>VLOOKUP(L484,Kardex!$A$1:$I$4996,2,FALSE)</f>
        <v>DE LA TORRE DE LA TORRE FABIOLA</v>
      </c>
      <c r="N484" s="83" t="str">
        <f>VLOOKUP(L484,Kardex!$A$1:$I$4996,4,FALSE)</f>
        <v>ASESOR</v>
      </c>
      <c r="O484" s="83" t="str">
        <f>VLOOKUP(L484,Kardex!$A$1:$I$4996,5,FALSE)</f>
        <v>JAL GDL ARCOS VALLARTA</v>
      </c>
      <c r="P484" s="49">
        <v>0.3</v>
      </c>
      <c r="Q484" s="120">
        <f t="shared" si="15"/>
        <v>193.34445000000002</v>
      </c>
    </row>
    <row r="485" spans="1:17" s="125" customFormat="1" ht="12" customHeight="1">
      <c r="A485" s="83" t="s">
        <v>2338</v>
      </c>
      <c r="B485" s="84" t="s">
        <v>1249</v>
      </c>
      <c r="C485" s="34">
        <v>3101900015803</v>
      </c>
      <c r="D485" s="35">
        <v>197.6</v>
      </c>
      <c r="E485" s="67">
        <f t="shared" si="14"/>
        <v>25.687999999999999</v>
      </c>
      <c r="F485" s="68">
        <v>0.13</v>
      </c>
      <c r="G485" s="65"/>
      <c r="H485" s="65" t="s">
        <v>2339</v>
      </c>
      <c r="I485" s="127">
        <v>44574</v>
      </c>
      <c r="J485" s="66" t="s">
        <v>2379</v>
      </c>
      <c r="K485" s="83" t="s">
        <v>2983</v>
      </c>
      <c r="L485" s="30">
        <v>52652</v>
      </c>
      <c r="M485" s="83" t="str">
        <f>VLOOKUP(L485,Kardex!$A$1:$I$4996,2,FALSE)</f>
        <v>DE LA TORRE DE LA TORRE FABIOLA</v>
      </c>
      <c r="N485" s="83" t="str">
        <f>VLOOKUP(L485,Kardex!$A$1:$I$4996,4,FALSE)</f>
        <v>ASESOR</v>
      </c>
      <c r="O485" s="83" t="str">
        <f>VLOOKUP(L485,Kardex!$A$1:$I$4996,5,FALSE)</f>
        <v>JAL GDL ARCOS VALLARTA</v>
      </c>
      <c r="P485" s="49">
        <v>0.3</v>
      </c>
      <c r="Q485" s="120">
        <f t="shared" si="15"/>
        <v>7.7063999999999995</v>
      </c>
    </row>
    <row r="486" spans="1:17" s="125" customFormat="1" ht="12" customHeight="1">
      <c r="A486" s="83" t="s">
        <v>2311</v>
      </c>
      <c r="B486" s="84" t="s">
        <v>1249</v>
      </c>
      <c r="C486" s="34">
        <v>4012200008831</v>
      </c>
      <c r="D486" s="35">
        <v>3180.86</v>
      </c>
      <c r="E486" s="67">
        <f t="shared" si="14"/>
        <v>477.12900000000002</v>
      </c>
      <c r="F486" s="68">
        <v>0.15</v>
      </c>
      <c r="G486" s="65"/>
      <c r="H486" s="65" t="s">
        <v>2308</v>
      </c>
      <c r="I486" s="127">
        <v>44574</v>
      </c>
      <c r="J486" s="66" t="s">
        <v>2322</v>
      </c>
      <c r="K486" s="83" t="s">
        <v>3911</v>
      </c>
      <c r="L486" s="30">
        <v>52652</v>
      </c>
      <c r="M486" s="83" t="str">
        <f>VLOOKUP(L486,Kardex!$A$1:$I$4996,2,FALSE)</f>
        <v>DE LA TORRE DE LA TORRE FABIOLA</v>
      </c>
      <c r="N486" s="83" t="str">
        <f>VLOOKUP(L486,Kardex!$A$1:$I$4996,4,FALSE)</f>
        <v>ASESOR</v>
      </c>
      <c r="O486" s="83" t="str">
        <f>VLOOKUP(L486,Kardex!$A$1:$I$4996,5,FALSE)</f>
        <v>JAL GDL ARCOS VALLARTA</v>
      </c>
      <c r="P486" s="49">
        <v>0.3</v>
      </c>
      <c r="Q486" s="120">
        <f t="shared" si="15"/>
        <v>143.1387</v>
      </c>
    </row>
    <row r="487" spans="1:17" s="125" customFormat="1" ht="12" customHeight="1">
      <c r="A487" s="83" t="s">
        <v>2311</v>
      </c>
      <c r="B487" s="84" t="s">
        <v>1249</v>
      </c>
      <c r="C487" s="34">
        <v>4012100348469</v>
      </c>
      <c r="D487" s="35">
        <v>431.2</v>
      </c>
      <c r="E487" s="67">
        <f t="shared" si="14"/>
        <v>64.679999999999993</v>
      </c>
      <c r="F487" s="68">
        <v>0.15</v>
      </c>
      <c r="G487" s="65"/>
      <c r="H487" s="65" t="s">
        <v>2339</v>
      </c>
      <c r="I487" s="127">
        <v>44578</v>
      </c>
      <c r="J487" s="66" t="s">
        <v>2322</v>
      </c>
      <c r="K487" s="83" t="s">
        <v>2985</v>
      </c>
      <c r="L487" s="30">
        <v>52652</v>
      </c>
      <c r="M487" s="83" t="str">
        <f>VLOOKUP(L487,Kardex!$A$1:$I$4996,2,FALSE)</f>
        <v>DE LA TORRE DE LA TORRE FABIOLA</v>
      </c>
      <c r="N487" s="83" t="str">
        <f>VLOOKUP(L487,Kardex!$A$1:$I$4996,4,FALSE)</f>
        <v>ASESOR</v>
      </c>
      <c r="O487" s="83" t="str">
        <f>VLOOKUP(L487,Kardex!$A$1:$I$4996,5,FALSE)</f>
        <v>JAL GDL ARCOS VALLARTA</v>
      </c>
      <c r="P487" s="49">
        <v>0.3</v>
      </c>
      <c r="Q487" s="120">
        <f t="shared" si="15"/>
        <v>19.403999999999996</v>
      </c>
    </row>
    <row r="488" spans="1:17" s="125" customFormat="1" ht="12" customHeight="1">
      <c r="A488" s="83" t="s">
        <v>2311</v>
      </c>
      <c r="B488" s="84" t="s">
        <v>1249</v>
      </c>
      <c r="C488" s="34">
        <v>4011900499631</v>
      </c>
      <c r="D488" s="35">
        <v>14483.84</v>
      </c>
      <c r="E488" s="67">
        <f t="shared" si="14"/>
        <v>2172.576</v>
      </c>
      <c r="F488" s="68">
        <v>0.15</v>
      </c>
      <c r="G488" s="65"/>
      <c r="H488" s="65" t="s">
        <v>2266</v>
      </c>
      <c r="I488" s="127">
        <v>44580</v>
      </c>
      <c r="J488" s="66" t="s">
        <v>2379</v>
      </c>
      <c r="K488" s="83" t="s">
        <v>3912</v>
      </c>
      <c r="L488" s="30">
        <v>52652</v>
      </c>
      <c r="M488" s="83" t="str">
        <f>VLOOKUP(L488,Kardex!$A$1:$I$4996,2,FALSE)</f>
        <v>DE LA TORRE DE LA TORRE FABIOLA</v>
      </c>
      <c r="N488" s="83" t="str">
        <f>VLOOKUP(L488,Kardex!$A$1:$I$4996,4,FALSE)</f>
        <v>ASESOR</v>
      </c>
      <c r="O488" s="83" t="str">
        <f>VLOOKUP(L488,Kardex!$A$1:$I$4996,5,FALSE)</f>
        <v>JAL GDL ARCOS VALLARTA</v>
      </c>
      <c r="P488" s="49">
        <v>0.3</v>
      </c>
      <c r="Q488" s="120">
        <f t="shared" si="15"/>
        <v>651.77279999999996</v>
      </c>
    </row>
    <row r="489" spans="1:17" s="125" customFormat="1" ht="12" customHeight="1">
      <c r="A489" s="83" t="s">
        <v>2338</v>
      </c>
      <c r="B489" s="84" t="s">
        <v>1249</v>
      </c>
      <c r="C489" s="34">
        <v>3101900011391</v>
      </c>
      <c r="D489" s="35">
        <v>217.08</v>
      </c>
      <c r="E489" s="67">
        <f t="shared" si="14"/>
        <v>28.220400000000001</v>
      </c>
      <c r="F489" s="68">
        <v>0.13</v>
      </c>
      <c r="G489" s="65"/>
      <c r="H489" s="65" t="s">
        <v>2339</v>
      </c>
      <c r="I489" s="127">
        <v>44585</v>
      </c>
      <c r="J489" s="66" t="s">
        <v>2379</v>
      </c>
      <c r="K489" s="83" t="s">
        <v>2984</v>
      </c>
      <c r="L489" s="30">
        <v>52652</v>
      </c>
      <c r="M489" s="83" t="str">
        <f>VLOOKUP(L489,Kardex!$A$1:$I$4996,2,FALSE)</f>
        <v>DE LA TORRE DE LA TORRE FABIOLA</v>
      </c>
      <c r="N489" s="83" t="str">
        <f>VLOOKUP(L489,Kardex!$A$1:$I$4996,4,FALSE)</f>
        <v>ASESOR</v>
      </c>
      <c r="O489" s="83" t="str">
        <f>VLOOKUP(L489,Kardex!$A$1:$I$4996,5,FALSE)</f>
        <v>JAL GDL ARCOS VALLARTA</v>
      </c>
      <c r="P489" s="49">
        <v>0.3</v>
      </c>
      <c r="Q489" s="120">
        <f t="shared" si="15"/>
        <v>8.4661200000000001</v>
      </c>
    </row>
    <row r="490" spans="1:17" s="125" customFormat="1" ht="12" customHeight="1">
      <c r="A490" s="83" t="s">
        <v>2311</v>
      </c>
      <c r="B490" s="84" t="s">
        <v>1249</v>
      </c>
      <c r="C490" s="34">
        <v>4011900474569</v>
      </c>
      <c r="D490" s="35">
        <v>384.85</v>
      </c>
      <c r="E490" s="67">
        <f t="shared" si="14"/>
        <v>57.727499999999999</v>
      </c>
      <c r="F490" s="68">
        <v>0.15</v>
      </c>
      <c r="G490" s="65"/>
      <c r="H490" s="65" t="s">
        <v>2339</v>
      </c>
      <c r="I490" s="127">
        <v>44585</v>
      </c>
      <c r="J490" s="66" t="s">
        <v>2379</v>
      </c>
      <c r="K490" s="83" t="s">
        <v>2985</v>
      </c>
      <c r="L490" s="30">
        <v>52652</v>
      </c>
      <c r="M490" s="83" t="str">
        <f>VLOOKUP(L490,Kardex!$A$1:$I$4996,2,FALSE)</f>
        <v>DE LA TORRE DE LA TORRE FABIOLA</v>
      </c>
      <c r="N490" s="83" t="str">
        <f>VLOOKUP(L490,Kardex!$A$1:$I$4996,4,FALSE)</f>
        <v>ASESOR</v>
      </c>
      <c r="O490" s="83" t="str">
        <f>VLOOKUP(L490,Kardex!$A$1:$I$4996,5,FALSE)</f>
        <v>JAL GDL ARCOS VALLARTA</v>
      </c>
      <c r="P490" s="49">
        <v>0.3</v>
      </c>
      <c r="Q490" s="120">
        <f t="shared" si="15"/>
        <v>17.318249999999999</v>
      </c>
    </row>
    <row r="491" spans="1:17" s="125" customFormat="1" ht="12" customHeight="1">
      <c r="A491" s="83" t="s">
        <v>2311</v>
      </c>
      <c r="B491" s="84" t="s">
        <v>1249</v>
      </c>
      <c r="C491" s="34">
        <v>4011900474271</v>
      </c>
      <c r="D491" s="35">
        <v>4981.18</v>
      </c>
      <c r="E491" s="67">
        <f t="shared" si="14"/>
        <v>747.17700000000002</v>
      </c>
      <c r="F491" s="68">
        <v>0.15</v>
      </c>
      <c r="G491" s="65"/>
      <c r="H491" s="65" t="s">
        <v>2266</v>
      </c>
      <c r="I491" s="127">
        <v>44587</v>
      </c>
      <c r="J491" s="66" t="s">
        <v>2379</v>
      </c>
      <c r="K491" s="83" t="s">
        <v>3913</v>
      </c>
      <c r="L491" s="30">
        <v>52652</v>
      </c>
      <c r="M491" s="83" t="str">
        <f>VLOOKUP(L491,Kardex!$A$1:$I$4996,2,FALSE)</f>
        <v>DE LA TORRE DE LA TORRE FABIOLA</v>
      </c>
      <c r="N491" s="83" t="str">
        <f>VLOOKUP(L491,Kardex!$A$1:$I$4996,4,FALSE)</f>
        <v>ASESOR</v>
      </c>
      <c r="O491" s="83" t="str">
        <f>VLOOKUP(L491,Kardex!$A$1:$I$4996,5,FALSE)</f>
        <v>JAL GDL ARCOS VALLARTA</v>
      </c>
      <c r="P491" s="49">
        <v>0.3</v>
      </c>
      <c r="Q491" s="120">
        <f t="shared" si="15"/>
        <v>224.15309999999999</v>
      </c>
    </row>
    <row r="492" spans="1:17" s="125" customFormat="1" ht="12" customHeight="1">
      <c r="A492" s="83" t="s">
        <v>2311</v>
      </c>
      <c r="B492" s="84" t="s">
        <v>1249</v>
      </c>
      <c r="C492" s="34">
        <v>4012100098962</v>
      </c>
      <c r="D492" s="35">
        <v>431.25</v>
      </c>
      <c r="E492" s="67">
        <f t="shared" si="14"/>
        <v>64.6875</v>
      </c>
      <c r="F492" s="68">
        <v>0.15</v>
      </c>
      <c r="G492" s="65"/>
      <c r="H492" s="65" t="s">
        <v>2339</v>
      </c>
      <c r="I492" s="127">
        <v>44572</v>
      </c>
      <c r="J492" s="66" t="s">
        <v>2322</v>
      </c>
      <c r="K492" s="83" t="s">
        <v>2986</v>
      </c>
      <c r="L492" s="30">
        <v>52287</v>
      </c>
      <c r="M492" s="83" t="str">
        <f>VLOOKUP(L492,Kardex!$A$1:$I$4996,2,FALSE)</f>
        <v>GODINEZ RUIZ ANA KARINA</v>
      </c>
      <c r="N492" s="83" t="str">
        <f>VLOOKUP(L492,Kardex!$A$1:$I$4996,4,FALSE)</f>
        <v>ASESOR</v>
      </c>
      <c r="O492" s="83" t="str">
        <f>VLOOKUP(L492,Kardex!$A$1:$I$4996,5,FALSE)</f>
        <v>JAL GDL ARCOS VALLARTA</v>
      </c>
      <c r="P492" s="49">
        <v>0.3</v>
      </c>
      <c r="Q492" s="120">
        <f t="shared" si="15"/>
        <v>19.40625</v>
      </c>
    </row>
    <row r="493" spans="1:17" s="125" customFormat="1" ht="12" customHeight="1">
      <c r="A493" s="83" t="s">
        <v>2311</v>
      </c>
      <c r="B493" s="84" t="s">
        <v>1249</v>
      </c>
      <c r="C493" s="34">
        <v>4012200016553</v>
      </c>
      <c r="D493" s="35">
        <v>7106.86</v>
      </c>
      <c r="E493" s="67">
        <f t="shared" si="14"/>
        <v>1066.029</v>
      </c>
      <c r="F493" s="68">
        <v>0.15</v>
      </c>
      <c r="G493" s="65"/>
      <c r="H493" s="65" t="s">
        <v>2266</v>
      </c>
      <c r="I493" s="127">
        <v>44582</v>
      </c>
      <c r="J493" s="66" t="s">
        <v>2322</v>
      </c>
      <c r="K493" s="83" t="s">
        <v>3914</v>
      </c>
      <c r="L493" s="30">
        <v>52287</v>
      </c>
      <c r="M493" s="83" t="str">
        <f>VLOOKUP(L493,Kardex!$A$1:$I$4996,2,FALSE)</f>
        <v>GODINEZ RUIZ ANA KARINA</v>
      </c>
      <c r="N493" s="83" t="str">
        <f>VLOOKUP(L493,Kardex!$A$1:$I$4996,4,FALSE)</f>
        <v>ASESOR</v>
      </c>
      <c r="O493" s="83" t="str">
        <f>VLOOKUP(L493,Kardex!$A$1:$I$4996,5,FALSE)</f>
        <v>JAL GDL ARCOS VALLARTA</v>
      </c>
      <c r="P493" s="49">
        <v>0.3</v>
      </c>
      <c r="Q493" s="120">
        <f t="shared" si="15"/>
        <v>319.80869999999999</v>
      </c>
    </row>
    <row r="494" spans="1:17" s="125" customFormat="1" ht="12" customHeight="1">
      <c r="A494" s="83" t="s">
        <v>2338</v>
      </c>
      <c r="B494" s="84" t="s">
        <v>1249</v>
      </c>
      <c r="C494" s="34">
        <v>3101900006304</v>
      </c>
      <c r="D494" s="35">
        <v>284.58</v>
      </c>
      <c r="E494" s="67">
        <f t="shared" si="14"/>
        <v>36.995399999999997</v>
      </c>
      <c r="F494" s="68">
        <v>0.13</v>
      </c>
      <c r="G494" s="65"/>
      <c r="H494" s="65" t="s">
        <v>2339</v>
      </c>
      <c r="I494" s="127">
        <v>44586</v>
      </c>
      <c r="J494" s="66" t="s">
        <v>2379</v>
      </c>
      <c r="K494" s="83" t="s">
        <v>2987</v>
      </c>
      <c r="L494" s="30">
        <v>52287</v>
      </c>
      <c r="M494" s="83" t="str">
        <f>VLOOKUP(L494,Kardex!$A$1:$I$4996,2,FALSE)</f>
        <v>GODINEZ RUIZ ANA KARINA</v>
      </c>
      <c r="N494" s="83" t="str">
        <f>VLOOKUP(L494,Kardex!$A$1:$I$4996,4,FALSE)</f>
        <v>ASESOR</v>
      </c>
      <c r="O494" s="83" t="str">
        <f>VLOOKUP(L494,Kardex!$A$1:$I$4996,5,FALSE)</f>
        <v>JAL GDL ARCOS VALLARTA</v>
      </c>
      <c r="P494" s="49">
        <v>0.3</v>
      </c>
      <c r="Q494" s="120">
        <f t="shared" si="15"/>
        <v>11.098619999999999</v>
      </c>
    </row>
    <row r="495" spans="1:17" s="125" customFormat="1" ht="12" customHeight="1">
      <c r="A495" s="83" t="s">
        <v>2332</v>
      </c>
      <c r="B495" s="84" t="s">
        <v>1249</v>
      </c>
      <c r="C495" s="34">
        <v>1002000013059</v>
      </c>
      <c r="D495" s="35">
        <v>5000</v>
      </c>
      <c r="E495" s="67">
        <f t="shared" si="14"/>
        <v>1300</v>
      </c>
      <c r="F495" s="68">
        <v>0.26</v>
      </c>
      <c r="G495" s="65"/>
      <c r="H495" s="65" t="s">
        <v>2266</v>
      </c>
      <c r="I495" s="127">
        <v>44568</v>
      </c>
      <c r="J495" s="66" t="s">
        <v>2379</v>
      </c>
      <c r="K495" s="83" t="s">
        <v>3915</v>
      </c>
      <c r="L495" s="30">
        <v>52415</v>
      </c>
      <c r="M495" s="83" t="str">
        <f>VLOOKUP(L495,Kardex!$A$1:$I$4996,2,FALSE)</f>
        <v>RODRIGUEZ FIGUEROA GUILLERMO</v>
      </c>
      <c r="N495" s="83" t="str">
        <f>VLOOKUP(L495,Kardex!$A$1:$I$4996,4,FALSE)</f>
        <v>SUBDIRECTOR DE CENTRO FINANCIERO</v>
      </c>
      <c r="O495" s="83" t="str">
        <f>VLOOKUP(L495,Kardex!$A$1:$I$4996,5,FALSE)</f>
        <v>JAL GDL ARCOS VALLARTA</v>
      </c>
      <c r="P495" s="49">
        <v>0.3</v>
      </c>
      <c r="Q495" s="120">
        <f t="shared" si="15"/>
        <v>390</v>
      </c>
    </row>
    <row r="496" spans="1:17" s="125" customFormat="1" ht="12" customHeight="1">
      <c r="A496" s="83" t="s">
        <v>2311</v>
      </c>
      <c r="B496" s="84" t="s">
        <v>1249</v>
      </c>
      <c r="C496" s="34">
        <v>4012000088369</v>
      </c>
      <c r="D496" s="35">
        <v>-2350.1799999999998</v>
      </c>
      <c r="E496" s="67">
        <f t="shared" si="14"/>
        <v>-352.52699999999999</v>
      </c>
      <c r="F496" s="68">
        <v>0.15</v>
      </c>
      <c r="G496" s="65"/>
      <c r="H496" s="65" t="s">
        <v>2266</v>
      </c>
      <c r="I496" s="127">
        <v>44568</v>
      </c>
      <c r="J496" s="66" t="s">
        <v>2379</v>
      </c>
      <c r="K496" s="83" t="s">
        <v>2990</v>
      </c>
      <c r="L496" s="30">
        <v>52415</v>
      </c>
      <c r="M496" s="83" t="str">
        <f>VLOOKUP(L496,Kardex!$A$1:$I$4996,2,FALSE)</f>
        <v>RODRIGUEZ FIGUEROA GUILLERMO</v>
      </c>
      <c r="N496" s="83" t="str">
        <f>VLOOKUP(L496,Kardex!$A$1:$I$4996,4,FALSE)</f>
        <v>SUBDIRECTOR DE CENTRO FINANCIERO</v>
      </c>
      <c r="O496" s="83" t="str">
        <f>VLOOKUP(L496,Kardex!$A$1:$I$4996,5,FALSE)</f>
        <v>JAL GDL ARCOS VALLARTA</v>
      </c>
      <c r="P496" s="49">
        <v>0.3</v>
      </c>
      <c r="Q496" s="120">
        <f t="shared" si="15"/>
        <v>-105.7581</v>
      </c>
    </row>
    <row r="497" spans="1:17" s="125" customFormat="1" ht="12" customHeight="1">
      <c r="A497" s="83" t="s">
        <v>2311</v>
      </c>
      <c r="B497" s="84" t="s">
        <v>1249</v>
      </c>
      <c r="C497" s="34">
        <v>4012000188816</v>
      </c>
      <c r="D497" s="35">
        <v>364.68</v>
      </c>
      <c r="E497" s="67">
        <f t="shared" si="14"/>
        <v>54.701999999999998</v>
      </c>
      <c r="F497" s="68">
        <v>0.15</v>
      </c>
      <c r="G497" s="65"/>
      <c r="H497" s="65" t="s">
        <v>2339</v>
      </c>
      <c r="I497" s="127">
        <v>44571</v>
      </c>
      <c r="J497" s="66" t="s">
        <v>2379</v>
      </c>
      <c r="K497" s="83" t="s">
        <v>2988</v>
      </c>
      <c r="L497" s="30">
        <v>52415</v>
      </c>
      <c r="M497" s="83" t="str">
        <f>VLOOKUP(L497,Kardex!$A$1:$I$4996,2,FALSE)</f>
        <v>RODRIGUEZ FIGUEROA GUILLERMO</v>
      </c>
      <c r="N497" s="83" t="str">
        <f>VLOOKUP(L497,Kardex!$A$1:$I$4996,4,FALSE)</f>
        <v>SUBDIRECTOR DE CENTRO FINANCIERO</v>
      </c>
      <c r="O497" s="83" t="str">
        <f>VLOOKUP(L497,Kardex!$A$1:$I$4996,5,FALSE)</f>
        <v>JAL GDL ARCOS VALLARTA</v>
      </c>
      <c r="P497" s="49">
        <v>0.3</v>
      </c>
      <c r="Q497" s="120">
        <f t="shared" si="15"/>
        <v>16.410599999999999</v>
      </c>
    </row>
    <row r="498" spans="1:17" s="125" customFormat="1" ht="12" customHeight="1">
      <c r="A498" s="83" t="s">
        <v>2338</v>
      </c>
      <c r="B498" s="84" t="s">
        <v>1249</v>
      </c>
      <c r="C498" s="34">
        <v>3101900003077</v>
      </c>
      <c r="D498" s="35">
        <v>201.83</v>
      </c>
      <c r="E498" s="67">
        <f t="shared" si="14"/>
        <v>26.237900000000003</v>
      </c>
      <c r="F498" s="68">
        <v>0.13</v>
      </c>
      <c r="G498" s="65"/>
      <c r="H498" s="65" t="s">
        <v>2339</v>
      </c>
      <c r="I498" s="127">
        <v>44575</v>
      </c>
      <c r="J498" s="66" t="s">
        <v>2379</v>
      </c>
      <c r="K498" s="83" t="s">
        <v>2989</v>
      </c>
      <c r="L498" s="30">
        <v>52415</v>
      </c>
      <c r="M498" s="83" t="str">
        <f>VLOOKUP(L498,Kardex!$A$1:$I$4996,2,FALSE)</f>
        <v>RODRIGUEZ FIGUEROA GUILLERMO</v>
      </c>
      <c r="N498" s="83" t="str">
        <f>VLOOKUP(L498,Kardex!$A$1:$I$4996,4,FALSE)</f>
        <v>SUBDIRECTOR DE CENTRO FINANCIERO</v>
      </c>
      <c r="O498" s="83" t="str">
        <f>VLOOKUP(L498,Kardex!$A$1:$I$4996,5,FALSE)</f>
        <v>JAL GDL ARCOS VALLARTA</v>
      </c>
      <c r="P498" s="49">
        <v>0.3</v>
      </c>
      <c r="Q498" s="120">
        <f t="shared" si="15"/>
        <v>7.8713700000000006</v>
      </c>
    </row>
    <row r="499" spans="1:17" s="125" customFormat="1" ht="12" customHeight="1">
      <c r="A499" s="83" t="s">
        <v>2335</v>
      </c>
      <c r="B499" s="84" t="s">
        <v>1249</v>
      </c>
      <c r="C499" s="34">
        <v>2882000003468</v>
      </c>
      <c r="D499" s="35">
        <v>31309.11</v>
      </c>
      <c r="E499" s="67">
        <f t="shared" si="14"/>
        <v>4696.37</v>
      </c>
      <c r="F499" s="68">
        <v>0.15000011178854972</v>
      </c>
      <c r="G499" s="65"/>
      <c r="H499" s="65" t="s">
        <v>2266</v>
      </c>
      <c r="I499" s="127">
        <v>44592</v>
      </c>
      <c r="J499" s="66" t="s">
        <v>2379</v>
      </c>
      <c r="K499" s="83" t="s">
        <v>3916</v>
      </c>
      <c r="L499" s="30">
        <v>52415</v>
      </c>
      <c r="M499" s="83" t="str">
        <f>VLOOKUP(L499,Kardex!$A$1:$I$4996,2,FALSE)</f>
        <v>RODRIGUEZ FIGUEROA GUILLERMO</v>
      </c>
      <c r="N499" s="83" t="str">
        <f>VLOOKUP(L499,Kardex!$A$1:$I$4996,4,FALSE)</f>
        <v>SUBDIRECTOR DE CENTRO FINANCIERO</v>
      </c>
      <c r="O499" s="83" t="str">
        <f>VLOOKUP(L499,Kardex!$A$1:$I$4996,5,FALSE)</f>
        <v>JAL GDL ARCOS VALLARTA</v>
      </c>
      <c r="P499" s="49">
        <v>0.3</v>
      </c>
      <c r="Q499" s="120">
        <f t="shared" si="15"/>
        <v>1408.9109999999998</v>
      </c>
    </row>
    <row r="500" spans="1:17" s="125" customFormat="1" ht="12" customHeight="1">
      <c r="A500" s="83" t="s">
        <v>2335</v>
      </c>
      <c r="B500" s="84" t="s">
        <v>1249</v>
      </c>
      <c r="C500" s="34">
        <v>2882200000406</v>
      </c>
      <c r="D500" s="35">
        <v>7022.12</v>
      </c>
      <c r="E500" s="67">
        <f t="shared" si="14"/>
        <v>1334.2028</v>
      </c>
      <c r="F500" s="68">
        <v>0.19</v>
      </c>
      <c r="G500" s="65"/>
      <c r="H500" s="65" t="s">
        <v>2266</v>
      </c>
      <c r="I500" s="127">
        <v>44592</v>
      </c>
      <c r="J500" s="66" t="s">
        <v>2322</v>
      </c>
      <c r="K500" s="83" t="s">
        <v>3917</v>
      </c>
      <c r="L500" s="30">
        <v>52415</v>
      </c>
      <c r="M500" s="83" t="str">
        <f>VLOOKUP(L500,Kardex!$A$1:$I$4996,2,FALSE)</f>
        <v>RODRIGUEZ FIGUEROA GUILLERMO</v>
      </c>
      <c r="N500" s="83" t="str">
        <f>VLOOKUP(L500,Kardex!$A$1:$I$4996,4,FALSE)</f>
        <v>SUBDIRECTOR DE CENTRO FINANCIERO</v>
      </c>
      <c r="O500" s="83" t="str">
        <f>VLOOKUP(L500,Kardex!$A$1:$I$4996,5,FALSE)</f>
        <v>JAL GDL ARCOS VALLARTA</v>
      </c>
      <c r="P500" s="49">
        <v>0.3</v>
      </c>
      <c r="Q500" s="120">
        <f t="shared" si="15"/>
        <v>400.26083999999997</v>
      </c>
    </row>
    <row r="501" spans="1:17" s="125" customFormat="1" ht="12" customHeight="1">
      <c r="A501" s="83" t="s">
        <v>2311</v>
      </c>
      <c r="B501" s="84" t="s">
        <v>1249</v>
      </c>
      <c r="C501" s="34">
        <v>4012100038347</v>
      </c>
      <c r="D501" s="35">
        <v>8520.9699999999993</v>
      </c>
      <c r="E501" s="67">
        <f t="shared" si="14"/>
        <v>1278.1454999999999</v>
      </c>
      <c r="F501" s="68">
        <v>0.15</v>
      </c>
      <c r="G501" s="65"/>
      <c r="H501" s="65" t="s">
        <v>2266</v>
      </c>
      <c r="I501" s="127">
        <v>44592</v>
      </c>
      <c r="J501" s="66" t="s">
        <v>2379</v>
      </c>
      <c r="K501" s="83" t="s">
        <v>3627</v>
      </c>
      <c r="L501" s="30">
        <v>52415</v>
      </c>
      <c r="M501" s="83" t="str">
        <f>VLOOKUP(L501,Kardex!$A$1:$I$4996,2,FALSE)</f>
        <v>RODRIGUEZ FIGUEROA GUILLERMO</v>
      </c>
      <c r="N501" s="83" t="str">
        <f>VLOOKUP(L501,Kardex!$A$1:$I$4996,4,FALSE)</f>
        <v>SUBDIRECTOR DE CENTRO FINANCIERO</v>
      </c>
      <c r="O501" s="83" t="str">
        <f>VLOOKUP(L501,Kardex!$A$1:$I$4996,5,FALSE)</f>
        <v>JAL GDL ARCOS VALLARTA</v>
      </c>
      <c r="P501" s="49">
        <v>0.3</v>
      </c>
      <c r="Q501" s="120">
        <f t="shared" si="15"/>
        <v>383.44364999999993</v>
      </c>
    </row>
    <row r="502" spans="1:17" s="125" customFormat="1" ht="12" customHeight="1">
      <c r="A502" s="83" t="s">
        <v>2338</v>
      </c>
      <c r="B502" s="84" t="s">
        <v>1249</v>
      </c>
      <c r="C502" s="34">
        <v>3101900019976</v>
      </c>
      <c r="D502" s="35">
        <v>304.56</v>
      </c>
      <c r="E502" s="67">
        <f t="shared" si="14"/>
        <v>39.592800000000004</v>
      </c>
      <c r="F502" s="68">
        <v>0.13</v>
      </c>
      <c r="G502" s="65"/>
      <c r="H502" s="65" t="s">
        <v>2339</v>
      </c>
      <c r="I502" s="127">
        <v>44593</v>
      </c>
      <c r="J502" s="66" t="s">
        <v>2379</v>
      </c>
      <c r="K502" s="83" t="s">
        <v>2990</v>
      </c>
      <c r="L502" s="30">
        <v>52415</v>
      </c>
      <c r="M502" s="83" t="str">
        <f>VLOOKUP(L502,Kardex!$A$1:$I$4996,2,FALSE)</f>
        <v>RODRIGUEZ FIGUEROA GUILLERMO</v>
      </c>
      <c r="N502" s="83" t="str">
        <f>VLOOKUP(L502,Kardex!$A$1:$I$4996,4,FALSE)</f>
        <v>SUBDIRECTOR DE CENTRO FINANCIERO</v>
      </c>
      <c r="O502" s="83" t="str">
        <f>VLOOKUP(L502,Kardex!$A$1:$I$4996,5,FALSE)</f>
        <v>JAL GDL ARCOS VALLARTA</v>
      </c>
      <c r="P502" s="49">
        <v>0.3</v>
      </c>
      <c r="Q502" s="120">
        <f t="shared" si="15"/>
        <v>11.877840000000001</v>
      </c>
    </row>
    <row r="503" spans="1:17" s="125" customFormat="1" ht="12" customHeight="1">
      <c r="A503" s="83" t="s">
        <v>2338</v>
      </c>
      <c r="B503" s="84" t="s">
        <v>1249</v>
      </c>
      <c r="C503" s="34">
        <v>3101900004718</v>
      </c>
      <c r="D503" s="35">
        <v>226.73</v>
      </c>
      <c r="E503" s="67">
        <f t="shared" si="14"/>
        <v>29.474899999999998</v>
      </c>
      <c r="F503" s="68">
        <v>0.13</v>
      </c>
      <c r="G503" s="65"/>
      <c r="H503" s="65" t="s">
        <v>2339</v>
      </c>
      <c r="I503" s="127">
        <v>44567</v>
      </c>
      <c r="J503" s="66" t="s">
        <v>2379</v>
      </c>
      <c r="K503" s="83" t="s">
        <v>3918</v>
      </c>
      <c r="L503" s="30">
        <v>52518</v>
      </c>
      <c r="M503" s="83" t="str">
        <f>VLOOKUP(L503,Kardex!$A$1:$I$4996,2,FALSE)</f>
        <v>SILVA RINCON MARIA DEL ROSARIO</v>
      </c>
      <c r="N503" s="83" t="str">
        <f>VLOOKUP(L503,Kardex!$A$1:$I$4996,4,FALSE)</f>
        <v>ASESOR</v>
      </c>
      <c r="O503" s="83" t="str">
        <f>VLOOKUP(L503,Kardex!$A$1:$I$4996,5,FALSE)</f>
        <v>JAL GDL ARCOS VALLARTA</v>
      </c>
      <c r="P503" s="49">
        <v>0.3</v>
      </c>
      <c r="Q503" s="120">
        <f t="shared" si="15"/>
        <v>8.8424699999999987</v>
      </c>
    </row>
    <row r="504" spans="1:17" s="125" customFormat="1" ht="12" customHeight="1">
      <c r="A504" s="83" t="s">
        <v>2338</v>
      </c>
      <c r="B504" s="84" t="s">
        <v>1249</v>
      </c>
      <c r="C504" s="34">
        <v>3101900004718</v>
      </c>
      <c r="D504" s="35">
        <v>226.73</v>
      </c>
      <c r="E504" s="67">
        <f t="shared" si="14"/>
        <v>29.474899999999998</v>
      </c>
      <c r="F504" s="68">
        <v>0.13</v>
      </c>
      <c r="G504" s="65"/>
      <c r="H504" s="65" t="s">
        <v>2339</v>
      </c>
      <c r="I504" s="127">
        <v>44567</v>
      </c>
      <c r="J504" s="66" t="s">
        <v>2379</v>
      </c>
      <c r="K504" s="83" t="s">
        <v>3918</v>
      </c>
      <c r="L504" s="30">
        <v>52518</v>
      </c>
      <c r="M504" s="83" t="str">
        <f>VLOOKUP(L504,Kardex!$A$1:$I$4996,2,FALSE)</f>
        <v>SILVA RINCON MARIA DEL ROSARIO</v>
      </c>
      <c r="N504" s="83" t="str">
        <f>VLOOKUP(L504,Kardex!$A$1:$I$4996,4,FALSE)</f>
        <v>ASESOR</v>
      </c>
      <c r="O504" s="83" t="str">
        <f>VLOOKUP(L504,Kardex!$A$1:$I$4996,5,FALSE)</f>
        <v>JAL GDL ARCOS VALLARTA</v>
      </c>
      <c r="P504" s="49">
        <v>0.3</v>
      </c>
      <c r="Q504" s="120">
        <f t="shared" si="15"/>
        <v>8.8424699999999987</v>
      </c>
    </row>
    <row r="505" spans="1:17" s="125" customFormat="1" ht="12" customHeight="1">
      <c r="A505" s="83" t="s">
        <v>2335</v>
      </c>
      <c r="B505" s="84" t="s">
        <v>1249</v>
      </c>
      <c r="C505" s="34">
        <v>2882000021258</v>
      </c>
      <c r="D505" s="35">
        <v>325.56</v>
      </c>
      <c r="E505" s="67">
        <f t="shared" si="14"/>
        <v>55.35</v>
      </c>
      <c r="F505" s="68">
        <v>0.17001474382602286</v>
      </c>
      <c r="G505" s="65"/>
      <c r="H505" s="65" t="s">
        <v>3784</v>
      </c>
      <c r="I505" s="127">
        <v>44568</v>
      </c>
      <c r="J505" s="66" t="s">
        <v>2379</v>
      </c>
      <c r="K505" s="83" t="s">
        <v>2991</v>
      </c>
      <c r="L505" s="30">
        <v>52518</v>
      </c>
      <c r="M505" s="83" t="str">
        <f>VLOOKUP(L505,Kardex!$A$1:$I$4996,2,FALSE)</f>
        <v>SILVA RINCON MARIA DEL ROSARIO</v>
      </c>
      <c r="N505" s="83" t="str">
        <f>VLOOKUP(L505,Kardex!$A$1:$I$4996,4,FALSE)</f>
        <v>ASESOR</v>
      </c>
      <c r="O505" s="83" t="str">
        <f>VLOOKUP(L505,Kardex!$A$1:$I$4996,5,FALSE)</f>
        <v>JAL GDL ARCOS VALLARTA</v>
      </c>
      <c r="P505" s="49">
        <v>0.3</v>
      </c>
      <c r="Q505" s="120">
        <f t="shared" si="15"/>
        <v>16.605</v>
      </c>
    </row>
    <row r="506" spans="1:17" s="125" customFormat="1" ht="12" customHeight="1">
      <c r="A506" s="83" t="s">
        <v>2311</v>
      </c>
      <c r="B506" s="84" t="s">
        <v>1249</v>
      </c>
      <c r="C506" s="34">
        <v>4011900499794</v>
      </c>
      <c r="D506" s="35">
        <v>487.6</v>
      </c>
      <c r="E506" s="67">
        <f t="shared" si="14"/>
        <v>73.14</v>
      </c>
      <c r="F506" s="68">
        <v>0.15</v>
      </c>
      <c r="G506" s="65"/>
      <c r="H506" s="65" t="s">
        <v>2339</v>
      </c>
      <c r="I506" s="127">
        <v>44571</v>
      </c>
      <c r="J506" s="66" t="s">
        <v>2379</v>
      </c>
      <c r="K506" s="83" t="s">
        <v>2992</v>
      </c>
      <c r="L506" s="30">
        <v>52518</v>
      </c>
      <c r="M506" s="83" t="str">
        <f>VLOOKUP(L506,Kardex!$A$1:$I$4996,2,FALSE)</f>
        <v>SILVA RINCON MARIA DEL ROSARIO</v>
      </c>
      <c r="N506" s="83" t="str">
        <f>VLOOKUP(L506,Kardex!$A$1:$I$4996,4,FALSE)</f>
        <v>ASESOR</v>
      </c>
      <c r="O506" s="83" t="str">
        <f>VLOOKUP(L506,Kardex!$A$1:$I$4996,5,FALSE)</f>
        <v>JAL GDL ARCOS VALLARTA</v>
      </c>
      <c r="P506" s="49">
        <v>0.3</v>
      </c>
      <c r="Q506" s="120">
        <f t="shared" si="15"/>
        <v>21.942</v>
      </c>
    </row>
    <row r="507" spans="1:17" s="125" customFormat="1" ht="12" customHeight="1">
      <c r="A507" s="83" t="s">
        <v>2335</v>
      </c>
      <c r="B507" s="84" t="s">
        <v>1249</v>
      </c>
      <c r="C507" s="34">
        <v>2882000023016</v>
      </c>
      <c r="D507" s="35">
        <v>1290.23</v>
      </c>
      <c r="E507" s="67">
        <f t="shared" si="14"/>
        <v>219.34</v>
      </c>
      <c r="F507" s="68">
        <v>0.17000069755004921</v>
      </c>
      <c r="G507" s="65"/>
      <c r="H507" s="65" t="s">
        <v>3784</v>
      </c>
      <c r="I507" s="127">
        <v>44575</v>
      </c>
      <c r="J507" s="66" t="s">
        <v>2379</v>
      </c>
      <c r="K507" s="83" t="s">
        <v>2991</v>
      </c>
      <c r="L507" s="30">
        <v>52518</v>
      </c>
      <c r="M507" s="83" t="str">
        <f>VLOOKUP(L507,Kardex!$A$1:$I$4996,2,FALSE)</f>
        <v>SILVA RINCON MARIA DEL ROSARIO</v>
      </c>
      <c r="N507" s="83" t="str">
        <f>VLOOKUP(L507,Kardex!$A$1:$I$4996,4,FALSE)</f>
        <v>ASESOR</v>
      </c>
      <c r="O507" s="83" t="str">
        <f>VLOOKUP(L507,Kardex!$A$1:$I$4996,5,FALSE)</f>
        <v>JAL GDL ARCOS VALLARTA</v>
      </c>
      <c r="P507" s="49">
        <v>0.3</v>
      </c>
      <c r="Q507" s="120">
        <f t="shared" si="15"/>
        <v>65.801999999999992</v>
      </c>
    </row>
    <row r="508" spans="1:17" s="125" customFormat="1" ht="12" customHeight="1">
      <c r="A508" s="83" t="s">
        <v>2311</v>
      </c>
      <c r="B508" s="84" t="s">
        <v>1249</v>
      </c>
      <c r="C508" s="34">
        <v>4012000057942</v>
      </c>
      <c r="D508" s="35">
        <v>427.89</v>
      </c>
      <c r="E508" s="67">
        <f t="shared" si="14"/>
        <v>64.183499999999995</v>
      </c>
      <c r="F508" s="68">
        <v>0.15</v>
      </c>
      <c r="G508" s="65"/>
      <c r="H508" s="65" t="s">
        <v>2339</v>
      </c>
      <c r="I508" s="127">
        <v>44581</v>
      </c>
      <c r="J508" s="66" t="s">
        <v>2379</v>
      </c>
      <c r="K508" s="83" t="s">
        <v>3563</v>
      </c>
      <c r="L508" s="30">
        <v>52518</v>
      </c>
      <c r="M508" s="83" t="str">
        <f>VLOOKUP(L508,Kardex!$A$1:$I$4996,2,FALSE)</f>
        <v>SILVA RINCON MARIA DEL ROSARIO</v>
      </c>
      <c r="N508" s="83" t="str">
        <f>VLOOKUP(L508,Kardex!$A$1:$I$4996,4,FALSE)</f>
        <v>ASESOR</v>
      </c>
      <c r="O508" s="83" t="str">
        <f>VLOOKUP(L508,Kardex!$A$1:$I$4996,5,FALSE)</f>
        <v>JAL GDL ARCOS VALLARTA</v>
      </c>
      <c r="P508" s="49">
        <v>0.3</v>
      </c>
      <c r="Q508" s="120">
        <f t="shared" si="15"/>
        <v>19.255049999999997</v>
      </c>
    </row>
    <row r="509" spans="1:17" s="125" customFormat="1" ht="12" customHeight="1">
      <c r="A509" s="83" t="s">
        <v>2311</v>
      </c>
      <c r="B509" s="84" t="s">
        <v>1249</v>
      </c>
      <c r="C509" s="34">
        <v>4011900474257</v>
      </c>
      <c r="D509" s="35">
        <v>1500.6</v>
      </c>
      <c r="E509" s="67">
        <f t="shared" si="14"/>
        <v>225.08999999999997</v>
      </c>
      <c r="F509" s="68">
        <v>0.15</v>
      </c>
      <c r="G509" s="65"/>
      <c r="H509" s="65" t="s">
        <v>2308</v>
      </c>
      <c r="I509" s="127">
        <v>44585</v>
      </c>
      <c r="J509" s="66" t="s">
        <v>2379</v>
      </c>
      <c r="K509" s="83" t="s">
        <v>3919</v>
      </c>
      <c r="L509" s="30">
        <v>52518</v>
      </c>
      <c r="M509" s="83" t="str">
        <f>VLOOKUP(L509,Kardex!$A$1:$I$4996,2,FALSE)</f>
        <v>SILVA RINCON MARIA DEL ROSARIO</v>
      </c>
      <c r="N509" s="83" t="str">
        <f>VLOOKUP(L509,Kardex!$A$1:$I$4996,4,FALSE)</f>
        <v>ASESOR</v>
      </c>
      <c r="O509" s="83" t="str">
        <f>VLOOKUP(L509,Kardex!$A$1:$I$4996,5,FALSE)</f>
        <v>JAL GDL ARCOS VALLARTA</v>
      </c>
      <c r="P509" s="49">
        <v>0.3</v>
      </c>
      <c r="Q509" s="120">
        <f t="shared" si="15"/>
        <v>67.526999999999987</v>
      </c>
    </row>
    <row r="510" spans="1:17" s="125" customFormat="1" ht="12" customHeight="1">
      <c r="A510" s="83" t="s">
        <v>2338</v>
      </c>
      <c r="B510" s="84" t="s">
        <v>1249</v>
      </c>
      <c r="C510" s="34">
        <v>3101900008584</v>
      </c>
      <c r="D510" s="35">
        <v>229.54</v>
      </c>
      <c r="E510" s="67">
        <f t="shared" si="14"/>
        <v>29.840199999999999</v>
      </c>
      <c r="F510" s="68">
        <v>0.13</v>
      </c>
      <c r="G510" s="65"/>
      <c r="H510" s="65" t="s">
        <v>2339</v>
      </c>
      <c r="I510" s="127">
        <v>44587</v>
      </c>
      <c r="J510" s="66" t="s">
        <v>2379</v>
      </c>
      <c r="K510" s="83" t="s">
        <v>2993</v>
      </c>
      <c r="L510" s="30">
        <v>52518</v>
      </c>
      <c r="M510" s="83" t="str">
        <f>VLOOKUP(L510,Kardex!$A$1:$I$4996,2,FALSE)</f>
        <v>SILVA RINCON MARIA DEL ROSARIO</v>
      </c>
      <c r="N510" s="83" t="str">
        <f>VLOOKUP(L510,Kardex!$A$1:$I$4996,4,FALSE)</f>
        <v>ASESOR</v>
      </c>
      <c r="O510" s="83" t="str">
        <f>VLOOKUP(L510,Kardex!$A$1:$I$4996,5,FALSE)</f>
        <v>JAL GDL ARCOS VALLARTA</v>
      </c>
      <c r="P510" s="49">
        <v>0.3</v>
      </c>
      <c r="Q510" s="120">
        <f t="shared" si="15"/>
        <v>8.9520599999999995</v>
      </c>
    </row>
    <row r="511" spans="1:17" s="125" customFormat="1" ht="12" customHeight="1">
      <c r="A511" s="83" t="s">
        <v>2311</v>
      </c>
      <c r="B511" s="84" t="s">
        <v>1249</v>
      </c>
      <c r="C511" s="34">
        <v>4052000027934</v>
      </c>
      <c r="D511" s="35">
        <v>8931.1</v>
      </c>
      <c r="E511" s="67">
        <f t="shared" si="14"/>
        <v>1161.05</v>
      </c>
      <c r="F511" s="68">
        <v>0.13000078377803406</v>
      </c>
      <c r="G511" s="65"/>
      <c r="H511" s="65" t="s">
        <v>2266</v>
      </c>
      <c r="I511" s="127">
        <v>44588</v>
      </c>
      <c r="J511" s="66" t="s">
        <v>2379</v>
      </c>
      <c r="K511" s="83" t="s">
        <v>3920</v>
      </c>
      <c r="L511" s="30">
        <v>52518</v>
      </c>
      <c r="M511" s="83" t="str">
        <f>VLOOKUP(L511,Kardex!$A$1:$I$4996,2,FALSE)</f>
        <v>SILVA RINCON MARIA DEL ROSARIO</v>
      </c>
      <c r="N511" s="83" t="str">
        <f>VLOOKUP(L511,Kardex!$A$1:$I$4996,4,FALSE)</f>
        <v>ASESOR</v>
      </c>
      <c r="O511" s="83" t="str">
        <f>VLOOKUP(L511,Kardex!$A$1:$I$4996,5,FALSE)</f>
        <v>JAL GDL ARCOS VALLARTA</v>
      </c>
      <c r="P511" s="49">
        <v>0.3</v>
      </c>
      <c r="Q511" s="120">
        <f t="shared" si="15"/>
        <v>348.315</v>
      </c>
    </row>
    <row r="512" spans="1:17" s="125" customFormat="1" ht="12" customHeight="1">
      <c r="A512" s="83" t="s">
        <v>2338</v>
      </c>
      <c r="B512" s="84" t="s">
        <v>1249</v>
      </c>
      <c r="C512" s="34">
        <v>3101900007322</v>
      </c>
      <c r="D512" s="35">
        <v>254.38</v>
      </c>
      <c r="E512" s="67">
        <f t="shared" si="14"/>
        <v>33.069400000000002</v>
      </c>
      <c r="F512" s="68">
        <v>0.13</v>
      </c>
      <c r="G512" s="65"/>
      <c r="H512" s="65" t="s">
        <v>2339</v>
      </c>
      <c r="I512" s="127">
        <v>44592</v>
      </c>
      <c r="J512" s="66" t="s">
        <v>2379</v>
      </c>
      <c r="K512" s="83" t="s">
        <v>2994</v>
      </c>
      <c r="L512" s="30">
        <v>52518</v>
      </c>
      <c r="M512" s="83" t="str">
        <f>VLOOKUP(L512,Kardex!$A$1:$I$4996,2,FALSE)</f>
        <v>SILVA RINCON MARIA DEL ROSARIO</v>
      </c>
      <c r="N512" s="83" t="str">
        <f>VLOOKUP(L512,Kardex!$A$1:$I$4996,4,FALSE)</f>
        <v>ASESOR</v>
      </c>
      <c r="O512" s="83" t="str">
        <f>VLOOKUP(L512,Kardex!$A$1:$I$4996,5,FALSE)</f>
        <v>JAL GDL ARCOS VALLARTA</v>
      </c>
      <c r="P512" s="49">
        <v>0.3</v>
      </c>
      <c r="Q512" s="120">
        <f t="shared" si="15"/>
        <v>9.9208200000000009</v>
      </c>
    </row>
    <row r="513" spans="1:17" s="125" customFormat="1" ht="12" customHeight="1">
      <c r="A513" s="83" t="s">
        <v>2311</v>
      </c>
      <c r="B513" s="84" t="s">
        <v>1249</v>
      </c>
      <c r="C513" s="34">
        <v>4011900338519</v>
      </c>
      <c r="D513" s="35">
        <v>466.81</v>
      </c>
      <c r="E513" s="67">
        <f t="shared" si="14"/>
        <v>70.021500000000003</v>
      </c>
      <c r="F513" s="68">
        <v>0.15</v>
      </c>
      <c r="G513" s="65"/>
      <c r="H513" s="65" t="s">
        <v>2339</v>
      </c>
      <c r="I513" s="127">
        <v>44594</v>
      </c>
      <c r="J513" s="66" t="s">
        <v>2379</v>
      </c>
      <c r="K513" s="83" t="s">
        <v>3628</v>
      </c>
      <c r="L513" s="30">
        <v>52518</v>
      </c>
      <c r="M513" s="83" t="str">
        <f>VLOOKUP(L513,Kardex!$A$1:$I$4996,2,FALSE)</f>
        <v>SILVA RINCON MARIA DEL ROSARIO</v>
      </c>
      <c r="N513" s="83" t="str">
        <f>VLOOKUP(L513,Kardex!$A$1:$I$4996,4,FALSE)</f>
        <v>ASESOR</v>
      </c>
      <c r="O513" s="83" t="str">
        <f>VLOOKUP(L513,Kardex!$A$1:$I$4996,5,FALSE)</f>
        <v>JAL GDL ARCOS VALLARTA</v>
      </c>
      <c r="P513" s="49">
        <v>0.3</v>
      </c>
      <c r="Q513" s="120">
        <f t="shared" si="15"/>
        <v>21.006450000000001</v>
      </c>
    </row>
    <row r="514" spans="1:17" s="125" customFormat="1" ht="12" customHeight="1">
      <c r="A514" s="83" t="s">
        <v>2338</v>
      </c>
      <c r="B514" s="84" t="s">
        <v>1249</v>
      </c>
      <c r="C514" s="34">
        <v>3101900008414</v>
      </c>
      <c r="D514" s="35">
        <v>174.3</v>
      </c>
      <c r="E514" s="67">
        <f t="shared" si="14"/>
        <v>22.659000000000002</v>
      </c>
      <c r="F514" s="68">
        <v>0.13</v>
      </c>
      <c r="G514" s="65"/>
      <c r="H514" s="65" t="s">
        <v>2339</v>
      </c>
      <c r="I514" s="127">
        <v>44575</v>
      </c>
      <c r="J514" s="66" t="s">
        <v>2379</v>
      </c>
      <c r="K514" s="83" t="s">
        <v>2995</v>
      </c>
      <c r="L514" s="30">
        <v>52406</v>
      </c>
      <c r="M514" s="83" t="str">
        <f>VLOOKUP(L514,Kardex!$A$1:$I$4996,2,FALSE)</f>
        <v>ALATORRE RODRIGUEZ MARIA ESTHER</v>
      </c>
      <c r="N514" s="83" t="str">
        <f>VLOOKUP(L514,Kardex!$A$1:$I$4996,4,FALSE)</f>
        <v>ASESOR SENIOR</v>
      </c>
      <c r="O514" s="83" t="str">
        <f>VLOOKUP(L514,Kardex!$A$1:$I$4996,5,FALSE)</f>
        <v>JAL GDL FORUM TLAQUEPAQUE</v>
      </c>
      <c r="P514" s="49">
        <v>0.3</v>
      </c>
      <c r="Q514" s="120">
        <f t="shared" si="15"/>
        <v>6.7977000000000007</v>
      </c>
    </row>
    <row r="515" spans="1:17" s="125" customFormat="1" ht="12" customHeight="1">
      <c r="A515" s="83" t="s">
        <v>2338</v>
      </c>
      <c r="B515" s="84" t="s">
        <v>1249</v>
      </c>
      <c r="C515" s="34">
        <v>3102000004834</v>
      </c>
      <c r="D515" s="35">
        <v>858.64</v>
      </c>
      <c r="E515" s="67">
        <f t="shared" ref="E515:E578" si="16">+D515*F515</f>
        <v>111.6232</v>
      </c>
      <c r="F515" s="68">
        <v>0.13</v>
      </c>
      <c r="G515" s="65"/>
      <c r="H515" s="65" t="s">
        <v>2265</v>
      </c>
      <c r="I515" s="127">
        <v>44594</v>
      </c>
      <c r="J515" s="66" t="s">
        <v>2379</v>
      </c>
      <c r="K515" s="83" t="s">
        <v>3921</v>
      </c>
      <c r="L515" s="30">
        <v>52406</v>
      </c>
      <c r="M515" s="83" t="str">
        <f>VLOOKUP(L515,Kardex!$A$1:$I$4996,2,FALSE)</f>
        <v>ALATORRE RODRIGUEZ MARIA ESTHER</v>
      </c>
      <c r="N515" s="83" t="str">
        <f>VLOOKUP(L515,Kardex!$A$1:$I$4996,4,FALSE)</f>
        <v>ASESOR SENIOR</v>
      </c>
      <c r="O515" s="83" t="str">
        <f>VLOOKUP(L515,Kardex!$A$1:$I$4996,5,FALSE)</f>
        <v>JAL GDL FORUM TLAQUEPAQUE</v>
      </c>
      <c r="P515" s="49">
        <v>0.3</v>
      </c>
      <c r="Q515" s="120">
        <f t="shared" ref="Q515:Q578" si="17">E515*P515</f>
        <v>33.486959999999996</v>
      </c>
    </row>
    <row r="516" spans="1:17" s="125" customFormat="1" ht="12" customHeight="1">
      <c r="A516" s="83" t="s">
        <v>2311</v>
      </c>
      <c r="B516" s="84" t="s">
        <v>1249</v>
      </c>
      <c r="C516" s="34">
        <v>4011900411683</v>
      </c>
      <c r="D516" s="35">
        <v>353.17</v>
      </c>
      <c r="E516" s="67">
        <f t="shared" si="16"/>
        <v>52.975500000000004</v>
      </c>
      <c r="F516" s="68">
        <v>0.15</v>
      </c>
      <c r="G516" s="65"/>
      <c r="H516" s="65" t="s">
        <v>2339</v>
      </c>
      <c r="I516" s="127">
        <v>44571</v>
      </c>
      <c r="J516" s="66" t="s">
        <v>2379</v>
      </c>
      <c r="K516" s="83" t="s">
        <v>2996</v>
      </c>
      <c r="L516" s="30">
        <v>60603</v>
      </c>
      <c r="M516" s="83" t="str">
        <f>VLOOKUP(L516,Kardex!$A$1:$I$4996,2,FALSE)</f>
        <v>BARRERA RODRIGUEZ JENIFER PAULINA</v>
      </c>
      <c r="N516" s="83" t="str">
        <f>VLOOKUP(L516,Kardex!$A$1:$I$4996,4,FALSE)</f>
        <v>EJECUTIVO DE SERVICIO</v>
      </c>
      <c r="O516" s="83" t="str">
        <f>VLOOKUP(L516,Kardex!$A$1:$I$4996,5,FALSE)</f>
        <v>JAL GDL FORUM TLAQUEPAQUE</v>
      </c>
      <c r="P516" s="49">
        <v>0.3</v>
      </c>
      <c r="Q516" s="120">
        <f t="shared" si="17"/>
        <v>15.89265</v>
      </c>
    </row>
    <row r="517" spans="1:17" s="125" customFormat="1" ht="12" customHeight="1">
      <c r="A517" s="83" t="s">
        <v>2311</v>
      </c>
      <c r="B517" s="84" t="s">
        <v>1249</v>
      </c>
      <c r="C517" s="34">
        <v>4012000063281</v>
      </c>
      <c r="D517" s="35">
        <v>314.06</v>
      </c>
      <c r="E517" s="67">
        <f t="shared" si="16"/>
        <v>47.109000000000002</v>
      </c>
      <c r="F517" s="68">
        <v>0.15</v>
      </c>
      <c r="G517" s="65"/>
      <c r="H517" s="65" t="s">
        <v>2339</v>
      </c>
      <c r="I517" s="127">
        <v>44571</v>
      </c>
      <c r="J517" s="66" t="s">
        <v>2379</v>
      </c>
      <c r="K517" s="83" t="s">
        <v>2997</v>
      </c>
      <c r="L517" s="30">
        <v>60603</v>
      </c>
      <c r="M517" s="83" t="str">
        <f>VLOOKUP(L517,Kardex!$A$1:$I$4996,2,FALSE)</f>
        <v>BARRERA RODRIGUEZ JENIFER PAULINA</v>
      </c>
      <c r="N517" s="83" t="str">
        <f>VLOOKUP(L517,Kardex!$A$1:$I$4996,4,FALSE)</f>
        <v>EJECUTIVO DE SERVICIO</v>
      </c>
      <c r="O517" s="83" t="str">
        <f>VLOOKUP(L517,Kardex!$A$1:$I$4996,5,FALSE)</f>
        <v>JAL GDL FORUM TLAQUEPAQUE</v>
      </c>
      <c r="P517" s="49">
        <v>0.3</v>
      </c>
      <c r="Q517" s="120">
        <f t="shared" si="17"/>
        <v>14.1327</v>
      </c>
    </row>
    <row r="518" spans="1:17" s="125" customFormat="1" ht="12" customHeight="1">
      <c r="A518" s="83" t="s">
        <v>2311</v>
      </c>
      <c r="B518" s="84" t="s">
        <v>1249</v>
      </c>
      <c r="C518" s="34">
        <v>4012100264926</v>
      </c>
      <c r="D518" s="35">
        <v>372.75</v>
      </c>
      <c r="E518" s="67">
        <f t="shared" si="16"/>
        <v>55.912500000000001</v>
      </c>
      <c r="F518" s="68">
        <v>0.15</v>
      </c>
      <c r="G518" s="65"/>
      <c r="H518" s="65" t="s">
        <v>2339</v>
      </c>
      <c r="I518" s="127">
        <v>44589</v>
      </c>
      <c r="J518" s="66" t="s">
        <v>2322</v>
      </c>
      <c r="K518" s="83" t="s">
        <v>2997</v>
      </c>
      <c r="L518" s="30">
        <v>60603</v>
      </c>
      <c r="M518" s="83" t="str">
        <f>VLOOKUP(L518,Kardex!$A$1:$I$4996,2,FALSE)</f>
        <v>BARRERA RODRIGUEZ JENIFER PAULINA</v>
      </c>
      <c r="N518" s="83" t="str">
        <f>VLOOKUP(L518,Kardex!$A$1:$I$4996,4,FALSE)</f>
        <v>EJECUTIVO DE SERVICIO</v>
      </c>
      <c r="O518" s="83" t="str">
        <f>VLOOKUP(L518,Kardex!$A$1:$I$4996,5,FALSE)</f>
        <v>JAL GDL FORUM TLAQUEPAQUE</v>
      </c>
      <c r="P518" s="49">
        <v>0.3</v>
      </c>
      <c r="Q518" s="120">
        <f t="shared" si="17"/>
        <v>16.77375</v>
      </c>
    </row>
    <row r="519" spans="1:17" s="125" customFormat="1" ht="12" customHeight="1">
      <c r="A519" s="83" t="s">
        <v>2311</v>
      </c>
      <c r="B519" s="84" t="s">
        <v>1249</v>
      </c>
      <c r="C519" s="34">
        <v>4012100031178</v>
      </c>
      <c r="D519" s="35">
        <v>5337.08</v>
      </c>
      <c r="E519" s="67">
        <f t="shared" si="16"/>
        <v>800.56200000000001</v>
      </c>
      <c r="F519" s="68">
        <v>0.15</v>
      </c>
      <c r="G519" s="65"/>
      <c r="H519" s="65" t="s">
        <v>2266</v>
      </c>
      <c r="I519" s="127">
        <v>44568</v>
      </c>
      <c r="J519" s="66" t="s">
        <v>2379</v>
      </c>
      <c r="K519" s="83" t="s">
        <v>3922</v>
      </c>
      <c r="L519" s="30">
        <v>62156</v>
      </c>
      <c r="M519" s="83" t="str">
        <f>VLOOKUP(L519,Kardex!$A$1:$I$4996,2,FALSE)</f>
        <v>HERNANDEZ GUTIERREZ CARLOS</v>
      </c>
      <c r="N519" s="83" t="str">
        <f>VLOOKUP(L519,Kardex!$A$1:$I$4996,4,FALSE)</f>
        <v>ASESOR</v>
      </c>
      <c r="O519" s="83" t="str">
        <f>VLOOKUP(L519,Kardex!$A$1:$I$4996,5,FALSE)</f>
        <v>JAL GDL FORUM TLAQUEPAQUE</v>
      </c>
      <c r="P519" s="49">
        <v>0.3</v>
      </c>
      <c r="Q519" s="120">
        <f t="shared" si="17"/>
        <v>240.1686</v>
      </c>
    </row>
    <row r="520" spans="1:17" s="125" customFormat="1" ht="12" customHeight="1">
      <c r="A520" s="83" t="s">
        <v>2311</v>
      </c>
      <c r="B520" s="84" t="s">
        <v>1249</v>
      </c>
      <c r="C520" s="34">
        <v>4012100066620</v>
      </c>
      <c r="D520" s="35">
        <v>4227.4799999999996</v>
      </c>
      <c r="E520" s="67">
        <f t="shared" si="16"/>
        <v>634.12199999999996</v>
      </c>
      <c r="F520" s="68">
        <v>0.15</v>
      </c>
      <c r="G520" s="65"/>
      <c r="H520" s="65" t="s">
        <v>2266</v>
      </c>
      <c r="I520" s="127">
        <v>44578</v>
      </c>
      <c r="J520" s="66" t="s">
        <v>2379</v>
      </c>
      <c r="K520" s="83" t="s">
        <v>3923</v>
      </c>
      <c r="L520" s="30">
        <v>62156</v>
      </c>
      <c r="M520" s="83" t="str">
        <f>VLOOKUP(L520,Kardex!$A$1:$I$4996,2,FALSE)</f>
        <v>HERNANDEZ GUTIERREZ CARLOS</v>
      </c>
      <c r="N520" s="83" t="str">
        <f>VLOOKUP(L520,Kardex!$A$1:$I$4996,4,FALSE)</f>
        <v>ASESOR</v>
      </c>
      <c r="O520" s="83" t="str">
        <f>VLOOKUP(L520,Kardex!$A$1:$I$4996,5,FALSE)</f>
        <v>JAL GDL FORUM TLAQUEPAQUE</v>
      </c>
      <c r="P520" s="49">
        <v>0.3</v>
      </c>
      <c r="Q520" s="120">
        <f t="shared" si="17"/>
        <v>190.23659999999998</v>
      </c>
    </row>
    <row r="521" spans="1:17" s="125" customFormat="1" ht="12" customHeight="1">
      <c r="A521" s="83" t="s">
        <v>2311</v>
      </c>
      <c r="B521" s="84" t="s">
        <v>1249</v>
      </c>
      <c r="C521" s="34">
        <v>4012200033371</v>
      </c>
      <c r="D521" s="35">
        <v>7900.05</v>
      </c>
      <c r="E521" s="67">
        <f t="shared" si="16"/>
        <v>1185.0074999999999</v>
      </c>
      <c r="F521" s="68">
        <v>0.15</v>
      </c>
      <c r="G521" s="65"/>
      <c r="H521" s="65" t="s">
        <v>2266</v>
      </c>
      <c r="I521" s="127">
        <v>44592</v>
      </c>
      <c r="J521" s="66" t="s">
        <v>2322</v>
      </c>
      <c r="K521" s="83" t="s">
        <v>3924</v>
      </c>
      <c r="L521" s="30">
        <v>62156</v>
      </c>
      <c r="M521" s="83" t="str">
        <f>VLOOKUP(L521,Kardex!$A$1:$I$4996,2,FALSE)</f>
        <v>HERNANDEZ GUTIERREZ CARLOS</v>
      </c>
      <c r="N521" s="83" t="str">
        <f>VLOOKUP(L521,Kardex!$A$1:$I$4996,4,FALSE)</f>
        <v>ASESOR</v>
      </c>
      <c r="O521" s="83" t="str">
        <f>VLOOKUP(L521,Kardex!$A$1:$I$4996,5,FALSE)</f>
        <v>JAL GDL FORUM TLAQUEPAQUE</v>
      </c>
      <c r="P521" s="49">
        <v>0.3</v>
      </c>
      <c r="Q521" s="120">
        <f t="shared" si="17"/>
        <v>355.50224999999995</v>
      </c>
    </row>
    <row r="522" spans="1:17" s="125" customFormat="1" ht="12" customHeight="1">
      <c r="A522" s="83" t="s">
        <v>2311</v>
      </c>
      <c r="B522" s="84" t="s">
        <v>1249</v>
      </c>
      <c r="C522" s="34">
        <v>4012000024090</v>
      </c>
      <c r="D522" s="35">
        <v>3278.46</v>
      </c>
      <c r="E522" s="67">
        <f t="shared" si="16"/>
        <v>491.76900000000001</v>
      </c>
      <c r="F522" s="68">
        <v>0.15</v>
      </c>
      <c r="G522" s="65"/>
      <c r="H522" s="65" t="s">
        <v>2266</v>
      </c>
      <c r="I522" s="127">
        <v>44585</v>
      </c>
      <c r="J522" s="66" t="s">
        <v>2379</v>
      </c>
      <c r="K522" s="83" t="s">
        <v>3925</v>
      </c>
      <c r="L522" s="30">
        <v>51471</v>
      </c>
      <c r="M522" s="83" t="str">
        <f>VLOOKUP(L522,Kardex!$A$1:$I$4996,2,FALSE)</f>
        <v>NAVARRO CISNEROS LUIS FERNANDO</v>
      </c>
      <c r="N522" s="83" t="str">
        <f>VLOOKUP(L522,Kardex!$A$1:$I$4996,4,FALSE)</f>
        <v>ASESOR</v>
      </c>
      <c r="O522" s="83" t="str">
        <f>VLOOKUP(L522,Kardex!$A$1:$I$4996,5,FALSE)</f>
        <v>JAL GDL FORUM TLAQUEPAQUE</v>
      </c>
      <c r="P522" s="49">
        <v>0.3</v>
      </c>
      <c r="Q522" s="120">
        <f t="shared" si="17"/>
        <v>147.5307</v>
      </c>
    </row>
    <row r="523" spans="1:17" s="125" customFormat="1" ht="12" customHeight="1">
      <c r="A523" s="83" t="s">
        <v>2311</v>
      </c>
      <c r="B523" s="84" t="s">
        <v>1249</v>
      </c>
      <c r="C523" s="34">
        <v>4012000001809</v>
      </c>
      <c r="D523" s="35">
        <v>4569.2299999999996</v>
      </c>
      <c r="E523" s="67">
        <f t="shared" si="16"/>
        <v>685.38449999999989</v>
      </c>
      <c r="F523" s="68">
        <v>0.15</v>
      </c>
      <c r="G523" s="65"/>
      <c r="H523" s="65" t="s">
        <v>2266</v>
      </c>
      <c r="I523" s="127">
        <v>44588</v>
      </c>
      <c r="J523" s="66" t="s">
        <v>2379</v>
      </c>
      <c r="K523" s="83" t="s">
        <v>3926</v>
      </c>
      <c r="L523" s="30">
        <v>51471</v>
      </c>
      <c r="M523" s="83" t="str">
        <f>VLOOKUP(L523,Kardex!$A$1:$I$4996,2,FALSE)</f>
        <v>NAVARRO CISNEROS LUIS FERNANDO</v>
      </c>
      <c r="N523" s="83" t="str">
        <f>VLOOKUP(L523,Kardex!$A$1:$I$4996,4,FALSE)</f>
        <v>ASESOR</v>
      </c>
      <c r="O523" s="83" t="str">
        <f>VLOOKUP(L523,Kardex!$A$1:$I$4996,5,FALSE)</f>
        <v>JAL GDL FORUM TLAQUEPAQUE</v>
      </c>
      <c r="P523" s="49">
        <v>0.3</v>
      </c>
      <c r="Q523" s="120">
        <f t="shared" si="17"/>
        <v>205.61534999999995</v>
      </c>
    </row>
    <row r="524" spans="1:17" s="125" customFormat="1" ht="12" customHeight="1">
      <c r="A524" s="83" t="s">
        <v>2311</v>
      </c>
      <c r="B524" s="84" t="s">
        <v>1249</v>
      </c>
      <c r="C524" s="34">
        <v>4012000025490</v>
      </c>
      <c r="D524" s="35">
        <v>3705.45</v>
      </c>
      <c r="E524" s="67">
        <f t="shared" si="16"/>
        <v>555.8175</v>
      </c>
      <c r="F524" s="68">
        <v>0.15</v>
      </c>
      <c r="G524" s="65"/>
      <c r="H524" s="65" t="s">
        <v>2266</v>
      </c>
      <c r="I524" s="127">
        <v>44589</v>
      </c>
      <c r="J524" s="66" t="s">
        <v>2379</v>
      </c>
      <c r="K524" s="83" t="s">
        <v>3927</v>
      </c>
      <c r="L524" s="30">
        <v>51471</v>
      </c>
      <c r="M524" s="83" t="str">
        <f>VLOOKUP(L524,Kardex!$A$1:$I$4996,2,FALSE)</f>
        <v>NAVARRO CISNEROS LUIS FERNANDO</v>
      </c>
      <c r="N524" s="83" t="str">
        <f>VLOOKUP(L524,Kardex!$A$1:$I$4996,4,FALSE)</f>
        <v>ASESOR</v>
      </c>
      <c r="O524" s="83" t="str">
        <f>VLOOKUP(L524,Kardex!$A$1:$I$4996,5,FALSE)</f>
        <v>JAL GDL FORUM TLAQUEPAQUE</v>
      </c>
      <c r="P524" s="49">
        <v>0.3</v>
      </c>
      <c r="Q524" s="120">
        <f t="shared" si="17"/>
        <v>166.74525</v>
      </c>
    </row>
    <row r="525" spans="1:17" s="125" customFormat="1" ht="12" customHeight="1">
      <c r="A525" s="83" t="s">
        <v>2311</v>
      </c>
      <c r="B525" s="84" t="s">
        <v>1249</v>
      </c>
      <c r="C525" s="34">
        <v>4012000004172</v>
      </c>
      <c r="D525" s="35">
        <v>320.83</v>
      </c>
      <c r="E525" s="67">
        <f t="shared" si="16"/>
        <v>48.124499999999998</v>
      </c>
      <c r="F525" s="68">
        <v>0.15</v>
      </c>
      <c r="G525" s="65"/>
      <c r="H525" s="65" t="s">
        <v>2339</v>
      </c>
      <c r="I525" s="127">
        <v>44578</v>
      </c>
      <c r="J525" s="66" t="s">
        <v>2379</v>
      </c>
      <c r="K525" s="83" t="s">
        <v>2998</v>
      </c>
      <c r="L525" s="30">
        <v>97823</v>
      </c>
      <c r="M525" s="83" t="str">
        <f>VLOOKUP(L525,Kardex!$A$1:$I$4996,2,FALSE)</f>
        <v>RODRIGUEZ PIMENTEL TANIA GUADALUPE</v>
      </c>
      <c r="N525" s="83" t="str">
        <f>VLOOKUP(L525,Kardex!$A$1:$I$4996,4,FALSE)</f>
        <v>EJECUTIVO DE SERVICIO</v>
      </c>
      <c r="O525" s="83" t="str">
        <f>VLOOKUP(L525,Kardex!$A$1:$I$4996,5,FALSE)</f>
        <v>JAL GDL FORUM TLAQUEPAQUE</v>
      </c>
      <c r="P525" s="49">
        <v>0.3</v>
      </c>
      <c r="Q525" s="120">
        <f t="shared" si="17"/>
        <v>14.437349999999999</v>
      </c>
    </row>
    <row r="526" spans="1:17" s="125" customFormat="1" ht="12" customHeight="1">
      <c r="A526" s="83" t="s">
        <v>2311</v>
      </c>
      <c r="B526" s="84" t="s">
        <v>1249</v>
      </c>
      <c r="C526" s="34">
        <v>4012100097832</v>
      </c>
      <c r="D526" s="35">
        <v>251.84</v>
      </c>
      <c r="E526" s="67">
        <f t="shared" si="16"/>
        <v>37.775999999999996</v>
      </c>
      <c r="F526" s="68">
        <v>0.15</v>
      </c>
      <c r="G526" s="65"/>
      <c r="H526" s="65" t="s">
        <v>2339</v>
      </c>
      <c r="I526" s="127">
        <v>44578</v>
      </c>
      <c r="J526" s="66" t="s">
        <v>2322</v>
      </c>
      <c r="K526" s="83" t="s">
        <v>2999</v>
      </c>
      <c r="L526" s="30">
        <v>97823</v>
      </c>
      <c r="M526" s="83" t="str">
        <f>VLOOKUP(L526,Kardex!$A$1:$I$4996,2,FALSE)</f>
        <v>RODRIGUEZ PIMENTEL TANIA GUADALUPE</v>
      </c>
      <c r="N526" s="83" t="str">
        <f>VLOOKUP(L526,Kardex!$A$1:$I$4996,4,FALSE)</f>
        <v>EJECUTIVO DE SERVICIO</v>
      </c>
      <c r="O526" s="83" t="str">
        <f>VLOOKUP(L526,Kardex!$A$1:$I$4996,5,FALSE)</f>
        <v>JAL GDL FORUM TLAQUEPAQUE</v>
      </c>
      <c r="P526" s="49">
        <v>0.3</v>
      </c>
      <c r="Q526" s="120">
        <f t="shared" si="17"/>
        <v>11.332799999999999</v>
      </c>
    </row>
    <row r="527" spans="1:17" s="125" customFormat="1" ht="12" customHeight="1">
      <c r="A527" s="83" t="s">
        <v>2311</v>
      </c>
      <c r="B527" s="84" t="s">
        <v>1249</v>
      </c>
      <c r="C527" s="34">
        <v>4012000004152</v>
      </c>
      <c r="D527" s="35">
        <v>309.79000000000002</v>
      </c>
      <c r="E527" s="67">
        <f t="shared" si="16"/>
        <v>46.468499999999999</v>
      </c>
      <c r="F527" s="68">
        <v>0.15</v>
      </c>
      <c r="G527" s="65"/>
      <c r="H527" s="65" t="s">
        <v>2339</v>
      </c>
      <c r="I527" s="127">
        <v>44579</v>
      </c>
      <c r="J527" s="66" t="s">
        <v>2379</v>
      </c>
      <c r="K527" s="83" t="s">
        <v>2998</v>
      </c>
      <c r="L527" s="30">
        <v>97823</v>
      </c>
      <c r="M527" s="83" t="str">
        <f>VLOOKUP(L527,Kardex!$A$1:$I$4996,2,FALSE)</f>
        <v>RODRIGUEZ PIMENTEL TANIA GUADALUPE</v>
      </c>
      <c r="N527" s="83" t="str">
        <f>VLOOKUP(L527,Kardex!$A$1:$I$4996,4,FALSE)</f>
        <v>EJECUTIVO DE SERVICIO</v>
      </c>
      <c r="O527" s="83" t="str">
        <f>VLOOKUP(L527,Kardex!$A$1:$I$4996,5,FALSE)</f>
        <v>JAL GDL FORUM TLAQUEPAQUE</v>
      </c>
      <c r="P527" s="49">
        <v>0.3</v>
      </c>
      <c r="Q527" s="120">
        <f t="shared" si="17"/>
        <v>13.94055</v>
      </c>
    </row>
    <row r="528" spans="1:17" s="125" customFormat="1" ht="12" customHeight="1">
      <c r="A528" s="83" t="s">
        <v>2311</v>
      </c>
      <c r="B528" s="84" t="s">
        <v>1249</v>
      </c>
      <c r="C528" s="34">
        <v>4012000084154</v>
      </c>
      <c r="D528" s="35">
        <v>632.45000000000005</v>
      </c>
      <c r="E528" s="67">
        <f t="shared" si="16"/>
        <v>94.867500000000007</v>
      </c>
      <c r="F528" s="68">
        <v>0.15</v>
      </c>
      <c r="G528" s="65"/>
      <c r="H528" s="65" t="s">
        <v>2339</v>
      </c>
      <c r="I528" s="127">
        <v>44580</v>
      </c>
      <c r="J528" s="66" t="s">
        <v>2379</v>
      </c>
      <c r="K528" s="83" t="s">
        <v>3000</v>
      </c>
      <c r="L528" s="30">
        <v>97823</v>
      </c>
      <c r="M528" s="83" t="str">
        <f>VLOOKUP(L528,Kardex!$A$1:$I$4996,2,FALSE)</f>
        <v>RODRIGUEZ PIMENTEL TANIA GUADALUPE</v>
      </c>
      <c r="N528" s="83" t="str">
        <f>VLOOKUP(L528,Kardex!$A$1:$I$4996,4,FALSE)</f>
        <v>EJECUTIVO DE SERVICIO</v>
      </c>
      <c r="O528" s="83" t="str">
        <f>VLOOKUP(L528,Kardex!$A$1:$I$4996,5,FALSE)</f>
        <v>JAL GDL FORUM TLAQUEPAQUE</v>
      </c>
      <c r="P528" s="49">
        <v>0.3</v>
      </c>
      <c r="Q528" s="120">
        <f t="shared" si="17"/>
        <v>28.460250000000002</v>
      </c>
    </row>
    <row r="529" spans="1:17" s="125" customFormat="1" ht="12" customHeight="1">
      <c r="A529" s="83" t="s">
        <v>2311</v>
      </c>
      <c r="B529" s="84" t="s">
        <v>1249</v>
      </c>
      <c r="C529" s="34">
        <v>4012000033461</v>
      </c>
      <c r="D529" s="35">
        <v>2061.83</v>
      </c>
      <c r="E529" s="67">
        <f t="shared" si="16"/>
        <v>309.27449999999999</v>
      </c>
      <c r="F529" s="68">
        <v>0.15</v>
      </c>
      <c r="G529" s="65"/>
      <c r="H529" s="65" t="s">
        <v>2265</v>
      </c>
      <c r="I529" s="127">
        <v>44582</v>
      </c>
      <c r="J529" s="66" t="s">
        <v>2379</v>
      </c>
      <c r="K529" s="83" t="s">
        <v>3631</v>
      </c>
      <c r="L529" s="30">
        <v>97823</v>
      </c>
      <c r="M529" s="83" t="str">
        <f>VLOOKUP(L529,Kardex!$A$1:$I$4996,2,FALSE)</f>
        <v>RODRIGUEZ PIMENTEL TANIA GUADALUPE</v>
      </c>
      <c r="N529" s="83" t="str">
        <f>VLOOKUP(L529,Kardex!$A$1:$I$4996,4,FALSE)</f>
        <v>EJECUTIVO DE SERVICIO</v>
      </c>
      <c r="O529" s="83" t="str">
        <f>VLOOKUP(L529,Kardex!$A$1:$I$4996,5,FALSE)</f>
        <v>JAL GDL FORUM TLAQUEPAQUE</v>
      </c>
      <c r="P529" s="49">
        <v>0.3</v>
      </c>
      <c r="Q529" s="120">
        <f t="shared" si="17"/>
        <v>92.782349999999994</v>
      </c>
    </row>
    <row r="530" spans="1:17" s="125" customFormat="1" ht="12" customHeight="1">
      <c r="A530" s="83" t="s">
        <v>2311</v>
      </c>
      <c r="B530" s="84" t="s">
        <v>1249</v>
      </c>
      <c r="C530" s="34">
        <v>4052000027942</v>
      </c>
      <c r="D530" s="35">
        <v>4868.43</v>
      </c>
      <c r="E530" s="67">
        <f t="shared" si="16"/>
        <v>632.88</v>
      </c>
      <c r="F530" s="68">
        <v>0.12999673406005632</v>
      </c>
      <c r="G530" s="65"/>
      <c r="H530" s="65" t="s">
        <v>2266</v>
      </c>
      <c r="I530" s="127">
        <v>44586</v>
      </c>
      <c r="J530" s="66" t="s">
        <v>2379</v>
      </c>
      <c r="K530" s="83" t="s">
        <v>3928</v>
      </c>
      <c r="L530" s="30">
        <v>97823</v>
      </c>
      <c r="M530" s="83" t="str">
        <f>VLOOKUP(L530,Kardex!$A$1:$I$4996,2,FALSE)</f>
        <v>RODRIGUEZ PIMENTEL TANIA GUADALUPE</v>
      </c>
      <c r="N530" s="83" t="str">
        <f>VLOOKUP(L530,Kardex!$A$1:$I$4996,4,FALSE)</f>
        <v>EJECUTIVO DE SERVICIO</v>
      </c>
      <c r="O530" s="83" t="str">
        <f>VLOOKUP(L530,Kardex!$A$1:$I$4996,5,FALSE)</f>
        <v>JAL GDL FORUM TLAQUEPAQUE</v>
      </c>
      <c r="P530" s="49">
        <v>0.3</v>
      </c>
      <c r="Q530" s="120">
        <f t="shared" si="17"/>
        <v>189.864</v>
      </c>
    </row>
    <row r="531" spans="1:17" s="125" customFormat="1" ht="12" customHeight="1">
      <c r="A531" s="83" t="s">
        <v>2311</v>
      </c>
      <c r="B531" s="84" t="s">
        <v>1249</v>
      </c>
      <c r="C531" s="34">
        <v>4012100290755</v>
      </c>
      <c r="D531" s="35">
        <v>769.09</v>
      </c>
      <c r="E531" s="67">
        <f t="shared" si="16"/>
        <v>115.3635</v>
      </c>
      <c r="F531" s="68">
        <v>0.15</v>
      </c>
      <c r="G531" s="65"/>
      <c r="H531" s="65" t="s">
        <v>2339</v>
      </c>
      <c r="I531" s="127">
        <v>44588</v>
      </c>
      <c r="J531" s="66" t="s">
        <v>2322</v>
      </c>
      <c r="K531" s="83" t="s">
        <v>3001</v>
      </c>
      <c r="L531" s="30">
        <v>97823</v>
      </c>
      <c r="M531" s="83" t="str">
        <f>VLOOKUP(L531,Kardex!$A$1:$I$4996,2,FALSE)</f>
        <v>RODRIGUEZ PIMENTEL TANIA GUADALUPE</v>
      </c>
      <c r="N531" s="83" t="str">
        <f>VLOOKUP(L531,Kardex!$A$1:$I$4996,4,FALSE)</f>
        <v>EJECUTIVO DE SERVICIO</v>
      </c>
      <c r="O531" s="83" t="str">
        <f>VLOOKUP(L531,Kardex!$A$1:$I$4996,5,FALSE)</f>
        <v>JAL GDL FORUM TLAQUEPAQUE</v>
      </c>
      <c r="P531" s="49">
        <v>0.3</v>
      </c>
      <c r="Q531" s="120">
        <f t="shared" si="17"/>
        <v>34.609049999999996</v>
      </c>
    </row>
    <row r="532" spans="1:17" s="125" customFormat="1" ht="12" customHeight="1">
      <c r="A532" s="83" t="s">
        <v>2311</v>
      </c>
      <c r="B532" s="84" t="s">
        <v>1249</v>
      </c>
      <c r="C532" s="34">
        <v>4012000020958</v>
      </c>
      <c r="D532" s="35">
        <v>11148.65</v>
      </c>
      <c r="E532" s="67">
        <f t="shared" si="16"/>
        <v>1672.2974999999999</v>
      </c>
      <c r="F532" s="68">
        <v>0.15</v>
      </c>
      <c r="G532" s="65"/>
      <c r="H532" s="65" t="s">
        <v>2266</v>
      </c>
      <c r="I532" s="127">
        <v>44580</v>
      </c>
      <c r="J532" s="66" t="s">
        <v>2379</v>
      </c>
      <c r="K532" s="83" t="s">
        <v>3929</v>
      </c>
      <c r="L532" s="30">
        <v>63174</v>
      </c>
      <c r="M532" s="83" t="str">
        <f>VLOOKUP(L532,Kardex!$A$1:$I$4996,2,FALSE)</f>
        <v>ALVAREZ ROBLES PATRICIA EUGENIA</v>
      </c>
      <c r="N532" s="83" t="str">
        <f>VLOOKUP(L532,Kardex!$A$1:$I$4996,4,FALSE)</f>
        <v>ASESOR</v>
      </c>
      <c r="O532" s="83" t="str">
        <f>VLOOKUP(L532,Kardex!$A$1:$I$4996,5,FALSE)</f>
        <v>JAL GDL PLAZA MEXICO</v>
      </c>
      <c r="P532" s="49">
        <v>0.3</v>
      </c>
      <c r="Q532" s="120">
        <f t="shared" si="17"/>
        <v>501.68924999999996</v>
      </c>
    </row>
    <row r="533" spans="1:17" s="125" customFormat="1" ht="12" customHeight="1">
      <c r="A533" s="83" t="s">
        <v>2311</v>
      </c>
      <c r="B533" s="84" t="s">
        <v>1249</v>
      </c>
      <c r="C533" s="34">
        <v>4012000033707</v>
      </c>
      <c r="D533" s="35">
        <v>5423.53</v>
      </c>
      <c r="E533" s="67">
        <f t="shared" si="16"/>
        <v>813.52949999999998</v>
      </c>
      <c r="F533" s="68">
        <v>0.15</v>
      </c>
      <c r="G533" s="65"/>
      <c r="H533" s="65" t="s">
        <v>2266</v>
      </c>
      <c r="I533" s="127">
        <v>44589</v>
      </c>
      <c r="J533" s="66" t="s">
        <v>2379</v>
      </c>
      <c r="K533" s="83" t="s">
        <v>3930</v>
      </c>
      <c r="L533" s="30">
        <v>63174</v>
      </c>
      <c r="M533" s="83" t="str">
        <f>VLOOKUP(L533,Kardex!$A$1:$I$4996,2,FALSE)</f>
        <v>ALVAREZ ROBLES PATRICIA EUGENIA</v>
      </c>
      <c r="N533" s="83" t="str">
        <f>VLOOKUP(L533,Kardex!$A$1:$I$4996,4,FALSE)</f>
        <v>ASESOR</v>
      </c>
      <c r="O533" s="83" t="str">
        <f>VLOOKUP(L533,Kardex!$A$1:$I$4996,5,FALSE)</f>
        <v>JAL GDL PLAZA MEXICO</v>
      </c>
      <c r="P533" s="49">
        <v>0.3</v>
      </c>
      <c r="Q533" s="120">
        <f t="shared" si="17"/>
        <v>244.05884999999998</v>
      </c>
    </row>
    <row r="534" spans="1:17" s="125" customFormat="1" ht="12" customHeight="1">
      <c r="A534" s="83" t="s">
        <v>2311</v>
      </c>
      <c r="B534" s="84" t="s">
        <v>1249</v>
      </c>
      <c r="C534" s="34">
        <v>4052000017711</v>
      </c>
      <c r="D534" s="35">
        <v>1400.96</v>
      </c>
      <c r="E534" s="67">
        <f t="shared" si="16"/>
        <v>210.14400000000001</v>
      </c>
      <c r="F534" s="68">
        <v>0.15</v>
      </c>
      <c r="G534" s="65"/>
      <c r="H534" s="65" t="s">
        <v>2339</v>
      </c>
      <c r="I534" s="127">
        <v>44567</v>
      </c>
      <c r="J534" s="66" t="s">
        <v>2379</v>
      </c>
      <c r="K534" s="83" t="s">
        <v>3931</v>
      </c>
      <c r="L534" s="30">
        <v>62708</v>
      </c>
      <c r="M534" s="83" t="str">
        <f>VLOOKUP(L534,Kardex!$A$1:$I$4996,2,FALSE)</f>
        <v>ASTORGA SARABIA SILVIA PATRICIA</v>
      </c>
      <c r="N534" s="83" t="str">
        <f>VLOOKUP(L534,Kardex!$A$1:$I$4996,4,FALSE)</f>
        <v>ASESOR</v>
      </c>
      <c r="O534" s="83" t="str">
        <f>VLOOKUP(L534,Kardex!$A$1:$I$4996,5,FALSE)</f>
        <v>JAL GDL PLAZA MEXICO</v>
      </c>
      <c r="P534" s="49">
        <v>0.3</v>
      </c>
      <c r="Q534" s="120">
        <f t="shared" si="17"/>
        <v>63.043199999999999</v>
      </c>
    </row>
    <row r="535" spans="1:17" s="125" customFormat="1" ht="12" customHeight="1">
      <c r="A535" s="83" t="s">
        <v>2311</v>
      </c>
      <c r="B535" s="84" t="s">
        <v>1249</v>
      </c>
      <c r="C535" s="34">
        <v>4052000017711</v>
      </c>
      <c r="D535" s="35">
        <v>1400.96</v>
      </c>
      <c r="E535" s="67">
        <f t="shared" si="16"/>
        <v>210.14400000000001</v>
      </c>
      <c r="F535" s="68">
        <v>0.15</v>
      </c>
      <c r="G535" s="65"/>
      <c r="H535" s="65" t="s">
        <v>2339</v>
      </c>
      <c r="I535" s="127">
        <v>44567</v>
      </c>
      <c r="J535" s="66" t="s">
        <v>2379</v>
      </c>
      <c r="K535" s="83" t="s">
        <v>3931</v>
      </c>
      <c r="L535" s="30">
        <v>62708</v>
      </c>
      <c r="M535" s="83" t="str">
        <f>VLOOKUP(L535,Kardex!$A$1:$I$4996,2,FALSE)</f>
        <v>ASTORGA SARABIA SILVIA PATRICIA</v>
      </c>
      <c r="N535" s="83" t="str">
        <f>VLOOKUP(L535,Kardex!$A$1:$I$4996,4,FALSE)</f>
        <v>ASESOR</v>
      </c>
      <c r="O535" s="83" t="str">
        <f>VLOOKUP(L535,Kardex!$A$1:$I$4996,5,FALSE)</f>
        <v>JAL GDL PLAZA MEXICO</v>
      </c>
      <c r="P535" s="49">
        <v>0.3</v>
      </c>
      <c r="Q535" s="120">
        <f t="shared" si="17"/>
        <v>63.043199999999999</v>
      </c>
    </row>
    <row r="536" spans="1:17" s="125" customFormat="1" ht="12" customHeight="1">
      <c r="A536" s="83" t="s">
        <v>2338</v>
      </c>
      <c r="B536" s="84" t="s">
        <v>1249</v>
      </c>
      <c r="C536" s="34">
        <v>3102200000093</v>
      </c>
      <c r="D536" s="35">
        <v>5359.17</v>
      </c>
      <c r="E536" s="67">
        <f t="shared" si="16"/>
        <v>696.69209999999998</v>
      </c>
      <c r="F536" s="68">
        <v>0.13</v>
      </c>
      <c r="G536" s="65"/>
      <c r="H536" s="65" t="s">
        <v>2266</v>
      </c>
      <c r="I536" s="127">
        <v>44579</v>
      </c>
      <c r="J536" s="66" t="s">
        <v>2322</v>
      </c>
      <c r="K536" s="83" t="s">
        <v>3932</v>
      </c>
      <c r="L536" s="30">
        <v>62708</v>
      </c>
      <c r="M536" s="83" t="str">
        <f>VLOOKUP(L536,Kardex!$A$1:$I$4996,2,FALSE)</f>
        <v>ASTORGA SARABIA SILVIA PATRICIA</v>
      </c>
      <c r="N536" s="83" t="str">
        <f>VLOOKUP(L536,Kardex!$A$1:$I$4996,4,FALSE)</f>
        <v>ASESOR</v>
      </c>
      <c r="O536" s="83" t="str">
        <f>VLOOKUP(L536,Kardex!$A$1:$I$4996,5,FALSE)</f>
        <v>JAL GDL PLAZA MEXICO</v>
      </c>
      <c r="P536" s="49">
        <v>0.3</v>
      </c>
      <c r="Q536" s="120">
        <f t="shared" si="17"/>
        <v>209.00762999999998</v>
      </c>
    </row>
    <row r="537" spans="1:17" s="125" customFormat="1" ht="12" customHeight="1">
      <c r="A537" s="83" t="s">
        <v>2338</v>
      </c>
      <c r="B537" s="84" t="s">
        <v>1249</v>
      </c>
      <c r="C537" s="34">
        <v>3102200000095</v>
      </c>
      <c r="D537" s="35">
        <v>2725.74</v>
      </c>
      <c r="E537" s="67">
        <f t="shared" si="16"/>
        <v>354.34620000000001</v>
      </c>
      <c r="F537" s="68">
        <v>0.13</v>
      </c>
      <c r="G537" s="65"/>
      <c r="H537" s="65" t="s">
        <v>2266</v>
      </c>
      <c r="I537" s="127">
        <v>44581</v>
      </c>
      <c r="J537" s="66" t="s">
        <v>2322</v>
      </c>
      <c r="K537" s="83" t="s">
        <v>3933</v>
      </c>
      <c r="L537" s="30">
        <v>62708</v>
      </c>
      <c r="M537" s="83" t="str">
        <f>VLOOKUP(L537,Kardex!$A$1:$I$4996,2,FALSE)</f>
        <v>ASTORGA SARABIA SILVIA PATRICIA</v>
      </c>
      <c r="N537" s="83" t="str">
        <f>VLOOKUP(L537,Kardex!$A$1:$I$4996,4,FALSE)</f>
        <v>ASESOR</v>
      </c>
      <c r="O537" s="83" t="str">
        <f>VLOOKUP(L537,Kardex!$A$1:$I$4996,5,FALSE)</f>
        <v>JAL GDL PLAZA MEXICO</v>
      </c>
      <c r="P537" s="49">
        <v>0.3</v>
      </c>
      <c r="Q537" s="120">
        <f t="shared" si="17"/>
        <v>106.30386</v>
      </c>
    </row>
    <row r="538" spans="1:17" s="125" customFormat="1" ht="12" customHeight="1">
      <c r="A538" s="83" t="s">
        <v>2311</v>
      </c>
      <c r="B538" s="84" t="s">
        <v>1249</v>
      </c>
      <c r="C538" s="34">
        <v>4012100382227</v>
      </c>
      <c r="D538" s="35">
        <v>2385.41</v>
      </c>
      <c r="E538" s="67">
        <f t="shared" si="16"/>
        <v>357.81149999999997</v>
      </c>
      <c r="F538" s="68">
        <v>0.15</v>
      </c>
      <c r="G538" s="65"/>
      <c r="H538" s="65" t="s">
        <v>2308</v>
      </c>
      <c r="I538" s="127">
        <v>44575</v>
      </c>
      <c r="J538" s="66" t="s">
        <v>2322</v>
      </c>
      <c r="K538" s="83" t="s">
        <v>3934</v>
      </c>
      <c r="L538" s="30">
        <v>62774</v>
      </c>
      <c r="M538" s="83" t="str">
        <f>VLOOKUP(L538,Kardex!$A$1:$I$4996,2,FALSE)</f>
        <v>AVELAR AVIÑA ARCELIA</v>
      </c>
      <c r="N538" s="83" t="str">
        <f>VLOOKUP(L538,Kardex!$A$1:$I$4996,4,FALSE)</f>
        <v>EJECUTIVO DE SERVICIO</v>
      </c>
      <c r="O538" s="83" t="str">
        <f>VLOOKUP(L538,Kardex!$A$1:$I$4996,5,FALSE)</f>
        <v>JAL GDL PLAZA MEXICO</v>
      </c>
      <c r="P538" s="49">
        <v>0.3</v>
      </c>
      <c r="Q538" s="120">
        <f t="shared" si="17"/>
        <v>107.34344999999999</v>
      </c>
    </row>
    <row r="539" spans="1:17" s="125" customFormat="1" ht="12" customHeight="1">
      <c r="A539" s="83" t="s">
        <v>2335</v>
      </c>
      <c r="B539" s="84" t="s">
        <v>1249</v>
      </c>
      <c r="C539" s="34">
        <v>2882200000352</v>
      </c>
      <c r="D539" s="35">
        <v>16708.650000000001</v>
      </c>
      <c r="E539" s="67">
        <f t="shared" si="16"/>
        <v>3174.6435000000001</v>
      </c>
      <c r="F539" s="68">
        <v>0.19</v>
      </c>
      <c r="G539" s="65"/>
      <c r="H539" s="65" t="s">
        <v>2266</v>
      </c>
      <c r="I539" s="127">
        <v>44587</v>
      </c>
      <c r="J539" s="66" t="s">
        <v>2322</v>
      </c>
      <c r="K539" s="83" t="s">
        <v>3935</v>
      </c>
      <c r="L539" s="30">
        <v>62774</v>
      </c>
      <c r="M539" s="83" t="str">
        <f>VLOOKUP(L539,Kardex!$A$1:$I$4996,2,FALSE)</f>
        <v>AVELAR AVIÑA ARCELIA</v>
      </c>
      <c r="N539" s="83" t="str">
        <f>VLOOKUP(L539,Kardex!$A$1:$I$4996,4,FALSE)</f>
        <v>EJECUTIVO DE SERVICIO</v>
      </c>
      <c r="O539" s="83" t="str">
        <f>VLOOKUP(L539,Kardex!$A$1:$I$4996,5,FALSE)</f>
        <v>JAL GDL PLAZA MEXICO</v>
      </c>
      <c r="P539" s="49">
        <v>0.3</v>
      </c>
      <c r="Q539" s="120">
        <f t="shared" si="17"/>
        <v>952.39305000000002</v>
      </c>
    </row>
    <row r="540" spans="1:17" s="125" customFormat="1" ht="12" customHeight="1">
      <c r="A540" s="83" t="s">
        <v>2311</v>
      </c>
      <c r="B540" s="84" t="s">
        <v>1249</v>
      </c>
      <c r="C540" s="34">
        <v>4012000599660</v>
      </c>
      <c r="D540" s="35">
        <v>698.88</v>
      </c>
      <c r="E540" s="67">
        <f t="shared" si="16"/>
        <v>104.83199999999999</v>
      </c>
      <c r="F540" s="68">
        <v>0.15</v>
      </c>
      <c r="G540" s="65"/>
      <c r="H540" s="65" t="s">
        <v>2339</v>
      </c>
      <c r="I540" s="127">
        <v>44589</v>
      </c>
      <c r="J540" s="66" t="s">
        <v>2379</v>
      </c>
      <c r="K540" s="83" t="s">
        <v>3564</v>
      </c>
      <c r="L540" s="30">
        <v>62774</v>
      </c>
      <c r="M540" s="83" t="str">
        <f>VLOOKUP(L540,Kardex!$A$1:$I$4996,2,FALSE)</f>
        <v>AVELAR AVIÑA ARCELIA</v>
      </c>
      <c r="N540" s="83" t="str">
        <f>VLOOKUP(L540,Kardex!$A$1:$I$4996,4,FALSE)</f>
        <v>EJECUTIVO DE SERVICIO</v>
      </c>
      <c r="O540" s="83" t="str">
        <f>VLOOKUP(L540,Kardex!$A$1:$I$4996,5,FALSE)</f>
        <v>JAL GDL PLAZA MEXICO</v>
      </c>
      <c r="P540" s="49">
        <v>0.3</v>
      </c>
      <c r="Q540" s="120">
        <f t="shared" si="17"/>
        <v>31.449599999999997</v>
      </c>
    </row>
    <row r="541" spans="1:17" s="125" customFormat="1" ht="12" customHeight="1">
      <c r="A541" s="83" t="s">
        <v>2311</v>
      </c>
      <c r="B541" s="84" t="s">
        <v>1249</v>
      </c>
      <c r="C541" s="34">
        <v>4012000030733</v>
      </c>
      <c r="D541" s="35">
        <v>318.44</v>
      </c>
      <c r="E541" s="67">
        <f t="shared" si="16"/>
        <v>47.765999999999998</v>
      </c>
      <c r="F541" s="68">
        <v>0.15</v>
      </c>
      <c r="G541" s="65"/>
      <c r="H541" s="65" t="s">
        <v>2339</v>
      </c>
      <c r="I541" s="127">
        <v>44592</v>
      </c>
      <c r="J541" s="66" t="s">
        <v>2379</v>
      </c>
      <c r="K541" s="83" t="s">
        <v>3002</v>
      </c>
      <c r="L541" s="30">
        <v>62774</v>
      </c>
      <c r="M541" s="83" t="str">
        <f>VLOOKUP(L541,Kardex!$A$1:$I$4996,2,FALSE)</f>
        <v>AVELAR AVIÑA ARCELIA</v>
      </c>
      <c r="N541" s="83" t="str">
        <f>VLOOKUP(L541,Kardex!$A$1:$I$4996,4,FALSE)</f>
        <v>EJECUTIVO DE SERVICIO</v>
      </c>
      <c r="O541" s="83" t="str">
        <f>VLOOKUP(L541,Kardex!$A$1:$I$4996,5,FALSE)</f>
        <v>JAL GDL PLAZA MEXICO</v>
      </c>
      <c r="P541" s="49">
        <v>0.3</v>
      </c>
      <c r="Q541" s="120">
        <f t="shared" si="17"/>
        <v>14.329799999999999</v>
      </c>
    </row>
    <row r="542" spans="1:17" s="125" customFormat="1" ht="12" customHeight="1">
      <c r="A542" s="83" t="s">
        <v>2311</v>
      </c>
      <c r="B542" s="84" t="s">
        <v>1249</v>
      </c>
      <c r="C542" s="34">
        <v>4012100293130</v>
      </c>
      <c r="D542" s="35">
        <v>734.64</v>
      </c>
      <c r="E542" s="67">
        <f t="shared" si="16"/>
        <v>110.196</v>
      </c>
      <c r="F542" s="68">
        <v>0.15</v>
      </c>
      <c r="G542" s="65"/>
      <c r="H542" s="65" t="s">
        <v>2339</v>
      </c>
      <c r="I542" s="127">
        <v>44582</v>
      </c>
      <c r="J542" s="66" t="s">
        <v>2322</v>
      </c>
      <c r="K542" s="83" t="s">
        <v>3566</v>
      </c>
      <c r="L542" s="30">
        <v>60716</v>
      </c>
      <c r="M542" s="83" t="str">
        <f>VLOOKUP(L542,Kardex!$A$1:$I$4996,2,FALSE)</f>
        <v>AVIÑA FERNANDEZ  MARTIN NAPOLEON</v>
      </c>
      <c r="N542" s="83" t="str">
        <f>VLOOKUP(L542,Kardex!$A$1:$I$4996,4,FALSE)</f>
        <v>ASESOR</v>
      </c>
      <c r="O542" s="83" t="str">
        <f>VLOOKUP(L542,Kardex!$A$1:$I$4996,5,FALSE)</f>
        <v>JAL GDL PLAZA MEXICO</v>
      </c>
      <c r="P542" s="49">
        <v>0.3</v>
      </c>
      <c r="Q542" s="120">
        <f t="shared" si="17"/>
        <v>33.058799999999998</v>
      </c>
    </row>
    <row r="543" spans="1:17" s="125" customFormat="1" ht="12" customHeight="1">
      <c r="A543" s="83" t="s">
        <v>2338</v>
      </c>
      <c r="B543" s="84" t="s">
        <v>1249</v>
      </c>
      <c r="C543" s="34">
        <v>3101900011381</v>
      </c>
      <c r="D543" s="35">
        <v>345.63</v>
      </c>
      <c r="E543" s="67">
        <f t="shared" si="16"/>
        <v>44.931899999999999</v>
      </c>
      <c r="F543" s="68">
        <v>0.13</v>
      </c>
      <c r="G543" s="65"/>
      <c r="H543" s="65" t="s">
        <v>2339</v>
      </c>
      <c r="I543" s="127">
        <v>44588</v>
      </c>
      <c r="J543" s="66" t="s">
        <v>2379</v>
      </c>
      <c r="K543" s="83" t="s">
        <v>2520</v>
      </c>
      <c r="L543" s="30">
        <v>60716</v>
      </c>
      <c r="M543" s="83" t="str">
        <f>VLOOKUP(L543,Kardex!$A$1:$I$4996,2,FALSE)</f>
        <v>AVIÑA FERNANDEZ  MARTIN NAPOLEON</v>
      </c>
      <c r="N543" s="83" t="str">
        <f>VLOOKUP(L543,Kardex!$A$1:$I$4996,4,FALSE)</f>
        <v>ASESOR</v>
      </c>
      <c r="O543" s="83" t="str">
        <f>VLOOKUP(L543,Kardex!$A$1:$I$4996,5,FALSE)</f>
        <v>JAL GDL PLAZA MEXICO</v>
      </c>
      <c r="P543" s="49">
        <v>0.3</v>
      </c>
      <c r="Q543" s="120">
        <f t="shared" si="17"/>
        <v>13.479569999999999</v>
      </c>
    </row>
    <row r="544" spans="1:17" s="125" customFormat="1" ht="12" customHeight="1">
      <c r="A544" s="83" t="s">
        <v>2338</v>
      </c>
      <c r="B544" s="84" t="s">
        <v>1249</v>
      </c>
      <c r="C544" s="34">
        <v>3102100000990</v>
      </c>
      <c r="D544" s="35">
        <v>319.08</v>
      </c>
      <c r="E544" s="67">
        <f t="shared" si="16"/>
        <v>41.480399999999996</v>
      </c>
      <c r="F544" s="68">
        <v>0.13</v>
      </c>
      <c r="G544" s="65"/>
      <c r="H544" s="65" t="s">
        <v>2339</v>
      </c>
      <c r="I544" s="127">
        <v>44592</v>
      </c>
      <c r="J544" s="66" t="s">
        <v>2379</v>
      </c>
      <c r="K544" s="83" t="s">
        <v>3565</v>
      </c>
      <c r="L544" s="30">
        <v>62774</v>
      </c>
      <c r="M544" s="83" t="str">
        <f>VLOOKUP(L544,Kardex!$A$1:$I$4996,2,FALSE)</f>
        <v>AVELAR AVIÑA ARCELIA</v>
      </c>
      <c r="N544" s="83" t="str">
        <f>VLOOKUP(L544,Kardex!$A$1:$I$4996,4,FALSE)</f>
        <v>EJECUTIVO DE SERVICIO</v>
      </c>
      <c r="O544" s="83" t="str">
        <f>VLOOKUP(L544,Kardex!$A$1:$I$4996,5,FALSE)</f>
        <v>JAL GDL PLAZA MEXICO</v>
      </c>
      <c r="P544" s="49">
        <v>0.3</v>
      </c>
      <c r="Q544" s="120">
        <f t="shared" si="17"/>
        <v>12.444119999999998</v>
      </c>
    </row>
    <row r="545" spans="1:17" s="125" customFormat="1" ht="12" customHeight="1">
      <c r="A545" s="83" t="s">
        <v>2338</v>
      </c>
      <c r="B545" s="84" t="s">
        <v>1249</v>
      </c>
      <c r="C545" s="34">
        <v>3101900018523</v>
      </c>
      <c r="D545" s="35">
        <v>372.7</v>
      </c>
      <c r="E545" s="67">
        <f t="shared" si="16"/>
        <v>48.451000000000001</v>
      </c>
      <c r="F545" s="68">
        <v>0.13</v>
      </c>
      <c r="G545" s="65"/>
      <c r="H545" s="65" t="s">
        <v>2339</v>
      </c>
      <c r="I545" s="127">
        <v>44593</v>
      </c>
      <c r="J545" s="66" t="s">
        <v>2379</v>
      </c>
      <c r="K545" s="83" t="s">
        <v>3632</v>
      </c>
      <c r="L545" s="30">
        <v>60483</v>
      </c>
      <c r="M545" s="83" t="str">
        <f>VLOOKUP(L545,Kardex!$A$1:$I$4996,2,FALSE)</f>
        <v>DURON NUNGARAY VERONICA</v>
      </c>
      <c r="N545" s="83" t="str">
        <f>VLOOKUP(L545,Kardex!$A$1:$I$4996,4,FALSE)</f>
        <v>ASESOR</v>
      </c>
      <c r="O545" s="83" t="str">
        <f>VLOOKUP(L545,Kardex!$A$1:$I$4996,5,FALSE)</f>
        <v>JAL GDL PLAZA MEXICO</v>
      </c>
      <c r="P545" s="49">
        <v>0.3</v>
      </c>
      <c r="Q545" s="120">
        <f t="shared" si="17"/>
        <v>14.535299999999999</v>
      </c>
    </row>
    <row r="546" spans="1:17" s="125" customFormat="1" ht="12" customHeight="1">
      <c r="A546" s="83" t="s">
        <v>2311</v>
      </c>
      <c r="B546" s="84" t="s">
        <v>1249</v>
      </c>
      <c r="C546" s="34">
        <v>4011900474560</v>
      </c>
      <c r="D546" s="35">
        <v>357.31</v>
      </c>
      <c r="E546" s="67">
        <f t="shared" si="16"/>
        <v>53.596499999999999</v>
      </c>
      <c r="F546" s="68">
        <v>0.15</v>
      </c>
      <c r="G546" s="65"/>
      <c r="H546" s="65" t="s">
        <v>2339</v>
      </c>
      <c r="I546" s="127">
        <v>44575</v>
      </c>
      <c r="J546" s="66" t="s">
        <v>2379</v>
      </c>
      <c r="K546" s="83" t="s">
        <v>2739</v>
      </c>
      <c r="L546" s="30">
        <v>60483</v>
      </c>
      <c r="M546" s="83" t="str">
        <f>VLOOKUP(L546,Kardex!$A$1:$I$4996,2,FALSE)</f>
        <v>DURON NUNGARAY VERONICA</v>
      </c>
      <c r="N546" s="83" t="str">
        <f>VLOOKUP(L546,Kardex!$A$1:$I$4996,4,FALSE)</f>
        <v>ASESOR</v>
      </c>
      <c r="O546" s="83" t="str">
        <f>VLOOKUP(L546,Kardex!$A$1:$I$4996,5,FALSE)</f>
        <v>JAL GDL PLAZA MEXICO</v>
      </c>
      <c r="P546" s="49">
        <v>0.3</v>
      </c>
      <c r="Q546" s="120">
        <f t="shared" si="17"/>
        <v>16.078949999999999</v>
      </c>
    </row>
    <row r="547" spans="1:17" s="125" customFormat="1" ht="12" customHeight="1">
      <c r="A547" s="83" t="s">
        <v>2311</v>
      </c>
      <c r="B547" s="84" t="s">
        <v>1249</v>
      </c>
      <c r="C547" s="34">
        <v>4012000092547</v>
      </c>
      <c r="D547" s="35">
        <v>392.43</v>
      </c>
      <c r="E547" s="67">
        <f t="shared" si="16"/>
        <v>58.8645</v>
      </c>
      <c r="F547" s="68">
        <v>0.15</v>
      </c>
      <c r="G547" s="65"/>
      <c r="H547" s="65" t="s">
        <v>2339</v>
      </c>
      <c r="I547" s="127">
        <v>44581</v>
      </c>
      <c r="J547" s="66" t="s">
        <v>2379</v>
      </c>
      <c r="K547" s="83" t="s">
        <v>3003</v>
      </c>
      <c r="L547" s="30">
        <v>60483</v>
      </c>
      <c r="M547" s="83" t="str">
        <f>VLOOKUP(L547,Kardex!$A$1:$I$4996,2,FALSE)</f>
        <v>DURON NUNGARAY VERONICA</v>
      </c>
      <c r="N547" s="83" t="str">
        <f>VLOOKUP(L547,Kardex!$A$1:$I$4996,4,FALSE)</f>
        <v>ASESOR</v>
      </c>
      <c r="O547" s="83" t="str">
        <f>VLOOKUP(L547,Kardex!$A$1:$I$4996,5,FALSE)</f>
        <v>JAL GDL PLAZA MEXICO</v>
      </c>
      <c r="P547" s="49">
        <v>0.3</v>
      </c>
      <c r="Q547" s="120">
        <f t="shared" si="17"/>
        <v>17.65935</v>
      </c>
    </row>
    <row r="548" spans="1:17" s="125" customFormat="1" ht="12" customHeight="1">
      <c r="A548" s="83" t="s">
        <v>2311</v>
      </c>
      <c r="B548" s="84" t="s">
        <v>1249</v>
      </c>
      <c r="C548" s="34">
        <v>4011900435701</v>
      </c>
      <c r="D548" s="35">
        <v>-997.17</v>
      </c>
      <c r="E548" s="67">
        <f t="shared" si="16"/>
        <v>-149.57549999999998</v>
      </c>
      <c r="F548" s="68">
        <v>0.15</v>
      </c>
      <c r="G548" s="65"/>
      <c r="H548" s="65" t="s">
        <v>2265</v>
      </c>
      <c r="I548" s="127">
        <v>44586</v>
      </c>
      <c r="J548" s="66" t="s">
        <v>2379</v>
      </c>
      <c r="K548" s="83" t="s">
        <v>3633</v>
      </c>
      <c r="L548" s="30">
        <v>60603</v>
      </c>
      <c r="M548" s="83" t="str">
        <f>VLOOKUP(L548,Kardex!$A$1:$I$4996,2,FALSE)</f>
        <v>BARRERA RODRIGUEZ JENIFER PAULINA</v>
      </c>
      <c r="N548" s="83" t="str">
        <f>VLOOKUP(L548,Kardex!$A$1:$I$4996,4,FALSE)</f>
        <v>EJECUTIVO DE SERVICIO</v>
      </c>
      <c r="O548" s="83" t="str">
        <f>VLOOKUP(L548,Kardex!$A$1:$I$4996,5,FALSE)</f>
        <v>JAL GDL FORUM TLAQUEPAQUE</v>
      </c>
      <c r="P548" s="49">
        <v>0.3</v>
      </c>
      <c r="Q548" s="120">
        <f t="shared" si="17"/>
        <v>-44.872649999999993</v>
      </c>
    </row>
    <row r="549" spans="1:17" s="125" customFormat="1" ht="12" customHeight="1">
      <c r="A549" s="83" t="s">
        <v>2311</v>
      </c>
      <c r="B549" s="84" t="s">
        <v>1249</v>
      </c>
      <c r="C549" s="34">
        <v>4012000632811</v>
      </c>
      <c r="D549" s="35">
        <v>4101.8100000000004</v>
      </c>
      <c r="E549" s="67">
        <f t="shared" si="16"/>
        <v>615.27150000000006</v>
      </c>
      <c r="F549" s="68">
        <v>0.15</v>
      </c>
      <c r="G549" s="65"/>
      <c r="H549" s="65" t="s">
        <v>2266</v>
      </c>
      <c r="I549" s="127">
        <v>44587</v>
      </c>
      <c r="J549" s="66" t="s">
        <v>2379</v>
      </c>
      <c r="K549" s="83" t="s">
        <v>3936</v>
      </c>
      <c r="L549" s="30">
        <v>60483</v>
      </c>
      <c r="M549" s="83" t="str">
        <f>VLOOKUP(L549,Kardex!$A$1:$I$4996,2,FALSE)</f>
        <v>DURON NUNGARAY VERONICA</v>
      </c>
      <c r="N549" s="83" t="str">
        <f>VLOOKUP(L549,Kardex!$A$1:$I$4996,4,FALSE)</f>
        <v>ASESOR</v>
      </c>
      <c r="O549" s="83" t="str">
        <f>VLOOKUP(L549,Kardex!$A$1:$I$4996,5,FALSE)</f>
        <v>JAL GDL PLAZA MEXICO</v>
      </c>
      <c r="P549" s="49">
        <v>0.3</v>
      </c>
      <c r="Q549" s="120">
        <f t="shared" si="17"/>
        <v>184.58145000000002</v>
      </c>
    </row>
    <row r="550" spans="1:17" s="125" customFormat="1" ht="12" customHeight="1">
      <c r="A550" s="83" t="s">
        <v>2338</v>
      </c>
      <c r="B550" s="84" t="s">
        <v>1249</v>
      </c>
      <c r="C550" s="34">
        <v>3102200000595</v>
      </c>
      <c r="D550" s="35">
        <v>2662.12</v>
      </c>
      <c r="E550" s="67">
        <f t="shared" si="16"/>
        <v>346.07560000000001</v>
      </c>
      <c r="F550" s="68">
        <v>0.13</v>
      </c>
      <c r="G550" s="65"/>
      <c r="H550" s="65" t="s">
        <v>2266</v>
      </c>
      <c r="I550" s="127">
        <v>44589</v>
      </c>
      <c r="J550" s="66" t="s">
        <v>2322</v>
      </c>
      <c r="K550" s="83" t="s">
        <v>3937</v>
      </c>
      <c r="L550" s="30">
        <v>60483</v>
      </c>
      <c r="M550" s="83" t="str">
        <f>VLOOKUP(L550,Kardex!$A$1:$I$4996,2,FALSE)</f>
        <v>DURON NUNGARAY VERONICA</v>
      </c>
      <c r="N550" s="83" t="str">
        <f>VLOOKUP(L550,Kardex!$A$1:$I$4996,4,FALSE)</f>
        <v>ASESOR</v>
      </c>
      <c r="O550" s="83" t="str">
        <f>VLOOKUP(L550,Kardex!$A$1:$I$4996,5,FALSE)</f>
        <v>JAL GDL PLAZA MEXICO</v>
      </c>
      <c r="P550" s="49">
        <v>0.3</v>
      </c>
      <c r="Q550" s="120">
        <f t="shared" si="17"/>
        <v>103.82268000000001</v>
      </c>
    </row>
    <row r="551" spans="1:17" s="125" customFormat="1" ht="12" customHeight="1">
      <c r="A551" s="83" t="s">
        <v>2311</v>
      </c>
      <c r="B551" s="84" t="s">
        <v>1249</v>
      </c>
      <c r="C551" s="34">
        <v>4012000530902</v>
      </c>
      <c r="D551" s="35">
        <v>320.04000000000002</v>
      </c>
      <c r="E551" s="67">
        <f t="shared" si="16"/>
        <v>48.006</v>
      </c>
      <c r="F551" s="68">
        <v>0.15</v>
      </c>
      <c r="G551" s="65"/>
      <c r="H551" s="65" t="s">
        <v>2339</v>
      </c>
      <c r="I551" s="127">
        <v>44592</v>
      </c>
      <c r="J551" s="66" t="s">
        <v>2379</v>
      </c>
      <c r="K551" s="83" t="s">
        <v>3005</v>
      </c>
      <c r="L551" s="30">
        <v>60483</v>
      </c>
      <c r="M551" s="83" t="str">
        <f>VLOOKUP(L551,Kardex!$A$1:$I$4996,2,FALSE)</f>
        <v>DURON NUNGARAY VERONICA</v>
      </c>
      <c r="N551" s="83" t="str">
        <f>VLOOKUP(L551,Kardex!$A$1:$I$4996,4,FALSE)</f>
        <v>ASESOR</v>
      </c>
      <c r="O551" s="83" t="str">
        <f>VLOOKUP(L551,Kardex!$A$1:$I$4996,5,FALSE)</f>
        <v>JAL GDL PLAZA MEXICO</v>
      </c>
      <c r="P551" s="49">
        <v>0.3</v>
      </c>
      <c r="Q551" s="120">
        <f t="shared" si="17"/>
        <v>14.4018</v>
      </c>
    </row>
    <row r="552" spans="1:17" s="125" customFormat="1" ht="12" customHeight="1">
      <c r="A552" s="83" t="s">
        <v>2338</v>
      </c>
      <c r="B552" s="84" t="s">
        <v>1249</v>
      </c>
      <c r="C552" s="34">
        <v>3101900019940</v>
      </c>
      <c r="D552" s="35">
        <v>334.4</v>
      </c>
      <c r="E552" s="67">
        <f t="shared" si="16"/>
        <v>43.472000000000001</v>
      </c>
      <c r="F552" s="68">
        <v>0.13</v>
      </c>
      <c r="G552" s="65"/>
      <c r="H552" s="65" t="s">
        <v>2339</v>
      </c>
      <c r="I552" s="127">
        <v>44593</v>
      </c>
      <c r="J552" s="66" t="s">
        <v>2379</v>
      </c>
      <c r="K552" s="83" t="s">
        <v>3004</v>
      </c>
      <c r="L552" s="30">
        <v>60483</v>
      </c>
      <c r="M552" s="83" t="str">
        <f>VLOOKUP(L552,Kardex!$A$1:$I$4996,2,FALSE)</f>
        <v>DURON NUNGARAY VERONICA</v>
      </c>
      <c r="N552" s="83" t="str">
        <f>VLOOKUP(L552,Kardex!$A$1:$I$4996,4,FALSE)</f>
        <v>ASESOR</v>
      </c>
      <c r="O552" s="83" t="str">
        <f>VLOOKUP(L552,Kardex!$A$1:$I$4996,5,FALSE)</f>
        <v>JAL GDL PLAZA MEXICO</v>
      </c>
      <c r="P552" s="49">
        <v>0.3</v>
      </c>
      <c r="Q552" s="120">
        <f t="shared" si="17"/>
        <v>13.041600000000001</v>
      </c>
    </row>
    <row r="553" spans="1:17" s="125" customFormat="1" ht="12" customHeight="1">
      <c r="A553" s="83" t="s">
        <v>2311</v>
      </c>
      <c r="B553" s="84" t="s">
        <v>1249</v>
      </c>
      <c r="C553" s="34">
        <v>4011900370228</v>
      </c>
      <c r="D553" s="35">
        <v>501.14</v>
      </c>
      <c r="E553" s="67">
        <f t="shared" si="16"/>
        <v>75.170999999999992</v>
      </c>
      <c r="F553" s="68">
        <v>0.15</v>
      </c>
      <c r="G553" s="65"/>
      <c r="H553" s="65" t="s">
        <v>2339</v>
      </c>
      <c r="I553" s="127">
        <v>44566</v>
      </c>
      <c r="J553" s="66" t="s">
        <v>2379</v>
      </c>
      <c r="K553" s="83" t="s">
        <v>3006</v>
      </c>
      <c r="L553" s="30">
        <v>60851</v>
      </c>
      <c r="M553" s="83" t="str">
        <f>VLOOKUP(L553,Kardex!$A$1:$I$4996,2,FALSE)</f>
        <v>ENG MANZANO JOSE ANTONIO</v>
      </c>
      <c r="N553" s="83" t="str">
        <f>VLOOKUP(L553,Kardex!$A$1:$I$4996,4,FALSE)</f>
        <v>ASESOR</v>
      </c>
      <c r="O553" s="83" t="str">
        <f>VLOOKUP(L553,Kardex!$A$1:$I$4996,5,FALSE)</f>
        <v>JAL GDL PLAZA MEXICO</v>
      </c>
      <c r="P553" s="49">
        <v>0.3</v>
      </c>
      <c r="Q553" s="120">
        <f t="shared" si="17"/>
        <v>22.551299999999998</v>
      </c>
    </row>
    <row r="554" spans="1:17" s="125" customFormat="1" ht="12" customHeight="1">
      <c r="A554" s="83" t="s">
        <v>2311</v>
      </c>
      <c r="B554" s="84" t="s">
        <v>1249</v>
      </c>
      <c r="C554" s="34">
        <v>4011900435877</v>
      </c>
      <c r="D554" s="35">
        <v>515.78</v>
      </c>
      <c r="E554" s="67">
        <f t="shared" si="16"/>
        <v>77.36699999999999</v>
      </c>
      <c r="F554" s="68">
        <v>0.15</v>
      </c>
      <c r="G554" s="65"/>
      <c r="H554" s="65" t="s">
        <v>2339</v>
      </c>
      <c r="I554" s="127">
        <v>44568</v>
      </c>
      <c r="J554" s="66" t="s">
        <v>2379</v>
      </c>
      <c r="K554" s="83" t="s">
        <v>3007</v>
      </c>
      <c r="L554" s="30">
        <v>60851</v>
      </c>
      <c r="M554" s="83" t="str">
        <f>VLOOKUP(L554,Kardex!$A$1:$I$4996,2,FALSE)</f>
        <v>ENG MANZANO JOSE ANTONIO</v>
      </c>
      <c r="N554" s="83" t="str">
        <f>VLOOKUP(L554,Kardex!$A$1:$I$4996,4,FALSE)</f>
        <v>ASESOR</v>
      </c>
      <c r="O554" s="83" t="str">
        <f>VLOOKUP(L554,Kardex!$A$1:$I$4996,5,FALSE)</f>
        <v>JAL GDL PLAZA MEXICO</v>
      </c>
      <c r="P554" s="49">
        <v>0.3</v>
      </c>
      <c r="Q554" s="120">
        <f t="shared" si="17"/>
        <v>23.210099999999997</v>
      </c>
    </row>
    <row r="555" spans="1:17" s="125" customFormat="1" ht="12" customHeight="1">
      <c r="A555" s="83" t="s">
        <v>2338</v>
      </c>
      <c r="B555" s="84" t="s">
        <v>1249</v>
      </c>
      <c r="C555" s="34">
        <v>3101900013753</v>
      </c>
      <c r="D555" s="35">
        <v>262.56</v>
      </c>
      <c r="E555" s="67">
        <f t="shared" si="16"/>
        <v>34.132800000000003</v>
      </c>
      <c r="F555" s="68">
        <v>0.13</v>
      </c>
      <c r="G555" s="65"/>
      <c r="H555" s="65" t="s">
        <v>2339</v>
      </c>
      <c r="I555" s="127">
        <v>44571</v>
      </c>
      <c r="J555" s="66" t="s">
        <v>2379</v>
      </c>
      <c r="K555" s="83" t="s">
        <v>3007</v>
      </c>
      <c r="L555" s="30">
        <v>60851</v>
      </c>
      <c r="M555" s="83" t="str">
        <f>VLOOKUP(L555,Kardex!$A$1:$I$4996,2,FALSE)</f>
        <v>ENG MANZANO JOSE ANTONIO</v>
      </c>
      <c r="N555" s="83" t="str">
        <f>VLOOKUP(L555,Kardex!$A$1:$I$4996,4,FALSE)</f>
        <v>ASESOR</v>
      </c>
      <c r="O555" s="83" t="str">
        <f>VLOOKUP(L555,Kardex!$A$1:$I$4996,5,FALSE)</f>
        <v>JAL GDL PLAZA MEXICO</v>
      </c>
      <c r="P555" s="49">
        <v>0.3</v>
      </c>
      <c r="Q555" s="120">
        <f t="shared" si="17"/>
        <v>10.239840000000001</v>
      </c>
    </row>
    <row r="556" spans="1:17" s="125" customFormat="1" ht="12" customHeight="1">
      <c r="A556" s="83" t="s">
        <v>2311</v>
      </c>
      <c r="B556" s="84" t="s">
        <v>1249</v>
      </c>
      <c r="C556" s="34">
        <v>4011900474170</v>
      </c>
      <c r="D556" s="35">
        <v>5243.39</v>
      </c>
      <c r="E556" s="67">
        <f t="shared" si="16"/>
        <v>786.50850000000003</v>
      </c>
      <c r="F556" s="68">
        <v>0.15</v>
      </c>
      <c r="G556" s="65"/>
      <c r="H556" s="65" t="s">
        <v>2266</v>
      </c>
      <c r="I556" s="127">
        <v>44573</v>
      </c>
      <c r="J556" s="66" t="s">
        <v>2379</v>
      </c>
      <c r="K556" s="83" t="s">
        <v>3938</v>
      </c>
      <c r="L556" s="30">
        <v>60851</v>
      </c>
      <c r="M556" s="83" t="str">
        <f>VLOOKUP(L556,Kardex!$A$1:$I$4996,2,FALSE)</f>
        <v>ENG MANZANO JOSE ANTONIO</v>
      </c>
      <c r="N556" s="83" t="str">
        <f>VLOOKUP(L556,Kardex!$A$1:$I$4996,4,FALSE)</f>
        <v>ASESOR</v>
      </c>
      <c r="O556" s="83" t="str">
        <f>VLOOKUP(L556,Kardex!$A$1:$I$4996,5,FALSE)</f>
        <v>JAL GDL PLAZA MEXICO</v>
      </c>
      <c r="P556" s="49">
        <v>0.3</v>
      </c>
      <c r="Q556" s="120">
        <f t="shared" si="17"/>
        <v>235.95255</v>
      </c>
    </row>
    <row r="557" spans="1:17" s="125" customFormat="1" ht="12" customHeight="1">
      <c r="A557" s="83" t="s">
        <v>2311</v>
      </c>
      <c r="B557" s="84" t="s">
        <v>1249</v>
      </c>
      <c r="C557" s="34">
        <v>4012000021574</v>
      </c>
      <c r="D557" s="35">
        <v>558.01</v>
      </c>
      <c r="E557" s="67">
        <f t="shared" si="16"/>
        <v>83.701499999999996</v>
      </c>
      <c r="F557" s="68">
        <v>0.15</v>
      </c>
      <c r="G557" s="65"/>
      <c r="H557" s="65" t="s">
        <v>2339</v>
      </c>
      <c r="I557" s="127">
        <v>44582</v>
      </c>
      <c r="J557" s="66" t="s">
        <v>2379</v>
      </c>
      <c r="K557" s="83" t="s">
        <v>3008</v>
      </c>
      <c r="L557" s="30">
        <v>60851</v>
      </c>
      <c r="M557" s="83" t="str">
        <f>VLOOKUP(L557,Kardex!$A$1:$I$4996,2,FALSE)</f>
        <v>ENG MANZANO JOSE ANTONIO</v>
      </c>
      <c r="N557" s="83" t="str">
        <f>VLOOKUP(L557,Kardex!$A$1:$I$4996,4,FALSE)</f>
        <v>ASESOR</v>
      </c>
      <c r="O557" s="83" t="str">
        <f>VLOOKUP(L557,Kardex!$A$1:$I$4996,5,FALSE)</f>
        <v>JAL GDL PLAZA MEXICO</v>
      </c>
      <c r="P557" s="49">
        <v>0.3</v>
      </c>
      <c r="Q557" s="120">
        <f t="shared" si="17"/>
        <v>25.110449999999997</v>
      </c>
    </row>
    <row r="558" spans="1:17" s="125" customFormat="1" ht="12" customHeight="1">
      <c r="A558" s="83" t="s">
        <v>2311</v>
      </c>
      <c r="B558" s="84" t="s">
        <v>1249</v>
      </c>
      <c r="C558" s="34">
        <v>4012000054184</v>
      </c>
      <c r="D558" s="35">
        <v>390.61</v>
      </c>
      <c r="E558" s="67">
        <f t="shared" si="16"/>
        <v>58.591499999999996</v>
      </c>
      <c r="F558" s="68">
        <v>0.15</v>
      </c>
      <c r="G558" s="65"/>
      <c r="H558" s="65" t="s">
        <v>2339</v>
      </c>
      <c r="I558" s="127">
        <v>44589</v>
      </c>
      <c r="J558" s="66" t="s">
        <v>2379</v>
      </c>
      <c r="K558" s="83" t="s">
        <v>3009</v>
      </c>
      <c r="L558" s="30">
        <v>60851</v>
      </c>
      <c r="M558" s="83" t="str">
        <f>VLOOKUP(L558,Kardex!$A$1:$I$4996,2,FALSE)</f>
        <v>ENG MANZANO JOSE ANTONIO</v>
      </c>
      <c r="N558" s="83" t="str">
        <f>VLOOKUP(L558,Kardex!$A$1:$I$4996,4,FALSE)</f>
        <v>ASESOR</v>
      </c>
      <c r="O558" s="83" t="str">
        <f>VLOOKUP(L558,Kardex!$A$1:$I$4996,5,FALSE)</f>
        <v>JAL GDL PLAZA MEXICO</v>
      </c>
      <c r="P558" s="49">
        <v>0.3</v>
      </c>
      <c r="Q558" s="120">
        <f t="shared" si="17"/>
        <v>17.577449999999999</v>
      </c>
    </row>
    <row r="559" spans="1:17" s="125" customFormat="1" ht="12" customHeight="1">
      <c r="A559" s="83" t="s">
        <v>2338</v>
      </c>
      <c r="B559" s="84" t="s">
        <v>1249</v>
      </c>
      <c r="C559" s="34">
        <v>3101900019989</v>
      </c>
      <c r="D559" s="35">
        <v>666.88</v>
      </c>
      <c r="E559" s="67">
        <f t="shared" si="16"/>
        <v>86.694400000000002</v>
      </c>
      <c r="F559" s="68">
        <v>0.13</v>
      </c>
      <c r="G559" s="65"/>
      <c r="H559" s="65" t="s">
        <v>2266</v>
      </c>
      <c r="I559" s="127">
        <v>44581</v>
      </c>
      <c r="J559" s="66" t="s">
        <v>2379</v>
      </c>
      <c r="K559" s="83" t="s">
        <v>3939</v>
      </c>
      <c r="L559" s="30">
        <v>62774</v>
      </c>
      <c r="M559" s="83" t="str">
        <f>VLOOKUP(L559,Kardex!$A$1:$I$4996,2,FALSE)</f>
        <v>AVELAR AVIÑA ARCELIA</v>
      </c>
      <c r="N559" s="83" t="str">
        <f>VLOOKUP(L559,Kardex!$A$1:$I$4996,4,FALSE)</f>
        <v>EJECUTIVO DE SERVICIO</v>
      </c>
      <c r="O559" s="83" t="str">
        <f>VLOOKUP(L559,Kardex!$A$1:$I$4996,5,FALSE)</f>
        <v>JAL GDL PLAZA MEXICO</v>
      </c>
      <c r="P559" s="49">
        <v>0.3</v>
      </c>
      <c r="Q559" s="120">
        <f t="shared" si="17"/>
        <v>26.008320000000001</v>
      </c>
    </row>
    <row r="560" spans="1:17" s="125" customFormat="1" ht="12" customHeight="1">
      <c r="A560" s="83" t="s">
        <v>2338</v>
      </c>
      <c r="B560" s="84" t="s">
        <v>1249</v>
      </c>
      <c r="C560" s="34">
        <v>3101900019989</v>
      </c>
      <c r="D560" s="35">
        <v>4096.51</v>
      </c>
      <c r="E560" s="67">
        <f t="shared" si="16"/>
        <v>532.54630000000009</v>
      </c>
      <c r="F560" s="68">
        <v>0.13</v>
      </c>
      <c r="G560" s="65"/>
      <c r="H560" s="65" t="s">
        <v>2266</v>
      </c>
      <c r="I560" s="127">
        <v>44581</v>
      </c>
      <c r="J560" s="66" t="s">
        <v>2379</v>
      </c>
      <c r="K560" s="83" t="s">
        <v>3939</v>
      </c>
      <c r="L560" s="30">
        <v>62774</v>
      </c>
      <c r="M560" s="83" t="str">
        <f>VLOOKUP(L560,Kardex!$A$1:$I$4996,2,FALSE)</f>
        <v>AVELAR AVIÑA ARCELIA</v>
      </c>
      <c r="N560" s="83" t="str">
        <f>VLOOKUP(L560,Kardex!$A$1:$I$4996,4,FALSE)</f>
        <v>EJECUTIVO DE SERVICIO</v>
      </c>
      <c r="O560" s="83" t="str">
        <f>VLOOKUP(L560,Kardex!$A$1:$I$4996,5,FALSE)</f>
        <v>JAL GDL PLAZA MEXICO</v>
      </c>
      <c r="P560" s="49">
        <v>0.3</v>
      </c>
      <c r="Q560" s="120">
        <f t="shared" si="17"/>
        <v>159.76389000000003</v>
      </c>
    </row>
    <row r="561" spans="1:17" s="125" customFormat="1" ht="12" customHeight="1">
      <c r="A561" s="83" t="s">
        <v>2338</v>
      </c>
      <c r="B561" s="84" t="s">
        <v>1249</v>
      </c>
      <c r="C561" s="34">
        <v>3101900019989</v>
      </c>
      <c r="D561" s="35">
        <v>-666.88</v>
      </c>
      <c r="E561" s="67">
        <f t="shared" si="16"/>
        <v>-86.694400000000002</v>
      </c>
      <c r="F561" s="68">
        <v>0.13</v>
      </c>
      <c r="G561" s="65"/>
      <c r="H561" s="65" t="s">
        <v>2266</v>
      </c>
      <c r="I561" s="127">
        <v>44581</v>
      </c>
      <c r="J561" s="66" t="s">
        <v>2379</v>
      </c>
      <c r="K561" s="83" t="s">
        <v>3939</v>
      </c>
      <c r="L561" s="30">
        <v>62774</v>
      </c>
      <c r="M561" s="83" t="str">
        <f>VLOOKUP(L561,Kardex!$A$1:$I$4996,2,FALSE)</f>
        <v>AVELAR AVIÑA ARCELIA</v>
      </c>
      <c r="N561" s="83" t="str">
        <f>VLOOKUP(L561,Kardex!$A$1:$I$4996,4,FALSE)</f>
        <v>EJECUTIVO DE SERVICIO</v>
      </c>
      <c r="O561" s="83" t="str">
        <f>VLOOKUP(L561,Kardex!$A$1:$I$4996,5,FALSE)</f>
        <v>JAL GDL PLAZA MEXICO</v>
      </c>
      <c r="P561" s="49">
        <v>0.3</v>
      </c>
      <c r="Q561" s="120">
        <f t="shared" si="17"/>
        <v>-26.008320000000001</v>
      </c>
    </row>
    <row r="562" spans="1:17" s="125" customFormat="1" ht="12" customHeight="1">
      <c r="A562" s="83" t="s">
        <v>2311</v>
      </c>
      <c r="B562" s="84" t="s">
        <v>1249</v>
      </c>
      <c r="C562" s="34">
        <v>4011900326913</v>
      </c>
      <c r="D562" s="35">
        <v>287.62</v>
      </c>
      <c r="E562" s="67">
        <f t="shared" si="16"/>
        <v>43.143000000000001</v>
      </c>
      <c r="F562" s="68">
        <v>0.15</v>
      </c>
      <c r="G562" s="65"/>
      <c r="H562" s="65" t="s">
        <v>2339</v>
      </c>
      <c r="I562" s="127">
        <v>44581</v>
      </c>
      <c r="J562" s="66" t="s">
        <v>2379</v>
      </c>
      <c r="K562" s="83" t="s">
        <v>3010</v>
      </c>
      <c r="L562" s="30">
        <v>60716</v>
      </c>
      <c r="M562" s="83" t="str">
        <f>VLOOKUP(L562,Kardex!$A$1:$I$4996,2,FALSE)</f>
        <v>AVIÑA FERNANDEZ  MARTIN NAPOLEON</v>
      </c>
      <c r="N562" s="83" t="str">
        <f>VLOOKUP(L562,Kardex!$A$1:$I$4996,4,FALSE)</f>
        <v>ASESOR</v>
      </c>
      <c r="O562" s="83" t="str">
        <f>VLOOKUP(L562,Kardex!$A$1:$I$4996,5,FALSE)</f>
        <v>JAL GDL PLAZA MEXICO</v>
      </c>
      <c r="P562" s="49">
        <v>0.3</v>
      </c>
      <c r="Q562" s="120">
        <f t="shared" si="17"/>
        <v>12.9429</v>
      </c>
    </row>
    <row r="563" spans="1:17" s="125" customFormat="1" ht="12" customHeight="1">
      <c r="A563" s="83" t="s">
        <v>2311</v>
      </c>
      <c r="B563" s="84" t="s">
        <v>1249</v>
      </c>
      <c r="C563" s="34">
        <v>4012000010596</v>
      </c>
      <c r="D563" s="35">
        <v>3725.24</v>
      </c>
      <c r="E563" s="67">
        <f t="shared" si="16"/>
        <v>558.78599999999994</v>
      </c>
      <c r="F563" s="68">
        <v>0.15</v>
      </c>
      <c r="G563" s="65"/>
      <c r="H563" s="65" t="s">
        <v>2308</v>
      </c>
      <c r="I563" s="127">
        <v>44574</v>
      </c>
      <c r="J563" s="66" t="s">
        <v>2379</v>
      </c>
      <c r="K563" s="83" t="s">
        <v>3940</v>
      </c>
      <c r="L563" s="30">
        <v>97583</v>
      </c>
      <c r="M563" s="83" t="str">
        <f>VLOOKUP(L563,Kardex!$A$1:$I$4996,2,FALSE)</f>
        <v>HERNANDEZ PADILLA SUSANA</v>
      </c>
      <c r="N563" s="83" t="str">
        <f>VLOOKUP(L563,Kardex!$A$1:$I$4996,4,FALSE)</f>
        <v>ASESOR SENIOR</v>
      </c>
      <c r="O563" s="83" t="str">
        <f>VLOOKUP(L563,Kardex!$A$1:$I$4996,5,FALSE)</f>
        <v>JAL GDL PLAZA MEXICO</v>
      </c>
      <c r="P563" s="49">
        <v>0.3</v>
      </c>
      <c r="Q563" s="120">
        <f t="shared" si="17"/>
        <v>167.63579999999999</v>
      </c>
    </row>
    <row r="564" spans="1:17" s="125" customFormat="1" ht="12" customHeight="1">
      <c r="A564" s="83" t="s">
        <v>2311</v>
      </c>
      <c r="B564" s="84" t="s">
        <v>1249</v>
      </c>
      <c r="C564" s="34">
        <v>4012200002308</v>
      </c>
      <c r="D564" s="35">
        <v>2819.84</v>
      </c>
      <c r="E564" s="67">
        <f t="shared" si="16"/>
        <v>422.976</v>
      </c>
      <c r="F564" s="68">
        <v>0.15</v>
      </c>
      <c r="G564" s="65"/>
      <c r="H564" s="65" t="s">
        <v>2266</v>
      </c>
      <c r="I564" s="127">
        <v>44566</v>
      </c>
      <c r="J564" s="66" t="s">
        <v>2322</v>
      </c>
      <c r="K564" s="83" t="s">
        <v>3941</v>
      </c>
      <c r="L564" s="30">
        <v>60686</v>
      </c>
      <c r="M564" s="83" t="str">
        <f>VLOOKUP(L564,Kardex!$A$1:$I$4996,2,FALSE)</f>
        <v>LOPEZ  ESCAMILLA JOSE RAMON</v>
      </c>
      <c r="N564" s="83" t="str">
        <f>VLOOKUP(L564,Kardex!$A$1:$I$4996,4,FALSE)</f>
        <v>ASESOR</v>
      </c>
      <c r="O564" s="83" t="str">
        <f>VLOOKUP(L564,Kardex!$A$1:$I$4996,5,FALSE)</f>
        <v>JAL GDL PLAZA MEXICO</v>
      </c>
      <c r="P564" s="49">
        <v>0.3</v>
      </c>
      <c r="Q564" s="120">
        <f t="shared" si="17"/>
        <v>126.89279999999999</v>
      </c>
    </row>
    <row r="565" spans="1:17" s="125" customFormat="1" ht="12" customHeight="1">
      <c r="A565" s="83" t="s">
        <v>2311</v>
      </c>
      <c r="B565" s="84" t="s">
        <v>1249</v>
      </c>
      <c r="C565" s="34">
        <v>4012000189529</v>
      </c>
      <c r="D565" s="35">
        <v>248.61</v>
      </c>
      <c r="E565" s="67">
        <f t="shared" si="16"/>
        <v>37.291499999999999</v>
      </c>
      <c r="F565" s="68">
        <v>0.15</v>
      </c>
      <c r="G565" s="65"/>
      <c r="H565" s="65" t="s">
        <v>2339</v>
      </c>
      <c r="I565" s="127">
        <v>44568</v>
      </c>
      <c r="J565" s="66" t="s">
        <v>2379</v>
      </c>
      <c r="K565" s="83" t="s">
        <v>3011</v>
      </c>
      <c r="L565" s="30">
        <v>60686</v>
      </c>
      <c r="M565" s="83" t="str">
        <f>VLOOKUP(L565,Kardex!$A$1:$I$4996,2,FALSE)</f>
        <v>LOPEZ  ESCAMILLA JOSE RAMON</v>
      </c>
      <c r="N565" s="83" t="str">
        <f>VLOOKUP(L565,Kardex!$A$1:$I$4996,4,FALSE)</f>
        <v>ASESOR</v>
      </c>
      <c r="O565" s="83" t="str">
        <f>VLOOKUP(L565,Kardex!$A$1:$I$4996,5,FALSE)</f>
        <v>JAL GDL PLAZA MEXICO</v>
      </c>
      <c r="P565" s="49">
        <v>0.3</v>
      </c>
      <c r="Q565" s="120">
        <f t="shared" si="17"/>
        <v>11.18745</v>
      </c>
    </row>
    <row r="566" spans="1:17" s="125" customFormat="1" ht="12" customHeight="1">
      <c r="A566" s="83" t="s">
        <v>2311</v>
      </c>
      <c r="B566" s="84" t="s">
        <v>1249</v>
      </c>
      <c r="C566" s="34">
        <v>4011900339339</v>
      </c>
      <c r="D566" s="35">
        <v>287.70999999999998</v>
      </c>
      <c r="E566" s="67">
        <f t="shared" si="16"/>
        <v>37.4</v>
      </c>
      <c r="F566" s="68">
        <v>0.12999200583921311</v>
      </c>
      <c r="G566" s="65"/>
      <c r="H566" s="65" t="s">
        <v>2339</v>
      </c>
      <c r="I566" s="127">
        <v>44572</v>
      </c>
      <c r="J566" s="66" t="s">
        <v>2379</v>
      </c>
      <c r="K566" s="83" t="s">
        <v>3012</v>
      </c>
      <c r="L566" s="30">
        <v>60686</v>
      </c>
      <c r="M566" s="83" t="str">
        <f>VLOOKUP(L566,Kardex!$A$1:$I$4996,2,FALSE)</f>
        <v>LOPEZ  ESCAMILLA JOSE RAMON</v>
      </c>
      <c r="N566" s="83" t="str">
        <f>VLOOKUP(L566,Kardex!$A$1:$I$4996,4,FALSE)</f>
        <v>ASESOR</v>
      </c>
      <c r="O566" s="83" t="str">
        <f>VLOOKUP(L566,Kardex!$A$1:$I$4996,5,FALSE)</f>
        <v>JAL GDL PLAZA MEXICO</v>
      </c>
      <c r="P566" s="49">
        <v>0.3</v>
      </c>
      <c r="Q566" s="120">
        <f t="shared" si="17"/>
        <v>11.219999999999999</v>
      </c>
    </row>
    <row r="567" spans="1:17" s="125" customFormat="1" ht="12" customHeight="1">
      <c r="A567" s="83" t="s">
        <v>2311</v>
      </c>
      <c r="B567" s="84" t="s">
        <v>1249</v>
      </c>
      <c r="C567" s="34">
        <v>4012100046560</v>
      </c>
      <c r="D567" s="35">
        <v>2650.06</v>
      </c>
      <c r="E567" s="67">
        <f t="shared" si="16"/>
        <v>397.50899999999996</v>
      </c>
      <c r="F567" s="68">
        <v>0.15</v>
      </c>
      <c r="G567" s="65"/>
      <c r="H567" s="65" t="s">
        <v>2339</v>
      </c>
      <c r="I567" s="127">
        <v>44572</v>
      </c>
      <c r="J567" s="66" t="s">
        <v>2379</v>
      </c>
      <c r="K567" s="83" t="s">
        <v>3011</v>
      </c>
      <c r="L567" s="30">
        <v>60686</v>
      </c>
      <c r="M567" s="83" t="str">
        <f>VLOOKUP(L567,Kardex!$A$1:$I$4996,2,FALSE)</f>
        <v>LOPEZ  ESCAMILLA JOSE RAMON</v>
      </c>
      <c r="N567" s="83" t="str">
        <f>VLOOKUP(L567,Kardex!$A$1:$I$4996,4,FALSE)</f>
        <v>ASESOR</v>
      </c>
      <c r="O567" s="83" t="str">
        <f>VLOOKUP(L567,Kardex!$A$1:$I$4996,5,FALSE)</f>
        <v>JAL GDL PLAZA MEXICO</v>
      </c>
      <c r="P567" s="49">
        <v>0.3</v>
      </c>
      <c r="Q567" s="120">
        <f t="shared" si="17"/>
        <v>119.25269999999998</v>
      </c>
    </row>
    <row r="568" spans="1:17" s="125" customFormat="1" ht="12" customHeight="1">
      <c r="A568" s="83" t="s">
        <v>2311</v>
      </c>
      <c r="B568" s="84" t="s">
        <v>1249</v>
      </c>
      <c r="C568" s="34">
        <v>4012000103281</v>
      </c>
      <c r="D568" s="35">
        <v>648.65</v>
      </c>
      <c r="E568" s="67">
        <f t="shared" si="16"/>
        <v>97.297499999999999</v>
      </c>
      <c r="F568" s="68">
        <v>0.15</v>
      </c>
      <c r="G568" s="65"/>
      <c r="H568" s="65" t="s">
        <v>2339</v>
      </c>
      <c r="I568" s="127">
        <v>44575</v>
      </c>
      <c r="J568" s="66" t="s">
        <v>2379</v>
      </c>
      <c r="K568" s="83" t="s">
        <v>3013</v>
      </c>
      <c r="L568" s="30">
        <v>60686</v>
      </c>
      <c r="M568" s="83" t="str">
        <f>VLOOKUP(L568,Kardex!$A$1:$I$4996,2,FALSE)</f>
        <v>LOPEZ  ESCAMILLA JOSE RAMON</v>
      </c>
      <c r="N568" s="83" t="str">
        <f>VLOOKUP(L568,Kardex!$A$1:$I$4996,4,FALSE)</f>
        <v>ASESOR</v>
      </c>
      <c r="O568" s="83" t="str">
        <f>VLOOKUP(L568,Kardex!$A$1:$I$4996,5,FALSE)</f>
        <v>JAL GDL PLAZA MEXICO</v>
      </c>
      <c r="P568" s="49">
        <v>0.3</v>
      </c>
      <c r="Q568" s="120">
        <f t="shared" si="17"/>
        <v>29.189249999999998</v>
      </c>
    </row>
    <row r="569" spans="1:17" s="125" customFormat="1" ht="12" customHeight="1">
      <c r="A569" s="83" t="s">
        <v>2337</v>
      </c>
      <c r="B569" s="84" t="s">
        <v>1249</v>
      </c>
      <c r="C569" s="34">
        <v>4022100011377</v>
      </c>
      <c r="D569" s="35">
        <v>462.57</v>
      </c>
      <c r="E569" s="67">
        <f t="shared" si="16"/>
        <v>60.134100000000004</v>
      </c>
      <c r="F569" s="68">
        <v>0.13</v>
      </c>
      <c r="G569" s="65"/>
      <c r="H569" s="65" t="s">
        <v>2339</v>
      </c>
      <c r="I569" s="127">
        <v>44575</v>
      </c>
      <c r="J569" s="66" t="s">
        <v>2322</v>
      </c>
      <c r="K569" s="83" t="s">
        <v>3634</v>
      </c>
      <c r="L569" s="30">
        <v>60686</v>
      </c>
      <c r="M569" s="83" t="str">
        <f>VLOOKUP(L569,Kardex!$A$1:$I$4996,2,FALSE)</f>
        <v>LOPEZ  ESCAMILLA JOSE RAMON</v>
      </c>
      <c r="N569" s="83" t="str">
        <f>VLOOKUP(L569,Kardex!$A$1:$I$4996,4,FALSE)</f>
        <v>ASESOR</v>
      </c>
      <c r="O569" s="83" t="str">
        <f>VLOOKUP(L569,Kardex!$A$1:$I$4996,5,FALSE)</f>
        <v>JAL GDL PLAZA MEXICO</v>
      </c>
      <c r="P569" s="49">
        <v>0.3</v>
      </c>
      <c r="Q569" s="120">
        <f t="shared" si="17"/>
        <v>18.040230000000001</v>
      </c>
    </row>
    <row r="570" spans="1:17" s="125" customFormat="1" ht="12" customHeight="1">
      <c r="A570" s="83" t="s">
        <v>2311</v>
      </c>
      <c r="B570" s="84" t="s">
        <v>1249</v>
      </c>
      <c r="C570" s="34">
        <v>4011900411714</v>
      </c>
      <c r="D570" s="35">
        <v>503.03</v>
      </c>
      <c r="E570" s="67">
        <f t="shared" si="16"/>
        <v>75.454499999999996</v>
      </c>
      <c r="F570" s="68">
        <v>0.15</v>
      </c>
      <c r="G570" s="65"/>
      <c r="H570" s="65" t="s">
        <v>2339</v>
      </c>
      <c r="I570" s="127">
        <v>44585</v>
      </c>
      <c r="J570" s="66" t="s">
        <v>2379</v>
      </c>
      <c r="K570" s="83" t="s">
        <v>3014</v>
      </c>
      <c r="L570" s="30">
        <v>60686</v>
      </c>
      <c r="M570" s="83" t="str">
        <f>VLOOKUP(L570,Kardex!$A$1:$I$4996,2,FALSE)</f>
        <v>LOPEZ  ESCAMILLA JOSE RAMON</v>
      </c>
      <c r="N570" s="83" t="str">
        <f>VLOOKUP(L570,Kardex!$A$1:$I$4996,4,FALSE)</f>
        <v>ASESOR</v>
      </c>
      <c r="O570" s="83" t="str">
        <f>VLOOKUP(L570,Kardex!$A$1:$I$4996,5,FALSE)</f>
        <v>JAL GDL PLAZA MEXICO</v>
      </c>
      <c r="P570" s="49">
        <v>0.3</v>
      </c>
      <c r="Q570" s="120">
        <f t="shared" si="17"/>
        <v>22.636349999999997</v>
      </c>
    </row>
    <row r="571" spans="1:17" s="125" customFormat="1" ht="12" customHeight="1">
      <c r="A571" s="83" t="s">
        <v>2335</v>
      </c>
      <c r="B571" s="84" t="s">
        <v>1249</v>
      </c>
      <c r="C571" s="34">
        <v>2882100005200</v>
      </c>
      <c r="D571" s="35">
        <v>32948.14</v>
      </c>
      <c r="E571" s="67">
        <f t="shared" si="16"/>
        <v>6260.1466</v>
      </c>
      <c r="F571" s="68">
        <v>0.19</v>
      </c>
      <c r="G571" s="65"/>
      <c r="H571" s="65" t="s">
        <v>2266</v>
      </c>
      <c r="I571" s="127">
        <v>44589</v>
      </c>
      <c r="J571" s="66" t="s">
        <v>2379</v>
      </c>
      <c r="K571" s="83" t="s">
        <v>3942</v>
      </c>
      <c r="L571" s="30">
        <v>60686</v>
      </c>
      <c r="M571" s="83" t="str">
        <f>VLOOKUP(L571,Kardex!$A$1:$I$4996,2,FALSE)</f>
        <v>LOPEZ  ESCAMILLA JOSE RAMON</v>
      </c>
      <c r="N571" s="83" t="str">
        <f>VLOOKUP(L571,Kardex!$A$1:$I$4996,4,FALSE)</f>
        <v>ASESOR</v>
      </c>
      <c r="O571" s="83" t="str">
        <f>VLOOKUP(L571,Kardex!$A$1:$I$4996,5,FALSE)</f>
        <v>JAL GDL PLAZA MEXICO</v>
      </c>
      <c r="P571" s="49">
        <v>0.3</v>
      </c>
      <c r="Q571" s="120">
        <f t="shared" si="17"/>
        <v>1878.0439799999999</v>
      </c>
    </row>
    <row r="572" spans="1:17" s="125" customFormat="1" ht="12" customHeight="1">
      <c r="A572" s="83" t="s">
        <v>2311</v>
      </c>
      <c r="B572" s="84" t="s">
        <v>1249</v>
      </c>
      <c r="C572" s="34">
        <v>4011900474475</v>
      </c>
      <c r="D572" s="35">
        <v>5713.58</v>
      </c>
      <c r="E572" s="67">
        <f t="shared" si="16"/>
        <v>857.03699999999992</v>
      </c>
      <c r="F572" s="68">
        <v>0.15</v>
      </c>
      <c r="G572" s="65"/>
      <c r="H572" s="65" t="s">
        <v>2266</v>
      </c>
      <c r="I572" s="127">
        <v>44589</v>
      </c>
      <c r="J572" s="66" t="s">
        <v>2379</v>
      </c>
      <c r="K572" s="83" t="s">
        <v>3941</v>
      </c>
      <c r="L572" s="30">
        <v>60686</v>
      </c>
      <c r="M572" s="83" t="str">
        <f>VLOOKUP(L572,Kardex!$A$1:$I$4996,2,FALSE)</f>
        <v>LOPEZ  ESCAMILLA JOSE RAMON</v>
      </c>
      <c r="N572" s="83" t="str">
        <f>VLOOKUP(L572,Kardex!$A$1:$I$4996,4,FALSE)</f>
        <v>ASESOR</v>
      </c>
      <c r="O572" s="83" t="str">
        <f>VLOOKUP(L572,Kardex!$A$1:$I$4996,5,FALSE)</f>
        <v>JAL GDL PLAZA MEXICO</v>
      </c>
      <c r="P572" s="49">
        <v>0.3</v>
      </c>
      <c r="Q572" s="120">
        <f t="shared" si="17"/>
        <v>257.11109999999996</v>
      </c>
    </row>
    <row r="573" spans="1:17" s="125" customFormat="1" ht="12" customHeight="1">
      <c r="A573" s="83" t="s">
        <v>2311</v>
      </c>
      <c r="B573" s="84" t="s">
        <v>1249</v>
      </c>
      <c r="C573" s="34">
        <v>4012100025942</v>
      </c>
      <c r="D573" s="35">
        <v>4077.46</v>
      </c>
      <c r="E573" s="67">
        <f t="shared" si="16"/>
        <v>611.61900000000003</v>
      </c>
      <c r="F573" s="68">
        <v>0.15</v>
      </c>
      <c r="G573" s="65"/>
      <c r="H573" s="65" t="s">
        <v>2266</v>
      </c>
      <c r="I573" s="127">
        <v>44575</v>
      </c>
      <c r="J573" s="66" t="s">
        <v>2379</v>
      </c>
      <c r="K573" s="83" t="s">
        <v>3943</v>
      </c>
      <c r="L573" s="30">
        <v>62304</v>
      </c>
      <c r="M573" s="83" t="str">
        <f>VLOOKUP(L573,Kardex!$A$1:$I$4996,2,FALSE)</f>
        <v>MORENO CONTRERAS RODRIGO</v>
      </c>
      <c r="N573" s="83" t="str">
        <f>VLOOKUP(L573,Kardex!$A$1:$I$4996,4,FALSE)</f>
        <v>ASESOR</v>
      </c>
      <c r="O573" s="83" t="str">
        <f>VLOOKUP(L573,Kardex!$A$1:$I$4996,5,FALSE)</f>
        <v>JAL GDL PLAZA MEXICO</v>
      </c>
      <c r="P573" s="49">
        <v>0.3</v>
      </c>
      <c r="Q573" s="120">
        <f t="shared" si="17"/>
        <v>183.48570000000001</v>
      </c>
    </row>
    <row r="574" spans="1:17" s="125" customFormat="1" ht="12" customHeight="1">
      <c r="A574" s="83" t="s">
        <v>2335</v>
      </c>
      <c r="B574" s="84" t="s">
        <v>1249</v>
      </c>
      <c r="C574" s="34">
        <v>2882000050703</v>
      </c>
      <c r="D574" s="35">
        <v>27870.81</v>
      </c>
      <c r="E574" s="67">
        <f t="shared" si="16"/>
        <v>2787.08</v>
      </c>
      <c r="F574" s="68">
        <v>9.999996412016729E-2</v>
      </c>
      <c r="G574" s="65"/>
      <c r="H574" s="65" t="s">
        <v>2266</v>
      </c>
      <c r="I574" s="127">
        <v>44581</v>
      </c>
      <c r="J574" s="66" t="s">
        <v>2379</v>
      </c>
      <c r="K574" s="83" t="s">
        <v>3944</v>
      </c>
      <c r="L574" s="30">
        <v>62304</v>
      </c>
      <c r="M574" s="83" t="str">
        <f>VLOOKUP(L574,Kardex!$A$1:$I$4996,2,FALSE)</f>
        <v>MORENO CONTRERAS RODRIGO</v>
      </c>
      <c r="N574" s="83" t="str">
        <f>VLOOKUP(L574,Kardex!$A$1:$I$4996,4,FALSE)</f>
        <v>ASESOR</v>
      </c>
      <c r="O574" s="83" t="str">
        <f>VLOOKUP(L574,Kardex!$A$1:$I$4996,5,FALSE)</f>
        <v>JAL GDL PLAZA MEXICO</v>
      </c>
      <c r="P574" s="49">
        <v>0.3</v>
      </c>
      <c r="Q574" s="120">
        <f t="shared" si="17"/>
        <v>836.12399999999991</v>
      </c>
    </row>
    <row r="575" spans="1:17" s="125" customFormat="1" ht="12" customHeight="1">
      <c r="A575" s="83" t="s">
        <v>2311</v>
      </c>
      <c r="B575" s="84" t="s">
        <v>1249</v>
      </c>
      <c r="C575" s="34">
        <v>4011900402827</v>
      </c>
      <c r="D575" s="35">
        <v>551.72</v>
      </c>
      <c r="E575" s="67">
        <f t="shared" si="16"/>
        <v>82.757999999999996</v>
      </c>
      <c r="F575" s="68">
        <v>0.15</v>
      </c>
      <c r="G575" s="65"/>
      <c r="H575" s="65" t="s">
        <v>2339</v>
      </c>
      <c r="I575" s="127">
        <v>44582</v>
      </c>
      <c r="J575" s="66" t="s">
        <v>2379</v>
      </c>
      <c r="K575" s="83" t="s">
        <v>2638</v>
      </c>
      <c r="L575" s="30">
        <v>62304</v>
      </c>
      <c r="M575" s="83" t="str">
        <f>VLOOKUP(L575,Kardex!$A$1:$I$4996,2,FALSE)</f>
        <v>MORENO CONTRERAS RODRIGO</v>
      </c>
      <c r="N575" s="83" t="str">
        <f>VLOOKUP(L575,Kardex!$A$1:$I$4996,4,FALSE)</f>
        <v>ASESOR</v>
      </c>
      <c r="O575" s="83" t="str">
        <f>VLOOKUP(L575,Kardex!$A$1:$I$4996,5,FALSE)</f>
        <v>JAL GDL PLAZA MEXICO</v>
      </c>
      <c r="P575" s="49">
        <v>0.3</v>
      </c>
      <c r="Q575" s="120">
        <f t="shared" si="17"/>
        <v>24.827399999999997</v>
      </c>
    </row>
    <row r="576" spans="1:17" s="125" customFormat="1" ht="12" customHeight="1">
      <c r="A576" s="83" t="s">
        <v>2311</v>
      </c>
      <c r="B576" s="84" t="s">
        <v>1249</v>
      </c>
      <c r="C576" s="34">
        <v>4012000104457</v>
      </c>
      <c r="D576" s="35">
        <v>480.84</v>
      </c>
      <c r="E576" s="67">
        <f t="shared" si="16"/>
        <v>72.125999999999991</v>
      </c>
      <c r="F576" s="68">
        <v>0.15</v>
      </c>
      <c r="G576" s="65"/>
      <c r="H576" s="65" t="s">
        <v>2339</v>
      </c>
      <c r="I576" s="127">
        <v>44582</v>
      </c>
      <c r="J576" s="66" t="s">
        <v>2379</v>
      </c>
      <c r="K576" s="83" t="s">
        <v>3015</v>
      </c>
      <c r="L576" s="30">
        <v>62304</v>
      </c>
      <c r="M576" s="83" t="str">
        <f>VLOOKUP(L576,Kardex!$A$1:$I$4996,2,FALSE)</f>
        <v>MORENO CONTRERAS RODRIGO</v>
      </c>
      <c r="N576" s="83" t="str">
        <f>VLOOKUP(L576,Kardex!$A$1:$I$4996,4,FALSE)</f>
        <v>ASESOR</v>
      </c>
      <c r="O576" s="83" t="str">
        <f>VLOOKUP(L576,Kardex!$A$1:$I$4996,5,FALSE)</f>
        <v>JAL GDL PLAZA MEXICO</v>
      </c>
      <c r="P576" s="49">
        <v>0.3</v>
      </c>
      <c r="Q576" s="120">
        <f t="shared" si="17"/>
        <v>21.637799999999995</v>
      </c>
    </row>
    <row r="577" spans="1:17" s="125" customFormat="1" ht="12" customHeight="1">
      <c r="A577" s="83" t="s">
        <v>2311</v>
      </c>
      <c r="B577" s="84" t="s">
        <v>1249</v>
      </c>
      <c r="C577" s="34">
        <v>4012100045787</v>
      </c>
      <c r="D577" s="35">
        <v>8983.25</v>
      </c>
      <c r="E577" s="67">
        <f t="shared" si="16"/>
        <v>1347.4875</v>
      </c>
      <c r="F577" s="68">
        <v>0.15</v>
      </c>
      <c r="G577" s="65"/>
      <c r="H577" s="65" t="s">
        <v>2266</v>
      </c>
      <c r="I577" s="127">
        <v>44582</v>
      </c>
      <c r="J577" s="66" t="s">
        <v>2379</v>
      </c>
      <c r="K577" s="83" t="s">
        <v>3015</v>
      </c>
      <c r="L577" s="30">
        <v>62304</v>
      </c>
      <c r="M577" s="83" t="str">
        <f>VLOOKUP(L577,Kardex!$A$1:$I$4996,2,FALSE)</f>
        <v>MORENO CONTRERAS RODRIGO</v>
      </c>
      <c r="N577" s="83" t="str">
        <f>VLOOKUP(L577,Kardex!$A$1:$I$4996,4,FALSE)</f>
        <v>ASESOR</v>
      </c>
      <c r="O577" s="83" t="str">
        <f>VLOOKUP(L577,Kardex!$A$1:$I$4996,5,FALSE)</f>
        <v>JAL GDL PLAZA MEXICO</v>
      </c>
      <c r="P577" s="49">
        <v>0.3</v>
      </c>
      <c r="Q577" s="120">
        <f t="shared" si="17"/>
        <v>404.24624999999997</v>
      </c>
    </row>
    <row r="578" spans="1:17" s="125" customFormat="1" ht="12" customHeight="1">
      <c r="A578" s="83" t="s">
        <v>2311</v>
      </c>
      <c r="B578" s="84" t="s">
        <v>1249</v>
      </c>
      <c r="C578" s="34">
        <v>4011900474496</v>
      </c>
      <c r="D578" s="35">
        <v>2333.23</v>
      </c>
      <c r="E578" s="67">
        <f t="shared" si="16"/>
        <v>349.98449999999997</v>
      </c>
      <c r="F578" s="68">
        <v>0.15</v>
      </c>
      <c r="G578" s="65"/>
      <c r="H578" s="65" t="s">
        <v>2308</v>
      </c>
      <c r="I578" s="127">
        <v>44589</v>
      </c>
      <c r="J578" s="66" t="s">
        <v>2379</v>
      </c>
      <c r="K578" s="83" t="s">
        <v>3945</v>
      </c>
      <c r="L578" s="30">
        <v>62304</v>
      </c>
      <c r="M578" s="83" t="str">
        <f>VLOOKUP(L578,Kardex!$A$1:$I$4996,2,FALSE)</f>
        <v>MORENO CONTRERAS RODRIGO</v>
      </c>
      <c r="N578" s="83" t="str">
        <f>VLOOKUP(L578,Kardex!$A$1:$I$4996,4,FALSE)</f>
        <v>ASESOR</v>
      </c>
      <c r="O578" s="83" t="str">
        <f>VLOOKUP(L578,Kardex!$A$1:$I$4996,5,FALSE)</f>
        <v>JAL GDL PLAZA MEXICO</v>
      </c>
      <c r="P578" s="49">
        <v>0.3</v>
      </c>
      <c r="Q578" s="120">
        <f t="shared" si="17"/>
        <v>104.99534999999999</v>
      </c>
    </row>
    <row r="579" spans="1:17" s="125" customFormat="1" ht="12" customHeight="1">
      <c r="A579" s="83" t="s">
        <v>2311</v>
      </c>
      <c r="B579" s="84" t="s">
        <v>1249</v>
      </c>
      <c r="C579" s="34">
        <v>4011900474365</v>
      </c>
      <c r="D579" s="35">
        <v>1155.32</v>
      </c>
      <c r="E579" s="67">
        <f t="shared" ref="E579:E642" si="18">+D579*F579</f>
        <v>173.29799999999997</v>
      </c>
      <c r="F579" s="68">
        <v>0.15</v>
      </c>
      <c r="G579" s="65"/>
      <c r="H579" s="65" t="s">
        <v>2265</v>
      </c>
      <c r="I579" s="127">
        <v>44566</v>
      </c>
      <c r="J579" s="66" t="s">
        <v>2379</v>
      </c>
      <c r="K579" s="83" t="s">
        <v>3946</v>
      </c>
      <c r="L579" s="30">
        <v>97641</v>
      </c>
      <c r="M579" s="83" t="str">
        <f>VLOOKUP(L579,Kardex!$A$1:$I$4996,2,FALSE)</f>
        <v>OLIVARES ALVAREZ MARGARITA</v>
      </c>
      <c r="N579" s="83" t="str">
        <f>VLOOKUP(L579,Kardex!$A$1:$I$4996,4,FALSE)</f>
        <v>ASESOR SENIOR</v>
      </c>
      <c r="O579" s="83" t="str">
        <f>VLOOKUP(L579,Kardex!$A$1:$I$4996,5,FALSE)</f>
        <v>JAL GDL PLAZA MEXICO</v>
      </c>
      <c r="P579" s="49">
        <v>0.3</v>
      </c>
      <c r="Q579" s="120">
        <f t="shared" ref="Q579:Q642" si="19">E579*P579</f>
        <v>51.989399999999989</v>
      </c>
    </row>
    <row r="580" spans="1:17" s="125" customFormat="1" ht="12" customHeight="1">
      <c r="A580" s="83" t="s">
        <v>2311</v>
      </c>
      <c r="B580" s="84" t="s">
        <v>1249</v>
      </c>
      <c r="C580" s="34">
        <v>4011900474216</v>
      </c>
      <c r="D580" s="35">
        <v>6286.61</v>
      </c>
      <c r="E580" s="67">
        <f t="shared" si="18"/>
        <v>942.99149999999986</v>
      </c>
      <c r="F580" s="68">
        <v>0.15</v>
      </c>
      <c r="G580" s="65"/>
      <c r="H580" s="65" t="s">
        <v>2266</v>
      </c>
      <c r="I580" s="127">
        <v>44574</v>
      </c>
      <c r="J580" s="66" t="s">
        <v>2379</v>
      </c>
      <c r="K580" s="83" t="s">
        <v>3947</v>
      </c>
      <c r="L580" s="30">
        <v>97641</v>
      </c>
      <c r="M580" s="83" t="str">
        <f>VLOOKUP(L580,Kardex!$A$1:$I$4996,2,FALSE)</f>
        <v>OLIVARES ALVAREZ MARGARITA</v>
      </c>
      <c r="N580" s="83" t="str">
        <f>VLOOKUP(L580,Kardex!$A$1:$I$4996,4,FALSE)</f>
        <v>ASESOR SENIOR</v>
      </c>
      <c r="O580" s="83" t="str">
        <f>VLOOKUP(L580,Kardex!$A$1:$I$4996,5,FALSE)</f>
        <v>JAL GDL PLAZA MEXICO</v>
      </c>
      <c r="P580" s="49">
        <v>0.3</v>
      </c>
      <c r="Q580" s="120">
        <f t="shared" si="19"/>
        <v>282.89744999999994</v>
      </c>
    </row>
    <row r="581" spans="1:17" s="125" customFormat="1" ht="12" customHeight="1">
      <c r="A581" s="83" t="s">
        <v>2311</v>
      </c>
      <c r="B581" s="84" t="s">
        <v>1249</v>
      </c>
      <c r="C581" s="34">
        <v>4011900474491</v>
      </c>
      <c r="D581" s="35">
        <v>4305.55</v>
      </c>
      <c r="E581" s="67">
        <f t="shared" si="18"/>
        <v>645.83249999999998</v>
      </c>
      <c r="F581" s="68">
        <v>0.15</v>
      </c>
      <c r="G581" s="65"/>
      <c r="H581" s="65" t="s">
        <v>2266</v>
      </c>
      <c r="I581" s="127">
        <v>44586</v>
      </c>
      <c r="J581" s="66" t="s">
        <v>2379</v>
      </c>
      <c r="K581" s="83" t="s">
        <v>3948</v>
      </c>
      <c r="L581" s="30">
        <v>97641</v>
      </c>
      <c r="M581" s="83" t="str">
        <f>VLOOKUP(L581,Kardex!$A$1:$I$4996,2,FALSE)</f>
        <v>OLIVARES ALVAREZ MARGARITA</v>
      </c>
      <c r="N581" s="83" t="str">
        <f>VLOOKUP(L581,Kardex!$A$1:$I$4996,4,FALSE)</f>
        <v>ASESOR SENIOR</v>
      </c>
      <c r="O581" s="83" t="str">
        <f>VLOOKUP(L581,Kardex!$A$1:$I$4996,5,FALSE)</f>
        <v>JAL GDL PLAZA MEXICO</v>
      </c>
      <c r="P581" s="49">
        <v>0.3</v>
      </c>
      <c r="Q581" s="120">
        <f t="shared" si="19"/>
        <v>193.74974999999998</v>
      </c>
    </row>
    <row r="582" spans="1:17" s="125" customFormat="1" ht="12" customHeight="1">
      <c r="A582" s="83" t="s">
        <v>2335</v>
      </c>
      <c r="B582" s="84" t="s">
        <v>1249</v>
      </c>
      <c r="C582" s="34">
        <v>2882100055260</v>
      </c>
      <c r="D582" s="35">
        <v>7334.74</v>
      </c>
      <c r="E582" s="67">
        <f t="shared" si="18"/>
        <v>1393.6006</v>
      </c>
      <c r="F582" s="68">
        <v>0.19</v>
      </c>
      <c r="G582" s="65"/>
      <c r="H582" s="65" t="s">
        <v>2266</v>
      </c>
      <c r="I582" s="127">
        <v>44567</v>
      </c>
      <c r="J582" s="66" t="s">
        <v>2322</v>
      </c>
      <c r="K582" s="83" t="s">
        <v>3949</v>
      </c>
      <c r="L582" s="30">
        <v>62709</v>
      </c>
      <c r="M582" s="83" t="str">
        <f>VLOOKUP(L582,Kardex!$A$1:$I$4996,2,FALSE)</f>
        <v>SANCHEZ HUIZAR MARITZA</v>
      </c>
      <c r="N582" s="83" t="str">
        <f>VLOOKUP(L582,Kardex!$A$1:$I$4996,4,FALSE)</f>
        <v>ASESOR</v>
      </c>
      <c r="O582" s="83" t="str">
        <f>VLOOKUP(L582,Kardex!$A$1:$I$4996,5,FALSE)</f>
        <v>JAL GDL PLAZA MEXICO</v>
      </c>
      <c r="P582" s="49">
        <v>0.3</v>
      </c>
      <c r="Q582" s="120">
        <f t="shared" si="19"/>
        <v>418.08017999999998</v>
      </c>
    </row>
    <row r="583" spans="1:17" s="125" customFormat="1" ht="12" customHeight="1">
      <c r="A583" s="83" t="s">
        <v>2311</v>
      </c>
      <c r="B583" s="84" t="s">
        <v>1249</v>
      </c>
      <c r="C583" s="34">
        <v>4012200018234</v>
      </c>
      <c r="D583" s="35">
        <v>5995.49</v>
      </c>
      <c r="E583" s="67">
        <f t="shared" si="18"/>
        <v>899.32349999999997</v>
      </c>
      <c r="F583" s="68">
        <v>0.15</v>
      </c>
      <c r="G583" s="65"/>
      <c r="H583" s="65" t="s">
        <v>2266</v>
      </c>
      <c r="I583" s="127">
        <v>44585</v>
      </c>
      <c r="J583" s="66" t="s">
        <v>2322</v>
      </c>
      <c r="K583" s="83" t="s">
        <v>3016</v>
      </c>
      <c r="L583" s="30">
        <v>62709</v>
      </c>
      <c r="M583" s="83" t="str">
        <f>VLOOKUP(L583,Kardex!$A$1:$I$4996,2,FALSE)</f>
        <v>SANCHEZ HUIZAR MARITZA</v>
      </c>
      <c r="N583" s="83" t="str">
        <f>VLOOKUP(L583,Kardex!$A$1:$I$4996,4,FALSE)</f>
        <v>ASESOR</v>
      </c>
      <c r="O583" s="83" t="str">
        <f>VLOOKUP(L583,Kardex!$A$1:$I$4996,5,FALSE)</f>
        <v>JAL GDL PLAZA MEXICO</v>
      </c>
      <c r="P583" s="49">
        <v>0.3</v>
      </c>
      <c r="Q583" s="120">
        <f t="shared" si="19"/>
        <v>269.79704999999996</v>
      </c>
    </row>
    <row r="584" spans="1:17" s="125" customFormat="1" ht="12" customHeight="1">
      <c r="A584" s="83" t="s">
        <v>2311</v>
      </c>
      <c r="B584" s="84" t="s">
        <v>1249</v>
      </c>
      <c r="C584" s="34">
        <v>4012200002291</v>
      </c>
      <c r="D584" s="35">
        <v>6414.1</v>
      </c>
      <c r="E584" s="67">
        <f t="shared" si="18"/>
        <v>962.11500000000001</v>
      </c>
      <c r="F584" s="68">
        <v>0.15</v>
      </c>
      <c r="G584" s="65"/>
      <c r="H584" s="65" t="s">
        <v>2266</v>
      </c>
      <c r="I584" s="127">
        <v>44588</v>
      </c>
      <c r="J584" s="66" t="s">
        <v>2322</v>
      </c>
      <c r="K584" s="83" t="s">
        <v>3950</v>
      </c>
      <c r="L584" s="30">
        <v>62709</v>
      </c>
      <c r="M584" s="83" t="str">
        <f>VLOOKUP(L584,Kardex!$A$1:$I$4996,2,FALSE)</f>
        <v>SANCHEZ HUIZAR MARITZA</v>
      </c>
      <c r="N584" s="83" t="str">
        <f>VLOOKUP(L584,Kardex!$A$1:$I$4996,4,FALSE)</f>
        <v>ASESOR</v>
      </c>
      <c r="O584" s="83" t="str">
        <f>VLOOKUP(L584,Kardex!$A$1:$I$4996,5,FALSE)</f>
        <v>JAL GDL PLAZA MEXICO</v>
      </c>
      <c r="P584" s="49">
        <v>0.3</v>
      </c>
      <c r="Q584" s="120">
        <f t="shared" si="19"/>
        <v>288.6345</v>
      </c>
    </row>
    <row r="585" spans="1:17" s="125" customFormat="1" ht="12" customHeight="1">
      <c r="A585" s="83" t="s">
        <v>2311</v>
      </c>
      <c r="B585" s="84" t="s">
        <v>1249</v>
      </c>
      <c r="C585" s="34">
        <v>4011900435864</v>
      </c>
      <c r="D585" s="35">
        <v>349.67</v>
      </c>
      <c r="E585" s="67">
        <f t="shared" si="18"/>
        <v>52.450499999999998</v>
      </c>
      <c r="F585" s="68">
        <v>0.15</v>
      </c>
      <c r="G585" s="65"/>
      <c r="H585" s="65" t="s">
        <v>2339</v>
      </c>
      <c r="I585" s="127">
        <v>44589</v>
      </c>
      <c r="J585" s="66" t="s">
        <v>2379</v>
      </c>
      <c r="K585" s="83" t="s">
        <v>3017</v>
      </c>
      <c r="L585" s="30">
        <v>62709</v>
      </c>
      <c r="M585" s="83" t="str">
        <f>VLOOKUP(L585,Kardex!$A$1:$I$4996,2,FALSE)</f>
        <v>SANCHEZ HUIZAR MARITZA</v>
      </c>
      <c r="N585" s="83" t="str">
        <f>VLOOKUP(L585,Kardex!$A$1:$I$4996,4,FALSE)</f>
        <v>ASESOR</v>
      </c>
      <c r="O585" s="83" t="str">
        <f>VLOOKUP(L585,Kardex!$A$1:$I$4996,5,FALSE)</f>
        <v>JAL GDL PLAZA MEXICO</v>
      </c>
      <c r="P585" s="49">
        <v>0.3</v>
      </c>
      <c r="Q585" s="120">
        <f t="shared" si="19"/>
        <v>15.735149999999999</v>
      </c>
    </row>
    <row r="586" spans="1:17" s="125" customFormat="1" ht="12" customHeight="1">
      <c r="A586" s="83" t="s">
        <v>2311</v>
      </c>
      <c r="B586" s="84" t="s">
        <v>1249</v>
      </c>
      <c r="C586" s="34">
        <v>4012100281895</v>
      </c>
      <c r="D586" s="35">
        <v>425.86</v>
      </c>
      <c r="E586" s="67">
        <f t="shared" si="18"/>
        <v>63.878999999999998</v>
      </c>
      <c r="F586" s="68">
        <v>0.15</v>
      </c>
      <c r="G586" s="65"/>
      <c r="H586" s="65" t="s">
        <v>2339</v>
      </c>
      <c r="I586" s="127">
        <v>44571</v>
      </c>
      <c r="J586" s="66" t="s">
        <v>2322</v>
      </c>
      <c r="K586" s="83" t="s">
        <v>3951</v>
      </c>
      <c r="L586" s="30">
        <v>62674</v>
      </c>
      <c r="M586" s="83" t="str">
        <f>VLOOKUP(L586,Kardex!$A$1:$I$4996,2,FALSE)</f>
        <v>AGUIRRE CALDERON ANA LILIA</v>
      </c>
      <c r="N586" s="83" t="str">
        <f>VLOOKUP(L586,Kardex!$A$1:$I$4996,4,FALSE)</f>
        <v>ASESOR</v>
      </c>
      <c r="O586" s="83" t="str">
        <f>VLOOKUP(L586,Kardex!$A$1:$I$4996,5,FALSE)</f>
        <v>JAL ZAPOPAN ANDARES BANCO</v>
      </c>
      <c r="P586" s="49">
        <v>0.3</v>
      </c>
      <c r="Q586" s="120">
        <f t="shared" si="19"/>
        <v>19.163699999999999</v>
      </c>
    </row>
    <row r="587" spans="1:17" s="125" customFormat="1" ht="12" customHeight="1">
      <c r="A587" s="83" t="s">
        <v>2311</v>
      </c>
      <c r="B587" s="84" t="s">
        <v>1249</v>
      </c>
      <c r="C587" s="34">
        <v>4012100281895</v>
      </c>
      <c r="D587" s="35">
        <v>425.86</v>
      </c>
      <c r="E587" s="67">
        <f t="shared" si="18"/>
        <v>63.878999999999998</v>
      </c>
      <c r="F587" s="68">
        <v>0.15</v>
      </c>
      <c r="G587" s="65"/>
      <c r="H587" s="65" t="s">
        <v>2339</v>
      </c>
      <c r="I587" s="127">
        <v>44578</v>
      </c>
      <c r="J587" s="66" t="s">
        <v>2322</v>
      </c>
      <c r="K587" s="83" t="s">
        <v>3951</v>
      </c>
      <c r="L587" s="30">
        <v>62674</v>
      </c>
      <c r="M587" s="83" t="str">
        <f>VLOOKUP(L587,Kardex!$A$1:$I$4996,2,FALSE)</f>
        <v>AGUIRRE CALDERON ANA LILIA</v>
      </c>
      <c r="N587" s="83" t="str">
        <f>VLOOKUP(L587,Kardex!$A$1:$I$4996,4,FALSE)</f>
        <v>ASESOR</v>
      </c>
      <c r="O587" s="83" t="str">
        <f>VLOOKUP(L587,Kardex!$A$1:$I$4996,5,FALSE)</f>
        <v>JAL ZAPOPAN ANDARES BANCO</v>
      </c>
      <c r="P587" s="49">
        <v>0.3</v>
      </c>
      <c r="Q587" s="120">
        <f t="shared" si="19"/>
        <v>19.163699999999999</v>
      </c>
    </row>
    <row r="588" spans="1:17" s="125" customFormat="1" ht="12" customHeight="1">
      <c r="A588" s="83" t="s">
        <v>2311</v>
      </c>
      <c r="B588" s="84" t="s">
        <v>1249</v>
      </c>
      <c r="C588" s="34">
        <v>4012000137384</v>
      </c>
      <c r="D588" s="35">
        <v>481.67</v>
      </c>
      <c r="E588" s="67">
        <f t="shared" si="18"/>
        <v>72.250500000000002</v>
      </c>
      <c r="F588" s="68">
        <v>0.15</v>
      </c>
      <c r="G588" s="65"/>
      <c r="H588" s="65" t="s">
        <v>2339</v>
      </c>
      <c r="I588" s="127">
        <v>44586</v>
      </c>
      <c r="J588" s="66" t="s">
        <v>2379</v>
      </c>
      <c r="K588" s="83" t="s">
        <v>3018</v>
      </c>
      <c r="L588" s="30">
        <v>62674</v>
      </c>
      <c r="M588" s="83" t="str">
        <f>VLOOKUP(L588,Kardex!$A$1:$I$4996,2,FALSE)</f>
        <v>AGUIRRE CALDERON ANA LILIA</v>
      </c>
      <c r="N588" s="83" t="str">
        <f>VLOOKUP(L588,Kardex!$A$1:$I$4996,4,FALSE)</f>
        <v>ASESOR</v>
      </c>
      <c r="O588" s="83" t="str">
        <f>VLOOKUP(L588,Kardex!$A$1:$I$4996,5,FALSE)</f>
        <v>JAL ZAPOPAN ANDARES BANCO</v>
      </c>
      <c r="P588" s="49">
        <v>0.3</v>
      </c>
      <c r="Q588" s="120">
        <f t="shared" si="19"/>
        <v>21.675149999999999</v>
      </c>
    </row>
    <row r="589" spans="1:17" s="125" customFormat="1" ht="12" customHeight="1">
      <c r="A589" s="83" t="s">
        <v>2335</v>
      </c>
      <c r="B589" s="84" t="s">
        <v>1249</v>
      </c>
      <c r="C589" s="34">
        <v>2882000001561</v>
      </c>
      <c r="D589" s="35">
        <v>16100.74</v>
      </c>
      <c r="E589" s="67">
        <f t="shared" si="18"/>
        <v>2415.11</v>
      </c>
      <c r="F589" s="68">
        <v>0.14999993789105345</v>
      </c>
      <c r="G589" s="65"/>
      <c r="H589" s="65" t="s">
        <v>2266</v>
      </c>
      <c r="I589" s="127">
        <v>44589</v>
      </c>
      <c r="J589" s="66" t="s">
        <v>2379</v>
      </c>
      <c r="K589" s="83" t="s">
        <v>3952</v>
      </c>
      <c r="L589" s="30">
        <v>62674</v>
      </c>
      <c r="M589" s="83" t="str">
        <f>VLOOKUP(L589,Kardex!$A$1:$I$4996,2,FALSE)</f>
        <v>AGUIRRE CALDERON ANA LILIA</v>
      </c>
      <c r="N589" s="83" t="str">
        <f>VLOOKUP(L589,Kardex!$A$1:$I$4996,4,FALSE)</f>
        <v>ASESOR</v>
      </c>
      <c r="O589" s="83" t="str">
        <f>VLOOKUP(L589,Kardex!$A$1:$I$4996,5,FALSE)</f>
        <v>JAL ZAPOPAN ANDARES BANCO</v>
      </c>
      <c r="P589" s="49">
        <v>0.3</v>
      </c>
      <c r="Q589" s="120">
        <f t="shared" si="19"/>
        <v>724.53300000000002</v>
      </c>
    </row>
    <row r="590" spans="1:17" s="125" customFormat="1" ht="12" customHeight="1">
      <c r="A590" s="83" t="s">
        <v>2311</v>
      </c>
      <c r="B590" s="84" t="s">
        <v>1249</v>
      </c>
      <c r="C590" s="34">
        <v>4012100392400</v>
      </c>
      <c r="D590" s="35">
        <v>-1060.02</v>
      </c>
      <c r="E590" s="67">
        <f t="shared" si="18"/>
        <v>-159.00299999999999</v>
      </c>
      <c r="F590" s="68">
        <v>0.15</v>
      </c>
      <c r="G590" s="65"/>
      <c r="H590" s="65" t="s">
        <v>2339</v>
      </c>
      <c r="I590" s="127">
        <v>44568</v>
      </c>
      <c r="J590" s="66" t="s">
        <v>2322</v>
      </c>
      <c r="K590" s="83" t="s">
        <v>3026</v>
      </c>
      <c r="L590" s="30">
        <v>50261</v>
      </c>
      <c r="M590" s="83" t="str">
        <f>VLOOKUP(L590,Kardex!$A$1:$I$4996,2,FALSE)</f>
        <v>RIVERO MORAGREGA MARIA JOSE</v>
      </c>
      <c r="N590" s="83" t="str">
        <f>VLOOKUP(L590,Kardex!$A$1:$I$4996,4,FALSE)</f>
        <v>ASESOR SENIOR</v>
      </c>
      <c r="O590" s="83" t="str">
        <f>VLOOKUP(L590,Kardex!$A$1:$I$4996,5,FALSE)</f>
        <v>JAL ZAPOPAN ANDARES BANCO</v>
      </c>
      <c r="P590" s="49">
        <v>0.3</v>
      </c>
      <c r="Q590" s="120">
        <f t="shared" si="19"/>
        <v>-47.700899999999997</v>
      </c>
    </row>
    <row r="591" spans="1:17" s="125" customFormat="1" ht="12" customHeight="1">
      <c r="A591" s="83" t="s">
        <v>2338</v>
      </c>
      <c r="B591" s="84" t="s">
        <v>1249</v>
      </c>
      <c r="C591" s="34">
        <v>3101900018683</v>
      </c>
      <c r="D591" s="35">
        <v>2137.81</v>
      </c>
      <c r="E591" s="67">
        <f t="shared" si="18"/>
        <v>277.9153</v>
      </c>
      <c r="F591" s="68">
        <v>0.13</v>
      </c>
      <c r="G591" s="65"/>
      <c r="H591" s="65" t="s">
        <v>2266</v>
      </c>
      <c r="I591" s="127">
        <v>44580</v>
      </c>
      <c r="J591" s="66" t="s">
        <v>2379</v>
      </c>
      <c r="K591" s="83" t="s">
        <v>3953</v>
      </c>
      <c r="L591" s="30">
        <v>50261</v>
      </c>
      <c r="M591" s="83" t="str">
        <f>VLOOKUP(L591,Kardex!$A$1:$I$4996,2,FALSE)</f>
        <v>RIVERO MORAGREGA MARIA JOSE</v>
      </c>
      <c r="N591" s="83" t="str">
        <f>VLOOKUP(L591,Kardex!$A$1:$I$4996,4,FALSE)</f>
        <v>ASESOR SENIOR</v>
      </c>
      <c r="O591" s="83" t="str">
        <f>VLOOKUP(L591,Kardex!$A$1:$I$4996,5,FALSE)</f>
        <v>JAL ZAPOPAN ANDARES BANCO</v>
      </c>
      <c r="P591" s="49">
        <v>0.3</v>
      </c>
      <c r="Q591" s="120">
        <f t="shared" si="19"/>
        <v>83.374589999999998</v>
      </c>
    </row>
    <row r="592" spans="1:17" s="125" customFormat="1" ht="12" customHeight="1">
      <c r="A592" s="83" t="s">
        <v>2332</v>
      </c>
      <c r="B592" s="84" t="s">
        <v>1249</v>
      </c>
      <c r="C592" s="34">
        <v>1002200000527</v>
      </c>
      <c r="D592" s="35">
        <v>2500</v>
      </c>
      <c r="E592" s="67">
        <f t="shared" si="18"/>
        <v>650</v>
      </c>
      <c r="F592" s="68">
        <v>0.26</v>
      </c>
      <c r="G592" s="65"/>
      <c r="H592" s="65" t="s">
        <v>2266</v>
      </c>
      <c r="I592" s="127">
        <v>44586</v>
      </c>
      <c r="J592" s="66" t="s">
        <v>2322</v>
      </c>
      <c r="K592" s="83" t="s">
        <v>3954</v>
      </c>
      <c r="L592" s="30">
        <v>50261</v>
      </c>
      <c r="M592" s="83" t="str">
        <f>VLOOKUP(L592,Kardex!$A$1:$I$4996,2,FALSE)</f>
        <v>RIVERO MORAGREGA MARIA JOSE</v>
      </c>
      <c r="N592" s="83" t="str">
        <f>VLOOKUP(L592,Kardex!$A$1:$I$4996,4,FALSE)</f>
        <v>ASESOR SENIOR</v>
      </c>
      <c r="O592" s="83" t="str">
        <f>VLOOKUP(L592,Kardex!$A$1:$I$4996,5,FALSE)</f>
        <v>JAL ZAPOPAN ANDARES BANCO</v>
      </c>
      <c r="P592" s="49">
        <v>0.3</v>
      </c>
      <c r="Q592" s="120">
        <f t="shared" si="19"/>
        <v>195</v>
      </c>
    </row>
    <row r="593" spans="1:17" s="125" customFormat="1" ht="12" customHeight="1">
      <c r="A593" s="83" t="s">
        <v>2311</v>
      </c>
      <c r="B593" s="84" t="s">
        <v>1249</v>
      </c>
      <c r="C593" s="34">
        <v>4012000104478</v>
      </c>
      <c r="D593" s="35">
        <v>551.78</v>
      </c>
      <c r="E593" s="67">
        <f t="shared" si="18"/>
        <v>82.766999999999996</v>
      </c>
      <c r="F593" s="68">
        <v>0.15</v>
      </c>
      <c r="G593" s="65"/>
      <c r="H593" s="65" t="s">
        <v>2339</v>
      </c>
      <c r="I593" s="127">
        <v>44589</v>
      </c>
      <c r="J593" s="66" t="s">
        <v>2379</v>
      </c>
      <c r="K593" s="83" t="s">
        <v>3019</v>
      </c>
      <c r="L593" s="30">
        <v>50261</v>
      </c>
      <c r="M593" s="83" t="str">
        <f>VLOOKUP(L593,Kardex!$A$1:$I$4996,2,FALSE)</f>
        <v>RIVERO MORAGREGA MARIA JOSE</v>
      </c>
      <c r="N593" s="83" t="str">
        <f>VLOOKUP(L593,Kardex!$A$1:$I$4996,4,FALSE)</f>
        <v>ASESOR SENIOR</v>
      </c>
      <c r="O593" s="83" t="str">
        <f>VLOOKUP(L593,Kardex!$A$1:$I$4996,5,FALSE)</f>
        <v>JAL ZAPOPAN ANDARES BANCO</v>
      </c>
      <c r="P593" s="49">
        <v>0.3</v>
      </c>
      <c r="Q593" s="120">
        <f t="shared" si="19"/>
        <v>24.830099999999998</v>
      </c>
    </row>
    <row r="594" spans="1:17" s="125" customFormat="1" ht="12" customHeight="1">
      <c r="A594" s="83" t="s">
        <v>2338</v>
      </c>
      <c r="B594" s="84" t="s">
        <v>1249</v>
      </c>
      <c r="C594" s="34">
        <v>3101900010794</v>
      </c>
      <c r="D594" s="35">
        <v>1505.34</v>
      </c>
      <c r="E594" s="67">
        <f t="shared" si="18"/>
        <v>195.6942</v>
      </c>
      <c r="F594" s="68">
        <v>0.13</v>
      </c>
      <c r="G594" s="65"/>
      <c r="H594" s="65" t="s">
        <v>2265</v>
      </c>
      <c r="I594" s="127">
        <v>44582</v>
      </c>
      <c r="J594" s="66" t="s">
        <v>2379</v>
      </c>
      <c r="K594" s="83" t="s">
        <v>3635</v>
      </c>
      <c r="L594" s="30">
        <v>61373</v>
      </c>
      <c r="M594" s="83" t="str">
        <f>VLOOKUP(L594,Kardex!$A$1:$I$4996,2,FALSE)</f>
        <v>OCEGUERA CONTRERAS PRISCILA</v>
      </c>
      <c r="N594" s="83" t="str">
        <f>VLOOKUP(L594,Kardex!$A$1:$I$4996,4,FALSE)</f>
        <v>SUBDIRECTOR DE CENTRO FINANCIERO</v>
      </c>
      <c r="O594" s="83" t="str">
        <f>VLOOKUP(L594,Kardex!$A$1:$I$4996,5,FALSE)</f>
        <v>JAL ZAPOPAN ANDARES CB</v>
      </c>
      <c r="P594" s="49">
        <v>0.3</v>
      </c>
      <c r="Q594" s="120">
        <f t="shared" si="19"/>
        <v>58.708259999999996</v>
      </c>
    </row>
    <row r="595" spans="1:17" s="125" customFormat="1" ht="12" customHeight="1">
      <c r="A595" s="83" t="s">
        <v>2337</v>
      </c>
      <c r="B595" s="84" t="s">
        <v>1249</v>
      </c>
      <c r="C595" s="34">
        <v>4022200000190</v>
      </c>
      <c r="D595" s="35">
        <v>14715.49</v>
      </c>
      <c r="E595" s="67">
        <f t="shared" si="18"/>
        <v>1913.0137</v>
      </c>
      <c r="F595" s="68">
        <v>0.13</v>
      </c>
      <c r="G595" s="65"/>
      <c r="H595" s="65" t="s">
        <v>2266</v>
      </c>
      <c r="I595" s="127">
        <v>44575</v>
      </c>
      <c r="J595" s="66" t="s">
        <v>2322</v>
      </c>
      <c r="K595" s="83" t="s">
        <v>3636</v>
      </c>
      <c r="L595" s="30">
        <v>51778</v>
      </c>
      <c r="M595" s="83" t="str">
        <f>VLOOKUP(L595,Kardex!$A$1:$I$4996,2,FALSE)</f>
        <v>SOTO CONTRERAS CAROLINA</v>
      </c>
      <c r="N595" s="83" t="str">
        <f>VLOOKUP(L595,Kardex!$A$1:$I$4996,4,FALSE)</f>
        <v>ASESOR SENIOR</v>
      </c>
      <c r="O595" s="83" t="str">
        <f>VLOOKUP(L595,Kardex!$A$1:$I$4996,5,FALSE)</f>
        <v>JAL ZAPOPAN ANDARES CB</v>
      </c>
      <c r="P595" s="49">
        <v>0.3</v>
      </c>
      <c r="Q595" s="120">
        <f t="shared" si="19"/>
        <v>573.90410999999995</v>
      </c>
    </row>
    <row r="596" spans="1:17" s="125" customFormat="1" ht="12" customHeight="1">
      <c r="A596" s="83" t="s">
        <v>2338</v>
      </c>
      <c r="B596" s="84" t="s">
        <v>1249</v>
      </c>
      <c r="C596" s="34">
        <v>3101900005627</v>
      </c>
      <c r="D596" s="35">
        <v>193.24</v>
      </c>
      <c r="E596" s="67">
        <f t="shared" si="18"/>
        <v>25.121200000000002</v>
      </c>
      <c r="F596" s="68">
        <v>0.13</v>
      </c>
      <c r="G596" s="65"/>
      <c r="H596" s="65" t="s">
        <v>2339</v>
      </c>
      <c r="I596" s="127">
        <v>44568</v>
      </c>
      <c r="J596" s="66" t="s">
        <v>2379</v>
      </c>
      <c r="K596" s="83" t="s">
        <v>3020</v>
      </c>
      <c r="L596" s="30">
        <v>52214</v>
      </c>
      <c r="M596" s="83" t="str">
        <f>VLOOKUP(L596,Kardex!$A$1:$I$4996,2,FALSE)</f>
        <v>DELGADO MARTINEZ MARIA ELIZABETH</v>
      </c>
      <c r="N596" s="83" t="str">
        <f>VLOOKUP(L596,Kardex!$A$1:$I$4996,4,FALSE)</f>
        <v>ASESOR</v>
      </c>
      <c r="O596" s="83" t="str">
        <f>VLOOKUP(L596,Kardex!$A$1:$I$4996,5,FALSE)</f>
        <v>BAJA</v>
      </c>
      <c r="P596" s="49">
        <v>0.3</v>
      </c>
      <c r="Q596" s="120">
        <f t="shared" si="19"/>
        <v>7.5363600000000002</v>
      </c>
    </row>
    <row r="597" spans="1:17" s="125" customFormat="1" ht="12" customHeight="1">
      <c r="A597" s="83" t="s">
        <v>2338</v>
      </c>
      <c r="B597" s="84" t="s">
        <v>1249</v>
      </c>
      <c r="C597" s="34">
        <v>3101900019847</v>
      </c>
      <c r="D597" s="35">
        <v>249.52</v>
      </c>
      <c r="E597" s="67">
        <f t="shared" si="18"/>
        <v>32.437600000000003</v>
      </c>
      <c r="F597" s="68">
        <v>0.13</v>
      </c>
      <c r="G597" s="65"/>
      <c r="H597" s="65" t="s">
        <v>2339</v>
      </c>
      <c r="I597" s="127">
        <v>44572</v>
      </c>
      <c r="J597" s="66" t="s">
        <v>2379</v>
      </c>
      <c r="K597" s="83" t="s">
        <v>3021</v>
      </c>
      <c r="L597" s="30">
        <v>52214</v>
      </c>
      <c r="M597" s="83" t="str">
        <f>VLOOKUP(L597,Kardex!$A$1:$I$4996,2,FALSE)</f>
        <v>DELGADO MARTINEZ MARIA ELIZABETH</v>
      </c>
      <c r="N597" s="83" t="str">
        <f>VLOOKUP(L597,Kardex!$A$1:$I$4996,4,FALSE)</f>
        <v>ASESOR</v>
      </c>
      <c r="O597" s="83" t="str">
        <f>VLOOKUP(L597,Kardex!$A$1:$I$4996,5,FALSE)</f>
        <v>BAJA</v>
      </c>
      <c r="P597" s="49">
        <v>0.3</v>
      </c>
      <c r="Q597" s="120">
        <f t="shared" si="19"/>
        <v>9.7312799999999999</v>
      </c>
    </row>
    <row r="598" spans="1:17" s="125" customFormat="1" ht="12" customHeight="1">
      <c r="A598" s="83" t="s">
        <v>2311</v>
      </c>
      <c r="B598" s="84" t="s">
        <v>1249</v>
      </c>
      <c r="C598" s="34">
        <v>4012000033501</v>
      </c>
      <c r="D598" s="35">
        <v>552.30999999999995</v>
      </c>
      <c r="E598" s="67">
        <f t="shared" si="18"/>
        <v>82.846499999999992</v>
      </c>
      <c r="F598" s="68">
        <v>0.15</v>
      </c>
      <c r="G598" s="65"/>
      <c r="H598" s="65" t="s">
        <v>2339</v>
      </c>
      <c r="I598" s="127">
        <v>44585</v>
      </c>
      <c r="J598" s="66" t="s">
        <v>2379</v>
      </c>
      <c r="K598" s="83" t="s">
        <v>3022</v>
      </c>
      <c r="L598" s="30">
        <v>61373</v>
      </c>
      <c r="M598" s="83" t="str">
        <f>VLOOKUP(L598,Kardex!$A$1:$I$4996,2,FALSE)</f>
        <v>OCEGUERA CONTRERAS PRISCILA</v>
      </c>
      <c r="N598" s="83" t="str">
        <f>VLOOKUP(L598,Kardex!$A$1:$I$4996,4,FALSE)</f>
        <v>SUBDIRECTOR DE CENTRO FINANCIERO</v>
      </c>
      <c r="O598" s="83" t="str">
        <f>VLOOKUP(L598,Kardex!$A$1:$I$4996,5,FALSE)</f>
        <v>JAL ZAPOPAN ANDARES CB</v>
      </c>
      <c r="P598" s="49">
        <v>0.3</v>
      </c>
      <c r="Q598" s="120">
        <f t="shared" si="19"/>
        <v>24.853949999999998</v>
      </c>
    </row>
    <row r="599" spans="1:17" s="125" customFormat="1" ht="12" customHeight="1">
      <c r="A599" s="83" t="s">
        <v>2311</v>
      </c>
      <c r="B599" s="84" t="s">
        <v>1249</v>
      </c>
      <c r="C599" s="34">
        <v>4011900499891</v>
      </c>
      <c r="D599" s="35">
        <v>4779.6899999999996</v>
      </c>
      <c r="E599" s="67">
        <f t="shared" si="18"/>
        <v>716.95349999999996</v>
      </c>
      <c r="F599" s="68">
        <v>0.15</v>
      </c>
      <c r="G599" s="65"/>
      <c r="H599" s="65" t="s">
        <v>2266</v>
      </c>
      <c r="I599" s="127">
        <v>44586</v>
      </c>
      <c r="J599" s="66" t="s">
        <v>2379</v>
      </c>
      <c r="K599" s="83" t="s">
        <v>3955</v>
      </c>
      <c r="L599" s="30">
        <v>60483</v>
      </c>
      <c r="M599" s="83" t="str">
        <f>VLOOKUP(L599,Kardex!$A$1:$I$4996,2,FALSE)</f>
        <v>DURON NUNGARAY VERONICA</v>
      </c>
      <c r="N599" s="83" t="str">
        <f>VLOOKUP(L599,Kardex!$A$1:$I$4996,4,FALSE)</f>
        <v>ASESOR</v>
      </c>
      <c r="O599" s="83" t="str">
        <f>VLOOKUP(L599,Kardex!$A$1:$I$4996,5,FALSE)</f>
        <v>JAL GDL PLAZA MEXICO</v>
      </c>
      <c r="P599" s="49">
        <v>0.3</v>
      </c>
      <c r="Q599" s="120">
        <f t="shared" si="19"/>
        <v>215.08604999999997</v>
      </c>
    </row>
    <row r="600" spans="1:17" s="125" customFormat="1" ht="12" customHeight="1">
      <c r="A600" s="83" t="s">
        <v>2311</v>
      </c>
      <c r="B600" s="84" t="s">
        <v>1249</v>
      </c>
      <c r="C600" s="34">
        <v>4012000102768</v>
      </c>
      <c r="D600" s="35">
        <v>433.97</v>
      </c>
      <c r="E600" s="67">
        <f t="shared" si="18"/>
        <v>65.095500000000001</v>
      </c>
      <c r="F600" s="68">
        <v>0.15</v>
      </c>
      <c r="G600" s="65"/>
      <c r="H600" s="65" t="s">
        <v>2339</v>
      </c>
      <c r="I600" s="127">
        <v>44581</v>
      </c>
      <c r="J600" s="66" t="s">
        <v>2379</v>
      </c>
      <c r="K600" s="83" t="s">
        <v>3023</v>
      </c>
      <c r="L600" s="30">
        <v>62089</v>
      </c>
      <c r="M600" s="83" t="str">
        <f>VLOOKUP(L600,Kardex!$A$1:$I$4996,2,FALSE)</f>
        <v>CANOVAS LASTRA MAURICIO</v>
      </c>
      <c r="N600" s="83" t="str">
        <f>VLOOKUP(L600,Kardex!$A$1:$I$4996,4,FALSE)</f>
        <v>ASESOR</v>
      </c>
      <c r="O600" s="83" t="str">
        <f>VLOOKUP(L600,Kardex!$A$1:$I$4996,5,FALSE)</f>
        <v>JAL ZAPOPAN ANDARES CB</v>
      </c>
      <c r="P600" s="49">
        <v>0.3</v>
      </c>
      <c r="Q600" s="120">
        <f t="shared" si="19"/>
        <v>19.528649999999999</v>
      </c>
    </row>
    <row r="601" spans="1:17" s="125" customFormat="1" ht="12" customHeight="1">
      <c r="A601" s="83" t="s">
        <v>2338</v>
      </c>
      <c r="B601" s="84" t="s">
        <v>1249</v>
      </c>
      <c r="C601" s="34">
        <v>3102100015154</v>
      </c>
      <c r="D601" s="35">
        <v>175.62</v>
      </c>
      <c r="E601" s="67">
        <f t="shared" si="18"/>
        <v>22.8306</v>
      </c>
      <c r="F601" s="68">
        <v>0.13</v>
      </c>
      <c r="G601" s="65"/>
      <c r="H601" s="65" t="s">
        <v>2339</v>
      </c>
      <c r="I601" s="127">
        <v>44588</v>
      </c>
      <c r="J601" s="66" t="s">
        <v>2322</v>
      </c>
      <c r="K601" s="83" t="s">
        <v>3024</v>
      </c>
      <c r="L601" s="30">
        <v>62089</v>
      </c>
      <c r="M601" s="83" t="str">
        <f>VLOOKUP(L601,Kardex!$A$1:$I$4996,2,FALSE)</f>
        <v>CANOVAS LASTRA MAURICIO</v>
      </c>
      <c r="N601" s="83" t="str">
        <f>VLOOKUP(L601,Kardex!$A$1:$I$4996,4,FALSE)</f>
        <v>ASESOR</v>
      </c>
      <c r="O601" s="83" t="str">
        <f>VLOOKUP(L601,Kardex!$A$1:$I$4996,5,FALSE)</f>
        <v>JAL ZAPOPAN ANDARES CB</v>
      </c>
      <c r="P601" s="49">
        <v>0.3</v>
      </c>
      <c r="Q601" s="120">
        <f t="shared" si="19"/>
        <v>6.8491799999999996</v>
      </c>
    </row>
    <row r="602" spans="1:17" s="125" customFormat="1" ht="12" customHeight="1">
      <c r="A602" s="83" t="s">
        <v>2338</v>
      </c>
      <c r="B602" s="84" t="s">
        <v>1249</v>
      </c>
      <c r="C602" s="34">
        <v>3102100014983</v>
      </c>
      <c r="D602" s="35">
        <v>875</v>
      </c>
      <c r="E602" s="67">
        <f t="shared" si="18"/>
        <v>113.75</v>
      </c>
      <c r="F602" s="68">
        <v>0.13</v>
      </c>
      <c r="G602" s="65"/>
      <c r="H602" s="65" t="s">
        <v>2266</v>
      </c>
      <c r="I602" s="127">
        <v>44589</v>
      </c>
      <c r="J602" s="66" t="s">
        <v>2322</v>
      </c>
      <c r="K602" s="83" t="s">
        <v>3024</v>
      </c>
      <c r="L602" s="30">
        <v>62089</v>
      </c>
      <c r="M602" s="83" t="str">
        <f>VLOOKUP(L602,Kardex!$A$1:$I$4996,2,FALSE)</f>
        <v>CANOVAS LASTRA MAURICIO</v>
      </c>
      <c r="N602" s="83" t="str">
        <f>VLOOKUP(L602,Kardex!$A$1:$I$4996,4,FALSE)</f>
        <v>ASESOR</v>
      </c>
      <c r="O602" s="83" t="str">
        <f>VLOOKUP(L602,Kardex!$A$1:$I$4996,5,FALSE)</f>
        <v>JAL ZAPOPAN ANDARES CB</v>
      </c>
      <c r="P602" s="49">
        <v>0.3</v>
      </c>
      <c r="Q602" s="120">
        <f t="shared" si="19"/>
        <v>34.125</v>
      </c>
    </row>
    <row r="603" spans="1:17" s="125" customFormat="1" ht="12" customHeight="1">
      <c r="A603" s="83" t="s">
        <v>2338</v>
      </c>
      <c r="B603" s="84" t="s">
        <v>1249</v>
      </c>
      <c r="C603" s="34">
        <v>3102100014983</v>
      </c>
      <c r="D603" s="35">
        <v>390</v>
      </c>
      <c r="E603" s="67">
        <f t="shared" si="18"/>
        <v>50.7</v>
      </c>
      <c r="F603" s="68">
        <v>0.13</v>
      </c>
      <c r="G603" s="65"/>
      <c r="H603" s="65" t="s">
        <v>2266</v>
      </c>
      <c r="I603" s="127">
        <v>44589</v>
      </c>
      <c r="J603" s="66" t="s">
        <v>2322</v>
      </c>
      <c r="K603" s="83" t="s">
        <v>3024</v>
      </c>
      <c r="L603" s="30">
        <v>62089</v>
      </c>
      <c r="M603" s="83" t="str">
        <f>VLOOKUP(L603,Kardex!$A$1:$I$4996,2,FALSE)</f>
        <v>CANOVAS LASTRA MAURICIO</v>
      </c>
      <c r="N603" s="83" t="str">
        <f>VLOOKUP(L603,Kardex!$A$1:$I$4996,4,FALSE)</f>
        <v>ASESOR</v>
      </c>
      <c r="O603" s="83" t="str">
        <f>VLOOKUP(L603,Kardex!$A$1:$I$4996,5,FALSE)</f>
        <v>JAL ZAPOPAN ANDARES CB</v>
      </c>
      <c r="P603" s="49">
        <v>0.3</v>
      </c>
      <c r="Q603" s="120">
        <f t="shared" si="19"/>
        <v>15.21</v>
      </c>
    </row>
    <row r="604" spans="1:17" s="125" customFormat="1" ht="12" customHeight="1">
      <c r="A604" s="83" t="s">
        <v>2338</v>
      </c>
      <c r="B604" s="84" t="s">
        <v>1249</v>
      </c>
      <c r="C604" s="34">
        <v>3102100014983</v>
      </c>
      <c r="D604" s="35">
        <v>-875</v>
      </c>
      <c r="E604" s="67">
        <f t="shared" si="18"/>
        <v>-113.75</v>
      </c>
      <c r="F604" s="68">
        <v>0.13</v>
      </c>
      <c r="G604" s="65"/>
      <c r="H604" s="65" t="s">
        <v>2266</v>
      </c>
      <c r="I604" s="127">
        <v>44589</v>
      </c>
      <c r="J604" s="66" t="s">
        <v>2322</v>
      </c>
      <c r="K604" s="83" t="s">
        <v>3024</v>
      </c>
      <c r="L604" s="30">
        <v>62089</v>
      </c>
      <c r="M604" s="83" t="str">
        <f>VLOOKUP(L604,Kardex!$A$1:$I$4996,2,FALSE)</f>
        <v>CANOVAS LASTRA MAURICIO</v>
      </c>
      <c r="N604" s="83" t="str">
        <f>VLOOKUP(L604,Kardex!$A$1:$I$4996,4,FALSE)</f>
        <v>ASESOR</v>
      </c>
      <c r="O604" s="83" t="str">
        <f>VLOOKUP(L604,Kardex!$A$1:$I$4996,5,FALSE)</f>
        <v>JAL ZAPOPAN ANDARES CB</v>
      </c>
      <c r="P604" s="49">
        <v>0.3</v>
      </c>
      <c r="Q604" s="120">
        <f t="shared" si="19"/>
        <v>-34.125</v>
      </c>
    </row>
    <row r="605" spans="1:17" s="125" customFormat="1" ht="12" customHeight="1">
      <c r="A605" s="83" t="s">
        <v>2311</v>
      </c>
      <c r="B605" s="84" t="s">
        <v>1249</v>
      </c>
      <c r="C605" s="34">
        <v>4011900402932</v>
      </c>
      <c r="D605" s="35">
        <v>421.86</v>
      </c>
      <c r="E605" s="67">
        <f t="shared" si="18"/>
        <v>63.278999999999996</v>
      </c>
      <c r="F605" s="68">
        <v>0.15</v>
      </c>
      <c r="G605" s="65"/>
      <c r="H605" s="65" t="s">
        <v>2339</v>
      </c>
      <c r="I605" s="127">
        <v>44589</v>
      </c>
      <c r="J605" s="66" t="s">
        <v>2379</v>
      </c>
      <c r="K605" s="83" t="s">
        <v>2466</v>
      </c>
      <c r="L605" s="30">
        <v>63697</v>
      </c>
      <c r="M605" s="83" t="str">
        <f>VLOOKUP(L605,Kardex!$A$1:$I$4996,2,FALSE)</f>
        <v>ALVITER NOLASCO VICTOR</v>
      </c>
      <c r="N605" s="83" t="str">
        <f>VLOOKUP(L605,Kardex!$A$1:$I$4996,4,FALSE)</f>
        <v>INTERNO</v>
      </c>
      <c r="O605" s="83" t="str">
        <f>VLOOKUP(L605,Kardex!$A$1:$I$4996,5,FALSE)</f>
        <v>JAL ZAPOPAN ANDARES CB</v>
      </c>
      <c r="P605" s="49">
        <v>0.3</v>
      </c>
      <c r="Q605" s="120">
        <f t="shared" si="19"/>
        <v>18.983699999999999</v>
      </c>
    </row>
    <row r="606" spans="1:17" s="125" customFormat="1" ht="12" customHeight="1">
      <c r="A606" s="83" t="s">
        <v>2311</v>
      </c>
      <c r="B606" s="84" t="s">
        <v>1249</v>
      </c>
      <c r="C606" s="34">
        <v>4012000110179</v>
      </c>
      <c r="D606" s="35">
        <v>365.02</v>
      </c>
      <c r="E606" s="67">
        <f t="shared" si="18"/>
        <v>54.752999999999993</v>
      </c>
      <c r="F606" s="68">
        <v>0.15</v>
      </c>
      <c r="G606" s="65"/>
      <c r="H606" s="65" t="s">
        <v>2339</v>
      </c>
      <c r="I606" s="127">
        <v>44589</v>
      </c>
      <c r="J606" s="66" t="s">
        <v>2379</v>
      </c>
      <c r="K606" s="83" t="s">
        <v>3025</v>
      </c>
      <c r="L606" s="30">
        <v>62089</v>
      </c>
      <c r="M606" s="83" t="str">
        <f>VLOOKUP(L606,Kardex!$A$1:$I$4996,2,FALSE)</f>
        <v>CANOVAS LASTRA MAURICIO</v>
      </c>
      <c r="N606" s="83" t="str">
        <f>VLOOKUP(L606,Kardex!$A$1:$I$4996,4,FALSE)</f>
        <v>ASESOR</v>
      </c>
      <c r="O606" s="83" t="str">
        <f>VLOOKUP(L606,Kardex!$A$1:$I$4996,5,FALSE)</f>
        <v>JAL ZAPOPAN ANDARES CB</v>
      </c>
      <c r="P606" s="49">
        <v>0.3</v>
      </c>
      <c r="Q606" s="120">
        <f t="shared" si="19"/>
        <v>16.425899999999999</v>
      </c>
    </row>
    <row r="607" spans="1:17" s="125" customFormat="1" ht="12" customHeight="1">
      <c r="A607" s="83" t="s">
        <v>2335</v>
      </c>
      <c r="B607" s="84" t="s">
        <v>1249</v>
      </c>
      <c r="C607" s="34">
        <v>2882000004817</v>
      </c>
      <c r="D607" s="35">
        <v>2603.1799999999998</v>
      </c>
      <c r="E607" s="67">
        <f t="shared" si="18"/>
        <v>286.35000000000002</v>
      </c>
      <c r="F607" s="68">
        <v>0.11000007682910903</v>
      </c>
      <c r="G607" s="65"/>
      <c r="H607" s="65" t="s">
        <v>2339</v>
      </c>
      <c r="I607" s="127">
        <v>44571</v>
      </c>
      <c r="J607" s="66" t="s">
        <v>2379</v>
      </c>
      <c r="K607" s="83" t="s">
        <v>3956</v>
      </c>
      <c r="L607" s="30">
        <v>61373</v>
      </c>
      <c r="M607" s="83" t="str">
        <f>VLOOKUP(L607,Kardex!$A$1:$I$4996,2,FALSE)</f>
        <v>OCEGUERA CONTRERAS PRISCILA</v>
      </c>
      <c r="N607" s="83" t="str">
        <f>VLOOKUP(L607,Kardex!$A$1:$I$4996,4,FALSE)</f>
        <v>SUBDIRECTOR DE CENTRO FINANCIERO</v>
      </c>
      <c r="O607" s="83" t="str">
        <f>VLOOKUP(L607,Kardex!$A$1:$I$4996,5,FALSE)</f>
        <v>JAL ZAPOPAN ANDARES CB</v>
      </c>
      <c r="P607" s="49">
        <v>0.3</v>
      </c>
      <c r="Q607" s="120">
        <f t="shared" si="19"/>
        <v>85.905000000000001</v>
      </c>
    </row>
    <row r="608" spans="1:17" s="125" customFormat="1" ht="12" customHeight="1">
      <c r="A608" s="83" t="s">
        <v>2335</v>
      </c>
      <c r="B608" s="84" t="s">
        <v>1249</v>
      </c>
      <c r="C608" s="34">
        <v>2882000024220</v>
      </c>
      <c r="D608" s="35">
        <v>533.9</v>
      </c>
      <c r="E608" s="67">
        <f t="shared" si="18"/>
        <v>101.441</v>
      </c>
      <c r="F608" s="68">
        <v>0.19</v>
      </c>
      <c r="G608" s="65"/>
      <c r="H608" s="65" t="s">
        <v>3784</v>
      </c>
      <c r="I608" s="127">
        <v>44571</v>
      </c>
      <c r="J608" s="66" t="s">
        <v>2379</v>
      </c>
      <c r="K608" s="83" t="s">
        <v>3567</v>
      </c>
      <c r="L608" s="30">
        <v>61373</v>
      </c>
      <c r="M608" s="83" t="str">
        <f>VLOOKUP(L608,Kardex!$A$1:$I$4996,2,FALSE)</f>
        <v>OCEGUERA CONTRERAS PRISCILA</v>
      </c>
      <c r="N608" s="83" t="str">
        <f>VLOOKUP(L608,Kardex!$A$1:$I$4996,4,FALSE)</f>
        <v>SUBDIRECTOR DE CENTRO FINANCIERO</v>
      </c>
      <c r="O608" s="83" t="str">
        <f>VLOOKUP(L608,Kardex!$A$1:$I$4996,5,FALSE)</f>
        <v>JAL ZAPOPAN ANDARES CB</v>
      </c>
      <c r="P608" s="49">
        <v>0.3</v>
      </c>
      <c r="Q608" s="120">
        <f t="shared" si="19"/>
        <v>30.432299999999998</v>
      </c>
    </row>
    <row r="609" spans="1:17" s="125" customFormat="1" ht="12" customHeight="1">
      <c r="A609" s="83" t="s">
        <v>2335</v>
      </c>
      <c r="B609" s="84" t="s">
        <v>1249</v>
      </c>
      <c r="C609" s="34">
        <v>2882000015734</v>
      </c>
      <c r="D609" s="35">
        <v>1117.01</v>
      </c>
      <c r="E609" s="67">
        <f t="shared" si="18"/>
        <v>212.2319</v>
      </c>
      <c r="F609" s="68">
        <v>0.19</v>
      </c>
      <c r="G609" s="65"/>
      <c r="H609" s="65" t="s">
        <v>2339</v>
      </c>
      <c r="I609" s="127">
        <v>44586</v>
      </c>
      <c r="J609" s="66" t="s">
        <v>2379</v>
      </c>
      <c r="K609" s="83" t="s">
        <v>3568</v>
      </c>
      <c r="L609" s="30">
        <v>61373</v>
      </c>
      <c r="M609" s="83" t="str">
        <f>VLOOKUP(L609,Kardex!$A$1:$I$4996,2,FALSE)</f>
        <v>OCEGUERA CONTRERAS PRISCILA</v>
      </c>
      <c r="N609" s="83" t="str">
        <f>VLOOKUP(L609,Kardex!$A$1:$I$4996,4,FALSE)</f>
        <v>SUBDIRECTOR DE CENTRO FINANCIERO</v>
      </c>
      <c r="O609" s="83" t="str">
        <f>VLOOKUP(L609,Kardex!$A$1:$I$4996,5,FALSE)</f>
        <v>JAL ZAPOPAN ANDARES CB</v>
      </c>
      <c r="P609" s="49">
        <v>0.3</v>
      </c>
      <c r="Q609" s="120">
        <f t="shared" si="19"/>
        <v>63.669569999999993</v>
      </c>
    </row>
    <row r="610" spans="1:17" s="125" customFormat="1" ht="12" customHeight="1">
      <c r="A610" s="83" t="s">
        <v>2311</v>
      </c>
      <c r="B610" s="84" t="s">
        <v>1249</v>
      </c>
      <c r="C610" s="34">
        <v>4012000063294</v>
      </c>
      <c r="D610" s="35">
        <v>458.33</v>
      </c>
      <c r="E610" s="67">
        <f t="shared" si="18"/>
        <v>68.749499999999998</v>
      </c>
      <c r="F610" s="68">
        <v>0.15</v>
      </c>
      <c r="G610" s="65"/>
      <c r="H610" s="65" t="s">
        <v>2339</v>
      </c>
      <c r="I610" s="127">
        <v>44586</v>
      </c>
      <c r="J610" s="66" t="s">
        <v>2379</v>
      </c>
      <c r="K610" s="83" t="s">
        <v>3027</v>
      </c>
      <c r="L610" s="30">
        <v>61373</v>
      </c>
      <c r="M610" s="83" t="str">
        <f>VLOOKUP(L610,Kardex!$A$1:$I$4996,2,FALSE)</f>
        <v>OCEGUERA CONTRERAS PRISCILA</v>
      </c>
      <c r="N610" s="83" t="str">
        <f>VLOOKUP(L610,Kardex!$A$1:$I$4996,4,FALSE)</f>
        <v>SUBDIRECTOR DE CENTRO FINANCIERO</v>
      </c>
      <c r="O610" s="83" t="str">
        <f>VLOOKUP(L610,Kardex!$A$1:$I$4996,5,FALSE)</f>
        <v>JAL ZAPOPAN ANDARES CB</v>
      </c>
      <c r="P610" s="49">
        <v>0.3</v>
      </c>
      <c r="Q610" s="120">
        <f t="shared" si="19"/>
        <v>20.624849999999999</v>
      </c>
    </row>
    <row r="611" spans="1:17" s="125" customFormat="1" ht="12" customHeight="1">
      <c r="A611" s="83" t="s">
        <v>2311</v>
      </c>
      <c r="B611" s="84" t="s">
        <v>1249</v>
      </c>
      <c r="C611" s="34">
        <v>4011900499883</v>
      </c>
      <c r="D611" s="35">
        <v>386.27</v>
      </c>
      <c r="E611" s="67">
        <f t="shared" si="18"/>
        <v>57.940499999999993</v>
      </c>
      <c r="F611" s="68">
        <v>0.15</v>
      </c>
      <c r="G611" s="65"/>
      <c r="H611" s="65" t="s">
        <v>2339</v>
      </c>
      <c r="I611" s="127">
        <v>44574</v>
      </c>
      <c r="J611" s="66" t="s">
        <v>2379</v>
      </c>
      <c r="K611" s="83" t="s">
        <v>3028</v>
      </c>
      <c r="L611" s="30">
        <v>62674</v>
      </c>
      <c r="M611" s="83" t="str">
        <f>VLOOKUP(L611,Kardex!$A$1:$I$4996,2,FALSE)</f>
        <v>AGUIRRE CALDERON ANA LILIA</v>
      </c>
      <c r="N611" s="83" t="str">
        <f>VLOOKUP(L611,Kardex!$A$1:$I$4996,4,FALSE)</f>
        <v>ASESOR</v>
      </c>
      <c r="O611" s="83" t="str">
        <f>VLOOKUP(L611,Kardex!$A$1:$I$4996,5,FALSE)</f>
        <v>JAL ZAPOPAN ANDARES BANCO</v>
      </c>
      <c r="P611" s="49">
        <v>0.3</v>
      </c>
      <c r="Q611" s="120">
        <f t="shared" si="19"/>
        <v>17.382149999999996</v>
      </c>
    </row>
    <row r="612" spans="1:17" s="125" customFormat="1" ht="12" customHeight="1">
      <c r="A612" s="83" t="s">
        <v>2311</v>
      </c>
      <c r="B612" s="84" t="s">
        <v>1249</v>
      </c>
      <c r="C612" s="34">
        <v>4011900499786</v>
      </c>
      <c r="D612" s="35">
        <v>2170.81</v>
      </c>
      <c r="E612" s="67">
        <f t="shared" si="18"/>
        <v>325.62149999999997</v>
      </c>
      <c r="F612" s="68">
        <v>0.15</v>
      </c>
      <c r="G612" s="65"/>
      <c r="H612" s="65" t="s">
        <v>2308</v>
      </c>
      <c r="I612" s="127">
        <v>44594</v>
      </c>
      <c r="J612" s="66" t="s">
        <v>2379</v>
      </c>
      <c r="K612" s="83" t="s">
        <v>3957</v>
      </c>
      <c r="L612" s="30">
        <v>53039</v>
      </c>
      <c r="M612" s="83" t="str">
        <f>VLOOKUP(L612,Kardex!$A$1:$I$4996,2,FALSE)</f>
        <v>URRUTIA CASTILLO ALEJANDRA YESSYHUARA</v>
      </c>
      <c r="N612" s="83" t="str">
        <f>VLOOKUP(L612,Kardex!$A$1:$I$4996,4,FALSE)</f>
        <v>ASESOR</v>
      </c>
      <c r="O612" s="83" t="str">
        <f>VLOOKUP(L612,Kardex!$A$1:$I$4996,5,FALSE)</f>
        <v>JAL ZAPOPAN PLAZA PATRIA</v>
      </c>
      <c r="P612" s="49">
        <v>0.3</v>
      </c>
      <c r="Q612" s="120">
        <f t="shared" si="19"/>
        <v>97.686449999999994</v>
      </c>
    </row>
    <row r="613" spans="1:17" s="125" customFormat="1" ht="12" customHeight="1">
      <c r="A613" s="83" t="s">
        <v>2311</v>
      </c>
      <c r="B613" s="84" t="s">
        <v>1249</v>
      </c>
      <c r="C613" s="34">
        <v>4012000063477</v>
      </c>
      <c r="D613" s="35">
        <v>815.23</v>
      </c>
      <c r="E613" s="67">
        <f t="shared" si="18"/>
        <v>122.28449999999999</v>
      </c>
      <c r="F613" s="68">
        <v>0.15</v>
      </c>
      <c r="G613" s="65"/>
      <c r="H613" s="65" t="s">
        <v>2339</v>
      </c>
      <c r="I613" s="127">
        <v>44566</v>
      </c>
      <c r="J613" s="66" t="s">
        <v>2379</v>
      </c>
      <c r="K613" s="83" t="s">
        <v>3029</v>
      </c>
      <c r="L613" s="30">
        <v>97864</v>
      </c>
      <c r="M613" s="83" t="str">
        <f>VLOOKUP(L613,Kardex!$A$1:$I$4996,2,FALSE)</f>
        <v>SANCHEZ AUBERT ANA MARIA</v>
      </c>
      <c r="N613" s="83" t="str">
        <f>VLOOKUP(L613,Kardex!$A$1:$I$4996,4,FALSE)</f>
        <v>ASESOR SENIOR</v>
      </c>
      <c r="O613" s="83" t="str">
        <f>VLOOKUP(L613,Kardex!$A$1:$I$4996,5,FALSE)</f>
        <v>JAL ZAPOPAN ANDARES CB</v>
      </c>
      <c r="P613" s="49">
        <v>0.3</v>
      </c>
      <c r="Q613" s="120">
        <f t="shared" si="19"/>
        <v>36.68535</v>
      </c>
    </row>
    <row r="614" spans="1:17" s="125" customFormat="1" ht="12" customHeight="1">
      <c r="A614" s="83" t="s">
        <v>2311</v>
      </c>
      <c r="B614" s="84" t="s">
        <v>1249</v>
      </c>
      <c r="C614" s="34">
        <v>4012000104565</v>
      </c>
      <c r="D614" s="35">
        <v>538.46</v>
      </c>
      <c r="E614" s="67">
        <f t="shared" si="18"/>
        <v>80.769000000000005</v>
      </c>
      <c r="F614" s="68">
        <v>0.15</v>
      </c>
      <c r="G614" s="65"/>
      <c r="H614" s="65" t="s">
        <v>2339</v>
      </c>
      <c r="I614" s="127">
        <v>44568</v>
      </c>
      <c r="J614" s="66" t="s">
        <v>2379</v>
      </c>
      <c r="K614" s="83" t="s">
        <v>3030</v>
      </c>
      <c r="L614" s="30">
        <v>97864</v>
      </c>
      <c r="M614" s="83" t="str">
        <f>VLOOKUP(L614,Kardex!$A$1:$I$4996,2,FALSE)</f>
        <v>SANCHEZ AUBERT ANA MARIA</v>
      </c>
      <c r="N614" s="83" t="str">
        <f>VLOOKUP(L614,Kardex!$A$1:$I$4996,4,FALSE)</f>
        <v>ASESOR SENIOR</v>
      </c>
      <c r="O614" s="83" t="str">
        <f>VLOOKUP(L614,Kardex!$A$1:$I$4996,5,FALSE)</f>
        <v>JAL ZAPOPAN ANDARES CB</v>
      </c>
      <c r="P614" s="49">
        <v>0.3</v>
      </c>
      <c r="Q614" s="120">
        <f t="shared" si="19"/>
        <v>24.230700000000002</v>
      </c>
    </row>
    <row r="615" spans="1:17" s="125" customFormat="1" ht="12" customHeight="1">
      <c r="A615" s="83" t="s">
        <v>2311</v>
      </c>
      <c r="B615" s="84" t="s">
        <v>1249</v>
      </c>
      <c r="C615" s="34">
        <v>4011900300204</v>
      </c>
      <c r="D615" s="35">
        <v>470.73</v>
      </c>
      <c r="E615" s="67">
        <f t="shared" si="18"/>
        <v>47.07</v>
      </c>
      <c r="F615" s="68">
        <v>9.9993626919890374E-2</v>
      </c>
      <c r="G615" s="65"/>
      <c r="H615" s="65" t="s">
        <v>2339</v>
      </c>
      <c r="I615" s="127">
        <v>44571</v>
      </c>
      <c r="J615" s="66" t="s">
        <v>2379</v>
      </c>
      <c r="K615" s="83" t="s">
        <v>3031</v>
      </c>
      <c r="L615" s="30">
        <v>97864</v>
      </c>
      <c r="M615" s="83" t="str">
        <f>VLOOKUP(L615,Kardex!$A$1:$I$4996,2,FALSE)</f>
        <v>SANCHEZ AUBERT ANA MARIA</v>
      </c>
      <c r="N615" s="83" t="str">
        <f>VLOOKUP(L615,Kardex!$A$1:$I$4996,4,FALSE)</f>
        <v>ASESOR SENIOR</v>
      </c>
      <c r="O615" s="83" t="str">
        <f>VLOOKUP(L615,Kardex!$A$1:$I$4996,5,FALSE)</f>
        <v>JAL ZAPOPAN ANDARES CB</v>
      </c>
      <c r="P615" s="49">
        <v>0.3</v>
      </c>
      <c r="Q615" s="120">
        <f t="shared" si="19"/>
        <v>14.121</v>
      </c>
    </row>
    <row r="616" spans="1:17" s="125" customFormat="1" ht="12" customHeight="1">
      <c r="A616" s="83" t="s">
        <v>2311</v>
      </c>
      <c r="B616" s="84" t="s">
        <v>1249</v>
      </c>
      <c r="C616" s="34">
        <v>4012000626229</v>
      </c>
      <c r="D616" s="35">
        <v>4824.47</v>
      </c>
      <c r="E616" s="67">
        <f t="shared" si="18"/>
        <v>723.67050000000006</v>
      </c>
      <c r="F616" s="68">
        <v>0.15</v>
      </c>
      <c r="G616" s="65"/>
      <c r="H616" s="65" t="s">
        <v>2266</v>
      </c>
      <c r="I616" s="127">
        <v>44580</v>
      </c>
      <c r="J616" s="66" t="s">
        <v>2379</v>
      </c>
      <c r="K616" s="83" t="s">
        <v>3958</v>
      </c>
      <c r="L616" s="30">
        <v>97864</v>
      </c>
      <c r="M616" s="83" t="str">
        <f>VLOOKUP(L616,Kardex!$A$1:$I$4996,2,FALSE)</f>
        <v>SANCHEZ AUBERT ANA MARIA</v>
      </c>
      <c r="N616" s="83" t="str">
        <f>VLOOKUP(L616,Kardex!$A$1:$I$4996,4,FALSE)</f>
        <v>ASESOR SENIOR</v>
      </c>
      <c r="O616" s="83" t="str">
        <f>VLOOKUP(L616,Kardex!$A$1:$I$4996,5,FALSE)</f>
        <v>JAL ZAPOPAN ANDARES CB</v>
      </c>
      <c r="P616" s="49">
        <v>0.3</v>
      </c>
      <c r="Q616" s="120">
        <f t="shared" si="19"/>
        <v>217.10115000000002</v>
      </c>
    </row>
    <row r="617" spans="1:17" s="125" customFormat="1" ht="12" customHeight="1">
      <c r="A617" s="83" t="s">
        <v>2311</v>
      </c>
      <c r="B617" s="84" t="s">
        <v>1249</v>
      </c>
      <c r="C617" s="34">
        <v>4012000025156</v>
      </c>
      <c r="D617" s="35">
        <v>4233.41</v>
      </c>
      <c r="E617" s="67">
        <f t="shared" si="18"/>
        <v>635.01149999999996</v>
      </c>
      <c r="F617" s="68">
        <v>0.15</v>
      </c>
      <c r="G617" s="65"/>
      <c r="H617" s="65" t="s">
        <v>2308</v>
      </c>
      <c r="I617" s="127">
        <v>44588</v>
      </c>
      <c r="J617" s="66" t="s">
        <v>2379</v>
      </c>
      <c r="K617" s="83" t="s">
        <v>3637</v>
      </c>
      <c r="L617" s="30">
        <v>97864</v>
      </c>
      <c r="M617" s="83" t="str">
        <f>VLOOKUP(L617,Kardex!$A$1:$I$4996,2,FALSE)</f>
        <v>SANCHEZ AUBERT ANA MARIA</v>
      </c>
      <c r="N617" s="83" t="str">
        <f>VLOOKUP(L617,Kardex!$A$1:$I$4996,4,FALSE)</f>
        <v>ASESOR SENIOR</v>
      </c>
      <c r="O617" s="83" t="str">
        <f>VLOOKUP(L617,Kardex!$A$1:$I$4996,5,FALSE)</f>
        <v>JAL ZAPOPAN ANDARES CB</v>
      </c>
      <c r="P617" s="49">
        <v>0.3</v>
      </c>
      <c r="Q617" s="120">
        <f t="shared" si="19"/>
        <v>190.50344999999999</v>
      </c>
    </row>
    <row r="618" spans="1:17" s="125" customFormat="1" ht="12" customHeight="1">
      <c r="A618" s="83" t="s">
        <v>2311</v>
      </c>
      <c r="B618" s="84" t="s">
        <v>1249</v>
      </c>
      <c r="C618" s="34">
        <v>4011900438093</v>
      </c>
      <c r="D618" s="35">
        <v>352.45</v>
      </c>
      <c r="E618" s="67">
        <f t="shared" si="18"/>
        <v>52.8675</v>
      </c>
      <c r="F618" s="68">
        <v>0.15</v>
      </c>
      <c r="G618" s="65"/>
      <c r="H618" s="65" t="s">
        <v>2339</v>
      </c>
      <c r="I618" s="127">
        <v>44589</v>
      </c>
      <c r="J618" s="66" t="s">
        <v>2379</v>
      </c>
      <c r="K618" s="83" t="s">
        <v>3032</v>
      </c>
      <c r="L618" s="30">
        <v>97864</v>
      </c>
      <c r="M618" s="83" t="str">
        <f>VLOOKUP(L618,Kardex!$A$1:$I$4996,2,FALSE)</f>
        <v>SANCHEZ AUBERT ANA MARIA</v>
      </c>
      <c r="N618" s="83" t="str">
        <f>VLOOKUP(L618,Kardex!$A$1:$I$4996,4,FALSE)</f>
        <v>ASESOR SENIOR</v>
      </c>
      <c r="O618" s="83" t="str">
        <f>VLOOKUP(L618,Kardex!$A$1:$I$4996,5,FALSE)</f>
        <v>JAL ZAPOPAN ANDARES CB</v>
      </c>
      <c r="P618" s="49">
        <v>0.3</v>
      </c>
      <c r="Q618" s="120">
        <f t="shared" si="19"/>
        <v>15.860249999999999</v>
      </c>
    </row>
    <row r="619" spans="1:17" s="125" customFormat="1" ht="12" customHeight="1">
      <c r="A619" s="83" t="s">
        <v>2311</v>
      </c>
      <c r="B619" s="84" t="s">
        <v>1249</v>
      </c>
      <c r="C619" s="34">
        <v>4011900376145</v>
      </c>
      <c r="D619" s="35">
        <v>328.1</v>
      </c>
      <c r="E619" s="67">
        <f t="shared" si="18"/>
        <v>49.215000000000003</v>
      </c>
      <c r="F619" s="68">
        <v>0.15</v>
      </c>
      <c r="G619" s="65"/>
      <c r="H619" s="65" t="s">
        <v>2339</v>
      </c>
      <c r="I619" s="127">
        <v>44582</v>
      </c>
      <c r="J619" s="66" t="s">
        <v>2379</v>
      </c>
      <c r="K619" s="83" t="s">
        <v>3033</v>
      </c>
      <c r="L619" s="30">
        <v>62089</v>
      </c>
      <c r="M619" s="83" t="str">
        <f>VLOOKUP(L619,Kardex!$A$1:$I$4996,2,FALSE)</f>
        <v>CANOVAS LASTRA MAURICIO</v>
      </c>
      <c r="N619" s="83" t="str">
        <f>VLOOKUP(L619,Kardex!$A$1:$I$4996,4,FALSE)</f>
        <v>ASESOR</v>
      </c>
      <c r="O619" s="83" t="str">
        <f>VLOOKUP(L619,Kardex!$A$1:$I$4996,5,FALSE)</f>
        <v>JAL ZAPOPAN ANDARES CB</v>
      </c>
      <c r="P619" s="49">
        <v>0.3</v>
      </c>
      <c r="Q619" s="120">
        <f t="shared" si="19"/>
        <v>14.7645</v>
      </c>
    </row>
    <row r="620" spans="1:17" s="125" customFormat="1" ht="12" customHeight="1">
      <c r="A620" s="83" t="s">
        <v>2335</v>
      </c>
      <c r="B620" s="84" t="s">
        <v>1249</v>
      </c>
      <c r="C620" s="34">
        <v>2882000018445</v>
      </c>
      <c r="D620" s="35">
        <v>429.63</v>
      </c>
      <c r="E620" s="67">
        <f t="shared" si="18"/>
        <v>81.6297</v>
      </c>
      <c r="F620" s="68">
        <v>0.19</v>
      </c>
      <c r="G620" s="65"/>
      <c r="H620" s="65" t="s">
        <v>3784</v>
      </c>
      <c r="I620" s="127">
        <v>44573</v>
      </c>
      <c r="J620" s="66" t="s">
        <v>2379</v>
      </c>
      <c r="K620" s="83" t="s">
        <v>3034</v>
      </c>
      <c r="L620" s="30">
        <v>52213</v>
      </c>
      <c r="M620" s="83" t="str">
        <f>VLOOKUP(L620,Kardex!$A$1:$I$4996,2,FALSE)</f>
        <v>VERDIN MADRIGAL KARLA</v>
      </c>
      <c r="N620" s="83" t="str">
        <f>VLOOKUP(L620,Kardex!$A$1:$I$4996,4,FALSE)</f>
        <v>EJECUTIVO ASOCIADO</v>
      </c>
      <c r="O620" s="83" t="str">
        <f>VLOOKUP(L620,Kardex!$A$1:$I$4996,5,FALSE)</f>
        <v>JAL ZAPOPAN MARIANO OTERO</v>
      </c>
      <c r="P620" s="49">
        <v>0.3</v>
      </c>
      <c r="Q620" s="120">
        <f t="shared" si="19"/>
        <v>24.488910000000001</v>
      </c>
    </row>
    <row r="621" spans="1:17" s="125" customFormat="1" ht="12" customHeight="1">
      <c r="A621" s="83" t="s">
        <v>2311</v>
      </c>
      <c r="B621" s="84" t="s">
        <v>1249</v>
      </c>
      <c r="C621" s="34">
        <v>4012100294181</v>
      </c>
      <c r="D621" s="35">
        <v>329.43</v>
      </c>
      <c r="E621" s="67">
        <f t="shared" si="18"/>
        <v>49.414499999999997</v>
      </c>
      <c r="F621" s="68">
        <v>0.15</v>
      </c>
      <c r="G621" s="65"/>
      <c r="H621" s="65" t="s">
        <v>2339</v>
      </c>
      <c r="I621" s="127">
        <v>44578</v>
      </c>
      <c r="J621" s="66" t="s">
        <v>2322</v>
      </c>
      <c r="K621" s="83" t="s">
        <v>3035</v>
      </c>
      <c r="L621" s="30">
        <v>52213</v>
      </c>
      <c r="M621" s="83" t="str">
        <f>VLOOKUP(L621,Kardex!$A$1:$I$4996,2,FALSE)</f>
        <v>VERDIN MADRIGAL KARLA</v>
      </c>
      <c r="N621" s="83" t="str">
        <f>VLOOKUP(L621,Kardex!$A$1:$I$4996,4,FALSE)</f>
        <v>EJECUTIVO ASOCIADO</v>
      </c>
      <c r="O621" s="83" t="str">
        <f>VLOOKUP(L621,Kardex!$A$1:$I$4996,5,FALSE)</f>
        <v>JAL ZAPOPAN MARIANO OTERO</v>
      </c>
      <c r="P621" s="49">
        <v>0.3</v>
      </c>
      <c r="Q621" s="120">
        <f t="shared" si="19"/>
        <v>14.824349999999999</v>
      </c>
    </row>
    <row r="622" spans="1:17" s="125" customFormat="1" ht="12" customHeight="1">
      <c r="A622" s="83" t="s">
        <v>2338</v>
      </c>
      <c r="B622" s="84" t="s">
        <v>1249</v>
      </c>
      <c r="C622" s="34">
        <v>3101900019992</v>
      </c>
      <c r="D622" s="35">
        <v>255.48</v>
      </c>
      <c r="E622" s="67">
        <f t="shared" si="18"/>
        <v>33.212400000000002</v>
      </c>
      <c r="F622" s="68">
        <v>0.13</v>
      </c>
      <c r="G622" s="65"/>
      <c r="H622" s="65" t="s">
        <v>2339</v>
      </c>
      <c r="I622" s="127">
        <v>44593</v>
      </c>
      <c r="J622" s="66" t="s">
        <v>2379</v>
      </c>
      <c r="K622" s="83" t="s">
        <v>3036</v>
      </c>
      <c r="L622" s="30">
        <v>52213</v>
      </c>
      <c r="M622" s="83" t="str">
        <f>VLOOKUP(L622,Kardex!$A$1:$I$4996,2,FALSE)</f>
        <v>VERDIN MADRIGAL KARLA</v>
      </c>
      <c r="N622" s="83" t="str">
        <f>VLOOKUP(L622,Kardex!$A$1:$I$4996,4,FALSE)</f>
        <v>EJECUTIVO ASOCIADO</v>
      </c>
      <c r="O622" s="83" t="str">
        <f>VLOOKUP(L622,Kardex!$A$1:$I$4996,5,FALSE)</f>
        <v>JAL ZAPOPAN MARIANO OTERO</v>
      </c>
      <c r="P622" s="49">
        <v>0.3</v>
      </c>
      <c r="Q622" s="120">
        <f t="shared" si="19"/>
        <v>9.9637200000000004</v>
      </c>
    </row>
    <row r="623" spans="1:17" s="125" customFormat="1" ht="12" customHeight="1">
      <c r="A623" s="83" t="s">
        <v>2311</v>
      </c>
      <c r="B623" s="84" t="s">
        <v>1249</v>
      </c>
      <c r="C623" s="34">
        <v>4011900499750</v>
      </c>
      <c r="D623" s="35">
        <v>394.3</v>
      </c>
      <c r="E623" s="67">
        <f t="shared" si="18"/>
        <v>59.144999999999996</v>
      </c>
      <c r="F623" s="68">
        <v>0.15</v>
      </c>
      <c r="G623" s="65"/>
      <c r="H623" s="65" t="s">
        <v>2339</v>
      </c>
      <c r="I623" s="127">
        <v>44575</v>
      </c>
      <c r="J623" s="66" t="s">
        <v>2379</v>
      </c>
      <c r="K623" s="83" t="s">
        <v>3037</v>
      </c>
      <c r="L623" s="30">
        <v>51288</v>
      </c>
      <c r="M623" s="83" t="str">
        <f>VLOOKUP(L623,Kardex!$A$1:$I$4996,2,FALSE)</f>
        <v>NAVARRO ENRIQUEZ ANABELL</v>
      </c>
      <c r="N623" s="83" t="str">
        <f>VLOOKUP(L623,Kardex!$A$1:$I$4996,4,FALSE)</f>
        <v>ASESOR SENIOR</v>
      </c>
      <c r="O623" s="83" t="str">
        <f>VLOOKUP(L623,Kardex!$A$1:$I$4996,5,FALSE)</f>
        <v>JAL ZAPOPAN MARIANO OTERO</v>
      </c>
      <c r="P623" s="49">
        <v>0.3</v>
      </c>
      <c r="Q623" s="120">
        <f t="shared" si="19"/>
        <v>17.743499999999997</v>
      </c>
    </row>
    <row r="624" spans="1:17" s="125" customFormat="1" ht="12" customHeight="1">
      <c r="A624" s="83" t="s">
        <v>2338</v>
      </c>
      <c r="B624" s="84" t="s">
        <v>1249</v>
      </c>
      <c r="C624" s="34">
        <v>3101900008368</v>
      </c>
      <c r="D624" s="35">
        <v>353.44</v>
      </c>
      <c r="E624" s="67">
        <f t="shared" si="18"/>
        <v>45.947200000000002</v>
      </c>
      <c r="F624" s="68">
        <v>0.13</v>
      </c>
      <c r="G624" s="65"/>
      <c r="H624" s="65" t="s">
        <v>2339</v>
      </c>
      <c r="I624" s="127">
        <v>44573</v>
      </c>
      <c r="J624" s="66" t="s">
        <v>2379</v>
      </c>
      <c r="K624" s="83" t="s">
        <v>3038</v>
      </c>
      <c r="L624" s="30">
        <v>52052</v>
      </c>
      <c r="M624" s="83" t="str">
        <f>VLOOKUP(L624,Kardex!$A$1:$I$4996,2,FALSE)</f>
        <v>CASTRO COLINA ADRIANA</v>
      </c>
      <c r="N624" s="83" t="str">
        <f>VLOOKUP(L624,Kardex!$A$1:$I$4996,4,FALSE)</f>
        <v>EJECUTIVO DE SERVICIO</v>
      </c>
      <c r="O624" s="83" t="str">
        <f>VLOOKUP(L624,Kardex!$A$1:$I$4996,5,FALSE)</f>
        <v>JAL ZAPOPAN MARIANO OTERO</v>
      </c>
      <c r="P624" s="49">
        <v>0.3</v>
      </c>
      <c r="Q624" s="120">
        <f t="shared" si="19"/>
        <v>13.78416</v>
      </c>
    </row>
    <row r="625" spans="1:17" s="125" customFormat="1" ht="12" customHeight="1">
      <c r="A625" s="83" t="s">
        <v>2311</v>
      </c>
      <c r="B625" s="84" t="s">
        <v>1249</v>
      </c>
      <c r="C625" s="34">
        <v>4011900499557</v>
      </c>
      <c r="D625" s="35">
        <v>418.3</v>
      </c>
      <c r="E625" s="67">
        <f t="shared" si="18"/>
        <v>62.744999999999997</v>
      </c>
      <c r="F625" s="68">
        <v>0.15</v>
      </c>
      <c r="G625" s="65"/>
      <c r="H625" s="65" t="s">
        <v>2339</v>
      </c>
      <c r="I625" s="127">
        <v>44566</v>
      </c>
      <c r="J625" s="66" t="s">
        <v>2379</v>
      </c>
      <c r="K625" s="83" t="s">
        <v>3039</v>
      </c>
      <c r="L625" s="30">
        <v>53645</v>
      </c>
      <c r="M625" s="83" t="str">
        <f>VLOOKUP(L625,Kardex!$A$1:$I$4996,2,FALSE)</f>
        <v>CHESA MARTINEZ JUAN ANTONIO</v>
      </c>
      <c r="N625" s="83" t="str">
        <f>VLOOKUP(L625,Kardex!$A$1:$I$4996,4,FALSE)</f>
        <v>DIRECTOR DE CENTRO FINANCIERO</v>
      </c>
      <c r="O625" s="83" t="str">
        <f>VLOOKUP(L625,Kardex!$A$1:$I$4996,5,FALSE)</f>
        <v>JAL ZAPOPAN MARIANO OTERO</v>
      </c>
      <c r="P625" s="49">
        <v>0.3</v>
      </c>
      <c r="Q625" s="120">
        <f t="shared" si="19"/>
        <v>18.823499999999999</v>
      </c>
    </row>
    <row r="626" spans="1:17" s="125" customFormat="1" ht="12" customHeight="1">
      <c r="A626" s="83" t="s">
        <v>2311</v>
      </c>
      <c r="B626" s="84" t="s">
        <v>1249</v>
      </c>
      <c r="C626" s="34">
        <v>4012000011736</v>
      </c>
      <c r="D626" s="35">
        <v>7059.93</v>
      </c>
      <c r="E626" s="67">
        <f t="shared" si="18"/>
        <v>1058.9894999999999</v>
      </c>
      <c r="F626" s="68">
        <v>0.15</v>
      </c>
      <c r="G626" s="65"/>
      <c r="H626" s="65" t="s">
        <v>2266</v>
      </c>
      <c r="I626" s="127">
        <v>44586</v>
      </c>
      <c r="J626" s="66" t="s">
        <v>2379</v>
      </c>
      <c r="K626" s="83" t="s">
        <v>3959</v>
      </c>
      <c r="L626" s="30">
        <v>91412</v>
      </c>
      <c r="M626" s="83" t="str">
        <f>VLOOKUP(L626,Kardex!$A$1:$I$4996,2,FALSE)</f>
        <v>DE LA MORA SANCHEZ MARIO ALEJANDRO</v>
      </c>
      <c r="N626" s="83" t="str">
        <f>VLOOKUP(L626,Kardex!$A$1:$I$4996,4,FALSE)</f>
        <v>ASESOR SENIOR</v>
      </c>
      <c r="O626" s="83" t="str">
        <f>VLOOKUP(L626,Kardex!$A$1:$I$4996,5,FALSE)</f>
        <v>JAL ZAPOPAN MARIANO OTERO</v>
      </c>
      <c r="P626" s="49">
        <v>0.3</v>
      </c>
      <c r="Q626" s="120">
        <f t="shared" si="19"/>
        <v>317.69684999999998</v>
      </c>
    </row>
    <row r="627" spans="1:17" s="125" customFormat="1" ht="12" customHeight="1">
      <c r="A627" s="83" t="s">
        <v>2311</v>
      </c>
      <c r="B627" s="84" t="s">
        <v>1249</v>
      </c>
      <c r="C627" s="34">
        <v>4012200019859</v>
      </c>
      <c r="D627" s="35">
        <v>4259.47</v>
      </c>
      <c r="E627" s="67">
        <f t="shared" si="18"/>
        <v>638.92050000000006</v>
      </c>
      <c r="F627" s="68">
        <v>0.15</v>
      </c>
      <c r="G627" s="65"/>
      <c r="H627" s="65" t="s">
        <v>2266</v>
      </c>
      <c r="I627" s="127">
        <v>44586</v>
      </c>
      <c r="J627" s="66" t="s">
        <v>2322</v>
      </c>
      <c r="K627" s="83" t="s">
        <v>3960</v>
      </c>
      <c r="L627" s="30">
        <v>91412</v>
      </c>
      <c r="M627" s="83" t="str">
        <f>VLOOKUP(L627,Kardex!$A$1:$I$4996,2,FALSE)</f>
        <v>DE LA MORA SANCHEZ MARIO ALEJANDRO</v>
      </c>
      <c r="N627" s="83" t="str">
        <f>VLOOKUP(L627,Kardex!$A$1:$I$4996,4,FALSE)</f>
        <v>ASESOR SENIOR</v>
      </c>
      <c r="O627" s="83" t="str">
        <f>VLOOKUP(L627,Kardex!$A$1:$I$4996,5,FALSE)</f>
        <v>JAL ZAPOPAN MARIANO OTERO</v>
      </c>
      <c r="P627" s="49">
        <v>0.3</v>
      </c>
      <c r="Q627" s="120">
        <f t="shared" si="19"/>
        <v>191.67615000000001</v>
      </c>
    </row>
    <row r="628" spans="1:17" s="125" customFormat="1" ht="12" customHeight="1">
      <c r="A628" s="83" t="s">
        <v>2311</v>
      </c>
      <c r="B628" s="84" t="s">
        <v>1249</v>
      </c>
      <c r="C628" s="34">
        <v>4012200020363</v>
      </c>
      <c r="D628" s="35">
        <v>5111.13</v>
      </c>
      <c r="E628" s="67">
        <f t="shared" si="18"/>
        <v>766.66949999999997</v>
      </c>
      <c r="F628" s="68">
        <v>0.15</v>
      </c>
      <c r="G628" s="65"/>
      <c r="H628" s="65" t="s">
        <v>2266</v>
      </c>
      <c r="I628" s="127">
        <v>44587</v>
      </c>
      <c r="J628" s="66" t="s">
        <v>2322</v>
      </c>
      <c r="K628" s="83" t="s">
        <v>3961</v>
      </c>
      <c r="L628" s="30">
        <v>91412</v>
      </c>
      <c r="M628" s="83" t="str">
        <f>VLOOKUP(L628,Kardex!$A$1:$I$4996,2,FALSE)</f>
        <v>DE LA MORA SANCHEZ MARIO ALEJANDRO</v>
      </c>
      <c r="N628" s="83" t="str">
        <f>VLOOKUP(L628,Kardex!$A$1:$I$4996,4,FALSE)</f>
        <v>ASESOR SENIOR</v>
      </c>
      <c r="O628" s="83" t="str">
        <f>VLOOKUP(L628,Kardex!$A$1:$I$4996,5,FALSE)</f>
        <v>JAL ZAPOPAN MARIANO OTERO</v>
      </c>
      <c r="P628" s="49">
        <v>0.3</v>
      </c>
      <c r="Q628" s="120">
        <f t="shared" si="19"/>
        <v>230.00084999999999</v>
      </c>
    </row>
    <row r="629" spans="1:17" s="125" customFormat="1" ht="12" customHeight="1">
      <c r="A629" s="83" t="s">
        <v>2335</v>
      </c>
      <c r="B629" s="84" t="s">
        <v>1249</v>
      </c>
      <c r="C629" s="34">
        <v>2882100001350</v>
      </c>
      <c r="D629" s="35">
        <v>14649.76</v>
      </c>
      <c r="E629" s="67">
        <f t="shared" si="18"/>
        <v>2490.46</v>
      </c>
      <c r="F629" s="68">
        <v>0.17000005460840314</v>
      </c>
      <c r="G629" s="65"/>
      <c r="H629" s="65" t="s">
        <v>2266</v>
      </c>
      <c r="I629" s="127">
        <v>44568</v>
      </c>
      <c r="J629" s="66" t="s">
        <v>2379</v>
      </c>
      <c r="K629" s="83" t="s">
        <v>3962</v>
      </c>
      <c r="L629" s="30">
        <v>50853</v>
      </c>
      <c r="M629" s="83" t="str">
        <f>VLOOKUP(L629,Kardex!$A$1:$I$4996,2,FALSE)</f>
        <v>PEREZ GARCIA ROCIO DEL CARMEN</v>
      </c>
      <c r="N629" s="83" t="str">
        <f>VLOOKUP(L629,Kardex!$A$1:$I$4996,4,FALSE)</f>
        <v>ASESOR</v>
      </c>
      <c r="O629" s="83" t="str">
        <f>VLOOKUP(L629,Kardex!$A$1:$I$4996,5,FALSE)</f>
        <v>AGS AGUASCALIENTES NTE 509</v>
      </c>
      <c r="P629" s="49">
        <v>0.3</v>
      </c>
      <c r="Q629" s="120">
        <f t="shared" si="19"/>
        <v>747.13800000000003</v>
      </c>
    </row>
    <row r="630" spans="1:17" s="125" customFormat="1" ht="12" customHeight="1">
      <c r="A630" s="83" t="s">
        <v>2335</v>
      </c>
      <c r="B630" s="84" t="s">
        <v>1249</v>
      </c>
      <c r="C630" s="34">
        <v>2882100013795</v>
      </c>
      <c r="D630" s="35">
        <v>934.53</v>
      </c>
      <c r="E630" s="67">
        <f t="shared" si="18"/>
        <v>177.5607</v>
      </c>
      <c r="F630" s="68">
        <v>0.19</v>
      </c>
      <c r="G630" s="65"/>
      <c r="H630" s="65" t="s">
        <v>2339</v>
      </c>
      <c r="I630" s="127">
        <v>44572</v>
      </c>
      <c r="J630" s="66" t="s">
        <v>2322</v>
      </c>
      <c r="K630" s="83" t="s">
        <v>3041</v>
      </c>
      <c r="L630" s="30">
        <v>61220</v>
      </c>
      <c r="M630" s="83" t="str">
        <f>VLOOKUP(L630,Kardex!$A$1:$I$4996,2,FALSE)</f>
        <v>FERNANDEZ ACEVES CRISTINA ELIZABETH</v>
      </c>
      <c r="N630" s="83" t="str">
        <f>VLOOKUP(L630,Kardex!$A$1:$I$4996,4,FALSE)</f>
        <v>ASESOR</v>
      </c>
      <c r="O630" s="83" t="str">
        <f>VLOOKUP(L630,Kardex!$A$1:$I$4996,5,FALSE)</f>
        <v>JAL ZAPOPAN MARIANO OTERO</v>
      </c>
      <c r="P630" s="49">
        <v>0.3</v>
      </c>
      <c r="Q630" s="120">
        <f t="shared" si="19"/>
        <v>53.268209999999996</v>
      </c>
    </row>
    <row r="631" spans="1:17" s="125" customFormat="1" ht="12" customHeight="1">
      <c r="A631" s="83" t="s">
        <v>2311</v>
      </c>
      <c r="B631" s="84" t="s">
        <v>1249</v>
      </c>
      <c r="C631" s="34">
        <v>4011900303280</v>
      </c>
      <c r="D631" s="35">
        <v>615.91</v>
      </c>
      <c r="E631" s="67">
        <f t="shared" si="18"/>
        <v>92.386499999999998</v>
      </c>
      <c r="F631" s="68">
        <v>0.15</v>
      </c>
      <c r="G631" s="65"/>
      <c r="H631" s="65" t="s">
        <v>2339</v>
      </c>
      <c r="I631" s="127">
        <v>44574</v>
      </c>
      <c r="J631" s="66" t="s">
        <v>2379</v>
      </c>
      <c r="K631" s="83" t="s">
        <v>3042</v>
      </c>
      <c r="L631" s="30">
        <v>61220</v>
      </c>
      <c r="M631" s="83" t="str">
        <f>VLOOKUP(L631,Kardex!$A$1:$I$4996,2,FALSE)</f>
        <v>FERNANDEZ ACEVES CRISTINA ELIZABETH</v>
      </c>
      <c r="N631" s="83" t="str">
        <f>VLOOKUP(L631,Kardex!$A$1:$I$4996,4,FALSE)</f>
        <v>ASESOR</v>
      </c>
      <c r="O631" s="83" t="str">
        <f>VLOOKUP(L631,Kardex!$A$1:$I$4996,5,FALSE)</f>
        <v>JAL ZAPOPAN MARIANO OTERO</v>
      </c>
      <c r="P631" s="49">
        <v>0.3</v>
      </c>
      <c r="Q631" s="120">
        <f t="shared" si="19"/>
        <v>27.715949999999999</v>
      </c>
    </row>
    <row r="632" spans="1:17" s="125" customFormat="1" ht="12" customHeight="1">
      <c r="A632" s="83" t="s">
        <v>2311</v>
      </c>
      <c r="B632" s="84" t="s">
        <v>1249</v>
      </c>
      <c r="C632" s="34">
        <v>4011900436036</v>
      </c>
      <c r="D632" s="35">
        <v>383.83</v>
      </c>
      <c r="E632" s="67">
        <f t="shared" si="18"/>
        <v>57.574499999999993</v>
      </c>
      <c r="F632" s="68">
        <v>0.15</v>
      </c>
      <c r="G632" s="65"/>
      <c r="H632" s="65" t="s">
        <v>2339</v>
      </c>
      <c r="I632" s="127">
        <v>44588</v>
      </c>
      <c r="J632" s="66" t="s">
        <v>2379</v>
      </c>
      <c r="K632" s="83" t="s">
        <v>3043</v>
      </c>
      <c r="L632" s="30">
        <v>61220</v>
      </c>
      <c r="M632" s="83" t="str">
        <f>VLOOKUP(L632,Kardex!$A$1:$I$4996,2,FALSE)</f>
        <v>FERNANDEZ ACEVES CRISTINA ELIZABETH</v>
      </c>
      <c r="N632" s="83" t="str">
        <f>VLOOKUP(L632,Kardex!$A$1:$I$4996,4,FALSE)</f>
        <v>ASESOR</v>
      </c>
      <c r="O632" s="83" t="str">
        <f>VLOOKUP(L632,Kardex!$A$1:$I$4996,5,FALSE)</f>
        <v>JAL ZAPOPAN MARIANO OTERO</v>
      </c>
      <c r="P632" s="49">
        <v>0.3</v>
      </c>
      <c r="Q632" s="120">
        <f t="shared" si="19"/>
        <v>17.272349999999996</v>
      </c>
    </row>
    <row r="633" spans="1:17" s="125" customFormat="1" ht="12" customHeight="1">
      <c r="A633" s="83" t="s">
        <v>2335</v>
      </c>
      <c r="B633" s="84" t="s">
        <v>1249</v>
      </c>
      <c r="C633" s="34">
        <v>2882000002564</v>
      </c>
      <c r="D633" s="35">
        <v>36491.800000000003</v>
      </c>
      <c r="E633" s="67">
        <f t="shared" si="18"/>
        <v>2919.3400000000006</v>
      </c>
      <c r="F633" s="68">
        <v>7.9999890386333372E-2</v>
      </c>
      <c r="G633" s="65"/>
      <c r="H633" s="65" t="s">
        <v>2266</v>
      </c>
      <c r="I633" s="127">
        <v>44589</v>
      </c>
      <c r="J633" s="66" t="s">
        <v>2379</v>
      </c>
      <c r="K633" s="83" t="s">
        <v>3963</v>
      </c>
      <c r="L633" s="30">
        <v>61220</v>
      </c>
      <c r="M633" s="83" t="str">
        <f>VLOOKUP(L633,Kardex!$A$1:$I$4996,2,FALSE)</f>
        <v>FERNANDEZ ACEVES CRISTINA ELIZABETH</v>
      </c>
      <c r="N633" s="83" t="str">
        <f>VLOOKUP(L633,Kardex!$A$1:$I$4996,4,FALSE)</f>
        <v>ASESOR</v>
      </c>
      <c r="O633" s="83" t="str">
        <f>VLOOKUP(L633,Kardex!$A$1:$I$4996,5,FALSE)</f>
        <v>JAL ZAPOPAN MARIANO OTERO</v>
      </c>
      <c r="P633" s="49">
        <v>0.3</v>
      </c>
      <c r="Q633" s="120">
        <f t="shared" si="19"/>
        <v>875.80200000000013</v>
      </c>
    </row>
    <row r="634" spans="1:17" s="125" customFormat="1" ht="12" customHeight="1">
      <c r="A634" s="83" t="s">
        <v>2311</v>
      </c>
      <c r="B634" s="84" t="s">
        <v>1249</v>
      </c>
      <c r="C634" s="34">
        <v>4012000035940</v>
      </c>
      <c r="D634" s="35">
        <v>467.32</v>
      </c>
      <c r="E634" s="67">
        <f t="shared" si="18"/>
        <v>70.097999999999999</v>
      </c>
      <c r="F634" s="68">
        <v>0.15</v>
      </c>
      <c r="G634" s="65"/>
      <c r="H634" s="65" t="s">
        <v>2339</v>
      </c>
      <c r="I634" s="127">
        <v>44589</v>
      </c>
      <c r="J634" s="66" t="s">
        <v>2379</v>
      </c>
      <c r="K634" s="83" t="s">
        <v>3044</v>
      </c>
      <c r="L634" s="30">
        <v>61220</v>
      </c>
      <c r="M634" s="83" t="str">
        <f>VLOOKUP(L634,Kardex!$A$1:$I$4996,2,FALSE)</f>
        <v>FERNANDEZ ACEVES CRISTINA ELIZABETH</v>
      </c>
      <c r="N634" s="83" t="str">
        <f>VLOOKUP(L634,Kardex!$A$1:$I$4996,4,FALSE)</f>
        <v>ASESOR</v>
      </c>
      <c r="O634" s="83" t="str">
        <f>VLOOKUP(L634,Kardex!$A$1:$I$4996,5,FALSE)</f>
        <v>JAL ZAPOPAN MARIANO OTERO</v>
      </c>
      <c r="P634" s="49">
        <v>0.3</v>
      </c>
      <c r="Q634" s="120">
        <f t="shared" si="19"/>
        <v>21.029399999999999</v>
      </c>
    </row>
    <row r="635" spans="1:17" s="125" customFormat="1" ht="12" customHeight="1">
      <c r="A635" s="83" t="s">
        <v>2338</v>
      </c>
      <c r="B635" s="84" t="s">
        <v>1249</v>
      </c>
      <c r="C635" s="34">
        <v>3102000001244</v>
      </c>
      <c r="D635" s="35">
        <v>2319.7600000000002</v>
      </c>
      <c r="E635" s="67">
        <f t="shared" si="18"/>
        <v>301.56880000000007</v>
      </c>
      <c r="F635" s="68">
        <v>0.13</v>
      </c>
      <c r="G635" s="65"/>
      <c r="H635" s="65" t="s">
        <v>2266</v>
      </c>
      <c r="I635" s="127">
        <v>44592</v>
      </c>
      <c r="J635" s="66" t="s">
        <v>2379</v>
      </c>
      <c r="K635" s="83" t="s">
        <v>3964</v>
      </c>
      <c r="L635" s="30">
        <v>61220</v>
      </c>
      <c r="M635" s="83" t="str">
        <f>VLOOKUP(L635,Kardex!$A$1:$I$4996,2,FALSE)</f>
        <v>FERNANDEZ ACEVES CRISTINA ELIZABETH</v>
      </c>
      <c r="N635" s="83" t="str">
        <f>VLOOKUP(L635,Kardex!$A$1:$I$4996,4,FALSE)</f>
        <v>ASESOR</v>
      </c>
      <c r="O635" s="83" t="str">
        <f>VLOOKUP(L635,Kardex!$A$1:$I$4996,5,FALSE)</f>
        <v>JAL ZAPOPAN MARIANO OTERO</v>
      </c>
      <c r="P635" s="49">
        <v>0.3</v>
      </c>
      <c r="Q635" s="120">
        <f t="shared" si="19"/>
        <v>90.470640000000017</v>
      </c>
    </row>
    <row r="636" spans="1:17" s="125" customFormat="1" ht="12" customHeight="1">
      <c r="A636" s="83" t="s">
        <v>2311</v>
      </c>
      <c r="B636" s="84" t="s">
        <v>1249</v>
      </c>
      <c r="C636" s="34">
        <v>4012000056273</v>
      </c>
      <c r="D636" s="35">
        <v>3326.74</v>
      </c>
      <c r="E636" s="67">
        <f t="shared" si="18"/>
        <v>499.01099999999997</v>
      </c>
      <c r="F636" s="68">
        <v>0.15</v>
      </c>
      <c r="G636" s="65"/>
      <c r="H636" s="65" t="s">
        <v>2266</v>
      </c>
      <c r="I636" s="127">
        <v>44592</v>
      </c>
      <c r="J636" s="66" t="s">
        <v>2379</v>
      </c>
      <c r="K636" s="83" t="s">
        <v>3965</v>
      </c>
      <c r="L636" s="30">
        <v>61220</v>
      </c>
      <c r="M636" s="83" t="str">
        <f>VLOOKUP(L636,Kardex!$A$1:$I$4996,2,FALSE)</f>
        <v>FERNANDEZ ACEVES CRISTINA ELIZABETH</v>
      </c>
      <c r="N636" s="83" t="str">
        <f>VLOOKUP(L636,Kardex!$A$1:$I$4996,4,FALSE)</f>
        <v>ASESOR</v>
      </c>
      <c r="O636" s="83" t="str">
        <f>VLOOKUP(L636,Kardex!$A$1:$I$4996,5,FALSE)</f>
        <v>JAL ZAPOPAN MARIANO OTERO</v>
      </c>
      <c r="P636" s="49">
        <v>0.3</v>
      </c>
      <c r="Q636" s="120">
        <f t="shared" si="19"/>
        <v>149.70329999999998</v>
      </c>
    </row>
    <row r="637" spans="1:17" s="125" customFormat="1" ht="12" customHeight="1">
      <c r="A637" s="83" t="s">
        <v>2335</v>
      </c>
      <c r="B637" s="84" t="s">
        <v>1249</v>
      </c>
      <c r="C637" s="34">
        <v>2882100030425</v>
      </c>
      <c r="D637" s="35">
        <v>6525.67</v>
      </c>
      <c r="E637" s="67">
        <f t="shared" si="18"/>
        <v>1239.8773000000001</v>
      </c>
      <c r="F637" s="68">
        <v>0.19</v>
      </c>
      <c r="G637" s="65"/>
      <c r="H637" s="65" t="s">
        <v>2308</v>
      </c>
      <c r="I637" s="127">
        <v>44594</v>
      </c>
      <c r="J637" s="66" t="s">
        <v>2322</v>
      </c>
      <c r="K637" s="83" t="s">
        <v>3966</v>
      </c>
      <c r="L637" s="30">
        <v>61220</v>
      </c>
      <c r="M637" s="83" t="str">
        <f>VLOOKUP(L637,Kardex!$A$1:$I$4996,2,FALSE)</f>
        <v>FERNANDEZ ACEVES CRISTINA ELIZABETH</v>
      </c>
      <c r="N637" s="83" t="str">
        <f>VLOOKUP(L637,Kardex!$A$1:$I$4996,4,FALSE)</f>
        <v>ASESOR</v>
      </c>
      <c r="O637" s="83" t="str">
        <f>VLOOKUP(L637,Kardex!$A$1:$I$4996,5,FALSE)</f>
        <v>JAL ZAPOPAN MARIANO OTERO</v>
      </c>
      <c r="P637" s="49">
        <v>0.3</v>
      </c>
      <c r="Q637" s="120">
        <f t="shared" si="19"/>
        <v>371.96319</v>
      </c>
    </row>
    <row r="638" spans="1:17" s="125" customFormat="1" ht="12" customHeight="1">
      <c r="A638" s="83" t="s">
        <v>2311</v>
      </c>
      <c r="B638" s="84" t="s">
        <v>1249</v>
      </c>
      <c r="C638" s="34">
        <v>4011900402850</v>
      </c>
      <c r="D638" s="35">
        <v>462.83</v>
      </c>
      <c r="E638" s="67">
        <f t="shared" si="18"/>
        <v>69.424499999999995</v>
      </c>
      <c r="F638" s="68">
        <v>0.15</v>
      </c>
      <c r="G638" s="65"/>
      <c r="H638" s="65" t="s">
        <v>2339</v>
      </c>
      <c r="I638" s="127">
        <v>44566</v>
      </c>
      <c r="J638" s="66" t="s">
        <v>2379</v>
      </c>
      <c r="K638" s="83" t="s">
        <v>3045</v>
      </c>
      <c r="L638" s="30">
        <v>50653</v>
      </c>
      <c r="M638" s="83" t="str">
        <f>VLOOKUP(L638,Kardex!$A$1:$I$4996,2,FALSE)</f>
        <v>HERNANDEZ FLORES MAYRA NAHYELY</v>
      </c>
      <c r="N638" s="83" t="str">
        <f>VLOOKUP(L638,Kardex!$A$1:$I$4996,4,FALSE)</f>
        <v>EJECUTIVO DE SERVICIO</v>
      </c>
      <c r="O638" s="83" t="str">
        <f>VLOOKUP(L638,Kardex!$A$1:$I$4996,5,FALSE)</f>
        <v>JAL ZAPOPAN MARIANO OTERO</v>
      </c>
      <c r="P638" s="49">
        <v>0.3</v>
      </c>
      <c r="Q638" s="120">
        <f t="shared" si="19"/>
        <v>20.827349999999999</v>
      </c>
    </row>
    <row r="639" spans="1:17" s="125" customFormat="1" ht="12" customHeight="1">
      <c r="A639" s="83" t="s">
        <v>2311</v>
      </c>
      <c r="B639" s="84" t="s">
        <v>1249</v>
      </c>
      <c r="C639" s="34">
        <v>4012000219152</v>
      </c>
      <c r="D639" s="35">
        <v>417.04</v>
      </c>
      <c r="E639" s="67">
        <f t="shared" si="18"/>
        <v>62.555999999999997</v>
      </c>
      <c r="F639" s="68">
        <v>0.15</v>
      </c>
      <c r="G639" s="65"/>
      <c r="H639" s="65" t="s">
        <v>2339</v>
      </c>
      <c r="I639" s="127">
        <v>44566</v>
      </c>
      <c r="J639" s="66" t="s">
        <v>2379</v>
      </c>
      <c r="K639" s="83" t="s">
        <v>3046</v>
      </c>
      <c r="L639" s="30">
        <v>50653</v>
      </c>
      <c r="M639" s="83" t="str">
        <f>VLOOKUP(L639,Kardex!$A$1:$I$4996,2,FALSE)</f>
        <v>HERNANDEZ FLORES MAYRA NAHYELY</v>
      </c>
      <c r="N639" s="83" t="str">
        <f>VLOOKUP(L639,Kardex!$A$1:$I$4996,4,FALSE)</f>
        <v>EJECUTIVO DE SERVICIO</v>
      </c>
      <c r="O639" s="83" t="str">
        <f>VLOOKUP(L639,Kardex!$A$1:$I$4996,5,FALSE)</f>
        <v>JAL ZAPOPAN MARIANO OTERO</v>
      </c>
      <c r="P639" s="49">
        <v>0.3</v>
      </c>
      <c r="Q639" s="120">
        <f t="shared" si="19"/>
        <v>18.7668</v>
      </c>
    </row>
    <row r="640" spans="1:17" s="125" customFormat="1" ht="12" customHeight="1">
      <c r="A640" s="83" t="s">
        <v>2311</v>
      </c>
      <c r="B640" s="84" t="s">
        <v>1249</v>
      </c>
      <c r="C640" s="34">
        <v>4011900402896</v>
      </c>
      <c r="D640" s="35">
        <v>312.82</v>
      </c>
      <c r="E640" s="67">
        <f t="shared" si="18"/>
        <v>46.922999999999995</v>
      </c>
      <c r="F640" s="68">
        <v>0.15</v>
      </c>
      <c r="G640" s="65"/>
      <c r="H640" s="65" t="s">
        <v>2339</v>
      </c>
      <c r="I640" s="127">
        <v>44575</v>
      </c>
      <c r="J640" s="66" t="s">
        <v>2379</v>
      </c>
      <c r="K640" s="83" t="s">
        <v>3047</v>
      </c>
      <c r="L640" s="30">
        <v>50653</v>
      </c>
      <c r="M640" s="83" t="str">
        <f>VLOOKUP(L640,Kardex!$A$1:$I$4996,2,FALSE)</f>
        <v>HERNANDEZ FLORES MAYRA NAHYELY</v>
      </c>
      <c r="N640" s="83" t="str">
        <f>VLOOKUP(L640,Kardex!$A$1:$I$4996,4,FALSE)</f>
        <v>EJECUTIVO DE SERVICIO</v>
      </c>
      <c r="O640" s="83" t="str">
        <f>VLOOKUP(L640,Kardex!$A$1:$I$4996,5,FALSE)</f>
        <v>JAL ZAPOPAN MARIANO OTERO</v>
      </c>
      <c r="P640" s="49">
        <v>0.3</v>
      </c>
      <c r="Q640" s="120">
        <f t="shared" si="19"/>
        <v>14.076899999999998</v>
      </c>
    </row>
    <row r="641" spans="1:17" s="125" customFormat="1" ht="12" customHeight="1">
      <c r="A641" s="83" t="s">
        <v>2311</v>
      </c>
      <c r="B641" s="84" t="s">
        <v>1249</v>
      </c>
      <c r="C641" s="34">
        <v>4011900402897</v>
      </c>
      <c r="D641" s="35">
        <v>341.87</v>
      </c>
      <c r="E641" s="67">
        <f t="shared" si="18"/>
        <v>51.280499999999996</v>
      </c>
      <c r="F641" s="68">
        <v>0.15</v>
      </c>
      <c r="G641" s="65"/>
      <c r="H641" s="65" t="s">
        <v>2339</v>
      </c>
      <c r="I641" s="127">
        <v>44575</v>
      </c>
      <c r="J641" s="66" t="s">
        <v>2379</v>
      </c>
      <c r="K641" s="83" t="s">
        <v>3048</v>
      </c>
      <c r="L641" s="30">
        <v>50653</v>
      </c>
      <c r="M641" s="83" t="str">
        <f>VLOOKUP(L641,Kardex!$A$1:$I$4996,2,FALSE)</f>
        <v>HERNANDEZ FLORES MAYRA NAHYELY</v>
      </c>
      <c r="N641" s="83" t="str">
        <f>VLOOKUP(L641,Kardex!$A$1:$I$4996,4,FALSE)</f>
        <v>EJECUTIVO DE SERVICIO</v>
      </c>
      <c r="O641" s="83" t="str">
        <f>VLOOKUP(L641,Kardex!$A$1:$I$4996,5,FALSE)</f>
        <v>JAL ZAPOPAN MARIANO OTERO</v>
      </c>
      <c r="P641" s="49">
        <v>0.3</v>
      </c>
      <c r="Q641" s="120">
        <f t="shared" si="19"/>
        <v>15.384149999999998</v>
      </c>
    </row>
    <row r="642" spans="1:17" s="125" customFormat="1" ht="12" customHeight="1">
      <c r="A642" s="83" t="s">
        <v>2311</v>
      </c>
      <c r="B642" s="84" t="s">
        <v>1249</v>
      </c>
      <c r="C642" s="34">
        <v>4012000064695</v>
      </c>
      <c r="D642" s="35">
        <v>652.49</v>
      </c>
      <c r="E642" s="67">
        <f t="shared" si="18"/>
        <v>97.873499999999993</v>
      </c>
      <c r="F642" s="68">
        <v>0.15</v>
      </c>
      <c r="G642" s="65"/>
      <c r="H642" s="65" t="s">
        <v>2339</v>
      </c>
      <c r="I642" s="127">
        <v>44581</v>
      </c>
      <c r="J642" s="66" t="s">
        <v>2379</v>
      </c>
      <c r="K642" s="83" t="s">
        <v>3049</v>
      </c>
      <c r="L642" s="30">
        <v>50653</v>
      </c>
      <c r="M642" s="83" t="str">
        <f>VLOOKUP(L642,Kardex!$A$1:$I$4996,2,FALSE)</f>
        <v>HERNANDEZ FLORES MAYRA NAHYELY</v>
      </c>
      <c r="N642" s="83" t="str">
        <f>VLOOKUP(L642,Kardex!$A$1:$I$4996,4,FALSE)</f>
        <v>EJECUTIVO DE SERVICIO</v>
      </c>
      <c r="O642" s="83" t="str">
        <f>VLOOKUP(L642,Kardex!$A$1:$I$4996,5,FALSE)</f>
        <v>JAL ZAPOPAN MARIANO OTERO</v>
      </c>
      <c r="P642" s="49">
        <v>0.3</v>
      </c>
      <c r="Q642" s="120">
        <f t="shared" si="19"/>
        <v>29.362049999999996</v>
      </c>
    </row>
    <row r="643" spans="1:17" s="125" customFormat="1" ht="12" customHeight="1">
      <c r="A643" s="83" t="s">
        <v>2338</v>
      </c>
      <c r="B643" s="84" t="s">
        <v>1249</v>
      </c>
      <c r="C643" s="34">
        <v>3101900008523</v>
      </c>
      <c r="D643" s="35">
        <v>245.47</v>
      </c>
      <c r="E643" s="67">
        <f t="shared" ref="E643:E706" si="20">+D643*F643</f>
        <v>31.911100000000001</v>
      </c>
      <c r="F643" s="68">
        <v>0.13</v>
      </c>
      <c r="G643" s="65"/>
      <c r="H643" s="65" t="s">
        <v>2339</v>
      </c>
      <c r="I643" s="127">
        <v>44586</v>
      </c>
      <c r="J643" s="66" t="s">
        <v>2379</v>
      </c>
      <c r="K643" s="83" t="s">
        <v>3050</v>
      </c>
      <c r="L643" s="30">
        <v>50653</v>
      </c>
      <c r="M643" s="83" t="str">
        <f>VLOOKUP(L643,Kardex!$A$1:$I$4996,2,FALSE)</f>
        <v>HERNANDEZ FLORES MAYRA NAHYELY</v>
      </c>
      <c r="N643" s="83" t="str">
        <f>VLOOKUP(L643,Kardex!$A$1:$I$4996,4,FALSE)</f>
        <v>EJECUTIVO DE SERVICIO</v>
      </c>
      <c r="O643" s="83" t="str">
        <f>VLOOKUP(L643,Kardex!$A$1:$I$4996,5,FALSE)</f>
        <v>JAL ZAPOPAN MARIANO OTERO</v>
      </c>
      <c r="P643" s="49">
        <v>0.3</v>
      </c>
      <c r="Q643" s="120">
        <f t="shared" ref="Q643:Q706" si="21">E643*P643</f>
        <v>9.5733300000000003</v>
      </c>
    </row>
    <row r="644" spans="1:17" s="125" customFormat="1" ht="12" customHeight="1">
      <c r="A644" s="83" t="s">
        <v>2338</v>
      </c>
      <c r="B644" s="84" t="s">
        <v>1249</v>
      </c>
      <c r="C644" s="34">
        <v>3101900009043</v>
      </c>
      <c r="D644" s="35">
        <v>196.67</v>
      </c>
      <c r="E644" s="67">
        <f t="shared" si="20"/>
        <v>25.5671</v>
      </c>
      <c r="F644" s="68">
        <v>0.13</v>
      </c>
      <c r="G644" s="65"/>
      <c r="H644" s="65" t="s">
        <v>2339</v>
      </c>
      <c r="I644" s="127">
        <v>44586</v>
      </c>
      <c r="J644" s="66" t="s">
        <v>2379</v>
      </c>
      <c r="K644" s="83" t="s">
        <v>3051</v>
      </c>
      <c r="L644" s="30">
        <v>50653</v>
      </c>
      <c r="M644" s="83" t="str">
        <f>VLOOKUP(L644,Kardex!$A$1:$I$4996,2,FALSE)</f>
        <v>HERNANDEZ FLORES MAYRA NAHYELY</v>
      </c>
      <c r="N644" s="83" t="str">
        <f>VLOOKUP(L644,Kardex!$A$1:$I$4996,4,FALSE)</f>
        <v>EJECUTIVO DE SERVICIO</v>
      </c>
      <c r="O644" s="83" t="str">
        <f>VLOOKUP(L644,Kardex!$A$1:$I$4996,5,FALSE)</f>
        <v>JAL ZAPOPAN MARIANO OTERO</v>
      </c>
      <c r="P644" s="49">
        <v>0.3</v>
      </c>
      <c r="Q644" s="120">
        <f t="shared" si="21"/>
        <v>7.6701299999999994</v>
      </c>
    </row>
    <row r="645" spans="1:17" s="125" customFormat="1" ht="12" customHeight="1">
      <c r="A645" s="83" t="s">
        <v>2335</v>
      </c>
      <c r="B645" s="84" t="s">
        <v>1249</v>
      </c>
      <c r="C645" s="34">
        <v>2882000019967</v>
      </c>
      <c r="D645" s="35">
        <v>965.91</v>
      </c>
      <c r="E645" s="67">
        <f t="shared" si="20"/>
        <v>183.52289999999999</v>
      </c>
      <c r="F645" s="68">
        <v>0.19</v>
      </c>
      <c r="G645" s="65"/>
      <c r="H645" s="65" t="s">
        <v>3784</v>
      </c>
      <c r="I645" s="127">
        <v>44587</v>
      </c>
      <c r="J645" s="66" t="s">
        <v>2379</v>
      </c>
      <c r="K645" s="83" t="s">
        <v>3052</v>
      </c>
      <c r="L645" s="30">
        <v>50653</v>
      </c>
      <c r="M645" s="83" t="str">
        <f>VLOOKUP(L645,Kardex!$A$1:$I$4996,2,FALSE)</f>
        <v>HERNANDEZ FLORES MAYRA NAHYELY</v>
      </c>
      <c r="N645" s="83" t="str">
        <f>VLOOKUP(L645,Kardex!$A$1:$I$4996,4,FALSE)</f>
        <v>EJECUTIVO DE SERVICIO</v>
      </c>
      <c r="O645" s="83" t="str">
        <f>VLOOKUP(L645,Kardex!$A$1:$I$4996,5,FALSE)</f>
        <v>JAL ZAPOPAN MARIANO OTERO</v>
      </c>
      <c r="P645" s="49">
        <v>0.3</v>
      </c>
      <c r="Q645" s="120">
        <f t="shared" si="21"/>
        <v>55.056869999999996</v>
      </c>
    </row>
    <row r="646" spans="1:17" s="125" customFormat="1" ht="12" customHeight="1">
      <c r="A646" s="83" t="s">
        <v>2311</v>
      </c>
      <c r="B646" s="84" t="s">
        <v>1249</v>
      </c>
      <c r="C646" s="34">
        <v>4012200024676</v>
      </c>
      <c r="D646" s="35">
        <v>6290.77</v>
      </c>
      <c r="E646" s="67">
        <f t="shared" si="20"/>
        <v>943.6155</v>
      </c>
      <c r="F646" s="68">
        <v>0.15</v>
      </c>
      <c r="G646" s="65"/>
      <c r="H646" s="65" t="s">
        <v>2266</v>
      </c>
      <c r="I646" s="127">
        <v>44587</v>
      </c>
      <c r="J646" s="66" t="s">
        <v>2322</v>
      </c>
      <c r="K646" s="83" t="s">
        <v>3967</v>
      </c>
      <c r="L646" s="30">
        <v>50653</v>
      </c>
      <c r="M646" s="83" t="str">
        <f>VLOOKUP(L646,Kardex!$A$1:$I$4996,2,FALSE)</f>
        <v>HERNANDEZ FLORES MAYRA NAHYELY</v>
      </c>
      <c r="N646" s="83" t="str">
        <f>VLOOKUP(L646,Kardex!$A$1:$I$4996,4,FALSE)</f>
        <v>EJECUTIVO DE SERVICIO</v>
      </c>
      <c r="O646" s="83" t="str">
        <f>VLOOKUP(L646,Kardex!$A$1:$I$4996,5,FALSE)</f>
        <v>JAL ZAPOPAN MARIANO OTERO</v>
      </c>
      <c r="P646" s="49">
        <v>0.3</v>
      </c>
      <c r="Q646" s="120">
        <f t="shared" si="21"/>
        <v>283.08465000000001</v>
      </c>
    </row>
    <row r="647" spans="1:17" s="125" customFormat="1" ht="12" customHeight="1">
      <c r="A647" s="83" t="s">
        <v>2311</v>
      </c>
      <c r="B647" s="84" t="s">
        <v>1249</v>
      </c>
      <c r="C647" s="34">
        <v>4011900470750</v>
      </c>
      <c r="D647" s="35">
        <v>326.69</v>
      </c>
      <c r="E647" s="67">
        <f t="shared" si="20"/>
        <v>49.003499999999995</v>
      </c>
      <c r="F647" s="68">
        <v>0.15</v>
      </c>
      <c r="G647" s="65"/>
      <c r="H647" s="65" t="s">
        <v>2339</v>
      </c>
      <c r="I647" s="127">
        <v>44589</v>
      </c>
      <c r="J647" s="66" t="s">
        <v>2379</v>
      </c>
      <c r="K647" s="83" t="s">
        <v>3053</v>
      </c>
      <c r="L647" s="30">
        <v>50653</v>
      </c>
      <c r="M647" s="83" t="str">
        <f>VLOOKUP(L647,Kardex!$A$1:$I$4996,2,FALSE)</f>
        <v>HERNANDEZ FLORES MAYRA NAHYELY</v>
      </c>
      <c r="N647" s="83" t="str">
        <f>VLOOKUP(L647,Kardex!$A$1:$I$4996,4,FALSE)</f>
        <v>EJECUTIVO DE SERVICIO</v>
      </c>
      <c r="O647" s="83" t="str">
        <f>VLOOKUP(L647,Kardex!$A$1:$I$4996,5,FALSE)</f>
        <v>JAL ZAPOPAN MARIANO OTERO</v>
      </c>
      <c r="P647" s="49">
        <v>0.3</v>
      </c>
      <c r="Q647" s="120">
        <f t="shared" si="21"/>
        <v>14.701049999999999</v>
      </c>
    </row>
    <row r="648" spans="1:17" s="125" customFormat="1" ht="12" customHeight="1">
      <c r="A648" s="83" t="s">
        <v>2338</v>
      </c>
      <c r="B648" s="84" t="s">
        <v>1249</v>
      </c>
      <c r="C648" s="34">
        <v>3102000015995</v>
      </c>
      <c r="D648" s="35">
        <v>456.61</v>
      </c>
      <c r="E648" s="67">
        <f t="shared" si="20"/>
        <v>59.359300000000005</v>
      </c>
      <c r="F648" s="68">
        <v>0.13</v>
      </c>
      <c r="G648" s="65"/>
      <c r="H648" s="65" t="s">
        <v>2339</v>
      </c>
      <c r="I648" s="127">
        <v>44568</v>
      </c>
      <c r="J648" s="66" t="s">
        <v>2379</v>
      </c>
      <c r="K648" s="83" t="s">
        <v>2612</v>
      </c>
      <c r="L648" s="30">
        <v>50166</v>
      </c>
      <c r="M648" s="83" t="str">
        <f>VLOOKUP(L648,Kardex!$A$1:$I$4996,2,FALSE)</f>
        <v>HERNANDEZ HERNANDEZ JOSE GERARDO</v>
      </c>
      <c r="N648" s="83" t="str">
        <f>VLOOKUP(L648,Kardex!$A$1:$I$4996,4,FALSE)</f>
        <v>ASESOR SENIOR</v>
      </c>
      <c r="O648" s="83" t="str">
        <f>VLOOKUP(L648,Kardex!$A$1:$I$4996,5,FALSE)</f>
        <v>JAL ZAPOPAN MARIANO OTERO</v>
      </c>
      <c r="P648" s="49">
        <v>0.3</v>
      </c>
      <c r="Q648" s="120">
        <f t="shared" si="21"/>
        <v>17.807790000000001</v>
      </c>
    </row>
    <row r="649" spans="1:17" s="125" customFormat="1" ht="12" customHeight="1">
      <c r="A649" s="83" t="s">
        <v>2311</v>
      </c>
      <c r="B649" s="84" t="s">
        <v>1249</v>
      </c>
      <c r="C649" s="34">
        <v>4011900499817</v>
      </c>
      <c r="D649" s="35">
        <v>479.55</v>
      </c>
      <c r="E649" s="67">
        <f t="shared" si="20"/>
        <v>71.932500000000005</v>
      </c>
      <c r="F649" s="68">
        <v>0.15</v>
      </c>
      <c r="G649" s="65"/>
      <c r="H649" s="65" t="s">
        <v>2339</v>
      </c>
      <c r="I649" s="127">
        <v>44568</v>
      </c>
      <c r="J649" s="66" t="s">
        <v>2379</v>
      </c>
      <c r="K649" s="83" t="s">
        <v>3054</v>
      </c>
      <c r="L649" s="30">
        <v>50166</v>
      </c>
      <c r="M649" s="83" t="str">
        <f>VLOOKUP(L649,Kardex!$A$1:$I$4996,2,FALSE)</f>
        <v>HERNANDEZ HERNANDEZ JOSE GERARDO</v>
      </c>
      <c r="N649" s="83" t="str">
        <f>VLOOKUP(L649,Kardex!$A$1:$I$4996,4,FALSE)</f>
        <v>ASESOR SENIOR</v>
      </c>
      <c r="O649" s="83" t="str">
        <f>VLOOKUP(L649,Kardex!$A$1:$I$4996,5,FALSE)</f>
        <v>JAL ZAPOPAN MARIANO OTERO</v>
      </c>
      <c r="P649" s="49">
        <v>0.3</v>
      </c>
      <c r="Q649" s="120">
        <f t="shared" si="21"/>
        <v>21.579750000000001</v>
      </c>
    </row>
    <row r="650" spans="1:17" s="125" customFormat="1" ht="12" customHeight="1">
      <c r="A650" s="83" t="s">
        <v>2311</v>
      </c>
      <c r="B650" s="84" t="s">
        <v>1249</v>
      </c>
      <c r="C650" s="34">
        <v>4011900499789</v>
      </c>
      <c r="D650" s="35">
        <v>3324.16</v>
      </c>
      <c r="E650" s="67">
        <f t="shared" si="20"/>
        <v>498.62399999999997</v>
      </c>
      <c r="F650" s="68">
        <v>0.15</v>
      </c>
      <c r="G650" s="65"/>
      <c r="H650" s="65" t="s">
        <v>2266</v>
      </c>
      <c r="I650" s="127">
        <v>44585</v>
      </c>
      <c r="J650" s="66" t="s">
        <v>2379</v>
      </c>
      <c r="K650" s="83" t="s">
        <v>3968</v>
      </c>
      <c r="L650" s="30">
        <v>50166</v>
      </c>
      <c r="M650" s="83" t="str">
        <f>VLOOKUP(L650,Kardex!$A$1:$I$4996,2,FALSE)</f>
        <v>HERNANDEZ HERNANDEZ JOSE GERARDO</v>
      </c>
      <c r="N650" s="83" t="str">
        <f>VLOOKUP(L650,Kardex!$A$1:$I$4996,4,FALSE)</f>
        <v>ASESOR SENIOR</v>
      </c>
      <c r="O650" s="83" t="str">
        <f>VLOOKUP(L650,Kardex!$A$1:$I$4996,5,FALSE)</f>
        <v>JAL ZAPOPAN MARIANO OTERO</v>
      </c>
      <c r="P650" s="49">
        <v>0.3</v>
      </c>
      <c r="Q650" s="120">
        <f t="shared" si="21"/>
        <v>149.5872</v>
      </c>
    </row>
    <row r="651" spans="1:17" s="125" customFormat="1" ht="12" customHeight="1">
      <c r="A651" s="83" t="s">
        <v>2311</v>
      </c>
      <c r="B651" s="84" t="s">
        <v>1249</v>
      </c>
      <c r="C651" s="34">
        <v>4011900499047</v>
      </c>
      <c r="D651" s="35">
        <v>9838.69</v>
      </c>
      <c r="E651" s="67">
        <f t="shared" si="20"/>
        <v>1475.8035</v>
      </c>
      <c r="F651" s="68">
        <v>0.15</v>
      </c>
      <c r="G651" s="65"/>
      <c r="H651" s="65" t="s">
        <v>2266</v>
      </c>
      <c r="I651" s="127">
        <v>44586</v>
      </c>
      <c r="J651" s="66" t="s">
        <v>2379</v>
      </c>
      <c r="K651" s="83" t="s">
        <v>3969</v>
      </c>
      <c r="L651" s="30">
        <v>50166</v>
      </c>
      <c r="M651" s="83" t="str">
        <f>VLOOKUP(L651,Kardex!$A$1:$I$4996,2,FALSE)</f>
        <v>HERNANDEZ HERNANDEZ JOSE GERARDO</v>
      </c>
      <c r="N651" s="83" t="str">
        <f>VLOOKUP(L651,Kardex!$A$1:$I$4996,4,FALSE)</f>
        <v>ASESOR SENIOR</v>
      </c>
      <c r="O651" s="83" t="str">
        <f>VLOOKUP(L651,Kardex!$A$1:$I$4996,5,FALSE)</f>
        <v>JAL ZAPOPAN MARIANO OTERO</v>
      </c>
      <c r="P651" s="49">
        <v>0.3</v>
      </c>
      <c r="Q651" s="120">
        <f t="shared" si="21"/>
        <v>442.74104999999997</v>
      </c>
    </row>
    <row r="652" spans="1:17" s="125" customFormat="1" ht="12" customHeight="1">
      <c r="A652" s="83" t="s">
        <v>2338</v>
      </c>
      <c r="B652" s="84" t="s">
        <v>1249</v>
      </c>
      <c r="C652" s="34">
        <v>3101900020070</v>
      </c>
      <c r="D652" s="35">
        <v>513.29</v>
      </c>
      <c r="E652" s="67">
        <f t="shared" si="20"/>
        <v>66.727699999999999</v>
      </c>
      <c r="F652" s="68">
        <v>0.13</v>
      </c>
      <c r="G652" s="65"/>
      <c r="H652" s="65" t="s">
        <v>2339</v>
      </c>
      <c r="I652" s="127">
        <v>44594</v>
      </c>
      <c r="J652" s="66" t="s">
        <v>2379</v>
      </c>
      <c r="K652" s="83" t="s">
        <v>3638</v>
      </c>
      <c r="L652" s="30">
        <v>50166</v>
      </c>
      <c r="M652" s="83" t="str">
        <f>VLOOKUP(L652,Kardex!$A$1:$I$4996,2,FALSE)</f>
        <v>HERNANDEZ HERNANDEZ JOSE GERARDO</v>
      </c>
      <c r="N652" s="83" t="str">
        <f>VLOOKUP(L652,Kardex!$A$1:$I$4996,4,FALSE)</f>
        <v>ASESOR SENIOR</v>
      </c>
      <c r="O652" s="83" t="str">
        <f>VLOOKUP(L652,Kardex!$A$1:$I$4996,5,FALSE)</f>
        <v>JAL ZAPOPAN MARIANO OTERO</v>
      </c>
      <c r="P652" s="49">
        <v>0.3</v>
      </c>
      <c r="Q652" s="120">
        <f t="shared" si="21"/>
        <v>20.01831</v>
      </c>
    </row>
    <row r="653" spans="1:17" s="125" customFormat="1" ht="12" customHeight="1">
      <c r="A653" s="83" t="s">
        <v>2311</v>
      </c>
      <c r="B653" s="84" t="s">
        <v>1249</v>
      </c>
      <c r="C653" s="34">
        <v>4012100376860</v>
      </c>
      <c r="D653" s="35">
        <v>8601.2000000000007</v>
      </c>
      <c r="E653" s="67">
        <f t="shared" si="20"/>
        <v>1290.18</v>
      </c>
      <c r="F653" s="68">
        <v>0.15</v>
      </c>
      <c r="G653" s="65"/>
      <c r="H653" s="65" t="s">
        <v>2266</v>
      </c>
      <c r="I653" s="127">
        <v>44573</v>
      </c>
      <c r="J653" s="66" t="s">
        <v>2322</v>
      </c>
      <c r="K653" s="83" t="s">
        <v>3055</v>
      </c>
      <c r="L653" s="30">
        <v>90174</v>
      </c>
      <c r="M653" s="83" t="str">
        <f>VLOOKUP(L653,Kardex!$A$1:$I$4996,2,FALSE)</f>
        <v>HERNANDEZ MARTIN CLAUDIA</v>
      </c>
      <c r="N653" s="83" t="str">
        <f>VLOOKUP(L653,Kardex!$A$1:$I$4996,4,FALSE)</f>
        <v>ASESOR SENIOR</v>
      </c>
      <c r="O653" s="83" t="str">
        <f>VLOOKUP(L653,Kardex!$A$1:$I$4996,5,FALSE)</f>
        <v>JAL ZAPOPAN MARIANO OTERO</v>
      </c>
      <c r="P653" s="49">
        <v>0.3</v>
      </c>
      <c r="Q653" s="120">
        <f t="shared" si="21"/>
        <v>387.05400000000003</v>
      </c>
    </row>
    <row r="654" spans="1:17" s="125" customFormat="1" ht="12" customHeight="1">
      <c r="A654" s="83" t="s">
        <v>2311</v>
      </c>
      <c r="B654" s="84" t="s">
        <v>1249</v>
      </c>
      <c r="C654" s="34">
        <v>4011900479436</v>
      </c>
      <c r="D654" s="35">
        <v>6378.98</v>
      </c>
      <c r="E654" s="67">
        <f t="shared" si="20"/>
        <v>956.84699999999987</v>
      </c>
      <c r="F654" s="68">
        <v>0.15</v>
      </c>
      <c r="G654" s="65"/>
      <c r="H654" s="65" t="s">
        <v>2266</v>
      </c>
      <c r="I654" s="127">
        <v>44575</v>
      </c>
      <c r="J654" s="66" t="s">
        <v>2379</v>
      </c>
      <c r="K654" s="83" t="s">
        <v>3970</v>
      </c>
      <c r="L654" s="30">
        <v>90174</v>
      </c>
      <c r="M654" s="83" t="str">
        <f>VLOOKUP(L654,Kardex!$A$1:$I$4996,2,FALSE)</f>
        <v>HERNANDEZ MARTIN CLAUDIA</v>
      </c>
      <c r="N654" s="83" t="str">
        <f>VLOOKUP(L654,Kardex!$A$1:$I$4996,4,FALSE)</f>
        <v>ASESOR SENIOR</v>
      </c>
      <c r="O654" s="83" t="str">
        <f>VLOOKUP(L654,Kardex!$A$1:$I$4996,5,FALSE)</f>
        <v>JAL ZAPOPAN MARIANO OTERO</v>
      </c>
      <c r="P654" s="49">
        <v>0.3</v>
      </c>
      <c r="Q654" s="120">
        <f t="shared" si="21"/>
        <v>287.05409999999995</v>
      </c>
    </row>
    <row r="655" spans="1:17" s="125" customFormat="1" ht="12" customHeight="1">
      <c r="A655" s="83" t="s">
        <v>2338</v>
      </c>
      <c r="B655" s="84" t="s">
        <v>1249</v>
      </c>
      <c r="C655" s="34">
        <v>3101900017004</v>
      </c>
      <c r="D655" s="35">
        <v>276.12</v>
      </c>
      <c r="E655" s="67">
        <f t="shared" si="20"/>
        <v>35.895600000000002</v>
      </c>
      <c r="F655" s="68">
        <v>0.13</v>
      </c>
      <c r="G655" s="65"/>
      <c r="H655" s="65" t="s">
        <v>2339</v>
      </c>
      <c r="I655" s="127">
        <v>44579</v>
      </c>
      <c r="J655" s="66" t="s">
        <v>2379</v>
      </c>
      <c r="K655" s="83" t="s">
        <v>3055</v>
      </c>
      <c r="L655" s="30">
        <v>90174</v>
      </c>
      <c r="M655" s="83" t="str">
        <f>VLOOKUP(L655,Kardex!$A$1:$I$4996,2,FALSE)</f>
        <v>HERNANDEZ MARTIN CLAUDIA</v>
      </c>
      <c r="N655" s="83" t="str">
        <f>VLOOKUP(L655,Kardex!$A$1:$I$4996,4,FALSE)</f>
        <v>ASESOR SENIOR</v>
      </c>
      <c r="O655" s="83" t="str">
        <f>VLOOKUP(L655,Kardex!$A$1:$I$4996,5,FALSE)</f>
        <v>JAL ZAPOPAN MARIANO OTERO</v>
      </c>
      <c r="P655" s="49">
        <v>0.3</v>
      </c>
      <c r="Q655" s="120">
        <f t="shared" si="21"/>
        <v>10.76868</v>
      </c>
    </row>
    <row r="656" spans="1:17" s="125" customFormat="1" ht="12" customHeight="1">
      <c r="A656" s="83" t="s">
        <v>2311</v>
      </c>
      <c r="B656" s="84" t="s">
        <v>1249</v>
      </c>
      <c r="C656" s="34">
        <v>4011900474914</v>
      </c>
      <c r="D656" s="35">
        <v>2848.85</v>
      </c>
      <c r="E656" s="67">
        <f t="shared" si="20"/>
        <v>427.32749999999999</v>
      </c>
      <c r="F656" s="68">
        <v>0.15</v>
      </c>
      <c r="G656" s="65"/>
      <c r="H656" s="65" t="s">
        <v>2266</v>
      </c>
      <c r="I656" s="127">
        <v>44582</v>
      </c>
      <c r="J656" s="66" t="s">
        <v>2379</v>
      </c>
      <c r="K656" s="83" t="s">
        <v>3971</v>
      </c>
      <c r="L656" s="30">
        <v>90174</v>
      </c>
      <c r="M656" s="83" t="str">
        <f>VLOOKUP(L656,Kardex!$A$1:$I$4996,2,FALSE)</f>
        <v>HERNANDEZ MARTIN CLAUDIA</v>
      </c>
      <c r="N656" s="83" t="str">
        <f>VLOOKUP(L656,Kardex!$A$1:$I$4996,4,FALSE)</f>
        <v>ASESOR SENIOR</v>
      </c>
      <c r="O656" s="83" t="str">
        <f>VLOOKUP(L656,Kardex!$A$1:$I$4996,5,FALSE)</f>
        <v>JAL ZAPOPAN MARIANO OTERO</v>
      </c>
      <c r="P656" s="49">
        <v>0.3</v>
      </c>
      <c r="Q656" s="120">
        <f t="shared" si="21"/>
        <v>128.19825</v>
      </c>
    </row>
    <row r="657" spans="1:17" s="125" customFormat="1" ht="12" customHeight="1">
      <c r="A657" s="83" t="s">
        <v>2311</v>
      </c>
      <c r="B657" s="84" t="s">
        <v>1249</v>
      </c>
      <c r="C657" s="34">
        <v>4011900338882</v>
      </c>
      <c r="D657" s="35">
        <v>525.16999999999996</v>
      </c>
      <c r="E657" s="67">
        <f t="shared" si="20"/>
        <v>78.775499999999994</v>
      </c>
      <c r="F657" s="68">
        <v>0.15</v>
      </c>
      <c r="G657" s="65"/>
      <c r="H657" s="65" t="s">
        <v>2339</v>
      </c>
      <c r="I657" s="127">
        <v>44589</v>
      </c>
      <c r="J657" s="66" t="s">
        <v>2379</v>
      </c>
      <c r="K657" s="83" t="s">
        <v>3056</v>
      </c>
      <c r="L657" s="30">
        <v>90174</v>
      </c>
      <c r="M657" s="83" t="str">
        <f>VLOOKUP(L657,Kardex!$A$1:$I$4996,2,FALSE)</f>
        <v>HERNANDEZ MARTIN CLAUDIA</v>
      </c>
      <c r="N657" s="83" t="str">
        <f>VLOOKUP(L657,Kardex!$A$1:$I$4996,4,FALSE)</f>
        <v>ASESOR SENIOR</v>
      </c>
      <c r="O657" s="83" t="str">
        <f>VLOOKUP(L657,Kardex!$A$1:$I$4996,5,FALSE)</f>
        <v>JAL ZAPOPAN MARIANO OTERO</v>
      </c>
      <c r="P657" s="49">
        <v>0.3</v>
      </c>
      <c r="Q657" s="120">
        <f t="shared" si="21"/>
        <v>23.632649999999998</v>
      </c>
    </row>
    <row r="658" spans="1:17" s="125" customFormat="1" ht="12" customHeight="1">
      <c r="A658" s="83" t="s">
        <v>2311</v>
      </c>
      <c r="B658" s="84" t="s">
        <v>1249</v>
      </c>
      <c r="C658" s="34">
        <v>4012200032438</v>
      </c>
      <c r="D658" s="35">
        <v>6901.21</v>
      </c>
      <c r="E658" s="67">
        <f t="shared" si="20"/>
        <v>1035.1814999999999</v>
      </c>
      <c r="F658" s="68">
        <v>0.15</v>
      </c>
      <c r="G658" s="65"/>
      <c r="H658" s="65" t="s">
        <v>2266</v>
      </c>
      <c r="I658" s="127">
        <v>44594</v>
      </c>
      <c r="J658" s="66" t="s">
        <v>2322</v>
      </c>
      <c r="K658" s="83" t="s">
        <v>3972</v>
      </c>
      <c r="L658" s="30">
        <v>90174</v>
      </c>
      <c r="M658" s="83" t="str">
        <f>VLOOKUP(L658,Kardex!$A$1:$I$4996,2,FALSE)</f>
        <v>HERNANDEZ MARTIN CLAUDIA</v>
      </c>
      <c r="N658" s="83" t="str">
        <f>VLOOKUP(L658,Kardex!$A$1:$I$4996,4,FALSE)</f>
        <v>ASESOR SENIOR</v>
      </c>
      <c r="O658" s="83" t="str">
        <f>VLOOKUP(L658,Kardex!$A$1:$I$4996,5,FALSE)</f>
        <v>JAL ZAPOPAN MARIANO OTERO</v>
      </c>
      <c r="P658" s="49">
        <v>0.3</v>
      </c>
      <c r="Q658" s="120">
        <f t="shared" si="21"/>
        <v>310.55444999999997</v>
      </c>
    </row>
    <row r="659" spans="1:17" s="125" customFormat="1" ht="12" customHeight="1">
      <c r="A659" s="83" t="s">
        <v>2311</v>
      </c>
      <c r="B659" s="84" t="s">
        <v>1249</v>
      </c>
      <c r="C659" s="34">
        <v>4011900402887</v>
      </c>
      <c r="D659" s="35">
        <v>241.66</v>
      </c>
      <c r="E659" s="67">
        <f t="shared" si="20"/>
        <v>36.248999999999995</v>
      </c>
      <c r="F659" s="68">
        <v>0.15</v>
      </c>
      <c r="G659" s="65"/>
      <c r="H659" s="65" t="s">
        <v>2339</v>
      </c>
      <c r="I659" s="127">
        <v>44566</v>
      </c>
      <c r="J659" s="66" t="s">
        <v>2379</v>
      </c>
      <c r="K659" s="83" t="s">
        <v>3057</v>
      </c>
      <c r="L659" s="30">
        <v>52841</v>
      </c>
      <c r="M659" s="83" t="str">
        <f>VLOOKUP(L659,Kardex!$A$1:$I$4996,2,FALSE)</f>
        <v>HINOJOSA FREGOSO LUZ EUGENIA</v>
      </c>
      <c r="N659" s="83" t="str">
        <f>VLOOKUP(L659,Kardex!$A$1:$I$4996,4,FALSE)</f>
        <v>ASESOR</v>
      </c>
      <c r="O659" s="83" t="str">
        <f>VLOOKUP(L659,Kardex!$A$1:$I$4996,5,FALSE)</f>
        <v>JAL ZAPOPAN MARIANO OTERO</v>
      </c>
      <c r="P659" s="49">
        <v>0.3</v>
      </c>
      <c r="Q659" s="120">
        <f t="shared" si="21"/>
        <v>10.874699999999999</v>
      </c>
    </row>
    <row r="660" spans="1:17" s="125" customFormat="1" ht="12" customHeight="1">
      <c r="A660" s="83" t="s">
        <v>2338</v>
      </c>
      <c r="B660" s="84" t="s">
        <v>1249</v>
      </c>
      <c r="C660" s="34">
        <v>3102100000430</v>
      </c>
      <c r="D660" s="35">
        <v>5836.07</v>
      </c>
      <c r="E660" s="67">
        <f t="shared" si="20"/>
        <v>758.68909999999994</v>
      </c>
      <c r="F660" s="68">
        <v>0.13</v>
      </c>
      <c r="G660" s="65"/>
      <c r="H660" s="65" t="s">
        <v>2266</v>
      </c>
      <c r="I660" s="127">
        <v>44567</v>
      </c>
      <c r="J660" s="66" t="s">
        <v>2379</v>
      </c>
      <c r="K660" s="83" t="s">
        <v>3062</v>
      </c>
      <c r="L660" s="30">
        <v>52841</v>
      </c>
      <c r="M660" s="83" t="str">
        <f>VLOOKUP(L660,Kardex!$A$1:$I$4996,2,FALSE)</f>
        <v>HINOJOSA FREGOSO LUZ EUGENIA</v>
      </c>
      <c r="N660" s="83" t="str">
        <f>VLOOKUP(L660,Kardex!$A$1:$I$4996,4,FALSE)</f>
        <v>ASESOR</v>
      </c>
      <c r="O660" s="83" t="str">
        <f>VLOOKUP(L660,Kardex!$A$1:$I$4996,5,FALSE)</f>
        <v>JAL ZAPOPAN MARIANO OTERO</v>
      </c>
      <c r="P660" s="49">
        <v>0.3</v>
      </c>
      <c r="Q660" s="120">
        <f t="shared" si="21"/>
        <v>227.60672999999997</v>
      </c>
    </row>
    <row r="661" spans="1:17" s="125" customFormat="1" ht="12" customHeight="1">
      <c r="A661" s="83" t="s">
        <v>2311</v>
      </c>
      <c r="B661" s="84" t="s">
        <v>1249</v>
      </c>
      <c r="C661" s="34">
        <v>4012000035932</v>
      </c>
      <c r="D661" s="35">
        <v>540.99</v>
      </c>
      <c r="E661" s="67">
        <f t="shared" si="20"/>
        <v>81.148499999999999</v>
      </c>
      <c r="F661" s="68">
        <v>0.15</v>
      </c>
      <c r="G661" s="65"/>
      <c r="H661" s="65" t="s">
        <v>2339</v>
      </c>
      <c r="I661" s="127">
        <v>44573</v>
      </c>
      <c r="J661" s="66" t="s">
        <v>2379</v>
      </c>
      <c r="K661" s="83" t="s">
        <v>3569</v>
      </c>
      <c r="L661" s="30">
        <v>52841</v>
      </c>
      <c r="M661" s="83" t="str">
        <f>VLOOKUP(L661,Kardex!$A$1:$I$4996,2,FALSE)</f>
        <v>HINOJOSA FREGOSO LUZ EUGENIA</v>
      </c>
      <c r="N661" s="83" t="str">
        <f>VLOOKUP(L661,Kardex!$A$1:$I$4996,4,FALSE)</f>
        <v>ASESOR</v>
      </c>
      <c r="O661" s="83" t="str">
        <f>VLOOKUP(L661,Kardex!$A$1:$I$4996,5,FALSE)</f>
        <v>JAL ZAPOPAN MARIANO OTERO</v>
      </c>
      <c r="P661" s="49">
        <v>0.3</v>
      </c>
      <c r="Q661" s="120">
        <f t="shared" si="21"/>
        <v>24.344549999999998</v>
      </c>
    </row>
    <row r="662" spans="1:17" s="125" customFormat="1" ht="12" customHeight="1">
      <c r="A662" s="83" t="s">
        <v>2332</v>
      </c>
      <c r="B662" s="84" t="s">
        <v>1249</v>
      </c>
      <c r="C662" s="34">
        <v>1002100000349</v>
      </c>
      <c r="D662" s="35">
        <v>10000</v>
      </c>
      <c r="E662" s="67">
        <f t="shared" si="20"/>
        <v>2600</v>
      </c>
      <c r="F662" s="68">
        <v>0.26</v>
      </c>
      <c r="G662" s="65"/>
      <c r="H662" s="65" t="s">
        <v>2266</v>
      </c>
      <c r="I662" s="127">
        <v>44574</v>
      </c>
      <c r="J662" s="66" t="s">
        <v>2379</v>
      </c>
      <c r="K662" s="83" t="s">
        <v>3973</v>
      </c>
      <c r="L662" s="30">
        <v>52841</v>
      </c>
      <c r="M662" s="83" t="str">
        <f>VLOOKUP(L662,Kardex!$A$1:$I$4996,2,FALSE)</f>
        <v>HINOJOSA FREGOSO LUZ EUGENIA</v>
      </c>
      <c r="N662" s="83" t="str">
        <f>VLOOKUP(L662,Kardex!$A$1:$I$4996,4,FALSE)</f>
        <v>ASESOR</v>
      </c>
      <c r="O662" s="83" t="str">
        <f>VLOOKUP(L662,Kardex!$A$1:$I$4996,5,FALSE)</f>
        <v>JAL ZAPOPAN MARIANO OTERO</v>
      </c>
      <c r="P662" s="49">
        <v>0.3</v>
      </c>
      <c r="Q662" s="120">
        <f t="shared" si="21"/>
        <v>780</v>
      </c>
    </row>
    <row r="663" spans="1:17" s="125" customFormat="1" ht="12" customHeight="1">
      <c r="A663" s="83" t="s">
        <v>2332</v>
      </c>
      <c r="B663" s="84" t="s">
        <v>1249</v>
      </c>
      <c r="C663" s="34">
        <v>1002100000353</v>
      </c>
      <c r="D663" s="35">
        <v>15000</v>
      </c>
      <c r="E663" s="67">
        <f t="shared" si="20"/>
        <v>3900</v>
      </c>
      <c r="F663" s="68">
        <v>0.26</v>
      </c>
      <c r="G663" s="65"/>
      <c r="H663" s="65" t="s">
        <v>2266</v>
      </c>
      <c r="I663" s="127">
        <v>44574</v>
      </c>
      <c r="J663" s="66" t="s">
        <v>2379</v>
      </c>
      <c r="K663" s="83" t="s">
        <v>3973</v>
      </c>
      <c r="L663" s="30">
        <v>52841</v>
      </c>
      <c r="M663" s="83" t="str">
        <f>VLOOKUP(L663,Kardex!$A$1:$I$4996,2,FALSE)</f>
        <v>HINOJOSA FREGOSO LUZ EUGENIA</v>
      </c>
      <c r="N663" s="83" t="str">
        <f>VLOOKUP(L663,Kardex!$A$1:$I$4996,4,FALSE)</f>
        <v>ASESOR</v>
      </c>
      <c r="O663" s="83" t="str">
        <f>VLOOKUP(L663,Kardex!$A$1:$I$4996,5,FALSE)</f>
        <v>JAL ZAPOPAN MARIANO OTERO</v>
      </c>
      <c r="P663" s="49">
        <v>0.3</v>
      </c>
      <c r="Q663" s="120">
        <f t="shared" si="21"/>
        <v>1170</v>
      </c>
    </row>
    <row r="664" spans="1:17" s="125" customFormat="1" ht="12" customHeight="1">
      <c r="A664" s="83" t="s">
        <v>2311</v>
      </c>
      <c r="B664" s="84" t="s">
        <v>1249</v>
      </c>
      <c r="C664" s="34">
        <v>4011900474178</v>
      </c>
      <c r="D664" s="35">
        <v>1358.51</v>
      </c>
      <c r="E664" s="67">
        <f t="shared" si="20"/>
        <v>203.7765</v>
      </c>
      <c r="F664" s="68">
        <v>0.15</v>
      </c>
      <c r="G664" s="65"/>
      <c r="H664" s="65" t="s">
        <v>2339</v>
      </c>
      <c r="I664" s="127">
        <v>44575</v>
      </c>
      <c r="J664" s="66" t="s">
        <v>2379</v>
      </c>
      <c r="K664" s="83" t="s">
        <v>3058</v>
      </c>
      <c r="L664" s="30">
        <v>52841</v>
      </c>
      <c r="M664" s="83" t="str">
        <f>VLOOKUP(L664,Kardex!$A$1:$I$4996,2,FALSE)</f>
        <v>HINOJOSA FREGOSO LUZ EUGENIA</v>
      </c>
      <c r="N664" s="83" t="str">
        <f>VLOOKUP(L664,Kardex!$A$1:$I$4996,4,FALSE)</f>
        <v>ASESOR</v>
      </c>
      <c r="O664" s="83" t="str">
        <f>VLOOKUP(L664,Kardex!$A$1:$I$4996,5,FALSE)</f>
        <v>JAL ZAPOPAN MARIANO OTERO</v>
      </c>
      <c r="P664" s="49">
        <v>0.3</v>
      </c>
      <c r="Q664" s="120">
        <f t="shared" si="21"/>
        <v>61.132949999999994</v>
      </c>
    </row>
    <row r="665" spans="1:17" s="125" customFormat="1" ht="12" customHeight="1">
      <c r="A665" s="83" t="s">
        <v>2335</v>
      </c>
      <c r="B665" s="84" t="s">
        <v>1249</v>
      </c>
      <c r="C665" s="34">
        <v>2882000023203</v>
      </c>
      <c r="D665" s="35">
        <v>1020.84</v>
      </c>
      <c r="E665" s="67">
        <f t="shared" si="20"/>
        <v>173.54</v>
      </c>
      <c r="F665" s="68">
        <v>0.16999725716076955</v>
      </c>
      <c r="G665" s="65"/>
      <c r="H665" s="65" t="s">
        <v>3784</v>
      </c>
      <c r="I665" s="127">
        <v>44578</v>
      </c>
      <c r="J665" s="66" t="s">
        <v>2379</v>
      </c>
      <c r="K665" s="83" t="s">
        <v>3059</v>
      </c>
      <c r="L665" s="30">
        <v>52841</v>
      </c>
      <c r="M665" s="83" t="str">
        <f>VLOOKUP(L665,Kardex!$A$1:$I$4996,2,FALSE)</f>
        <v>HINOJOSA FREGOSO LUZ EUGENIA</v>
      </c>
      <c r="N665" s="83" t="str">
        <f>VLOOKUP(L665,Kardex!$A$1:$I$4996,4,FALSE)</f>
        <v>ASESOR</v>
      </c>
      <c r="O665" s="83" t="str">
        <f>VLOOKUP(L665,Kardex!$A$1:$I$4996,5,FALSE)</f>
        <v>JAL ZAPOPAN MARIANO OTERO</v>
      </c>
      <c r="P665" s="49">
        <v>0.3</v>
      </c>
      <c r="Q665" s="120">
        <f t="shared" si="21"/>
        <v>52.061999999999998</v>
      </c>
    </row>
    <row r="666" spans="1:17" s="125" customFormat="1" ht="12" customHeight="1">
      <c r="A666" s="83" t="s">
        <v>2311</v>
      </c>
      <c r="B666" s="84" t="s">
        <v>1249</v>
      </c>
      <c r="C666" s="34">
        <v>4012000104411</v>
      </c>
      <c r="D666" s="35">
        <v>364.73</v>
      </c>
      <c r="E666" s="67">
        <f t="shared" si="20"/>
        <v>54.709499999999998</v>
      </c>
      <c r="F666" s="68">
        <v>0.15</v>
      </c>
      <c r="G666" s="65"/>
      <c r="H666" s="65" t="s">
        <v>2339</v>
      </c>
      <c r="I666" s="127">
        <v>44582</v>
      </c>
      <c r="J666" s="66" t="s">
        <v>2379</v>
      </c>
      <c r="K666" s="83" t="s">
        <v>3060</v>
      </c>
      <c r="L666" s="30">
        <v>52841</v>
      </c>
      <c r="M666" s="83" t="str">
        <f>VLOOKUP(L666,Kardex!$A$1:$I$4996,2,FALSE)</f>
        <v>HINOJOSA FREGOSO LUZ EUGENIA</v>
      </c>
      <c r="N666" s="83" t="str">
        <f>VLOOKUP(L666,Kardex!$A$1:$I$4996,4,FALSE)</f>
        <v>ASESOR</v>
      </c>
      <c r="O666" s="83" t="str">
        <f>VLOOKUP(L666,Kardex!$A$1:$I$4996,5,FALSE)</f>
        <v>JAL ZAPOPAN MARIANO OTERO</v>
      </c>
      <c r="P666" s="49">
        <v>0.3</v>
      </c>
      <c r="Q666" s="120">
        <f t="shared" si="21"/>
        <v>16.412849999999999</v>
      </c>
    </row>
    <row r="667" spans="1:17" s="125" customFormat="1" ht="12" customHeight="1">
      <c r="A667" s="83" t="s">
        <v>2311</v>
      </c>
      <c r="B667" s="84" t="s">
        <v>1249</v>
      </c>
      <c r="C667" s="34">
        <v>4012000104412</v>
      </c>
      <c r="D667" s="35">
        <v>536.67999999999995</v>
      </c>
      <c r="E667" s="67">
        <f t="shared" si="20"/>
        <v>80.501999999999995</v>
      </c>
      <c r="F667" s="68">
        <v>0.15</v>
      </c>
      <c r="G667" s="65"/>
      <c r="H667" s="65" t="s">
        <v>2339</v>
      </c>
      <c r="I667" s="127">
        <v>44582</v>
      </c>
      <c r="J667" s="66" t="s">
        <v>2379</v>
      </c>
      <c r="K667" s="83" t="s">
        <v>3060</v>
      </c>
      <c r="L667" s="30">
        <v>52841</v>
      </c>
      <c r="M667" s="83" t="str">
        <f>VLOOKUP(L667,Kardex!$A$1:$I$4996,2,FALSE)</f>
        <v>HINOJOSA FREGOSO LUZ EUGENIA</v>
      </c>
      <c r="N667" s="83" t="str">
        <f>VLOOKUP(L667,Kardex!$A$1:$I$4996,4,FALSE)</f>
        <v>ASESOR</v>
      </c>
      <c r="O667" s="83" t="str">
        <f>VLOOKUP(L667,Kardex!$A$1:$I$4996,5,FALSE)</f>
        <v>JAL ZAPOPAN MARIANO OTERO</v>
      </c>
      <c r="P667" s="49">
        <v>0.3</v>
      </c>
      <c r="Q667" s="120">
        <f t="shared" si="21"/>
        <v>24.150599999999997</v>
      </c>
    </row>
    <row r="668" spans="1:17" s="125" customFormat="1" ht="12" customHeight="1">
      <c r="A668" s="83" t="s">
        <v>2335</v>
      </c>
      <c r="B668" s="84" t="s">
        <v>1249</v>
      </c>
      <c r="C668" s="34">
        <v>2882000020041</v>
      </c>
      <c r="D668" s="35">
        <v>1627.92</v>
      </c>
      <c r="E668" s="67">
        <f t="shared" si="20"/>
        <v>162.79</v>
      </c>
      <c r="F668" s="68">
        <v>9.9998771438399914E-2</v>
      </c>
      <c r="G668" s="65"/>
      <c r="H668" s="65" t="s">
        <v>3784</v>
      </c>
      <c r="I668" s="127">
        <v>44587</v>
      </c>
      <c r="J668" s="66" t="s">
        <v>2379</v>
      </c>
      <c r="K668" s="83" t="s">
        <v>3061</v>
      </c>
      <c r="L668" s="30">
        <v>52841</v>
      </c>
      <c r="M668" s="83" t="str">
        <f>VLOOKUP(L668,Kardex!$A$1:$I$4996,2,FALSE)</f>
        <v>HINOJOSA FREGOSO LUZ EUGENIA</v>
      </c>
      <c r="N668" s="83" t="str">
        <f>VLOOKUP(L668,Kardex!$A$1:$I$4996,4,FALSE)</f>
        <v>ASESOR</v>
      </c>
      <c r="O668" s="83" t="str">
        <f>VLOOKUP(L668,Kardex!$A$1:$I$4996,5,FALSE)</f>
        <v>JAL ZAPOPAN MARIANO OTERO</v>
      </c>
      <c r="P668" s="49">
        <v>0.3</v>
      </c>
      <c r="Q668" s="120">
        <f t="shared" si="21"/>
        <v>48.836999999999996</v>
      </c>
    </row>
    <row r="669" spans="1:17" s="125" customFormat="1" ht="12" customHeight="1">
      <c r="A669" s="83" t="s">
        <v>2311</v>
      </c>
      <c r="B669" s="84" t="s">
        <v>1249</v>
      </c>
      <c r="C669" s="34">
        <v>4011900439051</v>
      </c>
      <c r="D669" s="35">
        <v>368.85</v>
      </c>
      <c r="E669" s="67">
        <f t="shared" si="20"/>
        <v>55.327500000000001</v>
      </c>
      <c r="F669" s="68">
        <v>0.15</v>
      </c>
      <c r="G669" s="65"/>
      <c r="H669" s="65" t="s">
        <v>2339</v>
      </c>
      <c r="I669" s="127">
        <v>44587</v>
      </c>
      <c r="J669" s="66" t="s">
        <v>2379</v>
      </c>
      <c r="K669" s="83" t="s">
        <v>3062</v>
      </c>
      <c r="L669" s="30">
        <v>52841</v>
      </c>
      <c r="M669" s="83" t="str">
        <f>VLOOKUP(L669,Kardex!$A$1:$I$4996,2,FALSE)</f>
        <v>HINOJOSA FREGOSO LUZ EUGENIA</v>
      </c>
      <c r="N669" s="83" t="str">
        <f>VLOOKUP(L669,Kardex!$A$1:$I$4996,4,FALSE)</f>
        <v>ASESOR</v>
      </c>
      <c r="O669" s="83" t="str">
        <f>VLOOKUP(L669,Kardex!$A$1:$I$4996,5,FALSE)</f>
        <v>JAL ZAPOPAN MARIANO OTERO</v>
      </c>
      <c r="P669" s="49">
        <v>0.3</v>
      </c>
      <c r="Q669" s="120">
        <f t="shared" si="21"/>
        <v>16.59825</v>
      </c>
    </row>
    <row r="670" spans="1:17" s="125" customFormat="1" ht="12" customHeight="1">
      <c r="A670" s="83" t="s">
        <v>2335</v>
      </c>
      <c r="B670" s="84" t="s">
        <v>1249</v>
      </c>
      <c r="C670" s="34">
        <v>2882100004420</v>
      </c>
      <c r="D670" s="35">
        <v>18703.04</v>
      </c>
      <c r="E670" s="67">
        <f t="shared" si="20"/>
        <v>3179.52</v>
      </c>
      <c r="F670" s="68">
        <v>0.17000017109518023</v>
      </c>
      <c r="G670" s="65"/>
      <c r="H670" s="65" t="s">
        <v>2266</v>
      </c>
      <c r="I670" s="127">
        <v>44592</v>
      </c>
      <c r="J670" s="66" t="s">
        <v>2379</v>
      </c>
      <c r="K670" s="83" t="s">
        <v>3974</v>
      </c>
      <c r="L670" s="30">
        <v>52841</v>
      </c>
      <c r="M670" s="83" t="str">
        <f>VLOOKUP(L670,Kardex!$A$1:$I$4996,2,FALSE)</f>
        <v>HINOJOSA FREGOSO LUZ EUGENIA</v>
      </c>
      <c r="N670" s="83" t="str">
        <f>VLOOKUP(L670,Kardex!$A$1:$I$4996,4,FALSE)</f>
        <v>ASESOR</v>
      </c>
      <c r="O670" s="83" t="str">
        <f>VLOOKUP(L670,Kardex!$A$1:$I$4996,5,FALSE)</f>
        <v>JAL ZAPOPAN MARIANO OTERO</v>
      </c>
      <c r="P670" s="49">
        <v>0.3</v>
      </c>
      <c r="Q670" s="120">
        <f t="shared" si="21"/>
        <v>953.85599999999999</v>
      </c>
    </row>
    <row r="671" spans="1:17" s="125" customFormat="1" ht="12" customHeight="1">
      <c r="A671" s="83" t="s">
        <v>2311</v>
      </c>
      <c r="B671" s="84" t="s">
        <v>1249</v>
      </c>
      <c r="C671" s="34">
        <v>4012000035932</v>
      </c>
      <c r="D671" s="35">
        <v>540.99</v>
      </c>
      <c r="E671" s="67">
        <f t="shared" si="20"/>
        <v>81.148499999999999</v>
      </c>
      <c r="F671" s="68">
        <v>0.15</v>
      </c>
      <c r="G671" s="65"/>
      <c r="H671" s="65" t="s">
        <v>2339</v>
      </c>
      <c r="I671" s="127">
        <v>44594</v>
      </c>
      <c r="J671" s="66" t="s">
        <v>2379</v>
      </c>
      <c r="K671" s="83" t="s">
        <v>3569</v>
      </c>
      <c r="L671" s="30">
        <v>52841</v>
      </c>
      <c r="M671" s="83" t="str">
        <f>VLOOKUP(L671,Kardex!$A$1:$I$4996,2,FALSE)</f>
        <v>HINOJOSA FREGOSO LUZ EUGENIA</v>
      </c>
      <c r="N671" s="83" t="str">
        <f>VLOOKUP(L671,Kardex!$A$1:$I$4996,4,FALSE)</f>
        <v>ASESOR</v>
      </c>
      <c r="O671" s="83" t="str">
        <f>VLOOKUP(L671,Kardex!$A$1:$I$4996,5,FALSE)</f>
        <v>JAL ZAPOPAN MARIANO OTERO</v>
      </c>
      <c r="P671" s="49">
        <v>0.3</v>
      </c>
      <c r="Q671" s="120">
        <f t="shared" si="21"/>
        <v>24.344549999999998</v>
      </c>
    </row>
    <row r="672" spans="1:17" s="125" customFormat="1" ht="12" customHeight="1">
      <c r="A672" s="83" t="s">
        <v>2311</v>
      </c>
      <c r="B672" s="84" t="s">
        <v>1249</v>
      </c>
      <c r="C672" s="34">
        <v>4012000019484</v>
      </c>
      <c r="D672" s="35">
        <v>8171.45</v>
      </c>
      <c r="E672" s="67">
        <f t="shared" si="20"/>
        <v>1225.7175</v>
      </c>
      <c r="F672" s="68">
        <v>0.15</v>
      </c>
      <c r="G672" s="65"/>
      <c r="H672" s="65" t="s">
        <v>2266</v>
      </c>
      <c r="I672" s="127">
        <v>44578</v>
      </c>
      <c r="J672" s="66" t="s">
        <v>2379</v>
      </c>
      <c r="K672" s="83" t="s">
        <v>3975</v>
      </c>
      <c r="L672" s="30">
        <v>51288</v>
      </c>
      <c r="M672" s="83" t="str">
        <f>VLOOKUP(L672,Kardex!$A$1:$I$4996,2,FALSE)</f>
        <v>NAVARRO ENRIQUEZ ANABELL</v>
      </c>
      <c r="N672" s="83" t="str">
        <f>VLOOKUP(L672,Kardex!$A$1:$I$4996,4,FALSE)</f>
        <v>ASESOR SENIOR</v>
      </c>
      <c r="O672" s="83" t="str">
        <f>VLOOKUP(L672,Kardex!$A$1:$I$4996,5,FALSE)</f>
        <v>JAL ZAPOPAN MARIANO OTERO</v>
      </c>
      <c r="P672" s="49">
        <v>0.3</v>
      </c>
      <c r="Q672" s="120">
        <f t="shared" si="21"/>
        <v>367.71524999999997</v>
      </c>
    </row>
    <row r="673" spans="1:17" s="125" customFormat="1" ht="12" customHeight="1">
      <c r="A673" s="83" t="s">
        <v>2311</v>
      </c>
      <c r="B673" s="84" t="s">
        <v>1249</v>
      </c>
      <c r="C673" s="34">
        <v>4012100043804</v>
      </c>
      <c r="D673" s="35">
        <v>3959.69</v>
      </c>
      <c r="E673" s="67">
        <f t="shared" si="20"/>
        <v>593.95349999999996</v>
      </c>
      <c r="F673" s="68">
        <v>0.15</v>
      </c>
      <c r="G673" s="65"/>
      <c r="H673" s="65" t="s">
        <v>2308</v>
      </c>
      <c r="I673" s="127">
        <v>44586</v>
      </c>
      <c r="J673" s="66" t="s">
        <v>2379</v>
      </c>
      <c r="K673" s="83" t="s">
        <v>3976</v>
      </c>
      <c r="L673" s="30">
        <v>51288</v>
      </c>
      <c r="M673" s="83" t="str">
        <f>VLOOKUP(L673,Kardex!$A$1:$I$4996,2,FALSE)</f>
        <v>NAVARRO ENRIQUEZ ANABELL</v>
      </c>
      <c r="N673" s="83" t="str">
        <f>VLOOKUP(L673,Kardex!$A$1:$I$4996,4,FALSE)</f>
        <v>ASESOR SENIOR</v>
      </c>
      <c r="O673" s="83" t="str">
        <f>VLOOKUP(L673,Kardex!$A$1:$I$4996,5,FALSE)</f>
        <v>JAL ZAPOPAN MARIANO OTERO</v>
      </c>
      <c r="P673" s="49">
        <v>0.3</v>
      </c>
      <c r="Q673" s="120">
        <f t="shared" si="21"/>
        <v>178.18604999999999</v>
      </c>
    </row>
    <row r="674" spans="1:17" s="125" customFormat="1" ht="12" customHeight="1">
      <c r="A674" s="83" t="s">
        <v>2311</v>
      </c>
      <c r="B674" s="84" t="s">
        <v>1249</v>
      </c>
      <c r="C674" s="34">
        <v>4011900474654</v>
      </c>
      <c r="D674" s="35">
        <v>4861.28</v>
      </c>
      <c r="E674" s="67">
        <f t="shared" si="20"/>
        <v>729.19199999999989</v>
      </c>
      <c r="F674" s="68">
        <v>0.15</v>
      </c>
      <c r="G674" s="65"/>
      <c r="H674" s="65" t="s">
        <v>2266</v>
      </c>
      <c r="I674" s="127">
        <v>44572</v>
      </c>
      <c r="J674" s="66" t="s">
        <v>2379</v>
      </c>
      <c r="K674" s="83" t="s">
        <v>3977</v>
      </c>
      <c r="L674" s="30">
        <v>90091</v>
      </c>
      <c r="M674" s="83" t="str">
        <f>VLOOKUP(L674,Kardex!$A$1:$I$4996,2,FALSE)</f>
        <v>PEREZ GARCIA VICTOR MANUEL</v>
      </c>
      <c r="N674" s="83" t="str">
        <f>VLOOKUP(L674,Kardex!$A$1:$I$4996,4,FALSE)</f>
        <v>ASESOR SENIOR</v>
      </c>
      <c r="O674" s="83" t="str">
        <f>VLOOKUP(L674,Kardex!$A$1:$I$4996,5,FALSE)</f>
        <v>JAL ZAPOPAN MARIANO OTERO</v>
      </c>
      <c r="P674" s="49">
        <v>0.3</v>
      </c>
      <c r="Q674" s="120">
        <f t="shared" si="21"/>
        <v>218.75759999999997</v>
      </c>
    </row>
    <row r="675" spans="1:17" s="125" customFormat="1" ht="12" customHeight="1">
      <c r="A675" s="83" t="s">
        <v>2311</v>
      </c>
      <c r="B675" s="84" t="s">
        <v>1249</v>
      </c>
      <c r="C675" s="34">
        <v>4011900474478</v>
      </c>
      <c r="D675" s="35">
        <v>296.44</v>
      </c>
      <c r="E675" s="67">
        <f t="shared" si="20"/>
        <v>44.466000000000001</v>
      </c>
      <c r="F675" s="68">
        <v>0.15</v>
      </c>
      <c r="G675" s="65"/>
      <c r="H675" s="65" t="s">
        <v>2339</v>
      </c>
      <c r="I675" s="127">
        <v>44581</v>
      </c>
      <c r="J675" s="66" t="s">
        <v>2379</v>
      </c>
      <c r="K675" s="83" t="s">
        <v>3063</v>
      </c>
      <c r="L675" s="30">
        <v>90091</v>
      </c>
      <c r="M675" s="83" t="str">
        <f>VLOOKUP(L675,Kardex!$A$1:$I$4996,2,FALSE)</f>
        <v>PEREZ GARCIA VICTOR MANUEL</v>
      </c>
      <c r="N675" s="83" t="str">
        <f>VLOOKUP(L675,Kardex!$A$1:$I$4996,4,FALSE)</f>
        <v>ASESOR SENIOR</v>
      </c>
      <c r="O675" s="83" t="str">
        <f>VLOOKUP(L675,Kardex!$A$1:$I$4996,5,FALSE)</f>
        <v>JAL ZAPOPAN MARIANO OTERO</v>
      </c>
      <c r="P675" s="49">
        <v>0.3</v>
      </c>
      <c r="Q675" s="120">
        <f t="shared" si="21"/>
        <v>13.3398</v>
      </c>
    </row>
    <row r="676" spans="1:17" s="125" customFormat="1" ht="12" customHeight="1">
      <c r="A676" s="83" t="s">
        <v>2311</v>
      </c>
      <c r="B676" s="84" t="s">
        <v>1249</v>
      </c>
      <c r="C676" s="34">
        <v>4011900330812</v>
      </c>
      <c r="D676" s="35">
        <v>258.62</v>
      </c>
      <c r="E676" s="67">
        <f t="shared" si="20"/>
        <v>38.792999999999999</v>
      </c>
      <c r="F676" s="68">
        <v>0.15</v>
      </c>
      <c r="G676" s="65"/>
      <c r="H676" s="65" t="s">
        <v>2339</v>
      </c>
      <c r="I676" s="127">
        <v>44582</v>
      </c>
      <c r="J676" s="66" t="s">
        <v>2379</v>
      </c>
      <c r="K676" s="83" t="s">
        <v>3064</v>
      </c>
      <c r="L676" s="30">
        <v>90091</v>
      </c>
      <c r="M676" s="83" t="str">
        <f>VLOOKUP(L676,Kardex!$A$1:$I$4996,2,FALSE)</f>
        <v>PEREZ GARCIA VICTOR MANUEL</v>
      </c>
      <c r="N676" s="83" t="str">
        <f>VLOOKUP(L676,Kardex!$A$1:$I$4996,4,FALSE)</f>
        <v>ASESOR SENIOR</v>
      </c>
      <c r="O676" s="83" t="str">
        <f>VLOOKUP(L676,Kardex!$A$1:$I$4996,5,FALSE)</f>
        <v>JAL ZAPOPAN MARIANO OTERO</v>
      </c>
      <c r="P676" s="49">
        <v>0.3</v>
      </c>
      <c r="Q676" s="120">
        <f t="shared" si="21"/>
        <v>11.6379</v>
      </c>
    </row>
    <row r="677" spans="1:17" s="125" customFormat="1" ht="12" customHeight="1">
      <c r="A677" s="83" t="s">
        <v>2311</v>
      </c>
      <c r="B677" s="84" t="s">
        <v>1249</v>
      </c>
      <c r="C677" s="34">
        <v>4012000003465</v>
      </c>
      <c r="D677" s="35">
        <v>6174.6</v>
      </c>
      <c r="E677" s="67">
        <f t="shared" si="20"/>
        <v>926.19</v>
      </c>
      <c r="F677" s="68">
        <v>0.15</v>
      </c>
      <c r="G677" s="65"/>
      <c r="H677" s="65" t="s">
        <v>2266</v>
      </c>
      <c r="I677" s="127">
        <v>44588</v>
      </c>
      <c r="J677" s="66" t="s">
        <v>2379</v>
      </c>
      <c r="K677" s="83" t="s">
        <v>3978</v>
      </c>
      <c r="L677" s="30">
        <v>90091</v>
      </c>
      <c r="M677" s="83" t="str">
        <f>VLOOKUP(L677,Kardex!$A$1:$I$4996,2,FALSE)</f>
        <v>PEREZ GARCIA VICTOR MANUEL</v>
      </c>
      <c r="N677" s="83" t="str">
        <f>VLOOKUP(L677,Kardex!$A$1:$I$4996,4,FALSE)</f>
        <v>ASESOR SENIOR</v>
      </c>
      <c r="O677" s="83" t="str">
        <f>VLOOKUP(L677,Kardex!$A$1:$I$4996,5,FALSE)</f>
        <v>JAL ZAPOPAN MARIANO OTERO</v>
      </c>
      <c r="P677" s="49">
        <v>0.3</v>
      </c>
      <c r="Q677" s="120">
        <f t="shared" si="21"/>
        <v>277.85700000000003</v>
      </c>
    </row>
    <row r="678" spans="1:17" s="125" customFormat="1" ht="12" customHeight="1">
      <c r="A678" s="83" t="s">
        <v>2311</v>
      </c>
      <c r="B678" s="84" t="s">
        <v>1249</v>
      </c>
      <c r="C678" s="34">
        <v>4011900499627</v>
      </c>
      <c r="D678" s="35">
        <v>722.43</v>
      </c>
      <c r="E678" s="67">
        <f t="shared" si="20"/>
        <v>108.36449999999999</v>
      </c>
      <c r="F678" s="68">
        <v>0.15</v>
      </c>
      <c r="G678" s="65"/>
      <c r="H678" s="65" t="s">
        <v>2339</v>
      </c>
      <c r="I678" s="127">
        <v>44589</v>
      </c>
      <c r="J678" s="66" t="s">
        <v>2379</v>
      </c>
      <c r="K678" s="83" t="s">
        <v>3979</v>
      </c>
      <c r="L678" s="30">
        <v>90091</v>
      </c>
      <c r="M678" s="83" t="str">
        <f>VLOOKUP(L678,Kardex!$A$1:$I$4996,2,FALSE)</f>
        <v>PEREZ GARCIA VICTOR MANUEL</v>
      </c>
      <c r="N678" s="83" t="str">
        <f>VLOOKUP(L678,Kardex!$A$1:$I$4996,4,FALSE)</f>
        <v>ASESOR SENIOR</v>
      </c>
      <c r="O678" s="83" t="str">
        <f>VLOOKUP(L678,Kardex!$A$1:$I$4996,5,FALSE)</f>
        <v>JAL ZAPOPAN MARIANO OTERO</v>
      </c>
      <c r="P678" s="49">
        <v>0.3</v>
      </c>
      <c r="Q678" s="120">
        <f t="shared" si="21"/>
        <v>32.509349999999998</v>
      </c>
    </row>
    <row r="679" spans="1:17" s="125" customFormat="1" ht="12" customHeight="1">
      <c r="A679" s="83" t="s">
        <v>2311</v>
      </c>
      <c r="B679" s="84" t="s">
        <v>1249</v>
      </c>
      <c r="C679" s="34">
        <v>4011900499627</v>
      </c>
      <c r="D679" s="35">
        <v>722.39</v>
      </c>
      <c r="E679" s="67">
        <f t="shared" si="20"/>
        <v>108.35849999999999</v>
      </c>
      <c r="F679" s="68">
        <v>0.15</v>
      </c>
      <c r="G679" s="65"/>
      <c r="H679" s="65" t="s">
        <v>2339</v>
      </c>
      <c r="I679" s="127">
        <v>44589</v>
      </c>
      <c r="J679" s="66" t="s">
        <v>2379</v>
      </c>
      <c r="K679" s="83" t="s">
        <v>3979</v>
      </c>
      <c r="L679" s="30">
        <v>90091</v>
      </c>
      <c r="M679" s="83" t="str">
        <f>VLOOKUP(L679,Kardex!$A$1:$I$4996,2,FALSE)</f>
        <v>PEREZ GARCIA VICTOR MANUEL</v>
      </c>
      <c r="N679" s="83" t="str">
        <f>VLOOKUP(L679,Kardex!$A$1:$I$4996,4,FALSE)</f>
        <v>ASESOR SENIOR</v>
      </c>
      <c r="O679" s="83" t="str">
        <f>VLOOKUP(L679,Kardex!$A$1:$I$4996,5,FALSE)</f>
        <v>JAL ZAPOPAN MARIANO OTERO</v>
      </c>
      <c r="P679" s="49">
        <v>0.3</v>
      </c>
      <c r="Q679" s="120">
        <f t="shared" si="21"/>
        <v>32.507549999999995</v>
      </c>
    </row>
    <row r="680" spans="1:17" s="125" customFormat="1" ht="12" customHeight="1">
      <c r="A680" s="83" t="s">
        <v>2311</v>
      </c>
      <c r="B680" s="84" t="s">
        <v>1249</v>
      </c>
      <c r="C680" s="34">
        <v>4011900499627</v>
      </c>
      <c r="D680" s="35">
        <v>722.39</v>
      </c>
      <c r="E680" s="67">
        <f t="shared" si="20"/>
        <v>108.35849999999999</v>
      </c>
      <c r="F680" s="68">
        <v>0.15</v>
      </c>
      <c r="G680" s="65"/>
      <c r="H680" s="65" t="s">
        <v>2339</v>
      </c>
      <c r="I680" s="127">
        <v>44589</v>
      </c>
      <c r="J680" s="66" t="s">
        <v>2379</v>
      </c>
      <c r="K680" s="83" t="s">
        <v>3979</v>
      </c>
      <c r="L680" s="30">
        <v>90091</v>
      </c>
      <c r="M680" s="83" t="str">
        <f>VLOOKUP(L680,Kardex!$A$1:$I$4996,2,FALSE)</f>
        <v>PEREZ GARCIA VICTOR MANUEL</v>
      </c>
      <c r="N680" s="83" t="str">
        <f>VLOOKUP(L680,Kardex!$A$1:$I$4996,4,FALSE)</f>
        <v>ASESOR SENIOR</v>
      </c>
      <c r="O680" s="83" t="str">
        <f>VLOOKUP(L680,Kardex!$A$1:$I$4996,5,FALSE)</f>
        <v>JAL ZAPOPAN MARIANO OTERO</v>
      </c>
      <c r="P680" s="49">
        <v>0.3</v>
      </c>
      <c r="Q680" s="120">
        <f t="shared" si="21"/>
        <v>32.507549999999995</v>
      </c>
    </row>
    <row r="681" spans="1:17" s="125" customFormat="1" ht="12" customHeight="1">
      <c r="A681" s="83" t="s">
        <v>2311</v>
      </c>
      <c r="B681" s="84" t="s">
        <v>1249</v>
      </c>
      <c r="C681" s="34">
        <v>4011900499627</v>
      </c>
      <c r="D681" s="35">
        <v>722.39</v>
      </c>
      <c r="E681" s="67">
        <f t="shared" si="20"/>
        <v>108.35849999999999</v>
      </c>
      <c r="F681" s="68">
        <v>0.15</v>
      </c>
      <c r="G681" s="65"/>
      <c r="H681" s="65" t="s">
        <v>2339</v>
      </c>
      <c r="I681" s="127">
        <v>44589</v>
      </c>
      <c r="J681" s="66" t="s">
        <v>2379</v>
      </c>
      <c r="K681" s="83" t="s">
        <v>3979</v>
      </c>
      <c r="L681" s="30">
        <v>90091</v>
      </c>
      <c r="M681" s="83" t="str">
        <f>VLOOKUP(L681,Kardex!$A$1:$I$4996,2,FALSE)</f>
        <v>PEREZ GARCIA VICTOR MANUEL</v>
      </c>
      <c r="N681" s="83" t="str">
        <f>VLOOKUP(L681,Kardex!$A$1:$I$4996,4,FALSE)</f>
        <v>ASESOR SENIOR</v>
      </c>
      <c r="O681" s="83" t="str">
        <f>VLOOKUP(L681,Kardex!$A$1:$I$4996,5,FALSE)</f>
        <v>JAL ZAPOPAN MARIANO OTERO</v>
      </c>
      <c r="P681" s="49">
        <v>0.3</v>
      </c>
      <c r="Q681" s="120">
        <f t="shared" si="21"/>
        <v>32.507549999999995</v>
      </c>
    </row>
    <row r="682" spans="1:17" s="125" customFormat="1" ht="12" customHeight="1">
      <c r="A682" s="83" t="s">
        <v>2311</v>
      </c>
      <c r="B682" s="84" t="s">
        <v>1249</v>
      </c>
      <c r="C682" s="34">
        <v>4011900499627</v>
      </c>
      <c r="D682" s="35">
        <v>722.39</v>
      </c>
      <c r="E682" s="67">
        <f t="shared" si="20"/>
        <v>108.35849999999999</v>
      </c>
      <c r="F682" s="68">
        <v>0.15</v>
      </c>
      <c r="G682" s="65"/>
      <c r="H682" s="65" t="s">
        <v>2339</v>
      </c>
      <c r="I682" s="127">
        <v>44589</v>
      </c>
      <c r="J682" s="66" t="s">
        <v>2379</v>
      </c>
      <c r="K682" s="83" t="s">
        <v>3979</v>
      </c>
      <c r="L682" s="30">
        <v>90091</v>
      </c>
      <c r="M682" s="83" t="str">
        <f>VLOOKUP(L682,Kardex!$A$1:$I$4996,2,FALSE)</f>
        <v>PEREZ GARCIA VICTOR MANUEL</v>
      </c>
      <c r="N682" s="83" t="str">
        <f>VLOOKUP(L682,Kardex!$A$1:$I$4996,4,FALSE)</f>
        <v>ASESOR SENIOR</v>
      </c>
      <c r="O682" s="83" t="str">
        <f>VLOOKUP(L682,Kardex!$A$1:$I$4996,5,FALSE)</f>
        <v>JAL ZAPOPAN MARIANO OTERO</v>
      </c>
      <c r="P682" s="49">
        <v>0.3</v>
      </c>
      <c r="Q682" s="120">
        <f t="shared" si="21"/>
        <v>32.507549999999995</v>
      </c>
    </row>
    <row r="683" spans="1:17" s="125" customFormat="1" ht="12" customHeight="1">
      <c r="A683" s="83" t="s">
        <v>2311</v>
      </c>
      <c r="B683" s="84" t="s">
        <v>1249</v>
      </c>
      <c r="C683" s="34">
        <v>4011900499627</v>
      </c>
      <c r="D683" s="35">
        <v>722.39</v>
      </c>
      <c r="E683" s="67">
        <f t="shared" si="20"/>
        <v>108.35849999999999</v>
      </c>
      <c r="F683" s="68">
        <v>0.15</v>
      </c>
      <c r="G683" s="65"/>
      <c r="H683" s="65" t="s">
        <v>2339</v>
      </c>
      <c r="I683" s="127">
        <v>44589</v>
      </c>
      <c r="J683" s="66" t="s">
        <v>2379</v>
      </c>
      <c r="K683" s="83" t="s">
        <v>3979</v>
      </c>
      <c r="L683" s="30">
        <v>90091</v>
      </c>
      <c r="M683" s="83" t="str">
        <f>VLOOKUP(L683,Kardex!$A$1:$I$4996,2,FALSE)</f>
        <v>PEREZ GARCIA VICTOR MANUEL</v>
      </c>
      <c r="N683" s="83" t="str">
        <f>VLOOKUP(L683,Kardex!$A$1:$I$4996,4,FALSE)</f>
        <v>ASESOR SENIOR</v>
      </c>
      <c r="O683" s="83" t="str">
        <f>VLOOKUP(L683,Kardex!$A$1:$I$4996,5,FALSE)</f>
        <v>JAL ZAPOPAN MARIANO OTERO</v>
      </c>
      <c r="P683" s="49">
        <v>0.3</v>
      </c>
      <c r="Q683" s="120">
        <f t="shared" si="21"/>
        <v>32.507549999999995</v>
      </c>
    </row>
    <row r="684" spans="1:17" s="125" customFormat="1" ht="12" customHeight="1">
      <c r="A684" s="83" t="s">
        <v>2311</v>
      </c>
      <c r="B684" s="84" t="s">
        <v>1249</v>
      </c>
      <c r="C684" s="34">
        <v>4011900499627</v>
      </c>
      <c r="D684" s="35">
        <v>722.39</v>
      </c>
      <c r="E684" s="67">
        <f t="shared" si="20"/>
        <v>108.35849999999999</v>
      </c>
      <c r="F684" s="68">
        <v>0.15</v>
      </c>
      <c r="G684" s="65"/>
      <c r="H684" s="65" t="s">
        <v>2339</v>
      </c>
      <c r="I684" s="127">
        <v>44589</v>
      </c>
      <c r="J684" s="66" t="s">
        <v>2379</v>
      </c>
      <c r="K684" s="83" t="s">
        <v>3979</v>
      </c>
      <c r="L684" s="30">
        <v>90091</v>
      </c>
      <c r="M684" s="83" t="str">
        <f>VLOOKUP(L684,Kardex!$A$1:$I$4996,2,FALSE)</f>
        <v>PEREZ GARCIA VICTOR MANUEL</v>
      </c>
      <c r="N684" s="83" t="str">
        <f>VLOOKUP(L684,Kardex!$A$1:$I$4996,4,FALSE)</f>
        <v>ASESOR SENIOR</v>
      </c>
      <c r="O684" s="83" t="str">
        <f>VLOOKUP(L684,Kardex!$A$1:$I$4996,5,FALSE)</f>
        <v>JAL ZAPOPAN MARIANO OTERO</v>
      </c>
      <c r="P684" s="49">
        <v>0.3</v>
      </c>
      <c r="Q684" s="120">
        <f t="shared" si="21"/>
        <v>32.507549999999995</v>
      </c>
    </row>
    <row r="685" spans="1:17" s="125" customFormat="1" ht="12" customHeight="1">
      <c r="A685" s="83" t="s">
        <v>2311</v>
      </c>
      <c r="B685" s="84" t="s">
        <v>1249</v>
      </c>
      <c r="C685" s="34">
        <v>4011900499627</v>
      </c>
      <c r="D685" s="35">
        <v>722.39</v>
      </c>
      <c r="E685" s="67">
        <f t="shared" si="20"/>
        <v>108.35849999999999</v>
      </c>
      <c r="F685" s="68">
        <v>0.15</v>
      </c>
      <c r="G685" s="65"/>
      <c r="H685" s="65" t="s">
        <v>2339</v>
      </c>
      <c r="I685" s="127">
        <v>44589</v>
      </c>
      <c r="J685" s="66" t="s">
        <v>2379</v>
      </c>
      <c r="K685" s="83" t="s">
        <v>3979</v>
      </c>
      <c r="L685" s="30">
        <v>90091</v>
      </c>
      <c r="M685" s="83" t="str">
        <f>VLOOKUP(L685,Kardex!$A$1:$I$4996,2,FALSE)</f>
        <v>PEREZ GARCIA VICTOR MANUEL</v>
      </c>
      <c r="N685" s="83" t="str">
        <f>VLOOKUP(L685,Kardex!$A$1:$I$4996,4,FALSE)</f>
        <v>ASESOR SENIOR</v>
      </c>
      <c r="O685" s="83" t="str">
        <f>VLOOKUP(L685,Kardex!$A$1:$I$4996,5,FALSE)</f>
        <v>JAL ZAPOPAN MARIANO OTERO</v>
      </c>
      <c r="P685" s="49">
        <v>0.3</v>
      </c>
      <c r="Q685" s="120">
        <f t="shared" si="21"/>
        <v>32.507549999999995</v>
      </c>
    </row>
    <row r="686" spans="1:17" s="125" customFormat="1" ht="12" customHeight="1">
      <c r="A686" s="83" t="s">
        <v>2311</v>
      </c>
      <c r="B686" s="84" t="s">
        <v>1249</v>
      </c>
      <c r="C686" s="34">
        <v>4011900499627</v>
      </c>
      <c r="D686" s="35">
        <v>722.39</v>
      </c>
      <c r="E686" s="67">
        <f t="shared" si="20"/>
        <v>108.35849999999999</v>
      </c>
      <c r="F686" s="68">
        <v>0.15</v>
      </c>
      <c r="G686" s="65"/>
      <c r="H686" s="65" t="s">
        <v>2339</v>
      </c>
      <c r="I686" s="127">
        <v>44589</v>
      </c>
      <c r="J686" s="66" t="s">
        <v>2379</v>
      </c>
      <c r="K686" s="83" t="s">
        <v>3979</v>
      </c>
      <c r="L686" s="30">
        <v>90091</v>
      </c>
      <c r="M686" s="83" t="str">
        <f>VLOOKUP(L686,Kardex!$A$1:$I$4996,2,FALSE)</f>
        <v>PEREZ GARCIA VICTOR MANUEL</v>
      </c>
      <c r="N686" s="83" t="str">
        <f>VLOOKUP(L686,Kardex!$A$1:$I$4996,4,FALSE)</f>
        <v>ASESOR SENIOR</v>
      </c>
      <c r="O686" s="83" t="str">
        <f>VLOOKUP(L686,Kardex!$A$1:$I$4996,5,FALSE)</f>
        <v>JAL ZAPOPAN MARIANO OTERO</v>
      </c>
      <c r="P686" s="49">
        <v>0.3</v>
      </c>
      <c r="Q686" s="120">
        <f t="shared" si="21"/>
        <v>32.507549999999995</v>
      </c>
    </row>
    <row r="687" spans="1:17" s="125" customFormat="1" ht="12" customHeight="1">
      <c r="A687" s="83" t="s">
        <v>2311</v>
      </c>
      <c r="B687" s="84" t="s">
        <v>1249</v>
      </c>
      <c r="C687" s="34">
        <v>4011900499627</v>
      </c>
      <c r="D687" s="35">
        <v>722.39</v>
      </c>
      <c r="E687" s="67">
        <f t="shared" si="20"/>
        <v>108.35849999999999</v>
      </c>
      <c r="F687" s="68">
        <v>0.15</v>
      </c>
      <c r="G687" s="65"/>
      <c r="H687" s="65" t="s">
        <v>2339</v>
      </c>
      <c r="I687" s="127">
        <v>44589</v>
      </c>
      <c r="J687" s="66" t="s">
        <v>2379</v>
      </c>
      <c r="K687" s="83" t="s">
        <v>3979</v>
      </c>
      <c r="L687" s="30">
        <v>90091</v>
      </c>
      <c r="M687" s="83" t="str">
        <f>VLOOKUP(L687,Kardex!$A$1:$I$4996,2,FALSE)</f>
        <v>PEREZ GARCIA VICTOR MANUEL</v>
      </c>
      <c r="N687" s="83" t="str">
        <f>VLOOKUP(L687,Kardex!$A$1:$I$4996,4,FALSE)</f>
        <v>ASESOR SENIOR</v>
      </c>
      <c r="O687" s="83" t="str">
        <f>VLOOKUP(L687,Kardex!$A$1:$I$4996,5,FALSE)</f>
        <v>JAL ZAPOPAN MARIANO OTERO</v>
      </c>
      <c r="P687" s="49">
        <v>0.3</v>
      </c>
      <c r="Q687" s="120">
        <f t="shared" si="21"/>
        <v>32.507549999999995</v>
      </c>
    </row>
    <row r="688" spans="1:17" s="125" customFormat="1" ht="12" customHeight="1">
      <c r="A688" s="83" t="s">
        <v>2311</v>
      </c>
      <c r="B688" s="84" t="s">
        <v>1249</v>
      </c>
      <c r="C688" s="34">
        <v>4011900499627</v>
      </c>
      <c r="D688" s="35">
        <v>722.39</v>
      </c>
      <c r="E688" s="67">
        <f t="shared" si="20"/>
        <v>108.35849999999999</v>
      </c>
      <c r="F688" s="68">
        <v>0.15</v>
      </c>
      <c r="G688" s="65"/>
      <c r="H688" s="65" t="s">
        <v>2339</v>
      </c>
      <c r="I688" s="127">
        <v>44589</v>
      </c>
      <c r="J688" s="66" t="s">
        <v>2379</v>
      </c>
      <c r="K688" s="83" t="s">
        <v>3979</v>
      </c>
      <c r="L688" s="30">
        <v>90091</v>
      </c>
      <c r="M688" s="83" t="str">
        <f>VLOOKUP(L688,Kardex!$A$1:$I$4996,2,FALSE)</f>
        <v>PEREZ GARCIA VICTOR MANUEL</v>
      </c>
      <c r="N688" s="83" t="str">
        <f>VLOOKUP(L688,Kardex!$A$1:$I$4996,4,FALSE)</f>
        <v>ASESOR SENIOR</v>
      </c>
      <c r="O688" s="83" t="str">
        <f>VLOOKUP(L688,Kardex!$A$1:$I$4996,5,FALSE)</f>
        <v>JAL ZAPOPAN MARIANO OTERO</v>
      </c>
      <c r="P688" s="49">
        <v>0.3</v>
      </c>
      <c r="Q688" s="120">
        <f t="shared" si="21"/>
        <v>32.507549999999995</v>
      </c>
    </row>
    <row r="689" spans="1:17" s="125" customFormat="1" ht="12" customHeight="1">
      <c r="A689" s="83" t="s">
        <v>2311</v>
      </c>
      <c r="B689" s="84" t="s">
        <v>1249</v>
      </c>
      <c r="C689" s="34">
        <v>4011900499627</v>
      </c>
      <c r="D689" s="35">
        <v>722.39</v>
      </c>
      <c r="E689" s="67">
        <f t="shared" si="20"/>
        <v>108.35849999999999</v>
      </c>
      <c r="F689" s="68">
        <v>0.15</v>
      </c>
      <c r="G689" s="65"/>
      <c r="H689" s="65" t="s">
        <v>2339</v>
      </c>
      <c r="I689" s="127">
        <v>44589</v>
      </c>
      <c r="J689" s="66" t="s">
        <v>2379</v>
      </c>
      <c r="K689" s="83" t="s">
        <v>3979</v>
      </c>
      <c r="L689" s="30">
        <v>90091</v>
      </c>
      <c r="M689" s="83" t="str">
        <f>VLOOKUP(L689,Kardex!$A$1:$I$4996,2,FALSE)</f>
        <v>PEREZ GARCIA VICTOR MANUEL</v>
      </c>
      <c r="N689" s="83" t="str">
        <f>VLOOKUP(L689,Kardex!$A$1:$I$4996,4,FALSE)</f>
        <v>ASESOR SENIOR</v>
      </c>
      <c r="O689" s="83" t="str">
        <f>VLOOKUP(L689,Kardex!$A$1:$I$4996,5,FALSE)</f>
        <v>JAL ZAPOPAN MARIANO OTERO</v>
      </c>
      <c r="P689" s="49">
        <v>0.3</v>
      </c>
      <c r="Q689" s="120">
        <f t="shared" si="21"/>
        <v>32.507549999999995</v>
      </c>
    </row>
    <row r="690" spans="1:17" s="125" customFormat="1" ht="12" customHeight="1">
      <c r="A690" s="83" t="s">
        <v>2311</v>
      </c>
      <c r="B690" s="84" t="s">
        <v>1249</v>
      </c>
      <c r="C690" s="34">
        <v>4011900499628</v>
      </c>
      <c r="D690" s="35">
        <v>795.82</v>
      </c>
      <c r="E690" s="67">
        <f t="shared" si="20"/>
        <v>119.373</v>
      </c>
      <c r="F690" s="68">
        <v>0.15</v>
      </c>
      <c r="G690" s="65"/>
      <c r="H690" s="65" t="s">
        <v>2339</v>
      </c>
      <c r="I690" s="127">
        <v>44589</v>
      </c>
      <c r="J690" s="66" t="s">
        <v>2379</v>
      </c>
      <c r="K690" s="83" t="s">
        <v>3979</v>
      </c>
      <c r="L690" s="30">
        <v>90091</v>
      </c>
      <c r="M690" s="83" t="str">
        <f>VLOOKUP(L690,Kardex!$A$1:$I$4996,2,FALSE)</f>
        <v>PEREZ GARCIA VICTOR MANUEL</v>
      </c>
      <c r="N690" s="83" t="str">
        <f>VLOOKUP(L690,Kardex!$A$1:$I$4996,4,FALSE)</f>
        <v>ASESOR SENIOR</v>
      </c>
      <c r="O690" s="83" t="str">
        <f>VLOOKUP(L690,Kardex!$A$1:$I$4996,5,FALSE)</f>
        <v>JAL ZAPOPAN MARIANO OTERO</v>
      </c>
      <c r="P690" s="49">
        <v>0.3</v>
      </c>
      <c r="Q690" s="120">
        <f t="shared" si="21"/>
        <v>35.811900000000001</v>
      </c>
    </row>
    <row r="691" spans="1:17" s="125" customFormat="1" ht="12" customHeight="1">
      <c r="A691" s="83" t="s">
        <v>2311</v>
      </c>
      <c r="B691" s="84" t="s">
        <v>1249</v>
      </c>
      <c r="C691" s="34">
        <v>4011900499628</v>
      </c>
      <c r="D691" s="35">
        <v>795.81</v>
      </c>
      <c r="E691" s="67">
        <f t="shared" si="20"/>
        <v>119.37149999999998</v>
      </c>
      <c r="F691" s="68">
        <v>0.15</v>
      </c>
      <c r="G691" s="65"/>
      <c r="H691" s="65" t="s">
        <v>2339</v>
      </c>
      <c r="I691" s="127">
        <v>44589</v>
      </c>
      <c r="J691" s="66" t="s">
        <v>2379</v>
      </c>
      <c r="K691" s="83" t="s">
        <v>3979</v>
      </c>
      <c r="L691" s="30">
        <v>90091</v>
      </c>
      <c r="M691" s="83" t="str">
        <f>VLOOKUP(L691,Kardex!$A$1:$I$4996,2,FALSE)</f>
        <v>PEREZ GARCIA VICTOR MANUEL</v>
      </c>
      <c r="N691" s="83" t="str">
        <f>VLOOKUP(L691,Kardex!$A$1:$I$4996,4,FALSE)</f>
        <v>ASESOR SENIOR</v>
      </c>
      <c r="O691" s="83" t="str">
        <f>VLOOKUP(L691,Kardex!$A$1:$I$4996,5,FALSE)</f>
        <v>JAL ZAPOPAN MARIANO OTERO</v>
      </c>
      <c r="P691" s="49">
        <v>0.3</v>
      </c>
      <c r="Q691" s="120">
        <f t="shared" si="21"/>
        <v>35.811449999999994</v>
      </c>
    </row>
    <row r="692" spans="1:17" s="125" customFormat="1" ht="12" customHeight="1">
      <c r="A692" s="83" t="s">
        <v>2311</v>
      </c>
      <c r="B692" s="84" t="s">
        <v>1249</v>
      </c>
      <c r="C692" s="34">
        <v>4011900499628</v>
      </c>
      <c r="D692" s="35">
        <v>795.81</v>
      </c>
      <c r="E692" s="67">
        <f t="shared" si="20"/>
        <v>119.37149999999998</v>
      </c>
      <c r="F692" s="68">
        <v>0.15</v>
      </c>
      <c r="G692" s="65"/>
      <c r="H692" s="65" t="s">
        <v>2339</v>
      </c>
      <c r="I692" s="127">
        <v>44589</v>
      </c>
      <c r="J692" s="66" t="s">
        <v>2379</v>
      </c>
      <c r="K692" s="83" t="s">
        <v>3979</v>
      </c>
      <c r="L692" s="30">
        <v>90091</v>
      </c>
      <c r="M692" s="83" t="str">
        <f>VLOOKUP(L692,Kardex!$A$1:$I$4996,2,FALSE)</f>
        <v>PEREZ GARCIA VICTOR MANUEL</v>
      </c>
      <c r="N692" s="83" t="str">
        <f>VLOOKUP(L692,Kardex!$A$1:$I$4996,4,FALSE)</f>
        <v>ASESOR SENIOR</v>
      </c>
      <c r="O692" s="83" t="str">
        <f>VLOOKUP(L692,Kardex!$A$1:$I$4996,5,FALSE)</f>
        <v>JAL ZAPOPAN MARIANO OTERO</v>
      </c>
      <c r="P692" s="49">
        <v>0.3</v>
      </c>
      <c r="Q692" s="120">
        <f t="shared" si="21"/>
        <v>35.811449999999994</v>
      </c>
    </row>
    <row r="693" spans="1:17" s="125" customFormat="1" ht="12" customHeight="1">
      <c r="A693" s="83" t="s">
        <v>2311</v>
      </c>
      <c r="B693" s="84" t="s">
        <v>1249</v>
      </c>
      <c r="C693" s="34">
        <v>4011900499628</v>
      </c>
      <c r="D693" s="35">
        <v>795.81</v>
      </c>
      <c r="E693" s="67">
        <f t="shared" si="20"/>
        <v>119.37149999999998</v>
      </c>
      <c r="F693" s="68">
        <v>0.15</v>
      </c>
      <c r="G693" s="65"/>
      <c r="H693" s="65" t="s">
        <v>2339</v>
      </c>
      <c r="I693" s="127">
        <v>44589</v>
      </c>
      <c r="J693" s="66" t="s">
        <v>2379</v>
      </c>
      <c r="K693" s="83" t="s">
        <v>3979</v>
      </c>
      <c r="L693" s="30">
        <v>90091</v>
      </c>
      <c r="M693" s="83" t="str">
        <f>VLOOKUP(L693,Kardex!$A$1:$I$4996,2,FALSE)</f>
        <v>PEREZ GARCIA VICTOR MANUEL</v>
      </c>
      <c r="N693" s="83" t="str">
        <f>VLOOKUP(L693,Kardex!$A$1:$I$4996,4,FALSE)</f>
        <v>ASESOR SENIOR</v>
      </c>
      <c r="O693" s="83" t="str">
        <f>VLOOKUP(L693,Kardex!$A$1:$I$4996,5,FALSE)</f>
        <v>JAL ZAPOPAN MARIANO OTERO</v>
      </c>
      <c r="P693" s="49">
        <v>0.3</v>
      </c>
      <c r="Q693" s="120">
        <f t="shared" si="21"/>
        <v>35.811449999999994</v>
      </c>
    </row>
    <row r="694" spans="1:17" s="125" customFormat="1" ht="12" customHeight="1">
      <c r="A694" s="83" t="s">
        <v>2311</v>
      </c>
      <c r="B694" s="84" t="s">
        <v>1249</v>
      </c>
      <c r="C694" s="34">
        <v>4011900499628</v>
      </c>
      <c r="D694" s="35">
        <v>795.81</v>
      </c>
      <c r="E694" s="67">
        <f t="shared" si="20"/>
        <v>119.37149999999998</v>
      </c>
      <c r="F694" s="68">
        <v>0.15</v>
      </c>
      <c r="G694" s="65"/>
      <c r="H694" s="65" t="s">
        <v>2339</v>
      </c>
      <c r="I694" s="127">
        <v>44589</v>
      </c>
      <c r="J694" s="66" t="s">
        <v>2379</v>
      </c>
      <c r="K694" s="83" t="s">
        <v>3979</v>
      </c>
      <c r="L694" s="30">
        <v>90091</v>
      </c>
      <c r="M694" s="83" t="str">
        <f>VLOOKUP(L694,Kardex!$A$1:$I$4996,2,FALSE)</f>
        <v>PEREZ GARCIA VICTOR MANUEL</v>
      </c>
      <c r="N694" s="83" t="str">
        <f>VLOOKUP(L694,Kardex!$A$1:$I$4996,4,FALSE)</f>
        <v>ASESOR SENIOR</v>
      </c>
      <c r="O694" s="83" t="str">
        <f>VLOOKUP(L694,Kardex!$A$1:$I$4996,5,FALSE)</f>
        <v>JAL ZAPOPAN MARIANO OTERO</v>
      </c>
      <c r="P694" s="49">
        <v>0.3</v>
      </c>
      <c r="Q694" s="120">
        <f t="shared" si="21"/>
        <v>35.811449999999994</v>
      </c>
    </row>
    <row r="695" spans="1:17" s="125" customFormat="1" ht="12" customHeight="1">
      <c r="A695" s="83" t="s">
        <v>2311</v>
      </c>
      <c r="B695" s="84" t="s">
        <v>1249</v>
      </c>
      <c r="C695" s="34">
        <v>4011900499628</v>
      </c>
      <c r="D695" s="35">
        <v>795.81</v>
      </c>
      <c r="E695" s="67">
        <f t="shared" si="20"/>
        <v>119.37149999999998</v>
      </c>
      <c r="F695" s="68">
        <v>0.15</v>
      </c>
      <c r="G695" s="65"/>
      <c r="H695" s="65" t="s">
        <v>2339</v>
      </c>
      <c r="I695" s="127">
        <v>44589</v>
      </c>
      <c r="J695" s="66" t="s">
        <v>2379</v>
      </c>
      <c r="K695" s="83" t="s">
        <v>3979</v>
      </c>
      <c r="L695" s="30">
        <v>90091</v>
      </c>
      <c r="M695" s="83" t="str">
        <f>VLOOKUP(L695,Kardex!$A$1:$I$4996,2,FALSE)</f>
        <v>PEREZ GARCIA VICTOR MANUEL</v>
      </c>
      <c r="N695" s="83" t="str">
        <f>VLOOKUP(L695,Kardex!$A$1:$I$4996,4,FALSE)</f>
        <v>ASESOR SENIOR</v>
      </c>
      <c r="O695" s="83" t="str">
        <f>VLOOKUP(L695,Kardex!$A$1:$I$4996,5,FALSE)</f>
        <v>JAL ZAPOPAN MARIANO OTERO</v>
      </c>
      <c r="P695" s="49">
        <v>0.3</v>
      </c>
      <c r="Q695" s="120">
        <f t="shared" si="21"/>
        <v>35.811449999999994</v>
      </c>
    </row>
    <row r="696" spans="1:17" s="125" customFormat="1" ht="12" customHeight="1">
      <c r="A696" s="83" t="s">
        <v>2311</v>
      </c>
      <c r="B696" s="84" t="s">
        <v>1249</v>
      </c>
      <c r="C696" s="34">
        <v>4011900499628</v>
      </c>
      <c r="D696" s="35">
        <v>795.81</v>
      </c>
      <c r="E696" s="67">
        <f t="shared" si="20"/>
        <v>119.37149999999998</v>
      </c>
      <c r="F696" s="68">
        <v>0.15</v>
      </c>
      <c r="G696" s="65"/>
      <c r="H696" s="65" t="s">
        <v>2339</v>
      </c>
      <c r="I696" s="127">
        <v>44589</v>
      </c>
      <c r="J696" s="66" t="s">
        <v>2379</v>
      </c>
      <c r="K696" s="83" t="s">
        <v>3979</v>
      </c>
      <c r="L696" s="30">
        <v>90091</v>
      </c>
      <c r="M696" s="83" t="str">
        <f>VLOOKUP(L696,Kardex!$A$1:$I$4996,2,FALSE)</f>
        <v>PEREZ GARCIA VICTOR MANUEL</v>
      </c>
      <c r="N696" s="83" t="str">
        <f>VLOOKUP(L696,Kardex!$A$1:$I$4996,4,FALSE)</f>
        <v>ASESOR SENIOR</v>
      </c>
      <c r="O696" s="83" t="str">
        <f>VLOOKUP(L696,Kardex!$A$1:$I$4996,5,FALSE)</f>
        <v>JAL ZAPOPAN MARIANO OTERO</v>
      </c>
      <c r="P696" s="49">
        <v>0.3</v>
      </c>
      <c r="Q696" s="120">
        <f t="shared" si="21"/>
        <v>35.811449999999994</v>
      </c>
    </row>
    <row r="697" spans="1:17" s="125" customFormat="1" ht="12" customHeight="1">
      <c r="A697" s="83" t="s">
        <v>2311</v>
      </c>
      <c r="B697" s="84" t="s">
        <v>1249</v>
      </c>
      <c r="C697" s="34">
        <v>4011900499628</v>
      </c>
      <c r="D697" s="35">
        <v>795.81</v>
      </c>
      <c r="E697" s="67">
        <f t="shared" si="20"/>
        <v>119.37149999999998</v>
      </c>
      <c r="F697" s="68">
        <v>0.15</v>
      </c>
      <c r="G697" s="65"/>
      <c r="H697" s="65" t="s">
        <v>2339</v>
      </c>
      <c r="I697" s="127">
        <v>44589</v>
      </c>
      <c r="J697" s="66" t="s">
        <v>2379</v>
      </c>
      <c r="K697" s="83" t="s">
        <v>3979</v>
      </c>
      <c r="L697" s="30">
        <v>90091</v>
      </c>
      <c r="M697" s="83" t="str">
        <f>VLOOKUP(L697,Kardex!$A$1:$I$4996,2,FALSE)</f>
        <v>PEREZ GARCIA VICTOR MANUEL</v>
      </c>
      <c r="N697" s="83" t="str">
        <f>VLOOKUP(L697,Kardex!$A$1:$I$4996,4,FALSE)</f>
        <v>ASESOR SENIOR</v>
      </c>
      <c r="O697" s="83" t="str">
        <f>VLOOKUP(L697,Kardex!$A$1:$I$4996,5,FALSE)</f>
        <v>JAL ZAPOPAN MARIANO OTERO</v>
      </c>
      <c r="P697" s="49">
        <v>0.3</v>
      </c>
      <c r="Q697" s="120">
        <f t="shared" si="21"/>
        <v>35.811449999999994</v>
      </c>
    </row>
    <row r="698" spans="1:17" s="125" customFormat="1" ht="12" customHeight="1">
      <c r="A698" s="83" t="s">
        <v>2311</v>
      </c>
      <c r="B698" s="84" t="s">
        <v>1249</v>
      </c>
      <c r="C698" s="34">
        <v>4011900499628</v>
      </c>
      <c r="D698" s="35">
        <v>795.81</v>
      </c>
      <c r="E698" s="67">
        <f t="shared" si="20"/>
        <v>119.37149999999998</v>
      </c>
      <c r="F698" s="68">
        <v>0.15</v>
      </c>
      <c r="G698" s="65"/>
      <c r="H698" s="65" t="s">
        <v>2339</v>
      </c>
      <c r="I698" s="127">
        <v>44589</v>
      </c>
      <c r="J698" s="66" t="s">
        <v>2379</v>
      </c>
      <c r="K698" s="83" t="s">
        <v>3979</v>
      </c>
      <c r="L698" s="30">
        <v>90091</v>
      </c>
      <c r="M698" s="83" t="str">
        <f>VLOOKUP(L698,Kardex!$A$1:$I$4996,2,FALSE)</f>
        <v>PEREZ GARCIA VICTOR MANUEL</v>
      </c>
      <c r="N698" s="83" t="str">
        <f>VLOOKUP(L698,Kardex!$A$1:$I$4996,4,FALSE)</f>
        <v>ASESOR SENIOR</v>
      </c>
      <c r="O698" s="83" t="str">
        <f>VLOOKUP(L698,Kardex!$A$1:$I$4996,5,FALSE)</f>
        <v>JAL ZAPOPAN MARIANO OTERO</v>
      </c>
      <c r="P698" s="49">
        <v>0.3</v>
      </c>
      <c r="Q698" s="120">
        <f t="shared" si="21"/>
        <v>35.811449999999994</v>
      </c>
    </row>
    <row r="699" spans="1:17" s="125" customFormat="1" ht="12" customHeight="1">
      <c r="A699" s="83" t="s">
        <v>2311</v>
      </c>
      <c r="B699" s="84" t="s">
        <v>1249</v>
      </c>
      <c r="C699" s="34">
        <v>4011900499628</v>
      </c>
      <c r="D699" s="35">
        <v>795.81</v>
      </c>
      <c r="E699" s="67">
        <f t="shared" si="20"/>
        <v>119.37149999999998</v>
      </c>
      <c r="F699" s="68">
        <v>0.15</v>
      </c>
      <c r="G699" s="65"/>
      <c r="H699" s="65" t="s">
        <v>2339</v>
      </c>
      <c r="I699" s="127">
        <v>44589</v>
      </c>
      <c r="J699" s="66" t="s">
        <v>2379</v>
      </c>
      <c r="K699" s="83" t="s">
        <v>3979</v>
      </c>
      <c r="L699" s="30">
        <v>90091</v>
      </c>
      <c r="M699" s="83" t="str">
        <f>VLOOKUP(L699,Kardex!$A$1:$I$4996,2,FALSE)</f>
        <v>PEREZ GARCIA VICTOR MANUEL</v>
      </c>
      <c r="N699" s="83" t="str">
        <f>VLOOKUP(L699,Kardex!$A$1:$I$4996,4,FALSE)</f>
        <v>ASESOR SENIOR</v>
      </c>
      <c r="O699" s="83" t="str">
        <f>VLOOKUP(L699,Kardex!$A$1:$I$4996,5,FALSE)</f>
        <v>JAL ZAPOPAN MARIANO OTERO</v>
      </c>
      <c r="P699" s="49">
        <v>0.3</v>
      </c>
      <c r="Q699" s="120">
        <f t="shared" si="21"/>
        <v>35.811449999999994</v>
      </c>
    </row>
    <row r="700" spans="1:17" s="125" customFormat="1" ht="12" customHeight="1">
      <c r="A700" s="83" t="s">
        <v>2311</v>
      </c>
      <c r="B700" s="84" t="s">
        <v>1249</v>
      </c>
      <c r="C700" s="34">
        <v>4011900499628</v>
      </c>
      <c r="D700" s="35">
        <v>795.81</v>
      </c>
      <c r="E700" s="67">
        <f t="shared" si="20"/>
        <v>119.37149999999998</v>
      </c>
      <c r="F700" s="68">
        <v>0.15</v>
      </c>
      <c r="G700" s="65"/>
      <c r="H700" s="65" t="s">
        <v>2339</v>
      </c>
      <c r="I700" s="127">
        <v>44589</v>
      </c>
      <c r="J700" s="66" t="s">
        <v>2379</v>
      </c>
      <c r="K700" s="83" t="s">
        <v>3979</v>
      </c>
      <c r="L700" s="30">
        <v>90091</v>
      </c>
      <c r="M700" s="83" t="str">
        <f>VLOOKUP(L700,Kardex!$A$1:$I$4996,2,FALSE)</f>
        <v>PEREZ GARCIA VICTOR MANUEL</v>
      </c>
      <c r="N700" s="83" t="str">
        <f>VLOOKUP(L700,Kardex!$A$1:$I$4996,4,FALSE)</f>
        <v>ASESOR SENIOR</v>
      </c>
      <c r="O700" s="83" t="str">
        <f>VLOOKUP(L700,Kardex!$A$1:$I$4996,5,FALSE)</f>
        <v>JAL ZAPOPAN MARIANO OTERO</v>
      </c>
      <c r="P700" s="49">
        <v>0.3</v>
      </c>
      <c r="Q700" s="120">
        <f t="shared" si="21"/>
        <v>35.811449999999994</v>
      </c>
    </row>
    <row r="701" spans="1:17" s="125" customFormat="1" ht="12" customHeight="1">
      <c r="A701" s="83" t="s">
        <v>2311</v>
      </c>
      <c r="B701" s="84" t="s">
        <v>1249</v>
      </c>
      <c r="C701" s="34">
        <v>4011900499628</v>
      </c>
      <c r="D701" s="35">
        <v>795.81</v>
      </c>
      <c r="E701" s="67">
        <f t="shared" si="20"/>
        <v>119.37149999999998</v>
      </c>
      <c r="F701" s="68">
        <v>0.15</v>
      </c>
      <c r="G701" s="65"/>
      <c r="H701" s="65" t="s">
        <v>2339</v>
      </c>
      <c r="I701" s="127">
        <v>44589</v>
      </c>
      <c r="J701" s="66" t="s">
        <v>2379</v>
      </c>
      <c r="K701" s="83" t="s">
        <v>3979</v>
      </c>
      <c r="L701" s="30">
        <v>90091</v>
      </c>
      <c r="M701" s="83" t="str">
        <f>VLOOKUP(L701,Kardex!$A$1:$I$4996,2,FALSE)</f>
        <v>PEREZ GARCIA VICTOR MANUEL</v>
      </c>
      <c r="N701" s="83" t="str">
        <f>VLOOKUP(L701,Kardex!$A$1:$I$4996,4,FALSE)</f>
        <v>ASESOR SENIOR</v>
      </c>
      <c r="O701" s="83" t="str">
        <f>VLOOKUP(L701,Kardex!$A$1:$I$4996,5,FALSE)</f>
        <v>JAL ZAPOPAN MARIANO OTERO</v>
      </c>
      <c r="P701" s="49">
        <v>0.3</v>
      </c>
      <c r="Q701" s="120">
        <f t="shared" si="21"/>
        <v>35.811449999999994</v>
      </c>
    </row>
    <row r="702" spans="1:17" s="125" customFormat="1" ht="12" customHeight="1">
      <c r="A702" s="83" t="s">
        <v>2335</v>
      </c>
      <c r="B702" s="84" t="s">
        <v>1249</v>
      </c>
      <c r="C702" s="34">
        <v>2882000002451</v>
      </c>
      <c r="D702" s="35">
        <v>6039.09</v>
      </c>
      <c r="E702" s="67">
        <f t="shared" si="20"/>
        <v>1147.4271000000001</v>
      </c>
      <c r="F702" s="68">
        <v>0.19</v>
      </c>
      <c r="G702" s="65"/>
      <c r="H702" s="65" t="s">
        <v>2266</v>
      </c>
      <c r="I702" s="127">
        <v>44592</v>
      </c>
      <c r="J702" s="66" t="s">
        <v>2379</v>
      </c>
      <c r="K702" s="83" t="s">
        <v>3980</v>
      </c>
      <c r="L702" s="30">
        <v>90091</v>
      </c>
      <c r="M702" s="83" t="str">
        <f>VLOOKUP(L702,Kardex!$A$1:$I$4996,2,FALSE)</f>
        <v>PEREZ GARCIA VICTOR MANUEL</v>
      </c>
      <c r="N702" s="83" t="str">
        <f>VLOOKUP(L702,Kardex!$A$1:$I$4996,4,FALSE)</f>
        <v>ASESOR SENIOR</v>
      </c>
      <c r="O702" s="83" t="str">
        <f>VLOOKUP(L702,Kardex!$A$1:$I$4996,5,FALSE)</f>
        <v>JAL ZAPOPAN MARIANO OTERO</v>
      </c>
      <c r="P702" s="49">
        <v>0.3</v>
      </c>
      <c r="Q702" s="120">
        <f t="shared" si="21"/>
        <v>344.22813000000002</v>
      </c>
    </row>
    <row r="703" spans="1:17" s="125" customFormat="1" ht="12" customHeight="1">
      <c r="A703" s="83" t="s">
        <v>2311</v>
      </c>
      <c r="B703" s="84" t="s">
        <v>1249</v>
      </c>
      <c r="C703" s="34">
        <v>4011900411617</v>
      </c>
      <c r="D703" s="35">
        <v>-3244.86</v>
      </c>
      <c r="E703" s="67">
        <f t="shared" si="20"/>
        <v>-486.72899999999998</v>
      </c>
      <c r="F703" s="68">
        <v>0.15</v>
      </c>
      <c r="G703" s="65"/>
      <c r="H703" s="65" t="s">
        <v>2266</v>
      </c>
      <c r="I703" s="127">
        <v>44594</v>
      </c>
      <c r="J703" s="66" t="s">
        <v>2379</v>
      </c>
      <c r="K703" s="83" t="s">
        <v>3978</v>
      </c>
      <c r="L703" s="30">
        <v>90091</v>
      </c>
      <c r="M703" s="83" t="str">
        <f>VLOOKUP(L703,Kardex!$A$1:$I$4996,2,FALSE)</f>
        <v>PEREZ GARCIA VICTOR MANUEL</v>
      </c>
      <c r="N703" s="83" t="str">
        <f>VLOOKUP(L703,Kardex!$A$1:$I$4996,4,FALSE)</f>
        <v>ASESOR SENIOR</v>
      </c>
      <c r="O703" s="83" t="str">
        <f>VLOOKUP(L703,Kardex!$A$1:$I$4996,5,FALSE)</f>
        <v>JAL ZAPOPAN MARIANO OTERO</v>
      </c>
      <c r="P703" s="49">
        <v>0.3</v>
      </c>
      <c r="Q703" s="120">
        <f t="shared" si="21"/>
        <v>-146.0187</v>
      </c>
    </row>
    <row r="704" spans="1:17" s="125" customFormat="1" ht="12" customHeight="1">
      <c r="A704" s="83" t="s">
        <v>2311</v>
      </c>
      <c r="B704" s="84" t="s">
        <v>1249</v>
      </c>
      <c r="C704" s="34">
        <v>4012000092550</v>
      </c>
      <c r="D704" s="35">
        <v>571.77</v>
      </c>
      <c r="E704" s="67">
        <f t="shared" si="20"/>
        <v>85.765499999999989</v>
      </c>
      <c r="F704" s="68">
        <v>0.15</v>
      </c>
      <c r="G704" s="65"/>
      <c r="H704" s="65" t="s">
        <v>2339</v>
      </c>
      <c r="I704" s="127">
        <v>44567</v>
      </c>
      <c r="J704" s="66" t="s">
        <v>2379</v>
      </c>
      <c r="K704" s="83" t="s">
        <v>3065</v>
      </c>
      <c r="L704" s="30">
        <v>60420</v>
      </c>
      <c r="M704" s="83" t="str">
        <f>VLOOKUP(L704,Kardex!$A$1:$I$4996,2,FALSE)</f>
        <v>PIÑA MARIN MARIA LORENA</v>
      </c>
      <c r="N704" s="83" t="str">
        <f>VLOOKUP(L704,Kardex!$A$1:$I$4996,4,FALSE)</f>
        <v>ASESOR</v>
      </c>
      <c r="O704" s="83" t="str">
        <f>VLOOKUP(L704,Kardex!$A$1:$I$4996,5,FALSE)</f>
        <v>JAL ZAPOPAN MARIANO OTERO</v>
      </c>
      <c r="P704" s="49">
        <v>0.3</v>
      </c>
      <c r="Q704" s="120">
        <f t="shared" si="21"/>
        <v>25.729649999999996</v>
      </c>
    </row>
    <row r="705" spans="1:17" s="125" customFormat="1" ht="12" customHeight="1">
      <c r="A705" s="83" t="s">
        <v>2338</v>
      </c>
      <c r="B705" s="84" t="s">
        <v>1249</v>
      </c>
      <c r="C705" s="34">
        <v>3101900009032</v>
      </c>
      <c r="D705" s="35">
        <v>1368.65</v>
      </c>
      <c r="E705" s="67">
        <f t="shared" si="20"/>
        <v>177.92450000000002</v>
      </c>
      <c r="F705" s="68">
        <v>0.13</v>
      </c>
      <c r="G705" s="65"/>
      <c r="H705" s="65" t="s">
        <v>2339</v>
      </c>
      <c r="I705" s="127">
        <v>44586</v>
      </c>
      <c r="J705" s="66" t="s">
        <v>2379</v>
      </c>
      <c r="K705" s="83" t="s">
        <v>3066</v>
      </c>
      <c r="L705" s="30">
        <v>60420</v>
      </c>
      <c r="M705" s="83" t="str">
        <f>VLOOKUP(L705,Kardex!$A$1:$I$4996,2,FALSE)</f>
        <v>PIÑA MARIN MARIA LORENA</v>
      </c>
      <c r="N705" s="83" t="str">
        <f>VLOOKUP(L705,Kardex!$A$1:$I$4996,4,FALSE)</f>
        <v>ASESOR</v>
      </c>
      <c r="O705" s="83" t="str">
        <f>VLOOKUP(L705,Kardex!$A$1:$I$4996,5,FALSE)</f>
        <v>JAL ZAPOPAN MARIANO OTERO</v>
      </c>
      <c r="P705" s="49">
        <v>0.3</v>
      </c>
      <c r="Q705" s="120">
        <f t="shared" si="21"/>
        <v>53.377350000000007</v>
      </c>
    </row>
    <row r="706" spans="1:17" s="125" customFormat="1" ht="12" customHeight="1">
      <c r="A706" s="83" t="s">
        <v>2335</v>
      </c>
      <c r="B706" s="84" t="s">
        <v>1249</v>
      </c>
      <c r="C706" s="34">
        <v>2882000041517</v>
      </c>
      <c r="D706" s="35">
        <v>1445.96</v>
      </c>
      <c r="E706" s="67">
        <f t="shared" si="20"/>
        <v>274.73239999999998</v>
      </c>
      <c r="F706" s="68">
        <v>0.19</v>
      </c>
      <c r="G706" s="65"/>
      <c r="H706" s="65" t="s">
        <v>3784</v>
      </c>
      <c r="I706" s="127">
        <v>44589</v>
      </c>
      <c r="J706" s="66" t="s">
        <v>2379</v>
      </c>
      <c r="K706" s="83" t="s">
        <v>3067</v>
      </c>
      <c r="L706" s="30">
        <v>60420</v>
      </c>
      <c r="M706" s="83" t="str">
        <f>VLOOKUP(L706,Kardex!$A$1:$I$4996,2,FALSE)</f>
        <v>PIÑA MARIN MARIA LORENA</v>
      </c>
      <c r="N706" s="83" t="str">
        <f>VLOOKUP(L706,Kardex!$A$1:$I$4996,4,FALSE)</f>
        <v>ASESOR</v>
      </c>
      <c r="O706" s="83" t="str">
        <f>VLOOKUP(L706,Kardex!$A$1:$I$4996,5,FALSE)</f>
        <v>JAL ZAPOPAN MARIANO OTERO</v>
      </c>
      <c r="P706" s="49">
        <v>0.3</v>
      </c>
      <c r="Q706" s="120">
        <f t="shared" si="21"/>
        <v>82.419719999999998</v>
      </c>
    </row>
    <row r="707" spans="1:17" s="125" customFormat="1" ht="12" customHeight="1">
      <c r="A707" s="83" t="s">
        <v>2311</v>
      </c>
      <c r="B707" s="84" t="s">
        <v>1249</v>
      </c>
      <c r="C707" s="34">
        <v>4011900474923</v>
      </c>
      <c r="D707" s="35">
        <v>4758.58</v>
      </c>
      <c r="E707" s="67">
        <f t="shared" ref="E707:E770" si="22">+D707*F707</f>
        <v>713.78699999999992</v>
      </c>
      <c r="F707" s="68">
        <v>0.15</v>
      </c>
      <c r="G707" s="65"/>
      <c r="H707" s="65" t="s">
        <v>2266</v>
      </c>
      <c r="I707" s="127">
        <v>44574</v>
      </c>
      <c r="J707" s="66" t="s">
        <v>2379</v>
      </c>
      <c r="K707" s="83" t="s">
        <v>3981</v>
      </c>
      <c r="L707" s="30">
        <v>90158</v>
      </c>
      <c r="M707" s="83" t="str">
        <f>VLOOKUP(L707,Kardex!$A$1:$I$4996,2,FALSE)</f>
        <v>RAMOS CAMACHO MARISA</v>
      </c>
      <c r="N707" s="83" t="str">
        <f>VLOOKUP(L707,Kardex!$A$1:$I$4996,4,FALSE)</f>
        <v>ASESOR SENIOR</v>
      </c>
      <c r="O707" s="83" t="str">
        <f>VLOOKUP(L707,Kardex!$A$1:$I$4996,5,FALSE)</f>
        <v>JAL ZAPOPAN MARIANO OTERO</v>
      </c>
      <c r="P707" s="49">
        <v>0.3</v>
      </c>
      <c r="Q707" s="120">
        <f t="shared" ref="Q707:Q770" si="23">E707*P707</f>
        <v>214.13609999999997</v>
      </c>
    </row>
    <row r="708" spans="1:17" s="125" customFormat="1" ht="12" customHeight="1">
      <c r="A708" s="83" t="s">
        <v>2311</v>
      </c>
      <c r="B708" s="84" t="s">
        <v>1249</v>
      </c>
      <c r="C708" s="34">
        <v>4012100384172</v>
      </c>
      <c r="D708" s="35">
        <v>10687.63</v>
      </c>
      <c r="E708" s="67">
        <f t="shared" si="22"/>
        <v>1603.1444999999999</v>
      </c>
      <c r="F708" s="68">
        <v>0.15</v>
      </c>
      <c r="G708" s="65"/>
      <c r="H708" s="65" t="s">
        <v>2266</v>
      </c>
      <c r="I708" s="127">
        <v>44574</v>
      </c>
      <c r="J708" s="66" t="s">
        <v>2322</v>
      </c>
      <c r="K708" s="83" t="s">
        <v>3982</v>
      </c>
      <c r="L708" s="30">
        <v>90158</v>
      </c>
      <c r="M708" s="83" t="str">
        <f>VLOOKUP(L708,Kardex!$A$1:$I$4996,2,FALSE)</f>
        <v>RAMOS CAMACHO MARISA</v>
      </c>
      <c r="N708" s="83" t="str">
        <f>VLOOKUP(L708,Kardex!$A$1:$I$4996,4,FALSE)</f>
        <v>ASESOR SENIOR</v>
      </c>
      <c r="O708" s="83" t="str">
        <f>VLOOKUP(L708,Kardex!$A$1:$I$4996,5,FALSE)</f>
        <v>JAL ZAPOPAN MARIANO OTERO</v>
      </c>
      <c r="P708" s="49">
        <v>0.3</v>
      </c>
      <c r="Q708" s="120">
        <f t="shared" si="23"/>
        <v>480.94334999999995</v>
      </c>
    </row>
    <row r="709" spans="1:17" s="125" customFormat="1" ht="12" customHeight="1">
      <c r="A709" s="83" t="s">
        <v>2311</v>
      </c>
      <c r="B709" s="84" t="s">
        <v>1249</v>
      </c>
      <c r="C709" s="34">
        <v>4011900435902</v>
      </c>
      <c r="D709" s="35">
        <v>5380.65</v>
      </c>
      <c r="E709" s="67">
        <f t="shared" si="22"/>
        <v>807.09749999999997</v>
      </c>
      <c r="F709" s="68">
        <v>0.15</v>
      </c>
      <c r="G709" s="65"/>
      <c r="H709" s="65" t="s">
        <v>2266</v>
      </c>
      <c r="I709" s="127">
        <v>44579</v>
      </c>
      <c r="J709" s="66" t="s">
        <v>2379</v>
      </c>
      <c r="K709" s="83" t="s">
        <v>3983</v>
      </c>
      <c r="L709" s="30">
        <v>90158</v>
      </c>
      <c r="M709" s="83" t="str">
        <f>VLOOKUP(L709,Kardex!$A$1:$I$4996,2,FALSE)</f>
        <v>RAMOS CAMACHO MARISA</v>
      </c>
      <c r="N709" s="83" t="str">
        <f>VLOOKUP(L709,Kardex!$A$1:$I$4996,4,FALSE)</f>
        <v>ASESOR SENIOR</v>
      </c>
      <c r="O709" s="83" t="str">
        <f>VLOOKUP(L709,Kardex!$A$1:$I$4996,5,FALSE)</f>
        <v>JAL ZAPOPAN MARIANO OTERO</v>
      </c>
      <c r="P709" s="49">
        <v>0.3</v>
      </c>
      <c r="Q709" s="120">
        <f t="shared" si="23"/>
        <v>242.12924999999998</v>
      </c>
    </row>
    <row r="710" spans="1:17" s="125" customFormat="1" ht="12" customHeight="1">
      <c r="A710" s="83" t="s">
        <v>2311</v>
      </c>
      <c r="B710" s="84" t="s">
        <v>1249</v>
      </c>
      <c r="C710" s="34">
        <v>4011900436038</v>
      </c>
      <c r="D710" s="35">
        <v>3473.15</v>
      </c>
      <c r="E710" s="67">
        <f t="shared" si="22"/>
        <v>520.97249999999997</v>
      </c>
      <c r="F710" s="68">
        <v>0.15</v>
      </c>
      <c r="G710" s="65"/>
      <c r="H710" s="65" t="s">
        <v>2266</v>
      </c>
      <c r="I710" s="127">
        <v>44582</v>
      </c>
      <c r="J710" s="66" t="s">
        <v>2379</v>
      </c>
      <c r="K710" s="83" t="s">
        <v>3984</v>
      </c>
      <c r="L710" s="30">
        <v>90158</v>
      </c>
      <c r="M710" s="83" t="str">
        <f>VLOOKUP(L710,Kardex!$A$1:$I$4996,2,FALSE)</f>
        <v>RAMOS CAMACHO MARISA</v>
      </c>
      <c r="N710" s="83" t="str">
        <f>VLOOKUP(L710,Kardex!$A$1:$I$4996,4,FALSE)</f>
        <v>ASESOR SENIOR</v>
      </c>
      <c r="O710" s="83" t="str">
        <f>VLOOKUP(L710,Kardex!$A$1:$I$4996,5,FALSE)</f>
        <v>JAL ZAPOPAN MARIANO OTERO</v>
      </c>
      <c r="P710" s="49">
        <v>0.3</v>
      </c>
      <c r="Q710" s="120">
        <f t="shared" si="23"/>
        <v>156.29174999999998</v>
      </c>
    </row>
    <row r="711" spans="1:17" s="125" customFormat="1" ht="12" customHeight="1">
      <c r="A711" s="83" t="s">
        <v>2311</v>
      </c>
      <c r="B711" s="84" t="s">
        <v>1249</v>
      </c>
      <c r="C711" s="34">
        <v>4011900435951</v>
      </c>
      <c r="D711" s="35">
        <v>4207.5600000000004</v>
      </c>
      <c r="E711" s="67">
        <f t="shared" si="22"/>
        <v>631.13400000000001</v>
      </c>
      <c r="F711" s="68">
        <v>0.15</v>
      </c>
      <c r="G711" s="65"/>
      <c r="H711" s="65" t="s">
        <v>2266</v>
      </c>
      <c r="I711" s="127">
        <v>44585</v>
      </c>
      <c r="J711" s="66" t="s">
        <v>2379</v>
      </c>
      <c r="K711" s="83" t="s">
        <v>3985</v>
      </c>
      <c r="L711" s="30">
        <v>90158</v>
      </c>
      <c r="M711" s="83" t="str">
        <f>VLOOKUP(L711,Kardex!$A$1:$I$4996,2,FALSE)</f>
        <v>RAMOS CAMACHO MARISA</v>
      </c>
      <c r="N711" s="83" t="str">
        <f>VLOOKUP(L711,Kardex!$A$1:$I$4996,4,FALSE)</f>
        <v>ASESOR SENIOR</v>
      </c>
      <c r="O711" s="83" t="str">
        <f>VLOOKUP(L711,Kardex!$A$1:$I$4996,5,FALSE)</f>
        <v>JAL ZAPOPAN MARIANO OTERO</v>
      </c>
      <c r="P711" s="49">
        <v>0.3</v>
      </c>
      <c r="Q711" s="120">
        <f t="shared" si="23"/>
        <v>189.34020000000001</v>
      </c>
    </row>
    <row r="712" spans="1:17" s="125" customFormat="1" ht="12" customHeight="1">
      <c r="A712" s="83" t="s">
        <v>2311</v>
      </c>
      <c r="B712" s="84" t="s">
        <v>1249</v>
      </c>
      <c r="C712" s="34">
        <v>4011900474035</v>
      </c>
      <c r="D712" s="35">
        <v>4086.91</v>
      </c>
      <c r="E712" s="67">
        <f t="shared" si="22"/>
        <v>613.03649999999993</v>
      </c>
      <c r="F712" s="68">
        <v>0.15</v>
      </c>
      <c r="G712" s="65"/>
      <c r="H712" s="65" t="s">
        <v>2266</v>
      </c>
      <c r="I712" s="127">
        <v>44587</v>
      </c>
      <c r="J712" s="66" t="s">
        <v>2379</v>
      </c>
      <c r="K712" s="83" t="s">
        <v>3986</v>
      </c>
      <c r="L712" s="30">
        <v>90158</v>
      </c>
      <c r="M712" s="83" t="str">
        <f>VLOOKUP(L712,Kardex!$A$1:$I$4996,2,FALSE)</f>
        <v>RAMOS CAMACHO MARISA</v>
      </c>
      <c r="N712" s="83" t="str">
        <f>VLOOKUP(L712,Kardex!$A$1:$I$4996,4,FALSE)</f>
        <v>ASESOR SENIOR</v>
      </c>
      <c r="O712" s="83" t="str">
        <f>VLOOKUP(L712,Kardex!$A$1:$I$4996,5,FALSE)</f>
        <v>JAL ZAPOPAN MARIANO OTERO</v>
      </c>
      <c r="P712" s="49">
        <v>0.3</v>
      </c>
      <c r="Q712" s="120">
        <f t="shared" si="23"/>
        <v>183.91094999999999</v>
      </c>
    </row>
    <row r="713" spans="1:17" s="125" customFormat="1" ht="12" customHeight="1">
      <c r="A713" s="83" t="s">
        <v>2311</v>
      </c>
      <c r="B713" s="84" t="s">
        <v>1249</v>
      </c>
      <c r="C713" s="34">
        <v>4052100000851</v>
      </c>
      <c r="D713" s="35">
        <v>9076.9599999999991</v>
      </c>
      <c r="E713" s="67">
        <f t="shared" si="22"/>
        <v>1361.5439999999999</v>
      </c>
      <c r="F713" s="68">
        <v>0.15</v>
      </c>
      <c r="G713" s="65"/>
      <c r="H713" s="65" t="s">
        <v>2266</v>
      </c>
      <c r="I713" s="127">
        <v>44592</v>
      </c>
      <c r="J713" s="66" t="s">
        <v>2379</v>
      </c>
      <c r="K713" s="83" t="s">
        <v>3987</v>
      </c>
      <c r="L713" s="30">
        <v>90158</v>
      </c>
      <c r="M713" s="83" t="str">
        <f>VLOOKUP(L713,Kardex!$A$1:$I$4996,2,FALSE)</f>
        <v>RAMOS CAMACHO MARISA</v>
      </c>
      <c r="N713" s="83" t="str">
        <f>VLOOKUP(L713,Kardex!$A$1:$I$4996,4,FALSE)</f>
        <v>ASESOR SENIOR</v>
      </c>
      <c r="O713" s="83" t="str">
        <f>VLOOKUP(L713,Kardex!$A$1:$I$4996,5,FALSE)</f>
        <v>JAL ZAPOPAN MARIANO OTERO</v>
      </c>
      <c r="P713" s="49">
        <v>0.3</v>
      </c>
      <c r="Q713" s="120">
        <f t="shared" si="23"/>
        <v>408.46319999999997</v>
      </c>
    </row>
    <row r="714" spans="1:17" s="125" customFormat="1" ht="12" customHeight="1">
      <c r="A714" s="83" t="s">
        <v>2311</v>
      </c>
      <c r="B714" s="84" t="s">
        <v>1249</v>
      </c>
      <c r="C714" s="34">
        <v>4012000021061</v>
      </c>
      <c r="D714" s="35">
        <v>15155.29</v>
      </c>
      <c r="E714" s="67">
        <f t="shared" si="22"/>
        <v>2273.2935000000002</v>
      </c>
      <c r="F714" s="68">
        <v>0.15</v>
      </c>
      <c r="G714" s="65"/>
      <c r="H714" s="65" t="s">
        <v>2266</v>
      </c>
      <c r="I714" s="127">
        <v>44594</v>
      </c>
      <c r="J714" s="66" t="s">
        <v>2379</v>
      </c>
      <c r="K714" s="83" t="s">
        <v>3988</v>
      </c>
      <c r="L714" s="30">
        <v>90158</v>
      </c>
      <c r="M714" s="83" t="str">
        <f>VLOOKUP(L714,Kardex!$A$1:$I$4996,2,FALSE)</f>
        <v>RAMOS CAMACHO MARISA</v>
      </c>
      <c r="N714" s="83" t="str">
        <f>VLOOKUP(L714,Kardex!$A$1:$I$4996,4,FALSE)</f>
        <v>ASESOR SENIOR</v>
      </c>
      <c r="O714" s="83" t="str">
        <f>VLOOKUP(L714,Kardex!$A$1:$I$4996,5,FALSE)</f>
        <v>JAL ZAPOPAN MARIANO OTERO</v>
      </c>
      <c r="P714" s="49">
        <v>0.3</v>
      </c>
      <c r="Q714" s="120">
        <f t="shared" si="23"/>
        <v>681.98805000000004</v>
      </c>
    </row>
    <row r="715" spans="1:17" s="125" customFormat="1" ht="12" customHeight="1">
      <c r="A715" s="83" t="s">
        <v>2311</v>
      </c>
      <c r="B715" s="84" t="s">
        <v>1249</v>
      </c>
      <c r="C715" s="34">
        <v>4052100000807</v>
      </c>
      <c r="D715" s="35">
        <v>10675.45</v>
      </c>
      <c r="E715" s="67">
        <f t="shared" si="22"/>
        <v>1387.81</v>
      </c>
      <c r="F715" s="68">
        <v>0.13000014050929937</v>
      </c>
      <c r="G715" s="65"/>
      <c r="H715" s="65" t="s">
        <v>2266</v>
      </c>
      <c r="I715" s="127">
        <v>44594</v>
      </c>
      <c r="J715" s="66" t="s">
        <v>2379</v>
      </c>
      <c r="K715" s="83" t="s">
        <v>3987</v>
      </c>
      <c r="L715" s="30">
        <v>90158</v>
      </c>
      <c r="M715" s="83" t="str">
        <f>VLOOKUP(L715,Kardex!$A$1:$I$4996,2,FALSE)</f>
        <v>RAMOS CAMACHO MARISA</v>
      </c>
      <c r="N715" s="83" t="str">
        <f>VLOOKUP(L715,Kardex!$A$1:$I$4996,4,FALSE)</f>
        <v>ASESOR SENIOR</v>
      </c>
      <c r="O715" s="83" t="str">
        <f>VLOOKUP(L715,Kardex!$A$1:$I$4996,5,FALSE)</f>
        <v>JAL ZAPOPAN MARIANO OTERO</v>
      </c>
      <c r="P715" s="49">
        <v>0.3</v>
      </c>
      <c r="Q715" s="120">
        <f t="shared" si="23"/>
        <v>416.34299999999996</v>
      </c>
    </row>
    <row r="716" spans="1:17" s="125" customFormat="1" ht="12" customHeight="1">
      <c r="A716" s="83" t="s">
        <v>2311</v>
      </c>
      <c r="B716" s="84" t="s">
        <v>1249</v>
      </c>
      <c r="C716" s="34">
        <v>4012100212962</v>
      </c>
      <c r="D716" s="35">
        <v>4222.99</v>
      </c>
      <c r="E716" s="67">
        <f t="shared" si="22"/>
        <v>633.44849999999997</v>
      </c>
      <c r="F716" s="68">
        <v>0.15</v>
      </c>
      <c r="G716" s="65"/>
      <c r="H716" s="65" t="s">
        <v>2308</v>
      </c>
      <c r="I716" s="127">
        <v>44566</v>
      </c>
      <c r="J716" s="66" t="s">
        <v>2322</v>
      </c>
      <c r="K716" s="83" t="s">
        <v>3989</v>
      </c>
      <c r="L716" s="30">
        <v>6431</v>
      </c>
      <c r="M716" s="83" t="str">
        <f>VLOOKUP(L716,Kardex!$A$1:$I$4996,2,FALSE)</f>
        <v>TINAJERO SOLIS BELVETH LIZETHE</v>
      </c>
      <c r="N716" s="83" t="str">
        <f>VLOOKUP(L716,Kardex!$A$1:$I$4996,4,FALSE)</f>
        <v>ASESOR SENIOR</v>
      </c>
      <c r="O716" s="83" t="str">
        <f>VLOOKUP(L716,Kardex!$A$1:$I$4996,5,FALSE)</f>
        <v>JAL ZAPOPAN MARIANO OTERO</v>
      </c>
      <c r="P716" s="49">
        <v>0.3</v>
      </c>
      <c r="Q716" s="120">
        <f t="shared" si="23"/>
        <v>190.03455</v>
      </c>
    </row>
    <row r="717" spans="1:17" s="125" customFormat="1" ht="12" customHeight="1">
      <c r="A717" s="83" t="s">
        <v>2338</v>
      </c>
      <c r="B717" s="84" t="s">
        <v>1249</v>
      </c>
      <c r="C717" s="34">
        <v>3102100008991</v>
      </c>
      <c r="D717" s="35">
        <v>293.8</v>
      </c>
      <c r="E717" s="67">
        <f t="shared" si="22"/>
        <v>38.194000000000003</v>
      </c>
      <c r="F717" s="68">
        <v>0.13</v>
      </c>
      <c r="G717" s="65"/>
      <c r="H717" s="65" t="s">
        <v>2339</v>
      </c>
      <c r="I717" s="127">
        <v>44567</v>
      </c>
      <c r="J717" s="66" t="s">
        <v>2322</v>
      </c>
      <c r="K717" s="83" t="s">
        <v>3068</v>
      </c>
      <c r="L717" s="30">
        <v>6431</v>
      </c>
      <c r="M717" s="83" t="str">
        <f>VLOOKUP(L717,Kardex!$A$1:$I$4996,2,FALSE)</f>
        <v>TINAJERO SOLIS BELVETH LIZETHE</v>
      </c>
      <c r="N717" s="83" t="str">
        <f>VLOOKUP(L717,Kardex!$A$1:$I$4996,4,FALSE)</f>
        <v>ASESOR SENIOR</v>
      </c>
      <c r="O717" s="83" t="str">
        <f>VLOOKUP(L717,Kardex!$A$1:$I$4996,5,FALSE)</f>
        <v>JAL ZAPOPAN MARIANO OTERO</v>
      </c>
      <c r="P717" s="49">
        <v>0.3</v>
      </c>
      <c r="Q717" s="120">
        <f t="shared" si="23"/>
        <v>11.4582</v>
      </c>
    </row>
    <row r="718" spans="1:17" s="125" customFormat="1" ht="12" customHeight="1">
      <c r="A718" s="83" t="s">
        <v>2311</v>
      </c>
      <c r="B718" s="84" t="s">
        <v>1249</v>
      </c>
      <c r="C718" s="34">
        <v>4011900498317</v>
      </c>
      <c r="D718" s="35">
        <v>9292.18</v>
      </c>
      <c r="E718" s="67">
        <f t="shared" si="22"/>
        <v>1393.827</v>
      </c>
      <c r="F718" s="68">
        <v>0.15</v>
      </c>
      <c r="G718" s="65"/>
      <c r="H718" s="65" t="s">
        <v>2266</v>
      </c>
      <c r="I718" s="127">
        <v>44568</v>
      </c>
      <c r="J718" s="66" t="s">
        <v>2379</v>
      </c>
      <c r="K718" s="83" t="s">
        <v>3990</v>
      </c>
      <c r="L718" s="30">
        <v>6431</v>
      </c>
      <c r="M718" s="83" t="str">
        <f>VLOOKUP(L718,Kardex!$A$1:$I$4996,2,FALSE)</f>
        <v>TINAJERO SOLIS BELVETH LIZETHE</v>
      </c>
      <c r="N718" s="83" t="str">
        <f>VLOOKUP(L718,Kardex!$A$1:$I$4996,4,FALSE)</f>
        <v>ASESOR SENIOR</v>
      </c>
      <c r="O718" s="83" t="str">
        <f>VLOOKUP(L718,Kardex!$A$1:$I$4996,5,FALSE)</f>
        <v>JAL ZAPOPAN MARIANO OTERO</v>
      </c>
      <c r="P718" s="49">
        <v>0.3</v>
      </c>
      <c r="Q718" s="120">
        <f t="shared" si="23"/>
        <v>418.1481</v>
      </c>
    </row>
    <row r="719" spans="1:17" s="125" customFormat="1" ht="12" customHeight="1">
      <c r="A719" s="83" t="s">
        <v>2311</v>
      </c>
      <c r="B719" s="84" t="s">
        <v>1249</v>
      </c>
      <c r="C719" s="34">
        <v>4012100028175</v>
      </c>
      <c r="D719" s="35">
        <v>4716.55</v>
      </c>
      <c r="E719" s="67">
        <f t="shared" si="22"/>
        <v>707.48249999999996</v>
      </c>
      <c r="F719" s="68">
        <v>0.15</v>
      </c>
      <c r="G719" s="65"/>
      <c r="H719" s="65" t="s">
        <v>2266</v>
      </c>
      <c r="I719" s="127">
        <v>44568</v>
      </c>
      <c r="J719" s="66" t="s">
        <v>2379</v>
      </c>
      <c r="K719" s="83" t="s">
        <v>3991</v>
      </c>
      <c r="L719" s="30">
        <v>6431</v>
      </c>
      <c r="M719" s="83" t="str">
        <f>VLOOKUP(L719,Kardex!$A$1:$I$4996,2,FALSE)</f>
        <v>TINAJERO SOLIS BELVETH LIZETHE</v>
      </c>
      <c r="N719" s="83" t="str">
        <f>VLOOKUP(L719,Kardex!$A$1:$I$4996,4,FALSE)</f>
        <v>ASESOR SENIOR</v>
      </c>
      <c r="O719" s="83" t="str">
        <f>VLOOKUP(L719,Kardex!$A$1:$I$4996,5,FALSE)</f>
        <v>JAL ZAPOPAN MARIANO OTERO</v>
      </c>
      <c r="P719" s="49">
        <v>0.3</v>
      </c>
      <c r="Q719" s="120">
        <f t="shared" si="23"/>
        <v>212.24474999999998</v>
      </c>
    </row>
    <row r="720" spans="1:17" s="125" customFormat="1" ht="12" customHeight="1">
      <c r="A720" s="83" t="s">
        <v>2311</v>
      </c>
      <c r="B720" s="84" t="s">
        <v>1249</v>
      </c>
      <c r="C720" s="34">
        <v>4012200006497</v>
      </c>
      <c r="D720" s="35">
        <v>7953.67</v>
      </c>
      <c r="E720" s="67">
        <f t="shared" si="22"/>
        <v>1193.0505000000001</v>
      </c>
      <c r="F720" s="68">
        <v>0.15</v>
      </c>
      <c r="G720" s="65"/>
      <c r="H720" s="65" t="s">
        <v>2266</v>
      </c>
      <c r="I720" s="127">
        <v>44571</v>
      </c>
      <c r="J720" s="66" t="s">
        <v>2322</v>
      </c>
      <c r="K720" s="83" t="s">
        <v>3992</v>
      </c>
      <c r="L720" s="30">
        <v>6431</v>
      </c>
      <c r="M720" s="83" t="str">
        <f>VLOOKUP(L720,Kardex!$A$1:$I$4996,2,FALSE)</f>
        <v>TINAJERO SOLIS BELVETH LIZETHE</v>
      </c>
      <c r="N720" s="83" t="str">
        <f>VLOOKUP(L720,Kardex!$A$1:$I$4996,4,FALSE)</f>
        <v>ASESOR SENIOR</v>
      </c>
      <c r="O720" s="83" t="str">
        <f>VLOOKUP(L720,Kardex!$A$1:$I$4996,5,FALSE)</f>
        <v>JAL ZAPOPAN MARIANO OTERO</v>
      </c>
      <c r="P720" s="49">
        <v>0.3</v>
      </c>
      <c r="Q720" s="120">
        <f t="shared" si="23"/>
        <v>357.91514999999998</v>
      </c>
    </row>
    <row r="721" spans="1:17" s="125" customFormat="1" ht="12" customHeight="1">
      <c r="A721" s="83" t="s">
        <v>2311</v>
      </c>
      <c r="B721" s="84" t="s">
        <v>1249</v>
      </c>
      <c r="C721" s="34">
        <v>4012200014410</v>
      </c>
      <c r="D721" s="35">
        <v>5441.46</v>
      </c>
      <c r="E721" s="67">
        <f t="shared" si="22"/>
        <v>816.21899999999994</v>
      </c>
      <c r="F721" s="68">
        <v>0.15</v>
      </c>
      <c r="G721" s="65"/>
      <c r="H721" s="65" t="s">
        <v>2266</v>
      </c>
      <c r="I721" s="127">
        <v>44579</v>
      </c>
      <c r="J721" s="66" t="s">
        <v>2322</v>
      </c>
      <c r="K721" s="83" t="s">
        <v>3993</v>
      </c>
      <c r="L721" s="30">
        <v>6431</v>
      </c>
      <c r="M721" s="83" t="str">
        <f>VLOOKUP(L721,Kardex!$A$1:$I$4996,2,FALSE)</f>
        <v>TINAJERO SOLIS BELVETH LIZETHE</v>
      </c>
      <c r="N721" s="83" t="str">
        <f>VLOOKUP(L721,Kardex!$A$1:$I$4996,4,FALSE)</f>
        <v>ASESOR SENIOR</v>
      </c>
      <c r="O721" s="83" t="str">
        <f>VLOOKUP(L721,Kardex!$A$1:$I$4996,5,FALSE)</f>
        <v>JAL ZAPOPAN MARIANO OTERO</v>
      </c>
      <c r="P721" s="49">
        <v>0.3</v>
      </c>
      <c r="Q721" s="120">
        <f t="shared" si="23"/>
        <v>244.86569999999998</v>
      </c>
    </row>
    <row r="722" spans="1:17" s="125" customFormat="1" ht="12" customHeight="1">
      <c r="A722" s="83" t="s">
        <v>2311</v>
      </c>
      <c r="B722" s="84" t="s">
        <v>1249</v>
      </c>
      <c r="C722" s="34">
        <v>4011900474263</v>
      </c>
      <c r="D722" s="35">
        <v>4224.03</v>
      </c>
      <c r="E722" s="67">
        <f t="shared" si="22"/>
        <v>633.60449999999992</v>
      </c>
      <c r="F722" s="68">
        <v>0.15</v>
      </c>
      <c r="G722" s="65"/>
      <c r="H722" s="65" t="s">
        <v>2266</v>
      </c>
      <c r="I722" s="127">
        <v>44580</v>
      </c>
      <c r="J722" s="66" t="s">
        <v>2379</v>
      </c>
      <c r="K722" s="83" t="s">
        <v>3994</v>
      </c>
      <c r="L722" s="30">
        <v>6431</v>
      </c>
      <c r="M722" s="83" t="str">
        <f>VLOOKUP(L722,Kardex!$A$1:$I$4996,2,FALSE)</f>
        <v>TINAJERO SOLIS BELVETH LIZETHE</v>
      </c>
      <c r="N722" s="83" t="str">
        <f>VLOOKUP(L722,Kardex!$A$1:$I$4996,4,FALSE)</f>
        <v>ASESOR SENIOR</v>
      </c>
      <c r="O722" s="83" t="str">
        <f>VLOOKUP(L722,Kardex!$A$1:$I$4996,5,FALSE)</f>
        <v>JAL ZAPOPAN MARIANO OTERO</v>
      </c>
      <c r="P722" s="49">
        <v>0.3</v>
      </c>
      <c r="Q722" s="120">
        <f t="shared" si="23"/>
        <v>190.08134999999996</v>
      </c>
    </row>
    <row r="723" spans="1:17" s="125" customFormat="1" ht="12" customHeight="1">
      <c r="A723" s="83" t="s">
        <v>2338</v>
      </c>
      <c r="B723" s="84" t="s">
        <v>1249</v>
      </c>
      <c r="C723" s="34">
        <v>3101900011432</v>
      </c>
      <c r="D723" s="35">
        <v>260.54000000000002</v>
      </c>
      <c r="E723" s="67">
        <f t="shared" si="22"/>
        <v>33.870200000000004</v>
      </c>
      <c r="F723" s="68">
        <v>0.13</v>
      </c>
      <c r="G723" s="65"/>
      <c r="H723" s="65" t="s">
        <v>2339</v>
      </c>
      <c r="I723" s="127">
        <v>44581</v>
      </c>
      <c r="J723" s="66" t="s">
        <v>2379</v>
      </c>
      <c r="K723" s="83" t="s">
        <v>3070</v>
      </c>
      <c r="L723" s="30">
        <v>6431</v>
      </c>
      <c r="M723" s="83" t="str">
        <f>VLOOKUP(L723,Kardex!$A$1:$I$4996,2,FALSE)</f>
        <v>TINAJERO SOLIS BELVETH LIZETHE</v>
      </c>
      <c r="N723" s="83" t="str">
        <f>VLOOKUP(L723,Kardex!$A$1:$I$4996,4,FALSE)</f>
        <v>ASESOR SENIOR</v>
      </c>
      <c r="O723" s="83" t="str">
        <f>VLOOKUP(L723,Kardex!$A$1:$I$4996,5,FALSE)</f>
        <v>JAL ZAPOPAN MARIANO OTERO</v>
      </c>
      <c r="P723" s="49">
        <v>0.3</v>
      </c>
      <c r="Q723" s="120">
        <f t="shared" si="23"/>
        <v>10.161060000000001</v>
      </c>
    </row>
    <row r="724" spans="1:17" s="125" customFormat="1" ht="12" customHeight="1">
      <c r="A724" s="83" t="s">
        <v>2311</v>
      </c>
      <c r="B724" s="84" t="s">
        <v>1249</v>
      </c>
      <c r="C724" s="34">
        <v>4011900459267</v>
      </c>
      <c r="D724" s="35">
        <v>509.92</v>
      </c>
      <c r="E724" s="67">
        <f t="shared" si="22"/>
        <v>76.488</v>
      </c>
      <c r="F724" s="68">
        <v>0.15</v>
      </c>
      <c r="G724" s="65"/>
      <c r="H724" s="65" t="s">
        <v>2339</v>
      </c>
      <c r="I724" s="127">
        <v>44581</v>
      </c>
      <c r="J724" s="66" t="s">
        <v>2379</v>
      </c>
      <c r="K724" s="83" t="s">
        <v>3570</v>
      </c>
      <c r="L724" s="30">
        <v>6431</v>
      </c>
      <c r="M724" s="83" t="str">
        <f>VLOOKUP(L724,Kardex!$A$1:$I$4996,2,FALSE)</f>
        <v>TINAJERO SOLIS BELVETH LIZETHE</v>
      </c>
      <c r="N724" s="83" t="str">
        <f>VLOOKUP(L724,Kardex!$A$1:$I$4996,4,FALSE)</f>
        <v>ASESOR SENIOR</v>
      </c>
      <c r="O724" s="83" t="str">
        <f>VLOOKUP(L724,Kardex!$A$1:$I$4996,5,FALSE)</f>
        <v>JAL ZAPOPAN MARIANO OTERO</v>
      </c>
      <c r="P724" s="49">
        <v>0.3</v>
      </c>
      <c r="Q724" s="120">
        <f t="shared" si="23"/>
        <v>22.946400000000001</v>
      </c>
    </row>
    <row r="725" spans="1:17" s="125" customFormat="1" ht="12" customHeight="1">
      <c r="A725" s="83" t="s">
        <v>2311</v>
      </c>
      <c r="B725" s="84" t="s">
        <v>1249</v>
      </c>
      <c r="C725" s="34">
        <v>4011900435729</v>
      </c>
      <c r="D725" s="35">
        <v>408.65</v>
      </c>
      <c r="E725" s="67">
        <f t="shared" si="22"/>
        <v>61.297499999999992</v>
      </c>
      <c r="F725" s="68">
        <v>0.15</v>
      </c>
      <c r="G725" s="65"/>
      <c r="H725" s="65" t="s">
        <v>2339</v>
      </c>
      <c r="I725" s="127">
        <v>44589</v>
      </c>
      <c r="J725" s="66" t="s">
        <v>2379</v>
      </c>
      <c r="K725" s="83" t="s">
        <v>3069</v>
      </c>
      <c r="L725" s="30">
        <v>6431</v>
      </c>
      <c r="M725" s="83" t="str">
        <f>VLOOKUP(L725,Kardex!$A$1:$I$4996,2,FALSE)</f>
        <v>TINAJERO SOLIS BELVETH LIZETHE</v>
      </c>
      <c r="N725" s="83" t="str">
        <f>VLOOKUP(L725,Kardex!$A$1:$I$4996,4,FALSE)</f>
        <v>ASESOR SENIOR</v>
      </c>
      <c r="O725" s="83" t="str">
        <f>VLOOKUP(L725,Kardex!$A$1:$I$4996,5,FALSE)</f>
        <v>JAL ZAPOPAN MARIANO OTERO</v>
      </c>
      <c r="P725" s="49">
        <v>0.3</v>
      </c>
      <c r="Q725" s="120">
        <f t="shared" si="23"/>
        <v>18.389249999999997</v>
      </c>
    </row>
    <row r="726" spans="1:17" s="125" customFormat="1" ht="12" customHeight="1">
      <c r="A726" s="83" t="s">
        <v>2311</v>
      </c>
      <c r="B726" s="84" t="s">
        <v>1249</v>
      </c>
      <c r="C726" s="34">
        <v>4011900474590</v>
      </c>
      <c r="D726" s="35">
        <v>4363.8900000000003</v>
      </c>
      <c r="E726" s="67">
        <f t="shared" si="22"/>
        <v>654.58350000000007</v>
      </c>
      <c r="F726" s="68">
        <v>0.15</v>
      </c>
      <c r="G726" s="65"/>
      <c r="H726" s="65" t="s">
        <v>2266</v>
      </c>
      <c r="I726" s="127">
        <v>44592</v>
      </c>
      <c r="J726" s="66" t="s">
        <v>2379</v>
      </c>
      <c r="K726" s="83" t="s">
        <v>3995</v>
      </c>
      <c r="L726" s="30">
        <v>6431</v>
      </c>
      <c r="M726" s="83" t="str">
        <f>VLOOKUP(L726,Kardex!$A$1:$I$4996,2,FALSE)</f>
        <v>TINAJERO SOLIS BELVETH LIZETHE</v>
      </c>
      <c r="N726" s="83" t="str">
        <f>VLOOKUP(L726,Kardex!$A$1:$I$4996,4,FALSE)</f>
        <v>ASESOR SENIOR</v>
      </c>
      <c r="O726" s="83" t="str">
        <f>VLOOKUP(L726,Kardex!$A$1:$I$4996,5,FALSE)</f>
        <v>JAL ZAPOPAN MARIANO OTERO</v>
      </c>
      <c r="P726" s="49">
        <v>0.3</v>
      </c>
      <c r="Q726" s="120">
        <f t="shared" si="23"/>
        <v>196.37505000000002</v>
      </c>
    </row>
    <row r="727" spans="1:17" s="125" customFormat="1" ht="12" customHeight="1">
      <c r="A727" s="83" t="s">
        <v>2311</v>
      </c>
      <c r="B727" s="84" t="s">
        <v>1249</v>
      </c>
      <c r="C727" s="34">
        <v>4012000000951</v>
      </c>
      <c r="D727" s="35">
        <v>3084.6</v>
      </c>
      <c r="E727" s="67">
        <f t="shared" si="22"/>
        <v>462.68999999999994</v>
      </c>
      <c r="F727" s="68">
        <v>0.15</v>
      </c>
      <c r="G727" s="65"/>
      <c r="H727" s="65" t="s">
        <v>2266</v>
      </c>
      <c r="I727" s="127">
        <v>44566</v>
      </c>
      <c r="J727" s="66" t="s">
        <v>2379</v>
      </c>
      <c r="K727" s="83" t="s">
        <v>3996</v>
      </c>
      <c r="L727" s="30">
        <v>61948</v>
      </c>
      <c r="M727" s="83" t="str">
        <f>VLOOKUP(L727,Kardex!$A$1:$I$4996,2,FALSE)</f>
        <v>TORRES MARQUEZ ANDRES</v>
      </c>
      <c r="N727" s="83" t="str">
        <f>VLOOKUP(L727,Kardex!$A$1:$I$4996,4,FALSE)</f>
        <v>EJECUTIVO DE SERVICIO</v>
      </c>
      <c r="O727" s="83" t="str">
        <f>VLOOKUP(L727,Kardex!$A$1:$I$4996,5,FALSE)</f>
        <v>JAL ZAPOPAN MARIANO OTERO</v>
      </c>
      <c r="P727" s="49">
        <v>0.3</v>
      </c>
      <c r="Q727" s="120">
        <f t="shared" si="23"/>
        <v>138.80699999999999</v>
      </c>
    </row>
    <row r="728" spans="1:17" s="125" customFormat="1" ht="12" customHeight="1">
      <c r="A728" s="83" t="s">
        <v>2311</v>
      </c>
      <c r="B728" s="84" t="s">
        <v>1249</v>
      </c>
      <c r="C728" s="34">
        <v>4012000034499</v>
      </c>
      <c r="D728" s="35">
        <v>257.56</v>
      </c>
      <c r="E728" s="67">
        <f t="shared" si="22"/>
        <v>38.634</v>
      </c>
      <c r="F728" s="68">
        <v>0.15</v>
      </c>
      <c r="G728" s="65"/>
      <c r="H728" s="65" t="s">
        <v>2339</v>
      </c>
      <c r="I728" s="127">
        <v>44567</v>
      </c>
      <c r="J728" s="66" t="s">
        <v>2379</v>
      </c>
      <c r="K728" s="83" t="s">
        <v>3071</v>
      </c>
      <c r="L728" s="30">
        <v>61948</v>
      </c>
      <c r="M728" s="83" t="str">
        <f>VLOOKUP(L728,Kardex!$A$1:$I$4996,2,FALSE)</f>
        <v>TORRES MARQUEZ ANDRES</v>
      </c>
      <c r="N728" s="83" t="str">
        <f>VLOOKUP(L728,Kardex!$A$1:$I$4996,4,FALSE)</f>
        <v>EJECUTIVO DE SERVICIO</v>
      </c>
      <c r="O728" s="83" t="str">
        <f>VLOOKUP(L728,Kardex!$A$1:$I$4996,5,FALSE)</f>
        <v>JAL ZAPOPAN MARIANO OTERO</v>
      </c>
      <c r="P728" s="49">
        <v>0.3</v>
      </c>
      <c r="Q728" s="120">
        <f t="shared" si="23"/>
        <v>11.590199999999999</v>
      </c>
    </row>
    <row r="729" spans="1:17" s="125" customFormat="1" ht="12" customHeight="1">
      <c r="A729" s="83" t="s">
        <v>2311</v>
      </c>
      <c r="B729" s="84" t="s">
        <v>1249</v>
      </c>
      <c r="C729" s="34">
        <v>4012000064670</v>
      </c>
      <c r="D729" s="35">
        <v>526.28</v>
      </c>
      <c r="E729" s="67">
        <f t="shared" si="22"/>
        <v>78.941999999999993</v>
      </c>
      <c r="F729" s="68">
        <v>0.15</v>
      </c>
      <c r="G729" s="65"/>
      <c r="H729" s="65" t="s">
        <v>2339</v>
      </c>
      <c r="I729" s="127">
        <v>44573</v>
      </c>
      <c r="J729" s="66" t="s">
        <v>2379</v>
      </c>
      <c r="K729" s="83" t="s">
        <v>3072</v>
      </c>
      <c r="L729" s="30">
        <v>61948</v>
      </c>
      <c r="M729" s="83" t="str">
        <f>VLOOKUP(L729,Kardex!$A$1:$I$4996,2,FALSE)</f>
        <v>TORRES MARQUEZ ANDRES</v>
      </c>
      <c r="N729" s="83" t="str">
        <f>VLOOKUP(L729,Kardex!$A$1:$I$4996,4,FALSE)</f>
        <v>EJECUTIVO DE SERVICIO</v>
      </c>
      <c r="O729" s="83" t="str">
        <f>VLOOKUP(L729,Kardex!$A$1:$I$4996,5,FALSE)</f>
        <v>JAL ZAPOPAN MARIANO OTERO</v>
      </c>
      <c r="P729" s="49">
        <v>0.3</v>
      </c>
      <c r="Q729" s="120">
        <f t="shared" si="23"/>
        <v>23.682599999999997</v>
      </c>
    </row>
    <row r="730" spans="1:17" s="125" customFormat="1" ht="12" customHeight="1">
      <c r="A730" s="83" t="s">
        <v>2311</v>
      </c>
      <c r="B730" s="84" t="s">
        <v>1249</v>
      </c>
      <c r="C730" s="34">
        <v>4012200008344</v>
      </c>
      <c r="D730" s="35">
        <v>4299.41</v>
      </c>
      <c r="E730" s="67">
        <f t="shared" si="22"/>
        <v>644.91149999999993</v>
      </c>
      <c r="F730" s="68">
        <v>0.15</v>
      </c>
      <c r="G730" s="65"/>
      <c r="H730" s="65" t="s">
        <v>2266</v>
      </c>
      <c r="I730" s="127">
        <v>44573</v>
      </c>
      <c r="J730" s="66" t="s">
        <v>2322</v>
      </c>
      <c r="K730" s="83" t="s">
        <v>3997</v>
      </c>
      <c r="L730" s="30">
        <v>61948</v>
      </c>
      <c r="M730" s="83" t="str">
        <f>VLOOKUP(L730,Kardex!$A$1:$I$4996,2,FALSE)</f>
        <v>TORRES MARQUEZ ANDRES</v>
      </c>
      <c r="N730" s="83" t="str">
        <f>VLOOKUP(L730,Kardex!$A$1:$I$4996,4,FALSE)</f>
        <v>EJECUTIVO DE SERVICIO</v>
      </c>
      <c r="O730" s="83" t="str">
        <f>VLOOKUP(L730,Kardex!$A$1:$I$4996,5,FALSE)</f>
        <v>JAL ZAPOPAN MARIANO OTERO</v>
      </c>
      <c r="P730" s="49">
        <v>0.3</v>
      </c>
      <c r="Q730" s="120">
        <f t="shared" si="23"/>
        <v>193.47344999999999</v>
      </c>
    </row>
    <row r="731" spans="1:17" s="125" customFormat="1" ht="12" customHeight="1">
      <c r="A731" s="83" t="s">
        <v>2311</v>
      </c>
      <c r="B731" s="84" t="s">
        <v>1249</v>
      </c>
      <c r="C731" s="34">
        <v>4011900339334</v>
      </c>
      <c r="D731" s="35">
        <v>476.83</v>
      </c>
      <c r="E731" s="67">
        <f t="shared" si="22"/>
        <v>47.68</v>
      </c>
      <c r="F731" s="68">
        <v>9.9993708449552257E-2</v>
      </c>
      <c r="G731" s="65"/>
      <c r="H731" s="65" t="s">
        <v>2339</v>
      </c>
      <c r="I731" s="127">
        <v>44579</v>
      </c>
      <c r="J731" s="66" t="s">
        <v>2379</v>
      </c>
      <c r="K731" s="83" t="s">
        <v>3073</v>
      </c>
      <c r="L731" s="30">
        <v>61948</v>
      </c>
      <c r="M731" s="83" t="str">
        <f>VLOOKUP(L731,Kardex!$A$1:$I$4996,2,FALSE)</f>
        <v>TORRES MARQUEZ ANDRES</v>
      </c>
      <c r="N731" s="83" t="str">
        <f>VLOOKUP(L731,Kardex!$A$1:$I$4996,4,FALSE)</f>
        <v>EJECUTIVO DE SERVICIO</v>
      </c>
      <c r="O731" s="83" t="str">
        <f>VLOOKUP(L731,Kardex!$A$1:$I$4996,5,FALSE)</f>
        <v>JAL ZAPOPAN MARIANO OTERO</v>
      </c>
      <c r="P731" s="49">
        <v>0.3</v>
      </c>
      <c r="Q731" s="120">
        <f t="shared" si="23"/>
        <v>14.304</v>
      </c>
    </row>
    <row r="732" spans="1:17" s="125" customFormat="1" ht="12" customHeight="1">
      <c r="A732" s="83" t="s">
        <v>2311</v>
      </c>
      <c r="B732" s="84" t="s">
        <v>1249</v>
      </c>
      <c r="C732" s="34">
        <v>4012000103242</v>
      </c>
      <c r="D732" s="35">
        <v>280.06</v>
      </c>
      <c r="E732" s="67">
        <f t="shared" si="22"/>
        <v>42.009</v>
      </c>
      <c r="F732" s="68">
        <v>0.15</v>
      </c>
      <c r="G732" s="65"/>
      <c r="H732" s="65" t="s">
        <v>2339</v>
      </c>
      <c r="I732" s="127">
        <v>44581</v>
      </c>
      <c r="J732" s="66" t="s">
        <v>2379</v>
      </c>
      <c r="K732" s="83" t="s">
        <v>3074</v>
      </c>
      <c r="L732" s="30">
        <v>61948</v>
      </c>
      <c r="M732" s="83" t="str">
        <f>VLOOKUP(L732,Kardex!$A$1:$I$4996,2,FALSE)</f>
        <v>TORRES MARQUEZ ANDRES</v>
      </c>
      <c r="N732" s="83" t="str">
        <f>VLOOKUP(L732,Kardex!$A$1:$I$4996,4,FALSE)</f>
        <v>EJECUTIVO DE SERVICIO</v>
      </c>
      <c r="O732" s="83" t="str">
        <f>VLOOKUP(L732,Kardex!$A$1:$I$4996,5,FALSE)</f>
        <v>JAL ZAPOPAN MARIANO OTERO</v>
      </c>
      <c r="P732" s="49">
        <v>0.3</v>
      </c>
      <c r="Q732" s="120">
        <f t="shared" si="23"/>
        <v>12.6027</v>
      </c>
    </row>
    <row r="733" spans="1:17" s="125" customFormat="1" ht="12" customHeight="1">
      <c r="A733" s="83" t="s">
        <v>2338</v>
      </c>
      <c r="B733" s="84" t="s">
        <v>1249</v>
      </c>
      <c r="C733" s="34">
        <v>3102000008781</v>
      </c>
      <c r="D733" s="35">
        <v>607.22</v>
      </c>
      <c r="E733" s="67">
        <f t="shared" si="22"/>
        <v>78.938600000000008</v>
      </c>
      <c r="F733" s="68">
        <v>0.13</v>
      </c>
      <c r="G733" s="65"/>
      <c r="H733" s="65" t="s">
        <v>2339</v>
      </c>
      <c r="I733" s="127">
        <v>44582</v>
      </c>
      <c r="J733" s="66" t="s">
        <v>2379</v>
      </c>
      <c r="K733" s="83" t="s">
        <v>3075</v>
      </c>
      <c r="L733" s="30">
        <v>61948</v>
      </c>
      <c r="M733" s="83" t="str">
        <f>VLOOKUP(L733,Kardex!$A$1:$I$4996,2,FALSE)</f>
        <v>TORRES MARQUEZ ANDRES</v>
      </c>
      <c r="N733" s="83" t="str">
        <f>VLOOKUP(L733,Kardex!$A$1:$I$4996,4,FALSE)</f>
        <v>EJECUTIVO DE SERVICIO</v>
      </c>
      <c r="O733" s="83" t="str">
        <f>VLOOKUP(L733,Kardex!$A$1:$I$4996,5,FALSE)</f>
        <v>JAL ZAPOPAN MARIANO OTERO</v>
      </c>
      <c r="P733" s="49">
        <v>0.3</v>
      </c>
      <c r="Q733" s="120">
        <f t="shared" si="23"/>
        <v>23.68158</v>
      </c>
    </row>
    <row r="734" spans="1:17" s="125" customFormat="1" ht="12" customHeight="1">
      <c r="A734" s="83" t="s">
        <v>2338</v>
      </c>
      <c r="B734" s="84" t="s">
        <v>1249</v>
      </c>
      <c r="C734" s="34">
        <v>3102100011427</v>
      </c>
      <c r="D734" s="35">
        <v>219.85</v>
      </c>
      <c r="E734" s="67">
        <f t="shared" si="22"/>
        <v>28.580500000000001</v>
      </c>
      <c r="F734" s="68">
        <v>0.13</v>
      </c>
      <c r="G734" s="65"/>
      <c r="H734" s="65" t="s">
        <v>2339</v>
      </c>
      <c r="I734" s="127">
        <v>44586</v>
      </c>
      <c r="J734" s="66" t="s">
        <v>2322</v>
      </c>
      <c r="K734" s="83" t="s">
        <v>3076</v>
      </c>
      <c r="L734" s="30">
        <v>61948</v>
      </c>
      <c r="M734" s="83" t="str">
        <f>VLOOKUP(L734,Kardex!$A$1:$I$4996,2,FALSE)</f>
        <v>TORRES MARQUEZ ANDRES</v>
      </c>
      <c r="N734" s="83" t="str">
        <f>VLOOKUP(L734,Kardex!$A$1:$I$4996,4,FALSE)</f>
        <v>EJECUTIVO DE SERVICIO</v>
      </c>
      <c r="O734" s="83" t="str">
        <f>VLOOKUP(L734,Kardex!$A$1:$I$4996,5,FALSE)</f>
        <v>JAL ZAPOPAN MARIANO OTERO</v>
      </c>
      <c r="P734" s="49">
        <v>0.3</v>
      </c>
      <c r="Q734" s="120">
        <f t="shared" si="23"/>
        <v>8.5741499999999995</v>
      </c>
    </row>
    <row r="735" spans="1:17" s="125" customFormat="1" ht="12" customHeight="1">
      <c r="A735" s="83" t="s">
        <v>2311</v>
      </c>
      <c r="B735" s="84" t="s">
        <v>1249</v>
      </c>
      <c r="C735" s="34">
        <v>4012100053764</v>
      </c>
      <c r="D735" s="35">
        <v>2716.65</v>
      </c>
      <c r="E735" s="67">
        <f t="shared" si="22"/>
        <v>407.4975</v>
      </c>
      <c r="F735" s="68">
        <v>0.15</v>
      </c>
      <c r="G735" s="65"/>
      <c r="H735" s="65" t="s">
        <v>2308</v>
      </c>
      <c r="I735" s="127">
        <v>44589</v>
      </c>
      <c r="J735" s="66" t="s">
        <v>2379</v>
      </c>
      <c r="K735" s="83" t="s">
        <v>3998</v>
      </c>
      <c r="L735" s="30">
        <v>61948</v>
      </c>
      <c r="M735" s="83" t="str">
        <f>VLOOKUP(L735,Kardex!$A$1:$I$4996,2,FALSE)</f>
        <v>TORRES MARQUEZ ANDRES</v>
      </c>
      <c r="N735" s="83" t="str">
        <f>VLOOKUP(L735,Kardex!$A$1:$I$4996,4,FALSE)</f>
        <v>EJECUTIVO DE SERVICIO</v>
      </c>
      <c r="O735" s="83" t="str">
        <f>VLOOKUP(L735,Kardex!$A$1:$I$4996,5,FALSE)</f>
        <v>JAL ZAPOPAN MARIANO OTERO</v>
      </c>
      <c r="P735" s="49">
        <v>0.3</v>
      </c>
      <c r="Q735" s="120">
        <f t="shared" si="23"/>
        <v>122.24924999999999</v>
      </c>
    </row>
    <row r="736" spans="1:17" s="125" customFormat="1" ht="12" customHeight="1">
      <c r="A736" s="83" t="s">
        <v>2311</v>
      </c>
      <c r="B736" s="84" t="s">
        <v>1249</v>
      </c>
      <c r="C736" s="34">
        <v>4011900300219</v>
      </c>
      <c r="D736" s="35">
        <v>300.49</v>
      </c>
      <c r="E736" s="67">
        <f t="shared" si="22"/>
        <v>30.05</v>
      </c>
      <c r="F736" s="68">
        <v>0.10000332789776697</v>
      </c>
      <c r="G736" s="65"/>
      <c r="H736" s="65" t="s">
        <v>2339</v>
      </c>
      <c r="I736" s="127">
        <v>44593</v>
      </c>
      <c r="J736" s="66" t="s">
        <v>2379</v>
      </c>
      <c r="K736" s="83" t="s">
        <v>3077</v>
      </c>
      <c r="L736" s="30">
        <v>61948</v>
      </c>
      <c r="M736" s="83" t="str">
        <f>VLOOKUP(L736,Kardex!$A$1:$I$4996,2,FALSE)</f>
        <v>TORRES MARQUEZ ANDRES</v>
      </c>
      <c r="N736" s="83" t="str">
        <f>VLOOKUP(L736,Kardex!$A$1:$I$4996,4,FALSE)</f>
        <v>EJECUTIVO DE SERVICIO</v>
      </c>
      <c r="O736" s="83" t="str">
        <f>VLOOKUP(L736,Kardex!$A$1:$I$4996,5,FALSE)</f>
        <v>JAL ZAPOPAN MARIANO OTERO</v>
      </c>
      <c r="P736" s="49">
        <v>0.3</v>
      </c>
      <c r="Q736" s="120">
        <f t="shared" si="23"/>
        <v>9.0150000000000006</v>
      </c>
    </row>
    <row r="737" spans="1:17" s="125" customFormat="1" ht="12" customHeight="1">
      <c r="A737" s="83" t="s">
        <v>2311</v>
      </c>
      <c r="B737" s="84" t="s">
        <v>1249</v>
      </c>
      <c r="C737" s="34">
        <v>4012000183796</v>
      </c>
      <c r="D737" s="35">
        <v>370.84</v>
      </c>
      <c r="E737" s="67">
        <f t="shared" si="22"/>
        <v>55.625999999999998</v>
      </c>
      <c r="F737" s="68">
        <v>0.15</v>
      </c>
      <c r="G737" s="65"/>
      <c r="H737" s="65" t="s">
        <v>2339</v>
      </c>
      <c r="I737" s="127">
        <v>44594</v>
      </c>
      <c r="J737" s="66" t="s">
        <v>2379</v>
      </c>
      <c r="K737" s="83" t="s">
        <v>3639</v>
      </c>
      <c r="L737" s="30">
        <v>61948</v>
      </c>
      <c r="M737" s="83" t="str">
        <f>VLOOKUP(L737,Kardex!$A$1:$I$4996,2,FALSE)</f>
        <v>TORRES MARQUEZ ANDRES</v>
      </c>
      <c r="N737" s="83" t="str">
        <f>VLOOKUP(L737,Kardex!$A$1:$I$4996,4,FALSE)</f>
        <v>EJECUTIVO DE SERVICIO</v>
      </c>
      <c r="O737" s="83" t="str">
        <f>VLOOKUP(L737,Kardex!$A$1:$I$4996,5,FALSE)</f>
        <v>JAL ZAPOPAN MARIANO OTERO</v>
      </c>
      <c r="P737" s="49">
        <v>0.3</v>
      </c>
      <c r="Q737" s="120">
        <f t="shared" si="23"/>
        <v>16.687799999999999</v>
      </c>
    </row>
    <row r="738" spans="1:17" s="125" customFormat="1" ht="12" customHeight="1">
      <c r="A738" s="83" t="s">
        <v>2311</v>
      </c>
      <c r="B738" s="84" t="s">
        <v>1249</v>
      </c>
      <c r="C738" s="34">
        <v>4012000108757</v>
      </c>
      <c r="D738" s="35">
        <v>-583.08000000000004</v>
      </c>
      <c r="E738" s="67">
        <f t="shared" si="22"/>
        <v>-87.462000000000003</v>
      </c>
      <c r="F738" s="68">
        <v>0.15</v>
      </c>
      <c r="G738" s="65"/>
      <c r="H738" s="65" t="s">
        <v>2266</v>
      </c>
      <c r="I738" s="127">
        <v>44568</v>
      </c>
      <c r="J738" s="66" t="s">
        <v>2379</v>
      </c>
      <c r="K738" s="83" t="s">
        <v>3078</v>
      </c>
      <c r="L738" s="30">
        <v>52530</v>
      </c>
      <c r="M738" s="83" t="str">
        <f>VLOOKUP(L738,Kardex!$A$1:$I$4996,2,FALSE)</f>
        <v>ZENDEJAS HERNANDEZ PRISCILA</v>
      </c>
      <c r="N738" s="83" t="str">
        <f>VLOOKUP(L738,Kardex!$A$1:$I$4996,4,FALSE)</f>
        <v>ASESOR SENIOR</v>
      </c>
      <c r="O738" s="83" t="str">
        <f>VLOOKUP(L738,Kardex!$A$1:$I$4996,5,FALSE)</f>
        <v>JAL ZAPOPAN MARIANO OTERO</v>
      </c>
      <c r="P738" s="49">
        <v>0.3</v>
      </c>
      <c r="Q738" s="120">
        <f t="shared" si="23"/>
        <v>-26.238600000000002</v>
      </c>
    </row>
    <row r="739" spans="1:17" s="125" customFormat="1" ht="12" customHeight="1">
      <c r="A739" s="83" t="s">
        <v>2311</v>
      </c>
      <c r="B739" s="84" t="s">
        <v>1249</v>
      </c>
      <c r="C739" s="34">
        <v>4011900474332</v>
      </c>
      <c r="D739" s="35">
        <v>1762.95</v>
      </c>
      <c r="E739" s="67">
        <f t="shared" si="22"/>
        <v>264.4425</v>
      </c>
      <c r="F739" s="68">
        <v>0.15</v>
      </c>
      <c r="G739" s="65"/>
      <c r="H739" s="65" t="s">
        <v>2308</v>
      </c>
      <c r="I739" s="127">
        <v>44573</v>
      </c>
      <c r="J739" s="66" t="s">
        <v>2379</v>
      </c>
      <c r="K739" s="83" t="s">
        <v>3999</v>
      </c>
      <c r="L739" s="30">
        <v>52530</v>
      </c>
      <c r="M739" s="83" t="str">
        <f>VLOOKUP(L739,Kardex!$A$1:$I$4996,2,FALSE)</f>
        <v>ZENDEJAS HERNANDEZ PRISCILA</v>
      </c>
      <c r="N739" s="83" t="str">
        <f>VLOOKUP(L739,Kardex!$A$1:$I$4996,4,FALSE)</f>
        <v>ASESOR SENIOR</v>
      </c>
      <c r="O739" s="83" t="str">
        <f>VLOOKUP(L739,Kardex!$A$1:$I$4996,5,FALSE)</f>
        <v>JAL ZAPOPAN MARIANO OTERO</v>
      </c>
      <c r="P739" s="49">
        <v>0.3</v>
      </c>
      <c r="Q739" s="120">
        <f t="shared" si="23"/>
        <v>79.33274999999999</v>
      </c>
    </row>
    <row r="740" spans="1:17" s="125" customFormat="1" ht="12" customHeight="1">
      <c r="A740" s="83" t="s">
        <v>2335</v>
      </c>
      <c r="B740" s="84" t="s">
        <v>1249</v>
      </c>
      <c r="C740" s="34">
        <v>2882000045840</v>
      </c>
      <c r="D740" s="35">
        <v>6887.84</v>
      </c>
      <c r="E740" s="67">
        <f t="shared" si="22"/>
        <v>1308.6896000000002</v>
      </c>
      <c r="F740" s="68">
        <v>0.19</v>
      </c>
      <c r="G740" s="65"/>
      <c r="H740" s="65" t="s">
        <v>2266</v>
      </c>
      <c r="I740" s="127">
        <v>44579</v>
      </c>
      <c r="J740" s="66" t="s">
        <v>2379</v>
      </c>
      <c r="K740" s="83" t="s">
        <v>4000</v>
      </c>
      <c r="L740" s="30">
        <v>52530</v>
      </c>
      <c r="M740" s="83" t="str">
        <f>VLOOKUP(L740,Kardex!$A$1:$I$4996,2,FALSE)</f>
        <v>ZENDEJAS HERNANDEZ PRISCILA</v>
      </c>
      <c r="N740" s="83" t="str">
        <f>VLOOKUP(L740,Kardex!$A$1:$I$4996,4,FALSE)</f>
        <v>ASESOR SENIOR</v>
      </c>
      <c r="O740" s="83" t="str">
        <f>VLOOKUP(L740,Kardex!$A$1:$I$4996,5,FALSE)</f>
        <v>JAL ZAPOPAN MARIANO OTERO</v>
      </c>
      <c r="P740" s="49">
        <v>0.3</v>
      </c>
      <c r="Q740" s="120">
        <f t="shared" si="23"/>
        <v>392.60688000000005</v>
      </c>
    </row>
    <row r="741" spans="1:17" s="125" customFormat="1" ht="12" customHeight="1">
      <c r="A741" s="83" t="s">
        <v>2335</v>
      </c>
      <c r="B741" s="84" t="s">
        <v>1249</v>
      </c>
      <c r="C741" s="34">
        <v>2882100004124</v>
      </c>
      <c r="D741" s="35">
        <v>4590.16</v>
      </c>
      <c r="E741" s="67">
        <f t="shared" si="22"/>
        <v>872.13040000000001</v>
      </c>
      <c r="F741" s="68">
        <v>0.19</v>
      </c>
      <c r="G741" s="65"/>
      <c r="H741" s="65" t="s">
        <v>2266</v>
      </c>
      <c r="I741" s="127">
        <v>44585</v>
      </c>
      <c r="J741" s="66" t="s">
        <v>2379</v>
      </c>
      <c r="K741" s="83" t="s">
        <v>4001</v>
      </c>
      <c r="L741" s="30">
        <v>52530</v>
      </c>
      <c r="M741" s="83" t="str">
        <f>VLOOKUP(L741,Kardex!$A$1:$I$4996,2,FALSE)</f>
        <v>ZENDEJAS HERNANDEZ PRISCILA</v>
      </c>
      <c r="N741" s="83" t="str">
        <f>VLOOKUP(L741,Kardex!$A$1:$I$4996,4,FALSE)</f>
        <v>ASESOR SENIOR</v>
      </c>
      <c r="O741" s="83" t="str">
        <f>VLOOKUP(L741,Kardex!$A$1:$I$4996,5,FALSE)</f>
        <v>JAL ZAPOPAN MARIANO OTERO</v>
      </c>
      <c r="P741" s="49">
        <v>0.3</v>
      </c>
      <c r="Q741" s="120">
        <f t="shared" si="23"/>
        <v>261.63911999999999</v>
      </c>
    </row>
    <row r="742" spans="1:17" s="125" customFormat="1" ht="12" customHeight="1">
      <c r="A742" s="83" t="s">
        <v>2311</v>
      </c>
      <c r="B742" s="84" t="s">
        <v>1249</v>
      </c>
      <c r="C742" s="34">
        <v>4012200001709</v>
      </c>
      <c r="D742" s="35">
        <v>8822.42</v>
      </c>
      <c r="E742" s="67">
        <f t="shared" si="22"/>
        <v>1323.3630000000001</v>
      </c>
      <c r="F742" s="68">
        <v>0.15</v>
      </c>
      <c r="G742" s="65"/>
      <c r="H742" s="65" t="s">
        <v>2266</v>
      </c>
      <c r="I742" s="127">
        <v>44567</v>
      </c>
      <c r="J742" s="66" t="s">
        <v>2322</v>
      </c>
      <c r="K742" s="83" t="s">
        <v>4002</v>
      </c>
      <c r="L742" s="30">
        <v>90034</v>
      </c>
      <c r="M742" s="83" t="str">
        <f>VLOOKUP(L742,Kardex!$A$1:$I$4996,2,FALSE)</f>
        <v>DE LA MORA BARRERA CARLOS IVAN</v>
      </c>
      <c r="N742" s="83" t="str">
        <f>VLOOKUP(L742,Kardex!$A$1:$I$4996,4,FALSE)</f>
        <v>ASESOR SENIOR</v>
      </c>
      <c r="O742" s="83" t="str">
        <f>VLOOKUP(L742,Kardex!$A$1:$I$4996,5,FALSE)</f>
        <v>JAL ZAPOPAN PLAZA PATRIA</v>
      </c>
      <c r="P742" s="49">
        <v>0.3</v>
      </c>
      <c r="Q742" s="120">
        <f t="shared" si="23"/>
        <v>397.00889999999998</v>
      </c>
    </row>
    <row r="743" spans="1:17" s="125" customFormat="1" ht="12" customHeight="1">
      <c r="A743" s="83" t="s">
        <v>2311</v>
      </c>
      <c r="B743" s="84" t="s">
        <v>1249</v>
      </c>
      <c r="C743" s="34">
        <v>4012200005293</v>
      </c>
      <c r="D743" s="35">
        <v>16575.38</v>
      </c>
      <c r="E743" s="67">
        <f t="shared" si="22"/>
        <v>2486.3070000000002</v>
      </c>
      <c r="F743" s="68">
        <v>0.15</v>
      </c>
      <c r="G743" s="65"/>
      <c r="H743" s="65" t="s">
        <v>2266</v>
      </c>
      <c r="I743" s="127">
        <v>44573</v>
      </c>
      <c r="J743" s="66" t="s">
        <v>2322</v>
      </c>
      <c r="K743" s="83" t="s">
        <v>4003</v>
      </c>
      <c r="L743" s="30">
        <v>90034</v>
      </c>
      <c r="M743" s="83" t="str">
        <f>VLOOKUP(L743,Kardex!$A$1:$I$4996,2,FALSE)</f>
        <v>DE LA MORA BARRERA CARLOS IVAN</v>
      </c>
      <c r="N743" s="83" t="str">
        <f>VLOOKUP(L743,Kardex!$A$1:$I$4996,4,FALSE)</f>
        <v>ASESOR SENIOR</v>
      </c>
      <c r="O743" s="83" t="str">
        <f>VLOOKUP(L743,Kardex!$A$1:$I$4996,5,FALSE)</f>
        <v>JAL ZAPOPAN PLAZA PATRIA</v>
      </c>
      <c r="P743" s="49">
        <v>0.3</v>
      </c>
      <c r="Q743" s="120">
        <f t="shared" si="23"/>
        <v>745.89210000000003</v>
      </c>
    </row>
    <row r="744" spans="1:17" s="125" customFormat="1" ht="12" customHeight="1">
      <c r="A744" s="83" t="s">
        <v>2311</v>
      </c>
      <c r="B744" s="84" t="s">
        <v>1249</v>
      </c>
      <c r="C744" s="34">
        <v>4012200005319</v>
      </c>
      <c r="D744" s="35">
        <v>7711.51</v>
      </c>
      <c r="E744" s="67">
        <f t="shared" si="22"/>
        <v>1156.7265</v>
      </c>
      <c r="F744" s="68">
        <v>0.15</v>
      </c>
      <c r="G744" s="65"/>
      <c r="H744" s="65" t="s">
        <v>2266</v>
      </c>
      <c r="I744" s="127">
        <v>44573</v>
      </c>
      <c r="J744" s="66" t="s">
        <v>2322</v>
      </c>
      <c r="K744" s="83" t="s">
        <v>4004</v>
      </c>
      <c r="L744" s="30">
        <v>90034</v>
      </c>
      <c r="M744" s="83" t="str">
        <f>VLOOKUP(L744,Kardex!$A$1:$I$4996,2,FALSE)</f>
        <v>DE LA MORA BARRERA CARLOS IVAN</v>
      </c>
      <c r="N744" s="83" t="str">
        <f>VLOOKUP(L744,Kardex!$A$1:$I$4996,4,FALSE)</f>
        <v>ASESOR SENIOR</v>
      </c>
      <c r="O744" s="83" t="str">
        <f>VLOOKUP(L744,Kardex!$A$1:$I$4996,5,FALSE)</f>
        <v>JAL ZAPOPAN PLAZA PATRIA</v>
      </c>
      <c r="P744" s="49">
        <v>0.3</v>
      </c>
      <c r="Q744" s="120">
        <f t="shared" si="23"/>
        <v>347.01794999999998</v>
      </c>
    </row>
    <row r="745" spans="1:17" s="125" customFormat="1" ht="12" customHeight="1">
      <c r="A745" s="83" t="s">
        <v>2338</v>
      </c>
      <c r="B745" s="84" t="s">
        <v>1249</v>
      </c>
      <c r="C745" s="34">
        <v>3101900016913</v>
      </c>
      <c r="D745" s="35">
        <v>5118.45</v>
      </c>
      <c r="E745" s="67">
        <f t="shared" si="22"/>
        <v>665.39850000000001</v>
      </c>
      <c r="F745" s="68">
        <v>0.13</v>
      </c>
      <c r="G745" s="65"/>
      <c r="H745" s="65" t="s">
        <v>2266</v>
      </c>
      <c r="I745" s="127">
        <v>44578</v>
      </c>
      <c r="J745" s="66" t="s">
        <v>2379</v>
      </c>
      <c r="K745" s="83" t="s">
        <v>4005</v>
      </c>
      <c r="L745" s="30">
        <v>90034</v>
      </c>
      <c r="M745" s="83" t="str">
        <f>VLOOKUP(L745,Kardex!$A$1:$I$4996,2,FALSE)</f>
        <v>DE LA MORA BARRERA CARLOS IVAN</v>
      </c>
      <c r="N745" s="83" t="str">
        <f>VLOOKUP(L745,Kardex!$A$1:$I$4996,4,FALSE)</f>
        <v>ASESOR SENIOR</v>
      </c>
      <c r="O745" s="83" t="str">
        <f>VLOOKUP(L745,Kardex!$A$1:$I$4996,5,FALSE)</f>
        <v>JAL ZAPOPAN PLAZA PATRIA</v>
      </c>
      <c r="P745" s="49">
        <v>0.3</v>
      </c>
      <c r="Q745" s="120">
        <f t="shared" si="23"/>
        <v>199.61955</v>
      </c>
    </row>
    <row r="746" spans="1:17" s="125" customFormat="1" ht="12" customHeight="1">
      <c r="A746" s="83" t="s">
        <v>2311</v>
      </c>
      <c r="B746" s="84" t="s">
        <v>1249</v>
      </c>
      <c r="C746" s="34">
        <v>4011900474254</v>
      </c>
      <c r="D746" s="35">
        <v>5427.36</v>
      </c>
      <c r="E746" s="67">
        <f t="shared" si="22"/>
        <v>814.10399999999993</v>
      </c>
      <c r="F746" s="68">
        <v>0.15</v>
      </c>
      <c r="G746" s="65"/>
      <c r="H746" s="65" t="s">
        <v>2266</v>
      </c>
      <c r="I746" s="127">
        <v>44592</v>
      </c>
      <c r="J746" s="66" t="s">
        <v>2379</v>
      </c>
      <c r="K746" s="83" t="s">
        <v>4006</v>
      </c>
      <c r="L746" s="30">
        <v>90034</v>
      </c>
      <c r="M746" s="83" t="str">
        <f>VLOOKUP(L746,Kardex!$A$1:$I$4996,2,FALSE)</f>
        <v>DE LA MORA BARRERA CARLOS IVAN</v>
      </c>
      <c r="N746" s="83" t="str">
        <f>VLOOKUP(L746,Kardex!$A$1:$I$4996,4,FALSE)</f>
        <v>ASESOR SENIOR</v>
      </c>
      <c r="O746" s="83" t="str">
        <f>VLOOKUP(L746,Kardex!$A$1:$I$4996,5,FALSE)</f>
        <v>JAL ZAPOPAN PLAZA PATRIA</v>
      </c>
      <c r="P746" s="49">
        <v>0.3</v>
      </c>
      <c r="Q746" s="120">
        <f t="shared" si="23"/>
        <v>244.23119999999997</v>
      </c>
    </row>
    <row r="747" spans="1:17" s="125" customFormat="1" ht="12" customHeight="1">
      <c r="A747" s="83" t="s">
        <v>2338</v>
      </c>
      <c r="B747" s="84" t="s">
        <v>1249</v>
      </c>
      <c r="C747" s="34">
        <v>3101900018441</v>
      </c>
      <c r="D747" s="35">
        <v>1642.58</v>
      </c>
      <c r="E747" s="67">
        <f t="shared" si="22"/>
        <v>213.53540000000001</v>
      </c>
      <c r="F747" s="68">
        <v>0.13</v>
      </c>
      <c r="G747" s="65"/>
      <c r="H747" s="65" t="s">
        <v>2266</v>
      </c>
      <c r="I747" s="127">
        <v>44567</v>
      </c>
      <c r="J747" s="66" t="s">
        <v>2379</v>
      </c>
      <c r="K747" s="83" t="s">
        <v>4007</v>
      </c>
      <c r="L747" s="30">
        <v>97039</v>
      </c>
      <c r="M747" s="83" t="str">
        <f>VLOOKUP(L747,Kardex!$A$1:$I$4996,2,FALSE)</f>
        <v>FERADO VILLA CLAUDIA</v>
      </c>
      <c r="N747" s="83" t="str">
        <f>VLOOKUP(L747,Kardex!$A$1:$I$4996,4,FALSE)</f>
        <v>ASESOR SENIOR</v>
      </c>
      <c r="O747" s="83" t="str">
        <f>VLOOKUP(L747,Kardex!$A$1:$I$4996,5,FALSE)</f>
        <v>JAL ZAPOPAN PLAZA PATRIA</v>
      </c>
      <c r="P747" s="49">
        <v>0.3</v>
      </c>
      <c r="Q747" s="120">
        <f t="shared" si="23"/>
        <v>64.06062</v>
      </c>
    </row>
    <row r="748" spans="1:17" s="125" customFormat="1" ht="12" customHeight="1">
      <c r="A748" s="83" t="s">
        <v>2338</v>
      </c>
      <c r="B748" s="84" t="s">
        <v>1249</v>
      </c>
      <c r="C748" s="34">
        <v>3101900018442</v>
      </c>
      <c r="D748" s="35">
        <v>4754.08</v>
      </c>
      <c r="E748" s="67">
        <f t="shared" si="22"/>
        <v>618.03039999999999</v>
      </c>
      <c r="F748" s="68">
        <v>0.13</v>
      </c>
      <c r="G748" s="65"/>
      <c r="H748" s="65" t="s">
        <v>2266</v>
      </c>
      <c r="I748" s="127">
        <v>44567</v>
      </c>
      <c r="J748" s="66" t="s">
        <v>2379</v>
      </c>
      <c r="K748" s="83" t="s">
        <v>4007</v>
      </c>
      <c r="L748" s="30">
        <v>97039</v>
      </c>
      <c r="M748" s="83" t="str">
        <f>VLOOKUP(L748,Kardex!$A$1:$I$4996,2,FALSE)</f>
        <v>FERADO VILLA CLAUDIA</v>
      </c>
      <c r="N748" s="83" t="str">
        <f>VLOOKUP(L748,Kardex!$A$1:$I$4996,4,FALSE)</f>
        <v>ASESOR SENIOR</v>
      </c>
      <c r="O748" s="83" t="str">
        <f>VLOOKUP(L748,Kardex!$A$1:$I$4996,5,FALSE)</f>
        <v>JAL ZAPOPAN PLAZA PATRIA</v>
      </c>
      <c r="P748" s="49">
        <v>0.3</v>
      </c>
      <c r="Q748" s="120">
        <f t="shared" si="23"/>
        <v>185.40912</v>
      </c>
    </row>
    <row r="749" spans="1:17" s="125" customFormat="1" ht="12" customHeight="1">
      <c r="A749" s="83" t="s">
        <v>2311</v>
      </c>
      <c r="B749" s="84" t="s">
        <v>1249</v>
      </c>
      <c r="C749" s="34">
        <v>4011900474292</v>
      </c>
      <c r="D749" s="35">
        <v>4243.5</v>
      </c>
      <c r="E749" s="67">
        <f t="shared" si="22"/>
        <v>636.52499999999998</v>
      </c>
      <c r="F749" s="68">
        <v>0.15</v>
      </c>
      <c r="G749" s="65"/>
      <c r="H749" s="65" t="s">
        <v>2266</v>
      </c>
      <c r="I749" s="127">
        <v>44567</v>
      </c>
      <c r="J749" s="66" t="s">
        <v>2379</v>
      </c>
      <c r="K749" s="83" t="s">
        <v>4007</v>
      </c>
      <c r="L749" s="30">
        <v>97039</v>
      </c>
      <c r="M749" s="83" t="str">
        <f>VLOOKUP(L749,Kardex!$A$1:$I$4996,2,FALSE)</f>
        <v>FERADO VILLA CLAUDIA</v>
      </c>
      <c r="N749" s="83" t="str">
        <f>VLOOKUP(L749,Kardex!$A$1:$I$4996,4,FALSE)</f>
        <v>ASESOR SENIOR</v>
      </c>
      <c r="O749" s="83" t="str">
        <f>VLOOKUP(L749,Kardex!$A$1:$I$4996,5,FALSE)</f>
        <v>JAL ZAPOPAN PLAZA PATRIA</v>
      </c>
      <c r="P749" s="49">
        <v>0.3</v>
      </c>
      <c r="Q749" s="120">
        <f t="shared" si="23"/>
        <v>190.95749999999998</v>
      </c>
    </row>
    <row r="750" spans="1:17" s="125" customFormat="1" ht="12" customHeight="1">
      <c r="A750" s="83" t="s">
        <v>2311</v>
      </c>
      <c r="B750" s="84" t="s">
        <v>1249</v>
      </c>
      <c r="C750" s="34">
        <v>4011900501762</v>
      </c>
      <c r="D750" s="35">
        <v>5290.19</v>
      </c>
      <c r="E750" s="67">
        <f t="shared" si="22"/>
        <v>793.52849999999989</v>
      </c>
      <c r="F750" s="68">
        <v>0.15</v>
      </c>
      <c r="G750" s="65"/>
      <c r="H750" s="65" t="s">
        <v>2266</v>
      </c>
      <c r="I750" s="127">
        <v>44568</v>
      </c>
      <c r="J750" s="66" t="s">
        <v>2379</v>
      </c>
      <c r="K750" s="83" t="s">
        <v>4008</v>
      </c>
      <c r="L750" s="30">
        <v>97039</v>
      </c>
      <c r="M750" s="83" t="str">
        <f>VLOOKUP(L750,Kardex!$A$1:$I$4996,2,FALSE)</f>
        <v>FERADO VILLA CLAUDIA</v>
      </c>
      <c r="N750" s="83" t="str">
        <f>VLOOKUP(L750,Kardex!$A$1:$I$4996,4,FALSE)</f>
        <v>ASESOR SENIOR</v>
      </c>
      <c r="O750" s="83" t="str">
        <f>VLOOKUP(L750,Kardex!$A$1:$I$4996,5,FALSE)</f>
        <v>JAL ZAPOPAN PLAZA PATRIA</v>
      </c>
      <c r="P750" s="49">
        <v>0.3</v>
      </c>
      <c r="Q750" s="120">
        <f t="shared" si="23"/>
        <v>238.05854999999997</v>
      </c>
    </row>
    <row r="751" spans="1:17" s="125" customFormat="1" ht="12" customHeight="1">
      <c r="A751" s="83" t="s">
        <v>2335</v>
      </c>
      <c r="B751" s="84" t="s">
        <v>1249</v>
      </c>
      <c r="C751" s="34">
        <v>2882000024557</v>
      </c>
      <c r="D751" s="35">
        <v>3719.8</v>
      </c>
      <c r="E751" s="67">
        <f t="shared" si="22"/>
        <v>706.76200000000006</v>
      </c>
      <c r="F751" s="68">
        <v>0.19</v>
      </c>
      <c r="G751" s="65"/>
      <c r="H751" s="65" t="s">
        <v>2308</v>
      </c>
      <c r="I751" s="127">
        <v>44571</v>
      </c>
      <c r="J751" s="66" t="s">
        <v>2379</v>
      </c>
      <c r="K751" s="83" t="s">
        <v>4009</v>
      </c>
      <c r="L751" s="30">
        <v>52453</v>
      </c>
      <c r="M751" s="83" t="str">
        <f>VLOOKUP(L751,Kardex!$A$1:$I$4996,2,FALSE)</f>
        <v>FERADO MONREAL ADRIANA</v>
      </c>
      <c r="N751" s="83" t="str">
        <f>VLOOKUP(L751,Kardex!$A$1:$I$4996,4,FALSE)</f>
        <v>SUBDIRECTOR DE CENTRO FINANCIERO</v>
      </c>
      <c r="O751" s="83" t="str">
        <f>VLOOKUP(L751,Kardex!$A$1:$I$4996,5,FALSE)</f>
        <v>CD MX ALTAVISTA</v>
      </c>
      <c r="P751" s="49">
        <v>0.3</v>
      </c>
      <c r="Q751" s="120">
        <f t="shared" si="23"/>
        <v>212.02860000000001</v>
      </c>
    </row>
    <row r="752" spans="1:17" s="125" customFormat="1" ht="12" customHeight="1">
      <c r="A752" s="83" t="s">
        <v>2311</v>
      </c>
      <c r="B752" s="84" t="s">
        <v>1249</v>
      </c>
      <c r="C752" s="34">
        <v>4011900474154</v>
      </c>
      <c r="D752" s="35">
        <v>3891.44</v>
      </c>
      <c r="E752" s="67">
        <f t="shared" si="22"/>
        <v>583.71600000000001</v>
      </c>
      <c r="F752" s="68">
        <v>0.15</v>
      </c>
      <c r="G752" s="65"/>
      <c r="H752" s="65" t="s">
        <v>2308</v>
      </c>
      <c r="I752" s="127">
        <v>44572</v>
      </c>
      <c r="J752" s="66" t="s">
        <v>2379</v>
      </c>
      <c r="K752" s="83" t="s">
        <v>4010</v>
      </c>
      <c r="L752" s="30">
        <v>97039</v>
      </c>
      <c r="M752" s="83" t="str">
        <f>VLOOKUP(L752,Kardex!$A$1:$I$4996,2,FALSE)</f>
        <v>FERADO VILLA CLAUDIA</v>
      </c>
      <c r="N752" s="83" t="str">
        <f>VLOOKUP(L752,Kardex!$A$1:$I$4996,4,FALSE)</f>
        <v>ASESOR SENIOR</v>
      </c>
      <c r="O752" s="83" t="str">
        <f>VLOOKUP(L752,Kardex!$A$1:$I$4996,5,FALSE)</f>
        <v>JAL ZAPOPAN PLAZA PATRIA</v>
      </c>
      <c r="P752" s="49">
        <v>0.3</v>
      </c>
      <c r="Q752" s="120">
        <f t="shared" si="23"/>
        <v>175.1148</v>
      </c>
    </row>
    <row r="753" spans="1:17" s="125" customFormat="1" ht="12" customHeight="1">
      <c r="A753" s="83" t="s">
        <v>2338</v>
      </c>
      <c r="B753" s="84" t="s">
        <v>1249</v>
      </c>
      <c r="C753" s="34">
        <v>3101900017711</v>
      </c>
      <c r="D753" s="35">
        <v>152.4</v>
      </c>
      <c r="E753" s="67">
        <f t="shared" si="22"/>
        <v>19.812000000000001</v>
      </c>
      <c r="F753" s="68">
        <v>0.13</v>
      </c>
      <c r="G753" s="65"/>
      <c r="H753" s="65" t="s">
        <v>2339</v>
      </c>
      <c r="I753" s="127">
        <v>44573</v>
      </c>
      <c r="J753" s="66" t="s">
        <v>2379</v>
      </c>
      <c r="K753" s="83" t="s">
        <v>3079</v>
      </c>
      <c r="L753" s="30">
        <v>97039</v>
      </c>
      <c r="M753" s="83" t="str">
        <f>VLOOKUP(L753,Kardex!$A$1:$I$4996,2,FALSE)</f>
        <v>FERADO VILLA CLAUDIA</v>
      </c>
      <c r="N753" s="83" t="str">
        <f>VLOOKUP(L753,Kardex!$A$1:$I$4996,4,FALSE)</f>
        <v>ASESOR SENIOR</v>
      </c>
      <c r="O753" s="83" t="str">
        <f>VLOOKUP(L753,Kardex!$A$1:$I$4996,5,FALSE)</f>
        <v>JAL ZAPOPAN PLAZA PATRIA</v>
      </c>
      <c r="P753" s="49">
        <v>0.3</v>
      </c>
      <c r="Q753" s="120">
        <f t="shared" si="23"/>
        <v>5.9436</v>
      </c>
    </row>
    <row r="754" spans="1:17" s="125" customFormat="1" ht="12" customHeight="1">
      <c r="A754" s="83" t="s">
        <v>2338</v>
      </c>
      <c r="B754" s="84" t="s">
        <v>1249</v>
      </c>
      <c r="C754" s="34">
        <v>3101900014915</v>
      </c>
      <c r="D754" s="35">
        <v>3689.83</v>
      </c>
      <c r="E754" s="67">
        <f t="shared" si="22"/>
        <v>479.67790000000002</v>
      </c>
      <c r="F754" s="68">
        <v>0.13</v>
      </c>
      <c r="G754" s="65"/>
      <c r="H754" s="65" t="s">
        <v>2266</v>
      </c>
      <c r="I754" s="127">
        <v>44578</v>
      </c>
      <c r="J754" s="66" t="s">
        <v>2379</v>
      </c>
      <c r="K754" s="83" t="s">
        <v>4011</v>
      </c>
      <c r="L754" s="30">
        <v>97039</v>
      </c>
      <c r="M754" s="83" t="str">
        <f>VLOOKUP(L754,Kardex!$A$1:$I$4996,2,FALSE)</f>
        <v>FERADO VILLA CLAUDIA</v>
      </c>
      <c r="N754" s="83" t="str">
        <f>VLOOKUP(L754,Kardex!$A$1:$I$4996,4,FALSE)</f>
        <v>ASESOR SENIOR</v>
      </c>
      <c r="O754" s="83" t="str">
        <f>VLOOKUP(L754,Kardex!$A$1:$I$4996,5,FALSE)</f>
        <v>JAL ZAPOPAN PLAZA PATRIA</v>
      </c>
      <c r="P754" s="49">
        <v>0.3</v>
      </c>
      <c r="Q754" s="120">
        <f t="shared" si="23"/>
        <v>143.90337</v>
      </c>
    </row>
    <row r="755" spans="1:17" s="125" customFormat="1" ht="12" customHeight="1">
      <c r="A755" s="83" t="s">
        <v>2311</v>
      </c>
      <c r="B755" s="84" t="s">
        <v>1249</v>
      </c>
      <c r="C755" s="34">
        <v>4012000006383</v>
      </c>
      <c r="D755" s="35">
        <v>3043.15</v>
      </c>
      <c r="E755" s="67">
        <f t="shared" si="22"/>
        <v>456.47250000000003</v>
      </c>
      <c r="F755" s="68">
        <v>0.15</v>
      </c>
      <c r="G755" s="65"/>
      <c r="H755" s="65" t="s">
        <v>2266</v>
      </c>
      <c r="I755" s="127">
        <v>44578</v>
      </c>
      <c r="J755" s="66" t="s">
        <v>2379</v>
      </c>
      <c r="K755" s="83" t="s">
        <v>4012</v>
      </c>
      <c r="L755" s="30">
        <v>97039</v>
      </c>
      <c r="M755" s="83" t="str">
        <f>VLOOKUP(L755,Kardex!$A$1:$I$4996,2,FALSE)</f>
        <v>FERADO VILLA CLAUDIA</v>
      </c>
      <c r="N755" s="83" t="str">
        <f>VLOOKUP(L755,Kardex!$A$1:$I$4996,4,FALSE)</f>
        <v>ASESOR SENIOR</v>
      </c>
      <c r="O755" s="83" t="str">
        <f>VLOOKUP(L755,Kardex!$A$1:$I$4996,5,FALSE)</f>
        <v>JAL ZAPOPAN PLAZA PATRIA</v>
      </c>
      <c r="P755" s="49">
        <v>0.3</v>
      </c>
      <c r="Q755" s="120">
        <f t="shared" si="23"/>
        <v>136.94175000000001</v>
      </c>
    </row>
    <row r="756" spans="1:17" s="125" customFormat="1" ht="12" customHeight="1">
      <c r="A756" s="83" t="s">
        <v>2335</v>
      </c>
      <c r="B756" s="84" t="s">
        <v>1249</v>
      </c>
      <c r="C756" s="34">
        <v>2882000019519</v>
      </c>
      <c r="D756" s="35">
        <v>1563.5</v>
      </c>
      <c r="E756" s="67">
        <f t="shared" si="22"/>
        <v>265.8</v>
      </c>
      <c r="F756" s="68">
        <v>0.1700031979533099</v>
      </c>
      <c r="G756" s="65"/>
      <c r="H756" s="65" t="s">
        <v>3784</v>
      </c>
      <c r="I756" s="127">
        <v>44580</v>
      </c>
      <c r="J756" s="66" t="s">
        <v>2379</v>
      </c>
      <c r="K756" s="83" t="s">
        <v>3080</v>
      </c>
      <c r="L756" s="30">
        <v>97039</v>
      </c>
      <c r="M756" s="83" t="str">
        <f>VLOOKUP(L756,Kardex!$A$1:$I$4996,2,FALSE)</f>
        <v>FERADO VILLA CLAUDIA</v>
      </c>
      <c r="N756" s="83" t="str">
        <f>VLOOKUP(L756,Kardex!$A$1:$I$4996,4,FALSE)</f>
        <v>ASESOR SENIOR</v>
      </c>
      <c r="O756" s="83" t="str">
        <f>VLOOKUP(L756,Kardex!$A$1:$I$4996,5,FALSE)</f>
        <v>JAL ZAPOPAN PLAZA PATRIA</v>
      </c>
      <c r="P756" s="49">
        <v>0.3</v>
      </c>
      <c r="Q756" s="120">
        <f t="shared" si="23"/>
        <v>79.739999999999995</v>
      </c>
    </row>
    <row r="757" spans="1:17" s="125" customFormat="1" ht="12" customHeight="1">
      <c r="A757" s="83" t="s">
        <v>2335</v>
      </c>
      <c r="B757" s="84" t="s">
        <v>1249</v>
      </c>
      <c r="C757" s="34">
        <v>2882000006839</v>
      </c>
      <c r="D757" s="35">
        <v>2345.16</v>
      </c>
      <c r="E757" s="67">
        <f t="shared" si="22"/>
        <v>445.5804</v>
      </c>
      <c r="F757" s="68">
        <v>0.19</v>
      </c>
      <c r="G757" s="65"/>
      <c r="H757" s="65" t="s">
        <v>2339</v>
      </c>
      <c r="I757" s="127">
        <v>44586</v>
      </c>
      <c r="J757" s="66" t="s">
        <v>2379</v>
      </c>
      <c r="K757" s="83" t="s">
        <v>3081</v>
      </c>
      <c r="L757" s="30">
        <v>97039</v>
      </c>
      <c r="M757" s="83" t="str">
        <f>VLOOKUP(L757,Kardex!$A$1:$I$4996,2,FALSE)</f>
        <v>FERADO VILLA CLAUDIA</v>
      </c>
      <c r="N757" s="83" t="str">
        <f>VLOOKUP(L757,Kardex!$A$1:$I$4996,4,FALSE)</f>
        <v>ASESOR SENIOR</v>
      </c>
      <c r="O757" s="83" t="str">
        <f>VLOOKUP(L757,Kardex!$A$1:$I$4996,5,FALSE)</f>
        <v>JAL ZAPOPAN PLAZA PATRIA</v>
      </c>
      <c r="P757" s="49">
        <v>0.3</v>
      </c>
      <c r="Q757" s="120">
        <f t="shared" si="23"/>
        <v>133.67411999999999</v>
      </c>
    </row>
    <row r="758" spans="1:17" s="125" customFormat="1" ht="12" customHeight="1">
      <c r="A758" s="83" t="s">
        <v>2335</v>
      </c>
      <c r="B758" s="84" t="s">
        <v>1249</v>
      </c>
      <c r="C758" s="34">
        <v>2882000020278</v>
      </c>
      <c r="D758" s="35">
        <v>456.42</v>
      </c>
      <c r="E758" s="67">
        <f t="shared" si="22"/>
        <v>86.719800000000006</v>
      </c>
      <c r="F758" s="68">
        <v>0.19</v>
      </c>
      <c r="G758" s="65"/>
      <c r="H758" s="65" t="s">
        <v>3784</v>
      </c>
      <c r="I758" s="127">
        <v>44587</v>
      </c>
      <c r="J758" s="66" t="s">
        <v>2379</v>
      </c>
      <c r="K758" s="83" t="s">
        <v>3082</v>
      </c>
      <c r="L758" s="30">
        <v>97039</v>
      </c>
      <c r="M758" s="83" t="str">
        <f>VLOOKUP(L758,Kardex!$A$1:$I$4996,2,FALSE)</f>
        <v>FERADO VILLA CLAUDIA</v>
      </c>
      <c r="N758" s="83" t="str">
        <f>VLOOKUP(L758,Kardex!$A$1:$I$4996,4,FALSE)</f>
        <v>ASESOR SENIOR</v>
      </c>
      <c r="O758" s="83" t="str">
        <f>VLOOKUP(L758,Kardex!$A$1:$I$4996,5,FALSE)</f>
        <v>JAL ZAPOPAN PLAZA PATRIA</v>
      </c>
      <c r="P758" s="49">
        <v>0.3</v>
      </c>
      <c r="Q758" s="120">
        <f t="shared" si="23"/>
        <v>26.015940000000001</v>
      </c>
    </row>
    <row r="759" spans="1:17" s="125" customFormat="1" ht="12" customHeight="1">
      <c r="A759" s="83" t="s">
        <v>2311</v>
      </c>
      <c r="B759" s="84" t="s">
        <v>1249</v>
      </c>
      <c r="C759" s="34">
        <v>4011900474643</v>
      </c>
      <c r="D759" s="35">
        <v>4265.46</v>
      </c>
      <c r="E759" s="67">
        <f t="shared" si="22"/>
        <v>639.81899999999996</v>
      </c>
      <c r="F759" s="68">
        <v>0.15</v>
      </c>
      <c r="G759" s="65"/>
      <c r="H759" s="65" t="s">
        <v>2266</v>
      </c>
      <c r="I759" s="127">
        <v>44566</v>
      </c>
      <c r="J759" s="66" t="s">
        <v>2379</v>
      </c>
      <c r="K759" s="83" t="s">
        <v>4013</v>
      </c>
      <c r="L759" s="30">
        <v>90638</v>
      </c>
      <c r="M759" s="83" t="str">
        <f>VLOOKUP(L759,Kardex!$A$1:$I$4996,2,FALSE)</f>
        <v>GALINDO FLORES YAMMIN</v>
      </c>
      <c r="N759" s="83" t="str">
        <f>VLOOKUP(L759,Kardex!$A$1:$I$4996,4,FALSE)</f>
        <v>ASESOR SENIOR</v>
      </c>
      <c r="O759" s="83" t="str">
        <f>VLOOKUP(L759,Kardex!$A$1:$I$4996,5,FALSE)</f>
        <v>JAL ZAPOPAN PLAZA PATRIA</v>
      </c>
      <c r="P759" s="49">
        <v>0.3</v>
      </c>
      <c r="Q759" s="120">
        <f t="shared" si="23"/>
        <v>191.94569999999999</v>
      </c>
    </row>
    <row r="760" spans="1:17" s="125" customFormat="1" ht="12" customHeight="1">
      <c r="A760" s="83" t="s">
        <v>2311</v>
      </c>
      <c r="B760" s="84" t="s">
        <v>1249</v>
      </c>
      <c r="C760" s="34">
        <v>4012200009263</v>
      </c>
      <c r="D760" s="35">
        <v>9584.56</v>
      </c>
      <c r="E760" s="67">
        <f t="shared" si="22"/>
        <v>1437.684</v>
      </c>
      <c r="F760" s="68">
        <v>0.15</v>
      </c>
      <c r="G760" s="65"/>
      <c r="H760" s="65" t="s">
        <v>2266</v>
      </c>
      <c r="I760" s="127">
        <v>44574</v>
      </c>
      <c r="J760" s="66" t="s">
        <v>2322</v>
      </c>
      <c r="K760" s="83" t="s">
        <v>4014</v>
      </c>
      <c r="L760" s="30">
        <v>90638</v>
      </c>
      <c r="M760" s="83" t="str">
        <f>VLOOKUP(L760,Kardex!$A$1:$I$4996,2,FALSE)</f>
        <v>GALINDO FLORES YAMMIN</v>
      </c>
      <c r="N760" s="83" t="str">
        <f>VLOOKUP(L760,Kardex!$A$1:$I$4996,4,FALSE)</f>
        <v>ASESOR SENIOR</v>
      </c>
      <c r="O760" s="83" t="str">
        <f>VLOOKUP(L760,Kardex!$A$1:$I$4996,5,FALSE)</f>
        <v>JAL ZAPOPAN PLAZA PATRIA</v>
      </c>
      <c r="P760" s="49">
        <v>0.3</v>
      </c>
      <c r="Q760" s="120">
        <f t="shared" si="23"/>
        <v>431.30519999999996</v>
      </c>
    </row>
    <row r="761" spans="1:17" s="125" customFormat="1" ht="12" customHeight="1">
      <c r="A761" s="83" t="s">
        <v>2311</v>
      </c>
      <c r="B761" s="84" t="s">
        <v>1249</v>
      </c>
      <c r="C761" s="34">
        <v>4012000120456</v>
      </c>
      <c r="D761" s="35">
        <v>283.42</v>
      </c>
      <c r="E761" s="67">
        <f t="shared" si="22"/>
        <v>42.512999999999998</v>
      </c>
      <c r="F761" s="68">
        <v>0.15</v>
      </c>
      <c r="G761" s="65"/>
      <c r="H761" s="65" t="s">
        <v>2339</v>
      </c>
      <c r="I761" s="127">
        <v>44567</v>
      </c>
      <c r="J761" s="66" t="s">
        <v>2379</v>
      </c>
      <c r="K761" s="83" t="s">
        <v>3083</v>
      </c>
      <c r="L761" s="30">
        <v>62302</v>
      </c>
      <c r="M761" s="83" t="str">
        <f>VLOOKUP(L761,Kardex!$A$1:$I$4996,2,FALSE)</f>
        <v>GODINEZ LOZANO LUIS DANIEL</v>
      </c>
      <c r="N761" s="83" t="str">
        <f>VLOOKUP(L761,Kardex!$A$1:$I$4996,4,FALSE)</f>
        <v>ASESOR</v>
      </c>
      <c r="O761" s="83" t="str">
        <f>VLOOKUP(L761,Kardex!$A$1:$I$4996,5,FALSE)</f>
        <v>JAL ZAPOPAN PLAZA PATRIA</v>
      </c>
      <c r="P761" s="49">
        <v>0.3</v>
      </c>
      <c r="Q761" s="120">
        <f t="shared" si="23"/>
        <v>12.7539</v>
      </c>
    </row>
    <row r="762" spans="1:17" s="125" customFormat="1" ht="12" customHeight="1">
      <c r="A762" s="83" t="s">
        <v>2332</v>
      </c>
      <c r="B762" s="84" t="s">
        <v>1249</v>
      </c>
      <c r="C762" s="34">
        <v>1002000012007</v>
      </c>
      <c r="D762" s="35">
        <v>2500</v>
      </c>
      <c r="E762" s="67">
        <f t="shared" si="22"/>
        <v>650</v>
      </c>
      <c r="F762" s="68">
        <v>0.26</v>
      </c>
      <c r="G762" s="65"/>
      <c r="H762" s="65" t="s">
        <v>2266</v>
      </c>
      <c r="I762" s="127">
        <v>44571</v>
      </c>
      <c r="J762" s="66" t="s">
        <v>2379</v>
      </c>
      <c r="K762" s="83" t="s">
        <v>4015</v>
      </c>
      <c r="L762" s="30">
        <v>62302</v>
      </c>
      <c r="M762" s="83" t="str">
        <f>VLOOKUP(L762,Kardex!$A$1:$I$4996,2,FALSE)</f>
        <v>GODINEZ LOZANO LUIS DANIEL</v>
      </c>
      <c r="N762" s="83" t="str">
        <f>VLOOKUP(L762,Kardex!$A$1:$I$4996,4,FALSE)</f>
        <v>ASESOR</v>
      </c>
      <c r="O762" s="83" t="str">
        <f>VLOOKUP(L762,Kardex!$A$1:$I$4996,5,FALSE)</f>
        <v>JAL ZAPOPAN PLAZA PATRIA</v>
      </c>
      <c r="P762" s="49">
        <v>0.3</v>
      </c>
      <c r="Q762" s="120">
        <f t="shared" si="23"/>
        <v>195</v>
      </c>
    </row>
    <row r="763" spans="1:17" s="125" customFormat="1" ht="12" customHeight="1">
      <c r="A763" s="83" t="s">
        <v>2311</v>
      </c>
      <c r="B763" s="84" t="s">
        <v>1249</v>
      </c>
      <c r="C763" s="34">
        <v>4012000625421</v>
      </c>
      <c r="D763" s="35">
        <v>6786.03</v>
      </c>
      <c r="E763" s="67">
        <f t="shared" si="22"/>
        <v>1017.9044999999999</v>
      </c>
      <c r="F763" s="68">
        <v>0.15</v>
      </c>
      <c r="G763" s="65"/>
      <c r="H763" s="65" t="s">
        <v>2266</v>
      </c>
      <c r="I763" s="127">
        <v>44574</v>
      </c>
      <c r="J763" s="66" t="s">
        <v>2379</v>
      </c>
      <c r="K763" s="83" t="s">
        <v>4016</v>
      </c>
      <c r="L763" s="30">
        <v>62302</v>
      </c>
      <c r="M763" s="83" t="str">
        <f>VLOOKUP(L763,Kardex!$A$1:$I$4996,2,FALSE)</f>
        <v>GODINEZ LOZANO LUIS DANIEL</v>
      </c>
      <c r="N763" s="83" t="str">
        <f>VLOOKUP(L763,Kardex!$A$1:$I$4996,4,FALSE)</f>
        <v>ASESOR</v>
      </c>
      <c r="O763" s="83" t="str">
        <f>VLOOKUP(L763,Kardex!$A$1:$I$4996,5,FALSE)</f>
        <v>JAL ZAPOPAN PLAZA PATRIA</v>
      </c>
      <c r="P763" s="49">
        <v>0.3</v>
      </c>
      <c r="Q763" s="120">
        <f t="shared" si="23"/>
        <v>305.37134999999995</v>
      </c>
    </row>
    <row r="764" spans="1:17" s="125" customFormat="1" ht="12" customHeight="1">
      <c r="A764" s="83" t="s">
        <v>2311</v>
      </c>
      <c r="B764" s="84" t="s">
        <v>1249</v>
      </c>
      <c r="C764" s="34">
        <v>4011900496140</v>
      </c>
      <c r="D764" s="35">
        <v>8724.77</v>
      </c>
      <c r="E764" s="67">
        <f t="shared" si="22"/>
        <v>1308.7155</v>
      </c>
      <c r="F764" s="68">
        <v>0.15</v>
      </c>
      <c r="G764" s="65"/>
      <c r="H764" s="65" t="s">
        <v>2266</v>
      </c>
      <c r="I764" s="127">
        <v>44578</v>
      </c>
      <c r="J764" s="66" t="s">
        <v>2379</v>
      </c>
      <c r="K764" s="83" t="s">
        <v>4017</v>
      </c>
      <c r="L764" s="30">
        <v>62302</v>
      </c>
      <c r="M764" s="83" t="str">
        <f>VLOOKUP(L764,Kardex!$A$1:$I$4996,2,FALSE)</f>
        <v>GODINEZ LOZANO LUIS DANIEL</v>
      </c>
      <c r="N764" s="83" t="str">
        <f>VLOOKUP(L764,Kardex!$A$1:$I$4996,4,FALSE)</f>
        <v>ASESOR</v>
      </c>
      <c r="O764" s="83" t="str">
        <f>VLOOKUP(L764,Kardex!$A$1:$I$4996,5,FALSE)</f>
        <v>JAL ZAPOPAN PLAZA PATRIA</v>
      </c>
      <c r="P764" s="49">
        <v>0.3</v>
      </c>
      <c r="Q764" s="120">
        <f t="shared" si="23"/>
        <v>392.61464999999998</v>
      </c>
    </row>
    <row r="765" spans="1:17" s="125" customFormat="1" ht="12" customHeight="1">
      <c r="A765" s="83" t="s">
        <v>2335</v>
      </c>
      <c r="B765" s="84" t="s">
        <v>1249</v>
      </c>
      <c r="C765" s="34">
        <v>2882200001006</v>
      </c>
      <c r="D765" s="35">
        <v>2169.34</v>
      </c>
      <c r="E765" s="67">
        <f t="shared" si="22"/>
        <v>341.67</v>
      </c>
      <c r="F765" s="68">
        <v>0.15749951598181935</v>
      </c>
      <c r="G765" s="65"/>
      <c r="H765" s="65" t="s">
        <v>2308</v>
      </c>
      <c r="I765" s="127">
        <v>44582</v>
      </c>
      <c r="J765" s="66" t="s">
        <v>2322</v>
      </c>
      <c r="K765" s="83" t="s">
        <v>4018</v>
      </c>
      <c r="L765" s="30">
        <v>62302</v>
      </c>
      <c r="M765" s="83" t="str">
        <f>VLOOKUP(L765,Kardex!$A$1:$I$4996,2,FALSE)</f>
        <v>GODINEZ LOZANO LUIS DANIEL</v>
      </c>
      <c r="N765" s="83" t="str">
        <f>VLOOKUP(L765,Kardex!$A$1:$I$4996,4,FALSE)</f>
        <v>ASESOR</v>
      </c>
      <c r="O765" s="83" t="str">
        <f>VLOOKUP(L765,Kardex!$A$1:$I$4996,5,FALSE)</f>
        <v>JAL ZAPOPAN PLAZA PATRIA</v>
      </c>
      <c r="P765" s="49">
        <v>0.3</v>
      </c>
      <c r="Q765" s="120">
        <f t="shared" si="23"/>
        <v>102.501</v>
      </c>
    </row>
    <row r="766" spans="1:17" s="125" customFormat="1" ht="12" customHeight="1">
      <c r="A766" s="83" t="s">
        <v>2335</v>
      </c>
      <c r="B766" s="84" t="s">
        <v>1249</v>
      </c>
      <c r="C766" s="34">
        <v>2882000030945</v>
      </c>
      <c r="D766" s="35">
        <v>1824.48</v>
      </c>
      <c r="E766" s="67">
        <f t="shared" si="22"/>
        <v>346.65120000000002</v>
      </c>
      <c r="F766" s="68">
        <v>0.19</v>
      </c>
      <c r="G766" s="65"/>
      <c r="H766" s="65" t="s">
        <v>3784</v>
      </c>
      <c r="I766" s="127">
        <v>44593</v>
      </c>
      <c r="J766" s="66" t="s">
        <v>2379</v>
      </c>
      <c r="K766" s="83" t="s">
        <v>3084</v>
      </c>
      <c r="L766" s="30">
        <v>62302</v>
      </c>
      <c r="M766" s="83" t="str">
        <f>VLOOKUP(L766,Kardex!$A$1:$I$4996,2,FALSE)</f>
        <v>GODINEZ LOZANO LUIS DANIEL</v>
      </c>
      <c r="N766" s="83" t="str">
        <f>VLOOKUP(L766,Kardex!$A$1:$I$4996,4,FALSE)</f>
        <v>ASESOR</v>
      </c>
      <c r="O766" s="83" t="str">
        <f>VLOOKUP(L766,Kardex!$A$1:$I$4996,5,FALSE)</f>
        <v>JAL ZAPOPAN PLAZA PATRIA</v>
      </c>
      <c r="P766" s="49">
        <v>0.3</v>
      </c>
      <c r="Q766" s="120">
        <f t="shared" si="23"/>
        <v>103.99536000000001</v>
      </c>
    </row>
    <row r="767" spans="1:17" s="125" customFormat="1" ht="12" customHeight="1">
      <c r="A767" s="83" t="s">
        <v>2335</v>
      </c>
      <c r="B767" s="84" t="s">
        <v>1249</v>
      </c>
      <c r="C767" s="34">
        <v>2882000000437</v>
      </c>
      <c r="D767" s="35">
        <v>10068.94</v>
      </c>
      <c r="E767" s="67">
        <f t="shared" si="22"/>
        <v>1913.0986</v>
      </c>
      <c r="F767" s="68">
        <v>0.19</v>
      </c>
      <c r="G767" s="65"/>
      <c r="H767" s="65" t="s">
        <v>2266</v>
      </c>
      <c r="I767" s="127">
        <v>44568</v>
      </c>
      <c r="J767" s="66" t="s">
        <v>2379</v>
      </c>
      <c r="K767" s="83" t="s">
        <v>4019</v>
      </c>
      <c r="L767" s="30">
        <v>97195</v>
      </c>
      <c r="M767" s="83" t="str">
        <f>VLOOKUP(L767,Kardex!$A$1:$I$4996,2,FALSE)</f>
        <v>IBARRA GONZALEZ SUSANA PATRICIA</v>
      </c>
      <c r="N767" s="83" t="str">
        <f>VLOOKUP(L767,Kardex!$A$1:$I$4996,4,FALSE)</f>
        <v>ASESOR SENIOR</v>
      </c>
      <c r="O767" s="83" t="str">
        <f>VLOOKUP(L767,Kardex!$A$1:$I$4996,5,FALSE)</f>
        <v>JAL ZAPOPAN PLAZA PATRIA</v>
      </c>
      <c r="P767" s="49">
        <v>0.3</v>
      </c>
      <c r="Q767" s="120">
        <f t="shared" si="23"/>
        <v>573.92957999999999</v>
      </c>
    </row>
    <row r="768" spans="1:17" s="125" customFormat="1" ht="12" customHeight="1">
      <c r="A768" s="83" t="s">
        <v>2311</v>
      </c>
      <c r="B768" s="84" t="s">
        <v>1249</v>
      </c>
      <c r="C768" s="34">
        <v>4012000004160</v>
      </c>
      <c r="D768" s="35">
        <v>2961.97</v>
      </c>
      <c r="E768" s="67">
        <f t="shared" si="22"/>
        <v>444.29549999999995</v>
      </c>
      <c r="F768" s="68">
        <v>0.15</v>
      </c>
      <c r="G768" s="65"/>
      <c r="H768" s="65" t="s">
        <v>2308</v>
      </c>
      <c r="I768" s="127">
        <v>44574</v>
      </c>
      <c r="J768" s="66" t="s">
        <v>2379</v>
      </c>
      <c r="K768" s="83" t="s">
        <v>4020</v>
      </c>
      <c r="L768" s="30">
        <v>97195</v>
      </c>
      <c r="M768" s="83" t="str">
        <f>VLOOKUP(L768,Kardex!$A$1:$I$4996,2,FALSE)</f>
        <v>IBARRA GONZALEZ SUSANA PATRICIA</v>
      </c>
      <c r="N768" s="83" t="str">
        <f>VLOOKUP(L768,Kardex!$A$1:$I$4996,4,FALSE)</f>
        <v>ASESOR SENIOR</v>
      </c>
      <c r="O768" s="83" t="str">
        <f>VLOOKUP(L768,Kardex!$A$1:$I$4996,5,FALSE)</f>
        <v>JAL ZAPOPAN PLAZA PATRIA</v>
      </c>
      <c r="P768" s="49">
        <v>0.3</v>
      </c>
      <c r="Q768" s="120">
        <f t="shared" si="23"/>
        <v>133.28864999999999</v>
      </c>
    </row>
    <row r="769" spans="1:17" s="125" customFormat="1" ht="12" customHeight="1">
      <c r="A769" s="83" t="s">
        <v>2311</v>
      </c>
      <c r="B769" s="84" t="s">
        <v>1249</v>
      </c>
      <c r="C769" s="34">
        <v>4012000088333</v>
      </c>
      <c r="D769" s="35">
        <v>538.04999999999995</v>
      </c>
      <c r="E769" s="67">
        <f t="shared" si="22"/>
        <v>80.707499999999996</v>
      </c>
      <c r="F769" s="68">
        <v>0.15</v>
      </c>
      <c r="G769" s="65"/>
      <c r="H769" s="65" t="s">
        <v>2339</v>
      </c>
      <c r="I769" s="127">
        <v>44568</v>
      </c>
      <c r="J769" s="66" t="s">
        <v>2379</v>
      </c>
      <c r="K769" s="83" t="s">
        <v>3085</v>
      </c>
      <c r="L769" s="30">
        <v>62806</v>
      </c>
      <c r="M769" s="83" t="str">
        <f>VLOOKUP(L769,Kardex!$A$1:$I$4996,2,FALSE)</f>
        <v>MAGAÑA ESPINOSA ERIKA GABRIELA</v>
      </c>
      <c r="N769" s="83" t="str">
        <f>VLOOKUP(L769,Kardex!$A$1:$I$4996,4,FALSE)</f>
        <v>ASESOR</v>
      </c>
      <c r="O769" s="83" t="str">
        <f>VLOOKUP(L769,Kardex!$A$1:$I$4996,5,FALSE)</f>
        <v>JAL ZAPOPAN PLAZA PATRIA</v>
      </c>
      <c r="P769" s="49">
        <v>0.3</v>
      </c>
      <c r="Q769" s="120">
        <f t="shared" si="23"/>
        <v>24.212249999999997</v>
      </c>
    </row>
    <row r="770" spans="1:17" s="125" customFormat="1" ht="12" customHeight="1">
      <c r="A770" s="83" t="s">
        <v>2311</v>
      </c>
      <c r="B770" s="84" t="s">
        <v>1249</v>
      </c>
      <c r="C770" s="34">
        <v>4012000021184</v>
      </c>
      <c r="D770" s="35">
        <v>7186.92</v>
      </c>
      <c r="E770" s="67">
        <f t="shared" si="22"/>
        <v>1078.038</v>
      </c>
      <c r="F770" s="68">
        <v>0.15</v>
      </c>
      <c r="G770" s="65"/>
      <c r="H770" s="65" t="s">
        <v>2266</v>
      </c>
      <c r="I770" s="127">
        <v>44572</v>
      </c>
      <c r="J770" s="66" t="s">
        <v>2379</v>
      </c>
      <c r="K770" s="83" t="s">
        <v>4021</v>
      </c>
      <c r="L770" s="30">
        <v>62806</v>
      </c>
      <c r="M770" s="83" t="str">
        <f>VLOOKUP(L770,Kardex!$A$1:$I$4996,2,FALSE)</f>
        <v>MAGAÑA ESPINOSA ERIKA GABRIELA</v>
      </c>
      <c r="N770" s="83" t="str">
        <f>VLOOKUP(L770,Kardex!$A$1:$I$4996,4,FALSE)</f>
        <v>ASESOR</v>
      </c>
      <c r="O770" s="83" t="str">
        <f>VLOOKUP(L770,Kardex!$A$1:$I$4996,5,FALSE)</f>
        <v>JAL ZAPOPAN PLAZA PATRIA</v>
      </c>
      <c r="P770" s="49">
        <v>0.3</v>
      </c>
      <c r="Q770" s="120">
        <f t="shared" si="23"/>
        <v>323.41140000000001</v>
      </c>
    </row>
    <row r="771" spans="1:17" s="125" customFormat="1" ht="12" customHeight="1">
      <c r="A771" s="83" t="s">
        <v>2338</v>
      </c>
      <c r="B771" s="84" t="s">
        <v>1249</v>
      </c>
      <c r="C771" s="34">
        <v>3101900019844</v>
      </c>
      <c r="D771" s="35">
        <v>6876.43</v>
      </c>
      <c r="E771" s="67">
        <f t="shared" ref="E771:E834" si="24">+D771*F771</f>
        <v>893.93590000000006</v>
      </c>
      <c r="F771" s="68">
        <v>0.13</v>
      </c>
      <c r="G771" s="65"/>
      <c r="H771" s="65" t="s">
        <v>2266</v>
      </c>
      <c r="I771" s="127">
        <v>44587</v>
      </c>
      <c r="J771" s="66" t="s">
        <v>2379</v>
      </c>
      <c r="K771" s="83" t="s">
        <v>4022</v>
      </c>
      <c r="L771" s="30">
        <v>62806</v>
      </c>
      <c r="M771" s="83" t="str">
        <f>VLOOKUP(L771,Kardex!$A$1:$I$4996,2,FALSE)</f>
        <v>MAGAÑA ESPINOSA ERIKA GABRIELA</v>
      </c>
      <c r="N771" s="83" t="str">
        <f>VLOOKUP(L771,Kardex!$A$1:$I$4996,4,FALSE)</f>
        <v>ASESOR</v>
      </c>
      <c r="O771" s="83" t="str">
        <f>VLOOKUP(L771,Kardex!$A$1:$I$4996,5,FALSE)</f>
        <v>JAL ZAPOPAN PLAZA PATRIA</v>
      </c>
      <c r="P771" s="49">
        <v>0.3</v>
      </c>
      <c r="Q771" s="120">
        <f t="shared" ref="Q771:Q834" si="25">E771*P771</f>
        <v>268.18077</v>
      </c>
    </row>
    <row r="772" spans="1:17" s="125" customFormat="1" ht="12" customHeight="1">
      <c r="A772" s="83" t="s">
        <v>2338</v>
      </c>
      <c r="B772" s="84" t="s">
        <v>1249</v>
      </c>
      <c r="C772" s="34">
        <v>3101900019845</v>
      </c>
      <c r="D772" s="35">
        <v>7341.9</v>
      </c>
      <c r="E772" s="67">
        <f t="shared" si="24"/>
        <v>954.447</v>
      </c>
      <c r="F772" s="68">
        <v>0.13</v>
      </c>
      <c r="G772" s="65"/>
      <c r="H772" s="65" t="s">
        <v>2266</v>
      </c>
      <c r="I772" s="127">
        <v>44587</v>
      </c>
      <c r="J772" s="66" t="s">
        <v>2379</v>
      </c>
      <c r="K772" s="83" t="s">
        <v>4022</v>
      </c>
      <c r="L772" s="30">
        <v>62806</v>
      </c>
      <c r="M772" s="83" t="str">
        <f>VLOOKUP(L772,Kardex!$A$1:$I$4996,2,FALSE)</f>
        <v>MAGAÑA ESPINOSA ERIKA GABRIELA</v>
      </c>
      <c r="N772" s="83" t="str">
        <f>VLOOKUP(L772,Kardex!$A$1:$I$4996,4,FALSE)</f>
        <v>ASESOR</v>
      </c>
      <c r="O772" s="83" t="str">
        <f>VLOOKUP(L772,Kardex!$A$1:$I$4996,5,FALSE)</f>
        <v>JAL ZAPOPAN PLAZA PATRIA</v>
      </c>
      <c r="P772" s="49">
        <v>0.3</v>
      </c>
      <c r="Q772" s="120">
        <f t="shared" si="25"/>
        <v>286.33409999999998</v>
      </c>
    </row>
    <row r="773" spans="1:17" s="125" customFormat="1" ht="12" customHeight="1">
      <c r="A773" s="83" t="s">
        <v>2338</v>
      </c>
      <c r="B773" s="84" t="s">
        <v>1249</v>
      </c>
      <c r="C773" s="34">
        <v>3101900018484</v>
      </c>
      <c r="D773" s="35">
        <v>2659.1</v>
      </c>
      <c r="E773" s="67">
        <f t="shared" si="24"/>
        <v>345.68299999999999</v>
      </c>
      <c r="F773" s="68">
        <v>0.13</v>
      </c>
      <c r="G773" s="65"/>
      <c r="H773" s="65" t="s">
        <v>2266</v>
      </c>
      <c r="I773" s="127">
        <v>44589</v>
      </c>
      <c r="J773" s="66" t="s">
        <v>2379</v>
      </c>
      <c r="K773" s="83" t="s">
        <v>4023</v>
      </c>
      <c r="L773" s="30">
        <v>62806</v>
      </c>
      <c r="M773" s="83" t="str">
        <f>VLOOKUP(L773,Kardex!$A$1:$I$4996,2,FALSE)</f>
        <v>MAGAÑA ESPINOSA ERIKA GABRIELA</v>
      </c>
      <c r="N773" s="83" t="str">
        <f>VLOOKUP(L773,Kardex!$A$1:$I$4996,4,FALSE)</f>
        <v>ASESOR</v>
      </c>
      <c r="O773" s="83" t="str">
        <f>VLOOKUP(L773,Kardex!$A$1:$I$4996,5,FALSE)</f>
        <v>JAL ZAPOPAN PLAZA PATRIA</v>
      </c>
      <c r="P773" s="49">
        <v>0.3</v>
      </c>
      <c r="Q773" s="120">
        <f t="shared" si="25"/>
        <v>103.70489999999999</v>
      </c>
    </row>
    <row r="774" spans="1:17" s="125" customFormat="1" ht="12" customHeight="1">
      <c r="A774" s="83" t="s">
        <v>2332</v>
      </c>
      <c r="B774" s="84" t="s">
        <v>1249</v>
      </c>
      <c r="C774" s="34">
        <v>1001900012111</v>
      </c>
      <c r="D774" s="35">
        <v>10000</v>
      </c>
      <c r="E774" s="67">
        <f t="shared" si="24"/>
        <v>2600</v>
      </c>
      <c r="F774" s="68">
        <v>0.26</v>
      </c>
      <c r="G774" s="65"/>
      <c r="H774" s="65" t="s">
        <v>2266</v>
      </c>
      <c r="I774" s="127">
        <v>44568</v>
      </c>
      <c r="J774" s="66" t="s">
        <v>2379</v>
      </c>
      <c r="K774" s="83" t="s">
        <v>4024</v>
      </c>
      <c r="L774" s="30">
        <v>62181</v>
      </c>
      <c r="M774" s="83" t="str">
        <f>VLOOKUP(L774,Kardex!$A$1:$I$4996,2,FALSE)</f>
        <v>NAVARRO CISNEROS HUGO SALVADOR</v>
      </c>
      <c r="N774" s="83" t="str">
        <f>VLOOKUP(L774,Kardex!$A$1:$I$4996,4,FALSE)</f>
        <v>ASESOR SENIOR</v>
      </c>
      <c r="O774" s="83" t="str">
        <f>VLOOKUP(L774,Kardex!$A$1:$I$4996,5,FALSE)</f>
        <v>JAL ZAPOPAN PLAZA PATRIA</v>
      </c>
      <c r="P774" s="49">
        <v>0.3</v>
      </c>
      <c r="Q774" s="120">
        <f t="shared" si="25"/>
        <v>780</v>
      </c>
    </row>
    <row r="775" spans="1:17" s="125" customFormat="1" ht="12" customHeight="1">
      <c r="A775" s="83" t="s">
        <v>2311</v>
      </c>
      <c r="B775" s="84" t="s">
        <v>1249</v>
      </c>
      <c r="C775" s="34">
        <v>4012000019107</v>
      </c>
      <c r="D775" s="35">
        <v>3626.34</v>
      </c>
      <c r="E775" s="67">
        <f t="shared" si="24"/>
        <v>543.95100000000002</v>
      </c>
      <c r="F775" s="68">
        <v>0.15</v>
      </c>
      <c r="G775" s="65"/>
      <c r="H775" s="65" t="s">
        <v>2266</v>
      </c>
      <c r="I775" s="127">
        <v>44594</v>
      </c>
      <c r="J775" s="66" t="s">
        <v>2379</v>
      </c>
      <c r="K775" s="83" t="s">
        <v>4025</v>
      </c>
      <c r="L775" s="30">
        <v>62181</v>
      </c>
      <c r="M775" s="83" t="str">
        <f>VLOOKUP(L775,Kardex!$A$1:$I$4996,2,FALSE)</f>
        <v>NAVARRO CISNEROS HUGO SALVADOR</v>
      </c>
      <c r="N775" s="83" t="str">
        <f>VLOOKUP(L775,Kardex!$A$1:$I$4996,4,FALSE)</f>
        <v>ASESOR SENIOR</v>
      </c>
      <c r="O775" s="83" t="str">
        <f>VLOOKUP(L775,Kardex!$A$1:$I$4996,5,FALSE)</f>
        <v>JAL ZAPOPAN PLAZA PATRIA</v>
      </c>
      <c r="P775" s="49">
        <v>0.3</v>
      </c>
      <c r="Q775" s="120">
        <f t="shared" si="25"/>
        <v>163.18530000000001</v>
      </c>
    </row>
    <row r="776" spans="1:17" s="125" customFormat="1" ht="12" customHeight="1">
      <c r="A776" s="83" t="s">
        <v>2335</v>
      </c>
      <c r="B776" s="84" t="s">
        <v>1249</v>
      </c>
      <c r="C776" s="34">
        <v>2882100046537</v>
      </c>
      <c r="D776" s="35">
        <v>370.58</v>
      </c>
      <c r="E776" s="67">
        <f t="shared" si="24"/>
        <v>70.410200000000003</v>
      </c>
      <c r="F776" s="68">
        <v>0.19</v>
      </c>
      <c r="G776" s="65"/>
      <c r="H776" s="65" t="s">
        <v>2339</v>
      </c>
      <c r="I776" s="127">
        <v>44579</v>
      </c>
      <c r="J776" s="66" t="s">
        <v>2322</v>
      </c>
      <c r="K776" s="83" t="s">
        <v>3087</v>
      </c>
      <c r="L776" s="30">
        <v>60349</v>
      </c>
      <c r="M776" s="83" t="str">
        <f>VLOOKUP(L776,Kardex!$A$1:$I$4996,2,FALSE)</f>
        <v>MARTINEZ CAMPERO LUIS ADRIAN</v>
      </c>
      <c r="N776" s="83" t="str">
        <f>VLOOKUP(L776,Kardex!$A$1:$I$4996,4,FALSE)</f>
        <v>SUBDIRECTOR DE PROMOCION</v>
      </c>
      <c r="O776" s="83" t="str">
        <f>VLOOKUP(L776,Kardex!$A$1:$I$4996,5,FALSE)</f>
        <v>CD MX SANTA FE GLEZ CAMARENA</v>
      </c>
      <c r="P776" s="49">
        <v>0.3</v>
      </c>
      <c r="Q776" s="120">
        <f t="shared" si="25"/>
        <v>21.123059999999999</v>
      </c>
    </row>
    <row r="777" spans="1:17" s="125" customFormat="1" ht="12" customHeight="1">
      <c r="A777" s="83" t="s">
        <v>2311</v>
      </c>
      <c r="B777" s="84" t="s">
        <v>1249</v>
      </c>
      <c r="C777" s="34">
        <v>4012000064762</v>
      </c>
      <c r="D777" s="35">
        <v>602.83000000000004</v>
      </c>
      <c r="E777" s="67">
        <f t="shared" si="24"/>
        <v>90.424500000000009</v>
      </c>
      <c r="F777" s="68">
        <v>0.15</v>
      </c>
      <c r="G777" s="65"/>
      <c r="H777" s="65" t="s">
        <v>2339</v>
      </c>
      <c r="I777" s="127">
        <v>44587</v>
      </c>
      <c r="J777" s="66" t="s">
        <v>2379</v>
      </c>
      <c r="K777" s="83" t="s">
        <v>3088</v>
      </c>
      <c r="L777" s="30">
        <v>62952</v>
      </c>
      <c r="M777" s="83" t="str">
        <f>VLOOKUP(L777,Kardex!$A$1:$I$4996,2,FALSE)</f>
        <v>NUÑEZ OLMEDO KAREN ANDREA</v>
      </c>
      <c r="N777" s="83" t="str">
        <f>VLOOKUP(L777,Kardex!$A$1:$I$4996,4,FALSE)</f>
        <v>EJECUTIVO DE SERVICIO</v>
      </c>
      <c r="O777" s="83" t="str">
        <f>VLOOKUP(L777,Kardex!$A$1:$I$4996,5,FALSE)</f>
        <v>JAL ZAPOPAN PLAZA PATRIA</v>
      </c>
      <c r="P777" s="49">
        <v>0.3</v>
      </c>
      <c r="Q777" s="120">
        <f t="shared" si="25"/>
        <v>27.127350000000003</v>
      </c>
    </row>
    <row r="778" spans="1:17" s="125" customFormat="1" ht="12" customHeight="1">
      <c r="A778" s="83" t="s">
        <v>2311</v>
      </c>
      <c r="B778" s="84" t="s">
        <v>1249</v>
      </c>
      <c r="C778" s="34">
        <v>4011900339283</v>
      </c>
      <c r="D778" s="35">
        <v>331.93</v>
      </c>
      <c r="E778" s="67">
        <f t="shared" si="24"/>
        <v>49.789499999999997</v>
      </c>
      <c r="F778" s="68">
        <v>0.15</v>
      </c>
      <c r="G778" s="65"/>
      <c r="H778" s="65" t="s">
        <v>2339</v>
      </c>
      <c r="I778" s="127">
        <v>44567</v>
      </c>
      <c r="J778" s="66" t="s">
        <v>2379</v>
      </c>
      <c r="K778" s="83" t="s">
        <v>3089</v>
      </c>
      <c r="L778" s="30">
        <v>97229</v>
      </c>
      <c r="M778" s="83" t="str">
        <f>VLOOKUP(L778,Kardex!$A$1:$I$4996,2,FALSE)</f>
        <v>OLMEDO CUEVAS AMANDA GABRIELA</v>
      </c>
      <c r="N778" s="83" t="str">
        <f>VLOOKUP(L778,Kardex!$A$1:$I$4996,4,FALSE)</f>
        <v>ASESOR SENIOR</v>
      </c>
      <c r="O778" s="83" t="str">
        <f>VLOOKUP(L778,Kardex!$A$1:$I$4996,5,FALSE)</f>
        <v>JAL ZAPOPAN PLAZA PATRIA</v>
      </c>
      <c r="P778" s="49">
        <v>0.3</v>
      </c>
      <c r="Q778" s="120">
        <f t="shared" si="25"/>
        <v>14.936849999999998</v>
      </c>
    </row>
    <row r="779" spans="1:17" s="125" customFormat="1" ht="12" customHeight="1">
      <c r="A779" s="83" t="s">
        <v>2311</v>
      </c>
      <c r="B779" s="84" t="s">
        <v>1249</v>
      </c>
      <c r="C779" s="34">
        <v>4011900420782</v>
      </c>
      <c r="D779" s="35">
        <v>1169.3399999999999</v>
      </c>
      <c r="E779" s="67">
        <f t="shared" si="24"/>
        <v>175.40099999999998</v>
      </c>
      <c r="F779" s="68">
        <v>0.15</v>
      </c>
      <c r="G779" s="65"/>
      <c r="H779" s="65" t="s">
        <v>2265</v>
      </c>
      <c r="I779" s="127">
        <v>44575</v>
      </c>
      <c r="J779" s="66" t="s">
        <v>2379</v>
      </c>
      <c r="K779" s="83" t="s">
        <v>4026</v>
      </c>
      <c r="L779" s="30">
        <v>97229</v>
      </c>
      <c r="M779" s="83" t="str">
        <f>VLOOKUP(L779,Kardex!$A$1:$I$4996,2,FALSE)</f>
        <v>OLMEDO CUEVAS AMANDA GABRIELA</v>
      </c>
      <c r="N779" s="83" t="str">
        <f>VLOOKUP(L779,Kardex!$A$1:$I$4996,4,FALSE)</f>
        <v>ASESOR SENIOR</v>
      </c>
      <c r="O779" s="83" t="str">
        <f>VLOOKUP(L779,Kardex!$A$1:$I$4996,5,FALSE)</f>
        <v>JAL ZAPOPAN PLAZA PATRIA</v>
      </c>
      <c r="P779" s="49">
        <v>0.3</v>
      </c>
      <c r="Q779" s="120">
        <f t="shared" si="25"/>
        <v>52.620299999999993</v>
      </c>
    </row>
    <row r="780" spans="1:17" s="125" customFormat="1" ht="12" customHeight="1">
      <c r="A780" s="83" t="s">
        <v>2311</v>
      </c>
      <c r="B780" s="84" t="s">
        <v>1249</v>
      </c>
      <c r="C780" s="34">
        <v>4012000022161</v>
      </c>
      <c r="D780" s="35">
        <v>7307.69</v>
      </c>
      <c r="E780" s="67">
        <f t="shared" si="24"/>
        <v>1096.1534999999999</v>
      </c>
      <c r="F780" s="68">
        <v>0.15</v>
      </c>
      <c r="G780" s="65"/>
      <c r="H780" s="65" t="s">
        <v>2266</v>
      </c>
      <c r="I780" s="127">
        <v>44582</v>
      </c>
      <c r="J780" s="66" t="s">
        <v>2379</v>
      </c>
      <c r="K780" s="83" t="s">
        <v>4027</v>
      </c>
      <c r="L780" s="30">
        <v>97229</v>
      </c>
      <c r="M780" s="83" t="str">
        <f>VLOOKUP(L780,Kardex!$A$1:$I$4996,2,FALSE)</f>
        <v>OLMEDO CUEVAS AMANDA GABRIELA</v>
      </c>
      <c r="N780" s="83" t="str">
        <f>VLOOKUP(L780,Kardex!$A$1:$I$4996,4,FALSE)</f>
        <v>ASESOR SENIOR</v>
      </c>
      <c r="O780" s="83" t="str">
        <f>VLOOKUP(L780,Kardex!$A$1:$I$4996,5,FALSE)</f>
        <v>JAL ZAPOPAN PLAZA PATRIA</v>
      </c>
      <c r="P780" s="49">
        <v>0.3</v>
      </c>
      <c r="Q780" s="120">
        <f t="shared" si="25"/>
        <v>328.84604999999993</v>
      </c>
    </row>
    <row r="781" spans="1:17" s="125" customFormat="1" ht="12" customHeight="1">
      <c r="A781" s="83" t="s">
        <v>2311</v>
      </c>
      <c r="B781" s="84" t="s">
        <v>1249</v>
      </c>
      <c r="C781" s="34">
        <v>4012200013604</v>
      </c>
      <c r="D781" s="35">
        <v>4921.1099999999997</v>
      </c>
      <c r="E781" s="67">
        <f t="shared" si="24"/>
        <v>738.16649999999993</v>
      </c>
      <c r="F781" s="68">
        <v>0.15</v>
      </c>
      <c r="G781" s="65"/>
      <c r="H781" s="65" t="s">
        <v>2266</v>
      </c>
      <c r="I781" s="127">
        <v>44586</v>
      </c>
      <c r="J781" s="66" t="s">
        <v>2322</v>
      </c>
      <c r="K781" s="83" t="s">
        <v>4028</v>
      </c>
      <c r="L781" s="30">
        <v>97229</v>
      </c>
      <c r="M781" s="83" t="str">
        <f>VLOOKUP(L781,Kardex!$A$1:$I$4996,2,FALSE)</f>
        <v>OLMEDO CUEVAS AMANDA GABRIELA</v>
      </c>
      <c r="N781" s="83" t="str">
        <f>VLOOKUP(L781,Kardex!$A$1:$I$4996,4,FALSE)</f>
        <v>ASESOR SENIOR</v>
      </c>
      <c r="O781" s="83" t="str">
        <f>VLOOKUP(L781,Kardex!$A$1:$I$4996,5,FALSE)</f>
        <v>JAL ZAPOPAN PLAZA PATRIA</v>
      </c>
      <c r="P781" s="49">
        <v>0.3</v>
      </c>
      <c r="Q781" s="120">
        <f t="shared" si="25"/>
        <v>221.44994999999997</v>
      </c>
    </row>
    <row r="782" spans="1:17" s="125" customFormat="1" ht="12" customHeight="1">
      <c r="A782" s="83" t="s">
        <v>2311</v>
      </c>
      <c r="B782" s="84" t="s">
        <v>1249</v>
      </c>
      <c r="C782" s="34">
        <v>4012200008649</v>
      </c>
      <c r="D782" s="35">
        <v>4388.8999999999996</v>
      </c>
      <c r="E782" s="67">
        <f t="shared" si="24"/>
        <v>658.33499999999992</v>
      </c>
      <c r="F782" s="68">
        <v>0.15</v>
      </c>
      <c r="G782" s="65"/>
      <c r="H782" s="65" t="s">
        <v>2266</v>
      </c>
      <c r="I782" s="127">
        <v>44573</v>
      </c>
      <c r="J782" s="66" t="s">
        <v>2322</v>
      </c>
      <c r="K782" s="83" t="s">
        <v>4029</v>
      </c>
      <c r="L782" s="30">
        <v>97344</v>
      </c>
      <c r="M782" s="83" t="str">
        <f>VLOOKUP(L782,Kardex!$A$1:$I$4996,2,FALSE)</f>
        <v>ORTIZ JIMENEZ MARTHA SUSANA</v>
      </c>
      <c r="N782" s="83" t="str">
        <f>VLOOKUP(L782,Kardex!$A$1:$I$4996,4,FALSE)</f>
        <v>ASESOR SENIOR</v>
      </c>
      <c r="O782" s="83" t="str">
        <f>VLOOKUP(L782,Kardex!$A$1:$I$4996,5,FALSE)</f>
        <v>JAL ZAPOPAN PLAZA PATRIA</v>
      </c>
      <c r="P782" s="49">
        <v>0.3</v>
      </c>
      <c r="Q782" s="120">
        <f t="shared" si="25"/>
        <v>197.50049999999996</v>
      </c>
    </row>
    <row r="783" spans="1:17" s="125" customFormat="1" ht="12" customHeight="1">
      <c r="A783" s="83" t="s">
        <v>2311</v>
      </c>
      <c r="B783" s="84" t="s">
        <v>1249</v>
      </c>
      <c r="C783" s="34">
        <v>4012200009633</v>
      </c>
      <c r="D783" s="35">
        <v>2690.44</v>
      </c>
      <c r="E783" s="67">
        <f t="shared" si="24"/>
        <v>403.56599999999997</v>
      </c>
      <c r="F783" s="68">
        <v>0.15</v>
      </c>
      <c r="G783" s="65"/>
      <c r="H783" s="65" t="s">
        <v>2266</v>
      </c>
      <c r="I783" s="127">
        <v>44574</v>
      </c>
      <c r="J783" s="66" t="s">
        <v>2322</v>
      </c>
      <c r="K783" s="83" t="s">
        <v>4030</v>
      </c>
      <c r="L783" s="30">
        <v>97344</v>
      </c>
      <c r="M783" s="83" t="str">
        <f>VLOOKUP(L783,Kardex!$A$1:$I$4996,2,FALSE)</f>
        <v>ORTIZ JIMENEZ MARTHA SUSANA</v>
      </c>
      <c r="N783" s="83" t="str">
        <f>VLOOKUP(L783,Kardex!$A$1:$I$4996,4,FALSE)</f>
        <v>ASESOR SENIOR</v>
      </c>
      <c r="O783" s="83" t="str">
        <f>VLOOKUP(L783,Kardex!$A$1:$I$4996,5,FALSE)</f>
        <v>JAL ZAPOPAN PLAZA PATRIA</v>
      </c>
      <c r="P783" s="49">
        <v>0.3</v>
      </c>
      <c r="Q783" s="120">
        <f t="shared" si="25"/>
        <v>121.06979999999999</v>
      </c>
    </row>
    <row r="784" spans="1:17" s="125" customFormat="1" ht="12" customHeight="1">
      <c r="A784" s="83" t="s">
        <v>2311</v>
      </c>
      <c r="B784" s="84" t="s">
        <v>1249</v>
      </c>
      <c r="C784" s="34">
        <v>4011900499914</v>
      </c>
      <c r="D784" s="35">
        <v>437.39</v>
      </c>
      <c r="E784" s="67">
        <f t="shared" si="24"/>
        <v>65.608499999999992</v>
      </c>
      <c r="F784" s="68">
        <v>0.15</v>
      </c>
      <c r="G784" s="65"/>
      <c r="H784" s="65" t="s">
        <v>2339</v>
      </c>
      <c r="I784" s="127">
        <v>44582</v>
      </c>
      <c r="J784" s="66" t="s">
        <v>2379</v>
      </c>
      <c r="K784" s="83" t="s">
        <v>3090</v>
      </c>
      <c r="L784" s="30">
        <v>97344</v>
      </c>
      <c r="M784" s="83" t="str">
        <f>VLOOKUP(L784,Kardex!$A$1:$I$4996,2,FALSE)</f>
        <v>ORTIZ JIMENEZ MARTHA SUSANA</v>
      </c>
      <c r="N784" s="83" t="str">
        <f>VLOOKUP(L784,Kardex!$A$1:$I$4996,4,FALSE)</f>
        <v>ASESOR SENIOR</v>
      </c>
      <c r="O784" s="83" t="str">
        <f>VLOOKUP(L784,Kardex!$A$1:$I$4996,5,FALSE)</f>
        <v>JAL ZAPOPAN PLAZA PATRIA</v>
      </c>
      <c r="P784" s="49">
        <v>0.3</v>
      </c>
      <c r="Q784" s="120">
        <f t="shared" si="25"/>
        <v>19.682549999999996</v>
      </c>
    </row>
    <row r="785" spans="1:17" s="125" customFormat="1" ht="12" customHeight="1">
      <c r="A785" s="83" t="s">
        <v>2338</v>
      </c>
      <c r="B785" s="84" t="s">
        <v>1249</v>
      </c>
      <c r="C785" s="34">
        <v>3101900018513</v>
      </c>
      <c r="D785" s="35">
        <v>5364.74</v>
      </c>
      <c r="E785" s="67">
        <f t="shared" si="24"/>
        <v>697.4162</v>
      </c>
      <c r="F785" s="68">
        <v>0.13</v>
      </c>
      <c r="G785" s="65"/>
      <c r="H785" s="65" t="s">
        <v>2266</v>
      </c>
      <c r="I785" s="127">
        <v>44588</v>
      </c>
      <c r="J785" s="66" t="s">
        <v>2379</v>
      </c>
      <c r="K785" s="83" t="s">
        <v>4031</v>
      </c>
      <c r="L785" s="30">
        <v>97344</v>
      </c>
      <c r="M785" s="83" t="str">
        <f>VLOOKUP(L785,Kardex!$A$1:$I$4996,2,FALSE)</f>
        <v>ORTIZ JIMENEZ MARTHA SUSANA</v>
      </c>
      <c r="N785" s="83" t="str">
        <f>VLOOKUP(L785,Kardex!$A$1:$I$4996,4,FALSE)</f>
        <v>ASESOR SENIOR</v>
      </c>
      <c r="O785" s="83" t="str">
        <f>VLOOKUP(L785,Kardex!$A$1:$I$4996,5,FALSE)</f>
        <v>JAL ZAPOPAN PLAZA PATRIA</v>
      </c>
      <c r="P785" s="49">
        <v>0.3</v>
      </c>
      <c r="Q785" s="120">
        <f t="shared" si="25"/>
        <v>209.22486000000001</v>
      </c>
    </row>
    <row r="786" spans="1:17" s="125" customFormat="1" ht="12" customHeight="1">
      <c r="A786" s="83" t="s">
        <v>2338</v>
      </c>
      <c r="B786" s="84" t="s">
        <v>1249</v>
      </c>
      <c r="C786" s="34">
        <v>3101900006731</v>
      </c>
      <c r="D786" s="35">
        <v>204.76</v>
      </c>
      <c r="E786" s="67">
        <f t="shared" si="24"/>
        <v>26.6188</v>
      </c>
      <c r="F786" s="68">
        <v>0.13</v>
      </c>
      <c r="G786" s="65"/>
      <c r="H786" s="65" t="s">
        <v>2339</v>
      </c>
      <c r="I786" s="127">
        <v>44589</v>
      </c>
      <c r="J786" s="66" t="s">
        <v>2379</v>
      </c>
      <c r="K786" s="83" t="s">
        <v>3640</v>
      </c>
      <c r="L786" s="30">
        <v>97344</v>
      </c>
      <c r="M786" s="83" t="str">
        <f>VLOOKUP(L786,Kardex!$A$1:$I$4996,2,FALSE)</f>
        <v>ORTIZ JIMENEZ MARTHA SUSANA</v>
      </c>
      <c r="N786" s="83" t="str">
        <f>VLOOKUP(L786,Kardex!$A$1:$I$4996,4,FALSE)</f>
        <v>ASESOR SENIOR</v>
      </c>
      <c r="O786" s="83" t="str">
        <f>VLOOKUP(L786,Kardex!$A$1:$I$4996,5,FALSE)</f>
        <v>JAL ZAPOPAN PLAZA PATRIA</v>
      </c>
      <c r="P786" s="49">
        <v>0.3</v>
      </c>
      <c r="Q786" s="120">
        <f t="shared" si="25"/>
        <v>7.9856400000000001</v>
      </c>
    </row>
    <row r="787" spans="1:17" s="125" customFormat="1" ht="12" customHeight="1">
      <c r="A787" s="83" t="s">
        <v>2311</v>
      </c>
      <c r="B787" s="84" t="s">
        <v>1249</v>
      </c>
      <c r="C787" s="34">
        <v>4011900435858</v>
      </c>
      <c r="D787" s="35">
        <v>372.42</v>
      </c>
      <c r="E787" s="67">
        <f t="shared" si="24"/>
        <v>55.863</v>
      </c>
      <c r="F787" s="68">
        <v>0.15</v>
      </c>
      <c r="G787" s="65"/>
      <c r="H787" s="65" t="s">
        <v>2339</v>
      </c>
      <c r="I787" s="127">
        <v>44589</v>
      </c>
      <c r="J787" s="66" t="s">
        <v>2379</v>
      </c>
      <c r="K787" s="83" t="s">
        <v>3091</v>
      </c>
      <c r="L787" s="30">
        <v>97344</v>
      </c>
      <c r="M787" s="83" t="str">
        <f>VLOOKUP(L787,Kardex!$A$1:$I$4996,2,FALSE)</f>
        <v>ORTIZ JIMENEZ MARTHA SUSANA</v>
      </c>
      <c r="N787" s="83" t="str">
        <f>VLOOKUP(L787,Kardex!$A$1:$I$4996,4,FALSE)</f>
        <v>ASESOR SENIOR</v>
      </c>
      <c r="O787" s="83" t="str">
        <f>VLOOKUP(L787,Kardex!$A$1:$I$4996,5,FALSE)</f>
        <v>JAL ZAPOPAN PLAZA PATRIA</v>
      </c>
      <c r="P787" s="49">
        <v>0.3</v>
      </c>
      <c r="Q787" s="120">
        <f t="shared" si="25"/>
        <v>16.758900000000001</v>
      </c>
    </row>
    <row r="788" spans="1:17" s="125" customFormat="1" ht="12" customHeight="1">
      <c r="A788" s="83" t="s">
        <v>2311</v>
      </c>
      <c r="B788" s="84" t="s">
        <v>1249</v>
      </c>
      <c r="C788" s="34">
        <v>4012000092621</v>
      </c>
      <c r="D788" s="35">
        <v>487.64</v>
      </c>
      <c r="E788" s="67">
        <f t="shared" si="24"/>
        <v>73.146000000000001</v>
      </c>
      <c r="F788" s="68">
        <v>0.15</v>
      </c>
      <c r="G788" s="65"/>
      <c r="H788" s="65" t="s">
        <v>2339</v>
      </c>
      <c r="I788" s="127">
        <v>44589</v>
      </c>
      <c r="J788" s="66" t="s">
        <v>2379</v>
      </c>
      <c r="K788" s="83" t="s">
        <v>3571</v>
      </c>
      <c r="L788" s="30">
        <v>97344</v>
      </c>
      <c r="M788" s="83" t="str">
        <f>VLOOKUP(L788,Kardex!$A$1:$I$4996,2,FALSE)</f>
        <v>ORTIZ JIMENEZ MARTHA SUSANA</v>
      </c>
      <c r="N788" s="83" t="str">
        <f>VLOOKUP(L788,Kardex!$A$1:$I$4996,4,FALSE)</f>
        <v>ASESOR SENIOR</v>
      </c>
      <c r="O788" s="83" t="str">
        <f>VLOOKUP(L788,Kardex!$A$1:$I$4996,5,FALSE)</f>
        <v>JAL ZAPOPAN PLAZA PATRIA</v>
      </c>
      <c r="P788" s="49">
        <v>0.3</v>
      </c>
      <c r="Q788" s="120">
        <f t="shared" si="25"/>
        <v>21.9438</v>
      </c>
    </row>
    <row r="789" spans="1:17" s="125" customFormat="1" ht="12" customHeight="1">
      <c r="A789" s="83" t="s">
        <v>2338</v>
      </c>
      <c r="B789" s="84" t="s">
        <v>1249</v>
      </c>
      <c r="C789" s="34">
        <v>3101900011396</v>
      </c>
      <c r="D789" s="35">
        <v>252.25</v>
      </c>
      <c r="E789" s="67">
        <f t="shared" si="24"/>
        <v>32.792500000000004</v>
      </c>
      <c r="F789" s="68">
        <v>0.13</v>
      </c>
      <c r="G789" s="65"/>
      <c r="H789" s="65" t="s">
        <v>2339</v>
      </c>
      <c r="I789" s="127">
        <v>44594</v>
      </c>
      <c r="J789" s="66" t="s">
        <v>2379</v>
      </c>
      <c r="K789" s="83" t="s">
        <v>3090</v>
      </c>
      <c r="L789" s="30">
        <v>97344</v>
      </c>
      <c r="M789" s="83" t="str">
        <f>VLOOKUP(L789,Kardex!$A$1:$I$4996,2,FALSE)</f>
        <v>ORTIZ JIMENEZ MARTHA SUSANA</v>
      </c>
      <c r="N789" s="83" t="str">
        <f>VLOOKUP(L789,Kardex!$A$1:$I$4996,4,FALSE)</f>
        <v>ASESOR SENIOR</v>
      </c>
      <c r="O789" s="83" t="str">
        <f>VLOOKUP(L789,Kardex!$A$1:$I$4996,5,FALSE)</f>
        <v>JAL ZAPOPAN PLAZA PATRIA</v>
      </c>
      <c r="P789" s="49">
        <v>0.3</v>
      </c>
      <c r="Q789" s="120">
        <f t="shared" si="25"/>
        <v>9.8377500000000015</v>
      </c>
    </row>
    <row r="790" spans="1:17" s="125" customFormat="1" ht="12" customHeight="1">
      <c r="A790" s="83" t="s">
        <v>2338</v>
      </c>
      <c r="B790" s="84" t="s">
        <v>1249</v>
      </c>
      <c r="C790" s="34">
        <v>3101900011468</v>
      </c>
      <c r="D790" s="35">
        <v>262.72000000000003</v>
      </c>
      <c r="E790" s="67">
        <f t="shared" si="24"/>
        <v>34.153600000000004</v>
      </c>
      <c r="F790" s="68">
        <v>0.13</v>
      </c>
      <c r="G790" s="65"/>
      <c r="H790" s="65" t="s">
        <v>2339</v>
      </c>
      <c r="I790" s="127">
        <v>44594</v>
      </c>
      <c r="J790" s="66" t="s">
        <v>2379</v>
      </c>
      <c r="K790" s="83" t="s">
        <v>3641</v>
      </c>
      <c r="L790" s="30">
        <v>97344</v>
      </c>
      <c r="M790" s="83" t="str">
        <f>VLOOKUP(L790,Kardex!$A$1:$I$4996,2,FALSE)</f>
        <v>ORTIZ JIMENEZ MARTHA SUSANA</v>
      </c>
      <c r="N790" s="83" t="str">
        <f>VLOOKUP(L790,Kardex!$A$1:$I$4996,4,FALSE)</f>
        <v>ASESOR SENIOR</v>
      </c>
      <c r="O790" s="83" t="str">
        <f>VLOOKUP(L790,Kardex!$A$1:$I$4996,5,FALSE)</f>
        <v>JAL ZAPOPAN PLAZA PATRIA</v>
      </c>
      <c r="P790" s="49">
        <v>0.3</v>
      </c>
      <c r="Q790" s="120">
        <f t="shared" si="25"/>
        <v>10.246080000000001</v>
      </c>
    </row>
    <row r="791" spans="1:17" s="125" customFormat="1" ht="12" customHeight="1">
      <c r="A791" s="83" t="s">
        <v>2311</v>
      </c>
      <c r="B791" s="84" t="s">
        <v>1249</v>
      </c>
      <c r="C791" s="34">
        <v>4012100051110</v>
      </c>
      <c r="D791" s="35">
        <v>2554.02</v>
      </c>
      <c r="E791" s="67">
        <f t="shared" si="24"/>
        <v>383.10300000000001</v>
      </c>
      <c r="F791" s="68">
        <v>0.15</v>
      </c>
      <c r="G791" s="65"/>
      <c r="H791" s="65" t="s">
        <v>2308</v>
      </c>
      <c r="I791" s="127">
        <v>44579</v>
      </c>
      <c r="J791" s="66" t="s">
        <v>2379</v>
      </c>
      <c r="K791" s="83" t="s">
        <v>4032</v>
      </c>
      <c r="L791" s="30">
        <v>97013</v>
      </c>
      <c r="M791" s="83" t="str">
        <f>VLOOKUP(L791,Kardex!$A$1:$I$4996,2,FALSE)</f>
        <v>ROBLES GUEVARA ELVIA MARITZA</v>
      </c>
      <c r="N791" s="83" t="str">
        <f>VLOOKUP(L791,Kardex!$A$1:$I$4996,4,FALSE)</f>
        <v>DIRECTOR DE CENTRO FINANCIERO</v>
      </c>
      <c r="O791" s="83" t="str">
        <f>VLOOKUP(L791,Kardex!$A$1:$I$4996,5,FALSE)</f>
        <v>JAL ZAPOPAN PLAZA PATRIA</v>
      </c>
      <c r="P791" s="49">
        <v>0.3</v>
      </c>
      <c r="Q791" s="120">
        <f t="shared" si="25"/>
        <v>114.93089999999999</v>
      </c>
    </row>
    <row r="792" spans="1:17" s="125" customFormat="1" ht="12" customHeight="1">
      <c r="A792" s="83" t="s">
        <v>2338</v>
      </c>
      <c r="B792" s="84" t="s">
        <v>1249</v>
      </c>
      <c r="C792" s="34">
        <v>3101900016949</v>
      </c>
      <c r="D792" s="35">
        <v>1741.48</v>
      </c>
      <c r="E792" s="67">
        <f t="shared" si="24"/>
        <v>226.39240000000001</v>
      </c>
      <c r="F792" s="68">
        <v>0.13</v>
      </c>
      <c r="G792" s="65"/>
      <c r="H792" s="65" t="s">
        <v>2308</v>
      </c>
      <c r="I792" s="127">
        <v>44587</v>
      </c>
      <c r="J792" s="66" t="s">
        <v>2379</v>
      </c>
      <c r="K792" s="83" t="s">
        <v>4033</v>
      </c>
      <c r="L792" s="30">
        <v>97013</v>
      </c>
      <c r="M792" s="83" t="str">
        <f>VLOOKUP(L792,Kardex!$A$1:$I$4996,2,FALSE)</f>
        <v>ROBLES GUEVARA ELVIA MARITZA</v>
      </c>
      <c r="N792" s="83" t="str">
        <f>VLOOKUP(L792,Kardex!$A$1:$I$4996,4,FALSE)</f>
        <v>DIRECTOR DE CENTRO FINANCIERO</v>
      </c>
      <c r="O792" s="83" t="str">
        <f>VLOOKUP(L792,Kardex!$A$1:$I$4996,5,FALSE)</f>
        <v>JAL ZAPOPAN PLAZA PATRIA</v>
      </c>
      <c r="P792" s="49">
        <v>0.3</v>
      </c>
      <c r="Q792" s="120">
        <f t="shared" si="25"/>
        <v>67.917720000000003</v>
      </c>
    </row>
    <row r="793" spans="1:17" s="125" customFormat="1" ht="12" customHeight="1">
      <c r="A793" s="83" t="s">
        <v>2311</v>
      </c>
      <c r="B793" s="84" t="s">
        <v>1249</v>
      </c>
      <c r="C793" s="34">
        <v>4011900411764</v>
      </c>
      <c r="D793" s="35">
        <v>614.4</v>
      </c>
      <c r="E793" s="67">
        <f t="shared" si="24"/>
        <v>92.16</v>
      </c>
      <c r="F793" s="68">
        <v>0.15</v>
      </c>
      <c r="G793" s="65"/>
      <c r="H793" s="65" t="s">
        <v>2339</v>
      </c>
      <c r="I793" s="127">
        <v>44587</v>
      </c>
      <c r="J793" s="66" t="s">
        <v>2379</v>
      </c>
      <c r="K793" s="83" t="s">
        <v>3086</v>
      </c>
      <c r="L793" s="30">
        <v>97013</v>
      </c>
      <c r="M793" s="83" t="str">
        <f>VLOOKUP(L793,Kardex!$A$1:$I$4996,2,FALSE)</f>
        <v>ROBLES GUEVARA ELVIA MARITZA</v>
      </c>
      <c r="N793" s="83" t="str">
        <f>VLOOKUP(L793,Kardex!$A$1:$I$4996,4,FALSE)</f>
        <v>DIRECTOR DE CENTRO FINANCIERO</v>
      </c>
      <c r="O793" s="83" t="str">
        <f>VLOOKUP(L793,Kardex!$A$1:$I$4996,5,FALSE)</f>
        <v>JAL ZAPOPAN PLAZA PATRIA</v>
      </c>
      <c r="P793" s="49">
        <v>0.3</v>
      </c>
      <c r="Q793" s="120">
        <f t="shared" si="25"/>
        <v>27.648</v>
      </c>
    </row>
    <row r="794" spans="1:17" s="125" customFormat="1" ht="12" customHeight="1">
      <c r="A794" s="83" t="s">
        <v>2338</v>
      </c>
      <c r="B794" s="84" t="s">
        <v>1249</v>
      </c>
      <c r="C794" s="34">
        <v>3101900014914</v>
      </c>
      <c r="D794" s="35">
        <v>1757.42</v>
      </c>
      <c r="E794" s="67">
        <f t="shared" si="24"/>
        <v>228.46460000000002</v>
      </c>
      <c r="F794" s="68">
        <v>0.13</v>
      </c>
      <c r="G794" s="65"/>
      <c r="H794" s="65" t="s">
        <v>2266</v>
      </c>
      <c r="I794" s="127">
        <v>44578</v>
      </c>
      <c r="J794" s="66" t="s">
        <v>2379</v>
      </c>
      <c r="K794" s="83" t="s">
        <v>4034</v>
      </c>
      <c r="L794" s="30">
        <v>50922</v>
      </c>
      <c r="M794" s="83" t="str">
        <f>VLOOKUP(L794,Kardex!$A$1:$I$4996,2,FALSE)</f>
        <v>RUIZ FUENTES MARIA DE LOURDES</v>
      </c>
      <c r="N794" s="83" t="str">
        <f>VLOOKUP(L794,Kardex!$A$1:$I$4996,4,FALSE)</f>
        <v>ASESOR</v>
      </c>
      <c r="O794" s="83" t="str">
        <f>VLOOKUP(L794,Kardex!$A$1:$I$4996,5,FALSE)</f>
        <v>JAL ZAPOPAN PLAZA PATRIA</v>
      </c>
      <c r="P794" s="49">
        <v>0.3</v>
      </c>
      <c r="Q794" s="120">
        <f t="shared" si="25"/>
        <v>68.539380000000008</v>
      </c>
    </row>
    <row r="795" spans="1:17" s="125" customFormat="1" ht="12" customHeight="1">
      <c r="A795" s="83" t="s">
        <v>2311</v>
      </c>
      <c r="B795" s="84" t="s">
        <v>1249</v>
      </c>
      <c r="C795" s="34">
        <v>4011900411728</v>
      </c>
      <c r="D795" s="35">
        <v>424.62</v>
      </c>
      <c r="E795" s="67">
        <f t="shared" si="24"/>
        <v>63.692999999999998</v>
      </c>
      <c r="F795" s="68">
        <v>0.15</v>
      </c>
      <c r="G795" s="65"/>
      <c r="H795" s="65" t="s">
        <v>2339</v>
      </c>
      <c r="I795" s="127">
        <v>44578</v>
      </c>
      <c r="J795" s="66" t="s">
        <v>2379</v>
      </c>
      <c r="K795" s="83" t="s">
        <v>3093</v>
      </c>
      <c r="L795" s="30">
        <v>50922</v>
      </c>
      <c r="M795" s="83" t="str">
        <f>VLOOKUP(L795,Kardex!$A$1:$I$4996,2,FALSE)</f>
        <v>RUIZ FUENTES MARIA DE LOURDES</v>
      </c>
      <c r="N795" s="83" t="str">
        <f>VLOOKUP(L795,Kardex!$A$1:$I$4996,4,FALSE)</f>
        <v>ASESOR</v>
      </c>
      <c r="O795" s="83" t="str">
        <f>VLOOKUP(L795,Kardex!$A$1:$I$4996,5,FALSE)</f>
        <v>JAL ZAPOPAN PLAZA PATRIA</v>
      </c>
      <c r="P795" s="49">
        <v>0.3</v>
      </c>
      <c r="Q795" s="120">
        <f t="shared" si="25"/>
        <v>19.107899999999997</v>
      </c>
    </row>
    <row r="796" spans="1:17" s="125" customFormat="1" ht="12" customHeight="1">
      <c r="A796" s="83" t="s">
        <v>2311</v>
      </c>
      <c r="B796" s="84" t="s">
        <v>1249</v>
      </c>
      <c r="C796" s="34">
        <v>4011900474229</v>
      </c>
      <c r="D796" s="35">
        <v>421.62</v>
      </c>
      <c r="E796" s="67">
        <f t="shared" si="24"/>
        <v>63.242999999999995</v>
      </c>
      <c r="F796" s="68">
        <v>0.15</v>
      </c>
      <c r="G796" s="65"/>
      <c r="H796" s="65" t="s">
        <v>2339</v>
      </c>
      <c r="I796" s="127">
        <v>44578</v>
      </c>
      <c r="J796" s="66" t="s">
        <v>2379</v>
      </c>
      <c r="K796" s="83" t="s">
        <v>3094</v>
      </c>
      <c r="L796" s="30">
        <v>50922</v>
      </c>
      <c r="M796" s="83" t="str">
        <f>VLOOKUP(L796,Kardex!$A$1:$I$4996,2,FALSE)</f>
        <v>RUIZ FUENTES MARIA DE LOURDES</v>
      </c>
      <c r="N796" s="83" t="str">
        <f>VLOOKUP(L796,Kardex!$A$1:$I$4996,4,FALSE)</f>
        <v>ASESOR</v>
      </c>
      <c r="O796" s="83" t="str">
        <f>VLOOKUP(L796,Kardex!$A$1:$I$4996,5,FALSE)</f>
        <v>JAL ZAPOPAN PLAZA PATRIA</v>
      </c>
      <c r="P796" s="49">
        <v>0.3</v>
      </c>
      <c r="Q796" s="120">
        <f t="shared" si="25"/>
        <v>18.972899999999999</v>
      </c>
    </row>
    <row r="797" spans="1:17" s="125" customFormat="1" ht="12" customHeight="1">
      <c r="A797" s="83" t="s">
        <v>2311</v>
      </c>
      <c r="B797" s="84" t="s">
        <v>1249</v>
      </c>
      <c r="C797" s="34">
        <v>4011900435820</v>
      </c>
      <c r="D797" s="35">
        <v>418.34</v>
      </c>
      <c r="E797" s="67">
        <f t="shared" si="24"/>
        <v>62.750999999999991</v>
      </c>
      <c r="F797" s="68">
        <v>0.15</v>
      </c>
      <c r="G797" s="65"/>
      <c r="H797" s="65" t="s">
        <v>2339</v>
      </c>
      <c r="I797" s="127">
        <v>44579</v>
      </c>
      <c r="J797" s="66" t="s">
        <v>2379</v>
      </c>
      <c r="K797" s="83" t="s">
        <v>3092</v>
      </c>
      <c r="L797" s="30">
        <v>50922</v>
      </c>
      <c r="M797" s="83" t="str">
        <f>VLOOKUP(L797,Kardex!$A$1:$I$4996,2,FALSE)</f>
        <v>RUIZ FUENTES MARIA DE LOURDES</v>
      </c>
      <c r="N797" s="83" t="str">
        <f>VLOOKUP(L797,Kardex!$A$1:$I$4996,4,FALSE)</f>
        <v>ASESOR</v>
      </c>
      <c r="O797" s="83" t="str">
        <f>VLOOKUP(L797,Kardex!$A$1:$I$4996,5,FALSE)</f>
        <v>JAL ZAPOPAN PLAZA PATRIA</v>
      </c>
      <c r="P797" s="49">
        <v>0.3</v>
      </c>
      <c r="Q797" s="120">
        <f t="shared" si="25"/>
        <v>18.825299999999995</v>
      </c>
    </row>
    <row r="798" spans="1:17" s="125" customFormat="1" ht="12" customHeight="1">
      <c r="A798" s="83" t="s">
        <v>2311</v>
      </c>
      <c r="B798" s="84" t="s">
        <v>1249</v>
      </c>
      <c r="C798" s="34">
        <v>4011900442773</v>
      </c>
      <c r="D798" s="35">
        <v>479.59</v>
      </c>
      <c r="E798" s="67">
        <f t="shared" si="24"/>
        <v>71.938499999999991</v>
      </c>
      <c r="F798" s="68">
        <v>0.15</v>
      </c>
      <c r="G798" s="65"/>
      <c r="H798" s="65" t="s">
        <v>2339</v>
      </c>
      <c r="I798" s="127">
        <v>44582</v>
      </c>
      <c r="J798" s="66" t="s">
        <v>2379</v>
      </c>
      <c r="K798" s="83" t="s">
        <v>3094</v>
      </c>
      <c r="L798" s="30">
        <v>50922</v>
      </c>
      <c r="M798" s="83" t="str">
        <f>VLOOKUP(L798,Kardex!$A$1:$I$4996,2,FALSE)</f>
        <v>RUIZ FUENTES MARIA DE LOURDES</v>
      </c>
      <c r="N798" s="83" t="str">
        <f>VLOOKUP(L798,Kardex!$A$1:$I$4996,4,FALSE)</f>
        <v>ASESOR</v>
      </c>
      <c r="O798" s="83" t="str">
        <f>VLOOKUP(L798,Kardex!$A$1:$I$4996,5,FALSE)</f>
        <v>JAL ZAPOPAN PLAZA PATRIA</v>
      </c>
      <c r="P798" s="49">
        <v>0.3</v>
      </c>
      <c r="Q798" s="120">
        <f t="shared" si="25"/>
        <v>21.581549999999996</v>
      </c>
    </row>
    <row r="799" spans="1:17" s="125" customFormat="1" ht="12" customHeight="1">
      <c r="A799" s="83" t="s">
        <v>2311</v>
      </c>
      <c r="B799" s="84" t="s">
        <v>1249</v>
      </c>
      <c r="C799" s="34">
        <v>4011900499044</v>
      </c>
      <c r="D799" s="35">
        <v>3701.84</v>
      </c>
      <c r="E799" s="67">
        <f t="shared" si="24"/>
        <v>555.27599999999995</v>
      </c>
      <c r="F799" s="68">
        <v>0.15</v>
      </c>
      <c r="G799" s="65"/>
      <c r="H799" s="65" t="s">
        <v>2266</v>
      </c>
      <c r="I799" s="127">
        <v>44585</v>
      </c>
      <c r="J799" s="66" t="s">
        <v>2379</v>
      </c>
      <c r="K799" s="83" t="s">
        <v>4035</v>
      </c>
      <c r="L799" s="30">
        <v>50922</v>
      </c>
      <c r="M799" s="83" t="str">
        <f>VLOOKUP(L799,Kardex!$A$1:$I$4996,2,FALSE)</f>
        <v>RUIZ FUENTES MARIA DE LOURDES</v>
      </c>
      <c r="N799" s="83" t="str">
        <f>VLOOKUP(L799,Kardex!$A$1:$I$4996,4,FALSE)</f>
        <v>ASESOR</v>
      </c>
      <c r="O799" s="83" t="str">
        <f>VLOOKUP(L799,Kardex!$A$1:$I$4996,5,FALSE)</f>
        <v>JAL ZAPOPAN PLAZA PATRIA</v>
      </c>
      <c r="P799" s="49">
        <v>0.3</v>
      </c>
      <c r="Q799" s="120">
        <f t="shared" si="25"/>
        <v>166.58279999999999</v>
      </c>
    </row>
    <row r="800" spans="1:17" s="125" customFormat="1" ht="12" customHeight="1">
      <c r="A800" s="83" t="s">
        <v>2311</v>
      </c>
      <c r="B800" s="84" t="s">
        <v>1249</v>
      </c>
      <c r="C800" s="34">
        <v>4011900499045</v>
      </c>
      <c r="D800" s="35">
        <v>3099.82</v>
      </c>
      <c r="E800" s="67">
        <f t="shared" si="24"/>
        <v>464.97300000000001</v>
      </c>
      <c r="F800" s="68">
        <v>0.15</v>
      </c>
      <c r="G800" s="65"/>
      <c r="H800" s="65" t="s">
        <v>2266</v>
      </c>
      <c r="I800" s="127">
        <v>44585</v>
      </c>
      <c r="J800" s="66" t="s">
        <v>2379</v>
      </c>
      <c r="K800" s="83" t="s">
        <v>4036</v>
      </c>
      <c r="L800" s="30">
        <v>50922</v>
      </c>
      <c r="M800" s="83" t="str">
        <f>VLOOKUP(L800,Kardex!$A$1:$I$4996,2,FALSE)</f>
        <v>RUIZ FUENTES MARIA DE LOURDES</v>
      </c>
      <c r="N800" s="83" t="str">
        <f>VLOOKUP(L800,Kardex!$A$1:$I$4996,4,FALSE)</f>
        <v>ASESOR</v>
      </c>
      <c r="O800" s="83" t="str">
        <f>VLOOKUP(L800,Kardex!$A$1:$I$4996,5,FALSE)</f>
        <v>JAL ZAPOPAN PLAZA PATRIA</v>
      </c>
      <c r="P800" s="49">
        <v>0.3</v>
      </c>
      <c r="Q800" s="120">
        <f t="shared" si="25"/>
        <v>139.49189999999999</v>
      </c>
    </row>
    <row r="801" spans="1:17" s="125" customFormat="1" ht="12" customHeight="1">
      <c r="A801" s="83" t="s">
        <v>2311</v>
      </c>
      <c r="B801" s="84" t="s">
        <v>1249</v>
      </c>
      <c r="C801" s="34">
        <v>4012000064753</v>
      </c>
      <c r="D801" s="35">
        <v>1493.66</v>
      </c>
      <c r="E801" s="67">
        <f t="shared" si="24"/>
        <v>224.04900000000001</v>
      </c>
      <c r="F801" s="68">
        <v>0.15</v>
      </c>
      <c r="G801" s="65"/>
      <c r="H801" s="65" t="s">
        <v>2265</v>
      </c>
      <c r="I801" s="127">
        <v>44589</v>
      </c>
      <c r="J801" s="66" t="s">
        <v>2379</v>
      </c>
      <c r="K801" s="83" t="s">
        <v>4037</v>
      </c>
      <c r="L801" s="30">
        <v>50922</v>
      </c>
      <c r="M801" s="83" t="str">
        <f>VLOOKUP(L801,Kardex!$A$1:$I$4996,2,FALSE)</f>
        <v>RUIZ FUENTES MARIA DE LOURDES</v>
      </c>
      <c r="N801" s="83" t="str">
        <f>VLOOKUP(L801,Kardex!$A$1:$I$4996,4,FALSE)</f>
        <v>ASESOR</v>
      </c>
      <c r="O801" s="83" t="str">
        <f>VLOOKUP(L801,Kardex!$A$1:$I$4996,5,FALSE)</f>
        <v>JAL ZAPOPAN PLAZA PATRIA</v>
      </c>
      <c r="P801" s="49">
        <v>0.3</v>
      </c>
      <c r="Q801" s="120">
        <f t="shared" si="25"/>
        <v>67.214699999999993</v>
      </c>
    </row>
    <row r="802" spans="1:17" s="125" customFormat="1" ht="12" customHeight="1">
      <c r="A802" s="83" t="s">
        <v>2311</v>
      </c>
      <c r="B802" s="84" t="s">
        <v>1249</v>
      </c>
      <c r="C802" s="34">
        <v>4012000021519</v>
      </c>
      <c r="D802" s="35">
        <v>4712.24</v>
      </c>
      <c r="E802" s="67">
        <f t="shared" si="24"/>
        <v>706.8359999999999</v>
      </c>
      <c r="F802" s="68">
        <v>0.15</v>
      </c>
      <c r="G802" s="65"/>
      <c r="H802" s="65" t="s">
        <v>2266</v>
      </c>
      <c r="I802" s="127">
        <v>44582</v>
      </c>
      <c r="J802" s="66" t="s">
        <v>2379</v>
      </c>
      <c r="K802" s="83" t="s">
        <v>4038</v>
      </c>
      <c r="L802" s="30">
        <v>53039</v>
      </c>
      <c r="M802" s="83" t="str">
        <f>VLOOKUP(L802,Kardex!$A$1:$I$4996,2,FALSE)</f>
        <v>URRUTIA CASTILLO ALEJANDRA YESSYHUARA</v>
      </c>
      <c r="N802" s="83" t="str">
        <f>VLOOKUP(L802,Kardex!$A$1:$I$4996,4,FALSE)</f>
        <v>ASESOR</v>
      </c>
      <c r="O802" s="83" t="str">
        <f>VLOOKUP(L802,Kardex!$A$1:$I$4996,5,FALSE)</f>
        <v>JAL ZAPOPAN PLAZA PATRIA</v>
      </c>
      <c r="P802" s="49">
        <v>0.3</v>
      </c>
      <c r="Q802" s="120">
        <f t="shared" si="25"/>
        <v>212.05079999999995</v>
      </c>
    </row>
    <row r="803" spans="1:17" s="125" customFormat="1" ht="12" customHeight="1">
      <c r="A803" s="83" t="s">
        <v>2311</v>
      </c>
      <c r="B803" s="84" t="s">
        <v>1249</v>
      </c>
      <c r="C803" s="34">
        <v>4011900499495</v>
      </c>
      <c r="D803" s="35">
        <v>6743.83</v>
      </c>
      <c r="E803" s="67">
        <f t="shared" si="24"/>
        <v>1011.5744999999999</v>
      </c>
      <c r="F803" s="68">
        <v>0.15</v>
      </c>
      <c r="G803" s="65"/>
      <c r="H803" s="65" t="s">
        <v>2266</v>
      </c>
      <c r="I803" s="127">
        <v>44586</v>
      </c>
      <c r="J803" s="66" t="s">
        <v>2379</v>
      </c>
      <c r="K803" s="83" t="s">
        <v>4039</v>
      </c>
      <c r="L803" s="30">
        <v>53039</v>
      </c>
      <c r="M803" s="83" t="str">
        <f>VLOOKUP(L803,Kardex!$A$1:$I$4996,2,FALSE)</f>
        <v>URRUTIA CASTILLO ALEJANDRA YESSYHUARA</v>
      </c>
      <c r="N803" s="83" t="str">
        <f>VLOOKUP(L803,Kardex!$A$1:$I$4996,4,FALSE)</f>
        <v>ASESOR</v>
      </c>
      <c r="O803" s="83" t="str">
        <f>VLOOKUP(L803,Kardex!$A$1:$I$4996,5,FALSE)</f>
        <v>JAL ZAPOPAN PLAZA PATRIA</v>
      </c>
      <c r="P803" s="49">
        <v>0.3</v>
      </c>
      <c r="Q803" s="120">
        <f t="shared" si="25"/>
        <v>303.47234999999995</v>
      </c>
    </row>
    <row r="804" spans="1:17" s="125" customFormat="1" ht="12" customHeight="1">
      <c r="A804" s="83" t="s">
        <v>2338</v>
      </c>
      <c r="B804" s="84" t="s">
        <v>1249</v>
      </c>
      <c r="C804" s="34">
        <v>3101900001580</v>
      </c>
      <c r="D804" s="35">
        <v>457.05</v>
      </c>
      <c r="E804" s="67">
        <f t="shared" si="24"/>
        <v>59.416500000000006</v>
      </c>
      <c r="F804" s="68">
        <v>0.13</v>
      </c>
      <c r="G804" s="65"/>
      <c r="H804" s="65" t="s">
        <v>2339</v>
      </c>
      <c r="I804" s="127">
        <v>44589</v>
      </c>
      <c r="J804" s="66" t="s">
        <v>2379</v>
      </c>
      <c r="K804" s="83" t="s">
        <v>3095</v>
      </c>
      <c r="L804" s="30">
        <v>53039</v>
      </c>
      <c r="M804" s="83" t="str">
        <f>VLOOKUP(L804,Kardex!$A$1:$I$4996,2,FALSE)</f>
        <v>URRUTIA CASTILLO ALEJANDRA YESSYHUARA</v>
      </c>
      <c r="N804" s="83" t="str">
        <f>VLOOKUP(L804,Kardex!$A$1:$I$4996,4,FALSE)</f>
        <v>ASESOR</v>
      </c>
      <c r="O804" s="83" t="str">
        <f>VLOOKUP(L804,Kardex!$A$1:$I$4996,5,FALSE)</f>
        <v>JAL ZAPOPAN PLAZA PATRIA</v>
      </c>
      <c r="P804" s="49">
        <v>0.3</v>
      </c>
      <c r="Q804" s="120">
        <f t="shared" si="25"/>
        <v>17.824950000000001</v>
      </c>
    </row>
    <row r="805" spans="1:17" s="125" customFormat="1" ht="12" customHeight="1">
      <c r="A805" s="83" t="s">
        <v>2311</v>
      </c>
      <c r="B805" s="84" t="s">
        <v>1249</v>
      </c>
      <c r="C805" s="34">
        <v>4012000002516</v>
      </c>
      <c r="D805" s="35">
        <v>6573.39</v>
      </c>
      <c r="E805" s="67">
        <f t="shared" si="24"/>
        <v>986.00850000000003</v>
      </c>
      <c r="F805" s="68">
        <v>0.15</v>
      </c>
      <c r="G805" s="65"/>
      <c r="H805" s="65" t="s">
        <v>2266</v>
      </c>
      <c r="I805" s="127">
        <v>44568</v>
      </c>
      <c r="J805" s="66" t="s">
        <v>2379</v>
      </c>
      <c r="K805" s="83" t="s">
        <v>4040</v>
      </c>
      <c r="L805" s="30">
        <v>60281</v>
      </c>
      <c r="M805" s="83" t="str">
        <f>VLOOKUP(L805,Kardex!$A$1:$I$4996,2,FALSE)</f>
        <v>REYES HERNANDEZ MARIA GABRIELA</v>
      </c>
      <c r="N805" s="83" t="str">
        <f>VLOOKUP(L805,Kardex!$A$1:$I$4996,4,FALSE)</f>
        <v>SUBDIRECTOR DE PROMOCION</v>
      </c>
      <c r="O805" s="83" t="str">
        <f>VLOOKUP(L805,Kardex!$A$1:$I$4996,5,FALSE)</f>
        <v>BC MEXICALI PLAZA LIENZO</v>
      </c>
      <c r="P805" s="49">
        <v>0.3</v>
      </c>
      <c r="Q805" s="120">
        <f t="shared" si="25"/>
        <v>295.80255</v>
      </c>
    </row>
    <row r="806" spans="1:17" s="125" customFormat="1" ht="12" customHeight="1">
      <c r="A806" s="83" t="s">
        <v>2311</v>
      </c>
      <c r="B806" s="84" t="s">
        <v>1249</v>
      </c>
      <c r="C806" s="34">
        <v>4011900499571</v>
      </c>
      <c r="D806" s="35">
        <v>267.54000000000002</v>
      </c>
      <c r="E806" s="67">
        <f t="shared" si="24"/>
        <v>40.131</v>
      </c>
      <c r="F806" s="68">
        <v>0.15</v>
      </c>
      <c r="G806" s="65"/>
      <c r="H806" s="65" t="s">
        <v>2339</v>
      </c>
      <c r="I806" s="127">
        <v>44575</v>
      </c>
      <c r="J806" s="66" t="s">
        <v>2379</v>
      </c>
      <c r="K806" s="83" t="s">
        <v>3096</v>
      </c>
      <c r="L806" s="30">
        <v>60281</v>
      </c>
      <c r="M806" s="83" t="str">
        <f>VLOOKUP(L806,Kardex!$A$1:$I$4996,2,FALSE)</f>
        <v>REYES HERNANDEZ MARIA GABRIELA</v>
      </c>
      <c r="N806" s="83" t="str">
        <f>VLOOKUP(L806,Kardex!$A$1:$I$4996,4,FALSE)</f>
        <v>SUBDIRECTOR DE PROMOCION</v>
      </c>
      <c r="O806" s="83" t="str">
        <f>VLOOKUP(L806,Kardex!$A$1:$I$4996,5,FALSE)</f>
        <v>BC MEXICALI PLAZA LIENZO</v>
      </c>
      <c r="P806" s="49">
        <v>0.3</v>
      </c>
      <c r="Q806" s="120">
        <f t="shared" si="25"/>
        <v>12.039299999999999</v>
      </c>
    </row>
    <row r="807" spans="1:17" s="125" customFormat="1" ht="12" customHeight="1">
      <c r="A807" s="83" t="s">
        <v>2311</v>
      </c>
      <c r="B807" s="84" t="s">
        <v>1249</v>
      </c>
      <c r="C807" s="34">
        <v>4012100052920</v>
      </c>
      <c r="D807" s="35">
        <v>385.3</v>
      </c>
      <c r="E807" s="67">
        <f t="shared" si="24"/>
        <v>57.795000000000002</v>
      </c>
      <c r="F807" s="68">
        <v>0.15</v>
      </c>
      <c r="G807" s="65"/>
      <c r="H807" s="65" t="s">
        <v>2339</v>
      </c>
      <c r="I807" s="127">
        <v>44567</v>
      </c>
      <c r="J807" s="66" t="s">
        <v>2379</v>
      </c>
      <c r="K807" s="83" t="s">
        <v>3642</v>
      </c>
      <c r="L807" s="30">
        <v>51296</v>
      </c>
      <c r="M807" s="83" t="str">
        <f>VLOOKUP(L807,Kardex!$A$1:$I$4996,2,FALSE)</f>
        <v>ARAIZA ARREOLA GLENDA JANET</v>
      </c>
      <c r="N807" s="83" t="str">
        <f>VLOOKUP(L807,Kardex!$A$1:$I$4996,4,FALSE)</f>
        <v>EJECUTIVO DE SERVICIO</v>
      </c>
      <c r="O807" s="83" t="str">
        <f>VLOOKUP(L807,Kardex!$A$1:$I$4996,5,FALSE)</f>
        <v>BAJA</v>
      </c>
      <c r="P807" s="49">
        <v>0.3</v>
      </c>
      <c r="Q807" s="120">
        <f t="shared" si="25"/>
        <v>17.3385</v>
      </c>
    </row>
    <row r="808" spans="1:17" s="125" customFormat="1" ht="12" customHeight="1">
      <c r="A808" s="83" t="s">
        <v>2311</v>
      </c>
      <c r="B808" s="84" t="s">
        <v>1249</v>
      </c>
      <c r="C808" s="34">
        <v>4012000088402</v>
      </c>
      <c r="D808" s="35">
        <v>501.17</v>
      </c>
      <c r="E808" s="67">
        <f t="shared" si="24"/>
        <v>75.1755</v>
      </c>
      <c r="F808" s="68">
        <v>0.15</v>
      </c>
      <c r="G808" s="65"/>
      <c r="H808" s="65" t="s">
        <v>2339</v>
      </c>
      <c r="I808" s="127">
        <v>44581</v>
      </c>
      <c r="J808" s="66" t="s">
        <v>2379</v>
      </c>
      <c r="K808" s="83" t="s">
        <v>3097</v>
      </c>
      <c r="L808" s="30">
        <v>51296</v>
      </c>
      <c r="M808" s="83" t="str">
        <f>VLOOKUP(L808,Kardex!$A$1:$I$4996,2,FALSE)</f>
        <v>ARAIZA ARREOLA GLENDA JANET</v>
      </c>
      <c r="N808" s="83" t="str">
        <f>VLOOKUP(L808,Kardex!$A$1:$I$4996,4,FALSE)</f>
        <v>EJECUTIVO DE SERVICIO</v>
      </c>
      <c r="O808" s="83" t="str">
        <f>VLOOKUP(L808,Kardex!$A$1:$I$4996,5,FALSE)</f>
        <v>BAJA</v>
      </c>
      <c r="P808" s="49">
        <v>0.3</v>
      </c>
      <c r="Q808" s="120">
        <f t="shared" si="25"/>
        <v>22.55265</v>
      </c>
    </row>
    <row r="809" spans="1:17" s="125" customFormat="1" ht="12" customHeight="1">
      <c r="A809" s="83" t="s">
        <v>2311</v>
      </c>
      <c r="B809" s="84" t="s">
        <v>1249</v>
      </c>
      <c r="C809" s="34">
        <v>4012100047043</v>
      </c>
      <c r="D809" s="35">
        <v>5570.71</v>
      </c>
      <c r="E809" s="67">
        <f t="shared" si="24"/>
        <v>835.60649999999998</v>
      </c>
      <c r="F809" s="68">
        <v>0.15</v>
      </c>
      <c r="G809" s="65"/>
      <c r="H809" s="65" t="s">
        <v>2266</v>
      </c>
      <c r="I809" s="127">
        <v>44586</v>
      </c>
      <c r="J809" s="66" t="s">
        <v>2379</v>
      </c>
      <c r="K809" s="83" t="s">
        <v>4041</v>
      </c>
      <c r="L809" s="30">
        <v>60387</v>
      </c>
      <c r="M809" s="83" t="str">
        <f>VLOOKUP(L809,Kardex!$A$1:$I$4996,2,FALSE)</f>
        <v>FONTES ARAQUE JUDITH</v>
      </c>
      <c r="N809" s="83" t="str">
        <f>VLOOKUP(L809,Kardex!$A$1:$I$4996,4,FALSE)</f>
        <v>SUBDIRECTOR DE PROMOCION</v>
      </c>
      <c r="O809" s="83" t="str">
        <f>VLOOKUP(L809,Kardex!$A$1:$I$4996,5,FALSE)</f>
        <v>BC TIJUANA PASEO</v>
      </c>
      <c r="P809" s="49">
        <v>0.3</v>
      </c>
      <c r="Q809" s="120">
        <f t="shared" si="25"/>
        <v>250.68194999999997</v>
      </c>
    </row>
    <row r="810" spans="1:17" s="125" customFormat="1" ht="12" customHeight="1">
      <c r="A810" s="83" t="s">
        <v>2311</v>
      </c>
      <c r="B810" s="84" t="s">
        <v>1249</v>
      </c>
      <c r="C810" s="34">
        <v>4011900493826</v>
      </c>
      <c r="D810" s="35">
        <v>399.41</v>
      </c>
      <c r="E810" s="67">
        <f t="shared" si="24"/>
        <v>59.911500000000004</v>
      </c>
      <c r="F810" s="68">
        <v>0.15</v>
      </c>
      <c r="G810" s="65"/>
      <c r="H810" s="65" t="s">
        <v>2339</v>
      </c>
      <c r="I810" s="127">
        <v>44589</v>
      </c>
      <c r="J810" s="66" t="s">
        <v>2379</v>
      </c>
      <c r="K810" s="83" t="s">
        <v>2450</v>
      </c>
      <c r="L810" s="30">
        <v>51296</v>
      </c>
      <c r="M810" s="83" t="str">
        <f>VLOOKUP(L810,Kardex!$A$1:$I$4996,2,FALSE)</f>
        <v>ARAIZA ARREOLA GLENDA JANET</v>
      </c>
      <c r="N810" s="83" t="str">
        <f>VLOOKUP(L810,Kardex!$A$1:$I$4996,4,FALSE)</f>
        <v>EJECUTIVO DE SERVICIO</v>
      </c>
      <c r="O810" s="83" t="str">
        <f>VLOOKUP(L810,Kardex!$A$1:$I$4996,5,FALSE)</f>
        <v>BAJA</v>
      </c>
      <c r="P810" s="49">
        <v>0.3</v>
      </c>
      <c r="Q810" s="120">
        <f t="shared" si="25"/>
        <v>17.97345</v>
      </c>
    </row>
    <row r="811" spans="1:17" s="125" customFormat="1" ht="12" customHeight="1">
      <c r="A811" s="83" t="s">
        <v>2311</v>
      </c>
      <c r="B811" s="84" t="s">
        <v>1249</v>
      </c>
      <c r="C811" s="34">
        <v>4011900499473</v>
      </c>
      <c r="D811" s="35">
        <v>2525.86</v>
      </c>
      <c r="E811" s="67">
        <f t="shared" si="24"/>
        <v>378.87900000000002</v>
      </c>
      <c r="F811" s="68">
        <v>0.15</v>
      </c>
      <c r="G811" s="65"/>
      <c r="H811" s="65" t="s">
        <v>2266</v>
      </c>
      <c r="I811" s="127">
        <v>44589</v>
      </c>
      <c r="J811" s="66" t="s">
        <v>2379</v>
      </c>
      <c r="K811" s="83" t="s">
        <v>4042</v>
      </c>
      <c r="L811" s="30">
        <v>64531</v>
      </c>
      <c r="M811" s="83" t="str">
        <f>VLOOKUP(L811,Kardex!$A$1:$I$4996,2,FALSE)</f>
        <v>ORNELAS VALENZUELA OMAR ARTURO</v>
      </c>
      <c r="N811" s="83" t="str">
        <f>VLOOKUP(L811,Kardex!$A$1:$I$4996,4,FALSE)</f>
        <v>ASESOR BANCA SOLUCIONES</v>
      </c>
      <c r="O811" s="83" t="str">
        <f>VLOOKUP(L811,Kardex!$A$1:$I$4996,5,FALSE)</f>
        <v>BC TIJUANA PASEO</v>
      </c>
      <c r="P811" s="49">
        <v>0.3</v>
      </c>
      <c r="Q811" s="120">
        <f t="shared" si="25"/>
        <v>113.66370000000001</v>
      </c>
    </row>
    <row r="812" spans="1:17" s="125" customFormat="1" ht="12" customHeight="1">
      <c r="A812" s="83" t="s">
        <v>2311</v>
      </c>
      <c r="B812" s="84" t="s">
        <v>1249</v>
      </c>
      <c r="C812" s="34">
        <v>4012000160241</v>
      </c>
      <c r="D812" s="35">
        <v>454.36</v>
      </c>
      <c r="E812" s="67">
        <f t="shared" si="24"/>
        <v>68.153999999999996</v>
      </c>
      <c r="F812" s="68">
        <v>0.15</v>
      </c>
      <c r="G812" s="65"/>
      <c r="H812" s="65" t="s">
        <v>2339</v>
      </c>
      <c r="I812" s="127">
        <v>44589</v>
      </c>
      <c r="J812" s="66" t="s">
        <v>2379</v>
      </c>
      <c r="K812" s="83" t="s">
        <v>3098</v>
      </c>
      <c r="L812" s="30">
        <v>51296</v>
      </c>
      <c r="M812" s="83" t="str">
        <f>VLOOKUP(L812,Kardex!$A$1:$I$4996,2,FALSE)</f>
        <v>ARAIZA ARREOLA GLENDA JANET</v>
      </c>
      <c r="N812" s="83" t="str">
        <f>VLOOKUP(L812,Kardex!$A$1:$I$4996,4,FALSE)</f>
        <v>EJECUTIVO DE SERVICIO</v>
      </c>
      <c r="O812" s="83" t="str">
        <f>VLOOKUP(L812,Kardex!$A$1:$I$4996,5,FALSE)</f>
        <v>BAJA</v>
      </c>
      <c r="P812" s="49">
        <v>0.3</v>
      </c>
      <c r="Q812" s="120">
        <f t="shared" si="25"/>
        <v>20.446199999999997</v>
      </c>
    </row>
    <row r="813" spans="1:17" s="125" customFormat="1" ht="12" customHeight="1">
      <c r="A813" s="83" t="s">
        <v>2311</v>
      </c>
      <c r="B813" s="84" t="s">
        <v>1249</v>
      </c>
      <c r="C813" s="34">
        <v>4011900473974</v>
      </c>
      <c r="D813" s="35">
        <v>2614.79</v>
      </c>
      <c r="E813" s="67">
        <f t="shared" si="24"/>
        <v>392.21850000000001</v>
      </c>
      <c r="F813" s="68">
        <v>0.15</v>
      </c>
      <c r="G813" s="65"/>
      <c r="H813" s="65" t="s">
        <v>2266</v>
      </c>
      <c r="I813" s="127">
        <v>44592</v>
      </c>
      <c r="J813" s="66" t="s">
        <v>2379</v>
      </c>
      <c r="K813" s="83" t="s">
        <v>4043</v>
      </c>
      <c r="L813" s="30">
        <v>64531</v>
      </c>
      <c r="M813" s="83" t="str">
        <f>VLOOKUP(L813,Kardex!$A$1:$I$4996,2,FALSE)</f>
        <v>ORNELAS VALENZUELA OMAR ARTURO</v>
      </c>
      <c r="N813" s="83" t="str">
        <f>VLOOKUP(L813,Kardex!$A$1:$I$4996,4,FALSE)</f>
        <v>ASESOR BANCA SOLUCIONES</v>
      </c>
      <c r="O813" s="83" t="str">
        <f>VLOOKUP(L813,Kardex!$A$1:$I$4996,5,FALSE)</f>
        <v>BC TIJUANA PASEO</v>
      </c>
      <c r="P813" s="49">
        <v>0.3</v>
      </c>
      <c r="Q813" s="120">
        <f t="shared" si="25"/>
        <v>117.66555</v>
      </c>
    </row>
    <row r="814" spans="1:17" s="125" customFormat="1" ht="12" customHeight="1">
      <c r="A814" s="83" t="s">
        <v>2311</v>
      </c>
      <c r="B814" s="84" t="s">
        <v>1249</v>
      </c>
      <c r="C814" s="34">
        <v>4052000027924</v>
      </c>
      <c r="D814" s="35">
        <v>4165.16</v>
      </c>
      <c r="E814" s="67">
        <f t="shared" si="24"/>
        <v>541.47</v>
      </c>
      <c r="F814" s="68">
        <v>0.12999980793054769</v>
      </c>
      <c r="G814" s="65"/>
      <c r="H814" s="65" t="s">
        <v>2266</v>
      </c>
      <c r="I814" s="127">
        <v>44580</v>
      </c>
      <c r="J814" s="66" t="s">
        <v>2379</v>
      </c>
      <c r="K814" s="83" t="s">
        <v>4044</v>
      </c>
      <c r="L814" s="30">
        <v>60387</v>
      </c>
      <c r="M814" s="83" t="str">
        <f>VLOOKUP(L814,Kardex!$A$1:$I$4996,2,FALSE)</f>
        <v>FONTES ARAQUE JUDITH</v>
      </c>
      <c r="N814" s="83" t="str">
        <f>VLOOKUP(L814,Kardex!$A$1:$I$4996,4,FALSE)</f>
        <v>SUBDIRECTOR DE PROMOCION</v>
      </c>
      <c r="O814" s="83" t="str">
        <f>VLOOKUP(L814,Kardex!$A$1:$I$4996,5,FALSE)</f>
        <v>BC TIJUANA PASEO</v>
      </c>
      <c r="P814" s="49">
        <v>0.3</v>
      </c>
      <c r="Q814" s="120">
        <f t="shared" si="25"/>
        <v>162.441</v>
      </c>
    </row>
    <row r="815" spans="1:17" s="125" customFormat="1" ht="12" customHeight="1">
      <c r="A815" s="83" t="s">
        <v>2335</v>
      </c>
      <c r="B815" s="84" t="s">
        <v>1249</v>
      </c>
      <c r="C815" s="34">
        <v>2882000027659</v>
      </c>
      <c r="D815" s="35">
        <v>1011.67</v>
      </c>
      <c r="E815" s="67">
        <f t="shared" si="24"/>
        <v>171.98</v>
      </c>
      <c r="F815" s="68">
        <v>0.16999614498799015</v>
      </c>
      <c r="G815" s="65"/>
      <c r="H815" s="65" t="s">
        <v>3784</v>
      </c>
      <c r="I815" s="127">
        <v>44589</v>
      </c>
      <c r="J815" s="66" t="s">
        <v>2379</v>
      </c>
      <c r="K815" s="83" t="s">
        <v>3099</v>
      </c>
      <c r="L815" s="30">
        <v>60387</v>
      </c>
      <c r="M815" s="83" t="str">
        <f>VLOOKUP(L815,Kardex!$A$1:$I$4996,2,FALSE)</f>
        <v>FONTES ARAQUE JUDITH</v>
      </c>
      <c r="N815" s="83" t="str">
        <f>VLOOKUP(L815,Kardex!$A$1:$I$4996,4,FALSE)</f>
        <v>SUBDIRECTOR DE PROMOCION</v>
      </c>
      <c r="O815" s="83" t="str">
        <f>VLOOKUP(L815,Kardex!$A$1:$I$4996,5,FALSE)</f>
        <v>BC TIJUANA PASEO</v>
      </c>
      <c r="P815" s="49">
        <v>0.3</v>
      </c>
      <c r="Q815" s="120">
        <f t="shared" si="25"/>
        <v>51.593999999999994</v>
      </c>
    </row>
    <row r="816" spans="1:17" s="125" customFormat="1" ht="12" customHeight="1">
      <c r="A816" s="83" t="s">
        <v>2335</v>
      </c>
      <c r="B816" s="84" t="s">
        <v>1249</v>
      </c>
      <c r="C816" s="34">
        <v>2882000037147</v>
      </c>
      <c r="D816" s="35">
        <v>739.99</v>
      </c>
      <c r="E816" s="67">
        <f t="shared" si="24"/>
        <v>138.38</v>
      </c>
      <c r="F816" s="68">
        <v>0.18700252706117648</v>
      </c>
      <c r="G816" s="65"/>
      <c r="H816" s="65" t="s">
        <v>2339</v>
      </c>
      <c r="I816" s="127">
        <v>44589</v>
      </c>
      <c r="J816" s="66" t="s">
        <v>2379</v>
      </c>
      <c r="K816" s="83" t="s">
        <v>3100</v>
      </c>
      <c r="L816" s="30">
        <v>60387</v>
      </c>
      <c r="M816" s="83" t="str">
        <f>VLOOKUP(L816,Kardex!$A$1:$I$4996,2,FALSE)</f>
        <v>FONTES ARAQUE JUDITH</v>
      </c>
      <c r="N816" s="83" t="str">
        <f>VLOOKUP(L816,Kardex!$A$1:$I$4996,4,FALSE)</f>
        <v>SUBDIRECTOR DE PROMOCION</v>
      </c>
      <c r="O816" s="83" t="str">
        <f>VLOOKUP(L816,Kardex!$A$1:$I$4996,5,FALSE)</f>
        <v>BC TIJUANA PASEO</v>
      </c>
      <c r="P816" s="49">
        <v>0.3</v>
      </c>
      <c r="Q816" s="120">
        <f t="shared" si="25"/>
        <v>41.513999999999996</v>
      </c>
    </row>
    <row r="817" spans="1:17" s="125" customFormat="1" ht="12" customHeight="1">
      <c r="A817" s="83" t="s">
        <v>2311</v>
      </c>
      <c r="B817" s="84" t="s">
        <v>1249</v>
      </c>
      <c r="C817" s="34">
        <v>4012100133953</v>
      </c>
      <c r="D817" s="35">
        <v>1167.0999999999999</v>
      </c>
      <c r="E817" s="67">
        <f t="shared" si="24"/>
        <v>175.06499999999997</v>
      </c>
      <c r="F817" s="68">
        <v>0.15</v>
      </c>
      <c r="G817" s="65"/>
      <c r="H817" s="65" t="s">
        <v>2339</v>
      </c>
      <c r="I817" s="127">
        <v>44580</v>
      </c>
      <c r="J817" s="66" t="s">
        <v>2322</v>
      </c>
      <c r="K817" s="83" t="s">
        <v>3101</v>
      </c>
      <c r="L817" s="30">
        <v>6027</v>
      </c>
      <c r="M817" s="83" t="str">
        <f>VLOOKUP(L817,Kardex!$A$1:$I$4996,2,FALSE)</f>
        <v>MORALES LICONA LUIS ALBERTO</v>
      </c>
      <c r="N817" s="83" t="str">
        <f>VLOOKUP(L817,Kardex!$A$1:$I$4996,4,FALSE)</f>
        <v>ASESOR</v>
      </c>
      <c r="O817" s="83" t="str">
        <f>VLOOKUP(L817,Kardex!$A$1:$I$4996,5,FALSE)</f>
        <v>BC TIJUANA PASEO</v>
      </c>
      <c r="P817" s="49">
        <v>0.3</v>
      </c>
      <c r="Q817" s="120">
        <f t="shared" si="25"/>
        <v>52.519499999999987</v>
      </c>
    </row>
    <row r="818" spans="1:17" s="125" customFormat="1" ht="12" customHeight="1">
      <c r="A818" s="83" t="s">
        <v>2338</v>
      </c>
      <c r="B818" s="84" t="s">
        <v>1249</v>
      </c>
      <c r="C818" s="34">
        <v>3101900004580</v>
      </c>
      <c r="D818" s="35">
        <v>179.17</v>
      </c>
      <c r="E818" s="67">
        <f t="shared" si="24"/>
        <v>23.292099999999998</v>
      </c>
      <c r="F818" s="68">
        <v>0.13</v>
      </c>
      <c r="G818" s="65"/>
      <c r="H818" s="65" t="s">
        <v>2339</v>
      </c>
      <c r="I818" s="127">
        <v>44575</v>
      </c>
      <c r="J818" s="66" t="s">
        <v>2379</v>
      </c>
      <c r="K818" s="83" t="s">
        <v>3572</v>
      </c>
      <c r="L818" s="30">
        <v>50810</v>
      </c>
      <c r="M818" s="83" t="str">
        <f>VLOOKUP(L818,Kardex!$A$1:$I$4996,2,FALSE)</f>
        <v>NAVARRO MUÑOZ CESAR GABRIEL</v>
      </c>
      <c r="N818" s="83" t="str">
        <f>VLOOKUP(L818,Kardex!$A$1:$I$4996,4,FALSE)</f>
        <v>DIRECTOR DE CENTRO FINANCIERO</v>
      </c>
      <c r="O818" s="83" t="str">
        <f>VLOOKUP(L818,Kardex!$A$1:$I$4996,5,FALSE)</f>
        <v>BC TIJUANA PASEO</v>
      </c>
      <c r="P818" s="49">
        <v>0.3</v>
      </c>
      <c r="Q818" s="120">
        <f t="shared" si="25"/>
        <v>6.9876299999999993</v>
      </c>
    </row>
    <row r="819" spans="1:17" s="125" customFormat="1" ht="12" customHeight="1">
      <c r="A819" s="83" t="s">
        <v>2311</v>
      </c>
      <c r="B819" s="84" t="s">
        <v>1249</v>
      </c>
      <c r="C819" s="34">
        <v>4011900474540</v>
      </c>
      <c r="D819" s="35">
        <v>3665.57</v>
      </c>
      <c r="E819" s="67">
        <f t="shared" si="24"/>
        <v>549.83550000000002</v>
      </c>
      <c r="F819" s="68">
        <v>0.15</v>
      </c>
      <c r="G819" s="65"/>
      <c r="H819" s="65" t="s">
        <v>2266</v>
      </c>
      <c r="I819" s="127">
        <v>44575</v>
      </c>
      <c r="J819" s="66" t="s">
        <v>2379</v>
      </c>
      <c r="K819" s="83" t="s">
        <v>4045</v>
      </c>
      <c r="L819" s="30">
        <v>50810</v>
      </c>
      <c r="M819" s="83" t="str">
        <f>VLOOKUP(L819,Kardex!$A$1:$I$4996,2,FALSE)</f>
        <v>NAVARRO MUÑOZ CESAR GABRIEL</v>
      </c>
      <c r="N819" s="83" t="str">
        <f>VLOOKUP(L819,Kardex!$A$1:$I$4996,4,FALSE)</f>
        <v>DIRECTOR DE CENTRO FINANCIERO</v>
      </c>
      <c r="O819" s="83" t="str">
        <f>VLOOKUP(L819,Kardex!$A$1:$I$4996,5,FALSE)</f>
        <v>BC TIJUANA PASEO</v>
      </c>
      <c r="P819" s="49">
        <v>0.3</v>
      </c>
      <c r="Q819" s="120">
        <f t="shared" si="25"/>
        <v>164.95065</v>
      </c>
    </row>
    <row r="820" spans="1:17" s="125" customFormat="1" ht="12" customHeight="1">
      <c r="A820" s="83" t="s">
        <v>2311</v>
      </c>
      <c r="B820" s="84" t="s">
        <v>1249</v>
      </c>
      <c r="C820" s="34">
        <v>4012000063355</v>
      </c>
      <c r="D820" s="35">
        <v>409.71</v>
      </c>
      <c r="E820" s="67">
        <f t="shared" si="24"/>
        <v>61.456499999999991</v>
      </c>
      <c r="F820" s="68">
        <v>0.15</v>
      </c>
      <c r="G820" s="65"/>
      <c r="H820" s="65" t="s">
        <v>2339</v>
      </c>
      <c r="I820" s="127">
        <v>44585</v>
      </c>
      <c r="J820" s="66" t="s">
        <v>2379</v>
      </c>
      <c r="K820" s="83" t="s">
        <v>3102</v>
      </c>
      <c r="L820" s="30">
        <v>50810</v>
      </c>
      <c r="M820" s="83" t="str">
        <f>VLOOKUP(L820,Kardex!$A$1:$I$4996,2,FALSE)</f>
        <v>NAVARRO MUÑOZ CESAR GABRIEL</v>
      </c>
      <c r="N820" s="83" t="str">
        <f>VLOOKUP(L820,Kardex!$A$1:$I$4996,4,FALSE)</f>
        <v>DIRECTOR DE CENTRO FINANCIERO</v>
      </c>
      <c r="O820" s="83" t="str">
        <f>VLOOKUP(L820,Kardex!$A$1:$I$4996,5,FALSE)</f>
        <v>BC TIJUANA PASEO</v>
      </c>
      <c r="P820" s="49">
        <v>0.3</v>
      </c>
      <c r="Q820" s="120">
        <f t="shared" si="25"/>
        <v>18.436949999999996</v>
      </c>
    </row>
    <row r="821" spans="1:17" s="125" customFormat="1" ht="12" customHeight="1">
      <c r="A821" s="83" t="s">
        <v>2311</v>
      </c>
      <c r="B821" s="84" t="s">
        <v>1249</v>
      </c>
      <c r="C821" s="34">
        <v>4012000092687</v>
      </c>
      <c r="D821" s="35">
        <v>372.11</v>
      </c>
      <c r="E821" s="67">
        <f t="shared" si="24"/>
        <v>55.816499999999998</v>
      </c>
      <c r="F821" s="68">
        <v>0.15</v>
      </c>
      <c r="G821" s="65"/>
      <c r="H821" s="65" t="s">
        <v>2339</v>
      </c>
      <c r="I821" s="127">
        <v>44589</v>
      </c>
      <c r="J821" s="66" t="s">
        <v>2379</v>
      </c>
      <c r="K821" s="83" t="s">
        <v>3102</v>
      </c>
      <c r="L821" s="30">
        <v>50810</v>
      </c>
      <c r="M821" s="83" t="str">
        <f>VLOOKUP(L821,Kardex!$A$1:$I$4996,2,FALSE)</f>
        <v>NAVARRO MUÑOZ CESAR GABRIEL</v>
      </c>
      <c r="N821" s="83" t="str">
        <f>VLOOKUP(L821,Kardex!$A$1:$I$4996,4,FALSE)</f>
        <v>DIRECTOR DE CENTRO FINANCIERO</v>
      </c>
      <c r="O821" s="83" t="str">
        <f>VLOOKUP(L821,Kardex!$A$1:$I$4996,5,FALSE)</f>
        <v>BC TIJUANA PASEO</v>
      </c>
      <c r="P821" s="49">
        <v>0.3</v>
      </c>
      <c r="Q821" s="120">
        <f t="shared" si="25"/>
        <v>16.744949999999999</v>
      </c>
    </row>
    <row r="822" spans="1:17" s="125" customFormat="1" ht="12" customHeight="1">
      <c r="A822" s="83" t="s">
        <v>2311</v>
      </c>
      <c r="B822" s="84" t="s">
        <v>1249</v>
      </c>
      <c r="C822" s="34">
        <v>4012000213938</v>
      </c>
      <c r="D822" s="35">
        <v>663.52</v>
      </c>
      <c r="E822" s="67">
        <f t="shared" si="24"/>
        <v>99.527999999999992</v>
      </c>
      <c r="F822" s="68">
        <v>0.15</v>
      </c>
      <c r="G822" s="65"/>
      <c r="H822" s="65" t="s">
        <v>2339</v>
      </c>
      <c r="I822" s="127">
        <v>44589</v>
      </c>
      <c r="J822" s="66" t="s">
        <v>2379</v>
      </c>
      <c r="K822" s="83" t="s">
        <v>2421</v>
      </c>
      <c r="L822" s="30">
        <v>50810</v>
      </c>
      <c r="M822" s="83" t="str">
        <f>VLOOKUP(L822,Kardex!$A$1:$I$4996,2,FALSE)</f>
        <v>NAVARRO MUÑOZ CESAR GABRIEL</v>
      </c>
      <c r="N822" s="83" t="str">
        <f>VLOOKUP(L822,Kardex!$A$1:$I$4996,4,FALSE)</f>
        <v>DIRECTOR DE CENTRO FINANCIERO</v>
      </c>
      <c r="O822" s="83" t="str">
        <f>VLOOKUP(L822,Kardex!$A$1:$I$4996,5,FALSE)</f>
        <v>BC TIJUANA PASEO</v>
      </c>
      <c r="P822" s="49">
        <v>0.3</v>
      </c>
      <c r="Q822" s="120">
        <f t="shared" si="25"/>
        <v>29.858399999999996</v>
      </c>
    </row>
    <row r="823" spans="1:17" s="125" customFormat="1" ht="12" customHeight="1">
      <c r="A823" s="83" t="s">
        <v>2338</v>
      </c>
      <c r="B823" s="84" t="s">
        <v>1249</v>
      </c>
      <c r="C823" s="34">
        <v>3102000000346</v>
      </c>
      <c r="D823" s="35">
        <v>12931.82</v>
      </c>
      <c r="E823" s="67">
        <f t="shared" si="24"/>
        <v>1681.1366</v>
      </c>
      <c r="F823" s="68">
        <v>0.13</v>
      </c>
      <c r="G823" s="65"/>
      <c r="H823" s="65" t="s">
        <v>2266</v>
      </c>
      <c r="I823" s="127">
        <v>44575</v>
      </c>
      <c r="J823" s="66" t="s">
        <v>2379</v>
      </c>
      <c r="K823" s="83" t="s">
        <v>4046</v>
      </c>
      <c r="L823" s="30">
        <v>51083</v>
      </c>
      <c r="M823" s="83" t="str">
        <f>VLOOKUP(L823,Kardex!$A$1:$I$4996,2,FALSE)</f>
        <v>DIAZ INFANTE GOMEZ ERNESTO</v>
      </c>
      <c r="N823" s="83" t="str">
        <f>VLOOKUP(L823,Kardex!$A$1:$I$4996,4,FALSE)</f>
        <v>SUBDIRECTOR DE PROMOCION</v>
      </c>
      <c r="O823" s="83" t="str">
        <f>VLOOKUP(L823,Kardex!$A$1:$I$4996,5,FALSE)</f>
        <v>BAJA</v>
      </c>
      <c r="P823" s="49">
        <v>0.3</v>
      </c>
      <c r="Q823" s="120">
        <f t="shared" si="25"/>
        <v>504.34098</v>
      </c>
    </row>
    <row r="824" spans="1:17" s="125" customFormat="1" ht="12" customHeight="1">
      <c r="A824" s="83" t="s">
        <v>2335</v>
      </c>
      <c r="B824" s="84" t="s">
        <v>1249</v>
      </c>
      <c r="C824" s="34">
        <v>2882000031915</v>
      </c>
      <c r="D824" s="35">
        <v>1339.08</v>
      </c>
      <c r="E824" s="67">
        <f t="shared" si="24"/>
        <v>227.64</v>
      </c>
      <c r="F824" s="68">
        <v>0.16999731158705977</v>
      </c>
      <c r="G824" s="65"/>
      <c r="H824" s="65" t="s">
        <v>3784</v>
      </c>
      <c r="I824" s="127">
        <v>44568</v>
      </c>
      <c r="J824" s="66" t="s">
        <v>2379</v>
      </c>
      <c r="K824" s="83" t="s">
        <v>3103</v>
      </c>
      <c r="L824" s="30">
        <v>62242</v>
      </c>
      <c r="M824" s="83" t="str">
        <f>VLOOKUP(L824,Kardex!$A$1:$I$4996,2,FALSE)</f>
        <v>GIRON TELLEZ CESAR GERARDO</v>
      </c>
      <c r="N824" s="83" t="str">
        <f>VLOOKUP(L824,Kardex!$A$1:$I$4996,4,FALSE)</f>
        <v>ASESOR</v>
      </c>
      <c r="O824" s="83" t="str">
        <f>VLOOKUP(L824,Kardex!$A$1:$I$4996,5,FALSE)</f>
        <v>CHIH CD JUAREZ PLAZA ODORE</v>
      </c>
      <c r="P824" s="49">
        <v>0.3</v>
      </c>
      <c r="Q824" s="120">
        <f t="shared" si="25"/>
        <v>68.291999999999987</v>
      </c>
    </row>
    <row r="825" spans="1:17" s="125" customFormat="1" ht="12" customHeight="1">
      <c r="A825" s="83" t="s">
        <v>2335</v>
      </c>
      <c r="B825" s="84" t="s">
        <v>1249</v>
      </c>
      <c r="C825" s="34">
        <v>2882000028679</v>
      </c>
      <c r="D825" s="35">
        <v>900.98</v>
      </c>
      <c r="E825" s="67">
        <f t="shared" si="24"/>
        <v>153.16999999999999</v>
      </c>
      <c r="F825" s="68">
        <v>0.17000377366867186</v>
      </c>
      <c r="G825" s="65"/>
      <c r="H825" s="65" t="s">
        <v>3784</v>
      </c>
      <c r="I825" s="127">
        <v>44581</v>
      </c>
      <c r="J825" s="66" t="s">
        <v>2379</v>
      </c>
      <c r="K825" s="83" t="s">
        <v>3104</v>
      </c>
      <c r="L825" s="30">
        <v>62242</v>
      </c>
      <c r="M825" s="83" t="str">
        <f>VLOOKUP(L825,Kardex!$A$1:$I$4996,2,FALSE)</f>
        <v>GIRON TELLEZ CESAR GERARDO</v>
      </c>
      <c r="N825" s="83" t="str">
        <f>VLOOKUP(L825,Kardex!$A$1:$I$4996,4,FALSE)</f>
        <v>ASESOR</v>
      </c>
      <c r="O825" s="83" t="str">
        <f>VLOOKUP(L825,Kardex!$A$1:$I$4996,5,FALSE)</f>
        <v>CHIH CD JUAREZ PLAZA ODORE</v>
      </c>
      <c r="P825" s="49">
        <v>0.3</v>
      </c>
      <c r="Q825" s="120">
        <f t="shared" si="25"/>
        <v>45.950999999999993</v>
      </c>
    </row>
    <row r="826" spans="1:17" s="125" customFormat="1" ht="12" customHeight="1">
      <c r="A826" s="83" t="s">
        <v>2335</v>
      </c>
      <c r="B826" s="84" t="s">
        <v>1249</v>
      </c>
      <c r="C826" s="34">
        <v>2882100053757</v>
      </c>
      <c r="D826" s="35">
        <v>1363.68</v>
      </c>
      <c r="E826" s="67">
        <f t="shared" si="24"/>
        <v>259.0992</v>
      </c>
      <c r="F826" s="68">
        <v>0.19</v>
      </c>
      <c r="G826" s="65"/>
      <c r="H826" s="65" t="s">
        <v>2339</v>
      </c>
      <c r="I826" s="127">
        <v>44585</v>
      </c>
      <c r="J826" s="66" t="s">
        <v>2322</v>
      </c>
      <c r="K826" s="83" t="s">
        <v>3104</v>
      </c>
      <c r="L826" s="30">
        <v>62242</v>
      </c>
      <c r="M826" s="83" t="str">
        <f>VLOOKUP(L826,Kardex!$A$1:$I$4996,2,FALSE)</f>
        <v>GIRON TELLEZ CESAR GERARDO</v>
      </c>
      <c r="N826" s="83" t="str">
        <f>VLOOKUP(L826,Kardex!$A$1:$I$4996,4,FALSE)</f>
        <v>ASESOR</v>
      </c>
      <c r="O826" s="83" t="str">
        <f>VLOOKUP(L826,Kardex!$A$1:$I$4996,5,FALSE)</f>
        <v>CHIH CD JUAREZ PLAZA ODORE</v>
      </c>
      <c r="P826" s="49">
        <v>0.3</v>
      </c>
      <c r="Q826" s="120">
        <f t="shared" si="25"/>
        <v>77.729759999999999</v>
      </c>
    </row>
    <row r="827" spans="1:17" s="125" customFormat="1" ht="12" customHeight="1">
      <c r="A827" s="83" t="s">
        <v>2338</v>
      </c>
      <c r="B827" s="84" t="s">
        <v>1249</v>
      </c>
      <c r="C827" s="34">
        <v>3101900008533</v>
      </c>
      <c r="D827" s="35">
        <v>271.02</v>
      </c>
      <c r="E827" s="67">
        <f t="shared" si="24"/>
        <v>35.232599999999998</v>
      </c>
      <c r="F827" s="68">
        <v>0.13</v>
      </c>
      <c r="G827" s="65"/>
      <c r="H827" s="65" t="s">
        <v>2339</v>
      </c>
      <c r="I827" s="127">
        <v>44589</v>
      </c>
      <c r="J827" s="66" t="s">
        <v>2379</v>
      </c>
      <c r="K827" s="83" t="s">
        <v>2562</v>
      </c>
      <c r="L827" s="30">
        <v>62242</v>
      </c>
      <c r="M827" s="83" t="str">
        <f>VLOOKUP(L827,Kardex!$A$1:$I$4996,2,FALSE)</f>
        <v>GIRON TELLEZ CESAR GERARDO</v>
      </c>
      <c r="N827" s="83" t="str">
        <f>VLOOKUP(L827,Kardex!$A$1:$I$4996,4,FALSE)</f>
        <v>ASESOR</v>
      </c>
      <c r="O827" s="83" t="str">
        <f>VLOOKUP(L827,Kardex!$A$1:$I$4996,5,FALSE)</f>
        <v>CHIH CD JUAREZ PLAZA ODORE</v>
      </c>
      <c r="P827" s="49">
        <v>0.3</v>
      </c>
      <c r="Q827" s="120">
        <f t="shared" si="25"/>
        <v>10.56978</v>
      </c>
    </row>
    <row r="828" spans="1:17" s="125" customFormat="1" ht="12" customHeight="1">
      <c r="A828" s="83" t="s">
        <v>2311</v>
      </c>
      <c r="B828" s="84" t="s">
        <v>1249</v>
      </c>
      <c r="C828" s="34">
        <v>4011900473969</v>
      </c>
      <c r="D828" s="35">
        <v>3782.83</v>
      </c>
      <c r="E828" s="67">
        <f t="shared" si="24"/>
        <v>567.42449999999997</v>
      </c>
      <c r="F828" s="68">
        <v>0.15</v>
      </c>
      <c r="G828" s="65"/>
      <c r="H828" s="65" t="s">
        <v>2266</v>
      </c>
      <c r="I828" s="127">
        <v>44574</v>
      </c>
      <c r="J828" s="66" t="s">
        <v>2379</v>
      </c>
      <c r="K828" s="83" t="s">
        <v>4047</v>
      </c>
      <c r="L828" s="30">
        <v>61834</v>
      </c>
      <c r="M828" s="83" t="str">
        <f>VLOOKUP(L828,Kardex!$A$1:$I$4996,2,FALSE)</f>
        <v>LEAL MARQUEZ JOSE BAUDILIO</v>
      </c>
      <c r="N828" s="83" t="str">
        <f>VLOOKUP(L828,Kardex!$A$1:$I$4996,4,FALSE)</f>
        <v>ASESOR</v>
      </c>
      <c r="O828" s="83" t="str">
        <f>VLOOKUP(L828,Kardex!$A$1:$I$4996,5,FALSE)</f>
        <v>CHIH CD JUAREZ PLAZA ODORE</v>
      </c>
      <c r="P828" s="49">
        <v>0.3</v>
      </c>
      <c r="Q828" s="120">
        <f t="shared" si="25"/>
        <v>170.22734999999997</v>
      </c>
    </row>
    <row r="829" spans="1:17" s="125" customFormat="1" ht="12" customHeight="1">
      <c r="A829" s="83" t="s">
        <v>2335</v>
      </c>
      <c r="B829" s="84" t="s">
        <v>1249</v>
      </c>
      <c r="C829" s="34">
        <v>2882000051884</v>
      </c>
      <c r="D829" s="35">
        <v>1491.09</v>
      </c>
      <c r="E829" s="67">
        <f t="shared" si="24"/>
        <v>278.83999999999997</v>
      </c>
      <c r="F829" s="68">
        <v>0.18700413791253379</v>
      </c>
      <c r="G829" s="65"/>
      <c r="H829" s="65" t="s">
        <v>2339</v>
      </c>
      <c r="I829" s="127">
        <v>44582</v>
      </c>
      <c r="J829" s="66" t="s">
        <v>2322</v>
      </c>
      <c r="K829" s="83" t="s">
        <v>3106</v>
      </c>
      <c r="L829" s="30">
        <v>61834</v>
      </c>
      <c r="M829" s="83" t="str">
        <f>VLOOKUP(L829,Kardex!$A$1:$I$4996,2,FALSE)</f>
        <v>LEAL MARQUEZ JOSE BAUDILIO</v>
      </c>
      <c r="N829" s="83" t="str">
        <f>VLOOKUP(L829,Kardex!$A$1:$I$4996,4,FALSE)</f>
        <v>ASESOR</v>
      </c>
      <c r="O829" s="83" t="str">
        <f>VLOOKUP(L829,Kardex!$A$1:$I$4996,5,FALSE)</f>
        <v>CHIH CD JUAREZ PLAZA ODORE</v>
      </c>
      <c r="P829" s="49">
        <v>0.3</v>
      </c>
      <c r="Q829" s="120">
        <f t="shared" si="25"/>
        <v>83.651999999999987</v>
      </c>
    </row>
    <row r="830" spans="1:17" s="125" customFormat="1" ht="12" customHeight="1">
      <c r="A830" s="83" t="s">
        <v>2335</v>
      </c>
      <c r="B830" s="84" t="s">
        <v>1249</v>
      </c>
      <c r="C830" s="34">
        <v>2882000031118</v>
      </c>
      <c r="D830" s="35">
        <v>2423.37</v>
      </c>
      <c r="E830" s="67">
        <f t="shared" si="24"/>
        <v>411.96999999999997</v>
      </c>
      <c r="F830" s="68">
        <v>0.16999880331934455</v>
      </c>
      <c r="G830" s="65"/>
      <c r="H830" s="65" t="s">
        <v>3784</v>
      </c>
      <c r="I830" s="127">
        <v>44593</v>
      </c>
      <c r="J830" s="66" t="s">
        <v>2379</v>
      </c>
      <c r="K830" s="83" t="s">
        <v>3105</v>
      </c>
      <c r="L830" s="30">
        <v>61834</v>
      </c>
      <c r="M830" s="83" t="str">
        <f>VLOOKUP(L830,Kardex!$A$1:$I$4996,2,FALSE)</f>
        <v>LEAL MARQUEZ JOSE BAUDILIO</v>
      </c>
      <c r="N830" s="83" t="str">
        <f>VLOOKUP(L830,Kardex!$A$1:$I$4996,4,FALSE)</f>
        <v>ASESOR</v>
      </c>
      <c r="O830" s="83" t="str">
        <f>VLOOKUP(L830,Kardex!$A$1:$I$4996,5,FALSE)</f>
        <v>CHIH CD JUAREZ PLAZA ODORE</v>
      </c>
      <c r="P830" s="49">
        <v>0.3</v>
      </c>
      <c r="Q830" s="120">
        <f t="shared" si="25"/>
        <v>123.59099999999998</v>
      </c>
    </row>
    <row r="831" spans="1:17" s="125" customFormat="1" ht="12" customHeight="1">
      <c r="A831" s="83" t="s">
        <v>2335</v>
      </c>
      <c r="B831" s="84" t="s">
        <v>1249</v>
      </c>
      <c r="C831" s="34">
        <v>2882000028243</v>
      </c>
      <c r="D831" s="35">
        <v>547.23</v>
      </c>
      <c r="E831" s="67">
        <f t="shared" si="24"/>
        <v>103.97370000000001</v>
      </c>
      <c r="F831" s="68">
        <v>0.19</v>
      </c>
      <c r="G831" s="65"/>
      <c r="H831" s="65" t="s">
        <v>3784</v>
      </c>
      <c r="I831" s="127">
        <v>44573</v>
      </c>
      <c r="J831" s="66" t="s">
        <v>2379</v>
      </c>
      <c r="K831" s="83" t="s">
        <v>3107</v>
      </c>
      <c r="L831" s="30">
        <v>63131</v>
      </c>
      <c r="M831" s="83" t="str">
        <f>VLOOKUP(L831,Kardex!$A$1:$I$4996,2,FALSE)</f>
        <v>RAMOS ROCHA MANUEL ARTURO</v>
      </c>
      <c r="N831" s="83" t="str">
        <f>VLOOKUP(L831,Kardex!$A$1:$I$4996,4,FALSE)</f>
        <v>ASESOR CAMBIOS</v>
      </c>
      <c r="O831" s="83" t="str">
        <f>VLOOKUP(L831,Kardex!$A$1:$I$4996,5,FALSE)</f>
        <v>CHIH CD JUAREZ PLAZA ODORE</v>
      </c>
      <c r="P831" s="49">
        <v>0.3</v>
      </c>
      <c r="Q831" s="120">
        <f t="shared" si="25"/>
        <v>31.19211</v>
      </c>
    </row>
    <row r="832" spans="1:17" s="125" customFormat="1" ht="12" customHeight="1">
      <c r="A832" s="83" t="s">
        <v>2335</v>
      </c>
      <c r="B832" s="84" t="s">
        <v>1249</v>
      </c>
      <c r="C832" s="34">
        <v>2882000018852</v>
      </c>
      <c r="D832" s="35">
        <v>1044.28</v>
      </c>
      <c r="E832" s="67">
        <f t="shared" si="24"/>
        <v>177.53</v>
      </c>
      <c r="F832" s="68">
        <v>0.17000229823419008</v>
      </c>
      <c r="G832" s="65"/>
      <c r="H832" s="65" t="s">
        <v>3784</v>
      </c>
      <c r="I832" s="127">
        <v>44575</v>
      </c>
      <c r="J832" s="66" t="s">
        <v>2379</v>
      </c>
      <c r="K832" s="83" t="s">
        <v>3108</v>
      </c>
      <c r="L832" s="30">
        <v>63131</v>
      </c>
      <c r="M832" s="83" t="str">
        <f>VLOOKUP(L832,Kardex!$A$1:$I$4996,2,FALSE)</f>
        <v>RAMOS ROCHA MANUEL ARTURO</v>
      </c>
      <c r="N832" s="83" t="str">
        <f>VLOOKUP(L832,Kardex!$A$1:$I$4996,4,FALSE)</f>
        <v>ASESOR CAMBIOS</v>
      </c>
      <c r="O832" s="83" t="str">
        <f>VLOOKUP(L832,Kardex!$A$1:$I$4996,5,FALSE)</f>
        <v>CHIH CD JUAREZ PLAZA ODORE</v>
      </c>
      <c r="P832" s="49">
        <v>0.3</v>
      </c>
      <c r="Q832" s="120">
        <f t="shared" si="25"/>
        <v>53.259</v>
      </c>
    </row>
    <row r="833" spans="1:17" s="125" customFormat="1" ht="12" customHeight="1">
      <c r="A833" s="83" t="s">
        <v>2335</v>
      </c>
      <c r="B833" s="84" t="s">
        <v>1249</v>
      </c>
      <c r="C833" s="34">
        <v>2882000029079</v>
      </c>
      <c r="D833" s="35">
        <v>1008.42</v>
      </c>
      <c r="E833" s="67">
        <f t="shared" si="24"/>
        <v>171.43</v>
      </c>
      <c r="F833" s="68">
        <v>0.16999861168957381</v>
      </c>
      <c r="G833" s="65"/>
      <c r="H833" s="65" t="s">
        <v>3784</v>
      </c>
      <c r="I833" s="127">
        <v>44578</v>
      </c>
      <c r="J833" s="66" t="s">
        <v>2379</v>
      </c>
      <c r="K833" s="83" t="s">
        <v>3107</v>
      </c>
      <c r="L833" s="30">
        <v>63131</v>
      </c>
      <c r="M833" s="83" t="str">
        <f>VLOOKUP(L833,Kardex!$A$1:$I$4996,2,FALSE)</f>
        <v>RAMOS ROCHA MANUEL ARTURO</v>
      </c>
      <c r="N833" s="83" t="str">
        <f>VLOOKUP(L833,Kardex!$A$1:$I$4996,4,FALSE)</f>
        <v>ASESOR CAMBIOS</v>
      </c>
      <c r="O833" s="83" t="str">
        <f>VLOOKUP(L833,Kardex!$A$1:$I$4996,5,FALSE)</f>
        <v>CHIH CD JUAREZ PLAZA ODORE</v>
      </c>
      <c r="P833" s="49">
        <v>0.3</v>
      </c>
      <c r="Q833" s="120">
        <f t="shared" si="25"/>
        <v>51.429000000000002</v>
      </c>
    </row>
    <row r="834" spans="1:17" s="125" customFormat="1" ht="12" customHeight="1">
      <c r="A834" s="83" t="s">
        <v>2335</v>
      </c>
      <c r="B834" s="84" t="s">
        <v>1249</v>
      </c>
      <c r="C834" s="34">
        <v>2882000025118</v>
      </c>
      <c r="D834" s="35">
        <v>2216.17</v>
      </c>
      <c r="E834" s="67">
        <f t="shared" si="24"/>
        <v>376.75</v>
      </c>
      <c r="F834" s="68">
        <v>0.17000049635181416</v>
      </c>
      <c r="G834" s="65"/>
      <c r="H834" s="65" t="s">
        <v>3784</v>
      </c>
      <c r="I834" s="127">
        <v>44582</v>
      </c>
      <c r="J834" s="66" t="s">
        <v>2379</v>
      </c>
      <c r="K834" s="83" t="s">
        <v>3109</v>
      </c>
      <c r="L834" s="30">
        <v>63131</v>
      </c>
      <c r="M834" s="83" t="str">
        <f>VLOOKUP(L834,Kardex!$A$1:$I$4996,2,FALSE)</f>
        <v>RAMOS ROCHA MANUEL ARTURO</v>
      </c>
      <c r="N834" s="83" t="str">
        <f>VLOOKUP(L834,Kardex!$A$1:$I$4996,4,FALSE)</f>
        <v>ASESOR CAMBIOS</v>
      </c>
      <c r="O834" s="83" t="str">
        <f>VLOOKUP(L834,Kardex!$A$1:$I$4996,5,FALSE)</f>
        <v>CHIH CD JUAREZ PLAZA ODORE</v>
      </c>
      <c r="P834" s="49">
        <v>0.3</v>
      </c>
      <c r="Q834" s="120">
        <f t="shared" si="25"/>
        <v>113.02499999999999</v>
      </c>
    </row>
    <row r="835" spans="1:17" s="125" customFormat="1" ht="12" customHeight="1">
      <c r="A835" s="83" t="s">
        <v>2311</v>
      </c>
      <c r="B835" s="84" t="s">
        <v>1249</v>
      </c>
      <c r="C835" s="34">
        <v>4011900474429</v>
      </c>
      <c r="D835" s="35">
        <v>6538.86</v>
      </c>
      <c r="E835" s="67">
        <f t="shared" ref="E835:E898" si="26">+D835*F835</f>
        <v>980.82899999999995</v>
      </c>
      <c r="F835" s="68">
        <v>0.15</v>
      </c>
      <c r="G835" s="65"/>
      <c r="H835" s="65" t="s">
        <v>2266</v>
      </c>
      <c r="I835" s="127">
        <v>44567</v>
      </c>
      <c r="J835" s="66" t="s">
        <v>2379</v>
      </c>
      <c r="K835" s="83" t="s">
        <v>4048</v>
      </c>
      <c r="L835" s="30">
        <v>51936</v>
      </c>
      <c r="M835" s="83" t="str">
        <f>VLOOKUP(L835,Kardex!$A$1:$I$4996,2,FALSE)</f>
        <v>VAZQUEZ VALADEZ LUIS ABRAHAM</v>
      </c>
      <c r="N835" s="83" t="str">
        <f>VLOOKUP(L835,Kardex!$A$1:$I$4996,4,FALSE)</f>
        <v>SUBDIRECTOR DE PROMOCION</v>
      </c>
      <c r="O835" s="83" t="str">
        <f>VLOOKUP(L835,Kardex!$A$1:$I$4996,5,FALSE)</f>
        <v>CHIH CD JUAREZ PLAZA ODORE</v>
      </c>
      <c r="P835" s="49">
        <v>0.3</v>
      </c>
      <c r="Q835" s="120">
        <f t="shared" ref="Q835:Q898" si="27">E835*P835</f>
        <v>294.24869999999999</v>
      </c>
    </row>
    <row r="836" spans="1:17" s="125" customFormat="1" ht="12" customHeight="1">
      <c r="A836" s="83" t="s">
        <v>2338</v>
      </c>
      <c r="B836" s="84" t="s">
        <v>1249</v>
      </c>
      <c r="C836" s="34">
        <v>3101900011379</v>
      </c>
      <c r="D836" s="35">
        <v>278.94</v>
      </c>
      <c r="E836" s="67">
        <f t="shared" si="26"/>
        <v>36.2622</v>
      </c>
      <c r="F836" s="68">
        <v>0.13</v>
      </c>
      <c r="G836" s="65"/>
      <c r="H836" s="65" t="s">
        <v>2339</v>
      </c>
      <c r="I836" s="127">
        <v>44568</v>
      </c>
      <c r="J836" s="66" t="s">
        <v>2379</v>
      </c>
      <c r="K836" s="83" t="s">
        <v>3110</v>
      </c>
      <c r="L836" s="30">
        <v>51936</v>
      </c>
      <c r="M836" s="83" t="str">
        <f>VLOOKUP(L836,Kardex!$A$1:$I$4996,2,FALSE)</f>
        <v>VAZQUEZ VALADEZ LUIS ABRAHAM</v>
      </c>
      <c r="N836" s="83" t="str">
        <f>VLOOKUP(L836,Kardex!$A$1:$I$4996,4,FALSE)</f>
        <v>SUBDIRECTOR DE PROMOCION</v>
      </c>
      <c r="O836" s="83" t="str">
        <f>VLOOKUP(L836,Kardex!$A$1:$I$4996,5,FALSE)</f>
        <v>CHIH CD JUAREZ PLAZA ODORE</v>
      </c>
      <c r="P836" s="49">
        <v>0.3</v>
      </c>
      <c r="Q836" s="120">
        <f t="shared" si="27"/>
        <v>10.87866</v>
      </c>
    </row>
    <row r="837" spans="1:17" s="125" customFormat="1" ht="12" customHeight="1">
      <c r="A837" s="83" t="s">
        <v>2311</v>
      </c>
      <c r="B837" s="84" t="s">
        <v>1249</v>
      </c>
      <c r="C837" s="34">
        <v>4012000198221</v>
      </c>
      <c r="D837" s="35">
        <v>1233.99</v>
      </c>
      <c r="E837" s="67">
        <f t="shared" si="26"/>
        <v>185.0985</v>
      </c>
      <c r="F837" s="68">
        <v>0.15</v>
      </c>
      <c r="G837" s="65"/>
      <c r="H837" s="65" t="s">
        <v>2339</v>
      </c>
      <c r="I837" s="127">
        <v>44568</v>
      </c>
      <c r="J837" s="66" t="s">
        <v>2379</v>
      </c>
      <c r="K837" s="83" t="s">
        <v>3110</v>
      </c>
      <c r="L837" s="30">
        <v>51936</v>
      </c>
      <c r="M837" s="83" t="str">
        <f>VLOOKUP(L837,Kardex!$A$1:$I$4996,2,FALSE)</f>
        <v>VAZQUEZ VALADEZ LUIS ABRAHAM</v>
      </c>
      <c r="N837" s="83" t="str">
        <f>VLOOKUP(L837,Kardex!$A$1:$I$4996,4,FALSE)</f>
        <v>SUBDIRECTOR DE PROMOCION</v>
      </c>
      <c r="O837" s="83" t="str">
        <f>VLOOKUP(L837,Kardex!$A$1:$I$4996,5,FALSE)</f>
        <v>CHIH CD JUAREZ PLAZA ODORE</v>
      </c>
      <c r="P837" s="49">
        <v>0.3</v>
      </c>
      <c r="Q837" s="120">
        <f t="shared" si="27"/>
        <v>55.52955</v>
      </c>
    </row>
    <row r="838" spans="1:17" s="125" customFormat="1" ht="12" customHeight="1">
      <c r="A838" s="83" t="s">
        <v>2311</v>
      </c>
      <c r="B838" s="84" t="s">
        <v>1249</v>
      </c>
      <c r="C838" s="34">
        <v>4011900474386</v>
      </c>
      <c r="D838" s="35">
        <v>5346.3</v>
      </c>
      <c r="E838" s="67">
        <f t="shared" si="26"/>
        <v>801.94500000000005</v>
      </c>
      <c r="F838" s="68">
        <v>0.15</v>
      </c>
      <c r="G838" s="65"/>
      <c r="H838" s="65" t="s">
        <v>2266</v>
      </c>
      <c r="I838" s="127">
        <v>44580</v>
      </c>
      <c r="J838" s="66" t="s">
        <v>2379</v>
      </c>
      <c r="K838" s="83" t="s">
        <v>4049</v>
      </c>
      <c r="L838" s="30">
        <v>51936</v>
      </c>
      <c r="M838" s="83" t="str">
        <f>VLOOKUP(L838,Kardex!$A$1:$I$4996,2,FALSE)</f>
        <v>VAZQUEZ VALADEZ LUIS ABRAHAM</v>
      </c>
      <c r="N838" s="83" t="str">
        <f>VLOOKUP(L838,Kardex!$A$1:$I$4996,4,FALSE)</f>
        <v>SUBDIRECTOR DE PROMOCION</v>
      </c>
      <c r="O838" s="83" t="str">
        <f>VLOOKUP(L838,Kardex!$A$1:$I$4996,5,FALSE)</f>
        <v>CHIH CD JUAREZ PLAZA ODORE</v>
      </c>
      <c r="P838" s="49">
        <v>0.3</v>
      </c>
      <c r="Q838" s="120">
        <f t="shared" si="27"/>
        <v>240.58350000000002</v>
      </c>
    </row>
    <row r="839" spans="1:17" s="125" customFormat="1" ht="12" customHeight="1">
      <c r="A839" s="83" t="s">
        <v>2338</v>
      </c>
      <c r="B839" s="84" t="s">
        <v>1249</v>
      </c>
      <c r="C839" s="34">
        <v>3102000001148</v>
      </c>
      <c r="D839" s="35">
        <v>206.57</v>
      </c>
      <c r="E839" s="67">
        <f t="shared" si="26"/>
        <v>26.854099999999999</v>
      </c>
      <c r="F839" s="68">
        <v>0.13</v>
      </c>
      <c r="G839" s="65"/>
      <c r="H839" s="65" t="s">
        <v>2339</v>
      </c>
      <c r="I839" s="127">
        <v>44589</v>
      </c>
      <c r="J839" s="66" t="s">
        <v>2379</v>
      </c>
      <c r="K839" s="83" t="s">
        <v>3111</v>
      </c>
      <c r="L839" s="30">
        <v>51936</v>
      </c>
      <c r="M839" s="83" t="str">
        <f>VLOOKUP(L839,Kardex!$A$1:$I$4996,2,FALSE)</f>
        <v>VAZQUEZ VALADEZ LUIS ABRAHAM</v>
      </c>
      <c r="N839" s="83" t="str">
        <f>VLOOKUP(L839,Kardex!$A$1:$I$4996,4,FALSE)</f>
        <v>SUBDIRECTOR DE PROMOCION</v>
      </c>
      <c r="O839" s="83" t="str">
        <f>VLOOKUP(L839,Kardex!$A$1:$I$4996,5,FALSE)</f>
        <v>CHIH CD JUAREZ PLAZA ODORE</v>
      </c>
      <c r="P839" s="49">
        <v>0.3</v>
      </c>
      <c r="Q839" s="120">
        <f t="shared" si="27"/>
        <v>8.0562299999999993</v>
      </c>
    </row>
    <row r="840" spans="1:17" s="125" customFormat="1" ht="12" customHeight="1">
      <c r="A840" s="83" t="s">
        <v>2311</v>
      </c>
      <c r="B840" s="84" t="s">
        <v>1249</v>
      </c>
      <c r="C840" s="34">
        <v>4011900339575</v>
      </c>
      <c r="D840" s="35">
        <v>360.64</v>
      </c>
      <c r="E840" s="67">
        <f t="shared" si="26"/>
        <v>46.879999999999995</v>
      </c>
      <c r="F840" s="68">
        <v>0.12999112688553682</v>
      </c>
      <c r="G840" s="65"/>
      <c r="H840" s="65" t="s">
        <v>2339</v>
      </c>
      <c r="I840" s="127">
        <v>44566</v>
      </c>
      <c r="J840" s="66" t="s">
        <v>2379</v>
      </c>
      <c r="K840" s="83" t="s">
        <v>3112</v>
      </c>
      <c r="L840" s="30">
        <v>62409</v>
      </c>
      <c r="M840" s="83" t="str">
        <f>VLOOKUP(L840,Kardex!$A$1:$I$4996,2,FALSE)</f>
        <v>ALMEIDA  VELASCO ESTEFANIA</v>
      </c>
      <c r="N840" s="83" t="str">
        <f>VLOOKUP(L840,Kardex!$A$1:$I$4996,4,FALSE)</f>
        <v>ASESOR</v>
      </c>
      <c r="O840" s="83" t="str">
        <f>VLOOKUP(L840,Kardex!$A$1:$I$4996,5,FALSE)</f>
        <v>CHIH CHIH AV DE LA JUVENTUD</v>
      </c>
      <c r="P840" s="49">
        <v>0.3</v>
      </c>
      <c r="Q840" s="120">
        <f t="shared" si="27"/>
        <v>14.063999999999998</v>
      </c>
    </row>
    <row r="841" spans="1:17" s="125" customFormat="1" ht="12" customHeight="1">
      <c r="A841" s="83" t="s">
        <v>2311</v>
      </c>
      <c r="B841" s="84" t="s">
        <v>1249</v>
      </c>
      <c r="C841" s="34">
        <v>4011900435684</v>
      </c>
      <c r="D841" s="35">
        <v>636.51</v>
      </c>
      <c r="E841" s="67">
        <f t="shared" si="26"/>
        <v>95.476500000000001</v>
      </c>
      <c r="F841" s="68">
        <v>0.15</v>
      </c>
      <c r="G841" s="65"/>
      <c r="H841" s="65" t="s">
        <v>2339</v>
      </c>
      <c r="I841" s="127">
        <v>44582</v>
      </c>
      <c r="J841" s="66" t="s">
        <v>2379</v>
      </c>
      <c r="K841" s="83" t="s">
        <v>3113</v>
      </c>
      <c r="L841" s="30">
        <v>62409</v>
      </c>
      <c r="M841" s="83" t="str">
        <f>VLOOKUP(L841,Kardex!$A$1:$I$4996,2,FALSE)</f>
        <v>ALMEIDA  VELASCO ESTEFANIA</v>
      </c>
      <c r="N841" s="83" t="str">
        <f>VLOOKUP(L841,Kardex!$A$1:$I$4996,4,FALSE)</f>
        <v>ASESOR</v>
      </c>
      <c r="O841" s="83" t="str">
        <f>VLOOKUP(L841,Kardex!$A$1:$I$4996,5,FALSE)</f>
        <v>CHIH CHIH AV DE LA JUVENTUD</v>
      </c>
      <c r="P841" s="49">
        <v>0.3</v>
      </c>
      <c r="Q841" s="120">
        <f t="shared" si="27"/>
        <v>28.642949999999999</v>
      </c>
    </row>
    <row r="842" spans="1:17" s="125" customFormat="1" ht="12" customHeight="1">
      <c r="A842" s="83" t="s">
        <v>2311</v>
      </c>
      <c r="B842" s="84" t="s">
        <v>1249</v>
      </c>
      <c r="C842" s="34">
        <v>4011900474422</v>
      </c>
      <c r="D842" s="35">
        <v>3934.5</v>
      </c>
      <c r="E842" s="67">
        <f t="shared" si="26"/>
        <v>590.17499999999995</v>
      </c>
      <c r="F842" s="68">
        <v>0.15</v>
      </c>
      <c r="G842" s="65"/>
      <c r="H842" s="65" t="s">
        <v>2266</v>
      </c>
      <c r="I842" s="127">
        <v>44592</v>
      </c>
      <c r="J842" s="66" t="s">
        <v>2379</v>
      </c>
      <c r="K842" s="83" t="s">
        <v>4050</v>
      </c>
      <c r="L842" s="30">
        <v>62409</v>
      </c>
      <c r="M842" s="83" t="str">
        <f>VLOOKUP(L842,Kardex!$A$1:$I$4996,2,FALSE)</f>
        <v>ALMEIDA  VELASCO ESTEFANIA</v>
      </c>
      <c r="N842" s="83" t="str">
        <f>VLOOKUP(L842,Kardex!$A$1:$I$4996,4,FALSE)</f>
        <v>ASESOR</v>
      </c>
      <c r="O842" s="83" t="str">
        <f>VLOOKUP(L842,Kardex!$A$1:$I$4996,5,FALSE)</f>
        <v>CHIH CHIH AV DE LA JUVENTUD</v>
      </c>
      <c r="P842" s="49">
        <v>0.3</v>
      </c>
      <c r="Q842" s="120">
        <f t="shared" si="27"/>
        <v>177.05249999999998</v>
      </c>
    </row>
    <row r="843" spans="1:17" s="125" customFormat="1" ht="12" customHeight="1">
      <c r="A843" s="83" t="s">
        <v>2311</v>
      </c>
      <c r="B843" s="84" t="s">
        <v>1249</v>
      </c>
      <c r="C843" s="34">
        <v>4011900502232</v>
      </c>
      <c r="D843" s="35">
        <v>-6781.52</v>
      </c>
      <c r="E843" s="67">
        <f t="shared" si="26"/>
        <v>-1017.2280000000001</v>
      </c>
      <c r="F843" s="68">
        <v>0.15</v>
      </c>
      <c r="G843" s="65"/>
      <c r="H843" s="65" t="s">
        <v>2266</v>
      </c>
      <c r="I843" s="127">
        <v>44580</v>
      </c>
      <c r="J843" s="66" t="s">
        <v>2379</v>
      </c>
      <c r="K843" s="83" t="s">
        <v>3643</v>
      </c>
      <c r="L843" s="30">
        <v>52682</v>
      </c>
      <c r="M843" s="83" t="str">
        <f>VLOOKUP(L843,Kardex!$A$1:$I$4996,2,FALSE)</f>
        <v>ARZAGA GOMEZ CESAR JERONIMO</v>
      </c>
      <c r="N843" s="83" t="str">
        <f>VLOOKUP(L843,Kardex!$A$1:$I$4996,4,FALSE)</f>
        <v>ASESOR</v>
      </c>
      <c r="O843" s="83" t="str">
        <f>VLOOKUP(L843,Kardex!$A$1:$I$4996,5,FALSE)</f>
        <v>CHIH CHIH AV DE LA JUVENTUD</v>
      </c>
      <c r="P843" s="49">
        <v>0.3</v>
      </c>
      <c r="Q843" s="120">
        <f t="shared" si="27"/>
        <v>-305.16840000000002</v>
      </c>
    </row>
    <row r="844" spans="1:17" s="125" customFormat="1" ht="12" customHeight="1">
      <c r="A844" s="83" t="s">
        <v>2311</v>
      </c>
      <c r="B844" s="84" t="s">
        <v>1249</v>
      </c>
      <c r="C844" s="34">
        <v>4012000146025</v>
      </c>
      <c r="D844" s="35">
        <v>346.82</v>
      </c>
      <c r="E844" s="67">
        <f t="shared" si="26"/>
        <v>52.022999999999996</v>
      </c>
      <c r="F844" s="68">
        <v>0.15</v>
      </c>
      <c r="G844" s="65"/>
      <c r="H844" s="65" t="s">
        <v>2339</v>
      </c>
      <c r="I844" s="127">
        <v>44593</v>
      </c>
      <c r="J844" s="66" t="s">
        <v>2379</v>
      </c>
      <c r="K844" s="83" t="s">
        <v>3114</v>
      </c>
      <c r="L844" s="30">
        <v>52682</v>
      </c>
      <c r="M844" s="83" t="str">
        <f>VLOOKUP(L844,Kardex!$A$1:$I$4996,2,FALSE)</f>
        <v>ARZAGA GOMEZ CESAR JERONIMO</v>
      </c>
      <c r="N844" s="83" t="str">
        <f>VLOOKUP(L844,Kardex!$A$1:$I$4996,4,FALSE)</f>
        <v>ASESOR</v>
      </c>
      <c r="O844" s="83" t="str">
        <f>VLOOKUP(L844,Kardex!$A$1:$I$4996,5,FALSE)</f>
        <v>CHIH CHIH AV DE LA JUVENTUD</v>
      </c>
      <c r="P844" s="49">
        <v>0.3</v>
      </c>
      <c r="Q844" s="120">
        <f t="shared" si="27"/>
        <v>15.606899999999998</v>
      </c>
    </row>
    <row r="845" spans="1:17" s="125" customFormat="1" ht="12" customHeight="1">
      <c r="A845" s="83" t="s">
        <v>2311</v>
      </c>
      <c r="B845" s="84" t="s">
        <v>1249</v>
      </c>
      <c r="C845" s="34">
        <v>4012000065969</v>
      </c>
      <c r="D845" s="35">
        <v>2025.56</v>
      </c>
      <c r="E845" s="67">
        <f t="shared" si="26"/>
        <v>303.834</v>
      </c>
      <c r="F845" s="68">
        <v>0.15</v>
      </c>
      <c r="G845" s="65"/>
      <c r="H845" s="65" t="s">
        <v>2265</v>
      </c>
      <c r="I845" s="127">
        <v>44580</v>
      </c>
      <c r="J845" s="66" t="s">
        <v>2379</v>
      </c>
      <c r="K845" s="83" t="s">
        <v>3115</v>
      </c>
      <c r="L845" s="30">
        <v>51737</v>
      </c>
      <c r="M845" s="83" t="str">
        <f>VLOOKUP(L845,Kardex!$A$1:$I$4996,2,FALSE)</f>
        <v>CARDENAS GUERRERO MARGARITA</v>
      </c>
      <c r="N845" s="83" t="str">
        <f>VLOOKUP(L845,Kardex!$A$1:$I$4996,4,FALSE)</f>
        <v>DIRECTOR DE PROMOCION</v>
      </c>
      <c r="O845" s="83" t="str">
        <f>VLOOKUP(L845,Kardex!$A$1:$I$4996,5,FALSE)</f>
        <v>CHIH CHIH AV DE LA JUVENTUD</v>
      </c>
      <c r="P845" s="49">
        <v>0.3</v>
      </c>
      <c r="Q845" s="120">
        <f t="shared" si="27"/>
        <v>91.150199999999998</v>
      </c>
    </row>
    <row r="846" spans="1:17" s="125" customFormat="1" ht="12" customHeight="1">
      <c r="A846" s="83" t="s">
        <v>2335</v>
      </c>
      <c r="B846" s="84" t="s">
        <v>1249</v>
      </c>
      <c r="C846" s="34">
        <v>2881900018574</v>
      </c>
      <c r="D846" s="35">
        <v>2228.3000000000002</v>
      </c>
      <c r="E846" s="67">
        <f t="shared" si="26"/>
        <v>367.67</v>
      </c>
      <c r="F846" s="68">
        <v>0.16500022438630346</v>
      </c>
      <c r="G846" s="65"/>
      <c r="H846" s="65" t="s">
        <v>2339</v>
      </c>
      <c r="I846" s="127">
        <v>44568</v>
      </c>
      <c r="J846" s="66" t="s">
        <v>2379</v>
      </c>
      <c r="K846" s="83" t="s">
        <v>3116</v>
      </c>
      <c r="L846" s="30">
        <v>62960</v>
      </c>
      <c r="M846" s="83" t="str">
        <f>VLOOKUP(L846,Kardex!$A$1:$I$4996,2,FALSE)</f>
        <v>LOPEZ LOYA EDHER GUILLERMO</v>
      </c>
      <c r="N846" s="83" t="str">
        <f>VLOOKUP(L846,Kardex!$A$1:$I$4996,4,FALSE)</f>
        <v>ASESOR</v>
      </c>
      <c r="O846" s="83" t="str">
        <f>VLOOKUP(L846,Kardex!$A$1:$I$4996,5,FALSE)</f>
        <v>BAJA</v>
      </c>
      <c r="P846" s="49">
        <v>0.3</v>
      </c>
      <c r="Q846" s="120">
        <f t="shared" si="27"/>
        <v>110.301</v>
      </c>
    </row>
    <row r="847" spans="1:17" s="125" customFormat="1" ht="12" customHeight="1">
      <c r="A847" s="83" t="s">
        <v>2311</v>
      </c>
      <c r="B847" s="84" t="s">
        <v>1249</v>
      </c>
      <c r="C847" s="34">
        <v>4011900327669</v>
      </c>
      <c r="D847" s="35">
        <v>-4933.55</v>
      </c>
      <c r="E847" s="67">
        <f t="shared" si="26"/>
        <v>-740.03250000000003</v>
      </c>
      <c r="F847" s="68">
        <v>0.15</v>
      </c>
      <c r="G847" s="65"/>
      <c r="H847" s="65" t="s">
        <v>2266</v>
      </c>
      <c r="I847" s="127">
        <v>44568</v>
      </c>
      <c r="J847" s="66" t="s">
        <v>2379</v>
      </c>
      <c r="K847" s="83" t="s">
        <v>4051</v>
      </c>
      <c r="L847" s="30">
        <v>63065</v>
      </c>
      <c r="M847" s="83" t="str">
        <f>VLOOKUP(L847,Kardex!$A$1:$I$4996,2,FALSE)</f>
        <v>FLORES ARTALEJO  BRYAN IGNACIO</v>
      </c>
      <c r="N847" s="83" t="str">
        <f>VLOOKUP(L847,Kardex!$A$1:$I$4996,4,FALSE)</f>
        <v>EJECUTIVO DE SERVICIO</v>
      </c>
      <c r="O847" s="83" t="str">
        <f>VLOOKUP(L847,Kardex!$A$1:$I$4996,5,FALSE)</f>
        <v>BAJA</v>
      </c>
      <c r="P847" s="49">
        <v>0.3</v>
      </c>
      <c r="Q847" s="120">
        <f t="shared" si="27"/>
        <v>-222.00975</v>
      </c>
    </row>
    <row r="848" spans="1:17" s="125" customFormat="1" ht="12" customHeight="1">
      <c r="A848" s="83" t="s">
        <v>2335</v>
      </c>
      <c r="B848" s="84" t="s">
        <v>1249</v>
      </c>
      <c r="C848" s="34">
        <v>2882000029896</v>
      </c>
      <c r="D848" s="35">
        <v>746.79</v>
      </c>
      <c r="E848" s="67">
        <f t="shared" si="26"/>
        <v>141.89009999999999</v>
      </c>
      <c r="F848" s="68">
        <v>0.19</v>
      </c>
      <c r="G848" s="65"/>
      <c r="H848" s="65" t="s">
        <v>3784</v>
      </c>
      <c r="I848" s="127">
        <v>44571</v>
      </c>
      <c r="J848" s="66" t="s">
        <v>2379</v>
      </c>
      <c r="K848" s="83" t="s">
        <v>3117</v>
      </c>
      <c r="L848" s="30">
        <v>62960</v>
      </c>
      <c r="M848" s="83" t="str">
        <f>VLOOKUP(L848,Kardex!$A$1:$I$4996,2,FALSE)</f>
        <v>LOPEZ LOYA EDHER GUILLERMO</v>
      </c>
      <c r="N848" s="83" t="str">
        <f>VLOOKUP(L848,Kardex!$A$1:$I$4996,4,FALSE)</f>
        <v>ASESOR</v>
      </c>
      <c r="O848" s="83" t="str">
        <f>VLOOKUP(L848,Kardex!$A$1:$I$4996,5,FALSE)</f>
        <v>BAJA</v>
      </c>
      <c r="P848" s="49">
        <v>0.3</v>
      </c>
      <c r="Q848" s="120">
        <f t="shared" si="27"/>
        <v>42.567029999999995</v>
      </c>
    </row>
    <row r="849" spans="1:17" s="125" customFormat="1" ht="12" customHeight="1">
      <c r="A849" s="83" t="s">
        <v>2335</v>
      </c>
      <c r="B849" s="84" t="s">
        <v>1249</v>
      </c>
      <c r="C849" s="34">
        <v>2882000000895</v>
      </c>
      <c r="D849" s="35">
        <v>3706.43</v>
      </c>
      <c r="E849" s="67">
        <f t="shared" si="26"/>
        <v>611.55999999999995</v>
      </c>
      <c r="F849" s="68">
        <v>0.16499974368867076</v>
      </c>
      <c r="G849" s="65"/>
      <c r="H849" s="65" t="s">
        <v>2339</v>
      </c>
      <c r="I849" s="127">
        <v>44578</v>
      </c>
      <c r="J849" s="66" t="s">
        <v>2379</v>
      </c>
      <c r="K849" s="83" t="s">
        <v>3118</v>
      </c>
      <c r="L849" s="30">
        <v>62960</v>
      </c>
      <c r="M849" s="83" t="str">
        <f>VLOOKUP(L849,Kardex!$A$1:$I$4996,2,FALSE)</f>
        <v>LOPEZ LOYA EDHER GUILLERMO</v>
      </c>
      <c r="N849" s="83" t="str">
        <f>VLOOKUP(L849,Kardex!$A$1:$I$4996,4,FALSE)</f>
        <v>ASESOR</v>
      </c>
      <c r="O849" s="83" t="str">
        <f>VLOOKUP(L849,Kardex!$A$1:$I$4996,5,FALSE)</f>
        <v>BAJA</v>
      </c>
      <c r="P849" s="49">
        <v>0.3</v>
      </c>
      <c r="Q849" s="120">
        <f t="shared" si="27"/>
        <v>183.46799999999999</v>
      </c>
    </row>
    <row r="850" spans="1:17" s="125" customFormat="1" ht="12" customHeight="1">
      <c r="A850" s="83" t="s">
        <v>2335</v>
      </c>
      <c r="B850" s="84" t="s">
        <v>1249</v>
      </c>
      <c r="C850" s="34">
        <v>2882000018449</v>
      </c>
      <c r="D850" s="35">
        <v>3207.73</v>
      </c>
      <c r="E850" s="67">
        <f t="shared" si="26"/>
        <v>609.46870000000001</v>
      </c>
      <c r="F850" s="68">
        <v>0.19</v>
      </c>
      <c r="G850" s="65"/>
      <c r="H850" s="65" t="s">
        <v>2339</v>
      </c>
      <c r="I850" s="127">
        <v>44582</v>
      </c>
      <c r="J850" s="66" t="s">
        <v>2379</v>
      </c>
      <c r="K850" s="83" t="s">
        <v>3119</v>
      </c>
      <c r="L850" s="30">
        <v>51737</v>
      </c>
      <c r="M850" s="83" t="str">
        <f>VLOOKUP(L850,Kardex!$A$1:$I$4996,2,FALSE)</f>
        <v>CARDENAS GUERRERO MARGARITA</v>
      </c>
      <c r="N850" s="83" t="str">
        <f>VLOOKUP(L850,Kardex!$A$1:$I$4996,4,FALSE)</f>
        <v>DIRECTOR DE PROMOCION</v>
      </c>
      <c r="O850" s="83" t="str">
        <f>VLOOKUP(L850,Kardex!$A$1:$I$4996,5,FALSE)</f>
        <v>CHIH CHIH AV DE LA JUVENTUD</v>
      </c>
      <c r="P850" s="49">
        <v>0.3</v>
      </c>
      <c r="Q850" s="120">
        <f t="shared" si="27"/>
        <v>182.84061</v>
      </c>
    </row>
    <row r="851" spans="1:17" s="125" customFormat="1" ht="12" customHeight="1">
      <c r="A851" s="83" t="s">
        <v>2335</v>
      </c>
      <c r="B851" s="84" t="s">
        <v>1249</v>
      </c>
      <c r="C851" s="34">
        <v>2882000007328</v>
      </c>
      <c r="D851" s="35">
        <v>2536.85</v>
      </c>
      <c r="E851" s="67">
        <f t="shared" si="26"/>
        <v>482.00149999999996</v>
      </c>
      <c r="F851" s="68">
        <v>0.19</v>
      </c>
      <c r="G851" s="65"/>
      <c r="H851" s="65" t="s">
        <v>2339</v>
      </c>
      <c r="I851" s="127">
        <v>44589</v>
      </c>
      <c r="J851" s="66" t="s">
        <v>2379</v>
      </c>
      <c r="K851" s="83" t="s">
        <v>3120</v>
      </c>
      <c r="L851" s="30">
        <v>53607</v>
      </c>
      <c r="M851" s="83" t="str">
        <f>VLOOKUP(L851,Kardex!$A$1:$I$4996,2,FALSE)</f>
        <v>FERNANDEZ ALZAGA GONZALO LUIS</v>
      </c>
      <c r="N851" s="83" t="str">
        <f>VLOOKUP(L851,Kardex!$A$1:$I$4996,4,FALSE)</f>
        <v>DIRECTOR DE CENTRO FINANCIERO</v>
      </c>
      <c r="O851" s="83" t="str">
        <f>VLOOKUP(L851,Kardex!$A$1:$I$4996,5,FALSE)</f>
        <v>BAJA</v>
      </c>
      <c r="P851" s="49">
        <v>0.3</v>
      </c>
      <c r="Q851" s="120">
        <f t="shared" si="27"/>
        <v>144.60045</v>
      </c>
    </row>
    <row r="852" spans="1:17" s="125" customFormat="1" ht="12" customHeight="1">
      <c r="A852" s="83" t="s">
        <v>2335</v>
      </c>
      <c r="B852" s="84" t="s">
        <v>1249</v>
      </c>
      <c r="C852" s="34">
        <v>2882000007323</v>
      </c>
      <c r="D852" s="35">
        <v>683.27</v>
      </c>
      <c r="E852" s="67">
        <f t="shared" si="26"/>
        <v>129.82130000000001</v>
      </c>
      <c r="F852" s="68">
        <v>0.19</v>
      </c>
      <c r="G852" s="65"/>
      <c r="H852" s="65" t="s">
        <v>2339</v>
      </c>
      <c r="I852" s="127">
        <v>44593</v>
      </c>
      <c r="J852" s="66" t="s">
        <v>2379</v>
      </c>
      <c r="K852" s="83" t="s">
        <v>3120</v>
      </c>
      <c r="L852" s="30">
        <v>53607</v>
      </c>
      <c r="M852" s="83" t="str">
        <f>VLOOKUP(L852,Kardex!$A$1:$I$4996,2,FALSE)</f>
        <v>FERNANDEZ ALZAGA GONZALO LUIS</v>
      </c>
      <c r="N852" s="83" t="str">
        <f>VLOOKUP(L852,Kardex!$A$1:$I$4996,4,FALSE)</f>
        <v>DIRECTOR DE CENTRO FINANCIERO</v>
      </c>
      <c r="O852" s="83" t="str">
        <f>VLOOKUP(L852,Kardex!$A$1:$I$4996,5,FALSE)</f>
        <v>BAJA</v>
      </c>
      <c r="P852" s="49">
        <v>0.3</v>
      </c>
      <c r="Q852" s="120">
        <f t="shared" si="27"/>
        <v>38.946390000000001</v>
      </c>
    </row>
    <row r="853" spans="1:17" s="125" customFormat="1" ht="12" customHeight="1">
      <c r="A853" s="83" t="s">
        <v>2338</v>
      </c>
      <c r="B853" s="84" t="s">
        <v>1249</v>
      </c>
      <c r="C853" s="34">
        <v>3101900016618</v>
      </c>
      <c r="D853" s="35">
        <v>186.84</v>
      </c>
      <c r="E853" s="67">
        <f t="shared" si="26"/>
        <v>24.289200000000001</v>
      </c>
      <c r="F853" s="68">
        <v>0.13</v>
      </c>
      <c r="G853" s="65"/>
      <c r="H853" s="65" t="s">
        <v>2339</v>
      </c>
      <c r="I853" s="127">
        <v>44586</v>
      </c>
      <c r="J853" s="66" t="s">
        <v>2379</v>
      </c>
      <c r="K853" s="83" t="s">
        <v>3121</v>
      </c>
      <c r="L853" s="30">
        <v>53683</v>
      </c>
      <c r="M853" s="83" t="str">
        <f>VLOOKUP(L853,Kardex!$A$1:$I$4996,2,FALSE)</f>
        <v>LOYA CARMONA HECTOR FRANCISCO</v>
      </c>
      <c r="N853" s="83" t="str">
        <f>VLOOKUP(L853,Kardex!$A$1:$I$4996,4,FALSE)</f>
        <v>ASESOR</v>
      </c>
      <c r="O853" s="83" t="str">
        <f>VLOOKUP(L853,Kardex!$A$1:$I$4996,5,FALSE)</f>
        <v>BAJA</v>
      </c>
      <c r="P853" s="49">
        <v>0.3</v>
      </c>
      <c r="Q853" s="120">
        <f t="shared" si="27"/>
        <v>7.2867600000000001</v>
      </c>
    </row>
    <row r="854" spans="1:17" s="125" customFormat="1" ht="12" customHeight="1">
      <c r="A854" s="83" t="s">
        <v>2335</v>
      </c>
      <c r="B854" s="84" t="s">
        <v>1249</v>
      </c>
      <c r="C854" s="34">
        <v>2882000020976</v>
      </c>
      <c r="D854" s="35">
        <v>1685.96</v>
      </c>
      <c r="E854" s="67">
        <f t="shared" si="26"/>
        <v>320.33240000000001</v>
      </c>
      <c r="F854" s="68">
        <v>0.19</v>
      </c>
      <c r="G854" s="65"/>
      <c r="H854" s="65" t="s">
        <v>3784</v>
      </c>
      <c r="I854" s="127">
        <v>44587</v>
      </c>
      <c r="J854" s="66" t="s">
        <v>2379</v>
      </c>
      <c r="K854" s="83" t="s">
        <v>3122</v>
      </c>
      <c r="L854" s="30">
        <v>63166</v>
      </c>
      <c r="M854" s="83" t="str">
        <f>VLOOKUP(L854,Kardex!$A$1:$I$4996,2,FALSE)</f>
        <v>GONZALEZ DURAN SUSANA IVONNE</v>
      </c>
      <c r="N854" s="83" t="str">
        <f>VLOOKUP(L854,Kardex!$A$1:$I$4996,4,FALSE)</f>
        <v>ASESOR</v>
      </c>
      <c r="O854" s="83" t="str">
        <f>VLOOKUP(L854,Kardex!$A$1:$I$4996,5,FALSE)</f>
        <v>GTO LEON CERRO GORDO BANCO</v>
      </c>
      <c r="P854" s="49">
        <v>0.3</v>
      </c>
      <c r="Q854" s="120">
        <f t="shared" si="27"/>
        <v>96.099720000000005</v>
      </c>
    </row>
    <row r="855" spans="1:17" s="125" customFormat="1" ht="12" customHeight="1">
      <c r="A855" s="83" t="s">
        <v>2332</v>
      </c>
      <c r="B855" s="84" t="s">
        <v>1249</v>
      </c>
      <c r="C855" s="34">
        <v>1002000013157</v>
      </c>
      <c r="D855" s="35">
        <v>5000</v>
      </c>
      <c r="E855" s="67">
        <f t="shared" si="26"/>
        <v>1300</v>
      </c>
      <c r="F855" s="68">
        <v>0.26</v>
      </c>
      <c r="G855" s="65"/>
      <c r="H855" s="65" t="s">
        <v>2266</v>
      </c>
      <c r="I855" s="127">
        <v>44592</v>
      </c>
      <c r="J855" s="66" t="s">
        <v>2379</v>
      </c>
      <c r="K855" s="83" t="s">
        <v>4052</v>
      </c>
      <c r="L855" s="30">
        <v>53215</v>
      </c>
      <c r="M855" s="83" t="str">
        <f>VLOOKUP(L855,Kardex!$A$1:$I$4996,2,FALSE)</f>
        <v>TREJO PONCE JUAN ISRAEL</v>
      </c>
      <c r="N855" s="83" t="str">
        <f>VLOOKUP(L855,Kardex!$A$1:$I$4996,4,FALSE)</f>
        <v>ASESOR</v>
      </c>
      <c r="O855" s="83" t="str">
        <f>VLOOKUP(L855,Kardex!$A$1:$I$4996,5,FALSE)</f>
        <v>CHIH CHIH AV DE LA JUVENTUD</v>
      </c>
      <c r="P855" s="49">
        <v>0.3</v>
      </c>
      <c r="Q855" s="120">
        <f t="shared" si="27"/>
        <v>390</v>
      </c>
    </row>
    <row r="856" spans="1:17" s="125" customFormat="1" ht="12" customHeight="1">
      <c r="A856" s="83" t="s">
        <v>2311</v>
      </c>
      <c r="B856" s="84" t="s">
        <v>1249</v>
      </c>
      <c r="C856" s="34">
        <v>4012100117115</v>
      </c>
      <c r="D856" s="35">
        <v>1234.28</v>
      </c>
      <c r="E856" s="67">
        <f t="shared" si="26"/>
        <v>185.142</v>
      </c>
      <c r="F856" s="68">
        <v>0.15</v>
      </c>
      <c r="G856" s="65"/>
      <c r="H856" s="65" t="s">
        <v>2339</v>
      </c>
      <c r="I856" s="127">
        <v>44594</v>
      </c>
      <c r="J856" s="66" t="s">
        <v>2379</v>
      </c>
      <c r="K856" s="83" t="s">
        <v>3644</v>
      </c>
      <c r="L856" s="30">
        <v>53215</v>
      </c>
      <c r="M856" s="83" t="str">
        <f>VLOOKUP(L856,Kardex!$A$1:$I$4996,2,FALSE)</f>
        <v>TREJO PONCE JUAN ISRAEL</v>
      </c>
      <c r="N856" s="83" t="str">
        <f>VLOOKUP(L856,Kardex!$A$1:$I$4996,4,FALSE)</f>
        <v>ASESOR</v>
      </c>
      <c r="O856" s="83" t="str">
        <f>VLOOKUP(L856,Kardex!$A$1:$I$4996,5,FALSE)</f>
        <v>CHIH CHIH AV DE LA JUVENTUD</v>
      </c>
      <c r="P856" s="49">
        <v>0.3</v>
      </c>
      <c r="Q856" s="120">
        <f t="shared" si="27"/>
        <v>55.5426</v>
      </c>
    </row>
    <row r="857" spans="1:17" s="125" customFormat="1" ht="12" customHeight="1">
      <c r="A857" s="83" t="s">
        <v>2335</v>
      </c>
      <c r="B857" s="84" t="s">
        <v>1249</v>
      </c>
      <c r="C857" s="34">
        <v>2882000050554</v>
      </c>
      <c r="D857" s="35">
        <v>4802.8999999999996</v>
      </c>
      <c r="E857" s="67">
        <f t="shared" si="26"/>
        <v>912.55099999999993</v>
      </c>
      <c r="F857" s="68">
        <v>0.19</v>
      </c>
      <c r="G857" s="65"/>
      <c r="H857" s="65" t="s">
        <v>2266</v>
      </c>
      <c r="I857" s="127">
        <v>44578</v>
      </c>
      <c r="J857" s="66" t="s">
        <v>2379</v>
      </c>
      <c r="K857" s="83" t="s">
        <v>3645</v>
      </c>
      <c r="L857" s="30">
        <v>61742</v>
      </c>
      <c r="M857" s="83" t="str">
        <f>VLOOKUP(L857,Kardex!$A$1:$I$4996,2,FALSE)</f>
        <v>SUAREZ MARTINEZ ANGELICA BEATRIZ</v>
      </c>
      <c r="N857" s="83" t="str">
        <f>VLOOKUP(L857,Kardex!$A$1:$I$4996,4,FALSE)</f>
        <v>ASESOR</v>
      </c>
      <c r="O857" s="83" t="str">
        <f>VLOOKUP(L857,Kardex!$A$1:$I$4996,5,FALSE)</f>
        <v>CHIS TUX GUT BEL. DOMINGUEZ</v>
      </c>
      <c r="P857" s="49">
        <v>0.3</v>
      </c>
      <c r="Q857" s="120">
        <f t="shared" si="27"/>
        <v>273.76529999999997</v>
      </c>
    </row>
    <row r="858" spans="1:17" s="125" customFormat="1" ht="12" customHeight="1">
      <c r="A858" s="83" t="s">
        <v>2409</v>
      </c>
      <c r="B858" s="84" t="s">
        <v>1249</v>
      </c>
      <c r="C858" s="34">
        <v>1042100001114</v>
      </c>
      <c r="D858" s="35">
        <v>1083.33</v>
      </c>
      <c r="E858" s="67">
        <f t="shared" si="26"/>
        <v>216.666</v>
      </c>
      <c r="F858" s="68">
        <v>0.2</v>
      </c>
      <c r="G858" s="65"/>
      <c r="H858" s="65" t="s">
        <v>2339</v>
      </c>
      <c r="I858" s="127">
        <v>44582</v>
      </c>
      <c r="J858" s="66" t="s">
        <v>2322</v>
      </c>
      <c r="K858" s="83" t="s">
        <v>3574</v>
      </c>
      <c r="L858" s="30">
        <v>53952</v>
      </c>
      <c r="M858" s="83" t="str">
        <f>VLOOKUP(L858,Kardex!$A$1:$I$4996,2,FALSE)</f>
        <v>PINTO  GENOVEZ CLAUDIA ALEJANDRA</v>
      </c>
      <c r="N858" s="83" t="str">
        <f>VLOOKUP(L858,Kardex!$A$1:$I$4996,4,FALSE)</f>
        <v>ASESOR</v>
      </c>
      <c r="O858" s="83" t="str">
        <f>VLOOKUP(L858,Kardex!$A$1:$I$4996,5,FALSE)</f>
        <v>CHIS TUX GUT BEL. DOMINGUEZ</v>
      </c>
      <c r="P858" s="49">
        <v>1</v>
      </c>
      <c r="Q858" s="120" t="s">
        <v>4712</v>
      </c>
    </row>
    <row r="859" spans="1:17" s="125" customFormat="1" ht="12" customHeight="1">
      <c r="A859" s="83" t="s">
        <v>2311</v>
      </c>
      <c r="B859" s="84" t="s">
        <v>1249</v>
      </c>
      <c r="C859" s="34">
        <v>4012100286910</v>
      </c>
      <c r="D859" s="35">
        <v>652.63</v>
      </c>
      <c r="E859" s="67">
        <f t="shared" si="26"/>
        <v>97.894499999999994</v>
      </c>
      <c r="F859" s="68">
        <v>0.15</v>
      </c>
      <c r="G859" s="65"/>
      <c r="H859" s="65" t="s">
        <v>2339</v>
      </c>
      <c r="I859" s="127">
        <v>44574</v>
      </c>
      <c r="J859" s="66" t="s">
        <v>2322</v>
      </c>
      <c r="K859" s="83" t="s">
        <v>3123</v>
      </c>
      <c r="L859" s="30">
        <v>53200</v>
      </c>
      <c r="M859" s="83" t="str">
        <f>VLOOKUP(L859,Kardex!$A$1:$I$4996,2,FALSE)</f>
        <v>GARCIA ROJAS COLLAZO CAROLINA</v>
      </c>
      <c r="N859" s="83" t="str">
        <f>VLOOKUP(L859,Kardex!$A$1:$I$4996,4,FALSE)</f>
        <v>DIRECTOR DE CENTRO FINANCIERO</v>
      </c>
      <c r="O859" s="83" t="str">
        <f>VLOOKUP(L859,Kardex!$A$1:$I$4996,5,FALSE)</f>
        <v>JAL CHAPALA AJIJIC</v>
      </c>
      <c r="P859" s="49">
        <v>0.3</v>
      </c>
      <c r="Q859" s="120">
        <f t="shared" si="27"/>
        <v>29.368349999999996</v>
      </c>
    </row>
    <row r="860" spans="1:17" s="125" customFormat="1" ht="12" customHeight="1">
      <c r="A860" s="83" t="s">
        <v>2311</v>
      </c>
      <c r="B860" s="84" t="s">
        <v>1249</v>
      </c>
      <c r="C860" s="34">
        <v>4011900435734</v>
      </c>
      <c r="D860" s="35">
        <v>2946.94</v>
      </c>
      <c r="E860" s="67">
        <f t="shared" si="26"/>
        <v>442.041</v>
      </c>
      <c r="F860" s="68">
        <v>0.15</v>
      </c>
      <c r="G860" s="65"/>
      <c r="H860" s="65" t="s">
        <v>2266</v>
      </c>
      <c r="I860" s="127">
        <v>44575</v>
      </c>
      <c r="J860" s="66" t="s">
        <v>2379</v>
      </c>
      <c r="K860" s="83" t="s">
        <v>4053</v>
      </c>
      <c r="L860" s="30">
        <v>53200</v>
      </c>
      <c r="M860" s="83" t="str">
        <f>VLOOKUP(L860,Kardex!$A$1:$I$4996,2,FALSE)</f>
        <v>GARCIA ROJAS COLLAZO CAROLINA</v>
      </c>
      <c r="N860" s="83" t="str">
        <f>VLOOKUP(L860,Kardex!$A$1:$I$4996,4,FALSE)</f>
        <v>DIRECTOR DE CENTRO FINANCIERO</v>
      </c>
      <c r="O860" s="83" t="str">
        <f>VLOOKUP(L860,Kardex!$A$1:$I$4996,5,FALSE)</f>
        <v>JAL CHAPALA AJIJIC</v>
      </c>
      <c r="P860" s="49">
        <v>0.3</v>
      </c>
      <c r="Q860" s="120">
        <f t="shared" si="27"/>
        <v>132.6123</v>
      </c>
    </row>
    <row r="861" spans="1:17" s="125" customFormat="1" ht="12" customHeight="1">
      <c r="A861" s="83" t="s">
        <v>2338</v>
      </c>
      <c r="B861" s="84" t="s">
        <v>1249</v>
      </c>
      <c r="C861" s="34">
        <v>3102100000589</v>
      </c>
      <c r="D861" s="35">
        <v>11006.8662</v>
      </c>
      <c r="E861" s="67">
        <f t="shared" si="26"/>
        <v>1430.8926060000001</v>
      </c>
      <c r="F861" s="68">
        <v>0.13</v>
      </c>
      <c r="G861" s="65"/>
      <c r="H861" s="65" t="s">
        <v>2266</v>
      </c>
      <c r="I861" s="127">
        <v>44580</v>
      </c>
      <c r="J861" s="66" t="s">
        <v>2379</v>
      </c>
      <c r="K861" s="83" t="s">
        <v>4054</v>
      </c>
      <c r="L861" s="30">
        <v>53200</v>
      </c>
      <c r="M861" s="83" t="str">
        <f>VLOOKUP(L861,Kardex!$A$1:$I$4996,2,FALSE)</f>
        <v>GARCIA ROJAS COLLAZO CAROLINA</v>
      </c>
      <c r="N861" s="83" t="str">
        <f>VLOOKUP(L861,Kardex!$A$1:$I$4996,4,FALSE)</f>
        <v>DIRECTOR DE CENTRO FINANCIERO</v>
      </c>
      <c r="O861" s="83" t="str">
        <f>VLOOKUP(L861,Kardex!$A$1:$I$4996,5,FALSE)</f>
        <v>JAL CHAPALA AJIJIC</v>
      </c>
      <c r="P861" s="49">
        <v>0.3</v>
      </c>
      <c r="Q861" s="120">
        <f t="shared" si="27"/>
        <v>429.26778180000002</v>
      </c>
    </row>
    <row r="862" spans="1:17" s="125" customFormat="1" ht="12" customHeight="1">
      <c r="A862" s="83" t="s">
        <v>2311</v>
      </c>
      <c r="B862" s="84" t="s">
        <v>1249</v>
      </c>
      <c r="C862" s="34">
        <v>4011900402831</v>
      </c>
      <c r="D862" s="35">
        <v>514.5</v>
      </c>
      <c r="E862" s="67">
        <f t="shared" si="26"/>
        <v>77.174999999999997</v>
      </c>
      <c r="F862" s="68">
        <v>0.15</v>
      </c>
      <c r="G862" s="65"/>
      <c r="H862" s="65" t="s">
        <v>2339</v>
      </c>
      <c r="I862" s="127">
        <v>44589</v>
      </c>
      <c r="J862" s="66" t="s">
        <v>2379</v>
      </c>
      <c r="K862" s="83" t="s">
        <v>3123</v>
      </c>
      <c r="L862" s="30">
        <v>53200</v>
      </c>
      <c r="M862" s="83" t="str">
        <f>VLOOKUP(L862,Kardex!$A$1:$I$4996,2,FALSE)</f>
        <v>GARCIA ROJAS COLLAZO CAROLINA</v>
      </c>
      <c r="N862" s="83" t="str">
        <f>VLOOKUP(L862,Kardex!$A$1:$I$4996,4,FALSE)</f>
        <v>DIRECTOR DE CENTRO FINANCIERO</v>
      </c>
      <c r="O862" s="83" t="str">
        <f>VLOOKUP(L862,Kardex!$A$1:$I$4996,5,FALSE)</f>
        <v>JAL CHAPALA AJIJIC</v>
      </c>
      <c r="P862" s="49">
        <v>0.3</v>
      </c>
      <c r="Q862" s="120">
        <f t="shared" si="27"/>
        <v>23.1525</v>
      </c>
    </row>
    <row r="863" spans="1:17" s="125" customFormat="1" ht="12" customHeight="1">
      <c r="A863" s="83" t="s">
        <v>2311</v>
      </c>
      <c r="B863" s="84" t="s">
        <v>1249</v>
      </c>
      <c r="C863" s="34">
        <v>4011900501780</v>
      </c>
      <c r="D863" s="35">
        <v>3805.67</v>
      </c>
      <c r="E863" s="67">
        <f t="shared" si="26"/>
        <v>570.85050000000001</v>
      </c>
      <c r="F863" s="68">
        <v>0.15</v>
      </c>
      <c r="G863" s="65"/>
      <c r="H863" s="65" t="s">
        <v>2266</v>
      </c>
      <c r="I863" s="127">
        <v>44589</v>
      </c>
      <c r="J863" s="66" t="s">
        <v>2379</v>
      </c>
      <c r="K863" s="83" t="s">
        <v>4055</v>
      </c>
      <c r="L863" s="30">
        <v>53200</v>
      </c>
      <c r="M863" s="83" t="str">
        <f>VLOOKUP(L863,Kardex!$A$1:$I$4996,2,FALSE)</f>
        <v>GARCIA ROJAS COLLAZO CAROLINA</v>
      </c>
      <c r="N863" s="83" t="str">
        <f>VLOOKUP(L863,Kardex!$A$1:$I$4996,4,FALSE)</f>
        <v>DIRECTOR DE CENTRO FINANCIERO</v>
      </c>
      <c r="O863" s="83" t="str">
        <f>VLOOKUP(L863,Kardex!$A$1:$I$4996,5,FALSE)</f>
        <v>JAL CHAPALA AJIJIC</v>
      </c>
      <c r="P863" s="49">
        <v>0.3</v>
      </c>
      <c r="Q863" s="120">
        <f t="shared" si="27"/>
        <v>171.25514999999999</v>
      </c>
    </row>
    <row r="864" spans="1:17" s="125" customFormat="1" ht="12" customHeight="1">
      <c r="A864" s="83" t="s">
        <v>2338</v>
      </c>
      <c r="B864" s="84" t="s">
        <v>1249</v>
      </c>
      <c r="C864" s="34">
        <v>3102100010253</v>
      </c>
      <c r="D864" s="35">
        <v>529.79</v>
      </c>
      <c r="E864" s="67">
        <f t="shared" si="26"/>
        <v>68.872699999999995</v>
      </c>
      <c r="F864" s="68">
        <v>0.13</v>
      </c>
      <c r="G864" s="65"/>
      <c r="H864" s="65" t="s">
        <v>2339</v>
      </c>
      <c r="I864" s="127">
        <v>44592</v>
      </c>
      <c r="J864" s="66" t="s">
        <v>2322</v>
      </c>
      <c r="K864" s="83" t="s">
        <v>3124</v>
      </c>
      <c r="L864" s="30">
        <v>53200</v>
      </c>
      <c r="M864" s="83" t="str">
        <f>VLOOKUP(L864,Kardex!$A$1:$I$4996,2,FALSE)</f>
        <v>GARCIA ROJAS COLLAZO CAROLINA</v>
      </c>
      <c r="N864" s="83" t="str">
        <f>VLOOKUP(L864,Kardex!$A$1:$I$4996,4,FALSE)</f>
        <v>DIRECTOR DE CENTRO FINANCIERO</v>
      </c>
      <c r="O864" s="83" t="str">
        <f>VLOOKUP(L864,Kardex!$A$1:$I$4996,5,FALSE)</f>
        <v>JAL CHAPALA AJIJIC</v>
      </c>
      <c r="P864" s="49">
        <v>0.3</v>
      </c>
      <c r="Q864" s="120">
        <f t="shared" si="27"/>
        <v>20.661809999999999</v>
      </c>
    </row>
    <row r="865" spans="1:17" s="125" customFormat="1" ht="12" customHeight="1">
      <c r="A865" s="83" t="s">
        <v>2311</v>
      </c>
      <c r="B865" s="84" t="s">
        <v>1249</v>
      </c>
      <c r="C865" s="34">
        <v>4011900474545</v>
      </c>
      <c r="D865" s="35">
        <v>2575.58</v>
      </c>
      <c r="E865" s="67">
        <f t="shared" si="26"/>
        <v>386.33699999999999</v>
      </c>
      <c r="F865" s="68">
        <v>0.15</v>
      </c>
      <c r="G865" s="65"/>
      <c r="H865" s="65" t="s">
        <v>2266</v>
      </c>
      <c r="I865" s="127">
        <v>44572</v>
      </c>
      <c r="J865" s="66" t="s">
        <v>2379</v>
      </c>
      <c r="K865" s="83" t="s">
        <v>4056</v>
      </c>
      <c r="L865" s="30">
        <v>53200</v>
      </c>
      <c r="M865" s="83" t="str">
        <f>VLOOKUP(L865,Kardex!$A$1:$I$4996,2,FALSE)</f>
        <v>GARCIA ROJAS COLLAZO CAROLINA</v>
      </c>
      <c r="N865" s="83" t="str">
        <f>VLOOKUP(L865,Kardex!$A$1:$I$4996,4,FALSE)</f>
        <v>DIRECTOR DE CENTRO FINANCIERO</v>
      </c>
      <c r="O865" s="83" t="str">
        <f>VLOOKUP(L865,Kardex!$A$1:$I$4996,5,FALSE)</f>
        <v>JAL CHAPALA AJIJIC</v>
      </c>
      <c r="P865" s="49">
        <v>0.3</v>
      </c>
      <c r="Q865" s="120">
        <f t="shared" si="27"/>
        <v>115.90109999999999</v>
      </c>
    </row>
    <row r="866" spans="1:17" s="125" customFormat="1" ht="12" customHeight="1">
      <c r="A866" s="83" t="s">
        <v>2311</v>
      </c>
      <c r="B866" s="84" t="s">
        <v>1249</v>
      </c>
      <c r="C866" s="34">
        <v>4011900474401</v>
      </c>
      <c r="D866" s="35">
        <v>3871.62</v>
      </c>
      <c r="E866" s="67">
        <f t="shared" si="26"/>
        <v>580.74299999999994</v>
      </c>
      <c r="F866" s="68">
        <v>0.15</v>
      </c>
      <c r="G866" s="65"/>
      <c r="H866" s="65" t="s">
        <v>2266</v>
      </c>
      <c r="I866" s="127">
        <v>44575</v>
      </c>
      <c r="J866" s="66" t="s">
        <v>2379</v>
      </c>
      <c r="K866" s="83" t="s">
        <v>4057</v>
      </c>
      <c r="L866" s="30">
        <v>63093</v>
      </c>
      <c r="M866" s="83" t="str">
        <f>VLOOKUP(L866,Kardex!$A$1:$I$4996,2,FALSE)</f>
        <v>OCHOA PADILLA LOURDES NOEMI</v>
      </c>
      <c r="N866" s="83" t="str">
        <f>VLOOKUP(L866,Kardex!$A$1:$I$4996,4,FALSE)</f>
        <v>ASESOR</v>
      </c>
      <c r="O866" s="83" t="str">
        <f>VLOOKUP(L866,Kardex!$A$1:$I$4996,5,FALSE)</f>
        <v>JAL CHAPALA AJIJIC</v>
      </c>
      <c r="P866" s="49">
        <v>0.3</v>
      </c>
      <c r="Q866" s="120">
        <f t="shared" si="27"/>
        <v>174.22289999999998</v>
      </c>
    </row>
    <row r="867" spans="1:17" s="125" customFormat="1" ht="12" customHeight="1">
      <c r="A867" s="83" t="s">
        <v>2311</v>
      </c>
      <c r="B867" s="84" t="s">
        <v>1249</v>
      </c>
      <c r="C867" s="34">
        <v>4011900439180</v>
      </c>
      <c r="D867" s="35">
        <v>2122.5100000000002</v>
      </c>
      <c r="E867" s="67">
        <f t="shared" si="26"/>
        <v>318.37650000000002</v>
      </c>
      <c r="F867" s="68">
        <v>0.15</v>
      </c>
      <c r="G867" s="65"/>
      <c r="H867" s="65" t="s">
        <v>2266</v>
      </c>
      <c r="I867" s="127">
        <v>44568</v>
      </c>
      <c r="J867" s="66" t="s">
        <v>2379</v>
      </c>
      <c r="K867" s="83" t="s">
        <v>4058</v>
      </c>
      <c r="L867" s="30">
        <v>60895</v>
      </c>
      <c r="M867" s="83" t="str">
        <f>VLOOKUP(L867,Kardex!$A$1:$I$4996,2,FALSE)</f>
        <v>IBARRA BECERRA NOEMI</v>
      </c>
      <c r="N867" s="83" t="str">
        <f>VLOOKUP(L867,Kardex!$A$1:$I$4996,4,FALSE)</f>
        <v>EJECUTIVO DE SERVICIO</v>
      </c>
      <c r="O867" s="83" t="str">
        <f>VLOOKUP(L867,Kardex!$A$1:$I$4996,5,FALSE)</f>
        <v>JAL CHAPALA AJIJIC</v>
      </c>
      <c r="P867" s="49">
        <v>0.3</v>
      </c>
      <c r="Q867" s="120">
        <f t="shared" si="27"/>
        <v>95.512950000000004</v>
      </c>
    </row>
    <row r="868" spans="1:17" s="125" customFormat="1" ht="12" customHeight="1">
      <c r="A868" s="83" t="s">
        <v>2311</v>
      </c>
      <c r="B868" s="84" t="s">
        <v>1249</v>
      </c>
      <c r="C868" s="34">
        <v>4011900501770</v>
      </c>
      <c r="D868" s="35">
        <v>5540.44</v>
      </c>
      <c r="E868" s="67">
        <f t="shared" si="26"/>
        <v>831.06599999999992</v>
      </c>
      <c r="F868" s="68">
        <v>0.15</v>
      </c>
      <c r="G868" s="65"/>
      <c r="H868" s="65" t="s">
        <v>2266</v>
      </c>
      <c r="I868" s="127">
        <v>44568</v>
      </c>
      <c r="J868" s="66" t="s">
        <v>2379</v>
      </c>
      <c r="K868" s="83" t="s">
        <v>4059</v>
      </c>
      <c r="L868" s="30">
        <v>60895</v>
      </c>
      <c r="M868" s="83" t="str">
        <f>VLOOKUP(L868,Kardex!$A$1:$I$4996,2,FALSE)</f>
        <v>IBARRA BECERRA NOEMI</v>
      </c>
      <c r="N868" s="83" t="str">
        <f>VLOOKUP(L868,Kardex!$A$1:$I$4996,4,FALSE)</f>
        <v>EJECUTIVO DE SERVICIO</v>
      </c>
      <c r="O868" s="83" t="str">
        <f>VLOOKUP(L868,Kardex!$A$1:$I$4996,5,FALSE)</f>
        <v>JAL CHAPALA AJIJIC</v>
      </c>
      <c r="P868" s="49">
        <v>0.3</v>
      </c>
      <c r="Q868" s="120">
        <f t="shared" si="27"/>
        <v>249.31979999999996</v>
      </c>
    </row>
    <row r="869" spans="1:17" s="125" customFormat="1" ht="12" customHeight="1">
      <c r="A869" s="83" t="s">
        <v>2311</v>
      </c>
      <c r="B869" s="84" t="s">
        <v>1249</v>
      </c>
      <c r="C869" s="34">
        <v>4012200011318</v>
      </c>
      <c r="D869" s="35">
        <v>1184.8900000000001</v>
      </c>
      <c r="E869" s="67">
        <f t="shared" si="26"/>
        <v>177.73350000000002</v>
      </c>
      <c r="F869" s="68">
        <v>0.15</v>
      </c>
      <c r="G869" s="65"/>
      <c r="H869" s="65" t="s">
        <v>2308</v>
      </c>
      <c r="I869" s="127">
        <v>44580</v>
      </c>
      <c r="J869" s="66" t="s">
        <v>2322</v>
      </c>
      <c r="K869" s="83" t="s">
        <v>4060</v>
      </c>
      <c r="L869" s="30">
        <v>60895</v>
      </c>
      <c r="M869" s="83" t="str">
        <f>VLOOKUP(L869,Kardex!$A$1:$I$4996,2,FALSE)</f>
        <v>IBARRA BECERRA NOEMI</v>
      </c>
      <c r="N869" s="83" t="str">
        <f>VLOOKUP(L869,Kardex!$A$1:$I$4996,4,FALSE)</f>
        <v>EJECUTIVO DE SERVICIO</v>
      </c>
      <c r="O869" s="83" t="str">
        <f>VLOOKUP(L869,Kardex!$A$1:$I$4996,5,FALSE)</f>
        <v>JAL CHAPALA AJIJIC</v>
      </c>
      <c r="P869" s="49">
        <v>0.3</v>
      </c>
      <c r="Q869" s="120">
        <f t="shared" si="27"/>
        <v>53.320050000000002</v>
      </c>
    </row>
    <row r="870" spans="1:17" s="125" customFormat="1" ht="12" customHeight="1">
      <c r="A870" s="83" t="s">
        <v>2311</v>
      </c>
      <c r="B870" s="84" t="s">
        <v>1249</v>
      </c>
      <c r="C870" s="34">
        <v>4011900499108</v>
      </c>
      <c r="D870" s="35">
        <v>1741.6</v>
      </c>
      <c r="E870" s="67">
        <f t="shared" si="26"/>
        <v>261.23999999999995</v>
      </c>
      <c r="F870" s="68">
        <v>0.15</v>
      </c>
      <c r="G870" s="65"/>
      <c r="H870" s="65" t="s">
        <v>2266</v>
      </c>
      <c r="I870" s="127">
        <v>44586</v>
      </c>
      <c r="J870" s="66" t="s">
        <v>2379</v>
      </c>
      <c r="K870" s="83" t="s">
        <v>4061</v>
      </c>
      <c r="L870" s="30">
        <v>60895</v>
      </c>
      <c r="M870" s="83" t="str">
        <f>VLOOKUP(L870,Kardex!$A$1:$I$4996,2,FALSE)</f>
        <v>IBARRA BECERRA NOEMI</v>
      </c>
      <c r="N870" s="83" t="str">
        <f>VLOOKUP(L870,Kardex!$A$1:$I$4996,4,FALSE)</f>
        <v>EJECUTIVO DE SERVICIO</v>
      </c>
      <c r="O870" s="83" t="str">
        <f>VLOOKUP(L870,Kardex!$A$1:$I$4996,5,FALSE)</f>
        <v>JAL CHAPALA AJIJIC</v>
      </c>
      <c r="P870" s="49">
        <v>0.3</v>
      </c>
      <c r="Q870" s="120">
        <f t="shared" si="27"/>
        <v>78.371999999999986</v>
      </c>
    </row>
    <row r="871" spans="1:17" s="125" customFormat="1" ht="12" customHeight="1">
      <c r="A871" s="83" t="s">
        <v>2338</v>
      </c>
      <c r="B871" s="84" t="s">
        <v>1249</v>
      </c>
      <c r="C871" s="34">
        <v>3101900018553</v>
      </c>
      <c r="D871" s="35">
        <v>19804.616374000001</v>
      </c>
      <c r="E871" s="67">
        <f t="shared" si="26"/>
        <v>2574.6001286200003</v>
      </c>
      <c r="F871" s="68">
        <v>0.13</v>
      </c>
      <c r="G871" s="65"/>
      <c r="H871" s="65" t="s">
        <v>2266</v>
      </c>
      <c r="I871" s="127">
        <v>44589</v>
      </c>
      <c r="J871" s="66" t="s">
        <v>2379</v>
      </c>
      <c r="K871" s="83" t="s">
        <v>4062</v>
      </c>
      <c r="L871" s="30">
        <v>60895</v>
      </c>
      <c r="M871" s="83" t="str">
        <f>VLOOKUP(L871,Kardex!$A$1:$I$4996,2,FALSE)</f>
        <v>IBARRA BECERRA NOEMI</v>
      </c>
      <c r="N871" s="83" t="str">
        <f>VLOOKUP(L871,Kardex!$A$1:$I$4996,4,FALSE)</f>
        <v>EJECUTIVO DE SERVICIO</v>
      </c>
      <c r="O871" s="83" t="str">
        <f>VLOOKUP(L871,Kardex!$A$1:$I$4996,5,FALSE)</f>
        <v>JAL CHAPALA AJIJIC</v>
      </c>
      <c r="P871" s="49">
        <v>0.3</v>
      </c>
      <c r="Q871" s="120">
        <f t="shared" si="27"/>
        <v>772.38003858600007</v>
      </c>
    </row>
    <row r="872" spans="1:17" s="125" customFormat="1" ht="12" customHeight="1">
      <c r="A872" s="83" t="s">
        <v>2335</v>
      </c>
      <c r="B872" s="84" t="s">
        <v>1249</v>
      </c>
      <c r="C872" s="34">
        <v>2882000049296</v>
      </c>
      <c r="D872" s="35">
        <v>13820.81</v>
      </c>
      <c r="E872" s="67">
        <f t="shared" si="26"/>
        <v>2625.9539</v>
      </c>
      <c r="F872" s="68">
        <v>0.19</v>
      </c>
      <c r="G872" s="65"/>
      <c r="H872" s="65" t="s">
        <v>2266</v>
      </c>
      <c r="I872" s="127">
        <v>44566</v>
      </c>
      <c r="J872" s="66" t="s">
        <v>2379</v>
      </c>
      <c r="K872" s="83" t="s">
        <v>4063</v>
      </c>
      <c r="L872" s="30">
        <v>61919</v>
      </c>
      <c r="M872" s="83" t="str">
        <f>VLOOKUP(L872,Kardex!$A$1:$I$4996,2,FALSE)</f>
        <v>MORALES GARCIA MIGUEL</v>
      </c>
      <c r="N872" s="83" t="str">
        <f>VLOOKUP(L872,Kardex!$A$1:$I$4996,4,FALSE)</f>
        <v>EJECUTIVO DE SERVICIO</v>
      </c>
      <c r="O872" s="83" t="str">
        <f>VLOOKUP(L872,Kardex!$A$1:$I$4996,5,FALSE)</f>
        <v>JAL CHAPALA AJIJIC</v>
      </c>
      <c r="P872" s="49">
        <v>0.3</v>
      </c>
      <c r="Q872" s="120">
        <f t="shared" si="27"/>
        <v>787.78616999999997</v>
      </c>
    </row>
    <row r="873" spans="1:17" s="125" customFormat="1" ht="12" customHeight="1">
      <c r="A873" s="83" t="s">
        <v>2311</v>
      </c>
      <c r="B873" s="84" t="s">
        <v>1249</v>
      </c>
      <c r="C873" s="34">
        <v>4012100193560</v>
      </c>
      <c r="D873" s="35">
        <v>356.98</v>
      </c>
      <c r="E873" s="67">
        <f t="shared" si="26"/>
        <v>53.547000000000004</v>
      </c>
      <c r="F873" s="68">
        <v>0.15</v>
      </c>
      <c r="G873" s="65"/>
      <c r="H873" s="65" t="s">
        <v>2339</v>
      </c>
      <c r="I873" s="127">
        <v>44575</v>
      </c>
      <c r="J873" s="66" t="s">
        <v>2322</v>
      </c>
      <c r="K873" s="83" t="s">
        <v>3125</v>
      </c>
      <c r="L873" s="30">
        <v>61919</v>
      </c>
      <c r="M873" s="83" t="str">
        <f>VLOOKUP(L873,Kardex!$A$1:$I$4996,2,FALSE)</f>
        <v>MORALES GARCIA MIGUEL</v>
      </c>
      <c r="N873" s="83" t="str">
        <f>VLOOKUP(L873,Kardex!$A$1:$I$4996,4,FALSE)</f>
        <v>EJECUTIVO DE SERVICIO</v>
      </c>
      <c r="O873" s="83" t="str">
        <f>VLOOKUP(L873,Kardex!$A$1:$I$4996,5,FALSE)</f>
        <v>JAL CHAPALA AJIJIC</v>
      </c>
      <c r="P873" s="49">
        <v>0.3</v>
      </c>
      <c r="Q873" s="120">
        <f t="shared" si="27"/>
        <v>16.0641</v>
      </c>
    </row>
    <row r="874" spans="1:17" s="125" customFormat="1" ht="12" customHeight="1">
      <c r="A874" s="83" t="s">
        <v>2311</v>
      </c>
      <c r="B874" s="84" t="s">
        <v>1249</v>
      </c>
      <c r="C874" s="34">
        <v>4012000025152</v>
      </c>
      <c r="D874" s="35">
        <v>871.93</v>
      </c>
      <c r="E874" s="67">
        <f t="shared" si="26"/>
        <v>130.78949999999998</v>
      </c>
      <c r="F874" s="68">
        <v>0.15</v>
      </c>
      <c r="G874" s="65"/>
      <c r="H874" s="65" t="s">
        <v>2339</v>
      </c>
      <c r="I874" s="127">
        <v>44589</v>
      </c>
      <c r="J874" s="66" t="s">
        <v>2379</v>
      </c>
      <c r="K874" s="83" t="s">
        <v>3126</v>
      </c>
      <c r="L874" s="30">
        <v>61919</v>
      </c>
      <c r="M874" s="83" t="str">
        <f>VLOOKUP(L874,Kardex!$A$1:$I$4996,2,FALSE)</f>
        <v>MORALES GARCIA MIGUEL</v>
      </c>
      <c r="N874" s="83" t="str">
        <f>VLOOKUP(L874,Kardex!$A$1:$I$4996,4,FALSE)</f>
        <v>EJECUTIVO DE SERVICIO</v>
      </c>
      <c r="O874" s="83" t="str">
        <f>VLOOKUP(L874,Kardex!$A$1:$I$4996,5,FALSE)</f>
        <v>JAL CHAPALA AJIJIC</v>
      </c>
      <c r="P874" s="49">
        <v>0.3</v>
      </c>
      <c r="Q874" s="120">
        <f t="shared" si="27"/>
        <v>39.23684999999999</v>
      </c>
    </row>
    <row r="875" spans="1:17" s="125" customFormat="1" ht="12" customHeight="1">
      <c r="A875" s="83" t="s">
        <v>2311</v>
      </c>
      <c r="B875" s="84" t="s">
        <v>1249</v>
      </c>
      <c r="C875" s="34">
        <v>4012100215160</v>
      </c>
      <c r="D875" s="35">
        <v>268.83999999999997</v>
      </c>
      <c r="E875" s="67">
        <f t="shared" si="26"/>
        <v>40.325999999999993</v>
      </c>
      <c r="F875" s="68">
        <v>0.15</v>
      </c>
      <c r="G875" s="65"/>
      <c r="H875" s="65" t="s">
        <v>2339</v>
      </c>
      <c r="I875" s="127">
        <v>44593</v>
      </c>
      <c r="J875" s="66" t="s">
        <v>2322</v>
      </c>
      <c r="K875" s="83" t="s">
        <v>3126</v>
      </c>
      <c r="L875" s="30">
        <v>61919</v>
      </c>
      <c r="M875" s="83" t="str">
        <f>VLOOKUP(L875,Kardex!$A$1:$I$4996,2,FALSE)</f>
        <v>MORALES GARCIA MIGUEL</v>
      </c>
      <c r="N875" s="83" t="str">
        <f>VLOOKUP(L875,Kardex!$A$1:$I$4996,4,FALSE)</f>
        <v>EJECUTIVO DE SERVICIO</v>
      </c>
      <c r="O875" s="83" t="str">
        <f>VLOOKUP(L875,Kardex!$A$1:$I$4996,5,FALSE)</f>
        <v>JAL CHAPALA AJIJIC</v>
      </c>
      <c r="P875" s="49">
        <v>0.3</v>
      </c>
      <c r="Q875" s="120">
        <f t="shared" si="27"/>
        <v>12.097799999999998</v>
      </c>
    </row>
    <row r="876" spans="1:17" s="125" customFormat="1" ht="12" customHeight="1">
      <c r="A876" s="83" t="s">
        <v>2335</v>
      </c>
      <c r="B876" s="84" t="s">
        <v>1249</v>
      </c>
      <c r="C876" s="34">
        <v>2881900019536</v>
      </c>
      <c r="D876" s="35">
        <v>937.46</v>
      </c>
      <c r="E876" s="67">
        <f t="shared" si="26"/>
        <v>178.1174</v>
      </c>
      <c r="F876" s="68">
        <v>0.19</v>
      </c>
      <c r="G876" s="65"/>
      <c r="H876" s="65" t="s">
        <v>2339</v>
      </c>
      <c r="I876" s="127">
        <v>44568</v>
      </c>
      <c r="J876" s="66" t="s">
        <v>2379</v>
      </c>
      <c r="K876" s="83" t="s">
        <v>3127</v>
      </c>
      <c r="L876" s="30">
        <v>63093</v>
      </c>
      <c r="M876" s="83" t="str">
        <f>VLOOKUP(L876,Kardex!$A$1:$I$4996,2,FALSE)</f>
        <v>OCHOA PADILLA LOURDES NOEMI</v>
      </c>
      <c r="N876" s="83" t="str">
        <f>VLOOKUP(L876,Kardex!$A$1:$I$4996,4,FALSE)</f>
        <v>ASESOR</v>
      </c>
      <c r="O876" s="83" t="str">
        <f>VLOOKUP(L876,Kardex!$A$1:$I$4996,5,FALSE)</f>
        <v>JAL CHAPALA AJIJIC</v>
      </c>
      <c r="P876" s="49">
        <v>0.3</v>
      </c>
      <c r="Q876" s="120">
        <f t="shared" si="27"/>
        <v>53.435220000000001</v>
      </c>
    </row>
    <row r="877" spans="1:17" s="125" customFormat="1" ht="12" customHeight="1">
      <c r="A877" s="83" t="s">
        <v>2311</v>
      </c>
      <c r="B877" s="84" t="s">
        <v>1249</v>
      </c>
      <c r="C877" s="34">
        <v>4011900474547</v>
      </c>
      <c r="D877" s="35">
        <v>330.28</v>
      </c>
      <c r="E877" s="67">
        <f t="shared" si="26"/>
        <v>49.541999999999994</v>
      </c>
      <c r="F877" s="68">
        <v>0.15</v>
      </c>
      <c r="G877" s="65"/>
      <c r="H877" s="65" t="s">
        <v>2339</v>
      </c>
      <c r="I877" s="127">
        <v>44573</v>
      </c>
      <c r="J877" s="66" t="s">
        <v>2379</v>
      </c>
      <c r="K877" s="83" t="s">
        <v>3128</v>
      </c>
      <c r="L877" s="30">
        <v>63093</v>
      </c>
      <c r="M877" s="83" t="str">
        <f>VLOOKUP(L877,Kardex!$A$1:$I$4996,2,FALSE)</f>
        <v>OCHOA PADILLA LOURDES NOEMI</v>
      </c>
      <c r="N877" s="83" t="str">
        <f>VLOOKUP(L877,Kardex!$A$1:$I$4996,4,FALSE)</f>
        <v>ASESOR</v>
      </c>
      <c r="O877" s="83" t="str">
        <f>VLOOKUP(L877,Kardex!$A$1:$I$4996,5,FALSE)</f>
        <v>JAL CHAPALA AJIJIC</v>
      </c>
      <c r="P877" s="49">
        <v>0.3</v>
      </c>
      <c r="Q877" s="120">
        <f t="shared" si="27"/>
        <v>14.862599999999997</v>
      </c>
    </row>
    <row r="878" spans="1:17" s="125" customFormat="1" ht="12" customHeight="1">
      <c r="A878" s="83" t="s">
        <v>2335</v>
      </c>
      <c r="B878" s="84" t="s">
        <v>1249</v>
      </c>
      <c r="C878" s="34">
        <v>2881900017762</v>
      </c>
      <c r="D878" s="35">
        <v>1026.06</v>
      </c>
      <c r="E878" s="67">
        <f t="shared" si="26"/>
        <v>194.95139999999998</v>
      </c>
      <c r="F878" s="68">
        <v>0.19</v>
      </c>
      <c r="G878" s="65"/>
      <c r="H878" s="65" t="s">
        <v>2339</v>
      </c>
      <c r="I878" s="127">
        <v>44578</v>
      </c>
      <c r="J878" s="66" t="s">
        <v>2379</v>
      </c>
      <c r="K878" s="83" t="s">
        <v>3129</v>
      </c>
      <c r="L878" s="30">
        <v>63093</v>
      </c>
      <c r="M878" s="83" t="str">
        <f>VLOOKUP(L878,Kardex!$A$1:$I$4996,2,FALSE)</f>
        <v>OCHOA PADILLA LOURDES NOEMI</v>
      </c>
      <c r="N878" s="83" t="str">
        <f>VLOOKUP(L878,Kardex!$A$1:$I$4996,4,FALSE)</f>
        <v>ASESOR</v>
      </c>
      <c r="O878" s="83" t="str">
        <f>VLOOKUP(L878,Kardex!$A$1:$I$4996,5,FALSE)</f>
        <v>JAL CHAPALA AJIJIC</v>
      </c>
      <c r="P878" s="49">
        <v>0.3</v>
      </c>
      <c r="Q878" s="120">
        <f t="shared" si="27"/>
        <v>58.485419999999991</v>
      </c>
    </row>
    <row r="879" spans="1:17" s="125" customFormat="1" ht="12" customHeight="1">
      <c r="A879" s="83" t="s">
        <v>2311</v>
      </c>
      <c r="B879" s="84" t="s">
        <v>1249</v>
      </c>
      <c r="C879" s="34">
        <v>4012000001667</v>
      </c>
      <c r="D879" s="35">
        <v>10149.42</v>
      </c>
      <c r="E879" s="67">
        <f t="shared" si="26"/>
        <v>1522.413</v>
      </c>
      <c r="F879" s="68">
        <v>0.15</v>
      </c>
      <c r="G879" s="65"/>
      <c r="H879" s="65" t="s">
        <v>2266</v>
      </c>
      <c r="I879" s="127">
        <v>44578</v>
      </c>
      <c r="J879" s="66" t="s">
        <v>2379</v>
      </c>
      <c r="K879" s="83" t="s">
        <v>4064</v>
      </c>
      <c r="L879" s="30">
        <v>63093</v>
      </c>
      <c r="M879" s="83" t="str">
        <f>VLOOKUP(L879,Kardex!$A$1:$I$4996,2,FALSE)</f>
        <v>OCHOA PADILLA LOURDES NOEMI</v>
      </c>
      <c r="N879" s="83" t="str">
        <f>VLOOKUP(L879,Kardex!$A$1:$I$4996,4,FALSE)</f>
        <v>ASESOR</v>
      </c>
      <c r="O879" s="83" t="str">
        <f>VLOOKUP(L879,Kardex!$A$1:$I$4996,5,FALSE)</f>
        <v>JAL CHAPALA AJIJIC</v>
      </c>
      <c r="P879" s="49">
        <v>0.3</v>
      </c>
      <c r="Q879" s="120">
        <f t="shared" si="27"/>
        <v>456.72390000000001</v>
      </c>
    </row>
    <row r="880" spans="1:17" s="125" customFormat="1" ht="12" customHeight="1">
      <c r="A880" s="83" t="s">
        <v>2335</v>
      </c>
      <c r="B880" s="84" t="s">
        <v>1249</v>
      </c>
      <c r="C880" s="34">
        <v>2882000029953</v>
      </c>
      <c r="D880" s="35">
        <v>1398.19</v>
      </c>
      <c r="E880" s="67">
        <f t="shared" si="26"/>
        <v>237.69</v>
      </c>
      <c r="F880" s="68">
        <v>0.16999835501612798</v>
      </c>
      <c r="G880" s="65"/>
      <c r="H880" s="65" t="s">
        <v>3784</v>
      </c>
      <c r="I880" s="127">
        <v>44579</v>
      </c>
      <c r="J880" s="66" t="s">
        <v>2379</v>
      </c>
      <c r="K880" s="83" t="s">
        <v>3130</v>
      </c>
      <c r="L880" s="30">
        <v>63093</v>
      </c>
      <c r="M880" s="83" t="str">
        <f>VLOOKUP(L880,Kardex!$A$1:$I$4996,2,FALSE)</f>
        <v>OCHOA PADILLA LOURDES NOEMI</v>
      </c>
      <c r="N880" s="83" t="str">
        <f>VLOOKUP(L880,Kardex!$A$1:$I$4996,4,FALSE)</f>
        <v>ASESOR</v>
      </c>
      <c r="O880" s="83" t="str">
        <f>VLOOKUP(L880,Kardex!$A$1:$I$4996,5,FALSE)</f>
        <v>JAL CHAPALA AJIJIC</v>
      </c>
      <c r="P880" s="49">
        <v>0.3</v>
      </c>
      <c r="Q880" s="120">
        <f t="shared" si="27"/>
        <v>71.307000000000002</v>
      </c>
    </row>
    <row r="881" spans="1:17" s="125" customFormat="1" ht="12" customHeight="1">
      <c r="A881" s="83" t="s">
        <v>2311</v>
      </c>
      <c r="B881" s="84" t="s">
        <v>1249</v>
      </c>
      <c r="C881" s="34">
        <v>4012000017268</v>
      </c>
      <c r="D881" s="35">
        <v>5247.11</v>
      </c>
      <c r="E881" s="67">
        <f t="shared" si="26"/>
        <v>787.06649999999991</v>
      </c>
      <c r="F881" s="68">
        <v>0.15</v>
      </c>
      <c r="G881" s="65"/>
      <c r="H881" s="65" t="s">
        <v>2266</v>
      </c>
      <c r="I881" s="127">
        <v>44580</v>
      </c>
      <c r="J881" s="66" t="s">
        <v>2379</v>
      </c>
      <c r="K881" s="83" t="s">
        <v>4065</v>
      </c>
      <c r="L881" s="30">
        <v>60895</v>
      </c>
      <c r="M881" s="83" t="str">
        <f>VLOOKUP(L881,Kardex!$A$1:$I$4996,2,FALSE)</f>
        <v>IBARRA BECERRA NOEMI</v>
      </c>
      <c r="N881" s="83" t="str">
        <f>VLOOKUP(L881,Kardex!$A$1:$I$4996,4,FALSE)</f>
        <v>EJECUTIVO DE SERVICIO</v>
      </c>
      <c r="O881" s="83" t="str">
        <f>VLOOKUP(L881,Kardex!$A$1:$I$4996,5,FALSE)</f>
        <v>JAL CHAPALA AJIJIC</v>
      </c>
      <c r="P881" s="49">
        <v>0.3</v>
      </c>
      <c r="Q881" s="120">
        <f t="shared" si="27"/>
        <v>236.11994999999996</v>
      </c>
    </row>
    <row r="882" spans="1:17" s="125" customFormat="1" ht="12" customHeight="1">
      <c r="A882" s="83" t="s">
        <v>2311</v>
      </c>
      <c r="B882" s="84" t="s">
        <v>1249</v>
      </c>
      <c r="C882" s="34">
        <v>4052000027919</v>
      </c>
      <c r="D882" s="35">
        <v>3380.93</v>
      </c>
      <c r="E882" s="67">
        <f t="shared" si="26"/>
        <v>439.51</v>
      </c>
      <c r="F882" s="68">
        <v>0.12999677603499629</v>
      </c>
      <c r="G882" s="65"/>
      <c r="H882" s="65" t="s">
        <v>2266</v>
      </c>
      <c r="I882" s="127">
        <v>44566</v>
      </c>
      <c r="J882" s="66" t="s">
        <v>2379</v>
      </c>
      <c r="K882" s="83" t="s">
        <v>4066</v>
      </c>
      <c r="L882" s="30">
        <v>91719</v>
      </c>
      <c r="M882" s="83" t="str">
        <f>VLOOKUP(L882,Kardex!$A$1:$I$4996,2,FALSE)</f>
        <v>TORRES CARRILLO ADRIANA ALEJANDRA</v>
      </c>
      <c r="N882" s="83" t="str">
        <f>VLOOKUP(L882,Kardex!$A$1:$I$4996,4,FALSE)</f>
        <v>ASESOR SENIOR</v>
      </c>
      <c r="O882" s="83" t="str">
        <f>VLOOKUP(L882,Kardex!$A$1:$I$4996,5,FALSE)</f>
        <v>JAL CHAPALA AJIJIC</v>
      </c>
      <c r="P882" s="49">
        <v>0.3</v>
      </c>
      <c r="Q882" s="120">
        <f t="shared" si="27"/>
        <v>131.85299999999998</v>
      </c>
    </row>
    <row r="883" spans="1:17" s="125" customFormat="1" ht="12" customHeight="1">
      <c r="A883" s="83" t="s">
        <v>2311</v>
      </c>
      <c r="B883" s="84" t="s">
        <v>1249</v>
      </c>
      <c r="C883" s="34">
        <v>4011900435771</v>
      </c>
      <c r="D883" s="35">
        <v>3644.13</v>
      </c>
      <c r="E883" s="67">
        <f t="shared" si="26"/>
        <v>546.61950000000002</v>
      </c>
      <c r="F883" s="68">
        <v>0.15</v>
      </c>
      <c r="G883" s="65"/>
      <c r="H883" s="65" t="s">
        <v>2266</v>
      </c>
      <c r="I883" s="127">
        <v>44572</v>
      </c>
      <c r="J883" s="66" t="s">
        <v>2379</v>
      </c>
      <c r="K883" s="83" t="s">
        <v>3722</v>
      </c>
      <c r="L883" s="30">
        <v>91719</v>
      </c>
      <c r="M883" s="83" t="str">
        <f>VLOOKUP(L883,Kardex!$A$1:$I$4996,2,FALSE)</f>
        <v>TORRES CARRILLO ADRIANA ALEJANDRA</v>
      </c>
      <c r="N883" s="83" t="str">
        <f>VLOOKUP(L883,Kardex!$A$1:$I$4996,4,FALSE)</f>
        <v>ASESOR SENIOR</v>
      </c>
      <c r="O883" s="83" t="str">
        <f>VLOOKUP(L883,Kardex!$A$1:$I$4996,5,FALSE)</f>
        <v>JAL CHAPALA AJIJIC</v>
      </c>
      <c r="P883" s="49">
        <v>0.3</v>
      </c>
      <c r="Q883" s="120">
        <f t="shared" si="27"/>
        <v>163.98585</v>
      </c>
    </row>
    <row r="884" spans="1:17" s="125" customFormat="1" ht="12" customHeight="1">
      <c r="A884" s="83" t="s">
        <v>2311</v>
      </c>
      <c r="B884" s="84" t="s">
        <v>1249</v>
      </c>
      <c r="C884" s="34">
        <v>4012100105128</v>
      </c>
      <c r="D884" s="35">
        <v>615.64</v>
      </c>
      <c r="E884" s="67">
        <f t="shared" si="26"/>
        <v>92.345999999999989</v>
      </c>
      <c r="F884" s="68">
        <v>0.15</v>
      </c>
      <c r="G884" s="65"/>
      <c r="H884" s="65" t="s">
        <v>2339</v>
      </c>
      <c r="I884" s="127">
        <v>44574</v>
      </c>
      <c r="J884" s="66" t="s">
        <v>2322</v>
      </c>
      <c r="K884" s="83" t="s">
        <v>3646</v>
      </c>
      <c r="L884" s="30">
        <v>91719</v>
      </c>
      <c r="M884" s="83" t="str">
        <f>VLOOKUP(L884,Kardex!$A$1:$I$4996,2,FALSE)</f>
        <v>TORRES CARRILLO ADRIANA ALEJANDRA</v>
      </c>
      <c r="N884" s="83" t="str">
        <f>VLOOKUP(L884,Kardex!$A$1:$I$4996,4,FALSE)</f>
        <v>ASESOR SENIOR</v>
      </c>
      <c r="O884" s="83" t="str">
        <f>VLOOKUP(L884,Kardex!$A$1:$I$4996,5,FALSE)</f>
        <v>JAL CHAPALA AJIJIC</v>
      </c>
      <c r="P884" s="49">
        <v>0.3</v>
      </c>
      <c r="Q884" s="120">
        <f t="shared" si="27"/>
        <v>27.703799999999998</v>
      </c>
    </row>
    <row r="885" spans="1:17" s="125" customFormat="1" ht="12" customHeight="1">
      <c r="A885" s="83" t="s">
        <v>2311</v>
      </c>
      <c r="B885" s="84" t="s">
        <v>1249</v>
      </c>
      <c r="C885" s="34">
        <v>4052000027965</v>
      </c>
      <c r="D885" s="35">
        <v>12836.08</v>
      </c>
      <c r="E885" s="67">
        <f t="shared" si="26"/>
        <v>1925.4119999999998</v>
      </c>
      <c r="F885" s="68">
        <v>0.15</v>
      </c>
      <c r="G885" s="65"/>
      <c r="H885" s="65" t="s">
        <v>2266</v>
      </c>
      <c r="I885" s="127">
        <v>44578</v>
      </c>
      <c r="J885" s="66" t="s">
        <v>2379</v>
      </c>
      <c r="K885" s="83" t="s">
        <v>4067</v>
      </c>
      <c r="L885" s="30">
        <v>91719</v>
      </c>
      <c r="M885" s="83" t="str">
        <f>VLOOKUP(L885,Kardex!$A$1:$I$4996,2,FALSE)</f>
        <v>TORRES CARRILLO ADRIANA ALEJANDRA</v>
      </c>
      <c r="N885" s="83" t="str">
        <f>VLOOKUP(L885,Kardex!$A$1:$I$4996,4,FALSE)</f>
        <v>ASESOR SENIOR</v>
      </c>
      <c r="O885" s="83" t="str">
        <f>VLOOKUP(L885,Kardex!$A$1:$I$4996,5,FALSE)</f>
        <v>JAL CHAPALA AJIJIC</v>
      </c>
      <c r="P885" s="49">
        <v>0.3</v>
      </c>
      <c r="Q885" s="120">
        <f t="shared" si="27"/>
        <v>577.6235999999999</v>
      </c>
    </row>
    <row r="886" spans="1:17" s="125" customFormat="1" ht="12" customHeight="1">
      <c r="A886" s="83" t="s">
        <v>2311</v>
      </c>
      <c r="B886" s="84" t="s">
        <v>1249</v>
      </c>
      <c r="C886" s="34">
        <v>4012100035257</v>
      </c>
      <c r="D886" s="35">
        <v>6142.77</v>
      </c>
      <c r="E886" s="67">
        <f t="shared" si="26"/>
        <v>921.41550000000007</v>
      </c>
      <c r="F886" s="68">
        <v>0.15</v>
      </c>
      <c r="G886" s="65"/>
      <c r="H886" s="65" t="s">
        <v>2266</v>
      </c>
      <c r="I886" s="127">
        <v>44589</v>
      </c>
      <c r="J886" s="66" t="s">
        <v>2379</v>
      </c>
      <c r="K886" s="83" t="s">
        <v>4068</v>
      </c>
      <c r="L886" s="30">
        <v>91719</v>
      </c>
      <c r="M886" s="83" t="str">
        <f>VLOOKUP(L886,Kardex!$A$1:$I$4996,2,FALSE)</f>
        <v>TORRES CARRILLO ADRIANA ALEJANDRA</v>
      </c>
      <c r="N886" s="83" t="str">
        <f>VLOOKUP(L886,Kardex!$A$1:$I$4996,4,FALSE)</f>
        <v>ASESOR SENIOR</v>
      </c>
      <c r="O886" s="83" t="str">
        <f>VLOOKUP(L886,Kardex!$A$1:$I$4996,5,FALSE)</f>
        <v>JAL CHAPALA AJIJIC</v>
      </c>
      <c r="P886" s="49">
        <v>0.3</v>
      </c>
      <c r="Q886" s="120">
        <f t="shared" si="27"/>
        <v>276.42464999999999</v>
      </c>
    </row>
    <row r="887" spans="1:17" s="125" customFormat="1" ht="12" customHeight="1">
      <c r="A887" s="83" t="s">
        <v>2311</v>
      </c>
      <c r="B887" s="84" t="s">
        <v>1249</v>
      </c>
      <c r="C887" s="34">
        <v>4012000033288</v>
      </c>
      <c r="D887" s="35">
        <v>629.63</v>
      </c>
      <c r="E887" s="67">
        <f t="shared" si="26"/>
        <v>94.444499999999991</v>
      </c>
      <c r="F887" s="68">
        <v>0.15</v>
      </c>
      <c r="G887" s="65"/>
      <c r="H887" s="65" t="s">
        <v>2339</v>
      </c>
      <c r="I887" s="127">
        <v>44593</v>
      </c>
      <c r="J887" s="66" t="s">
        <v>2379</v>
      </c>
      <c r="K887" s="83" t="s">
        <v>3131</v>
      </c>
      <c r="L887" s="30">
        <v>91719</v>
      </c>
      <c r="M887" s="83" t="str">
        <f>VLOOKUP(L887,Kardex!$A$1:$I$4996,2,FALSE)</f>
        <v>TORRES CARRILLO ADRIANA ALEJANDRA</v>
      </c>
      <c r="N887" s="83" t="str">
        <f>VLOOKUP(L887,Kardex!$A$1:$I$4996,4,FALSE)</f>
        <v>ASESOR SENIOR</v>
      </c>
      <c r="O887" s="83" t="str">
        <f>VLOOKUP(L887,Kardex!$A$1:$I$4996,5,FALSE)</f>
        <v>JAL CHAPALA AJIJIC</v>
      </c>
      <c r="P887" s="49">
        <v>0.3</v>
      </c>
      <c r="Q887" s="120">
        <f t="shared" si="27"/>
        <v>28.333349999999996</v>
      </c>
    </row>
    <row r="888" spans="1:17" s="125" customFormat="1" ht="12" customHeight="1">
      <c r="A888" s="83" t="s">
        <v>2311</v>
      </c>
      <c r="B888" s="84" t="s">
        <v>1249</v>
      </c>
      <c r="C888" s="34">
        <v>4012000033602</v>
      </c>
      <c r="D888" s="35">
        <v>479.43</v>
      </c>
      <c r="E888" s="67">
        <f t="shared" si="26"/>
        <v>71.914500000000004</v>
      </c>
      <c r="F888" s="68">
        <v>0.15</v>
      </c>
      <c r="G888" s="65"/>
      <c r="H888" s="65" t="s">
        <v>2339</v>
      </c>
      <c r="I888" s="127">
        <v>44593</v>
      </c>
      <c r="J888" s="66" t="s">
        <v>2379</v>
      </c>
      <c r="K888" s="83" t="s">
        <v>3131</v>
      </c>
      <c r="L888" s="30">
        <v>91719</v>
      </c>
      <c r="M888" s="83" t="str">
        <f>VLOOKUP(L888,Kardex!$A$1:$I$4996,2,FALSE)</f>
        <v>TORRES CARRILLO ADRIANA ALEJANDRA</v>
      </c>
      <c r="N888" s="83" t="str">
        <f>VLOOKUP(L888,Kardex!$A$1:$I$4996,4,FALSE)</f>
        <v>ASESOR SENIOR</v>
      </c>
      <c r="O888" s="83" t="str">
        <f>VLOOKUP(L888,Kardex!$A$1:$I$4996,5,FALSE)</f>
        <v>JAL CHAPALA AJIJIC</v>
      </c>
      <c r="P888" s="49">
        <v>0.3</v>
      </c>
      <c r="Q888" s="120">
        <f t="shared" si="27"/>
        <v>21.574349999999999</v>
      </c>
    </row>
    <row r="889" spans="1:17" s="125" customFormat="1" ht="12" customHeight="1">
      <c r="A889" s="83" t="s">
        <v>2311</v>
      </c>
      <c r="B889" s="84" t="s">
        <v>1249</v>
      </c>
      <c r="C889" s="34">
        <v>4012000033665</v>
      </c>
      <c r="D889" s="35">
        <v>577.87</v>
      </c>
      <c r="E889" s="67">
        <f t="shared" si="26"/>
        <v>86.680499999999995</v>
      </c>
      <c r="F889" s="68">
        <v>0.15</v>
      </c>
      <c r="G889" s="65"/>
      <c r="H889" s="65" t="s">
        <v>2339</v>
      </c>
      <c r="I889" s="127">
        <v>44594</v>
      </c>
      <c r="J889" s="66" t="s">
        <v>2379</v>
      </c>
      <c r="K889" s="83" t="s">
        <v>3131</v>
      </c>
      <c r="L889" s="30">
        <v>91719</v>
      </c>
      <c r="M889" s="83" t="str">
        <f>VLOOKUP(L889,Kardex!$A$1:$I$4996,2,FALSE)</f>
        <v>TORRES CARRILLO ADRIANA ALEJANDRA</v>
      </c>
      <c r="N889" s="83" t="str">
        <f>VLOOKUP(L889,Kardex!$A$1:$I$4996,4,FALSE)</f>
        <v>ASESOR SENIOR</v>
      </c>
      <c r="O889" s="83" t="str">
        <f>VLOOKUP(L889,Kardex!$A$1:$I$4996,5,FALSE)</f>
        <v>JAL CHAPALA AJIJIC</v>
      </c>
      <c r="P889" s="49">
        <v>0.3</v>
      </c>
      <c r="Q889" s="120">
        <f t="shared" si="27"/>
        <v>26.004149999999999</v>
      </c>
    </row>
    <row r="890" spans="1:17" s="125" customFormat="1" ht="12" customHeight="1">
      <c r="A890" s="83" t="s">
        <v>2311</v>
      </c>
      <c r="B890" s="84" t="s">
        <v>1249</v>
      </c>
      <c r="C890" s="34">
        <v>4052000025269</v>
      </c>
      <c r="D890" s="35">
        <v>7960.89</v>
      </c>
      <c r="E890" s="67">
        <f t="shared" si="26"/>
        <v>1034.9000000000001</v>
      </c>
      <c r="F890" s="68">
        <v>0.12999802785869419</v>
      </c>
      <c r="G890" s="65"/>
      <c r="H890" s="65" t="s">
        <v>2266</v>
      </c>
      <c r="I890" s="127">
        <v>44572</v>
      </c>
      <c r="J890" s="66" t="s">
        <v>2379</v>
      </c>
      <c r="K890" s="83" t="s">
        <v>4069</v>
      </c>
      <c r="L890" s="30">
        <v>50511</v>
      </c>
      <c r="M890" s="83" t="str">
        <f>VLOOKUP(L890,Kardex!$A$1:$I$4996,2,FALSE)</f>
        <v>ACOSTA RODRIGUEZ JONATHAN JESUS</v>
      </c>
      <c r="N890" s="83" t="str">
        <f>VLOOKUP(L890,Kardex!$A$1:$I$4996,4,FALSE)</f>
        <v>ASESOR SENIOR</v>
      </c>
      <c r="O890" s="83" t="str">
        <f>VLOOKUP(L890,Kardex!$A$1:$I$4996,5,FALSE)</f>
        <v>JAL MARINA VALLARTA</v>
      </c>
      <c r="P890" s="49">
        <v>0.3</v>
      </c>
      <c r="Q890" s="120">
        <f t="shared" si="27"/>
        <v>310.47000000000003</v>
      </c>
    </row>
    <row r="891" spans="1:17" s="125" customFormat="1" ht="12" customHeight="1">
      <c r="A891" s="83" t="s">
        <v>2311</v>
      </c>
      <c r="B891" s="84" t="s">
        <v>1249</v>
      </c>
      <c r="C891" s="34">
        <v>4012200011376</v>
      </c>
      <c r="D891" s="35">
        <v>3822.45</v>
      </c>
      <c r="E891" s="67">
        <f t="shared" si="26"/>
        <v>573.36749999999995</v>
      </c>
      <c r="F891" s="68">
        <v>0.15</v>
      </c>
      <c r="G891" s="65"/>
      <c r="H891" s="65" t="s">
        <v>2266</v>
      </c>
      <c r="I891" s="127">
        <v>44581</v>
      </c>
      <c r="J891" s="66" t="s">
        <v>2322</v>
      </c>
      <c r="K891" s="83" t="s">
        <v>4070</v>
      </c>
      <c r="L891" s="30">
        <v>50511</v>
      </c>
      <c r="M891" s="83" t="str">
        <f>VLOOKUP(L891,Kardex!$A$1:$I$4996,2,FALSE)</f>
        <v>ACOSTA RODRIGUEZ JONATHAN JESUS</v>
      </c>
      <c r="N891" s="83" t="str">
        <f>VLOOKUP(L891,Kardex!$A$1:$I$4996,4,FALSE)</f>
        <v>ASESOR SENIOR</v>
      </c>
      <c r="O891" s="83" t="str">
        <f>VLOOKUP(L891,Kardex!$A$1:$I$4996,5,FALSE)</f>
        <v>JAL MARINA VALLARTA</v>
      </c>
      <c r="P891" s="49">
        <v>0.3</v>
      </c>
      <c r="Q891" s="120">
        <f t="shared" si="27"/>
        <v>172.01024999999998</v>
      </c>
    </row>
    <row r="892" spans="1:17" s="125" customFormat="1" ht="12" customHeight="1">
      <c r="A892" s="83" t="s">
        <v>2311</v>
      </c>
      <c r="B892" s="84" t="s">
        <v>1249</v>
      </c>
      <c r="C892" s="34">
        <v>4012000092651</v>
      </c>
      <c r="D892" s="35">
        <v>271.49</v>
      </c>
      <c r="E892" s="67">
        <f t="shared" si="26"/>
        <v>40.723500000000001</v>
      </c>
      <c r="F892" s="68">
        <v>0.15</v>
      </c>
      <c r="G892" s="65"/>
      <c r="H892" s="65" t="s">
        <v>2339</v>
      </c>
      <c r="I892" s="127">
        <v>44566</v>
      </c>
      <c r="J892" s="66" t="s">
        <v>2379</v>
      </c>
      <c r="K892" s="83" t="s">
        <v>2445</v>
      </c>
      <c r="L892" s="30">
        <v>94622</v>
      </c>
      <c r="M892" s="83" t="str">
        <f>VLOOKUP(L892,Kardex!$A$1:$I$4996,2,FALSE)</f>
        <v>BECERRA RAMIREZ REBECA</v>
      </c>
      <c r="N892" s="83" t="str">
        <f>VLOOKUP(L892,Kardex!$A$1:$I$4996,4,FALSE)</f>
        <v>ASESOR</v>
      </c>
      <c r="O892" s="83" t="str">
        <f>VLOOKUP(L892,Kardex!$A$1:$I$4996,5,FALSE)</f>
        <v>JAL MARINA VALLARTA</v>
      </c>
      <c r="P892" s="49">
        <v>0.3</v>
      </c>
      <c r="Q892" s="120">
        <f t="shared" si="27"/>
        <v>12.21705</v>
      </c>
    </row>
    <row r="893" spans="1:17" s="125" customFormat="1" ht="12" customHeight="1">
      <c r="A893" s="83" t="s">
        <v>2311</v>
      </c>
      <c r="B893" s="84" t="s">
        <v>1249</v>
      </c>
      <c r="C893" s="34">
        <v>4052100029803</v>
      </c>
      <c r="D893" s="35">
        <v>6583.7</v>
      </c>
      <c r="E893" s="67">
        <f t="shared" si="26"/>
        <v>987.55499999999995</v>
      </c>
      <c r="F893" s="68">
        <v>0.15</v>
      </c>
      <c r="G893" s="65"/>
      <c r="H893" s="65" t="s">
        <v>2266</v>
      </c>
      <c r="I893" s="127">
        <v>44567</v>
      </c>
      <c r="J893" s="66" t="s">
        <v>2322</v>
      </c>
      <c r="K893" s="83" t="s">
        <v>4071</v>
      </c>
      <c r="L893" s="30">
        <v>94622</v>
      </c>
      <c r="M893" s="83" t="str">
        <f>VLOOKUP(L893,Kardex!$A$1:$I$4996,2,FALSE)</f>
        <v>BECERRA RAMIREZ REBECA</v>
      </c>
      <c r="N893" s="83" t="str">
        <f>VLOOKUP(L893,Kardex!$A$1:$I$4996,4,FALSE)</f>
        <v>ASESOR</v>
      </c>
      <c r="O893" s="83" t="str">
        <f>VLOOKUP(L893,Kardex!$A$1:$I$4996,5,FALSE)</f>
        <v>JAL MARINA VALLARTA</v>
      </c>
      <c r="P893" s="49">
        <v>0.3</v>
      </c>
      <c r="Q893" s="120">
        <f t="shared" si="27"/>
        <v>296.26649999999995</v>
      </c>
    </row>
    <row r="894" spans="1:17" s="125" customFormat="1" ht="12" customHeight="1">
      <c r="A894" s="83" t="s">
        <v>2311</v>
      </c>
      <c r="B894" s="84" t="s">
        <v>1249</v>
      </c>
      <c r="C894" s="34">
        <v>4011900339284</v>
      </c>
      <c r="D894" s="35">
        <v>1385.89</v>
      </c>
      <c r="E894" s="67">
        <f t="shared" si="26"/>
        <v>138.59</v>
      </c>
      <c r="F894" s="68">
        <v>0.100000721557988</v>
      </c>
      <c r="G894" s="65"/>
      <c r="H894" s="65" t="s">
        <v>2265</v>
      </c>
      <c r="I894" s="127">
        <v>44572</v>
      </c>
      <c r="J894" s="66" t="s">
        <v>2379</v>
      </c>
      <c r="K894" s="83" t="s">
        <v>4072</v>
      </c>
      <c r="L894" s="30">
        <v>94622</v>
      </c>
      <c r="M894" s="83" t="str">
        <f>VLOOKUP(L894,Kardex!$A$1:$I$4996,2,FALSE)</f>
        <v>BECERRA RAMIREZ REBECA</v>
      </c>
      <c r="N894" s="83" t="str">
        <f>VLOOKUP(L894,Kardex!$A$1:$I$4996,4,FALSE)</f>
        <v>ASESOR</v>
      </c>
      <c r="O894" s="83" t="str">
        <f>VLOOKUP(L894,Kardex!$A$1:$I$4996,5,FALSE)</f>
        <v>JAL MARINA VALLARTA</v>
      </c>
      <c r="P894" s="49">
        <v>0.3</v>
      </c>
      <c r="Q894" s="120">
        <f t="shared" si="27"/>
        <v>41.576999999999998</v>
      </c>
    </row>
    <row r="895" spans="1:17" s="125" customFormat="1" ht="12" customHeight="1">
      <c r="A895" s="83" t="s">
        <v>2311</v>
      </c>
      <c r="B895" s="84" t="s">
        <v>1249</v>
      </c>
      <c r="C895" s="34">
        <v>4011900474933</v>
      </c>
      <c r="D895" s="35">
        <v>325.42</v>
      </c>
      <c r="E895" s="67">
        <f t="shared" si="26"/>
        <v>48.813000000000002</v>
      </c>
      <c r="F895" s="68">
        <v>0.15</v>
      </c>
      <c r="G895" s="65"/>
      <c r="H895" s="65" t="s">
        <v>2339</v>
      </c>
      <c r="I895" s="127">
        <v>44572</v>
      </c>
      <c r="J895" s="66" t="s">
        <v>2379</v>
      </c>
      <c r="K895" s="83" t="s">
        <v>3133</v>
      </c>
      <c r="L895" s="30">
        <v>94622</v>
      </c>
      <c r="M895" s="83" t="str">
        <f>VLOOKUP(L895,Kardex!$A$1:$I$4996,2,FALSE)</f>
        <v>BECERRA RAMIREZ REBECA</v>
      </c>
      <c r="N895" s="83" t="str">
        <f>VLOOKUP(L895,Kardex!$A$1:$I$4996,4,FALSE)</f>
        <v>ASESOR</v>
      </c>
      <c r="O895" s="83" t="str">
        <f>VLOOKUP(L895,Kardex!$A$1:$I$4996,5,FALSE)</f>
        <v>JAL MARINA VALLARTA</v>
      </c>
      <c r="P895" s="49">
        <v>0.3</v>
      </c>
      <c r="Q895" s="120">
        <f t="shared" si="27"/>
        <v>14.6439</v>
      </c>
    </row>
    <row r="896" spans="1:17" s="125" customFormat="1" ht="12" customHeight="1">
      <c r="A896" s="83" t="s">
        <v>2311</v>
      </c>
      <c r="B896" s="84" t="s">
        <v>1249</v>
      </c>
      <c r="C896" s="34">
        <v>4011900499814</v>
      </c>
      <c r="D896" s="35">
        <v>259.13</v>
      </c>
      <c r="E896" s="67">
        <f t="shared" si="26"/>
        <v>38.869499999999995</v>
      </c>
      <c r="F896" s="68">
        <v>0.15</v>
      </c>
      <c r="G896" s="65"/>
      <c r="H896" s="65" t="s">
        <v>2339</v>
      </c>
      <c r="I896" s="127">
        <v>44572</v>
      </c>
      <c r="J896" s="66" t="s">
        <v>2379</v>
      </c>
      <c r="K896" s="83" t="s">
        <v>3134</v>
      </c>
      <c r="L896" s="30">
        <v>94622</v>
      </c>
      <c r="M896" s="83" t="str">
        <f>VLOOKUP(L896,Kardex!$A$1:$I$4996,2,FALSE)</f>
        <v>BECERRA RAMIREZ REBECA</v>
      </c>
      <c r="N896" s="83" t="str">
        <f>VLOOKUP(L896,Kardex!$A$1:$I$4996,4,FALSE)</f>
        <v>ASESOR</v>
      </c>
      <c r="O896" s="83" t="str">
        <f>VLOOKUP(L896,Kardex!$A$1:$I$4996,5,FALSE)</f>
        <v>JAL MARINA VALLARTA</v>
      </c>
      <c r="P896" s="49">
        <v>0.3</v>
      </c>
      <c r="Q896" s="120">
        <f t="shared" si="27"/>
        <v>11.660849999999998</v>
      </c>
    </row>
    <row r="897" spans="1:17" s="125" customFormat="1" ht="12" customHeight="1">
      <c r="A897" s="83" t="s">
        <v>2311</v>
      </c>
      <c r="B897" s="84" t="s">
        <v>1249</v>
      </c>
      <c r="C897" s="34">
        <v>4052100029803</v>
      </c>
      <c r="D897" s="35">
        <v>434.93</v>
      </c>
      <c r="E897" s="67">
        <f t="shared" si="26"/>
        <v>65.239499999999992</v>
      </c>
      <c r="F897" s="68">
        <v>0.15</v>
      </c>
      <c r="G897" s="65"/>
      <c r="H897" s="65" t="s">
        <v>2266</v>
      </c>
      <c r="I897" s="127">
        <v>44574</v>
      </c>
      <c r="J897" s="66" t="s">
        <v>2322</v>
      </c>
      <c r="K897" s="83" t="s">
        <v>4071</v>
      </c>
      <c r="L897" s="30">
        <v>94622</v>
      </c>
      <c r="M897" s="83" t="str">
        <f>VLOOKUP(L897,Kardex!$A$1:$I$4996,2,FALSE)</f>
        <v>BECERRA RAMIREZ REBECA</v>
      </c>
      <c r="N897" s="83" t="str">
        <f>VLOOKUP(L897,Kardex!$A$1:$I$4996,4,FALSE)</f>
        <v>ASESOR</v>
      </c>
      <c r="O897" s="83" t="str">
        <f>VLOOKUP(L897,Kardex!$A$1:$I$4996,5,FALSE)</f>
        <v>JAL MARINA VALLARTA</v>
      </c>
      <c r="P897" s="49">
        <v>0.3</v>
      </c>
      <c r="Q897" s="120">
        <f t="shared" si="27"/>
        <v>19.571849999999998</v>
      </c>
    </row>
    <row r="898" spans="1:17" s="125" customFormat="1" ht="12" customHeight="1">
      <c r="A898" s="83" t="s">
        <v>2311</v>
      </c>
      <c r="B898" s="84" t="s">
        <v>1249</v>
      </c>
      <c r="C898" s="34">
        <v>4011900414819</v>
      </c>
      <c r="D898" s="35">
        <v>360.32</v>
      </c>
      <c r="E898" s="67">
        <f t="shared" si="26"/>
        <v>54.047999999999995</v>
      </c>
      <c r="F898" s="68">
        <v>0.15</v>
      </c>
      <c r="G898" s="65"/>
      <c r="H898" s="65" t="s">
        <v>2339</v>
      </c>
      <c r="I898" s="127">
        <v>44575</v>
      </c>
      <c r="J898" s="66" t="s">
        <v>2379</v>
      </c>
      <c r="K898" s="83" t="s">
        <v>2445</v>
      </c>
      <c r="L898" s="30">
        <v>94622</v>
      </c>
      <c r="M898" s="83" t="str">
        <f>VLOOKUP(L898,Kardex!$A$1:$I$4996,2,FALSE)</f>
        <v>BECERRA RAMIREZ REBECA</v>
      </c>
      <c r="N898" s="83" t="str">
        <f>VLOOKUP(L898,Kardex!$A$1:$I$4996,4,FALSE)</f>
        <v>ASESOR</v>
      </c>
      <c r="O898" s="83" t="str">
        <f>VLOOKUP(L898,Kardex!$A$1:$I$4996,5,FALSE)</f>
        <v>JAL MARINA VALLARTA</v>
      </c>
      <c r="P898" s="49">
        <v>0.3</v>
      </c>
      <c r="Q898" s="120">
        <f t="shared" si="27"/>
        <v>16.214399999999998</v>
      </c>
    </row>
    <row r="899" spans="1:17" s="125" customFormat="1" ht="12" customHeight="1">
      <c r="A899" s="83" t="s">
        <v>2311</v>
      </c>
      <c r="B899" s="84" t="s">
        <v>1249</v>
      </c>
      <c r="C899" s="34">
        <v>4011900474173</v>
      </c>
      <c r="D899" s="35">
        <v>344.46</v>
      </c>
      <c r="E899" s="67">
        <f t="shared" ref="E899:E962" si="28">+D899*F899</f>
        <v>51.668999999999997</v>
      </c>
      <c r="F899" s="68">
        <v>0.15</v>
      </c>
      <c r="G899" s="65"/>
      <c r="H899" s="65" t="s">
        <v>2339</v>
      </c>
      <c r="I899" s="127">
        <v>44575</v>
      </c>
      <c r="J899" s="66" t="s">
        <v>2379</v>
      </c>
      <c r="K899" s="83" t="s">
        <v>3135</v>
      </c>
      <c r="L899" s="30">
        <v>94622</v>
      </c>
      <c r="M899" s="83" t="str">
        <f>VLOOKUP(L899,Kardex!$A$1:$I$4996,2,FALSE)</f>
        <v>BECERRA RAMIREZ REBECA</v>
      </c>
      <c r="N899" s="83" t="str">
        <f>VLOOKUP(L899,Kardex!$A$1:$I$4996,4,FALSE)</f>
        <v>ASESOR</v>
      </c>
      <c r="O899" s="83" t="str">
        <f>VLOOKUP(L899,Kardex!$A$1:$I$4996,5,FALSE)</f>
        <v>JAL MARINA VALLARTA</v>
      </c>
      <c r="P899" s="49">
        <v>0.3</v>
      </c>
      <c r="Q899" s="120">
        <f t="shared" ref="Q899:Q962" si="29">E899*P899</f>
        <v>15.500699999999998</v>
      </c>
    </row>
    <row r="900" spans="1:17" s="125" customFormat="1" ht="12" customHeight="1">
      <c r="A900" s="83" t="s">
        <v>2311</v>
      </c>
      <c r="B900" s="84" t="s">
        <v>1249</v>
      </c>
      <c r="C900" s="34">
        <v>4011900474340</v>
      </c>
      <c r="D900" s="35">
        <v>396.39</v>
      </c>
      <c r="E900" s="67">
        <f t="shared" si="28"/>
        <v>59.458499999999994</v>
      </c>
      <c r="F900" s="68">
        <v>0.15</v>
      </c>
      <c r="G900" s="65"/>
      <c r="H900" s="65" t="s">
        <v>2339</v>
      </c>
      <c r="I900" s="127">
        <v>44575</v>
      </c>
      <c r="J900" s="66" t="s">
        <v>2379</v>
      </c>
      <c r="K900" s="83" t="s">
        <v>2445</v>
      </c>
      <c r="L900" s="30">
        <v>94622</v>
      </c>
      <c r="M900" s="83" t="str">
        <f>VLOOKUP(L900,Kardex!$A$1:$I$4996,2,FALSE)</f>
        <v>BECERRA RAMIREZ REBECA</v>
      </c>
      <c r="N900" s="83" t="str">
        <f>VLOOKUP(L900,Kardex!$A$1:$I$4996,4,FALSE)</f>
        <v>ASESOR</v>
      </c>
      <c r="O900" s="83" t="str">
        <f>VLOOKUP(L900,Kardex!$A$1:$I$4996,5,FALSE)</f>
        <v>JAL MARINA VALLARTA</v>
      </c>
      <c r="P900" s="49">
        <v>0.3</v>
      </c>
      <c r="Q900" s="120">
        <f t="shared" si="29"/>
        <v>17.837549999999997</v>
      </c>
    </row>
    <row r="901" spans="1:17" s="125" customFormat="1" ht="12" customHeight="1">
      <c r="A901" s="83" t="s">
        <v>2311</v>
      </c>
      <c r="B901" s="84" t="s">
        <v>1249</v>
      </c>
      <c r="C901" s="34">
        <v>4012100258999</v>
      </c>
      <c r="D901" s="35">
        <v>289.23</v>
      </c>
      <c r="E901" s="67">
        <f t="shared" si="28"/>
        <v>43.384500000000003</v>
      </c>
      <c r="F901" s="68">
        <v>0.15</v>
      </c>
      <c r="G901" s="65"/>
      <c r="H901" s="65" t="s">
        <v>2339</v>
      </c>
      <c r="I901" s="127">
        <v>44575</v>
      </c>
      <c r="J901" s="66" t="s">
        <v>2322</v>
      </c>
      <c r="K901" s="83" t="s">
        <v>3136</v>
      </c>
      <c r="L901" s="30">
        <v>94622</v>
      </c>
      <c r="M901" s="83" t="str">
        <f>VLOOKUP(L901,Kardex!$A$1:$I$4996,2,FALSE)</f>
        <v>BECERRA RAMIREZ REBECA</v>
      </c>
      <c r="N901" s="83" t="str">
        <f>VLOOKUP(L901,Kardex!$A$1:$I$4996,4,FALSE)</f>
        <v>ASESOR</v>
      </c>
      <c r="O901" s="83" t="str">
        <f>VLOOKUP(L901,Kardex!$A$1:$I$4996,5,FALSE)</f>
        <v>JAL MARINA VALLARTA</v>
      </c>
      <c r="P901" s="49">
        <v>0.3</v>
      </c>
      <c r="Q901" s="120">
        <f t="shared" si="29"/>
        <v>13.01535</v>
      </c>
    </row>
    <row r="902" spans="1:17" s="125" customFormat="1" ht="12" customHeight="1">
      <c r="A902" s="83" t="s">
        <v>2311</v>
      </c>
      <c r="B902" s="84" t="s">
        <v>1249</v>
      </c>
      <c r="C902" s="34">
        <v>4012000092493</v>
      </c>
      <c r="D902" s="35">
        <v>284.08999999999997</v>
      </c>
      <c r="E902" s="67">
        <f t="shared" si="28"/>
        <v>42.613499999999995</v>
      </c>
      <c r="F902" s="68">
        <v>0.15</v>
      </c>
      <c r="G902" s="65"/>
      <c r="H902" s="65" t="s">
        <v>2339</v>
      </c>
      <c r="I902" s="127">
        <v>44578</v>
      </c>
      <c r="J902" s="66" t="s">
        <v>2379</v>
      </c>
      <c r="K902" s="83" t="s">
        <v>3137</v>
      </c>
      <c r="L902" s="30">
        <v>94622</v>
      </c>
      <c r="M902" s="83" t="str">
        <f>VLOOKUP(L902,Kardex!$A$1:$I$4996,2,FALSE)</f>
        <v>BECERRA RAMIREZ REBECA</v>
      </c>
      <c r="N902" s="83" t="str">
        <f>VLOOKUP(L902,Kardex!$A$1:$I$4996,4,FALSE)</f>
        <v>ASESOR</v>
      </c>
      <c r="O902" s="83" t="str">
        <f>VLOOKUP(L902,Kardex!$A$1:$I$4996,5,FALSE)</f>
        <v>JAL MARINA VALLARTA</v>
      </c>
      <c r="P902" s="49">
        <v>0.3</v>
      </c>
      <c r="Q902" s="120">
        <f t="shared" si="29"/>
        <v>12.784049999999999</v>
      </c>
    </row>
    <row r="903" spans="1:17" s="125" customFormat="1" ht="12" customHeight="1">
      <c r="A903" s="83" t="s">
        <v>2311</v>
      </c>
      <c r="B903" s="84" t="s">
        <v>1249</v>
      </c>
      <c r="C903" s="34">
        <v>4012000537713</v>
      </c>
      <c r="D903" s="35">
        <v>546.37</v>
      </c>
      <c r="E903" s="67">
        <f t="shared" si="28"/>
        <v>81.955500000000001</v>
      </c>
      <c r="F903" s="68">
        <v>0.15</v>
      </c>
      <c r="G903" s="65"/>
      <c r="H903" s="65" t="s">
        <v>2339</v>
      </c>
      <c r="I903" s="127">
        <v>44581</v>
      </c>
      <c r="J903" s="66" t="s">
        <v>2379</v>
      </c>
      <c r="K903" s="83" t="s">
        <v>3526</v>
      </c>
      <c r="L903" s="30">
        <v>94622</v>
      </c>
      <c r="M903" s="83" t="str">
        <f>VLOOKUP(L903,Kardex!$A$1:$I$4996,2,FALSE)</f>
        <v>BECERRA RAMIREZ REBECA</v>
      </c>
      <c r="N903" s="83" t="str">
        <f>VLOOKUP(L903,Kardex!$A$1:$I$4996,4,FALSE)</f>
        <v>ASESOR</v>
      </c>
      <c r="O903" s="83" t="str">
        <f>VLOOKUP(L903,Kardex!$A$1:$I$4996,5,FALSE)</f>
        <v>JAL MARINA VALLARTA</v>
      </c>
      <c r="P903" s="49">
        <v>0.3</v>
      </c>
      <c r="Q903" s="120">
        <f t="shared" si="29"/>
        <v>24.586649999999999</v>
      </c>
    </row>
    <row r="904" spans="1:17" s="125" customFormat="1" ht="12" customHeight="1">
      <c r="A904" s="83" t="s">
        <v>2311</v>
      </c>
      <c r="B904" s="84" t="s">
        <v>1249</v>
      </c>
      <c r="C904" s="34">
        <v>4011900299908</v>
      </c>
      <c r="D904" s="35">
        <v>373.33</v>
      </c>
      <c r="E904" s="67">
        <f t="shared" si="28"/>
        <v>37.33</v>
      </c>
      <c r="F904" s="68">
        <v>9.9991964213966195E-2</v>
      </c>
      <c r="G904" s="65"/>
      <c r="H904" s="65" t="s">
        <v>2339</v>
      </c>
      <c r="I904" s="127">
        <v>44582</v>
      </c>
      <c r="J904" s="66" t="s">
        <v>2379</v>
      </c>
      <c r="K904" s="83" t="s">
        <v>3138</v>
      </c>
      <c r="L904" s="30">
        <v>94622</v>
      </c>
      <c r="M904" s="83" t="str">
        <f>VLOOKUP(L904,Kardex!$A$1:$I$4996,2,FALSE)</f>
        <v>BECERRA RAMIREZ REBECA</v>
      </c>
      <c r="N904" s="83" t="str">
        <f>VLOOKUP(L904,Kardex!$A$1:$I$4996,4,FALSE)</f>
        <v>ASESOR</v>
      </c>
      <c r="O904" s="83" t="str">
        <f>VLOOKUP(L904,Kardex!$A$1:$I$4996,5,FALSE)</f>
        <v>JAL MARINA VALLARTA</v>
      </c>
      <c r="P904" s="49">
        <v>0.3</v>
      </c>
      <c r="Q904" s="120">
        <f t="shared" si="29"/>
        <v>11.199</v>
      </c>
    </row>
    <row r="905" spans="1:17" s="125" customFormat="1" ht="12" customHeight="1">
      <c r="A905" s="83" t="s">
        <v>2311</v>
      </c>
      <c r="B905" s="84" t="s">
        <v>1249</v>
      </c>
      <c r="C905" s="34">
        <v>4011900474347</v>
      </c>
      <c r="D905" s="35">
        <v>5037.49</v>
      </c>
      <c r="E905" s="67">
        <f t="shared" si="28"/>
        <v>755.62349999999992</v>
      </c>
      <c r="F905" s="68">
        <v>0.15</v>
      </c>
      <c r="G905" s="65"/>
      <c r="H905" s="65" t="s">
        <v>2266</v>
      </c>
      <c r="I905" s="127">
        <v>44582</v>
      </c>
      <c r="J905" s="66" t="s">
        <v>2379</v>
      </c>
      <c r="K905" s="83" t="s">
        <v>4073</v>
      </c>
      <c r="L905" s="30">
        <v>94622</v>
      </c>
      <c r="M905" s="83" t="str">
        <f>VLOOKUP(L905,Kardex!$A$1:$I$4996,2,FALSE)</f>
        <v>BECERRA RAMIREZ REBECA</v>
      </c>
      <c r="N905" s="83" t="str">
        <f>VLOOKUP(L905,Kardex!$A$1:$I$4996,4,FALSE)</f>
        <v>ASESOR</v>
      </c>
      <c r="O905" s="83" t="str">
        <f>VLOOKUP(L905,Kardex!$A$1:$I$4996,5,FALSE)</f>
        <v>JAL MARINA VALLARTA</v>
      </c>
      <c r="P905" s="49">
        <v>0.3</v>
      </c>
      <c r="Q905" s="120">
        <f t="shared" si="29"/>
        <v>226.68704999999997</v>
      </c>
    </row>
    <row r="906" spans="1:17" s="125" customFormat="1" ht="12" customHeight="1">
      <c r="A906" s="83" t="s">
        <v>2311</v>
      </c>
      <c r="B906" s="84" t="s">
        <v>1249</v>
      </c>
      <c r="C906" s="34">
        <v>4012000064700</v>
      </c>
      <c r="D906" s="35">
        <v>1519.79</v>
      </c>
      <c r="E906" s="67">
        <f t="shared" si="28"/>
        <v>227.96849999999998</v>
      </c>
      <c r="F906" s="68">
        <v>0.15</v>
      </c>
      <c r="G906" s="65"/>
      <c r="H906" s="65" t="s">
        <v>2265</v>
      </c>
      <c r="I906" s="127">
        <v>44585</v>
      </c>
      <c r="J906" s="66" t="s">
        <v>2379</v>
      </c>
      <c r="K906" s="83" t="s">
        <v>4074</v>
      </c>
      <c r="L906" s="30">
        <v>94622</v>
      </c>
      <c r="M906" s="83" t="str">
        <f>VLOOKUP(L906,Kardex!$A$1:$I$4996,2,FALSE)</f>
        <v>BECERRA RAMIREZ REBECA</v>
      </c>
      <c r="N906" s="83" t="str">
        <f>VLOOKUP(L906,Kardex!$A$1:$I$4996,4,FALSE)</f>
        <v>ASESOR</v>
      </c>
      <c r="O906" s="83" t="str">
        <f>VLOOKUP(L906,Kardex!$A$1:$I$4996,5,FALSE)</f>
        <v>JAL MARINA VALLARTA</v>
      </c>
      <c r="P906" s="49">
        <v>0.3</v>
      </c>
      <c r="Q906" s="120">
        <f t="shared" si="29"/>
        <v>68.39054999999999</v>
      </c>
    </row>
    <row r="907" spans="1:17" s="125" customFormat="1" ht="12" customHeight="1">
      <c r="A907" s="83" t="s">
        <v>2311</v>
      </c>
      <c r="B907" s="84" t="s">
        <v>1249</v>
      </c>
      <c r="C907" s="34">
        <v>4012000012437</v>
      </c>
      <c r="D907" s="35">
        <v>3432.96</v>
      </c>
      <c r="E907" s="67">
        <f t="shared" si="28"/>
        <v>514.94399999999996</v>
      </c>
      <c r="F907" s="68">
        <v>0.15</v>
      </c>
      <c r="G907" s="65"/>
      <c r="H907" s="65" t="s">
        <v>2266</v>
      </c>
      <c r="I907" s="127">
        <v>44586</v>
      </c>
      <c r="J907" s="66" t="s">
        <v>2379</v>
      </c>
      <c r="K907" s="83" t="s">
        <v>4075</v>
      </c>
      <c r="L907" s="30">
        <v>94622</v>
      </c>
      <c r="M907" s="83" t="str">
        <f>VLOOKUP(L907,Kardex!$A$1:$I$4996,2,FALSE)</f>
        <v>BECERRA RAMIREZ REBECA</v>
      </c>
      <c r="N907" s="83" t="str">
        <f>VLOOKUP(L907,Kardex!$A$1:$I$4996,4,FALSE)</f>
        <v>ASESOR</v>
      </c>
      <c r="O907" s="83" t="str">
        <f>VLOOKUP(L907,Kardex!$A$1:$I$4996,5,FALSE)</f>
        <v>JAL MARINA VALLARTA</v>
      </c>
      <c r="P907" s="49">
        <v>0.3</v>
      </c>
      <c r="Q907" s="120">
        <f t="shared" si="29"/>
        <v>154.48319999999998</v>
      </c>
    </row>
    <row r="908" spans="1:17" s="125" customFormat="1" ht="12" customHeight="1">
      <c r="A908" s="83" t="s">
        <v>2311</v>
      </c>
      <c r="B908" s="84" t="s">
        <v>1249</v>
      </c>
      <c r="C908" s="34">
        <v>4012000003461</v>
      </c>
      <c r="D908" s="35">
        <v>269.16000000000003</v>
      </c>
      <c r="E908" s="67">
        <f t="shared" si="28"/>
        <v>40.374000000000002</v>
      </c>
      <c r="F908" s="68">
        <v>0.15</v>
      </c>
      <c r="G908" s="65"/>
      <c r="H908" s="65" t="s">
        <v>2339</v>
      </c>
      <c r="I908" s="127">
        <v>44587</v>
      </c>
      <c r="J908" s="66" t="s">
        <v>2379</v>
      </c>
      <c r="K908" s="83" t="s">
        <v>3134</v>
      </c>
      <c r="L908" s="30">
        <v>94622</v>
      </c>
      <c r="M908" s="83" t="str">
        <f>VLOOKUP(L908,Kardex!$A$1:$I$4996,2,FALSE)</f>
        <v>BECERRA RAMIREZ REBECA</v>
      </c>
      <c r="N908" s="83" t="str">
        <f>VLOOKUP(L908,Kardex!$A$1:$I$4996,4,FALSE)</f>
        <v>ASESOR</v>
      </c>
      <c r="O908" s="83" t="str">
        <f>VLOOKUP(L908,Kardex!$A$1:$I$4996,5,FALSE)</f>
        <v>JAL MARINA VALLARTA</v>
      </c>
      <c r="P908" s="49">
        <v>0.3</v>
      </c>
      <c r="Q908" s="120">
        <f t="shared" si="29"/>
        <v>12.1122</v>
      </c>
    </row>
    <row r="909" spans="1:17" s="125" customFormat="1" ht="12" customHeight="1">
      <c r="A909" s="83" t="s">
        <v>2311</v>
      </c>
      <c r="B909" s="84" t="s">
        <v>1249</v>
      </c>
      <c r="C909" s="34">
        <v>4012000502961</v>
      </c>
      <c r="D909" s="35">
        <v>320.04000000000002</v>
      </c>
      <c r="E909" s="67">
        <f t="shared" si="28"/>
        <v>48.006</v>
      </c>
      <c r="F909" s="68">
        <v>0.15</v>
      </c>
      <c r="G909" s="65"/>
      <c r="H909" s="65" t="s">
        <v>2339</v>
      </c>
      <c r="I909" s="127">
        <v>44587</v>
      </c>
      <c r="J909" s="66" t="s">
        <v>2379</v>
      </c>
      <c r="K909" s="83" t="s">
        <v>3132</v>
      </c>
      <c r="L909" s="30">
        <v>94622</v>
      </c>
      <c r="M909" s="83" t="str">
        <f>VLOOKUP(L909,Kardex!$A$1:$I$4996,2,FALSE)</f>
        <v>BECERRA RAMIREZ REBECA</v>
      </c>
      <c r="N909" s="83" t="str">
        <f>VLOOKUP(L909,Kardex!$A$1:$I$4996,4,FALSE)</f>
        <v>ASESOR</v>
      </c>
      <c r="O909" s="83" t="str">
        <f>VLOOKUP(L909,Kardex!$A$1:$I$4996,5,FALSE)</f>
        <v>JAL MARINA VALLARTA</v>
      </c>
      <c r="P909" s="49">
        <v>0.3</v>
      </c>
      <c r="Q909" s="120">
        <f t="shared" si="29"/>
        <v>14.4018</v>
      </c>
    </row>
    <row r="910" spans="1:17" s="125" customFormat="1" ht="12" customHeight="1">
      <c r="A910" s="83" t="s">
        <v>2311</v>
      </c>
      <c r="B910" s="84" t="s">
        <v>1249</v>
      </c>
      <c r="C910" s="34">
        <v>4052100000776</v>
      </c>
      <c r="D910" s="35">
        <v>8393.11</v>
      </c>
      <c r="E910" s="67">
        <f t="shared" si="28"/>
        <v>1091.1199999999999</v>
      </c>
      <c r="F910" s="68">
        <v>0.1300018705819416</v>
      </c>
      <c r="G910" s="65"/>
      <c r="H910" s="65" t="s">
        <v>2266</v>
      </c>
      <c r="I910" s="127">
        <v>44587</v>
      </c>
      <c r="J910" s="66" t="s">
        <v>2379</v>
      </c>
      <c r="K910" s="83" t="s">
        <v>4076</v>
      </c>
      <c r="L910" s="30">
        <v>94622</v>
      </c>
      <c r="M910" s="83" t="str">
        <f>VLOOKUP(L910,Kardex!$A$1:$I$4996,2,FALSE)</f>
        <v>BECERRA RAMIREZ REBECA</v>
      </c>
      <c r="N910" s="83" t="str">
        <f>VLOOKUP(L910,Kardex!$A$1:$I$4996,4,FALSE)</f>
        <v>ASESOR</v>
      </c>
      <c r="O910" s="83" t="str">
        <f>VLOOKUP(L910,Kardex!$A$1:$I$4996,5,FALSE)</f>
        <v>JAL MARINA VALLARTA</v>
      </c>
      <c r="P910" s="49">
        <v>0.3</v>
      </c>
      <c r="Q910" s="120">
        <f t="shared" si="29"/>
        <v>327.33599999999996</v>
      </c>
    </row>
    <row r="911" spans="1:17" s="125" customFormat="1" ht="12" customHeight="1">
      <c r="A911" s="83" t="s">
        <v>2311</v>
      </c>
      <c r="B911" s="84" t="s">
        <v>1249</v>
      </c>
      <c r="C911" s="34">
        <v>4012100025451</v>
      </c>
      <c r="D911" s="35">
        <v>9184.84</v>
      </c>
      <c r="E911" s="67">
        <f t="shared" si="28"/>
        <v>1377.7259999999999</v>
      </c>
      <c r="F911" s="68">
        <v>0.15</v>
      </c>
      <c r="G911" s="65"/>
      <c r="H911" s="65" t="s">
        <v>2266</v>
      </c>
      <c r="I911" s="127">
        <v>44588</v>
      </c>
      <c r="J911" s="66" t="s">
        <v>2379</v>
      </c>
      <c r="K911" s="83" t="s">
        <v>4077</v>
      </c>
      <c r="L911" s="30">
        <v>94622</v>
      </c>
      <c r="M911" s="83" t="str">
        <f>VLOOKUP(L911,Kardex!$A$1:$I$4996,2,FALSE)</f>
        <v>BECERRA RAMIREZ REBECA</v>
      </c>
      <c r="N911" s="83" t="str">
        <f>VLOOKUP(L911,Kardex!$A$1:$I$4996,4,FALSE)</f>
        <v>ASESOR</v>
      </c>
      <c r="O911" s="83" t="str">
        <f>VLOOKUP(L911,Kardex!$A$1:$I$4996,5,FALSE)</f>
        <v>JAL MARINA VALLARTA</v>
      </c>
      <c r="P911" s="49">
        <v>0.3</v>
      </c>
      <c r="Q911" s="120">
        <f t="shared" si="29"/>
        <v>413.31779999999998</v>
      </c>
    </row>
    <row r="912" spans="1:17" s="125" customFormat="1" ht="12" customHeight="1">
      <c r="A912" s="83" t="s">
        <v>2311</v>
      </c>
      <c r="B912" s="84" t="s">
        <v>1249</v>
      </c>
      <c r="C912" s="34">
        <v>4012200019395</v>
      </c>
      <c r="D912" s="35">
        <v>3538.44</v>
      </c>
      <c r="E912" s="67">
        <f t="shared" si="28"/>
        <v>530.76599999999996</v>
      </c>
      <c r="F912" s="68">
        <v>0.15</v>
      </c>
      <c r="G912" s="65"/>
      <c r="H912" s="65" t="s">
        <v>2266</v>
      </c>
      <c r="I912" s="127">
        <v>44588</v>
      </c>
      <c r="J912" s="66" t="s">
        <v>2322</v>
      </c>
      <c r="K912" s="83" t="s">
        <v>4078</v>
      </c>
      <c r="L912" s="30">
        <v>94622</v>
      </c>
      <c r="M912" s="83" t="str">
        <f>VLOOKUP(L912,Kardex!$A$1:$I$4996,2,FALSE)</f>
        <v>BECERRA RAMIREZ REBECA</v>
      </c>
      <c r="N912" s="83" t="str">
        <f>VLOOKUP(L912,Kardex!$A$1:$I$4996,4,FALSE)</f>
        <v>ASESOR</v>
      </c>
      <c r="O912" s="83" t="str">
        <f>VLOOKUP(L912,Kardex!$A$1:$I$4996,5,FALSE)</f>
        <v>JAL MARINA VALLARTA</v>
      </c>
      <c r="P912" s="49">
        <v>0.3</v>
      </c>
      <c r="Q912" s="120">
        <f t="shared" si="29"/>
        <v>159.22979999999998</v>
      </c>
    </row>
    <row r="913" spans="1:17" s="125" customFormat="1" ht="12" customHeight="1">
      <c r="A913" s="83" t="s">
        <v>2311</v>
      </c>
      <c r="B913" s="84" t="s">
        <v>1249</v>
      </c>
      <c r="C913" s="34">
        <v>4011900474924</v>
      </c>
      <c r="D913" s="35">
        <v>6386.71</v>
      </c>
      <c r="E913" s="67">
        <f t="shared" si="28"/>
        <v>958.00649999999996</v>
      </c>
      <c r="F913" s="68">
        <v>0.15</v>
      </c>
      <c r="G913" s="65"/>
      <c r="H913" s="65" t="s">
        <v>2266</v>
      </c>
      <c r="I913" s="127">
        <v>44589</v>
      </c>
      <c r="J913" s="66" t="s">
        <v>2379</v>
      </c>
      <c r="K913" s="83" t="s">
        <v>4079</v>
      </c>
      <c r="L913" s="30">
        <v>94622</v>
      </c>
      <c r="M913" s="83" t="str">
        <f>VLOOKUP(L913,Kardex!$A$1:$I$4996,2,FALSE)</f>
        <v>BECERRA RAMIREZ REBECA</v>
      </c>
      <c r="N913" s="83" t="str">
        <f>VLOOKUP(L913,Kardex!$A$1:$I$4996,4,FALSE)</f>
        <v>ASESOR</v>
      </c>
      <c r="O913" s="83" t="str">
        <f>VLOOKUP(L913,Kardex!$A$1:$I$4996,5,FALSE)</f>
        <v>JAL MARINA VALLARTA</v>
      </c>
      <c r="P913" s="49">
        <v>0.3</v>
      </c>
      <c r="Q913" s="120">
        <f t="shared" si="29"/>
        <v>287.40195</v>
      </c>
    </row>
    <row r="914" spans="1:17" s="125" customFormat="1" ht="12" customHeight="1">
      <c r="A914" s="83" t="s">
        <v>2311</v>
      </c>
      <c r="B914" s="84" t="s">
        <v>1249</v>
      </c>
      <c r="C914" s="34">
        <v>4012100227617</v>
      </c>
      <c r="D914" s="35">
        <v>2537.19</v>
      </c>
      <c r="E914" s="67">
        <f t="shared" si="28"/>
        <v>380.57850000000002</v>
      </c>
      <c r="F914" s="68">
        <v>0.15</v>
      </c>
      <c r="G914" s="65"/>
      <c r="H914" s="65" t="s">
        <v>2308</v>
      </c>
      <c r="I914" s="127">
        <v>44589</v>
      </c>
      <c r="J914" s="66" t="s">
        <v>2322</v>
      </c>
      <c r="K914" s="83" t="s">
        <v>4080</v>
      </c>
      <c r="L914" s="30">
        <v>94622</v>
      </c>
      <c r="M914" s="83" t="str">
        <f>VLOOKUP(L914,Kardex!$A$1:$I$4996,2,FALSE)</f>
        <v>BECERRA RAMIREZ REBECA</v>
      </c>
      <c r="N914" s="83" t="str">
        <f>VLOOKUP(L914,Kardex!$A$1:$I$4996,4,FALSE)</f>
        <v>ASESOR</v>
      </c>
      <c r="O914" s="83" t="str">
        <f>VLOOKUP(L914,Kardex!$A$1:$I$4996,5,FALSE)</f>
        <v>JAL MARINA VALLARTA</v>
      </c>
      <c r="P914" s="49">
        <v>0.3</v>
      </c>
      <c r="Q914" s="120">
        <f t="shared" si="29"/>
        <v>114.17355000000001</v>
      </c>
    </row>
    <row r="915" spans="1:17" s="125" customFormat="1" ht="12" customHeight="1">
      <c r="A915" s="83" t="s">
        <v>2311</v>
      </c>
      <c r="B915" s="84" t="s">
        <v>1249</v>
      </c>
      <c r="C915" s="34">
        <v>4011900474527</v>
      </c>
      <c r="D915" s="35">
        <v>4639.47</v>
      </c>
      <c r="E915" s="67">
        <f t="shared" si="28"/>
        <v>695.92050000000006</v>
      </c>
      <c r="F915" s="68">
        <v>0.15</v>
      </c>
      <c r="G915" s="65"/>
      <c r="H915" s="65" t="s">
        <v>2266</v>
      </c>
      <c r="I915" s="127">
        <v>44592</v>
      </c>
      <c r="J915" s="66" t="s">
        <v>2379</v>
      </c>
      <c r="K915" s="83" t="s">
        <v>4076</v>
      </c>
      <c r="L915" s="30">
        <v>94622</v>
      </c>
      <c r="M915" s="83" t="str">
        <f>VLOOKUP(L915,Kardex!$A$1:$I$4996,2,FALSE)</f>
        <v>BECERRA RAMIREZ REBECA</v>
      </c>
      <c r="N915" s="83" t="str">
        <f>VLOOKUP(L915,Kardex!$A$1:$I$4996,4,FALSE)</f>
        <v>ASESOR</v>
      </c>
      <c r="O915" s="83" t="str">
        <f>VLOOKUP(L915,Kardex!$A$1:$I$4996,5,FALSE)</f>
        <v>JAL MARINA VALLARTA</v>
      </c>
      <c r="P915" s="49">
        <v>0.3</v>
      </c>
      <c r="Q915" s="120">
        <f t="shared" si="29"/>
        <v>208.77615</v>
      </c>
    </row>
    <row r="916" spans="1:17" s="125" customFormat="1" ht="12" customHeight="1">
      <c r="A916" s="83" t="s">
        <v>2311</v>
      </c>
      <c r="B916" s="84" t="s">
        <v>1249</v>
      </c>
      <c r="C916" s="34">
        <v>4022100011265</v>
      </c>
      <c r="D916" s="35">
        <v>10428.219999999999</v>
      </c>
      <c r="E916" s="67">
        <f t="shared" si="28"/>
        <v>1564.2329999999999</v>
      </c>
      <c r="F916" s="68">
        <v>0.15</v>
      </c>
      <c r="G916" s="65"/>
      <c r="H916" s="65" t="s">
        <v>2266</v>
      </c>
      <c r="I916" s="127">
        <v>44592</v>
      </c>
      <c r="J916" s="66" t="s">
        <v>2379</v>
      </c>
      <c r="K916" s="83" t="s">
        <v>4081</v>
      </c>
      <c r="L916" s="30">
        <v>94622</v>
      </c>
      <c r="M916" s="83" t="str">
        <f>VLOOKUP(L916,Kardex!$A$1:$I$4996,2,FALSE)</f>
        <v>BECERRA RAMIREZ REBECA</v>
      </c>
      <c r="N916" s="83" t="str">
        <f>VLOOKUP(L916,Kardex!$A$1:$I$4996,4,FALSE)</f>
        <v>ASESOR</v>
      </c>
      <c r="O916" s="83" t="str">
        <f>VLOOKUP(L916,Kardex!$A$1:$I$4996,5,FALSE)</f>
        <v>JAL MARINA VALLARTA</v>
      </c>
      <c r="P916" s="49">
        <v>0.3</v>
      </c>
      <c r="Q916" s="120">
        <f t="shared" si="29"/>
        <v>469.26989999999995</v>
      </c>
    </row>
    <row r="917" spans="1:17" s="125" customFormat="1" ht="12" customHeight="1">
      <c r="A917" s="83" t="s">
        <v>2311</v>
      </c>
      <c r="B917" s="84" t="s">
        <v>1249</v>
      </c>
      <c r="C917" s="34">
        <v>4022100011279</v>
      </c>
      <c r="D917" s="35">
        <v>5718.4</v>
      </c>
      <c r="E917" s="67">
        <f t="shared" si="28"/>
        <v>857.75999999999988</v>
      </c>
      <c r="F917" s="68">
        <v>0.15</v>
      </c>
      <c r="G917" s="65"/>
      <c r="H917" s="65" t="s">
        <v>2266</v>
      </c>
      <c r="I917" s="127">
        <v>44592</v>
      </c>
      <c r="J917" s="66" t="s">
        <v>2379</v>
      </c>
      <c r="K917" s="83" t="s">
        <v>4082</v>
      </c>
      <c r="L917" s="30">
        <v>94622</v>
      </c>
      <c r="M917" s="83" t="str">
        <f>VLOOKUP(L917,Kardex!$A$1:$I$4996,2,FALSE)</f>
        <v>BECERRA RAMIREZ REBECA</v>
      </c>
      <c r="N917" s="83" t="str">
        <f>VLOOKUP(L917,Kardex!$A$1:$I$4996,4,FALSE)</f>
        <v>ASESOR</v>
      </c>
      <c r="O917" s="83" t="str">
        <f>VLOOKUP(L917,Kardex!$A$1:$I$4996,5,FALSE)</f>
        <v>JAL MARINA VALLARTA</v>
      </c>
      <c r="P917" s="49">
        <v>0.3</v>
      </c>
      <c r="Q917" s="120">
        <f t="shared" si="29"/>
        <v>257.32799999999997</v>
      </c>
    </row>
    <row r="918" spans="1:17" s="125" customFormat="1" ht="12" customHeight="1">
      <c r="A918" s="83" t="s">
        <v>2338</v>
      </c>
      <c r="B918" s="84" t="s">
        <v>1249</v>
      </c>
      <c r="C918" s="34">
        <v>3102200000341</v>
      </c>
      <c r="D918" s="35">
        <v>16386.46</v>
      </c>
      <c r="E918" s="67">
        <f t="shared" si="28"/>
        <v>2130.2397999999998</v>
      </c>
      <c r="F918" s="68">
        <v>0.13</v>
      </c>
      <c r="G918" s="65"/>
      <c r="H918" s="65" t="s">
        <v>2266</v>
      </c>
      <c r="I918" s="127">
        <v>44573</v>
      </c>
      <c r="J918" s="66" t="s">
        <v>2322</v>
      </c>
      <c r="K918" s="83" t="s">
        <v>4083</v>
      </c>
      <c r="L918" s="30">
        <v>63400</v>
      </c>
      <c r="M918" s="83" t="str">
        <f>VLOOKUP(L918,Kardex!$A$1:$I$4996,2,FALSE)</f>
        <v>BERBER LOPEZ MARGARITA</v>
      </c>
      <c r="N918" s="83" t="str">
        <f>VLOOKUP(L918,Kardex!$A$1:$I$4996,4,FALSE)</f>
        <v>ASESOR</v>
      </c>
      <c r="O918" s="83" t="str">
        <f>VLOOKUP(L918,Kardex!$A$1:$I$4996,5,FALSE)</f>
        <v>JAL MARINA VALLARTA</v>
      </c>
      <c r="P918" s="49">
        <v>0.3</v>
      </c>
      <c r="Q918" s="120">
        <f t="shared" si="29"/>
        <v>639.07193999999993</v>
      </c>
    </row>
    <row r="919" spans="1:17" s="125" customFormat="1" ht="12" customHeight="1">
      <c r="A919" s="83" t="s">
        <v>2311</v>
      </c>
      <c r="B919" s="84" t="s">
        <v>1249</v>
      </c>
      <c r="C919" s="34">
        <v>4012200008721</v>
      </c>
      <c r="D919" s="35">
        <v>9893.61</v>
      </c>
      <c r="E919" s="67">
        <f t="shared" si="28"/>
        <v>1484.0415</v>
      </c>
      <c r="F919" s="68">
        <v>0.15</v>
      </c>
      <c r="G919" s="65"/>
      <c r="H919" s="65" t="s">
        <v>2266</v>
      </c>
      <c r="I919" s="127">
        <v>44573</v>
      </c>
      <c r="J919" s="66" t="s">
        <v>2322</v>
      </c>
      <c r="K919" s="83" t="s">
        <v>4083</v>
      </c>
      <c r="L919" s="30">
        <v>63400</v>
      </c>
      <c r="M919" s="83" t="str">
        <f>VLOOKUP(L919,Kardex!$A$1:$I$4996,2,FALSE)</f>
        <v>BERBER LOPEZ MARGARITA</v>
      </c>
      <c r="N919" s="83" t="str">
        <f>VLOOKUP(L919,Kardex!$A$1:$I$4996,4,FALSE)</f>
        <v>ASESOR</v>
      </c>
      <c r="O919" s="83" t="str">
        <f>VLOOKUP(L919,Kardex!$A$1:$I$4996,5,FALSE)</f>
        <v>JAL MARINA VALLARTA</v>
      </c>
      <c r="P919" s="49">
        <v>0.3</v>
      </c>
      <c r="Q919" s="120">
        <f t="shared" si="29"/>
        <v>445.21244999999999</v>
      </c>
    </row>
    <row r="920" spans="1:17" s="125" customFormat="1" ht="12" customHeight="1">
      <c r="A920" s="83" t="s">
        <v>2311</v>
      </c>
      <c r="B920" s="84" t="s">
        <v>1249</v>
      </c>
      <c r="C920" s="34">
        <v>4012100178422</v>
      </c>
      <c r="D920" s="35">
        <v>240.86</v>
      </c>
      <c r="E920" s="67">
        <f t="shared" si="28"/>
        <v>36.128999999999998</v>
      </c>
      <c r="F920" s="68">
        <v>0.15</v>
      </c>
      <c r="G920" s="65"/>
      <c r="H920" s="65" t="s">
        <v>2339</v>
      </c>
      <c r="I920" s="127">
        <v>44589</v>
      </c>
      <c r="J920" s="66" t="s">
        <v>2322</v>
      </c>
      <c r="K920" s="83" t="s">
        <v>3576</v>
      </c>
      <c r="L920" s="30">
        <v>63400</v>
      </c>
      <c r="M920" s="83" t="str">
        <f>VLOOKUP(L920,Kardex!$A$1:$I$4996,2,FALSE)</f>
        <v>BERBER LOPEZ MARGARITA</v>
      </c>
      <c r="N920" s="83" t="str">
        <f>VLOOKUP(L920,Kardex!$A$1:$I$4996,4,FALSE)</f>
        <v>ASESOR</v>
      </c>
      <c r="O920" s="83" t="str">
        <f>VLOOKUP(L920,Kardex!$A$1:$I$4996,5,FALSE)</f>
        <v>JAL MARINA VALLARTA</v>
      </c>
      <c r="P920" s="49">
        <v>0.3</v>
      </c>
      <c r="Q920" s="120">
        <f t="shared" si="29"/>
        <v>10.838699999999999</v>
      </c>
    </row>
    <row r="921" spans="1:17" s="125" customFormat="1" ht="12" customHeight="1">
      <c r="A921" s="83" t="s">
        <v>2338</v>
      </c>
      <c r="B921" s="84" t="s">
        <v>1249</v>
      </c>
      <c r="C921" s="34">
        <v>3101900018650</v>
      </c>
      <c r="D921" s="35">
        <v>10965.22</v>
      </c>
      <c r="E921" s="67">
        <f t="shared" si="28"/>
        <v>1425.4785999999999</v>
      </c>
      <c r="F921" s="68">
        <v>0.13</v>
      </c>
      <c r="G921" s="65"/>
      <c r="H921" s="65" t="s">
        <v>2266</v>
      </c>
      <c r="I921" s="127">
        <v>44567</v>
      </c>
      <c r="J921" s="66" t="s">
        <v>2379</v>
      </c>
      <c r="K921" s="83" t="s">
        <v>4084</v>
      </c>
      <c r="L921" s="30">
        <v>52981</v>
      </c>
      <c r="M921" s="83" t="str">
        <f>VLOOKUP(L921,Kardex!$A$1:$I$4996,2,FALSE)</f>
        <v>GUTIERREZ GONZALEZ DANIEL</v>
      </c>
      <c r="N921" s="83" t="str">
        <f>VLOOKUP(L921,Kardex!$A$1:$I$4996,4,FALSE)</f>
        <v>ASESOR</v>
      </c>
      <c r="O921" s="83" t="str">
        <f>VLOOKUP(L921,Kardex!$A$1:$I$4996,5,FALSE)</f>
        <v>JAL MARINA VALLARTA</v>
      </c>
      <c r="P921" s="49">
        <v>0.3</v>
      </c>
      <c r="Q921" s="120">
        <f t="shared" si="29"/>
        <v>427.64357999999999</v>
      </c>
    </row>
    <row r="922" spans="1:17" s="125" customFormat="1" ht="12" customHeight="1">
      <c r="A922" s="83" t="s">
        <v>2311</v>
      </c>
      <c r="B922" s="84" t="s">
        <v>1249</v>
      </c>
      <c r="C922" s="34">
        <v>4011900474362</v>
      </c>
      <c r="D922" s="35">
        <v>7404.17</v>
      </c>
      <c r="E922" s="67">
        <f t="shared" si="28"/>
        <v>1110.6254999999999</v>
      </c>
      <c r="F922" s="68">
        <v>0.15</v>
      </c>
      <c r="G922" s="65"/>
      <c r="H922" s="65" t="s">
        <v>2266</v>
      </c>
      <c r="I922" s="127">
        <v>44568</v>
      </c>
      <c r="J922" s="66" t="s">
        <v>2379</v>
      </c>
      <c r="K922" s="83" t="s">
        <v>4085</v>
      </c>
      <c r="L922" s="30">
        <v>52981</v>
      </c>
      <c r="M922" s="83" t="str">
        <f>VLOOKUP(L922,Kardex!$A$1:$I$4996,2,FALSE)</f>
        <v>GUTIERREZ GONZALEZ DANIEL</v>
      </c>
      <c r="N922" s="83" t="str">
        <f>VLOOKUP(L922,Kardex!$A$1:$I$4996,4,FALSE)</f>
        <v>ASESOR</v>
      </c>
      <c r="O922" s="83" t="str">
        <f>VLOOKUP(L922,Kardex!$A$1:$I$4996,5,FALSE)</f>
        <v>JAL MARINA VALLARTA</v>
      </c>
      <c r="P922" s="49">
        <v>0.3</v>
      </c>
      <c r="Q922" s="120">
        <f t="shared" si="29"/>
        <v>333.18764999999996</v>
      </c>
    </row>
    <row r="923" spans="1:17" s="125" customFormat="1" ht="12" customHeight="1">
      <c r="A923" s="83" t="s">
        <v>2311</v>
      </c>
      <c r="B923" s="84" t="s">
        <v>1249</v>
      </c>
      <c r="C923" s="34">
        <v>4011900474476</v>
      </c>
      <c r="D923" s="35">
        <v>5886.74</v>
      </c>
      <c r="E923" s="67">
        <f t="shared" si="28"/>
        <v>883.01099999999997</v>
      </c>
      <c r="F923" s="68">
        <v>0.15</v>
      </c>
      <c r="G923" s="65"/>
      <c r="H923" s="65" t="s">
        <v>2266</v>
      </c>
      <c r="I923" s="127">
        <v>44571</v>
      </c>
      <c r="J923" s="66" t="s">
        <v>2379</v>
      </c>
      <c r="K923" s="83" t="s">
        <v>4086</v>
      </c>
      <c r="L923" s="30">
        <v>52981</v>
      </c>
      <c r="M923" s="83" t="str">
        <f>VLOOKUP(L923,Kardex!$A$1:$I$4996,2,FALSE)</f>
        <v>GUTIERREZ GONZALEZ DANIEL</v>
      </c>
      <c r="N923" s="83" t="str">
        <f>VLOOKUP(L923,Kardex!$A$1:$I$4996,4,FALSE)</f>
        <v>ASESOR</v>
      </c>
      <c r="O923" s="83" t="str">
        <f>VLOOKUP(L923,Kardex!$A$1:$I$4996,5,FALSE)</f>
        <v>JAL MARINA VALLARTA</v>
      </c>
      <c r="P923" s="49">
        <v>0.3</v>
      </c>
      <c r="Q923" s="120">
        <f t="shared" si="29"/>
        <v>264.9033</v>
      </c>
    </row>
    <row r="924" spans="1:17" s="125" customFormat="1" ht="12" customHeight="1">
      <c r="A924" s="83" t="s">
        <v>2311</v>
      </c>
      <c r="B924" s="84" t="s">
        <v>1249</v>
      </c>
      <c r="C924" s="34">
        <v>4011900442823</v>
      </c>
      <c r="D924" s="35">
        <v>6849.92</v>
      </c>
      <c r="E924" s="67">
        <f t="shared" si="28"/>
        <v>1027.4880000000001</v>
      </c>
      <c r="F924" s="68">
        <v>0.15</v>
      </c>
      <c r="G924" s="65"/>
      <c r="H924" s="65" t="s">
        <v>2266</v>
      </c>
      <c r="I924" s="127">
        <v>44575</v>
      </c>
      <c r="J924" s="66" t="s">
        <v>2379</v>
      </c>
      <c r="K924" s="83" t="s">
        <v>4087</v>
      </c>
      <c r="L924" s="30">
        <v>52981</v>
      </c>
      <c r="M924" s="83" t="str">
        <f>VLOOKUP(L924,Kardex!$A$1:$I$4996,2,FALSE)</f>
        <v>GUTIERREZ GONZALEZ DANIEL</v>
      </c>
      <c r="N924" s="83" t="str">
        <f>VLOOKUP(L924,Kardex!$A$1:$I$4996,4,FALSE)</f>
        <v>ASESOR</v>
      </c>
      <c r="O924" s="83" t="str">
        <f>VLOOKUP(L924,Kardex!$A$1:$I$4996,5,FALSE)</f>
        <v>JAL MARINA VALLARTA</v>
      </c>
      <c r="P924" s="49">
        <v>0.3</v>
      </c>
      <c r="Q924" s="120">
        <f t="shared" si="29"/>
        <v>308.24639999999999</v>
      </c>
    </row>
    <row r="925" spans="1:17" s="125" customFormat="1" ht="12" customHeight="1">
      <c r="A925" s="83" t="s">
        <v>2311</v>
      </c>
      <c r="B925" s="84" t="s">
        <v>1249</v>
      </c>
      <c r="C925" s="34">
        <v>4011900474407</v>
      </c>
      <c r="D925" s="35">
        <v>2742.24</v>
      </c>
      <c r="E925" s="67">
        <f t="shared" si="28"/>
        <v>411.33599999999996</v>
      </c>
      <c r="F925" s="68">
        <v>0.15</v>
      </c>
      <c r="G925" s="65"/>
      <c r="H925" s="65" t="s">
        <v>2266</v>
      </c>
      <c r="I925" s="127">
        <v>44575</v>
      </c>
      <c r="J925" s="66" t="s">
        <v>2379</v>
      </c>
      <c r="K925" s="83" t="s">
        <v>4088</v>
      </c>
      <c r="L925" s="30">
        <v>52981</v>
      </c>
      <c r="M925" s="83" t="str">
        <f>VLOOKUP(L925,Kardex!$A$1:$I$4996,2,FALSE)</f>
        <v>GUTIERREZ GONZALEZ DANIEL</v>
      </c>
      <c r="N925" s="83" t="str">
        <f>VLOOKUP(L925,Kardex!$A$1:$I$4996,4,FALSE)</f>
        <v>ASESOR</v>
      </c>
      <c r="O925" s="83" t="str">
        <f>VLOOKUP(L925,Kardex!$A$1:$I$4996,5,FALSE)</f>
        <v>JAL MARINA VALLARTA</v>
      </c>
      <c r="P925" s="49">
        <v>0.3</v>
      </c>
      <c r="Q925" s="120">
        <f t="shared" si="29"/>
        <v>123.40079999999998</v>
      </c>
    </row>
    <row r="926" spans="1:17" s="125" customFormat="1" ht="12" customHeight="1">
      <c r="A926" s="83" t="s">
        <v>2311</v>
      </c>
      <c r="B926" s="84" t="s">
        <v>1249</v>
      </c>
      <c r="C926" s="34">
        <v>4012000001759</v>
      </c>
      <c r="D926" s="35">
        <v>6677.86</v>
      </c>
      <c r="E926" s="67">
        <f t="shared" si="28"/>
        <v>1001.6789999999999</v>
      </c>
      <c r="F926" s="68">
        <v>0.15</v>
      </c>
      <c r="G926" s="65"/>
      <c r="H926" s="65" t="s">
        <v>2266</v>
      </c>
      <c r="I926" s="127">
        <v>44575</v>
      </c>
      <c r="J926" s="66" t="s">
        <v>2379</v>
      </c>
      <c r="K926" s="83" t="s">
        <v>4089</v>
      </c>
      <c r="L926" s="30">
        <v>52981</v>
      </c>
      <c r="M926" s="83" t="str">
        <f>VLOOKUP(L926,Kardex!$A$1:$I$4996,2,FALSE)</f>
        <v>GUTIERREZ GONZALEZ DANIEL</v>
      </c>
      <c r="N926" s="83" t="str">
        <f>VLOOKUP(L926,Kardex!$A$1:$I$4996,4,FALSE)</f>
        <v>ASESOR</v>
      </c>
      <c r="O926" s="83" t="str">
        <f>VLOOKUP(L926,Kardex!$A$1:$I$4996,5,FALSE)</f>
        <v>JAL MARINA VALLARTA</v>
      </c>
      <c r="P926" s="49">
        <v>0.3</v>
      </c>
      <c r="Q926" s="120">
        <f t="shared" si="29"/>
        <v>300.50369999999992</v>
      </c>
    </row>
    <row r="927" spans="1:17" s="125" customFormat="1" ht="12" customHeight="1">
      <c r="A927" s="83" t="s">
        <v>2311</v>
      </c>
      <c r="B927" s="84" t="s">
        <v>1249</v>
      </c>
      <c r="C927" s="34">
        <v>4012000092570</v>
      </c>
      <c r="D927" s="35">
        <v>361.17</v>
      </c>
      <c r="E927" s="67">
        <f t="shared" si="28"/>
        <v>54.1755</v>
      </c>
      <c r="F927" s="68">
        <v>0.15</v>
      </c>
      <c r="G927" s="65"/>
      <c r="H927" s="65" t="s">
        <v>2339</v>
      </c>
      <c r="I927" s="127">
        <v>44582</v>
      </c>
      <c r="J927" s="66" t="s">
        <v>2379</v>
      </c>
      <c r="K927" s="83" t="s">
        <v>3139</v>
      </c>
      <c r="L927" s="30">
        <v>52981</v>
      </c>
      <c r="M927" s="83" t="str">
        <f>VLOOKUP(L927,Kardex!$A$1:$I$4996,2,FALSE)</f>
        <v>GUTIERREZ GONZALEZ DANIEL</v>
      </c>
      <c r="N927" s="83" t="str">
        <f>VLOOKUP(L927,Kardex!$A$1:$I$4996,4,FALSE)</f>
        <v>ASESOR</v>
      </c>
      <c r="O927" s="83" t="str">
        <f>VLOOKUP(L927,Kardex!$A$1:$I$4996,5,FALSE)</f>
        <v>JAL MARINA VALLARTA</v>
      </c>
      <c r="P927" s="49">
        <v>0.3</v>
      </c>
      <c r="Q927" s="120">
        <f t="shared" si="29"/>
        <v>16.252649999999999</v>
      </c>
    </row>
    <row r="928" spans="1:17" s="125" customFormat="1" ht="12" customHeight="1">
      <c r="A928" s="83" t="s">
        <v>2311</v>
      </c>
      <c r="B928" s="84" t="s">
        <v>1249</v>
      </c>
      <c r="C928" s="34">
        <v>4011900330908</v>
      </c>
      <c r="D928" s="35">
        <v>1539.41</v>
      </c>
      <c r="E928" s="67">
        <f t="shared" si="28"/>
        <v>230.91149999999999</v>
      </c>
      <c r="F928" s="68">
        <v>0.15</v>
      </c>
      <c r="G928" s="65"/>
      <c r="H928" s="65" t="s">
        <v>2308</v>
      </c>
      <c r="I928" s="127">
        <v>44586</v>
      </c>
      <c r="J928" s="66" t="s">
        <v>2379</v>
      </c>
      <c r="K928" s="83" t="s">
        <v>4090</v>
      </c>
      <c r="L928" s="30">
        <v>50399</v>
      </c>
      <c r="M928" s="83" t="str">
        <f>VLOOKUP(L928,Kardex!$A$1:$I$4996,2,FALSE)</f>
        <v>NAVARRO SANDOVAL JOSE</v>
      </c>
      <c r="N928" s="83" t="str">
        <f>VLOOKUP(L928,Kardex!$A$1:$I$4996,4,FALSE)</f>
        <v>ASESOR SENIOR</v>
      </c>
      <c r="O928" s="83" t="str">
        <f>VLOOKUP(L928,Kardex!$A$1:$I$4996,5,FALSE)</f>
        <v>JAL MARINA VALLARTA</v>
      </c>
      <c r="P928" s="49">
        <v>0.3</v>
      </c>
      <c r="Q928" s="120">
        <f t="shared" si="29"/>
        <v>69.273449999999997</v>
      </c>
    </row>
    <row r="929" spans="1:17" s="125" customFormat="1" ht="12" customHeight="1">
      <c r="A929" s="83" t="s">
        <v>2311</v>
      </c>
      <c r="B929" s="84" t="s">
        <v>1249</v>
      </c>
      <c r="C929" s="34">
        <v>4011900402720</v>
      </c>
      <c r="D929" s="35">
        <v>1100.1600000000001</v>
      </c>
      <c r="E929" s="67">
        <f t="shared" si="28"/>
        <v>165.024</v>
      </c>
      <c r="F929" s="68">
        <v>0.15</v>
      </c>
      <c r="G929" s="65"/>
      <c r="H929" s="65" t="s">
        <v>2265</v>
      </c>
      <c r="I929" s="127">
        <v>44593</v>
      </c>
      <c r="J929" s="66" t="s">
        <v>2379</v>
      </c>
      <c r="K929" s="83" t="s">
        <v>4091</v>
      </c>
      <c r="L929" s="30">
        <v>52981</v>
      </c>
      <c r="M929" s="83" t="str">
        <f>VLOOKUP(L929,Kardex!$A$1:$I$4996,2,FALSE)</f>
        <v>GUTIERREZ GONZALEZ DANIEL</v>
      </c>
      <c r="N929" s="83" t="str">
        <f>VLOOKUP(L929,Kardex!$A$1:$I$4996,4,FALSE)</f>
        <v>ASESOR</v>
      </c>
      <c r="O929" s="83" t="str">
        <f>VLOOKUP(L929,Kardex!$A$1:$I$4996,5,FALSE)</f>
        <v>JAL MARINA VALLARTA</v>
      </c>
      <c r="P929" s="49">
        <v>0.3</v>
      </c>
      <c r="Q929" s="120">
        <f t="shared" si="29"/>
        <v>49.507199999999997</v>
      </c>
    </row>
    <row r="930" spans="1:17" s="125" customFormat="1" ht="12" customHeight="1">
      <c r="A930" s="83" t="s">
        <v>2311</v>
      </c>
      <c r="B930" s="84" t="s">
        <v>1249</v>
      </c>
      <c r="C930" s="34">
        <v>4012200004538</v>
      </c>
      <c r="D930" s="35">
        <v>4352.1000000000004</v>
      </c>
      <c r="E930" s="67">
        <f t="shared" si="28"/>
        <v>652.81500000000005</v>
      </c>
      <c r="F930" s="68">
        <v>0.15</v>
      </c>
      <c r="G930" s="65"/>
      <c r="H930" s="65" t="s">
        <v>2266</v>
      </c>
      <c r="I930" s="127">
        <v>44575</v>
      </c>
      <c r="J930" s="66" t="s">
        <v>2322</v>
      </c>
      <c r="K930" s="83" t="s">
        <v>4092</v>
      </c>
      <c r="L930" s="30">
        <v>62358</v>
      </c>
      <c r="M930" s="83" t="str">
        <f>VLOOKUP(L930,Kardex!$A$1:$I$4996,2,FALSE)</f>
        <v>MARTINEZ RODRIGUEZ LUIS JAVIER</v>
      </c>
      <c r="N930" s="83" t="str">
        <f>VLOOKUP(L930,Kardex!$A$1:$I$4996,4,FALSE)</f>
        <v>ASESOR</v>
      </c>
      <c r="O930" s="83" t="str">
        <f>VLOOKUP(L930,Kardex!$A$1:$I$4996,5,FALSE)</f>
        <v>JAL MARINA VALLARTA</v>
      </c>
      <c r="P930" s="49">
        <v>0.3</v>
      </c>
      <c r="Q930" s="120">
        <f t="shared" si="29"/>
        <v>195.84450000000001</v>
      </c>
    </row>
    <row r="931" spans="1:17" s="125" customFormat="1" ht="12" customHeight="1">
      <c r="A931" s="83" t="s">
        <v>2311</v>
      </c>
      <c r="B931" s="84" t="s">
        <v>1249</v>
      </c>
      <c r="C931" s="34">
        <v>4011900474326</v>
      </c>
      <c r="D931" s="35">
        <v>3273.65</v>
      </c>
      <c r="E931" s="67">
        <f t="shared" si="28"/>
        <v>491.04750000000001</v>
      </c>
      <c r="F931" s="68">
        <v>0.15</v>
      </c>
      <c r="G931" s="65"/>
      <c r="H931" s="65" t="s">
        <v>2266</v>
      </c>
      <c r="I931" s="127">
        <v>44568</v>
      </c>
      <c r="J931" s="66" t="s">
        <v>2379</v>
      </c>
      <c r="K931" s="83" t="s">
        <v>4093</v>
      </c>
      <c r="L931" s="30">
        <v>50399</v>
      </c>
      <c r="M931" s="83" t="str">
        <f>VLOOKUP(L931,Kardex!$A$1:$I$4996,2,FALSE)</f>
        <v>NAVARRO SANDOVAL JOSE</v>
      </c>
      <c r="N931" s="83" t="str">
        <f>VLOOKUP(L931,Kardex!$A$1:$I$4996,4,FALSE)</f>
        <v>ASESOR SENIOR</v>
      </c>
      <c r="O931" s="83" t="str">
        <f>VLOOKUP(L931,Kardex!$A$1:$I$4996,5,FALSE)</f>
        <v>JAL MARINA VALLARTA</v>
      </c>
      <c r="P931" s="49">
        <v>0.3</v>
      </c>
      <c r="Q931" s="120">
        <f t="shared" si="29"/>
        <v>147.31424999999999</v>
      </c>
    </row>
    <row r="932" spans="1:17" s="125" customFormat="1" ht="12" customHeight="1">
      <c r="A932" s="83" t="s">
        <v>2311</v>
      </c>
      <c r="B932" s="84" t="s">
        <v>1249</v>
      </c>
      <c r="C932" s="34">
        <v>4011900499439</v>
      </c>
      <c r="D932" s="35">
        <v>299.20999999999998</v>
      </c>
      <c r="E932" s="67">
        <f t="shared" si="28"/>
        <v>44.881499999999996</v>
      </c>
      <c r="F932" s="68">
        <v>0.15</v>
      </c>
      <c r="G932" s="65"/>
      <c r="H932" s="65" t="s">
        <v>2339</v>
      </c>
      <c r="I932" s="127">
        <v>44568</v>
      </c>
      <c r="J932" s="66" t="s">
        <v>2379</v>
      </c>
      <c r="K932" s="83" t="s">
        <v>3140</v>
      </c>
      <c r="L932" s="30">
        <v>50399</v>
      </c>
      <c r="M932" s="83" t="str">
        <f>VLOOKUP(L932,Kardex!$A$1:$I$4996,2,FALSE)</f>
        <v>NAVARRO SANDOVAL JOSE</v>
      </c>
      <c r="N932" s="83" t="str">
        <f>VLOOKUP(L932,Kardex!$A$1:$I$4996,4,FALSE)</f>
        <v>ASESOR SENIOR</v>
      </c>
      <c r="O932" s="83" t="str">
        <f>VLOOKUP(L932,Kardex!$A$1:$I$4996,5,FALSE)</f>
        <v>JAL MARINA VALLARTA</v>
      </c>
      <c r="P932" s="49">
        <v>0.3</v>
      </c>
      <c r="Q932" s="120">
        <f t="shared" si="29"/>
        <v>13.464449999999998</v>
      </c>
    </row>
    <row r="933" spans="1:17" s="125" customFormat="1" ht="12" customHeight="1">
      <c r="A933" s="83" t="s">
        <v>2311</v>
      </c>
      <c r="B933" s="84" t="s">
        <v>1249</v>
      </c>
      <c r="C933" s="34">
        <v>4012200003331</v>
      </c>
      <c r="D933" s="35">
        <v>4609.87</v>
      </c>
      <c r="E933" s="67">
        <f t="shared" si="28"/>
        <v>691.48050000000001</v>
      </c>
      <c r="F933" s="68">
        <v>0.15</v>
      </c>
      <c r="G933" s="65"/>
      <c r="H933" s="65" t="s">
        <v>2266</v>
      </c>
      <c r="I933" s="127">
        <v>44568</v>
      </c>
      <c r="J933" s="66" t="s">
        <v>2322</v>
      </c>
      <c r="K933" s="83" t="s">
        <v>4094</v>
      </c>
      <c r="L933" s="30">
        <v>50399</v>
      </c>
      <c r="M933" s="83" t="str">
        <f>VLOOKUP(L933,Kardex!$A$1:$I$4996,2,FALSE)</f>
        <v>NAVARRO SANDOVAL JOSE</v>
      </c>
      <c r="N933" s="83" t="str">
        <f>VLOOKUP(L933,Kardex!$A$1:$I$4996,4,FALSE)</f>
        <v>ASESOR SENIOR</v>
      </c>
      <c r="O933" s="83" t="str">
        <f>VLOOKUP(L933,Kardex!$A$1:$I$4996,5,FALSE)</f>
        <v>JAL MARINA VALLARTA</v>
      </c>
      <c r="P933" s="49">
        <v>0.3</v>
      </c>
      <c r="Q933" s="120">
        <f t="shared" si="29"/>
        <v>207.44415000000001</v>
      </c>
    </row>
    <row r="934" spans="1:17" s="125" customFormat="1" ht="12" customHeight="1">
      <c r="A934" s="83" t="s">
        <v>2311</v>
      </c>
      <c r="B934" s="84" t="s">
        <v>1249</v>
      </c>
      <c r="C934" s="34">
        <v>4012100067968</v>
      </c>
      <c r="D934" s="35">
        <v>528.01</v>
      </c>
      <c r="E934" s="67">
        <f t="shared" si="28"/>
        <v>79.201499999999996</v>
      </c>
      <c r="F934" s="68">
        <v>0.15</v>
      </c>
      <c r="G934" s="65"/>
      <c r="H934" s="65" t="s">
        <v>2339</v>
      </c>
      <c r="I934" s="127">
        <v>44573</v>
      </c>
      <c r="J934" s="66" t="s">
        <v>2322</v>
      </c>
      <c r="K934" s="83" t="s">
        <v>3141</v>
      </c>
      <c r="L934" s="30">
        <v>50399</v>
      </c>
      <c r="M934" s="83" t="str">
        <f>VLOOKUP(L934,Kardex!$A$1:$I$4996,2,FALSE)</f>
        <v>NAVARRO SANDOVAL JOSE</v>
      </c>
      <c r="N934" s="83" t="str">
        <f>VLOOKUP(L934,Kardex!$A$1:$I$4996,4,FALSE)</f>
        <v>ASESOR SENIOR</v>
      </c>
      <c r="O934" s="83" t="str">
        <f>VLOOKUP(L934,Kardex!$A$1:$I$4996,5,FALSE)</f>
        <v>JAL MARINA VALLARTA</v>
      </c>
      <c r="P934" s="49">
        <v>0.3</v>
      </c>
      <c r="Q934" s="120">
        <f t="shared" si="29"/>
        <v>23.760449999999999</v>
      </c>
    </row>
    <row r="935" spans="1:17" s="125" customFormat="1" ht="12" customHeight="1">
      <c r="A935" s="83" t="s">
        <v>2311</v>
      </c>
      <c r="B935" s="84" t="s">
        <v>1249</v>
      </c>
      <c r="C935" s="34">
        <v>4012200008554</v>
      </c>
      <c r="D935" s="35">
        <v>8472.2099999999991</v>
      </c>
      <c r="E935" s="67">
        <f t="shared" si="28"/>
        <v>1270.8314999999998</v>
      </c>
      <c r="F935" s="68">
        <v>0.15</v>
      </c>
      <c r="G935" s="65"/>
      <c r="H935" s="65" t="s">
        <v>2266</v>
      </c>
      <c r="I935" s="127">
        <v>44573</v>
      </c>
      <c r="J935" s="66" t="s">
        <v>2322</v>
      </c>
      <c r="K935" s="83" t="s">
        <v>4095</v>
      </c>
      <c r="L935" s="30">
        <v>50399</v>
      </c>
      <c r="M935" s="83" t="str">
        <f>VLOOKUP(L935,Kardex!$A$1:$I$4996,2,FALSE)</f>
        <v>NAVARRO SANDOVAL JOSE</v>
      </c>
      <c r="N935" s="83" t="str">
        <f>VLOOKUP(L935,Kardex!$A$1:$I$4996,4,FALSE)</f>
        <v>ASESOR SENIOR</v>
      </c>
      <c r="O935" s="83" t="str">
        <f>VLOOKUP(L935,Kardex!$A$1:$I$4996,5,FALSE)</f>
        <v>JAL MARINA VALLARTA</v>
      </c>
      <c r="P935" s="49">
        <v>0.3</v>
      </c>
      <c r="Q935" s="120">
        <f t="shared" si="29"/>
        <v>381.24944999999991</v>
      </c>
    </row>
    <row r="936" spans="1:17" s="125" customFormat="1" ht="12" customHeight="1">
      <c r="A936" s="83" t="s">
        <v>2335</v>
      </c>
      <c r="B936" s="84" t="s">
        <v>1249</v>
      </c>
      <c r="C936" s="34">
        <v>2882000034838</v>
      </c>
      <c r="D936" s="35">
        <v>1635.04</v>
      </c>
      <c r="E936" s="67">
        <f t="shared" si="28"/>
        <v>277.95999999999998</v>
      </c>
      <c r="F936" s="68">
        <v>0.17000195713866326</v>
      </c>
      <c r="G936" s="65"/>
      <c r="H936" s="65" t="s">
        <v>3784</v>
      </c>
      <c r="I936" s="127">
        <v>44578</v>
      </c>
      <c r="J936" s="66" t="s">
        <v>2379</v>
      </c>
      <c r="K936" s="83" t="s">
        <v>3142</v>
      </c>
      <c r="L936" s="30">
        <v>50399</v>
      </c>
      <c r="M936" s="83" t="str">
        <f>VLOOKUP(L936,Kardex!$A$1:$I$4996,2,FALSE)</f>
        <v>NAVARRO SANDOVAL JOSE</v>
      </c>
      <c r="N936" s="83" t="str">
        <f>VLOOKUP(L936,Kardex!$A$1:$I$4996,4,FALSE)</f>
        <v>ASESOR SENIOR</v>
      </c>
      <c r="O936" s="83" t="str">
        <f>VLOOKUP(L936,Kardex!$A$1:$I$4996,5,FALSE)</f>
        <v>JAL MARINA VALLARTA</v>
      </c>
      <c r="P936" s="49">
        <v>0.3</v>
      </c>
      <c r="Q936" s="120">
        <f t="shared" si="29"/>
        <v>83.387999999999991</v>
      </c>
    </row>
    <row r="937" spans="1:17" s="125" customFormat="1" ht="12" customHeight="1">
      <c r="A937" s="83" t="s">
        <v>2311</v>
      </c>
      <c r="B937" s="84" t="s">
        <v>1249</v>
      </c>
      <c r="C937" s="34">
        <v>4011900421901</v>
      </c>
      <c r="D937" s="35">
        <v>411.34</v>
      </c>
      <c r="E937" s="67">
        <f t="shared" si="28"/>
        <v>61.700999999999993</v>
      </c>
      <c r="F937" s="68">
        <v>0.15</v>
      </c>
      <c r="G937" s="65"/>
      <c r="H937" s="65" t="s">
        <v>2339</v>
      </c>
      <c r="I937" s="127">
        <v>44578</v>
      </c>
      <c r="J937" s="66" t="s">
        <v>2379</v>
      </c>
      <c r="K937" s="83" t="s">
        <v>3143</v>
      </c>
      <c r="L937" s="30">
        <v>50399</v>
      </c>
      <c r="M937" s="83" t="str">
        <f>VLOOKUP(L937,Kardex!$A$1:$I$4996,2,FALSE)</f>
        <v>NAVARRO SANDOVAL JOSE</v>
      </c>
      <c r="N937" s="83" t="str">
        <f>VLOOKUP(L937,Kardex!$A$1:$I$4996,4,FALSE)</f>
        <v>ASESOR SENIOR</v>
      </c>
      <c r="O937" s="83" t="str">
        <f>VLOOKUP(L937,Kardex!$A$1:$I$4996,5,FALSE)</f>
        <v>JAL MARINA VALLARTA</v>
      </c>
      <c r="P937" s="49">
        <v>0.3</v>
      </c>
      <c r="Q937" s="120">
        <f t="shared" si="29"/>
        <v>18.510299999999997</v>
      </c>
    </row>
    <row r="938" spans="1:17" s="125" customFormat="1" ht="12" customHeight="1">
      <c r="A938" s="83" t="s">
        <v>2338</v>
      </c>
      <c r="B938" s="84" t="s">
        <v>1249</v>
      </c>
      <c r="C938" s="34">
        <v>3102000001906</v>
      </c>
      <c r="D938" s="35">
        <v>6571.8324450000009</v>
      </c>
      <c r="E938" s="67">
        <f t="shared" si="28"/>
        <v>854.33821785000009</v>
      </c>
      <c r="F938" s="68">
        <v>0.13</v>
      </c>
      <c r="G938" s="65"/>
      <c r="H938" s="65" t="s">
        <v>2266</v>
      </c>
      <c r="I938" s="127">
        <v>44581</v>
      </c>
      <c r="J938" s="66" t="s">
        <v>2379</v>
      </c>
      <c r="K938" s="83" t="s">
        <v>4096</v>
      </c>
      <c r="L938" s="30">
        <v>50399</v>
      </c>
      <c r="M938" s="83" t="str">
        <f>VLOOKUP(L938,Kardex!$A$1:$I$4996,2,FALSE)</f>
        <v>NAVARRO SANDOVAL JOSE</v>
      </c>
      <c r="N938" s="83" t="str">
        <f>VLOOKUP(L938,Kardex!$A$1:$I$4996,4,FALSE)</f>
        <v>ASESOR SENIOR</v>
      </c>
      <c r="O938" s="83" t="str">
        <f>VLOOKUP(L938,Kardex!$A$1:$I$4996,5,FALSE)</f>
        <v>JAL MARINA VALLARTA</v>
      </c>
      <c r="P938" s="49">
        <v>0.3</v>
      </c>
      <c r="Q938" s="120">
        <f t="shared" si="29"/>
        <v>256.301465355</v>
      </c>
    </row>
    <row r="939" spans="1:17" s="125" customFormat="1" ht="12" customHeight="1">
      <c r="A939" s="83" t="s">
        <v>2311</v>
      </c>
      <c r="B939" s="84" t="s">
        <v>1249</v>
      </c>
      <c r="C939" s="34">
        <v>4011900474270</v>
      </c>
      <c r="D939" s="35">
        <v>351.45</v>
      </c>
      <c r="E939" s="67">
        <f t="shared" si="28"/>
        <v>52.717499999999994</v>
      </c>
      <c r="F939" s="68">
        <v>0.15</v>
      </c>
      <c r="G939" s="65"/>
      <c r="H939" s="65" t="s">
        <v>2339</v>
      </c>
      <c r="I939" s="127">
        <v>44582</v>
      </c>
      <c r="J939" s="66" t="s">
        <v>2379</v>
      </c>
      <c r="K939" s="83" t="s">
        <v>3144</v>
      </c>
      <c r="L939" s="30">
        <v>50399</v>
      </c>
      <c r="M939" s="83" t="str">
        <f>VLOOKUP(L939,Kardex!$A$1:$I$4996,2,FALSE)</f>
        <v>NAVARRO SANDOVAL JOSE</v>
      </c>
      <c r="N939" s="83" t="str">
        <f>VLOOKUP(L939,Kardex!$A$1:$I$4996,4,FALSE)</f>
        <v>ASESOR SENIOR</v>
      </c>
      <c r="O939" s="83" t="str">
        <f>VLOOKUP(L939,Kardex!$A$1:$I$4996,5,FALSE)</f>
        <v>JAL MARINA VALLARTA</v>
      </c>
      <c r="P939" s="49">
        <v>0.3</v>
      </c>
      <c r="Q939" s="120">
        <f t="shared" si="29"/>
        <v>15.815249999999997</v>
      </c>
    </row>
    <row r="940" spans="1:17" s="125" customFormat="1" ht="12" customHeight="1">
      <c r="A940" s="83" t="s">
        <v>2311</v>
      </c>
      <c r="B940" s="84" t="s">
        <v>1249</v>
      </c>
      <c r="C940" s="34">
        <v>4012000088401</v>
      </c>
      <c r="D940" s="35">
        <v>299.13</v>
      </c>
      <c r="E940" s="67">
        <f t="shared" si="28"/>
        <v>44.869499999999995</v>
      </c>
      <c r="F940" s="68">
        <v>0.15</v>
      </c>
      <c r="G940" s="65"/>
      <c r="H940" s="65" t="s">
        <v>2339</v>
      </c>
      <c r="I940" s="127">
        <v>44582</v>
      </c>
      <c r="J940" s="66" t="s">
        <v>2379</v>
      </c>
      <c r="K940" s="83" t="s">
        <v>3145</v>
      </c>
      <c r="L940" s="30">
        <v>50399</v>
      </c>
      <c r="M940" s="83" t="str">
        <f>VLOOKUP(L940,Kardex!$A$1:$I$4996,2,FALSE)</f>
        <v>NAVARRO SANDOVAL JOSE</v>
      </c>
      <c r="N940" s="83" t="str">
        <f>VLOOKUP(L940,Kardex!$A$1:$I$4996,4,FALSE)</f>
        <v>ASESOR SENIOR</v>
      </c>
      <c r="O940" s="83" t="str">
        <f>VLOOKUP(L940,Kardex!$A$1:$I$4996,5,FALSE)</f>
        <v>JAL MARINA VALLARTA</v>
      </c>
      <c r="P940" s="49">
        <v>0.3</v>
      </c>
      <c r="Q940" s="120">
        <f t="shared" si="29"/>
        <v>13.460849999999999</v>
      </c>
    </row>
    <row r="941" spans="1:17" s="125" customFormat="1" ht="12" customHeight="1">
      <c r="A941" s="83" t="s">
        <v>2311</v>
      </c>
      <c r="B941" s="84" t="s">
        <v>1249</v>
      </c>
      <c r="C941" s="34">
        <v>4012200014812</v>
      </c>
      <c r="D941" s="35">
        <v>2624.81</v>
      </c>
      <c r="E941" s="67">
        <f t="shared" si="28"/>
        <v>393.72149999999999</v>
      </c>
      <c r="F941" s="68">
        <v>0.15</v>
      </c>
      <c r="G941" s="65"/>
      <c r="H941" s="65" t="s">
        <v>2266</v>
      </c>
      <c r="I941" s="127">
        <v>44585</v>
      </c>
      <c r="J941" s="66" t="s">
        <v>2322</v>
      </c>
      <c r="K941" s="83" t="s">
        <v>4097</v>
      </c>
      <c r="L941" s="30">
        <v>50399</v>
      </c>
      <c r="M941" s="83" t="str">
        <f>VLOOKUP(L941,Kardex!$A$1:$I$4996,2,FALSE)</f>
        <v>NAVARRO SANDOVAL JOSE</v>
      </c>
      <c r="N941" s="83" t="str">
        <f>VLOOKUP(L941,Kardex!$A$1:$I$4996,4,FALSE)</f>
        <v>ASESOR SENIOR</v>
      </c>
      <c r="O941" s="83" t="str">
        <f>VLOOKUP(L941,Kardex!$A$1:$I$4996,5,FALSE)</f>
        <v>JAL MARINA VALLARTA</v>
      </c>
      <c r="P941" s="49">
        <v>0.3</v>
      </c>
      <c r="Q941" s="120">
        <f t="shared" si="29"/>
        <v>118.11644999999999</v>
      </c>
    </row>
    <row r="942" spans="1:17" s="125" customFormat="1" ht="12" customHeight="1">
      <c r="A942" s="83" t="s">
        <v>2311</v>
      </c>
      <c r="B942" s="84" t="s">
        <v>1249</v>
      </c>
      <c r="C942" s="34">
        <v>4012000135686</v>
      </c>
      <c r="D942" s="35">
        <v>306.22000000000003</v>
      </c>
      <c r="E942" s="67">
        <f t="shared" si="28"/>
        <v>45.933</v>
      </c>
      <c r="F942" s="68">
        <v>0.15</v>
      </c>
      <c r="G942" s="65"/>
      <c r="H942" s="65" t="s">
        <v>2339</v>
      </c>
      <c r="I942" s="127">
        <v>44586</v>
      </c>
      <c r="J942" s="66" t="s">
        <v>2379</v>
      </c>
      <c r="K942" s="83" t="s">
        <v>3577</v>
      </c>
      <c r="L942" s="30">
        <v>50399</v>
      </c>
      <c r="M942" s="83" t="str">
        <f>VLOOKUP(L942,Kardex!$A$1:$I$4996,2,FALSE)</f>
        <v>NAVARRO SANDOVAL JOSE</v>
      </c>
      <c r="N942" s="83" t="str">
        <f>VLOOKUP(L942,Kardex!$A$1:$I$4996,4,FALSE)</f>
        <v>ASESOR SENIOR</v>
      </c>
      <c r="O942" s="83" t="str">
        <f>VLOOKUP(L942,Kardex!$A$1:$I$4996,5,FALSE)</f>
        <v>JAL MARINA VALLARTA</v>
      </c>
      <c r="P942" s="49">
        <v>0.3</v>
      </c>
      <c r="Q942" s="120">
        <f t="shared" si="29"/>
        <v>13.7799</v>
      </c>
    </row>
    <row r="943" spans="1:17" s="125" customFormat="1" ht="12" customHeight="1">
      <c r="A943" s="83" t="s">
        <v>2409</v>
      </c>
      <c r="B943" s="84" t="s">
        <v>1249</v>
      </c>
      <c r="C943" s="34">
        <v>1032100000398</v>
      </c>
      <c r="D943" s="35">
        <v>36000.03</v>
      </c>
      <c r="E943" s="67">
        <f t="shared" si="28"/>
        <v>7200.0060000000003</v>
      </c>
      <c r="F943" s="68">
        <v>0.2</v>
      </c>
      <c r="G943" s="65"/>
      <c r="H943" s="65" t="s">
        <v>2266</v>
      </c>
      <c r="I943" s="127">
        <v>44568</v>
      </c>
      <c r="J943" s="66" t="s">
        <v>2322</v>
      </c>
      <c r="K943" s="83" t="s">
        <v>4098</v>
      </c>
      <c r="L943" s="30">
        <v>51870</v>
      </c>
      <c r="M943" s="83" t="str">
        <f>VLOOKUP(L943,Kardex!$A$1:$I$4996,2,FALSE)</f>
        <v>VIDAL GUTIERREZ GODOFREDO</v>
      </c>
      <c r="N943" s="83" t="str">
        <f>VLOOKUP(L943,Kardex!$A$1:$I$4996,4,FALSE)</f>
        <v>DIRECTOR DE CENTRO FINANCIERO</v>
      </c>
      <c r="O943" s="83" t="str">
        <f>VLOOKUP(L943,Kardex!$A$1:$I$4996,5,FALSE)</f>
        <v>JAL MARINA VALLARTA</v>
      </c>
      <c r="P943" s="49">
        <v>1</v>
      </c>
      <c r="Q943" s="120">
        <f t="shared" si="29"/>
        <v>7200.0060000000003</v>
      </c>
    </row>
    <row r="944" spans="1:17" s="125" customFormat="1" ht="12" customHeight="1">
      <c r="A944" s="83" t="s">
        <v>2338</v>
      </c>
      <c r="B944" s="84" t="s">
        <v>1249</v>
      </c>
      <c r="C944" s="34">
        <v>3102100000224</v>
      </c>
      <c r="D944" s="35">
        <v>4131.18</v>
      </c>
      <c r="E944" s="67">
        <f t="shared" si="28"/>
        <v>537.05340000000001</v>
      </c>
      <c r="F944" s="68">
        <v>0.13</v>
      </c>
      <c r="G944" s="65"/>
      <c r="H944" s="65" t="s">
        <v>2266</v>
      </c>
      <c r="I944" s="127">
        <v>44572</v>
      </c>
      <c r="J944" s="66" t="s">
        <v>2379</v>
      </c>
      <c r="K944" s="83" t="s">
        <v>4099</v>
      </c>
      <c r="L944" s="30">
        <v>51870</v>
      </c>
      <c r="M944" s="83" t="str">
        <f>VLOOKUP(L944,Kardex!$A$1:$I$4996,2,FALSE)</f>
        <v>VIDAL GUTIERREZ GODOFREDO</v>
      </c>
      <c r="N944" s="83" t="str">
        <f>VLOOKUP(L944,Kardex!$A$1:$I$4996,4,FALSE)</f>
        <v>DIRECTOR DE CENTRO FINANCIERO</v>
      </c>
      <c r="O944" s="83" t="str">
        <f>VLOOKUP(L944,Kardex!$A$1:$I$4996,5,FALSE)</f>
        <v>JAL MARINA VALLARTA</v>
      </c>
      <c r="P944" s="49">
        <v>0.3</v>
      </c>
      <c r="Q944" s="120">
        <f t="shared" si="29"/>
        <v>161.11601999999999</v>
      </c>
    </row>
    <row r="945" spans="1:17" s="125" customFormat="1" ht="12" customHeight="1">
      <c r="A945" s="83" t="s">
        <v>2311</v>
      </c>
      <c r="B945" s="84" t="s">
        <v>1249</v>
      </c>
      <c r="C945" s="34">
        <v>4012200010337</v>
      </c>
      <c r="D945" s="35">
        <v>2830.47</v>
      </c>
      <c r="E945" s="67">
        <f t="shared" si="28"/>
        <v>424.57049999999998</v>
      </c>
      <c r="F945" s="68">
        <v>0.15</v>
      </c>
      <c r="G945" s="65"/>
      <c r="H945" s="65" t="s">
        <v>2266</v>
      </c>
      <c r="I945" s="127">
        <v>44575</v>
      </c>
      <c r="J945" s="66" t="s">
        <v>2322</v>
      </c>
      <c r="K945" s="83" t="s">
        <v>4100</v>
      </c>
      <c r="L945" s="30">
        <v>51870</v>
      </c>
      <c r="M945" s="83" t="str">
        <f>VLOOKUP(L945,Kardex!$A$1:$I$4996,2,FALSE)</f>
        <v>VIDAL GUTIERREZ GODOFREDO</v>
      </c>
      <c r="N945" s="83" t="str">
        <f>VLOOKUP(L945,Kardex!$A$1:$I$4996,4,FALSE)</f>
        <v>DIRECTOR DE CENTRO FINANCIERO</v>
      </c>
      <c r="O945" s="83" t="str">
        <f>VLOOKUP(L945,Kardex!$A$1:$I$4996,5,FALSE)</f>
        <v>JAL MARINA VALLARTA</v>
      </c>
      <c r="P945" s="49">
        <v>0.3</v>
      </c>
      <c r="Q945" s="120">
        <f t="shared" si="29"/>
        <v>127.37114999999999</v>
      </c>
    </row>
    <row r="946" spans="1:17" s="125" customFormat="1" ht="12" customHeight="1">
      <c r="A946" s="83" t="s">
        <v>2311</v>
      </c>
      <c r="B946" s="84" t="s">
        <v>1249</v>
      </c>
      <c r="C946" s="34">
        <v>4011900487074</v>
      </c>
      <c r="D946" s="35">
        <v>8884.69</v>
      </c>
      <c r="E946" s="67">
        <f t="shared" si="28"/>
        <v>1332.7035000000001</v>
      </c>
      <c r="F946" s="68">
        <v>0.15</v>
      </c>
      <c r="G946" s="65"/>
      <c r="H946" s="65" t="s">
        <v>2266</v>
      </c>
      <c r="I946" s="127">
        <v>44578</v>
      </c>
      <c r="J946" s="66" t="s">
        <v>2379</v>
      </c>
      <c r="K946" s="83" t="s">
        <v>3649</v>
      </c>
      <c r="L946" s="30">
        <v>51870</v>
      </c>
      <c r="M946" s="83" t="str">
        <f>VLOOKUP(L946,Kardex!$A$1:$I$4996,2,FALSE)</f>
        <v>VIDAL GUTIERREZ GODOFREDO</v>
      </c>
      <c r="N946" s="83" t="str">
        <f>VLOOKUP(L946,Kardex!$A$1:$I$4996,4,FALSE)</f>
        <v>DIRECTOR DE CENTRO FINANCIERO</v>
      </c>
      <c r="O946" s="83" t="str">
        <f>VLOOKUP(L946,Kardex!$A$1:$I$4996,5,FALSE)</f>
        <v>JAL MARINA VALLARTA</v>
      </c>
      <c r="P946" s="49">
        <v>0.3</v>
      </c>
      <c r="Q946" s="120">
        <f t="shared" si="29"/>
        <v>399.81105000000002</v>
      </c>
    </row>
    <row r="947" spans="1:17" s="125" customFormat="1" ht="12" customHeight="1">
      <c r="A947" s="83" t="s">
        <v>2311</v>
      </c>
      <c r="B947" s="84" t="s">
        <v>1249</v>
      </c>
      <c r="C947" s="34">
        <v>4052000025278</v>
      </c>
      <c r="D947" s="35">
        <v>5556.28</v>
      </c>
      <c r="E947" s="67">
        <f t="shared" si="28"/>
        <v>722.32</v>
      </c>
      <c r="F947" s="68">
        <v>0.13000064791551183</v>
      </c>
      <c r="G947" s="65"/>
      <c r="H947" s="65" t="s">
        <v>2266</v>
      </c>
      <c r="I947" s="127">
        <v>44585</v>
      </c>
      <c r="J947" s="66" t="s">
        <v>2379</v>
      </c>
      <c r="K947" s="83" t="s">
        <v>4101</v>
      </c>
      <c r="L947" s="30">
        <v>51870</v>
      </c>
      <c r="M947" s="83" t="str">
        <f>VLOOKUP(L947,Kardex!$A$1:$I$4996,2,FALSE)</f>
        <v>VIDAL GUTIERREZ GODOFREDO</v>
      </c>
      <c r="N947" s="83" t="str">
        <f>VLOOKUP(L947,Kardex!$A$1:$I$4996,4,FALSE)</f>
        <v>DIRECTOR DE CENTRO FINANCIERO</v>
      </c>
      <c r="O947" s="83" t="str">
        <f>VLOOKUP(L947,Kardex!$A$1:$I$4996,5,FALSE)</f>
        <v>JAL MARINA VALLARTA</v>
      </c>
      <c r="P947" s="49">
        <v>0.3</v>
      </c>
      <c r="Q947" s="120">
        <f t="shared" si="29"/>
        <v>216.696</v>
      </c>
    </row>
    <row r="948" spans="1:17" s="125" customFormat="1" ht="12" customHeight="1">
      <c r="A948" s="83" t="s">
        <v>2409</v>
      </c>
      <c r="B948" s="84" t="s">
        <v>1249</v>
      </c>
      <c r="C948" s="34">
        <v>1032100000396</v>
      </c>
      <c r="D948" s="35">
        <f>5000*12</f>
        <v>60000</v>
      </c>
      <c r="E948" s="67">
        <f t="shared" si="28"/>
        <v>12000</v>
      </c>
      <c r="F948" s="68">
        <v>0.2</v>
      </c>
      <c r="G948" s="65"/>
      <c r="H948" s="65" t="s">
        <v>2339</v>
      </c>
      <c r="I948" s="127">
        <v>44589</v>
      </c>
      <c r="J948" s="66" t="s">
        <v>2322</v>
      </c>
      <c r="K948" s="83" t="s">
        <v>3650</v>
      </c>
      <c r="L948" s="30">
        <v>51870</v>
      </c>
      <c r="M948" s="83" t="str">
        <f>VLOOKUP(L948,Kardex!$A$1:$I$4996,2,FALSE)</f>
        <v>VIDAL GUTIERREZ GODOFREDO</v>
      </c>
      <c r="N948" s="83" t="str">
        <f>VLOOKUP(L948,Kardex!$A$1:$I$4996,4,FALSE)</f>
        <v>DIRECTOR DE CENTRO FINANCIERO</v>
      </c>
      <c r="O948" s="83" t="str">
        <f>VLOOKUP(L948,Kardex!$A$1:$I$4996,5,FALSE)</f>
        <v>JAL MARINA VALLARTA</v>
      </c>
      <c r="P948" s="49">
        <v>1</v>
      </c>
      <c r="Q948" s="120" t="s">
        <v>4728</v>
      </c>
    </row>
    <row r="949" spans="1:17" s="125" customFormat="1" ht="12" customHeight="1">
      <c r="A949" s="83" t="s">
        <v>2311</v>
      </c>
      <c r="B949" s="84" t="s">
        <v>1249</v>
      </c>
      <c r="C949" s="34">
        <v>4012100024355</v>
      </c>
      <c r="D949" s="35">
        <v>3512.14</v>
      </c>
      <c r="E949" s="67">
        <f t="shared" si="28"/>
        <v>526.82099999999991</v>
      </c>
      <c r="F949" s="68">
        <v>0.15</v>
      </c>
      <c r="G949" s="65"/>
      <c r="H949" s="65" t="s">
        <v>2308</v>
      </c>
      <c r="I949" s="127">
        <v>44578</v>
      </c>
      <c r="J949" s="66" t="s">
        <v>2379</v>
      </c>
      <c r="K949" s="83" t="s">
        <v>4102</v>
      </c>
      <c r="L949" s="30">
        <v>51468</v>
      </c>
      <c r="M949" s="83" t="str">
        <f>VLOOKUP(L949,Kardex!$A$1:$I$4996,2,FALSE)</f>
        <v>BRECEDA LOUSTAUNAU MARIO ALFREDO</v>
      </c>
      <c r="N949" s="83" t="str">
        <f>VLOOKUP(L949,Kardex!$A$1:$I$4996,4,FALSE)</f>
        <v>EJECUTIVO ASOCIADO</v>
      </c>
      <c r="O949" s="83" t="str">
        <f>VLOOKUP(L949,Kardex!$A$1:$I$4996,5,FALSE)</f>
        <v>JAL MARINA VALLARTA</v>
      </c>
      <c r="P949" s="49">
        <v>0.3</v>
      </c>
      <c r="Q949" s="120">
        <f t="shared" si="29"/>
        <v>158.04629999999997</v>
      </c>
    </row>
    <row r="950" spans="1:17" s="125" customFormat="1" ht="12" customHeight="1">
      <c r="A950" s="83" t="s">
        <v>2311</v>
      </c>
      <c r="B950" s="84" t="s">
        <v>1249</v>
      </c>
      <c r="C950" s="34">
        <v>4012100024355</v>
      </c>
      <c r="D950" s="35">
        <v>3512.15</v>
      </c>
      <c r="E950" s="67">
        <f t="shared" si="28"/>
        <v>526.82249999999999</v>
      </c>
      <c r="F950" s="68">
        <v>0.15</v>
      </c>
      <c r="G950" s="65"/>
      <c r="H950" s="65" t="s">
        <v>2308</v>
      </c>
      <c r="I950" s="127">
        <v>44578</v>
      </c>
      <c r="J950" s="66" t="s">
        <v>2379</v>
      </c>
      <c r="K950" s="83" t="s">
        <v>4102</v>
      </c>
      <c r="L950" s="30">
        <v>51468</v>
      </c>
      <c r="M950" s="83" t="str">
        <f>VLOOKUP(L950,Kardex!$A$1:$I$4996,2,FALSE)</f>
        <v>BRECEDA LOUSTAUNAU MARIO ALFREDO</v>
      </c>
      <c r="N950" s="83" t="str">
        <f>VLOOKUP(L950,Kardex!$A$1:$I$4996,4,FALSE)</f>
        <v>EJECUTIVO ASOCIADO</v>
      </c>
      <c r="O950" s="83" t="str">
        <f>VLOOKUP(L950,Kardex!$A$1:$I$4996,5,FALSE)</f>
        <v>JAL MARINA VALLARTA</v>
      </c>
      <c r="P950" s="49">
        <v>0.3</v>
      </c>
      <c r="Q950" s="120">
        <f t="shared" si="29"/>
        <v>158.04675</v>
      </c>
    </row>
    <row r="951" spans="1:17" s="125" customFormat="1" ht="12" customHeight="1">
      <c r="A951" s="83" t="s">
        <v>2311</v>
      </c>
      <c r="B951" s="84" t="s">
        <v>1249</v>
      </c>
      <c r="C951" s="34">
        <v>4012000021903</v>
      </c>
      <c r="D951" s="35">
        <v>264.66000000000003</v>
      </c>
      <c r="E951" s="67">
        <f t="shared" si="28"/>
        <v>39.699000000000005</v>
      </c>
      <c r="F951" s="68">
        <v>0.15</v>
      </c>
      <c r="G951" s="65"/>
      <c r="H951" s="65" t="s">
        <v>2339</v>
      </c>
      <c r="I951" s="127">
        <v>44582</v>
      </c>
      <c r="J951" s="66" t="s">
        <v>2379</v>
      </c>
      <c r="K951" s="83" t="s">
        <v>3146</v>
      </c>
      <c r="L951" s="30">
        <v>51468</v>
      </c>
      <c r="M951" s="83" t="str">
        <f>VLOOKUP(L951,Kardex!$A$1:$I$4996,2,FALSE)</f>
        <v>BRECEDA LOUSTAUNAU MARIO ALFREDO</v>
      </c>
      <c r="N951" s="83" t="str">
        <f>VLOOKUP(L951,Kardex!$A$1:$I$4996,4,FALSE)</f>
        <v>EJECUTIVO ASOCIADO</v>
      </c>
      <c r="O951" s="83" t="str">
        <f>VLOOKUP(L951,Kardex!$A$1:$I$4996,5,FALSE)</f>
        <v>JAL MARINA VALLARTA</v>
      </c>
      <c r="P951" s="49">
        <v>0.3</v>
      </c>
      <c r="Q951" s="120">
        <f t="shared" si="29"/>
        <v>11.909700000000001</v>
      </c>
    </row>
    <row r="952" spans="1:17" s="125" customFormat="1" ht="12" customHeight="1">
      <c r="A952" s="83" t="s">
        <v>2338</v>
      </c>
      <c r="B952" s="84" t="s">
        <v>1249</v>
      </c>
      <c r="C952" s="34">
        <v>3101900018544</v>
      </c>
      <c r="D952" s="35">
        <v>4380.3</v>
      </c>
      <c r="E952" s="67">
        <f t="shared" si="28"/>
        <v>569.43900000000008</v>
      </c>
      <c r="F952" s="68">
        <v>0.13</v>
      </c>
      <c r="G952" s="65"/>
      <c r="H952" s="65" t="s">
        <v>2266</v>
      </c>
      <c r="I952" s="127">
        <v>44568</v>
      </c>
      <c r="J952" s="66" t="s">
        <v>2379</v>
      </c>
      <c r="K952" s="83" t="s">
        <v>4103</v>
      </c>
      <c r="L952" s="30">
        <v>60919</v>
      </c>
      <c r="M952" s="83" t="str">
        <f>VLOOKUP(L952,Kardex!$A$1:$I$4996,2,FALSE)</f>
        <v>CERVANTES GONZALEZ MA. GUADALUPE ELENA</v>
      </c>
      <c r="N952" s="83" t="str">
        <f>VLOOKUP(L952,Kardex!$A$1:$I$4996,4,FALSE)</f>
        <v>SUBDIRECTOR DE CENTRO FINANCIERO</v>
      </c>
      <c r="O952" s="83" t="str">
        <f>VLOOKUP(L952,Kardex!$A$1:$I$4996,5,FALSE)</f>
        <v>JAL MARINA VALLARTA</v>
      </c>
      <c r="P952" s="49">
        <v>0.3</v>
      </c>
      <c r="Q952" s="120">
        <f t="shared" si="29"/>
        <v>170.83170000000001</v>
      </c>
    </row>
    <row r="953" spans="1:17" s="125" customFormat="1" ht="12" customHeight="1">
      <c r="A953" s="83" t="s">
        <v>2311</v>
      </c>
      <c r="B953" s="84" t="s">
        <v>1249</v>
      </c>
      <c r="C953" s="34">
        <v>4011900474369</v>
      </c>
      <c r="D953" s="35">
        <v>2924.13</v>
      </c>
      <c r="E953" s="67">
        <f t="shared" si="28"/>
        <v>438.61950000000002</v>
      </c>
      <c r="F953" s="68">
        <v>0.15</v>
      </c>
      <c r="G953" s="65"/>
      <c r="H953" s="65" t="s">
        <v>2266</v>
      </c>
      <c r="I953" s="127">
        <v>44568</v>
      </c>
      <c r="J953" s="66" t="s">
        <v>2379</v>
      </c>
      <c r="K953" s="83" t="s">
        <v>4104</v>
      </c>
      <c r="L953" s="30">
        <v>60919</v>
      </c>
      <c r="M953" s="83" t="str">
        <f>VLOOKUP(L953,Kardex!$A$1:$I$4996,2,FALSE)</f>
        <v>CERVANTES GONZALEZ MA. GUADALUPE ELENA</v>
      </c>
      <c r="N953" s="83" t="str">
        <f>VLOOKUP(L953,Kardex!$A$1:$I$4996,4,FALSE)</f>
        <v>SUBDIRECTOR DE CENTRO FINANCIERO</v>
      </c>
      <c r="O953" s="83" t="str">
        <f>VLOOKUP(L953,Kardex!$A$1:$I$4996,5,FALSE)</f>
        <v>JAL MARINA VALLARTA</v>
      </c>
      <c r="P953" s="49">
        <v>0.3</v>
      </c>
      <c r="Q953" s="120">
        <f t="shared" si="29"/>
        <v>131.58584999999999</v>
      </c>
    </row>
    <row r="954" spans="1:17" s="125" customFormat="1" ht="12" customHeight="1">
      <c r="A954" s="83" t="s">
        <v>2311</v>
      </c>
      <c r="B954" s="84" t="s">
        <v>1249</v>
      </c>
      <c r="C954" s="34">
        <v>4011900474509</v>
      </c>
      <c r="D954" s="35">
        <v>5114.95</v>
      </c>
      <c r="E954" s="67">
        <f t="shared" si="28"/>
        <v>767.24249999999995</v>
      </c>
      <c r="F954" s="68">
        <v>0.15</v>
      </c>
      <c r="G954" s="65"/>
      <c r="H954" s="65" t="s">
        <v>2266</v>
      </c>
      <c r="I954" s="127">
        <v>44568</v>
      </c>
      <c r="J954" s="66" t="s">
        <v>2379</v>
      </c>
      <c r="K954" s="83" t="s">
        <v>4105</v>
      </c>
      <c r="L954" s="30">
        <v>60919</v>
      </c>
      <c r="M954" s="83" t="str">
        <f>VLOOKUP(L954,Kardex!$A$1:$I$4996,2,FALSE)</f>
        <v>CERVANTES GONZALEZ MA. GUADALUPE ELENA</v>
      </c>
      <c r="N954" s="83" t="str">
        <f>VLOOKUP(L954,Kardex!$A$1:$I$4996,4,FALSE)</f>
        <v>SUBDIRECTOR DE CENTRO FINANCIERO</v>
      </c>
      <c r="O954" s="83" t="str">
        <f>VLOOKUP(L954,Kardex!$A$1:$I$4996,5,FALSE)</f>
        <v>JAL MARINA VALLARTA</v>
      </c>
      <c r="P954" s="49">
        <v>0.3</v>
      </c>
      <c r="Q954" s="120">
        <f t="shared" si="29"/>
        <v>230.17274999999998</v>
      </c>
    </row>
    <row r="955" spans="1:17" s="125" customFormat="1" ht="12" customHeight="1">
      <c r="A955" s="83" t="s">
        <v>2338</v>
      </c>
      <c r="B955" s="84" t="s">
        <v>1249</v>
      </c>
      <c r="C955" s="34">
        <v>3101900016957</v>
      </c>
      <c r="D955" s="35">
        <v>1707.06</v>
      </c>
      <c r="E955" s="67">
        <f t="shared" si="28"/>
        <v>221.9178</v>
      </c>
      <c r="F955" s="68">
        <v>0.13</v>
      </c>
      <c r="G955" s="65"/>
      <c r="H955" s="65" t="s">
        <v>2266</v>
      </c>
      <c r="I955" s="127">
        <v>44572</v>
      </c>
      <c r="J955" s="66" t="s">
        <v>2379</v>
      </c>
      <c r="K955" s="83" t="s">
        <v>4106</v>
      </c>
      <c r="L955" s="30">
        <v>60919</v>
      </c>
      <c r="M955" s="83" t="str">
        <f>VLOOKUP(L955,Kardex!$A$1:$I$4996,2,FALSE)</f>
        <v>CERVANTES GONZALEZ MA. GUADALUPE ELENA</v>
      </c>
      <c r="N955" s="83" t="str">
        <f>VLOOKUP(L955,Kardex!$A$1:$I$4996,4,FALSE)</f>
        <v>SUBDIRECTOR DE CENTRO FINANCIERO</v>
      </c>
      <c r="O955" s="83" t="str">
        <f>VLOOKUP(L955,Kardex!$A$1:$I$4996,5,FALSE)</f>
        <v>JAL MARINA VALLARTA</v>
      </c>
      <c r="P955" s="49">
        <v>0.3</v>
      </c>
      <c r="Q955" s="120">
        <f t="shared" si="29"/>
        <v>66.575339999999997</v>
      </c>
    </row>
    <row r="956" spans="1:17" s="125" customFormat="1" ht="12" customHeight="1">
      <c r="A956" s="83" t="s">
        <v>2338</v>
      </c>
      <c r="B956" s="84" t="s">
        <v>1249</v>
      </c>
      <c r="C956" s="34">
        <v>3101900016968</v>
      </c>
      <c r="D956" s="35">
        <v>1544.53</v>
      </c>
      <c r="E956" s="67">
        <f t="shared" si="28"/>
        <v>200.78890000000001</v>
      </c>
      <c r="F956" s="68">
        <v>0.13</v>
      </c>
      <c r="G956" s="65"/>
      <c r="H956" s="65" t="s">
        <v>2266</v>
      </c>
      <c r="I956" s="127">
        <v>44572</v>
      </c>
      <c r="J956" s="66" t="s">
        <v>2379</v>
      </c>
      <c r="K956" s="83" t="s">
        <v>4106</v>
      </c>
      <c r="L956" s="30">
        <v>60919</v>
      </c>
      <c r="M956" s="83" t="str">
        <f>VLOOKUP(L956,Kardex!$A$1:$I$4996,2,FALSE)</f>
        <v>CERVANTES GONZALEZ MA. GUADALUPE ELENA</v>
      </c>
      <c r="N956" s="83" t="str">
        <f>VLOOKUP(L956,Kardex!$A$1:$I$4996,4,FALSE)</f>
        <v>SUBDIRECTOR DE CENTRO FINANCIERO</v>
      </c>
      <c r="O956" s="83" t="str">
        <f>VLOOKUP(L956,Kardex!$A$1:$I$4996,5,FALSE)</f>
        <v>JAL MARINA VALLARTA</v>
      </c>
      <c r="P956" s="49">
        <v>0.3</v>
      </c>
      <c r="Q956" s="120">
        <f t="shared" si="29"/>
        <v>60.236670000000004</v>
      </c>
    </row>
    <row r="957" spans="1:17" s="125" customFormat="1" ht="12" customHeight="1">
      <c r="A957" s="83" t="s">
        <v>2311</v>
      </c>
      <c r="B957" s="84" t="s">
        <v>1249</v>
      </c>
      <c r="C957" s="34">
        <v>4012000010594</v>
      </c>
      <c r="D957" s="35">
        <v>5347.87</v>
      </c>
      <c r="E957" s="67">
        <f t="shared" si="28"/>
        <v>802.18049999999994</v>
      </c>
      <c r="F957" s="68">
        <v>0.15</v>
      </c>
      <c r="G957" s="65"/>
      <c r="H957" s="65" t="s">
        <v>2266</v>
      </c>
      <c r="I957" s="127">
        <v>44578</v>
      </c>
      <c r="J957" s="66" t="s">
        <v>2379</v>
      </c>
      <c r="K957" s="83" t="s">
        <v>4107</v>
      </c>
      <c r="L957" s="30">
        <v>60919</v>
      </c>
      <c r="M957" s="83" t="str">
        <f>VLOOKUP(L957,Kardex!$A$1:$I$4996,2,FALSE)</f>
        <v>CERVANTES GONZALEZ MA. GUADALUPE ELENA</v>
      </c>
      <c r="N957" s="83" t="str">
        <f>VLOOKUP(L957,Kardex!$A$1:$I$4996,4,FALSE)</f>
        <v>SUBDIRECTOR DE CENTRO FINANCIERO</v>
      </c>
      <c r="O957" s="83" t="str">
        <f>VLOOKUP(L957,Kardex!$A$1:$I$4996,5,FALSE)</f>
        <v>JAL MARINA VALLARTA</v>
      </c>
      <c r="P957" s="49">
        <v>0.3</v>
      </c>
      <c r="Q957" s="120">
        <f t="shared" si="29"/>
        <v>240.65414999999996</v>
      </c>
    </row>
    <row r="958" spans="1:17" s="125" customFormat="1" ht="12" customHeight="1">
      <c r="A958" s="83" t="s">
        <v>2311</v>
      </c>
      <c r="B958" s="84" t="s">
        <v>1249</v>
      </c>
      <c r="C958" s="34">
        <v>4011900474936</v>
      </c>
      <c r="D958" s="35">
        <v>5996.67</v>
      </c>
      <c r="E958" s="67">
        <f t="shared" si="28"/>
        <v>899.50049999999999</v>
      </c>
      <c r="F958" s="68">
        <v>0.15</v>
      </c>
      <c r="G958" s="65"/>
      <c r="H958" s="65" t="s">
        <v>2266</v>
      </c>
      <c r="I958" s="127">
        <v>44589</v>
      </c>
      <c r="J958" s="66" t="s">
        <v>2379</v>
      </c>
      <c r="K958" s="83" t="s">
        <v>4108</v>
      </c>
      <c r="L958" s="30">
        <v>60919</v>
      </c>
      <c r="M958" s="83" t="str">
        <f>VLOOKUP(L958,Kardex!$A$1:$I$4996,2,FALSE)</f>
        <v>CERVANTES GONZALEZ MA. GUADALUPE ELENA</v>
      </c>
      <c r="N958" s="83" t="str">
        <f>VLOOKUP(L958,Kardex!$A$1:$I$4996,4,FALSE)</f>
        <v>SUBDIRECTOR DE CENTRO FINANCIERO</v>
      </c>
      <c r="O958" s="83" t="str">
        <f>VLOOKUP(L958,Kardex!$A$1:$I$4996,5,FALSE)</f>
        <v>JAL MARINA VALLARTA</v>
      </c>
      <c r="P958" s="49">
        <v>0.3</v>
      </c>
      <c r="Q958" s="120">
        <f t="shared" si="29"/>
        <v>269.85014999999999</v>
      </c>
    </row>
    <row r="959" spans="1:17" s="125" customFormat="1" ht="12" customHeight="1">
      <c r="A959" s="83" t="s">
        <v>2311</v>
      </c>
      <c r="B959" s="84" t="s">
        <v>1249</v>
      </c>
      <c r="C959" s="34">
        <v>4012100189832</v>
      </c>
      <c r="D959" s="35">
        <v>1135.67</v>
      </c>
      <c r="E959" s="67">
        <f t="shared" si="28"/>
        <v>170.35050000000001</v>
      </c>
      <c r="F959" s="68">
        <v>0.15</v>
      </c>
      <c r="G959" s="65"/>
      <c r="H959" s="65" t="s">
        <v>2308</v>
      </c>
      <c r="I959" s="127">
        <v>44566</v>
      </c>
      <c r="J959" s="66" t="s">
        <v>2322</v>
      </c>
      <c r="K959" s="83" t="s">
        <v>4109</v>
      </c>
      <c r="L959" s="30">
        <v>61422</v>
      </c>
      <c r="M959" s="83" t="str">
        <f>VLOOKUP(L959,Kardex!$A$1:$I$4996,2,FALSE)</f>
        <v>LIZARRARAS VIRGEN PATRICIA</v>
      </c>
      <c r="N959" s="83" t="str">
        <f>VLOOKUP(L959,Kardex!$A$1:$I$4996,4,FALSE)</f>
        <v>EJECUTIVO ASOCIADO</v>
      </c>
      <c r="O959" s="83" t="str">
        <f>VLOOKUP(L959,Kardex!$A$1:$I$4996,5,FALSE)</f>
        <v>JAL MARINA VALLARTA</v>
      </c>
      <c r="P959" s="49">
        <v>0.3</v>
      </c>
      <c r="Q959" s="120">
        <f t="shared" si="29"/>
        <v>51.105150000000002</v>
      </c>
    </row>
    <row r="960" spans="1:17" s="125" customFormat="1" ht="12" customHeight="1">
      <c r="A960" s="83" t="s">
        <v>2311</v>
      </c>
      <c r="B960" s="84" t="s">
        <v>1249</v>
      </c>
      <c r="C960" s="34">
        <v>4011900435927</v>
      </c>
      <c r="D960" s="35">
        <v>7538.85</v>
      </c>
      <c r="E960" s="67">
        <f t="shared" si="28"/>
        <v>1130.8275000000001</v>
      </c>
      <c r="F960" s="68">
        <v>0.15</v>
      </c>
      <c r="G960" s="65"/>
      <c r="H960" s="65" t="s">
        <v>2266</v>
      </c>
      <c r="I960" s="127">
        <v>44568</v>
      </c>
      <c r="J960" s="66" t="s">
        <v>2379</v>
      </c>
      <c r="K960" s="83" t="s">
        <v>4110</v>
      </c>
      <c r="L960" s="30">
        <v>61422</v>
      </c>
      <c r="M960" s="83" t="str">
        <f>VLOOKUP(L960,Kardex!$A$1:$I$4996,2,FALSE)</f>
        <v>LIZARRARAS VIRGEN PATRICIA</v>
      </c>
      <c r="N960" s="83" t="str">
        <f>VLOOKUP(L960,Kardex!$A$1:$I$4996,4,FALSE)</f>
        <v>EJECUTIVO ASOCIADO</v>
      </c>
      <c r="O960" s="83" t="str">
        <f>VLOOKUP(L960,Kardex!$A$1:$I$4996,5,FALSE)</f>
        <v>JAL MARINA VALLARTA</v>
      </c>
      <c r="P960" s="49">
        <v>0.3</v>
      </c>
      <c r="Q960" s="120">
        <f t="shared" si="29"/>
        <v>339.24825000000004</v>
      </c>
    </row>
    <row r="961" spans="1:17" s="125" customFormat="1" ht="12" customHeight="1">
      <c r="A961" s="83" t="s">
        <v>2311</v>
      </c>
      <c r="B961" s="84" t="s">
        <v>1249</v>
      </c>
      <c r="C961" s="34">
        <v>4011900474262</v>
      </c>
      <c r="D961" s="35">
        <v>3078.96</v>
      </c>
      <c r="E961" s="67">
        <f t="shared" si="28"/>
        <v>461.84399999999999</v>
      </c>
      <c r="F961" s="68">
        <v>0.15</v>
      </c>
      <c r="G961" s="65"/>
      <c r="H961" s="65" t="s">
        <v>2266</v>
      </c>
      <c r="I961" s="127">
        <v>44568</v>
      </c>
      <c r="J961" s="66" t="s">
        <v>2379</v>
      </c>
      <c r="K961" s="83" t="s">
        <v>4111</v>
      </c>
      <c r="L961" s="30">
        <v>61422</v>
      </c>
      <c r="M961" s="83" t="str">
        <f>VLOOKUP(L961,Kardex!$A$1:$I$4996,2,FALSE)</f>
        <v>LIZARRARAS VIRGEN PATRICIA</v>
      </c>
      <c r="N961" s="83" t="str">
        <f>VLOOKUP(L961,Kardex!$A$1:$I$4996,4,FALSE)</f>
        <v>EJECUTIVO ASOCIADO</v>
      </c>
      <c r="O961" s="83" t="str">
        <f>VLOOKUP(L961,Kardex!$A$1:$I$4996,5,FALSE)</f>
        <v>JAL MARINA VALLARTA</v>
      </c>
      <c r="P961" s="49">
        <v>0.3</v>
      </c>
      <c r="Q961" s="120">
        <f t="shared" si="29"/>
        <v>138.5532</v>
      </c>
    </row>
    <row r="962" spans="1:17" s="125" customFormat="1" ht="12" customHeight="1">
      <c r="A962" s="83" t="s">
        <v>2311</v>
      </c>
      <c r="B962" s="84" t="s">
        <v>1249</v>
      </c>
      <c r="C962" s="34">
        <v>4012100314427</v>
      </c>
      <c r="D962" s="35">
        <v>1243.55</v>
      </c>
      <c r="E962" s="67">
        <f t="shared" si="28"/>
        <v>186.5325</v>
      </c>
      <c r="F962" s="68">
        <v>0.15</v>
      </c>
      <c r="G962" s="65"/>
      <c r="H962" s="65" t="s">
        <v>2339</v>
      </c>
      <c r="I962" s="127">
        <v>44568</v>
      </c>
      <c r="J962" s="66" t="s">
        <v>2322</v>
      </c>
      <c r="K962" s="83" t="s">
        <v>3147</v>
      </c>
      <c r="L962" s="30">
        <v>61422</v>
      </c>
      <c r="M962" s="83" t="str">
        <f>VLOOKUP(L962,Kardex!$A$1:$I$4996,2,FALSE)</f>
        <v>LIZARRARAS VIRGEN PATRICIA</v>
      </c>
      <c r="N962" s="83" t="str">
        <f>VLOOKUP(L962,Kardex!$A$1:$I$4996,4,FALSE)</f>
        <v>EJECUTIVO ASOCIADO</v>
      </c>
      <c r="O962" s="83" t="str">
        <f>VLOOKUP(L962,Kardex!$A$1:$I$4996,5,FALSE)</f>
        <v>JAL MARINA VALLARTA</v>
      </c>
      <c r="P962" s="49">
        <v>0.3</v>
      </c>
      <c r="Q962" s="120">
        <f t="shared" si="29"/>
        <v>55.95975</v>
      </c>
    </row>
    <row r="963" spans="1:17" s="125" customFormat="1" ht="12" customHeight="1">
      <c r="A963" s="83" t="s">
        <v>2311</v>
      </c>
      <c r="B963" s="84" t="s">
        <v>1249</v>
      </c>
      <c r="C963" s="34">
        <v>4012200008173</v>
      </c>
      <c r="D963" s="35">
        <v>3120.29</v>
      </c>
      <c r="E963" s="67">
        <f t="shared" ref="E963:E1026" si="30">+D963*F963</f>
        <v>468.04349999999999</v>
      </c>
      <c r="F963" s="68">
        <v>0.15</v>
      </c>
      <c r="G963" s="65"/>
      <c r="H963" s="65" t="s">
        <v>2308</v>
      </c>
      <c r="I963" s="127">
        <v>44574</v>
      </c>
      <c r="J963" s="66" t="s">
        <v>2322</v>
      </c>
      <c r="K963" s="83" t="s">
        <v>4112</v>
      </c>
      <c r="L963" s="30">
        <v>61422</v>
      </c>
      <c r="M963" s="83" t="str">
        <f>VLOOKUP(L963,Kardex!$A$1:$I$4996,2,FALSE)</f>
        <v>LIZARRARAS VIRGEN PATRICIA</v>
      </c>
      <c r="N963" s="83" t="str">
        <f>VLOOKUP(L963,Kardex!$A$1:$I$4996,4,FALSE)</f>
        <v>EJECUTIVO ASOCIADO</v>
      </c>
      <c r="O963" s="83" t="str">
        <f>VLOOKUP(L963,Kardex!$A$1:$I$4996,5,FALSE)</f>
        <v>JAL MARINA VALLARTA</v>
      </c>
      <c r="P963" s="49">
        <v>0.3</v>
      </c>
      <c r="Q963" s="120">
        <f t="shared" ref="Q963:Q1026" si="31">E963*P963</f>
        <v>140.41305</v>
      </c>
    </row>
    <row r="964" spans="1:17" s="125" customFormat="1" ht="12" customHeight="1">
      <c r="A964" s="83" t="s">
        <v>2338</v>
      </c>
      <c r="B964" s="84" t="s">
        <v>1249</v>
      </c>
      <c r="C964" s="34">
        <v>3102200000135</v>
      </c>
      <c r="D964" s="35">
        <v>61451.319720000007</v>
      </c>
      <c r="E964" s="67">
        <f t="shared" si="30"/>
        <v>7988.6715636000008</v>
      </c>
      <c r="F964" s="68">
        <v>0.13</v>
      </c>
      <c r="G964" s="65"/>
      <c r="H964" s="65" t="s">
        <v>2266</v>
      </c>
      <c r="I964" s="127">
        <v>44575</v>
      </c>
      <c r="J964" s="66" t="s">
        <v>2322</v>
      </c>
      <c r="K964" s="83" t="s">
        <v>4113</v>
      </c>
      <c r="L964" s="30">
        <v>61422</v>
      </c>
      <c r="M964" s="83" t="str">
        <f>VLOOKUP(L964,Kardex!$A$1:$I$4996,2,FALSE)</f>
        <v>LIZARRARAS VIRGEN PATRICIA</v>
      </c>
      <c r="N964" s="83" t="str">
        <f>VLOOKUP(L964,Kardex!$A$1:$I$4996,4,FALSE)</f>
        <v>EJECUTIVO ASOCIADO</v>
      </c>
      <c r="O964" s="83" t="str">
        <f>VLOOKUP(L964,Kardex!$A$1:$I$4996,5,FALSE)</f>
        <v>JAL MARINA VALLARTA</v>
      </c>
      <c r="P964" s="49">
        <v>0.3</v>
      </c>
      <c r="Q964" s="120">
        <f t="shared" si="31"/>
        <v>2396.6014690800002</v>
      </c>
    </row>
    <row r="965" spans="1:17" s="125" customFormat="1" ht="12" customHeight="1">
      <c r="A965" s="83" t="s">
        <v>2311</v>
      </c>
      <c r="B965" s="84" t="s">
        <v>1249</v>
      </c>
      <c r="C965" s="34">
        <v>4012100325515</v>
      </c>
      <c r="D965" s="35">
        <v>1729.55</v>
      </c>
      <c r="E965" s="67">
        <f t="shared" si="30"/>
        <v>259.4325</v>
      </c>
      <c r="F965" s="68">
        <v>0.15</v>
      </c>
      <c r="G965" s="65"/>
      <c r="H965" s="65" t="s">
        <v>2339</v>
      </c>
      <c r="I965" s="127">
        <v>44582</v>
      </c>
      <c r="J965" s="66" t="s">
        <v>2322</v>
      </c>
      <c r="K965" s="83" t="s">
        <v>3579</v>
      </c>
      <c r="L965" s="30">
        <v>61422</v>
      </c>
      <c r="M965" s="83" t="str">
        <f>VLOOKUP(L965,Kardex!$A$1:$I$4996,2,FALSE)</f>
        <v>LIZARRARAS VIRGEN PATRICIA</v>
      </c>
      <c r="N965" s="83" t="str">
        <f>VLOOKUP(L965,Kardex!$A$1:$I$4996,4,FALSE)</f>
        <v>EJECUTIVO ASOCIADO</v>
      </c>
      <c r="O965" s="83" t="str">
        <f>VLOOKUP(L965,Kardex!$A$1:$I$4996,5,FALSE)</f>
        <v>JAL MARINA VALLARTA</v>
      </c>
      <c r="P965" s="49">
        <v>0.3</v>
      </c>
      <c r="Q965" s="120">
        <f t="shared" si="31"/>
        <v>77.829750000000004</v>
      </c>
    </row>
    <row r="966" spans="1:17" s="125" customFormat="1" ht="12" customHeight="1">
      <c r="A966" s="83" t="s">
        <v>2335</v>
      </c>
      <c r="B966" s="84" t="s">
        <v>1249</v>
      </c>
      <c r="C966" s="34">
        <v>2882000020075</v>
      </c>
      <c r="D966" s="35">
        <v>5406.67</v>
      </c>
      <c r="E966" s="67">
        <f t="shared" si="30"/>
        <v>919.13</v>
      </c>
      <c r="F966" s="68">
        <v>0.16999927866875544</v>
      </c>
      <c r="G966" s="65"/>
      <c r="H966" s="65" t="s">
        <v>3784</v>
      </c>
      <c r="I966" s="127">
        <v>44585</v>
      </c>
      <c r="J966" s="66" t="s">
        <v>2379</v>
      </c>
      <c r="K966" s="83" t="s">
        <v>3149</v>
      </c>
      <c r="L966" s="30">
        <v>61422</v>
      </c>
      <c r="M966" s="83" t="str">
        <f>VLOOKUP(L966,Kardex!$A$1:$I$4996,2,FALSE)</f>
        <v>LIZARRARAS VIRGEN PATRICIA</v>
      </c>
      <c r="N966" s="83" t="str">
        <f>VLOOKUP(L966,Kardex!$A$1:$I$4996,4,FALSE)</f>
        <v>EJECUTIVO ASOCIADO</v>
      </c>
      <c r="O966" s="83" t="str">
        <f>VLOOKUP(L966,Kardex!$A$1:$I$4996,5,FALSE)</f>
        <v>JAL MARINA VALLARTA</v>
      </c>
      <c r="P966" s="49">
        <v>0.3</v>
      </c>
      <c r="Q966" s="120">
        <f t="shared" si="31"/>
        <v>275.73899999999998</v>
      </c>
    </row>
    <row r="967" spans="1:17" s="125" customFormat="1" ht="12" customHeight="1">
      <c r="A967" s="83" t="s">
        <v>2335</v>
      </c>
      <c r="B967" s="84" t="s">
        <v>1249</v>
      </c>
      <c r="C967" s="34">
        <v>2882000026795</v>
      </c>
      <c r="D967" s="35">
        <v>556.58000000000004</v>
      </c>
      <c r="E967" s="67">
        <f t="shared" si="30"/>
        <v>105.75020000000001</v>
      </c>
      <c r="F967" s="68">
        <v>0.19</v>
      </c>
      <c r="G967" s="65"/>
      <c r="H967" s="65" t="s">
        <v>2339</v>
      </c>
      <c r="I967" s="127">
        <v>44585</v>
      </c>
      <c r="J967" s="66" t="s">
        <v>2379</v>
      </c>
      <c r="K967" s="83" t="s">
        <v>3148</v>
      </c>
      <c r="L967" s="30">
        <v>52821</v>
      </c>
      <c r="M967" s="83" t="str">
        <f>VLOOKUP(L967,Kardex!$A$1:$I$4996,2,FALSE)</f>
        <v>LOPEZ AVILES ANA LUISA</v>
      </c>
      <c r="N967" s="83" t="str">
        <f>VLOOKUP(L967,Kardex!$A$1:$I$4996,4,FALSE)</f>
        <v>ASESOR</v>
      </c>
      <c r="O967" s="83" t="str">
        <f>VLOOKUP(L967,Kardex!$A$1:$I$4996,5,FALSE)</f>
        <v>EDO MEX METEPEC PLAZA IZAR</v>
      </c>
      <c r="P967" s="49">
        <v>0.3</v>
      </c>
      <c r="Q967" s="120">
        <f t="shared" si="31"/>
        <v>31.725059999999999</v>
      </c>
    </row>
    <row r="968" spans="1:17" s="125" customFormat="1" ht="12" customHeight="1">
      <c r="A968" s="83" t="s">
        <v>2311</v>
      </c>
      <c r="B968" s="84" t="s">
        <v>1249</v>
      </c>
      <c r="C968" s="34">
        <v>4012100403553</v>
      </c>
      <c r="D968" s="35">
        <v>629.91999999999996</v>
      </c>
      <c r="E968" s="67">
        <f t="shared" si="30"/>
        <v>94.487999999999985</v>
      </c>
      <c r="F968" s="68">
        <v>0.15</v>
      </c>
      <c r="G968" s="65"/>
      <c r="H968" s="65" t="s">
        <v>2339</v>
      </c>
      <c r="I968" s="127">
        <v>44589</v>
      </c>
      <c r="J968" s="66" t="s">
        <v>2322</v>
      </c>
      <c r="K968" s="83" t="s">
        <v>3647</v>
      </c>
      <c r="L968" s="30">
        <v>61422</v>
      </c>
      <c r="M968" s="83" t="str">
        <f>VLOOKUP(L968,Kardex!$A$1:$I$4996,2,FALSE)</f>
        <v>LIZARRARAS VIRGEN PATRICIA</v>
      </c>
      <c r="N968" s="83" t="str">
        <f>VLOOKUP(L968,Kardex!$A$1:$I$4996,4,FALSE)</f>
        <v>EJECUTIVO ASOCIADO</v>
      </c>
      <c r="O968" s="83" t="str">
        <f>VLOOKUP(L968,Kardex!$A$1:$I$4996,5,FALSE)</f>
        <v>JAL MARINA VALLARTA</v>
      </c>
      <c r="P968" s="49">
        <v>0.3</v>
      </c>
      <c r="Q968" s="120">
        <f t="shared" si="31"/>
        <v>28.346399999999996</v>
      </c>
    </row>
    <row r="969" spans="1:17" s="125" customFormat="1" ht="12" customHeight="1">
      <c r="A969" s="83" t="s">
        <v>2338</v>
      </c>
      <c r="B969" s="84" t="s">
        <v>1249</v>
      </c>
      <c r="C969" s="34">
        <v>3101900009053</v>
      </c>
      <c r="D969" s="35">
        <v>307.06</v>
      </c>
      <c r="E969" s="67">
        <f t="shared" si="30"/>
        <v>39.9178</v>
      </c>
      <c r="F969" s="68">
        <v>0.13</v>
      </c>
      <c r="G969" s="65"/>
      <c r="H969" s="65" t="s">
        <v>2339</v>
      </c>
      <c r="I969" s="127">
        <v>44592</v>
      </c>
      <c r="J969" s="66" t="s">
        <v>2379</v>
      </c>
      <c r="K969" s="83" t="s">
        <v>3150</v>
      </c>
      <c r="L969" s="30">
        <v>90737</v>
      </c>
      <c r="M969" s="83" t="str">
        <f>VLOOKUP(L969,Kardex!$A$1:$I$4996,2,FALSE)</f>
        <v>LLAMAS VELAZQUEZ AIDA GUADALUPE EUGENIA</v>
      </c>
      <c r="N969" s="83" t="str">
        <f>VLOOKUP(L969,Kardex!$A$1:$I$4996,4,FALSE)</f>
        <v>SUBDIRECTOR DE CENTRO FINANCIERO</v>
      </c>
      <c r="O969" s="83" t="str">
        <f>VLOOKUP(L969,Kardex!$A$1:$I$4996,5,FALSE)</f>
        <v>JAL ZAPOPAN MARIANO OTERO</v>
      </c>
      <c r="P969" s="49">
        <v>0.3</v>
      </c>
      <c r="Q969" s="120">
        <f t="shared" si="31"/>
        <v>11.975339999999999</v>
      </c>
    </row>
    <row r="970" spans="1:17" s="125" customFormat="1" ht="12" customHeight="1">
      <c r="A970" s="83" t="s">
        <v>2338</v>
      </c>
      <c r="B970" s="84" t="s">
        <v>1249</v>
      </c>
      <c r="C970" s="34">
        <v>3101900010670</v>
      </c>
      <c r="D970" s="35">
        <v>367.5</v>
      </c>
      <c r="E970" s="67">
        <f t="shared" si="30"/>
        <v>47.774999999999999</v>
      </c>
      <c r="F970" s="68">
        <v>0.13</v>
      </c>
      <c r="G970" s="65"/>
      <c r="H970" s="65" t="s">
        <v>2339</v>
      </c>
      <c r="I970" s="127">
        <v>44580</v>
      </c>
      <c r="J970" s="66" t="s">
        <v>2379</v>
      </c>
      <c r="K970" s="83" t="s">
        <v>3071</v>
      </c>
      <c r="L970" s="30">
        <v>53645</v>
      </c>
      <c r="M970" s="83" t="str">
        <f>VLOOKUP(L970,Kardex!$A$1:$I$4996,2,FALSE)</f>
        <v>CHESA MARTINEZ JUAN ANTONIO</v>
      </c>
      <c r="N970" s="83" t="str">
        <f>VLOOKUP(L970,Kardex!$A$1:$I$4996,4,FALSE)</f>
        <v>DIRECTOR DE CENTRO FINANCIERO</v>
      </c>
      <c r="O970" s="83" t="str">
        <f>VLOOKUP(L970,Kardex!$A$1:$I$4996,5,FALSE)</f>
        <v>JAL ZAPOPAN MARIANO OTERO</v>
      </c>
      <c r="P970" s="49">
        <v>0.3</v>
      </c>
      <c r="Q970" s="120">
        <f t="shared" si="31"/>
        <v>14.3325</v>
      </c>
    </row>
    <row r="971" spans="1:17" s="125" customFormat="1" ht="12" customHeight="1">
      <c r="A971" s="83" t="s">
        <v>2335</v>
      </c>
      <c r="B971" s="84" t="s">
        <v>1249</v>
      </c>
      <c r="C971" s="34">
        <v>2882100004839</v>
      </c>
      <c r="D971" s="35">
        <v>27196.57</v>
      </c>
      <c r="E971" s="67">
        <f t="shared" si="30"/>
        <v>3535.55</v>
      </c>
      <c r="F971" s="68">
        <v>0.12999984924569533</v>
      </c>
      <c r="G971" s="65"/>
      <c r="H971" s="65" t="s">
        <v>2266</v>
      </c>
      <c r="I971" s="127">
        <v>44586</v>
      </c>
      <c r="J971" s="66" t="s">
        <v>2379</v>
      </c>
      <c r="K971" s="83" t="s">
        <v>3151</v>
      </c>
      <c r="L971" s="30">
        <v>62852</v>
      </c>
      <c r="M971" s="83" t="str">
        <f>VLOOKUP(L971,Kardex!$A$1:$I$4996,2,FALSE)</f>
        <v>BARRON GONZALEZ JAVIER ADOLFO</v>
      </c>
      <c r="N971" s="83" t="str">
        <f>VLOOKUP(L971,Kardex!$A$1:$I$4996,4,FALSE)</f>
        <v>ASESOR</v>
      </c>
      <c r="O971" s="83" t="str">
        <f>VLOOKUP(L971,Kardex!$A$1:$I$4996,5,FALSE)</f>
        <v>PUE CHOLULA CITY ANGELOPOLIS</v>
      </c>
      <c r="P971" s="49">
        <v>0.3</v>
      </c>
      <c r="Q971" s="120">
        <f t="shared" si="31"/>
        <v>1060.665</v>
      </c>
    </row>
    <row r="972" spans="1:17" s="125" customFormat="1" ht="12" customHeight="1">
      <c r="A972" s="83" t="s">
        <v>2311</v>
      </c>
      <c r="B972" s="84" t="s">
        <v>1249</v>
      </c>
      <c r="C972" s="34">
        <v>4011900499742</v>
      </c>
      <c r="D972" s="35">
        <v>663.08</v>
      </c>
      <c r="E972" s="67">
        <f t="shared" si="30"/>
        <v>99.462000000000003</v>
      </c>
      <c r="F972" s="68">
        <v>0.15</v>
      </c>
      <c r="G972" s="65"/>
      <c r="H972" s="65" t="s">
        <v>2339</v>
      </c>
      <c r="I972" s="127">
        <v>44593</v>
      </c>
      <c r="J972" s="66" t="s">
        <v>2379</v>
      </c>
      <c r="K972" s="83" t="s">
        <v>3152</v>
      </c>
      <c r="L972" s="30">
        <v>62852</v>
      </c>
      <c r="M972" s="83" t="str">
        <f>VLOOKUP(L972,Kardex!$A$1:$I$4996,2,FALSE)</f>
        <v>BARRON GONZALEZ JAVIER ADOLFO</v>
      </c>
      <c r="N972" s="83" t="str">
        <f>VLOOKUP(L972,Kardex!$A$1:$I$4996,4,FALSE)</f>
        <v>ASESOR</v>
      </c>
      <c r="O972" s="83" t="str">
        <f>VLOOKUP(L972,Kardex!$A$1:$I$4996,5,FALSE)</f>
        <v>PUE CHOLULA CITY ANGELOPOLIS</v>
      </c>
      <c r="P972" s="49">
        <v>0.3</v>
      </c>
      <c r="Q972" s="120">
        <f t="shared" si="31"/>
        <v>29.8386</v>
      </c>
    </row>
    <row r="973" spans="1:17" s="125" customFormat="1" ht="12" customHeight="1">
      <c r="A973" s="83" t="s">
        <v>2335</v>
      </c>
      <c r="B973" s="84" t="s">
        <v>1249</v>
      </c>
      <c r="C973" s="34">
        <v>2882000000892</v>
      </c>
      <c r="D973" s="35">
        <v>861.39</v>
      </c>
      <c r="E973" s="67">
        <f t="shared" si="30"/>
        <v>142.13</v>
      </c>
      <c r="F973" s="68">
        <v>0.16500075459431848</v>
      </c>
      <c r="G973" s="65"/>
      <c r="H973" s="65" t="s">
        <v>2339</v>
      </c>
      <c r="I973" s="127">
        <v>44589</v>
      </c>
      <c r="J973" s="66" t="s">
        <v>2379</v>
      </c>
      <c r="K973" s="83" t="s">
        <v>3153</v>
      </c>
      <c r="L973" s="30">
        <v>50359</v>
      </c>
      <c r="M973" s="83" t="str">
        <f>VLOOKUP(L973,Kardex!$A$1:$I$4996,2,FALSE)</f>
        <v>SANCHEZ ALCOCER FELIPE</v>
      </c>
      <c r="N973" s="83" t="str">
        <f>VLOOKUP(L973,Kardex!$A$1:$I$4996,4,FALSE)</f>
        <v>SUBDIRECTOR DE CENTRO FINANCIERO</v>
      </c>
      <c r="O973" s="83" t="str">
        <f>VLOOKUP(L973,Kardex!$A$1:$I$4996,5,FALSE)</f>
        <v>PUE CHOLULA CITY ANGELOPOLIS</v>
      </c>
      <c r="P973" s="49">
        <v>0.3</v>
      </c>
      <c r="Q973" s="120">
        <f t="shared" si="31"/>
        <v>42.638999999999996</v>
      </c>
    </row>
    <row r="974" spans="1:17" s="125" customFormat="1" ht="12" customHeight="1">
      <c r="A974" s="83" t="s">
        <v>2335</v>
      </c>
      <c r="B974" s="84" t="s">
        <v>1249</v>
      </c>
      <c r="C974" s="34">
        <v>2882000019569</v>
      </c>
      <c r="D974" s="35">
        <v>973.76</v>
      </c>
      <c r="E974" s="67">
        <f t="shared" si="30"/>
        <v>165.54</v>
      </c>
      <c r="F974" s="68">
        <v>0.17000082155767335</v>
      </c>
      <c r="G974" s="65"/>
      <c r="H974" s="65" t="s">
        <v>3784</v>
      </c>
      <c r="I974" s="127">
        <v>44575</v>
      </c>
      <c r="J974" s="66" t="s">
        <v>2379</v>
      </c>
      <c r="K974" s="83" t="s">
        <v>3154</v>
      </c>
      <c r="L974" s="30">
        <v>62134</v>
      </c>
      <c r="M974" s="83" t="str">
        <f>VLOOKUP(L974,Kardex!$A$1:$I$4996,2,FALSE)</f>
        <v>FIGUERAS CABRERA JOSE JORGE</v>
      </c>
      <c r="N974" s="83" t="str">
        <f>VLOOKUP(L974,Kardex!$A$1:$I$4996,4,FALSE)</f>
        <v>ASESOR</v>
      </c>
      <c r="O974" s="83" t="str">
        <f>VLOOKUP(L974,Kardex!$A$1:$I$4996,5,FALSE)</f>
        <v>PUE CHOLULA CITY ANGELOPOLIS</v>
      </c>
      <c r="P974" s="49">
        <v>0.3</v>
      </c>
      <c r="Q974" s="120">
        <f t="shared" si="31"/>
        <v>49.661999999999999</v>
      </c>
    </row>
    <row r="975" spans="1:17" s="125" customFormat="1" ht="12" customHeight="1">
      <c r="A975" s="83" t="s">
        <v>2311</v>
      </c>
      <c r="B975" s="84" t="s">
        <v>1249</v>
      </c>
      <c r="C975" s="34">
        <v>4012100023226</v>
      </c>
      <c r="D975" s="35">
        <v>340.45</v>
      </c>
      <c r="E975" s="67">
        <f t="shared" si="30"/>
        <v>51.067499999999995</v>
      </c>
      <c r="F975" s="68">
        <v>0.15</v>
      </c>
      <c r="G975" s="65"/>
      <c r="H975" s="65" t="s">
        <v>2339</v>
      </c>
      <c r="I975" s="127">
        <v>44586</v>
      </c>
      <c r="J975" s="66" t="s">
        <v>2379</v>
      </c>
      <c r="K975" s="83" t="s">
        <v>3653</v>
      </c>
      <c r="L975" s="30">
        <v>62134</v>
      </c>
      <c r="M975" s="83" t="str">
        <f>VLOOKUP(L975,Kardex!$A$1:$I$4996,2,FALSE)</f>
        <v>FIGUERAS CABRERA JOSE JORGE</v>
      </c>
      <c r="N975" s="83" t="str">
        <f>VLOOKUP(L975,Kardex!$A$1:$I$4996,4,FALSE)</f>
        <v>ASESOR</v>
      </c>
      <c r="O975" s="83" t="str">
        <f>VLOOKUP(L975,Kardex!$A$1:$I$4996,5,FALSE)</f>
        <v>PUE CHOLULA CITY ANGELOPOLIS</v>
      </c>
      <c r="P975" s="49">
        <v>0.3</v>
      </c>
      <c r="Q975" s="120">
        <f t="shared" si="31"/>
        <v>15.320249999999998</v>
      </c>
    </row>
    <row r="976" spans="1:17" s="125" customFormat="1" ht="12" customHeight="1">
      <c r="A976" s="83" t="s">
        <v>2335</v>
      </c>
      <c r="B976" s="84" t="s">
        <v>1249</v>
      </c>
      <c r="C976" s="34">
        <v>2882000021641</v>
      </c>
      <c r="D976" s="35">
        <v>2783.79</v>
      </c>
      <c r="E976" s="67">
        <f t="shared" si="30"/>
        <v>473.24</v>
      </c>
      <c r="F976" s="68">
        <v>0.16999845534325506</v>
      </c>
      <c r="G976" s="65"/>
      <c r="H976" s="65" t="s">
        <v>3784</v>
      </c>
      <c r="I976" s="127">
        <v>44589</v>
      </c>
      <c r="J976" s="66" t="s">
        <v>2379</v>
      </c>
      <c r="K976" s="83" t="s">
        <v>3156</v>
      </c>
      <c r="L976" s="30">
        <v>62134</v>
      </c>
      <c r="M976" s="83" t="str">
        <f>VLOOKUP(L976,Kardex!$A$1:$I$4996,2,FALSE)</f>
        <v>FIGUERAS CABRERA JOSE JORGE</v>
      </c>
      <c r="N976" s="83" t="str">
        <f>VLOOKUP(L976,Kardex!$A$1:$I$4996,4,FALSE)</f>
        <v>ASESOR</v>
      </c>
      <c r="O976" s="83" t="str">
        <f>VLOOKUP(L976,Kardex!$A$1:$I$4996,5,FALSE)</f>
        <v>PUE CHOLULA CITY ANGELOPOLIS</v>
      </c>
      <c r="P976" s="49">
        <v>0.3</v>
      </c>
      <c r="Q976" s="120">
        <f t="shared" si="31"/>
        <v>141.97200000000001</v>
      </c>
    </row>
    <row r="977" spans="1:17" s="125" customFormat="1" ht="12" customHeight="1">
      <c r="A977" s="83" t="s">
        <v>2311</v>
      </c>
      <c r="B977" s="84" t="s">
        <v>1249</v>
      </c>
      <c r="C977" s="34">
        <v>4012000621994</v>
      </c>
      <c r="D977" s="35">
        <v>284.14999999999998</v>
      </c>
      <c r="E977" s="67">
        <f t="shared" si="30"/>
        <v>42.622499999999995</v>
      </c>
      <c r="F977" s="68">
        <v>0.15</v>
      </c>
      <c r="G977" s="65"/>
      <c r="H977" s="65" t="s">
        <v>2339</v>
      </c>
      <c r="I977" s="127">
        <v>44592</v>
      </c>
      <c r="J977" s="66" t="s">
        <v>2379</v>
      </c>
      <c r="K977" s="83" t="s">
        <v>3652</v>
      </c>
      <c r="L977" s="30">
        <v>62134</v>
      </c>
      <c r="M977" s="83" t="str">
        <f>VLOOKUP(L977,Kardex!$A$1:$I$4996,2,FALSE)</f>
        <v>FIGUERAS CABRERA JOSE JORGE</v>
      </c>
      <c r="N977" s="83" t="str">
        <f>VLOOKUP(L977,Kardex!$A$1:$I$4996,4,FALSE)</f>
        <v>ASESOR</v>
      </c>
      <c r="O977" s="83" t="str">
        <f>VLOOKUP(L977,Kardex!$A$1:$I$4996,5,FALSE)</f>
        <v>PUE CHOLULA CITY ANGELOPOLIS</v>
      </c>
      <c r="P977" s="49">
        <v>0.3</v>
      </c>
      <c r="Q977" s="120">
        <f t="shared" si="31"/>
        <v>12.786749999999998</v>
      </c>
    </row>
    <row r="978" spans="1:17" s="125" customFormat="1" ht="12" customHeight="1">
      <c r="A978" s="83" t="s">
        <v>2311</v>
      </c>
      <c r="B978" s="84" t="s">
        <v>1249</v>
      </c>
      <c r="C978" s="34">
        <v>4012100181304</v>
      </c>
      <c r="D978" s="35">
        <v>401.44</v>
      </c>
      <c r="E978" s="67">
        <f t="shared" si="30"/>
        <v>60.215999999999994</v>
      </c>
      <c r="F978" s="68">
        <v>0.15</v>
      </c>
      <c r="G978" s="65"/>
      <c r="H978" s="65" t="s">
        <v>2339</v>
      </c>
      <c r="I978" s="127">
        <v>44592</v>
      </c>
      <c r="J978" s="66" t="s">
        <v>2322</v>
      </c>
      <c r="K978" s="83" t="s">
        <v>3155</v>
      </c>
      <c r="L978" s="30">
        <v>62134</v>
      </c>
      <c r="M978" s="83" t="str">
        <f>VLOOKUP(L978,Kardex!$A$1:$I$4996,2,FALSE)</f>
        <v>FIGUERAS CABRERA JOSE JORGE</v>
      </c>
      <c r="N978" s="83" t="str">
        <f>VLOOKUP(L978,Kardex!$A$1:$I$4996,4,FALSE)</f>
        <v>ASESOR</v>
      </c>
      <c r="O978" s="83" t="str">
        <f>VLOOKUP(L978,Kardex!$A$1:$I$4996,5,FALSE)</f>
        <v>PUE CHOLULA CITY ANGELOPOLIS</v>
      </c>
      <c r="P978" s="49">
        <v>0.3</v>
      </c>
      <c r="Q978" s="120">
        <f t="shared" si="31"/>
        <v>18.064799999999998</v>
      </c>
    </row>
    <row r="979" spans="1:17" s="125" customFormat="1" ht="12" customHeight="1">
      <c r="A979" s="83" t="s">
        <v>2335</v>
      </c>
      <c r="B979" s="84" t="s">
        <v>1249</v>
      </c>
      <c r="C979" s="34">
        <v>2882000020193</v>
      </c>
      <c r="D979" s="35">
        <v>386.33</v>
      </c>
      <c r="E979" s="67">
        <f t="shared" si="30"/>
        <v>73.402699999999996</v>
      </c>
      <c r="F979" s="68">
        <v>0.19</v>
      </c>
      <c r="G979" s="65"/>
      <c r="H979" s="65" t="s">
        <v>3784</v>
      </c>
      <c r="I979" s="127">
        <v>44593</v>
      </c>
      <c r="J979" s="66" t="s">
        <v>2379</v>
      </c>
      <c r="K979" s="83" t="s">
        <v>3158</v>
      </c>
      <c r="L979" s="30">
        <v>62134</v>
      </c>
      <c r="M979" s="83" t="str">
        <f>VLOOKUP(L979,Kardex!$A$1:$I$4996,2,FALSE)</f>
        <v>FIGUERAS CABRERA JOSE JORGE</v>
      </c>
      <c r="N979" s="83" t="str">
        <f>VLOOKUP(L979,Kardex!$A$1:$I$4996,4,FALSE)</f>
        <v>ASESOR</v>
      </c>
      <c r="O979" s="83" t="str">
        <f>VLOOKUP(L979,Kardex!$A$1:$I$4996,5,FALSE)</f>
        <v>PUE CHOLULA CITY ANGELOPOLIS</v>
      </c>
      <c r="P979" s="49">
        <v>0.3</v>
      </c>
      <c r="Q979" s="120">
        <f t="shared" si="31"/>
        <v>22.020809999999997</v>
      </c>
    </row>
    <row r="980" spans="1:17" s="125" customFormat="1" ht="12" customHeight="1">
      <c r="A980" s="83" t="s">
        <v>2311</v>
      </c>
      <c r="B980" s="84" t="s">
        <v>1249</v>
      </c>
      <c r="C980" s="34">
        <v>4052000025282</v>
      </c>
      <c r="D980" s="35">
        <v>764.84</v>
      </c>
      <c r="E980" s="67">
        <f t="shared" si="30"/>
        <v>99.43</v>
      </c>
      <c r="F980" s="68">
        <v>0.13000104597039905</v>
      </c>
      <c r="G980" s="65"/>
      <c r="H980" s="65" t="s">
        <v>2339</v>
      </c>
      <c r="I980" s="127">
        <v>44593</v>
      </c>
      <c r="J980" s="66" t="s">
        <v>2379</v>
      </c>
      <c r="K980" s="83" t="s">
        <v>3157</v>
      </c>
      <c r="L980" s="30">
        <v>62134</v>
      </c>
      <c r="M980" s="83" t="str">
        <f>VLOOKUP(L980,Kardex!$A$1:$I$4996,2,FALSE)</f>
        <v>FIGUERAS CABRERA JOSE JORGE</v>
      </c>
      <c r="N980" s="83" t="str">
        <f>VLOOKUP(L980,Kardex!$A$1:$I$4996,4,FALSE)</f>
        <v>ASESOR</v>
      </c>
      <c r="O980" s="83" t="str">
        <f>VLOOKUP(L980,Kardex!$A$1:$I$4996,5,FALSE)</f>
        <v>PUE CHOLULA CITY ANGELOPOLIS</v>
      </c>
      <c r="P980" s="49">
        <v>0.3</v>
      </c>
      <c r="Q980" s="120">
        <f t="shared" si="31"/>
        <v>29.829000000000001</v>
      </c>
    </row>
    <row r="981" spans="1:17" s="125" customFormat="1" ht="12" customHeight="1">
      <c r="A981" s="83" t="s">
        <v>2335</v>
      </c>
      <c r="B981" s="84" t="s">
        <v>1249</v>
      </c>
      <c r="C981" s="34">
        <v>2882000017353</v>
      </c>
      <c r="D981" s="35">
        <v>1316.97</v>
      </c>
      <c r="E981" s="67">
        <f t="shared" si="30"/>
        <v>223.88000000000002</v>
      </c>
      <c r="F981" s="68">
        <v>0.16999627933817779</v>
      </c>
      <c r="G981" s="65"/>
      <c r="H981" s="65" t="s">
        <v>3784</v>
      </c>
      <c r="I981" s="127">
        <v>44571</v>
      </c>
      <c r="J981" s="66" t="s">
        <v>2379</v>
      </c>
      <c r="K981" s="83" t="s">
        <v>3159</v>
      </c>
      <c r="L981" s="30">
        <v>60248</v>
      </c>
      <c r="M981" s="83" t="str">
        <f>VLOOKUP(L981,Kardex!$A$1:$I$4996,2,FALSE)</f>
        <v>LOPEZ RAMIREZ CLAUDIA</v>
      </c>
      <c r="N981" s="83" t="str">
        <f>VLOOKUP(L981,Kardex!$A$1:$I$4996,4,FALSE)</f>
        <v>ASESOR SENIOR</v>
      </c>
      <c r="O981" s="83" t="str">
        <f>VLOOKUP(L981,Kardex!$A$1:$I$4996,5,FALSE)</f>
        <v>PUE CHOLULA CITY ANGELOPOLIS</v>
      </c>
      <c r="P981" s="49">
        <v>0.3</v>
      </c>
      <c r="Q981" s="120">
        <f t="shared" si="31"/>
        <v>67.164000000000001</v>
      </c>
    </row>
    <row r="982" spans="1:17" s="125" customFormat="1" ht="12" customHeight="1">
      <c r="A982" s="83" t="s">
        <v>2311</v>
      </c>
      <c r="B982" s="84" t="s">
        <v>1249</v>
      </c>
      <c r="C982" s="34">
        <v>4011900411703</v>
      </c>
      <c r="D982" s="35">
        <v>374.62</v>
      </c>
      <c r="E982" s="67">
        <f t="shared" si="30"/>
        <v>56.192999999999998</v>
      </c>
      <c r="F982" s="68">
        <v>0.15</v>
      </c>
      <c r="G982" s="65"/>
      <c r="H982" s="65" t="s">
        <v>2339</v>
      </c>
      <c r="I982" s="127">
        <v>44571</v>
      </c>
      <c r="J982" s="66" t="s">
        <v>2379</v>
      </c>
      <c r="K982" s="83" t="s">
        <v>3160</v>
      </c>
      <c r="L982" s="30">
        <v>60248</v>
      </c>
      <c r="M982" s="83" t="str">
        <f>VLOOKUP(L982,Kardex!$A$1:$I$4996,2,FALSE)</f>
        <v>LOPEZ RAMIREZ CLAUDIA</v>
      </c>
      <c r="N982" s="83" t="str">
        <f>VLOOKUP(L982,Kardex!$A$1:$I$4996,4,FALSE)</f>
        <v>ASESOR SENIOR</v>
      </c>
      <c r="O982" s="83" t="str">
        <f>VLOOKUP(L982,Kardex!$A$1:$I$4996,5,FALSE)</f>
        <v>PUE CHOLULA CITY ANGELOPOLIS</v>
      </c>
      <c r="P982" s="49">
        <v>0.3</v>
      </c>
      <c r="Q982" s="120">
        <f t="shared" si="31"/>
        <v>16.857899999999997</v>
      </c>
    </row>
    <row r="983" spans="1:17" s="125" customFormat="1" ht="12" customHeight="1">
      <c r="A983" s="83" t="s">
        <v>2311</v>
      </c>
      <c r="B983" s="84" t="s">
        <v>1249</v>
      </c>
      <c r="C983" s="34">
        <v>4011900439154</v>
      </c>
      <c r="D983" s="35">
        <v>323.31</v>
      </c>
      <c r="E983" s="67">
        <f t="shared" si="30"/>
        <v>48.496499999999997</v>
      </c>
      <c r="F983" s="68">
        <v>0.15</v>
      </c>
      <c r="G983" s="65"/>
      <c r="H983" s="65" t="s">
        <v>2339</v>
      </c>
      <c r="I983" s="127">
        <v>44579</v>
      </c>
      <c r="J983" s="66" t="s">
        <v>2379</v>
      </c>
      <c r="K983" s="83" t="s">
        <v>3160</v>
      </c>
      <c r="L983" s="30">
        <v>60248</v>
      </c>
      <c r="M983" s="83" t="str">
        <f>VLOOKUP(L983,Kardex!$A$1:$I$4996,2,FALSE)</f>
        <v>LOPEZ RAMIREZ CLAUDIA</v>
      </c>
      <c r="N983" s="83" t="str">
        <f>VLOOKUP(L983,Kardex!$A$1:$I$4996,4,FALSE)</f>
        <v>ASESOR SENIOR</v>
      </c>
      <c r="O983" s="83" t="str">
        <f>VLOOKUP(L983,Kardex!$A$1:$I$4996,5,FALSE)</f>
        <v>PUE CHOLULA CITY ANGELOPOLIS</v>
      </c>
      <c r="P983" s="49">
        <v>0.3</v>
      </c>
      <c r="Q983" s="120">
        <f t="shared" si="31"/>
        <v>14.548949999999998</v>
      </c>
    </row>
    <row r="984" spans="1:17" s="125" customFormat="1" ht="12" customHeight="1">
      <c r="A984" s="83" t="s">
        <v>2311</v>
      </c>
      <c r="B984" s="84" t="s">
        <v>1249</v>
      </c>
      <c r="C984" s="34">
        <v>4012000063287</v>
      </c>
      <c r="D984" s="35">
        <v>579.64</v>
      </c>
      <c r="E984" s="67">
        <f t="shared" si="30"/>
        <v>86.945999999999998</v>
      </c>
      <c r="F984" s="68">
        <v>0.15</v>
      </c>
      <c r="G984" s="65"/>
      <c r="H984" s="65" t="s">
        <v>2339</v>
      </c>
      <c r="I984" s="127">
        <v>44580</v>
      </c>
      <c r="J984" s="66" t="s">
        <v>2379</v>
      </c>
      <c r="K984" s="83" t="s">
        <v>3161</v>
      </c>
      <c r="L984" s="30">
        <v>60248</v>
      </c>
      <c r="M984" s="83" t="str">
        <f>VLOOKUP(L984,Kardex!$A$1:$I$4996,2,FALSE)</f>
        <v>LOPEZ RAMIREZ CLAUDIA</v>
      </c>
      <c r="N984" s="83" t="str">
        <f>VLOOKUP(L984,Kardex!$A$1:$I$4996,4,FALSE)</f>
        <v>ASESOR SENIOR</v>
      </c>
      <c r="O984" s="83" t="str">
        <f>VLOOKUP(L984,Kardex!$A$1:$I$4996,5,FALSE)</f>
        <v>PUE CHOLULA CITY ANGELOPOLIS</v>
      </c>
      <c r="P984" s="49">
        <v>0.3</v>
      </c>
      <c r="Q984" s="120">
        <f t="shared" si="31"/>
        <v>26.0838</v>
      </c>
    </row>
    <row r="985" spans="1:17" s="125" customFormat="1" ht="12" customHeight="1">
      <c r="A985" s="83" t="s">
        <v>2311</v>
      </c>
      <c r="B985" s="84" t="s">
        <v>1249</v>
      </c>
      <c r="C985" s="34">
        <v>4012000088410</v>
      </c>
      <c r="D985" s="35">
        <v>664.56</v>
      </c>
      <c r="E985" s="67">
        <f t="shared" si="30"/>
        <v>99.683999999999983</v>
      </c>
      <c r="F985" s="68">
        <v>0.15</v>
      </c>
      <c r="G985" s="65"/>
      <c r="H985" s="65" t="s">
        <v>2339</v>
      </c>
      <c r="I985" s="127">
        <v>44582</v>
      </c>
      <c r="J985" s="66" t="s">
        <v>2379</v>
      </c>
      <c r="K985" s="83" t="s">
        <v>3161</v>
      </c>
      <c r="L985" s="30">
        <v>60248</v>
      </c>
      <c r="M985" s="83" t="str">
        <f>VLOOKUP(L985,Kardex!$A$1:$I$4996,2,FALSE)</f>
        <v>LOPEZ RAMIREZ CLAUDIA</v>
      </c>
      <c r="N985" s="83" t="str">
        <f>VLOOKUP(L985,Kardex!$A$1:$I$4996,4,FALSE)</f>
        <v>ASESOR SENIOR</v>
      </c>
      <c r="O985" s="83" t="str">
        <f>VLOOKUP(L985,Kardex!$A$1:$I$4996,5,FALSE)</f>
        <v>PUE CHOLULA CITY ANGELOPOLIS</v>
      </c>
      <c r="P985" s="49">
        <v>0.3</v>
      </c>
      <c r="Q985" s="120">
        <f t="shared" si="31"/>
        <v>29.905199999999994</v>
      </c>
    </row>
    <row r="986" spans="1:17" s="125" customFormat="1" ht="12" customHeight="1">
      <c r="A986" s="83" t="s">
        <v>2337</v>
      </c>
      <c r="B986" s="84" t="s">
        <v>1249</v>
      </c>
      <c r="C986" s="34">
        <v>4022200000315</v>
      </c>
      <c r="D986" s="35">
        <v>11841.45</v>
      </c>
      <c r="E986" s="67">
        <f t="shared" si="30"/>
        <v>1539.3885000000002</v>
      </c>
      <c r="F986" s="68">
        <v>0.13</v>
      </c>
      <c r="G986" s="65"/>
      <c r="H986" s="65" t="s">
        <v>2266</v>
      </c>
      <c r="I986" s="127">
        <v>44582</v>
      </c>
      <c r="J986" s="66" t="s">
        <v>2322</v>
      </c>
      <c r="K986" s="83" t="s">
        <v>4114</v>
      </c>
      <c r="L986" s="30">
        <v>60248</v>
      </c>
      <c r="M986" s="83" t="str">
        <f>VLOOKUP(L986,Kardex!$A$1:$I$4996,2,FALSE)</f>
        <v>LOPEZ RAMIREZ CLAUDIA</v>
      </c>
      <c r="N986" s="83" t="str">
        <f>VLOOKUP(L986,Kardex!$A$1:$I$4996,4,FALSE)</f>
        <v>ASESOR SENIOR</v>
      </c>
      <c r="O986" s="83" t="str">
        <f>VLOOKUP(L986,Kardex!$A$1:$I$4996,5,FALSE)</f>
        <v>PUE CHOLULA CITY ANGELOPOLIS</v>
      </c>
      <c r="P986" s="49">
        <v>0.3</v>
      </c>
      <c r="Q986" s="120">
        <f t="shared" si="31"/>
        <v>461.81655000000006</v>
      </c>
    </row>
    <row r="987" spans="1:17" s="125" customFormat="1" ht="12" customHeight="1">
      <c r="A987" s="83" t="s">
        <v>2311</v>
      </c>
      <c r="B987" s="84" t="s">
        <v>1249</v>
      </c>
      <c r="C987" s="34">
        <v>4011900474302</v>
      </c>
      <c r="D987" s="35">
        <v>3974.38</v>
      </c>
      <c r="E987" s="67">
        <f t="shared" si="30"/>
        <v>596.15700000000004</v>
      </c>
      <c r="F987" s="68">
        <v>0.15</v>
      </c>
      <c r="G987" s="65"/>
      <c r="H987" s="65" t="s">
        <v>2266</v>
      </c>
      <c r="I987" s="127">
        <v>44587</v>
      </c>
      <c r="J987" s="66" t="s">
        <v>2379</v>
      </c>
      <c r="K987" s="83" t="s">
        <v>4115</v>
      </c>
      <c r="L987" s="30">
        <v>60248</v>
      </c>
      <c r="M987" s="83" t="str">
        <f>VLOOKUP(L987,Kardex!$A$1:$I$4996,2,FALSE)</f>
        <v>LOPEZ RAMIREZ CLAUDIA</v>
      </c>
      <c r="N987" s="83" t="str">
        <f>VLOOKUP(L987,Kardex!$A$1:$I$4996,4,FALSE)</f>
        <v>ASESOR SENIOR</v>
      </c>
      <c r="O987" s="83" t="str">
        <f>VLOOKUP(L987,Kardex!$A$1:$I$4996,5,FALSE)</f>
        <v>PUE CHOLULA CITY ANGELOPOLIS</v>
      </c>
      <c r="P987" s="49">
        <v>0.3</v>
      </c>
      <c r="Q987" s="120">
        <f t="shared" si="31"/>
        <v>178.84710000000001</v>
      </c>
    </row>
    <row r="988" spans="1:17" s="125" customFormat="1" ht="12" customHeight="1">
      <c r="A988" s="83" t="s">
        <v>2311</v>
      </c>
      <c r="B988" s="84" t="s">
        <v>1249</v>
      </c>
      <c r="C988" s="34">
        <v>4012000025433</v>
      </c>
      <c r="D988" s="35">
        <v>366.7</v>
      </c>
      <c r="E988" s="67">
        <f t="shared" si="30"/>
        <v>55.004999999999995</v>
      </c>
      <c r="F988" s="68">
        <v>0.15</v>
      </c>
      <c r="G988" s="65"/>
      <c r="H988" s="65" t="s">
        <v>2339</v>
      </c>
      <c r="I988" s="127">
        <v>44588</v>
      </c>
      <c r="J988" s="66" t="s">
        <v>2379</v>
      </c>
      <c r="K988" s="83" t="s">
        <v>3162</v>
      </c>
      <c r="L988" s="30">
        <v>60248</v>
      </c>
      <c r="M988" s="83" t="str">
        <f>VLOOKUP(L988,Kardex!$A$1:$I$4996,2,FALSE)</f>
        <v>LOPEZ RAMIREZ CLAUDIA</v>
      </c>
      <c r="N988" s="83" t="str">
        <f>VLOOKUP(L988,Kardex!$A$1:$I$4996,4,FALSE)</f>
        <v>ASESOR SENIOR</v>
      </c>
      <c r="O988" s="83" t="str">
        <f>VLOOKUP(L988,Kardex!$A$1:$I$4996,5,FALSE)</f>
        <v>PUE CHOLULA CITY ANGELOPOLIS</v>
      </c>
      <c r="P988" s="49">
        <v>0.3</v>
      </c>
      <c r="Q988" s="120">
        <f t="shared" si="31"/>
        <v>16.501499999999997</v>
      </c>
    </row>
    <row r="989" spans="1:17" s="125" customFormat="1" ht="12" customHeight="1">
      <c r="A989" s="83" t="s">
        <v>2335</v>
      </c>
      <c r="B989" s="84" t="s">
        <v>1249</v>
      </c>
      <c r="C989" s="34">
        <v>2882000000699</v>
      </c>
      <c r="D989" s="35">
        <v>8852.9500000000007</v>
      </c>
      <c r="E989" s="67">
        <f t="shared" si="30"/>
        <v>1682.0605</v>
      </c>
      <c r="F989" s="68">
        <v>0.19</v>
      </c>
      <c r="G989" s="65"/>
      <c r="H989" s="65" t="s">
        <v>2266</v>
      </c>
      <c r="I989" s="127">
        <v>44575</v>
      </c>
      <c r="J989" s="66" t="s">
        <v>2379</v>
      </c>
      <c r="K989" s="83" t="s">
        <v>4116</v>
      </c>
      <c r="L989" s="30">
        <v>50359</v>
      </c>
      <c r="M989" s="83" t="str">
        <f>VLOOKUP(L989,Kardex!$A$1:$I$4996,2,FALSE)</f>
        <v>SANCHEZ ALCOCER FELIPE</v>
      </c>
      <c r="N989" s="83" t="str">
        <f>VLOOKUP(L989,Kardex!$A$1:$I$4996,4,FALSE)</f>
        <v>SUBDIRECTOR DE CENTRO FINANCIERO</v>
      </c>
      <c r="O989" s="83" t="str">
        <f>VLOOKUP(L989,Kardex!$A$1:$I$4996,5,FALSE)</f>
        <v>PUE CHOLULA CITY ANGELOPOLIS</v>
      </c>
      <c r="P989" s="49">
        <v>0.3</v>
      </c>
      <c r="Q989" s="120">
        <f t="shared" si="31"/>
        <v>504.61815000000001</v>
      </c>
    </row>
    <row r="990" spans="1:17" s="125" customFormat="1" ht="12" customHeight="1">
      <c r="A990" s="83" t="s">
        <v>2335</v>
      </c>
      <c r="B990" s="84" t="s">
        <v>1249</v>
      </c>
      <c r="C990" s="34">
        <v>2882100055390</v>
      </c>
      <c r="D990" s="35">
        <v>1381.4</v>
      </c>
      <c r="E990" s="67">
        <f t="shared" si="30"/>
        <v>262.46600000000001</v>
      </c>
      <c r="F990" s="68">
        <v>0.19</v>
      </c>
      <c r="G990" s="65"/>
      <c r="H990" s="65" t="s">
        <v>2339</v>
      </c>
      <c r="I990" s="127">
        <v>44578</v>
      </c>
      <c r="J990" s="66" t="s">
        <v>2322</v>
      </c>
      <c r="K990" s="83" t="s">
        <v>3654</v>
      </c>
      <c r="L990" s="30">
        <v>50359</v>
      </c>
      <c r="M990" s="83" t="str">
        <f>VLOOKUP(L990,Kardex!$A$1:$I$4996,2,FALSE)</f>
        <v>SANCHEZ ALCOCER FELIPE</v>
      </c>
      <c r="N990" s="83" t="str">
        <f>VLOOKUP(L990,Kardex!$A$1:$I$4996,4,FALSE)</f>
        <v>SUBDIRECTOR DE CENTRO FINANCIERO</v>
      </c>
      <c r="O990" s="83" t="str">
        <f>VLOOKUP(L990,Kardex!$A$1:$I$4996,5,FALSE)</f>
        <v>PUE CHOLULA CITY ANGELOPOLIS</v>
      </c>
      <c r="P990" s="49">
        <v>0.3</v>
      </c>
      <c r="Q990" s="120">
        <f t="shared" si="31"/>
        <v>78.739800000000002</v>
      </c>
    </row>
    <row r="991" spans="1:17" s="125" customFormat="1" ht="12" customHeight="1">
      <c r="A991" s="83" t="s">
        <v>2335</v>
      </c>
      <c r="B991" s="84" t="s">
        <v>1249</v>
      </c>
      <c r="C991" s="34">
        <v>2882100056143</v>
      </c>
      <c r="D991" s="35">
        <v>5008.76</v>
      </c>
      <c r="E991" s="67">
        <f t="shared" si="30"/>
        <v>951.6644</v>
      </c>
      <c r="F991" s="68">
        <v>0.19</v>
      </c>
      <c r="G991" s="65"/>
      <c r="H991" s="65" t="s">
        <v>2266</v>
      </c>
      <c r="I991" s="127">
        <v>44567</v>
      </c>
      <c r="J991" s="66" t="s">
        <v>2322</v>
      </c>
      <c r="K991" s="83" t="s">
        <v>4117</v>
      </c>
      <c r="L991" s="30">
        <v>61477</v>
      </c>
      <c r="M991" s="83" t="str">
        <f>VLOOKUP(L991,Kardex!$A$1:$I$4996,2,FALSE)</f>
        <v>ESPINOSA MARTINEZ ANTONIO</v>
      </c>
      <c r="N991" s="83" t="str">
        <f>VLOOKUP(L991,Kardex!$A$1:$I$4996,4,FALSE)</f>
        <v>ASESOR SENIOR</v>
      </c>
      <c r="O991" s="83" t="str">
        <f>VLOOKUP(L991,Kardex!$A$1:$I$4996,5,FALSE)</f>
        <v>PUE CHOLULA CITY ANGELOPOLIS</v>
      </c>
      <c r="P991" s="49">
        <v>0.3</v>
      </c>
      <c r="Q991" s="120">
        <f t="shared" si="31"/>
        <v>285.49932000000001</v>
      </c>
    </row>
    <row r="992" spans="1:17" s="125" customFormat="1" ht="12" customHeight="1">
      <c r="A992" s="83" t="s">
        <v>2311</v>
      </c>
      <c r="B992" s="84" t="s">
        <v>1249</v>
      </c>
      <c r="C992" s="34">
        <v>4011900317048</v>
      </c>
      <c r="D992" s="35">
        <v>435.29</v>
      </c>
      <c r="E992" s="67">
        <f t="shared" si="30"/>
        <v>65.293499999999995</v>
      </c>
      <c r="F992" s="68">
        <v>0.15</v>
      </c>
      <c r="G992" s="65"/>
      <c r="H992" s="65" t="s">
        <v>2339</v>
      </c>
      <c r="I992" s="127">
        <v>44573</v>
      </c>
      <c r="J992" s="66" t="s">
        <v>2379</v>
      </c>
      <c r="K992" s="83" t="s">
        <v>3163</v>
      </c>
      <c r="L992" s="30">
        <v>61477</v>
      </c>
      <c r="M992" s="83" t="str">
        <f>VLOOKUP(L992,Kardex!$A$1:$I$4996,2,FALSE)</f>
        <v>ESPINOSA MARTINEZ ANTONIO</v>
      </c>
      <c r="N992" s="83" t="str">
        <f>VLOOKUP(L992,Kardex!$A$1:$I$4996,4,FALSE)</f>
        <v>ASESOR SENIOR</v>
      </c>
      <c r="O992" s="83" t="str">
        <f>VLOOKUP(L992,Kardex!$A$1:$I$4996,5,FALSE)</f>
        <v>PUE CHOLULA CITY ANGELOPOLIS</v>
      </c>
      <c r="P992" s="49">
        <v>0.3</v>
      </c>
      <c r="Q992" s="120">
        <f t="shared" si="31"/>
        <v>19.588049999999999</v>
      </c>
    </row>
    <row r="993" spans="1:17" s="125" customFormat="1" ht="12" customHeight="1">
      <c r="A993" s="83" t="s">
        <v>2311</v>
      </c>
      <c r="B993" s="84" t="s">
        <v>1249</v>
      </c>
      <c r="C993" s="34">
        <v>4011900317201</v>
      </c>
      <c r="D993" s="35">
        <v>319.11</v>
      </c>
      <c r="E993" s="67">
        <f t="shared" si="30"/>
        <v>47.866500000000002</v>
      </c>
      <c r="F993" s="68">
        <v>0.15</v>
      </c>
      <c r="G993" s="65"/>
      <c r="H993" s="65" t="s">
        <v>2339</v>
      </c>
      <c r="I993" s="127">
        <v>44573</v>
      </c>
      <c r="J993" s="66" t="s">
        <v>2379</v>
      </c>
      <c r="K993" s="83" t="s">
        <v>3163</v>
      </c>
      <c r="L993" s="30">
        <v>61477</v>
      </c>
      <c r="M993" s="83" t="str">
        <f>VLOOKUP(L993,Kardex!$A$1:$I$4996,2,FALSE)</f>
        <v>ESPINOSA MARTINEZ ANTONIO</v>
      </c>
      <c r="N993" s="83" t="str">
        <f>VLOOKUP(L993,Kardex!$A$1:$I$4996,4,FALSE)</f>
        <v>ASESOR SENIOR</v>
      </c>
      <c r="O993" s="83" t="str">
        <f>VLOOKUP(L993,Kardex!$A$1:$I$4996,5,FALSE)</f>
        <v>PUE CHOLULA CITY ANGELOPOLIS</v>
      </c>
      <c r="P993" s="49">
        <v>0.3</v>
      </c>
      <c r="Q993" s="120">
        <f t="shared" si="31"/>
        <v>14.35995</v>
      </c>
    </row>
    <row r="994" spans="1:17" s="125" customFormat="1" ht="12" customHeight="1">
      <c r="A994" s="83" t="s">
        <v>2335</v>
      </c>
      <c r="B994" s="84" t="s">
        <v>1249</v>
      </c>
      <c r="C994" s="34">
        <v>2882000019897</v>
      </c>
      <c r="D994" s="35">
        <v>331.33</v>
      </c>
      <c r="E994" s="67">
        <f t="shared" si="30"/>
        <v>56.33</v>
      </c>
      <c r="F994" s="68">
        <v>0.1700117707421604</v>
      </c>
      <c r="G994" s="65"/>
      <c r="H994" s="65" t="s">
        <v>3784</v>
      </c>
      <c r="I994" s="127">
        <v>44574</v>
      </c>
      <c r="J994" s="66" t="s">
        <v>2379</v>
      </c>
      <c r="K994" s="83" t="s">
        <v>3164</v>
      </c>
      <c r="L994" s="30">
        <v>61477</v>
      </c>
      <c r="M994" s="83" t="str">
        <f>VLOOKUP(L994,Kardex!$A$1:$I$4996,2,FALSE)</f>
        <v>ESPINOSA MARTINEZ ANTONIO</v>
      </c>
      <c r="N994" s="83" t="str">
        <f>VLOOKUP(L994,Kardex!$A$1:$I$4996,4,FALSE)</f>
        <v>ASESOR SENIOR</v>
      </c>
      <c r="O994" s="83" t="str">
        <f>VLOOKUP(L994,Kardex!$A$1:$I$4996,5,FALSE)</f>
        <v>PUE CHOLULA CITY ANGELOPOLIS</v>
      </c>
      <c r="P994" s="49">
        <v>0.3</v>
      </c>
      <c r="Q994" s="120">
        <f t="shared" si="31"/>
        <v>16.898999999999997</v>
      </c>
    </row>
    <row r="995" spans="1:17" s="125" customFormat="1" ht="12" customHeight="1">
      <c r="A995" s="83" t="s">
        <v>2311</v>
      </c>
      <c r="B995" s="84" t="s">
        <v>1249</v>
      </c>
      <c r="C995" s="34">
        <v>4011900327243</v>
      </c>
      <c r="D995" s="35">
        <v>506.01</v>
      </c>
      <c r="E995" s="67">
        <f t="shared" si="30"/>
        <v>75.901499999999999</v>
      </c>
      <c r="F995" s="68">
        <v>0.15</v>
      </c>
      <c r="G995" s="65"/>
      <c r="H995" s="65" t="s">
        <v>2339</v>
      </c>
      <c r="I995" s="127">
        <v>44581</v>
      </c>
      <c r="J995" s="66" t="s">
        <v>2379</v>
      </c>
      <c r="K995" s="83" t="s">
        <v>3163</v>
      </c>
      <c r="L995" s="30">
        <v>61477</v>
      </c>
      <c r="M995" s="83" t="str">
        <f>VLOOKUP(L995,Kardex!$A$1:$I$4996,2,FALSE)</f>
        <v>ESPINOSA MARTINEZ ANTONIO</v>
      </c>
      <c r="N995" s="83" t="str">
        <f>VLOOKUP(L995,Kardex!$A$1:$I$4996,4,FALSE)</f>
        <v>ASESOR SENIOR</v>
      </c>
      <c r="O995" s="83" t="str">
        <f>VLOOKUP(L995,Kardex!$A$1:$I$4996,5,FALSE)</f>
        <v>PUE CHOLULA CITY ANGELOPOLIS</v>
      </c>
      <c r="P995" s="49">
        <v>0.3</v>
      </c>
      <c r="Q995" s="120">
        <f t="shared" si="31"/>
        <v>22.77045</v>
      </c>
    </row>
    <row r="996" spans="1:17" s="125" customFormat="1" ht="12" customHeight="1">
      <c r="A996" s="83" t="s">
        <v>2311</v>
      </c>
      <c r="B996" s="84" t="s">
        <v>1249</v>
      </c>
      <c r="C996" s="34">
        <v>4011900328619</v>
      </c>
      <c r="D996" s="35">
        <v>564.61</v>
      </c>
      <c r="E996" s="67">
        <f t="shared" si="30"/>
        <v>84.691500000000005</v>
      </c>
      <c r="F996" s="68">
        <v>0.15</v>
      </c>
      <c r="G996" s="65"/>
      <c r="H996" s="65" t="s">
        <v>2339</v>
      </c>
      <c r="I996" s="127">
        <v>44582</v>
      </c>
      <c r="J996" s="66" t="s">
        <v>2379</v>
      </c>
      <c r="K996" s="83" t="s">
        <v>2621</v>
      </c>
      <c r="L996" s="30">
        <v>61477</v>
      </c>
      <c r="M996" s="83" t="str">
        <f>VLOOKUP(L996,Kardex!$A$1:$I$4996,2,FALSE)</f>
        <v>ESPINOSA MARTINEZ ANTONIO</v>
      </c>
      <c r="N996" s="83" t="str">
        <f>VLOOKUP(L996,Kardex!$A$1:$I$4996,4,FALSE)</f>
        <v>ASESOR SENIOR</v>
      </c>
      <c r="O996" s="83" t="str">
        <f>VLOOKUP(L996,Kardex!$A$1:$I$4996,5,FALSE)</f>
        <v>PUE CHOLULA CITY ANGELOPOLIS</v>
      </c>
      <c r="P996" s="49">
        <v>0.3</v>
      </c>
      <c r="Q996" s="120">
        <f t="shared" si="31"/>
        <v>25.407450000000001</v>
      </c>
    </row>
    <row r="997" spans="1:17" s="125" customFormat="1" ht="12" customHeight="1">
      <c r="A997" s="83" t="s">
        <v>2311</v>
      </c>
      <c r="B997" s="84" t="s">
        <v>1249</v>
      </c>
      <c r="C997" s="34">
        <v>4012000527821</v>
      </c>
      <c r="D997" s="35">
        <v>708.04</v>
      </c>
      <c r="E997" s="67">
        <f t="shared" si="30"/>
        <v>106.20599999999999</v>
      </c>
      <c r="F997" s="68">
        <v>0.15</v>
      </c>
      <c r="G997" s="65"/>
      <c r="H997" s="65" t="s">
        <v>2339</v>
      </c>
      <c r="I997" s="127">
        <v>44589</v>
      </c>
      <c r="J997" s="66" t="s">
        <v>2379</v>
      </c>
      <c r="K997" s="83" t="s">
        <v>3165</v>
      </c>
      <c r="L997" s="30">
        <v>61477</v>
      </c>
      <c r="M997" s="83" t="str">
        <f>VLOOKUP(L997,Kardex!$A$1:$I$4996,2,FALSE)</f>
        <v>ESPINOSA MARTINEZ ANTONIO</v>
      </c>
      <c r="N997" s="83" t="str">
        <f>VLOOKUP(L997,Kardex!$A$1:$I$4996,4,FALSE)</f>
        <v>ASESOR SENIOR</v>
      </c>
      <c r="O997" s="83" t="str">
        <f>VLOOKUP(L997,Kardex!$A$1:$I$4996,5,FALSE)</f>
        <v>PUE CHOLULA CITY ANGELOPOLIS</v>
      </c>
      <c r="P997" s="49">
        <v>0.3</v>
      </c>
      <c r="Q997" s="120">
        <f t="shared" si="31"/>
        <v>31.861799999999995</v>
      </c>
    </row>
    <row r="998" spans="1:17" s="125" customFormat="1" ht="12" customHeight="1">
      <c r="A998" s="83" t="s">
        <v>2311</v>
      </c>
      <c r="B998" s="84" t="s">
        <v>1249</v>
      </c>
      <c r="C998" s="34">
        <v>4011900309202</v>
      </c>
      <c r="D998" s="35">
        <v>530.42999999999995</v>
      </c>
      <c r="E998" s="67">
        <f t="shared" si="30"/>
        <v>79.564499999999995</v>
      </c>
      <c r="F998" s="68">
        <v>0.15</v>
      </c>
      <c r="G998" s="65"/>
      <c r="H998" s="65" t="s">
        <v>2339</v>
      </c>
      <c r="I998" s="127">
        <v>44593</v>
      </c>
      <c r="J998" s="66" t="s">
        <v>2379</v>
      </c>
      <c r="K998" s="83" t="s">
        <v>2621</v>
      </c>
      <c r="L998" s="30">
        <v>61477</v>
      </c>
      <c r="M998" s="83" t="str">
        <f>VLOOKUP(L998,Kardex!$A$1:$I$4996,2,FALSE)</f>
        <v>ESPINOSA MARTINEZ ANTONIO</v>
      </c>
      <c r="N998" s="83" t="str">
        <f>VLOOKUP(L998,Kardex!$A$1:$I$4996,4,FALSE)</f>
        <v>ASESOR SENIOR</v>
      </c>
      <c r="O998" s="83" t="str">
        <f>VLOOKUP(L998,Kardex!$A$1:$I$4996,5,FALSE)</f>
        <v>PUE CHOLULA CITY ANGELOPOLIS</v>
      </c>
      <c r="P998" s="49">
        <v>0.3</v>
      </c>
      <c r="Q998" s="120">
        <f t="shared" si="31"/>
        <v>23.869349999999997</v>
      </c>
    </row>
    <row r="999" spans="1:17" s="125" customFormat="1" ht="12" customHeight="1">
      <c r="A999" s="83" t="s">
        <v>2311</v>
      </c>
      <c r="B999" s="84" t="s">
        <v>1249</v>
      </c>
      <c r="C999" s="34">
        <v>4011900436078</v>
      </c>
      <c r="D999" s="35">
        <v>4035.05</v>
      </c>
      <c r="E999" s="67">
        <f t="shared" si="30"/>
        <v>605.25750000000005</v>
      </c>
      <c r="F999" s="68">
        <v>0.15</v>
      </c>
      <c r="G999" s="65"/>
      <c r="H999" s="65" t="s">
        <v>2266</v>
      </c>
      <c r="I999" s="127">
        <v>44568</v>
      </c>
      <c r="J999" s="66" t="s">
        <v>2379</v>
      </c>
      <c r="K999" s="83" t="s">
        <v>4118</v>
      </c>
      <c r="L999" s="30">
        <v>60369</v>
      </c>
      <c r="M999" s="83" t="str">
        <f>VLOOKUP(L999,Kardex!$A$1:$I$4996,2,FALSE)</f>
        <v>CASTILLO TORRES FRANCISCO JAVIER</v>
      </c>
      <c r="N999" s="83" t="str">
        <f>VLOOKUP(L999,Kardex!$A$1:$I$4996,4,FALSE)</f>
        <v>ASESOR SENIOR</v>
      </c>
      <c r="O999" s="83" t="str">
        <f>VLOOKUP(L999,Kardex!$A$1:$I$4996,5,FALSE)</f>
        <v>QROO CANCUN PLAZA HOLLYWOOD</v>
      </c>
      <c r="P999" s="49">
        <v>0.3</v>
      </c>
      <c r="Q999" s="120">
        <f t="shared" si="31"/>
        <v>181.57725000000002</v>
      </c>
    </row>
    <row r="1000" spans="1:17" s="125" customFormat="1" ht="12" customHeight="1">
      <c r="A1000" s="83" t="s">
        <v>2338</v>
      </c>
      <c r="B1000" s="84" t="s">
        <v>1249</v>
      </c>
      <c r="C1000" s="34">
        <v>3101900010235</v>
      </c>
      <c r="D1000" s="35">
        <v>514.23</v>
      </c>
      <c r="E1000" s="67">
        <f t="shared" si="30"/>
        <v>66.849900000000005</v>
      </c>
      <c r="F1000" s="68">
        <v>0.13</v>
      </c>
      <c r="G1000" s="65"/>
      <c r="H1000" s="65" t="s">
        <v>2339</v>
      </c>
      <c r="I1000" s="127">
        <v>44571</v>
      </c>
      <c r="J1000" s="66" t="s">
        <v>2379</v>
      </c>
      <c r="K1000" s="83" t="s">
        <v>3166</v>
      </c>
      <c r="L1000" s="30">
        <v>60369</v>
      </c>
      <c r="M1000" s="83" t="str">
        <f>VLOOKUP(L1000,Kardex!$A$1:$I$4996,2,FALSE)</f>
        <v>CASTILLO TORRES FRANCISCO JAVIER</v>
      </c>
      <c r="N1000" s="83" t="str">
        <f>VLOOKUP(L1000,Kardex!$A$1:$I$4996,4,FALSE)</f>
        <v>ASESOR SENIOR</v>
      </c>
      <c r="O1000" s="83" t="str">
        <f>VLOOKUP(L1000,Kardex!$A$1:$I$4996,5,FALSE)</f>
        <v>QROO CANCUN PLAZA HOLLYWOOD</v>
      </c>
      <c r="P1000" s="49">
        <v>0.3</v>
      </c>
      <c r="Q1000" s="120">
        <f t="shared" si="31"/>
        <v>20.054970000000001</v>
      </c>
    </row>
    <row r="1001" spans="1:17" s="125" customFormat="1" ht="12" customHeight="1">
      <c r="A1001" s="83" t="s">
        <v>2311</v>
      </c>
      <c r="B1001" s="84" t="s">
        <v>1249</v>
      </c>
      <c r="C1001" s="34">
        <v>4011900502842</v>
      </c>
      <c r="D1001" s="35">
        <v>3980.19</v>
      </c>
      <c r="E1001" s="67">
        <f t="shared" si="30"/>
        <v>597.02850000000001</v>
      </c>
      <c r="F1001" s="68">
        <v>0.15</v>
      </c>
      <c r="G1001" s="65"/>
      <c r="H1001" s="65" t="s">
        <v>2266</v>
      </c>
      <c r="I1001" s="127">
        <v>44572</v>
      </c>
      <c r="J1001" s="66" t="s">
        <v>2379</v>
      </c>
      <c r="K1001" s="83" t="s">
        <v>4119</v>
      </c>
      <c r="L1001" s="30">
        <v>60369</v>
      </c>
      <c r="M1001" s="83" t="str">
        <f>VLOOKUP(L1001,Kardex!$A$1:$I$4996,2,FALSE)</f>
        <v>CASTILLO TORRES FRANCISCO JAVIER</v>
      </c>
      <c r="N1001" s="83" t="str">
        <f>VLOOKUP(L1001,Kardex!$A$1:$I$4996,4,FALSE)</f>
        <v>ASESOR SENIOR</v>
      </c>
      <c r="O1001" s="83" t="str">
        <f>VLOOKUP(L1001,Kardex!$A$1:$I$4996,5,FALSE)</f>
        <v>QROO CANCUN PLAZA HOLLYWOOD</v>
      </c>
      <c r="P1001" s="49">
        <v>0.3</v>
      </c>
      <c r="Q1001" s="120">
        <f t="shared" si="31"/>
        <v>179.10855000000001</v>
      </c>
    </row>
    <row r="1002" spans="1:17" s="125" customFormat="1" ht="12" customHeight="1">
      <c r="A1002" s="83" t="s">
        <v>2311</v>
      </c>
      <c r="B1002" s="84" t="s">
        <v>1249</v>
      </c>
      <c r="C1002" s="34">
        <v>4012100101075</v>
      </c>
      <c r="D1002" s="35">
        <v>420.47</v>
      </c>
      <c r="E1002" s="67">
        <f t="shared" si="30"/>
        <v>63.070500000000003</v>
      </c>
      <c r="F1002" s="68">
        <v>0.15</v>
      </c>
      <c r="G1002" s="65"/>
      <c r="H1002" s="65" t="s">
        <v>2339</v>
      </c>
      <c r="I1002" s="127">
        <v>44575</v>
      </c>
      <c r="J1002" s="66" t="s">
        <v>2322</v>
      </c>
      <c r="K1002" s="83" t="s">
        <v>3167</v>
      </c>
      <c r="L1002" s="30">
        <v>60369</v>
      </c>
      <c r="M1002" s="83" t="str">
        <f>VLOOKUP(L1002,Kardex!$A$1:$I$4996,2,FALSE)</f>
        <v>CASTILLO TORRES FRANCISCO JAVIER</v>
      </c>
      <c r="N1002" s="83" t="str">
        <f>VLOOKUP(L1002,Kardex!$A$1:$I$4996,4,FALSE)</f>
        <v>ASESOR SENIOR</v>
      </c>
      <c r="O1002" s="83" t="str">
        <f>VLOOKUP(L1002,Kardex!$A$1:$I$4996,5,FALSE)</f>
        <v>QROO CANCUN PLAZA HOLLYWOOD</v>
      </c>
      <c r="P1002" s="49">
        <v>0.3</v>
      </c>
      <c r="Q1002" s="120">
        <f t="shared" si="31"/>
        <v>18.921150000000001</v>
      </c>
    </row>
    <row r="1003" spans="1:17" s="125" customFormat="1" ht="12" customHeight="1">
      <c r="A1003" s="83" t="s">
        <v>2311</v>
      </c>
      <c r="B1003" s="84" t="s">
        <v>1249</v>
      </c>
      <c r="C1003" s="34">
        <v>4011900411560</v>
      </c>
      <c r="D1003" s="35">
        <v>430.53</v>
      </c>
      <c r="E1003" s="67">
        <f t="shared" si="30"/>
        <v>64.579499999999996</v>
      </c>
      <c r="F1003" s="68">
        <v>0.15</v>
      </c>
      <c r="G1003" s="65"/>
      <c r="H1003" s="65" t="s">
        <v>2339</v>
      </c>
      <c r="I1003" s="127">
        <v>44582</v>
      </c>
      <c r="J1003" s="66" t="s">
        <v>2379</v>
      </c>
      <c r="K1003" s="83" t="s">
        <v>3168</v>
      </c>
      <c r="L1003" s="30">
        <v>60369</v>
      </c>
      <c r="M1003" s="83" t="str">
        <f>VLOOKUP(L1003,Kardex!$A$1:$I$4996,2,FALSE)</f>
        <v>CASTILLO TORRES FRANCISCO JAVIER</v>
      </c>
      <c r="N1003" s="83" t="str">
        <f>VLOOKUP(L1003,Kardex!$A$1:$I$4996,4,FALSE)</f>
        <v>ASESOR SENIOR</v>
      </c>
      <c r="O1003" s="83" t="str">
        <f>VLOOKUP(L1003,Kardex!$A$1:$I$4996,5,FALSE)</f>
        <v>QROO CANCUN PLAZA HOLLYWOOD</v>
      </c>
      <c r="P1003" s="49">
        <v>0.3</v>
      </c>
      <c r="Q1003" s="120">
        <f t="shared" si="31"/>
        <v>19.373849999999997</v>
      </c>
    </row>
    <row r="1004" spans="1:17" s="125" customFormat="1" ht="12" customHeight="1">
      <c r="A1004" s="83" t="s">
        <v>2338</v>
      </c>
      <c r="B1004" s="84" t="s">
        <v>1249</v>
      </c>
      <c r="C1004" s="34">
        <v>3101900014532</v>
      </c>
      <c r="D1004" s="35">
        <v>600.12</v>
      </c>
      <c r="E1004" s="67">
        <f t="shared" si="30"/>
        <v>78.015600000000006</v>
      </c>
      <c r="F1004" s="68">
        <v>0.13</v>
      </c>
      <c r="G1004" s="65"/>
      <c r="H1004" s="65" t="s">
        <v>2339</v>
      </c>
      <c r="I1004" s="127">
        <v>44585</v>
      </c>
      <c r="J1004" s="66" t="s">
        <v>2379</v>
      </c>
      <c r="K1004" s="83" t="s">
        <v>3166</v>
      </c>
      <c r="L1004" s="30">
        <v>60369</v>
      </c>
      <c r="M1004" s="83" t="str">
        <f>VLOOKUP(L1004,Kardex!$A$1:$I$4996,2,FALSE)</f>
        <v>CASTILLO TORRES FRANCISCO JAVIER</v>
      </c>
      <c r="N1004" s="83" t="str">
        <f>VLOOKUP(L1004,Kardex!$A$1:$I$4996,4,FALSE)</f>
        <v>ASESOR SENIOR</v>
      </c>
      <c r="O1004" s="83" t="str">
        <f>VLOOKUP(L1004,Kardex!$A$1:$I$4996,5,FALSE)</f>
        <v>QROO CANCUN PLAZA HOLLYWOOD</v>
      </c>
      <c r="P1004" s="49">
        <v>0.3</v>
      </c>
      <c r="Q1004" s="120">
        <f t="shared" si="31"/>
        <v>23.404680000000003</v>
      </c>
    </row>
    <row r="1005" spans="1:17" s="125" customFormat="1" ht="12" customHeight="1">
      <c r="A1005" s="83" t="s">
        <v>2311</v>
      </c>
      <c r="B1005" s="84" t="s">
        <v>1249</v>
      </c>
      <c r="C1005" s="34">
        <v>4011900310218</v>
      </c>
      <c r="D1005" s="35">
        <v>362.49</v>
      </c>
      <c r="E1005" s="67">
        <f t="shared" si="30"/>
        <v>54.3735</v>
      </c>
      <c r="F1005" s="68">
        <v>0.15</v>
      </c>
      <c r="G1005" s="65"/>
      <c r="H1005" s="65" t="s">
        <v>2339</v>
      </c>
      <c r="I1005" s="127">
        <v>44589</v>
      </c>
      <c r="J1005" s="66" t="s">
        <v>2379</v>
      </c>
      <c r="K1005" s="83" t="s">
        <v>3169</v>
      </c>
      <c r="L1005" s="30">
        <v>60369</v>
      </c>
      <c r="M1005" s="83" t="str">
        <f>VLOOKUP(L1005,Kardex!$A$1:$I$4996,2,FALSE)</f>
        <v>CASTILLO TORRES FRANCISCO JAVIER</v>
      </c>
      <c r="N1005" s="83" t="str">
        <f>VLOOKUP(L1005,Kardex!$A$1:$I$4996,4,FALSE)</f>
        <v>ASESOR SENIOR</v>
      </c>
      <c r="O1005" s="83" t="str">
        <f>VLOOKUP(L1005,Kardex!$A$1:$I$4996,5,FALSE)</f>
        <v>QROO CANCUN PLAZA HOLLYWOOD</v>
      </c>
      <c r="P1005" s="49">
        <v>0.3</v>
      </c>
      <c r="Q1005" s="120">
        <f t="shared" si="31"/>
        <v>16.312049999999999</v>
      </c>
    </row>
    <row r="1006" spans="1:17" s="125" customFormat="1" ht="12" customHeight="1">
      <c r="A1006" s="83" t="s">
        <v>2338</v>
      </c>
      <c r="B1006" s="84" t="s">
        <v>1249</v>
      </c>
      <c r="C1006" s="34">
        <v>3102000019296</v>
      </c>
      <c r="D1006" s="35">
        <v>148.97999999999999</v>
      </c>
      <c r="E1006" s="67">
        <f t="shared" si="30"/>
        <v>19.3674</v>
      </c>
      <c r="F1006" s="68">
        <v>0.13</v>
      </c>
      <c r="G1006" s="65"/>
      <c r="H1006" s="65" t="s">
        <v>2339</v>
      </c>
      <c r="I1006" s="127">
        <v>44593</v>
      </c>
      <c r="J1006" s="66" t="s">
        <v>2379</v>
      </c>
      <c r="K1006" s="83" t="s">
        <v>3170</v>
      </c>
      <c r="L1006" s="30">
        <v>60369</v>
      </c>
      <c r="M1006" s="83" t="str">
        <f>VLOOKUP(L1006,Kardex!$A$1:$I$4996,2,FALSE)</f>
        <v>CASTILLO TORRES FRANCISCO JAVIER</v>
      </c>
      <c r="N1006" s="83" t="str">
        <f>VLOOKUP(L1006,Kardex!$A$1:$I$4996,4,FALSE)</f>
        <v>ASESOR SENIOR</v>
      </c>
      <c r="O1006" s="83" t="str">
        <f>VLOOKUP(L1006,Kardex!$A$1:$I$4996,5,FALSE)</f>
        <v>QROO CANCUN PLAZA HOLLYWOOD</v>
      </c>
      <c r="P1006" s="49">
        <v>0.3</v>
      </c>
      <c r="Q1006" s="120">
        <f t="shared" si="31"/>
        <v>5.8102200000000002</v>
      </c>
    </row>
    <row r="1007" spans="1:17" s="125" customFormat="1" ht="12" customHeight="1">
      <c r="A1007" s="83" t="s">
        <v>2311</v>
      </c>
      <c r="B1007" s="84" t="s">
        <v>1249</v>
      </c>
      <c r="C1007" s="34">
        <v>4012000034199</v>
      </c>
      <c r="D1007" s="35">
        <v>684.52</v>
      </c>
      <c r="E1007" s="67">
        <f t="shared" si="30"/>
        <v>102.678</v>
      </c>
      <c r="F1007" s="68">
        <v>0.15</v>
      </c>
      <c r="G1007" s="65"/>
      <c r="H1007" s="65" t="s">
        <v>2339</v>
      </c>
      <c r="I1007" s="127">
        <v>44593</v>
      </c>
      <c r="J1007" s="66" t="s">
        <v>2379</v>
      </c>
      <c r="K1007" s="83" t="s">
        <v>3171</v>
      </c>
      <c r="L1007" s="30">
        <v>60369</v>
      </c>
      <c r="M1007" s="83" t="str">
        <f>VLOOKUP(L1007,Kardex!$A$1:$I$4996,2,FALSE)</f>
        <v>CASTILLO TORRES FRANCISCO JAVIER</v>
      </c>
      <c r="N1007" s="83" t="str">
        <f>VLOOKUP(L1007,Kardex!$A$1:$I$4996,4,FALSE)</f>
        <v>ASESOR SENIOR</v>
      </c>
      <c r="O1007" s="83" t="str">
        <f>VLOOKUP(L1007,Kardex!$A$1:$I$4996,5,FALSE)</f>
        <v>QROO CANCUN PLAZA HOLLYWOOD</v>
      </c>
      <c r="P1007" s="49">
        <v>0.3</v>
      </c>
      <c r="Q1007" s="120">
        <f t="shared" si="31"/>
        <v>30.803399999999996</v>
      </c>
    </row>
    <row r="1008" spans="1:17" s="125" customFormat="1" ht="12" customHeight="1">
      <c r="A1008" s="83" t="s">
        <v>2311</v>
      </c>
      <c r="B1008" s="84" t="s">
        <v>1249</v>
      </c>
      <c r="C1008" s="34">
        <v>4011900478179</v>
      </c>
      <c r="D1008" s="35">
        <v>8678.18</v>
      </c>
      <c r="E1008" s="67">
        <f t="shared" si="30"/>
        <v>1301.7270000000001</v>
      </c>
      <c r="F1008" s="68">
        <v>0.15</v>
      </c>
      <c r="G1008" s="65"/>
      <c r="H1008" s="65" t="s">
        <v>2266</v>
      </c>
      <c r="I1008" s="127">
        <v>44568</v>
      </c>
      <c r="J1008" s="66" t="s">
        <v>2379</v>
      </c>
      <c r="K1008" s="83" t="s">
        <v>4120</v>
      </c>
      <c r="L1008" s="30">
        <v>60350</v>
      </c>
      <c r="M1008" s="83" t="str">
        <f>VLOOKUP(L1008,Kardex!$A$1:$I$4996,2,FALSE)</f>
        <v>MARIN MARTINEZ ROBERTO SAMUEL</v>
      </c>
      <c r="N1008" s="83" t="str">
        <f>VLOOKUP(L1008,Kardex!$A$1:$I$4996,4,FALSE)</f>
        <v>DIRECTOR DE CENTRO FINANCIERO</v>
      </c>
      <c r="O1008" s="83" t="str">
        <f>VLOOKUP(L1008,Kardex!$A$1:$I$4996,5,FALSE)</f>
        <v>QROO CANCUN PLAZA HOLLYWOOD</v>
      </c>
      <c r="P1008" s="49">
        <v>0.3</v>
      </c>
      <c r="Q1008" s="120">
        <f t="shared" si="31"/>
        <v>390.5181</v>
      </c>
    </row>
    <row r="1009" spans="1:17" s="125" customFormat="1" ht="12" customHeight="1">
      <c r="A1009" s="83" t="s">
        <v>2311</v>
      </c>
      <c r="B1009" s="84" t="s">
        <v>1249</v>
      </c>
      <c r="C1009" s="34">
        <v>4011900490194</v>
      </c>
      <c r="D1009" s="35">
        <v>5236.16</v>
      </c>
      <c r="E1009" s="67">
        <f t="shared" si="30"/>
        <v>785.42399999999998</v>
      </c>
      <c r="F1009" s="68">
        <v>0.15</v>
      </c>
      <c r="G1009" s="65"/>
      <c r="H1009" s="65" t="s">
        <v>2266</v>
      </c>
      <c r="I1009" s="127">
        <v>44578</v>
      </c>
      <c r="J1009" s="66" t="s">
        <v>2379</v>
      </c>
      <c r="K1009" s="83" t="s">
        <v>3657</v>
      </c>
      <c r="L1009" s="30">
        <v>61445</v>
      </c>
      <c r="M1009" s="83" t="str">
        <f>VLOOKUP(L1009,Kardex!$A$1:$I$4996,2,FALSE)</f>
        <v>MARTINEZ RIVERA JOEL</v>
      </c>
      <c r="N1009" s="83" t="str">
        <f>VLOOKUP(L1009,Kardex!$A$1:$I$4996,4,FALSE)</f>
        <v>ASESOR</v>
      </c>
      <c r="O1009" s="83" t="str">
        <f>VLOOKUP(L1009,Kardex!$A$1:$I$4996,5,FALSE)</f>
        <v>QROO CANCUN PLAZA HOLLYWOOD</v>
      </c>
      <c r="P1009" s="49">
        <v>0.3</v>
      </c>
      <c r="Q1009" s="120">
        <f t="shared" si="31"/>
        <v>235.62719999999999</v>
      </c>
    </row>
    <row r="1010" spans="1:17" s="125" customFormat="1" ht="12" customHeight="1">
      <c r="A1010" s="83" t="s">
        <v>2311</v>
      </c>
      <c r="B1010" s="84" t="s">
        <v>1249</v>
      </c>
      <c r="C1010" s="34">
        <v>4011900499546</v>
      </c>
      <c r="D1010" s="35">
        <v>349.64</v>
      </c>
      <c r="E1010" s="67">
        <f t="shared" si="30"/>
        <v>52.445999999999998</v>
      </c>
      <c r="F1010" s="68">
        <v>0.15</v>
      </c>
      <c r="G1010" s="65"/>
      <c r="H1010" s="65" t="s">
        <v>2339</v>
      </c>
      <c r="I1010" s="127">
        <v>44582</v>
      </c>
      <c r="J1010" s="66" t="s">
        <v>2379</v>
      </c>
      <c r="K1010" s="83" t="s">
        <v>3172</v>
      </c>
      <c r="L1010" s="30">
        <v>61445</v>
      </c>
      <c r="M1010" s="83" t="str">
        <f>VLOOKUP(L1010,Kardex!$A$1:$I$4996,2,FALSE)</f>
        <v>MARTINEZ RIVERA JOEL</v>
      </c>
      <c r="N1010" s="83" t="str">
        <f>VLOOKUP(L1010,Kardex!$A$1:$I$4996,4,FALSE)</f>
        <v>ASESOR</v>
      </c>
      <c r="O1010" s="83" t="str">
        <f>VLOOKUP(L1010,Kardex!$A$1:$I$4996,5,FALSE)</f>
        <v>QROO CANCUN PLAZA HOLLYWOOD</v>
      </c>
      <c r="P1010" s="49">
        <v>0.3</v>
      </c>
      <c r="Q1010" s="120">
        <f t="shared" si="31"/>
        <v>15.733799999999999</v>
      </c>
    </row>
    <row r="1011" spans="1:17" s="125" customFormat="1" ht="12" customHeight="1">
      <c r="A1011" s="83" t="s">
        <v>2311</v>
      </c>
      <c r="B1011" s="84" t="s">
        <v>1249</v>
      </c>
      <c r="C1011" s="34">
        <v>4012000029343</v>
      </c>
      <c r="D1011" s="35">
        <v>310.22000000000003</v>
      </c>
      <c r="E1011" s="67">
        <f t="shared" si="30"/>
        <v>46.533000000000001</v>
      </c>
      <c r="F1011" s="68">
        <v>0.15</v>
      </c>
      <c r="G1011" s="65"/>
      <c r="H1011" s="65" t="s">
        <v>2339</v>
      </c>
      <c r="I1011" s="127">
        <v>44589</v>
      </c>
      <c r="J1011" s="66" t="s">
        <v>2379</v>
      </c>
      <c r="K1011" s="83" t="s">
        <v>3173</v>
      </c>
      <c r="L1011" s="30">
        <v>61445</v>
      </c>
      <c r="M1011" s="83" t="str">
        <f>VLOOKUP(L1011,Kardex!$A$1:$I$4996,2,FALSE)</f>
        <v>MARTINEZ RIVERA JOEL</v>
      </c>
      <c r="N1011" s="83" t="str">
        <f>VLOOKUP(L1011,Kardex!$A$1:$I$4996,4,FALSE)</f>
        <v>ASESOR</v>
      </c>
      <c r="O1011" s="83" t="str">
        <f>VLOOKUP(L1011,Kardex!$A$1:$I$4996,5,FALSE)</f>
        <v>QROO CANCUN PLAZA HOLLYWOOD</v>
      </c>
      <c r="P1011" s="49">
        <v>0.3</v>
      </c>
      <c r="Q1011" s="120">
        <f t="shared" si="31"/>
        <v>13.959899999999999</v>
      </c>
    </row>
    <row r="1012" spans="1:17" s="125" customFormat="1" ht="12" customHeight="1">
      <c r="A1012" s="83" t="s">
        <v>2311</v>
      </c>
      <c r="B1012" s="84" t="s">
        <v>1249</v>
      </c>
      <c r="C1012" s="34">
        <v>4012200034333</v>
      </c>
      <c r="D1012" s="35">
        <v>4951.59</v>
      </c>
      <c r="E1012" s="67">
        <f t="shared" si="30"/>
        <v>742.73850000000004</v>
      </c>
      <c r="F1012" s="68">
        <v>0.15</v>
      </c>
      <c r="G1012" s="65"/>
      <c r="H1012" s="65" t="s">
        <v>2266</v>
      </c>
      <c r="I1012" s="127">
        <v>44593</v>
      </c>
      <c r="J1012" s="66" t="s">
        <v>2322</v>
      </c>
      <c r="K1012" s="83" t="s">
        <v>4121</v>
      </c>
      <c r="L1012" s="30">
        <v>61445</v>
      </c>
      <c r="M1012" s="83" t="str">
        <f>VLOOKUP(L1012,Kardex!$A$1:$I$4996,2,FALSE)</f>
        <v>MARTINEZ RIVERA JOEL</v>
      </c>
      <c r="N1012" s="83" t="str">
        <f>VLOOKUP(L1012,Kardex!$A$1:$I$4996,4,FALSE)</f>
        <v>ASESOR</v>
      </c>
      <c r="O1012" s="83" t="str">
        <f>VLOOKUP(L1012,Kardex!$A$1:$I$4996,5,FALSE)</f>
        <v>QROO CANCUN PLAZA HOLLYWOOD</v>
      </c>
      <c r="P1012" s="49">
        <v>0.3</v>
      </c>
      <c r="Q1012" s="120">
        <f t="shared" si="31"/>
        <v>222.82155</v>
      </c>
    </row>
    <row r="1013" spans="1:17" s="125" customFormat="1" ht="12" customHeight="1">
      <c r="A1013" s="83" t="s">
        <v>2311</v>
      </c>
      <c r="B1013" s="84" t="s">
        <v>1249</v>
      </c>
      <c r="C1013" s="34">
        <v>4012000092504</v>
      </c>
      <c r="D1013" s="35">
        <v>313.63</v>
      </c>
      <c r="E1013" s="67">
        <f t="shared" si="30"/>
        <v>47.044499999999999</v>
      </c>
      <c r="F1013" s="68">
        <v>0.15</v>
      </c>
      <c r="G1013" s="65"/>
      <c r="H1013" s="65" t="s">
        <v>2339</v>
      </c>
      <c r="I1013" s="127">
        <v>44594</v>
      </c>
      <c r="J1013" s="66" t="s">
        <v>2379</v>
      </c>
      <c r="K1013" s="83" t="s">
        <v>3655</v>
      </c>
      <c r="L1013" s="30">
        <v>61445</v>
      </c>
      <c r="M1013" s="83" t="str">
        <f>VLOOKUP(L1013,Kardex!$A$1:$I$4996,2,FALSE)</f>
        <v>MARTINEZ RIVERA JOEL</v>
      </c>
      <c r="N1013" s="83" t="str">
        <f>VLOOKUP(L1013,Kardex!$A$1:$I$4996,4,FALSE)</f>
        <v>ASESOR</v>
      </c>
      <c r="O1013" s="83" t="str">
        <f>VLOOKUP(L1013,Kardex!$A$1:$I$4996,5,FALSE)</f>
        <v>QROO CANCUN PLAZA HOLLYWOOD</v>
      </c>
      <c r="P1013" s="49">
        <v>0.3</v>
      </c>
      <c r="Q1013" s="120">
        <f t="shared" si="31"/>
        <v>14.113349999999999</v>
      </c>
    </row>
    <row r="1014" spans="1:17" s="125" customFormat="1" ht="12" customHeight="1">
      <c r="A1014" s="83" t="s">
        <v>2311</v>
      </c>
      <c r="B1014" s="84" t="s">
        <v>1249</v>
      </c>
      <c r="C1014" s="34">
        <v>4012100326540</v>
      </c>
      <c r="D1014" s="35">
        <v>259.16000000000003</v>
      </c>
      <c r="E1014" s="67">
        <f t="shared" si="30"/>
        <v>38.874000000000002</v>
      </c>
      <c r="F1014" s="68">
        <v>0.15</v>
      </c>
      <c r="G1014" s="65"/>
      <c r="H1014" s="65" t="s">
        <v>2339</v>
      </c>
      <c r="I1014" s="127">
        <v>44594</v>
      </c>
      <c r="J1014" s="66" t="s">
        <v>2322</v>
      </c>
      <c r="K1014" s="83" t="s">
        <v>3656</v>
      </c>
      <c r="L1014" s="30">
        <v>61445</v>
      </c>
      <c r="M1014" s="83" t="str">
        <f>VLOOKUP(L1014,Kardex!$A$1:$I$4996,2,FALSE)</f>
        <v>MARTINEZ RIVERA JOEL</v>
      </c>
      <c r="N1014" s="83" t="str">
        <f>VLOOKUP(L1014,Kardex!$A$1:$I$4996,4,FALSE)</f>
        <v>ASESOR</v>
      </c>
      <c r="O1014" s="83" t="str">
        <f>VLOOKUP(L1014,Kardex!$A$1:$I$4996,5,FALSE)</f>
        <v>QROO CANCUN PLAZA HOLLYWOOD</v>
      </c>
      <c r="P1014" s="49">
        <v>0.3</v>
      </c>
      <c r="Q1014" s="120">
        <f t="shared" si="31"/>
        <v>11.6622</v>
      </c>
    </row>
    <row r="1015" spans="1:17" s="125" customFormat="1" ht="12" customHeight="1">
      <c r="A1015" s="83" t="s">
        <v>2311</v>
      </c>
      <c r="B1015" s="84" t="s">
        <v>1249</v>
      </c>
      <c r="C1015" s="34">
        <v>4012000536474</v>
      </c>
      <c r="D1015" s="35">
        <v>619.58000000000004</v>
      </c>
      <c r="E1015" s="67">
        <f t="shared" si="30"/>
        <v>92.936999999999998</v>
      </c>
      <c r="F1015" s="68">
        <v>0.15</v>
      </c>
      <c r="G1015" s="65"/>
      <c r="H1015" s="65" t="s">
        <v>2339</v>
      </c>
      <c r="I1015" s="127">
        <v>44567</v>
      </c>
      <c r="J1015" s="66" t="s">
        <v>2379</v>
      </c>
      <c r="K1015" s="83" t="s">
        <v>3174</v>
      </c>
      <c r="L1015" s="30">
        <v>61797</v>
      </c>
      <c r="M1015" s="83" t="str">
        <f>VLOOKUP(L1015,Kardex!$A$1:$I$4996,2,FALSE)</f>
        <v>ROMERO DIAZ ESTEBAN</v>
      </c>
      <c r="N1015" s="83" t="str">
        <f>VLOOKUP(L1015,Kardex!$A$1:$I$4996,4,FALSE)</f>
        <v>ASESOR</v>
      </c>
      <c r="O1015" s="83" t="str">
        <f>VLOOKUP(L1015,Kardex!$A$1:$I$4996,5,FALSE)</f>
        <v>QROO CANCUN PLAZA HOLLYWOOD</v>
      </c>
      <c r="P1015" s="49">
        <v>0.3</v>
      </c>
      <c r="Q1015" s="120">
        <f t="shared" si="31"/>
        <v>27.8811</v>
      </c>
    </row>
    <row r="1016" spans="1:17" s="125" customFormat="1" ht="12" customHeight="1">
      <c r="A1016" s="83" t="s">
        <v>2335</v>
      </c>
      <c r="B1016" s="84" t="s">
        <v>1249</v>
      </c>
      <c r="C1016" s="34">
        <v>2882000018095</v>
      </c>
      <c r="D1016" s="35">
        <v>1205.58</v>
      </c>
      <c r="E1016" s="67">
        <f t="shared" si="30"/>
        <v>204.95</v>
      </c>
      <c r="F1016" s="68">
        <v>0.17000116126677617</v>
      </c>
      <c r="G1016" s="65"/>
      <c r="H1016" s="65" t="s">
        <v>3784</v>
      </c>
      <c r="I1016" s="127">
        <v>44574</v>
      </c>
      <c r="J1016" s="66" t="s">
        <v>2379</v>
      </c>
      <c r="K1016" s="83" t="s">
        <v>3581</v>
      </c>
      <c r="L1016" s="30">
        <v>61797</v>
      </c>
      <c r="M1016" s="83" t="str">
        <f>VLOOKUP(L1016,Kardex!$A$1:$I$4996,2,FALSE)</f>
        <v>ROMERO DIAZ ESTEBAN</v>
      </c>
      <c r="N1016" s="83" t="str">
        <f>VLOOKUP(L1016,Kardex!$A$1:$I$4996,4,FALSE)</f>
        <v>ASESOR</v>
      </c>
      <c r="O1016" s="83" t="str">
        <f>VLOOKUP(L1016,Kardex!$A$1:$I$4996,5,FALSE)</f>
        <v>QROO CANCUN PLAZA HOLLYWOOD</v>
      </c>
      <c r="P1016" s="49">
        <v>0.3</v>
      </c>
      <c r="Q1016" s="120">
        <f t="shared" si="31"/>
        <v>61.484999999999992</v>
      </c>
    </row>
    <row r="1017" spans="1:17" s="125" customFormat="1" ht="12" customHeight="1">
      <c r="A1017" s="83" t="s">
        <v>2338</v>
      </c>
      <c r="B1017" s="84" t="s">
        <v>1249</v>
      </c>
      <c r="C1017" s="34">
        <v>3101900009114</v>
      </c>
      <c r="D1017" s="35">
        <v>480.81</v>
      </c>
      <c r="E1017" s="67">
        <f t="shared" si="30"/>
        <v>62.505300000000005</v>
      </c>
      <c r="F1017" s="68">
        <v>0.13</v>
      </c>
      <c r="G1017" s="65"/>
      <c r="H1017" s="65" t="s">
        <v>2339</v>
      </c>
      <c r="I1017" s="127">
        <v>44574</v>
      </c>
      <c r="J1017" s="66" t="s">
        <v>2379</v>
      </c>
      <c r="K1017" s="83" t="s">
        <v>2546</v>
      </c>
      <c r="L1017" s="30">
        <v>61797</v>
      </c>
      <c r="M1017" s="83" t="str">
        <f>VLOOKUP(L1017,Kardex!$A$1:$I$4996,2,FALSE)</f>
        <v>ROMERO DIAZ ESTEBAN</v>
      </c>
      <c r="N1017" s="83" t="str">
        <f>VLOOKUP(L1017,Kardex!$A$1:$I$4996,4,FALSE)</f>
        <v>ASESOR</v>
      </c>
      <c r="O1017" s="83" t="str">
        <f>VLOOKUP(L1017,Kardex!$A$1:$I$4996,5,FALSE)</f>
        <v>QROO CANCUN PLAZA HOLLYWOOD</v>
      </c>
      <c r="P1017" s="49">
        <v>0.3</v>
      </c>
      <c r="Q1017" s="120">
        <f t="shared" si="31"/>
        <v>18.75159</v>
      </c>
    </row>
    <row r="1018" spans="1:17" s="125" customFormat="1" ht="12" customHeight="1">
      <c r="A1018" s="83" t="s">
        <v>2311</v>
      </c>
      <c r="B1018" s="84" t="s">
        <v>1249</v>
      </c>
      <c r="C1018" s="34">
        <v>4011900414771</v>
      </c>
      <c r="D1018" s="35">
        <v>412.27</v>
      </c>
      <c r="E1018" s="67">
        <f t="shared" si="30"/>
        <v>61.840499999999992</v>
      </c>
      <c r="F1018" s="68">
        <v>0.15</v>
      </c>
      <c r="G1018" s="65"/>
      <c r="H1018" s="65" t="s">
        <v>2339</v>
      </c>
      <c r="I1018" s="127">
        <v>44575</v>
      </c>
      <c r="J1018" s="66" t="s">
        <v>2379</v>
      </c>
      <c r="K1018" s="83" t="s">
        <v>3176</v>
      </c>
      <c r="L1018" s="30">
        <v>61797</v>
      </c>
      <c r="M1018" s="83" t="str">
        <f>VLOOKUP(L1018,Kardex!$A$1:$I$4996,2,FALSE)</f>
        <v>ROMERO DIAZ ESTEBAN</v>
      </c>
      <c r="N1018" s="83" t="str">
        <f>VLOOKUP(L1018,Kardex!$A$1:$I$4996,4,FALSE)</f>
        <v>ASESOR</v>
      </c>
      <c r="O1018" s="83" t="str">
        <f>VLOOKUP(L1018,Kardex!$A$1:$I$4996,5,FALSE)</f>
        <v>QROO CANCUN PLAZA HOLLYWOOD</v>
      </c>
      <c r="P1018" s="49">
        <v>0.3</v>
      </c>
      <c r="Q1018" s="120">
        <f t="shared" si="31"/>
        <v>18.552149999999997</v>
      </c>
    </row>
    <row r="1019" spans="1:17" s="125" customFormat="1" ht="12" customHeight="1">
      <c r="A1019" s="83" t="s">
        <v>2311</v>
      </c>
      <c r="B1019" s="84" t="s">
        <v>1249</v>
      </c>
      <c r="C1019" s="34">
        <v>4012000015554</v>
      </c>
      <c r="D1019" s="35">
        <v>339.47</v>
      </c>
      <c r="E1019" s="67">
        <f t="shared" si="30"/>
        <v>50.920500000000004</v>
      </c>
      <c r="F1019" s="68">
        <v>0.15</v>
      </c>
      <c r="G1019" s="65"/>
      <c r="H1019" s="65" t="s">
        <v>2339</v>
      </c>
      <c r="I1019" s="127">
        <v>44575</v>
      </c>
      <c r="J1019" s="66" t="s">
        <v>2379</v>
      </c>
      <c r="K1019" s="83" t="s">
        <v>3175</v>
      </c>
      <c r="L1019" s="30">
        <v>61797</v>
      </c>
      <c r="M1019" s="83" t="str">
        <f>VLOOKUP(L1019,Kardex!$A$1:$I$4996,2,FALSE)</f>
        <v>ROMERO DIAZ ESTEBAN</v>
      </c>
      <c r="N1019" s="83" t="str">
        <f>VLOOKUP(L1019,Kardex!$A$1:$I$4996,4,FALSE)</f>
        <v>ASESOR</v>
      </c>
      <c r="O1019" s="83" t="str">
        <f>VLOOKUP(L1019,Kardex!$A$1:$I$4996,5,FALSE)</f>
        <v>QROO CANCUN PLAZA HOLLYWOOD</v>
      </c>
      <c r="P1019" s="49">
        <v>0.3</v>
      </c>
      <c r="Q1019" s="120">
        <f t="shared" si="31"/>
        <v>15.276150000000001</v>
      </c>
    </row>
    <row r="1020" spans="1:17" s="125" customFormat="1" ht="12" customHeight="1">
      <c r="A1020" s="83" t="s">
        <v>2311</v>
      </c>
      <c r="B1020" s="84" t="s">
        <v>1249</v>
      </c>
      <c r="C1020" s="34">
        <v>4012200011624</v>
      </c>
      <c r="D1020" s="35">
        <v>16947.509999999998</v>
      </c>
      <c r="E1020" s="67">
        <f t="shared" si="30"/>
        <v>2542.1264999999999</v>
      </c>
      <c r="F1020" s="68">
        <v>0.15</v>
      </c>
      <c r="G1020" s="65"/>
      <c r="H1020" s="65" t="s">
        <v>2266</v>
      </c>
      <c r="I1020" s="127">
        <v>44578</v>
      </c>
      <c r="J1020" s="66" t="s">
        <v>2322</v>
      </c>
      <c r="K1020" s="83" t="s">
        <v>4122</v>
      </c>
      <c r="L1020" s="30">
        <v>61797</v>
      </c>
      <c r="M1020" s="83" t="str">
        <f>VLOOKUP(L1020,Kardex!$A$1:$I$4996,2,FALSE)</f>
        <v>ROMERO DIAZ ESTEBAN</v>
      </c>
      <c r="N1020" s="83" t="str">
        <f>VLOOKUP(L1020,Kardex!$A$1:$I$4996,4,FALSE)</f>
        <v>ASESOR</v>
      </c>
      <c r="O1020" s="83" t="str">
        <f>VLOOKUP(L1020,Kardex!$A$1:$I$4996,5,FALSE)</f>
        <v>QROO CANCUN PLAZA HOLLYWOOD</v>
      </c>
      <c r="P1020" s="49">
        <v>0.3</v>
      </c>
      <c r="Q1020" s="120">
        <f t="shared" si="31"/>
        <v>762.63794999999993</v>
      </c>
    </row>
    <row r="1021" spans="1:17" s="125" customFormat="1" ht="12" customHeight="1">
      <c r="A1021" s="83" t="s">
        <v>2311</v>
      </c>
      <c r="B1021" s="84" t="s">
        <v>1249</v>
      </c>
      <c r="C1021" s="34">
        <v>4012000018125</v>
      </c>
      <c r="D1021" s="35">
        <v>3938.17</v>
      </c>
      <c r="E1021" s="67">
        <f t="shared" si="30"/>
        <v>590.72550000000001</v>
      </c>
      <c r="F1021" s="68">
        <v>0.15</v>
      </c>
      <c r="G1021" s="65"/>
      <c r="H1021" s="65" t="s">
        <v>2308</v>
      </c>
      <c r="I1021" s="127">
        <v>44580</v>
      </c>
      <c r="J1021" s="66" t="s">
        <v>2379</v>
      </c>
      <c r="K1021" s="83" t="s">
        <v>4123</v>
      </c>
      <c r="L1021" s="30">
        <v>61797</v>
      </c>
      <c r="M1021" s="83" t="str">
        <f>VLOOKUP(L1021,Kardex!$A$1:$I$4996,2,FALSE)</f>
        <v>ROMERO DIAZ ESTEBAN</v>
      </c>
      <c r="N1021" s="83" t="str">
        <f>VLOOKUP(L1021,Kardex!$A$1:$I$4996,4,FALSE)</f>
        <v>ASESOR</v>
      </c>
      <c r="O1021" s="83" t="str">
        <f>VLOOKUP(L1021,Kardex!$A$1:$I$4996,5,FALSE)</f>
        <v>QROO CANCUN PLAZA HOLLYWOOD</v>
      </c>
      <c r="P1021" s="49">
        <v>0.3</v>
      </c>
      <c r="Q1021" s="120">
        <f t="shared" si="31"/>
        <v>177.21764999999999</v>
      </c>
    </row>
    <row r="1022" spans="1:17" s="125" customFormat="1" ht="12" customHeight="1">
      <c r="A1022" s="83" t="s">
        <v>2311</v>
      </c>
      <c r="B1022" s="84" t="s">
        <v>1249</v>
      </c>
      <c r="C1022" s="34">
        <v>4012000063348</v>
      </c>
      <c r="D1022" s="35">
        <v>538.45000000000005</v>
      </c>
      <c r="E1022" s="67">
        <f t="shared" si="30"/>
        <v>80.767499999999998</v>
      </c>
      <c r="F1022" s="68">
        <v>0.15</v>
      </c>
      <c r="G1022" s="65"/>
      <c r="H1022" s="65" t="s">
        <v>2339</v>
      </c>
      <c r="I1022" s="127">
        <v>44581</v>
      </c>
      <c r="J1022" s="66" t="s">
        <v>2379</v>
      </c>
      <c r="K1022" s="83" t="s">
        <v>3177</v>
      </c>
      <c r="L1022" s="30">
        <v>61797</v>
      </c>
      <c r="M1022" s="83" t="str">
        <f>VLOOKUP(L1022,Kardex!$A$1:$I$4996,2,FALSE)</f>
        <v>ROMERO DIAZ ESTEBAN</v>
      </c>
      <c r="N1022" s="83" t="str">
        <f>VLOOKUP(L1022,Kardex!$A$1:$I$4996,4,FALSE)</f>
        <v>ASESOR</v>
      </c>
      <c r="O1022" s="83" t="str">
        <f>VLOOKUP(L1022,Kardex!$A$1:$I$4996,5,FALSE)</f>
        <v>QROO CANCUN PLAZA HOLLYWOOD</v>
      </c>
      <c r="P1022" s="49">
        <v>0.3</v>
      </c>
      <c r="Q1022" s="120">
        <f t="shared" si="31"/>
        <v>24.230249999999998</v>
      </c>
    </row>
    <row r="1023" spans="1:17" s="125" customFormat="1" ht="12" customHeight="1">
      <c r="A1023" s="83" t="s">
        <v>2311</v>
      </c>
      <c r="B1023" s="84" t="s">
        <v>1249</v>
      </c>
      <c r="C1023" s="34">
        <v>4012200016057</v>
      </c>
      <c r="D1023" s="35">
        <v>182.65</v>
      </c>
      <c r="E1023" s="67">
        <f t="shared" si="30"/>
        <v>27.397500000000001</v>
      </c>
      <c r="F1023" s="68">
        <v>0.15</v>
      </c>
      <c r="G1023" s="65"/>
      <c r="H1023" s="65" t="s">
        <v>2339</v>
      </c>
      <c r="I1023" s="127">
        <v>44581</v>
      </c>
      <c r="J1023" s="66" t="s">
        <v>2322</v>
      </c>
      <c r="K1023" s="83" t="s">
        <v>4124</v>
      </c>
      <c r="L1023" s="30">
        <v>61797</v>
      </c>
      <c r="M1023" s="83" t="str">
        <f>VLOOKUP(L1023,Kardex!$A$1:$I$4996,2,FALSE)</f>
        <v>ROMERO DIAZ ESTEBAN</v>
      </c>
      <c r="N1023" s="83" t="str">
        <f>VLOOKUP(L1023,Kardex!$A$1:$I$4996,4,FALSE)</f>
        <v>ASESOR</v>
      </c>
      <c r="O1023" s="83" t="str">
        <f>VLOOKUP(L1023,Kardex!$A$1:$I$4996,5,FALSE)</f>
        <v>QROO CANCUN PLAZA HOLLYWOOD</v>
      </c>
      <c r="P1023" s="49">
        <v>0.3</v>
      </c>
      <c r="Q1023" s="120">
        <f t="shared" si="31"/>
        <v>8.2192500000000006</v>
      </c>
    </row>
    <row r="1024" spans="1:17" s="125" customFormat="1" ht="12" customHeight="1">
      <c r="A1024" s="83" t="s">
        <v>2311</v>
      </c>
      <c r="B1024" s="84" t="s">
        <v>1249</v>
      </c>
      <c r="C1024" s="34">
        <v>4012200018943</v>
      </c>
      <c r="D1024" s="35">
        <v>4747.18</v>
      </c>
      <c r="E1024" s="67">
        <f t="shared" si="30"/>
        <v>712.077</v>
      </c>
      <c r="F1024" s="68">
        <v>0.15</v>
      </c>
      <c r="G1024" s="65"/>
      <c r="H1024" s="65" t="s">
        <v>2266</v>
      </c>
      <c r="I1024" s="127">
        <v>44585</v>
      </c>
      <c r="J1024" s="66" t="s">
        <v>2322</v>
      </c>
      <c r="K1024" s="83" t="s">
        <v>2474</v>
      </c>
      <c r="L1024" s="30">
        <v>61797</v>
      </c>
      <c r="M1024" s="83" t="str">
        <f>VLOOKUP(L1024,Kardex!$A$1:$I$4996,2,FALSE)</f>
        <v>ROMERO DIAZ ESTEBAN</v>
      </c>
      <c r="N1024" s="83" t="str">
        <f>VLOOKUP(L1024,Kardex!$A$1:$I$4996,4,FALSE)</f>
        <v>ASESOR</v>
      </c>
      <c r="O1024" s="83" t="str">
        <f>VLOOKUP(L1024,Kardex!$A$1:$I$4996,5,FALSE)</f>
        <v>QROO CANCUN PLAZA HOLLYWOOD</v>
      </c>
      <c r="P1024" s="49">
        <v>0.3</v>
      </c>
      <c r="Q1024" s="120">
        <f t="shared" si="31"/>
        <v>213.62309999999999</v>
      </c>
    </row>
    <row r="1025" spans="1:17" s="125" customFormat="1" ht="12" customHeight="1">
      <c r="A1025" s="83" t="s">
        <v>2311</v>
      </c>
      <c r="B1025" s="84" t="s">
        <v>1249</v>
      </c>
      <c r="C1025" s="34">
        <v>4012000092425</v>
      </c>
      <c r="D1025" s="35">
        <v>273.54000000000002</v>
      </c>
      <c r="E1025" s="67">
        <f t="shared" si="30"/>
        <v>41.030999999999999</v>
      </c>
      <c r="F1025" s="68">
        <v>0.15</v>
      </c>
      <c r="G1025" s="65"/>
      <c r="H1025" s="65" t="s">
        <v>2339</v>
      </c>
      <c r="I1025" s="127">
        <v>44586</v>
      </c>
      <c r="J1025" s="66" t="s">
        <v>2379</v>
      </c>
      <c r="K1025" s="83" t="s">
        <v>3178</v>
      </c>
      <c r="L1025" s="30">
        <v>61797</v>
      </c>
      <c r="M1025" s="83" t="str">
        <f>VLOOKUP(L1025,Kardex!$A$1:$I$4996,2,FALSE)</f>
        <v>ROMERO DIAZ ESTEBAN</v>
      </c>
      <c r="N1025" s="83" t="str">
        <f>VLOOKUP(L1025,Kardex!$A$1:$I$4996,4,FALSE)</f>
        <v>ASESOR</v>
      </c>
      <c r="O1025" s="83" t="str">
        <f>VLOOKUP(L1025,Kardex!$A$1:$I$4996,5,FALSE)</f>
        <v>QROO CANCUN PLAZA HOLLYWOOD</v>
      </c>
      <c r="P1025" s="49">
        <v>0.3</v>
      </c>
      <c r="Q1025" s="120">
        <f t="shared" si="31"/>
        <v>12.309299999999999</v>
      </c>
    </row>
    <row r="1026" spans="1:17" s="125" customFormat="1" ht="12" customHeight="1">
      <c r="A1026" s="83" t="s">
        <v>2311</v>
      </c>
      <c r="B1026" s="84" t="s">
        <v>1249</v>
      </c>
      <c r="C1026" s="34">
        <v>4012000092641</v>
      </c>
      <c r="D1026" s="35">
        <v>395.68</v>
      </c>
      <c r="E1026" s="67">
        <f t="shared" si="30"/>
        <v>59.351999999999997</v>
      </c>
      <c r="F1026" s="68">
        <v>0.15</v>
      </c>
      <c r="G1026" s="65"/>
      <c r="H1026" s="65" t="s">
        <v>2339</v>
      </c>
      <c r="I1026" s="127">
        <v>44588</v>
      </c>
      <c r="J1026" s="66" t="s">
        <v>2379</v>
      </c>
      <c r="K1026" s="83" t="s">
        <v>3179</v>
      </c>
      <c r="L1026" s="30">
        <v>61797</v>
      </c>
      <c r="M1026" s="83" t="str">
        <f>VLOOKUP(L1026,Kardex!$A$1:$I$4996,2,FALSE)</f>
        <v>ROMERO DIAZ ESTEBAN</v>
      </c>
      <c r="N1026" s="83" t="str">
        <f>VLOOKUP(L1026,Kardex!$A$1:$I$4996,4,FALSE)</f>
        <v>ASESOR</v>
      </c>
      <c r="O1026" s="83" t="str">
        <f>VLOOKUP(L1026,Kardex!$A$1:$I$4996,5,FALSE)</f>
        <v>QROO CANCUN PLAZA HOLLYWOOD</v>
      </c>
      <c r="P1026" s="49">
        <v>0.3</v>
      </c>
      <c r="Q1026" s="120">
        <f t="shared" si="31"/>
        <v>17.805599999999998</v>
      </c>
    </row>
    <row r="1027" spans="1:17" s="125" customFormat="1" ht="12" customHeight="1">
      <c r="A1027" s="83" t="s">
        <v>2311</v>
      </c>
      <c r="B1027" s="84" t="s">
        <v>1249</v>
      </c>
      <c r="C1027" s="34">
        <v>4011900474443</v>
      </c>
      <c r="D1027" s="35">
        <v>1322.03</v>
      </c>
      <c r="E1027" s="67">
        <f t="shared" ref="E1027:E1090" si="32">+D1027*F1027</f>
        <v>198.30449999999999</v>
      </c>
      <c r="F1027" s="68">
        <v>0.15</v>
      </c>
      <c r="G1027" s="65"/>
      <c r="H1027" s="65" t="s">
        <v>2265</v>
      </c>
      <c r="I1027" s="127">
        <v>44592</v>
      </c>
      <c r="J1027" s="66" t="s">
        <v>2379</v>
      </c>
      <c r="K1027" s="83" t="s">
        <v>4125</v>
      </c>
      <c r="L1027" s="30">
        <v>61797</v>
      </c>
      <c r="M1027" s="83" t="str">
        <f>VLOOKUP(L1027,Kardex!$A$1:$I$4996,2,FALSE)</f>
        <v>ROMERO DIAZ ESTEBAN</v>
      </c>
      <c r="N1027" s="83" t="str">
        <f>VLOOKUP(L1027,Kardex!$A$1:$I$4996,4,FALSE)</f>
        <v>ASESOR</v>
      </c>
      <c r="O1027" s="83" t="str">
        <f>VLOOKUP(L1027,Kardex!$A$1:$I$4996,5,FALSE)</f>
        <v>QROO CANCUN PLAZA HOLLYWOOD</v>
      </c>
      <c r="P1027" s="49">
        <v>0.3</v>
      </c>
      <c r="Q1027" s="120">
        <f t="shared" ref="Q1027:Q1090" si="33">E1027*P1027</f>
        <v>59.491349999999997</v>
      </c>
    </row>
    <row r="1028" spans="1:17" s="125" customFormat="1" ht="12" customHeight="1">
      <c r="A1028" s="83" t="s">
        <v>2311</v>
      </c>
      <c r="B1028" s="84" t="s">
        <v>1249</v>
      </c>
      <c r="C1028" s="34">
        <v>4011900499857</v>
      </c>
      <c r="D1028" s="35">
        <v>462.3</v>
      </c>
      <c r="E1028" s="67">
        <f t="shared" si="32"/>
        <v>69.344999999999999</v>
      </c>
      <c r="F1028" s="68">
        <v>0.15</v>
      </c>
      <c r="G1028" s="65"/>
      <c r="H1028" s="65" t="s">
        <v>2339</v>
      </c>
      <c r="I1028" s="127">
        <v>44593</v>
      </c>
      <c r="J1028" s="66" t="s">
        <v>2379</v>
      </c>
      <c r="K1028" s="83" t="s">
        <v>3180</v>
      </c>
      <c r="L1028" s="30">
        <v>61797</v>
      </c>
      <c r="M1028" s="83" t="str">
        <f>VLOOKUP(L1028,Kardex!$A$1:$I$4996,2,FALSE)</f>
        <v>ROMERO DIAZ ESTEBAN</v>
      </c>
      <c r="N1028" s="83" t="str">
        <f>VLOOKUP(L1028,Kardex!$A$1:$I$4996,4,FALSE)</f>
        <v>ASESOR</v>
      </c>
      <c r="O1028" s="83" t="str">
        <f>VLOOKUP(L1028,Kardex!$A$1:$I$4996,5,FALSE)</f>
        <v>QROO CANCUN PLAZA HOLLYWOOD</v>
      </c>
      <c r="P1028" s="49">
        <v>0.3</v>
      </c>
      <c r="Q1028" s="120">
        <f t="shared" si="33"/>
        <v>20.8035</v>
      </c>
    </row>
    <row r="1029" spans="1:17" s="125" customFormat="1" ht="12" customHeight="1">
      <c r="A1029" s="83" t="s">
        <v>2338</v>
      </c>
      <c r="B1029" s="84" t="s">
        <v>1249</v>
      </c>
      <c r="C1029" s="34">
        <v>3101900006587</v>
      </c>
      <c r="D1029" s="35">
        <v>872.8</v>
      </c>
      <c r="E1029" s="67">
        <f t="shared" si="32"/>
        <v>113.464</v>
      </c>
      <c r="F1029" s="68">
        <v>0.13</v>
      </c>
      <c r="G1029" s="65"/>
      <c r="H1029" s="65" t="s">
        <v>2339</v>
      </c>
      <c r="I1029" s="127">
        <v>44594</v>
      </c>
      <c r="J1029" s="66" t="s">
        <v>2379</v>
      </c>
      <c r="K1029" s="83" t="s">
        <v>2474</v>
      </c>
      <c r="L1029" s="30">
        <v>61797</v>
      </c>
      <c r="M1029" s="83" t="str">
        <f>VLOOKUP(L1029,Kardex!$A$1:$I$4996,2,FALSE)</f>
        <v>ROMERO DIAZ ESTEBAN</v>
      </c>
      <c r="N1029" s="83" t="str">
        <f>VLOOKUP(L1029,Kardex!$A$1:$I$4996,4,FALSE)</f>
        <v>ASESOR</v>
      </c>
      <c r="O1029" s="83" t="str">
        <f>VLOOKUP(L1029,Kardex!$A$1:$I$4996,5,FALSE)</f>
        <v>QROO CANCUN PLAZA HOLLYWOOD</v>
      </c>
      <c r="P1029" s="49">
        <v>0.3</v>
      </c>
      <c r="Q1029" s="120">
        <f t="shared" si="33"/>
        <v>34.039200000000001</v>
      </c>
    </row>
    <row r="1030" spans="1:17" s="125" customFormat="1" ht="12" customHeight="1">
      <c r="A1030" s="83" t="s">
        <v>2311</v>
      </c>
      <c r="B1030" s="84" t="s">
        <v>1249</v>
      </c>
      <c r="C1030" s="34">
        <v>4011900493807</v>
      </c>
      <c r="D1030" s="35">
        <v>434.57</v>
      </c>
      <c r="E1030" s="67">
        <f t="shared" si="32"/>
        <v>65.18549999999999</v>
      </c>
      <c r="F1030" s="68">
        <v>0.15</v>
      </c>
      <c r="G1030" s="65"/>
      <c r="H1030" s="65" t="s">
        <v>2339</v>
      </c>
      <c r="I1030" s="127">
        <v>44574</v>
      </c>
      <c r="J1030" s="66" t="s">
        <v>2379</v>
      </c>
      <c r="K1030" s="83" t="s">
        <v>2706</v>
      </c>
      <c r="L1030" s="30">
        <v>50348</v>
      </c>
      <c r="M1030" s="83" t="str">
        <f>VLOOKUP(L1030,Kardex!$A$1:$I$4996,2,FALSE)</f>
        <v>SCHRAIDT MEXIA JUAN ADOLFO</v>
      </c>
      <c r="N1030" s="83" t="str">
        <f>VLOOKUP(L1030,Kardex!$A$1:$I$4996,4,FALSE)</f>
        <v>DIRECTOR DE PROMOCION</v>
      </c>
      <c r="O1030" s="83" t="str">
        <f>VLOOKUP(L1030,Kardex!$A$1:$I$4996,5,FALSE)</f>
        <v>SON CIUDAD OBREGON MIGUEL ALEMAN</v>
      </c>
      <c r="P1030" s="49">
        <v>0.3</v>
      </c>
      <c r="Q1030" s="120">
        <f t="shared" si="33"/>
        <v>19.555649999999996</v>
      </c>
    </row>
    <row r="1031" spans="1:17" s="125" customFormat="1" ht="12" customHeight="1">
      <c r="A1031" s="83" t="s">
        <v>2311</v>
      </c>
      <c r="B1031" s="84" t="s">
        <v>1249</v>
      </c>
      <c r="C1031" s="34">
        <v>4012100187824</v>
      </c>
      <c r="D1031" s="35">
        <v>515.45000000000005</v>
      </c>
      <c r="E1031" s="67">
        <f t="shared" si="32"/>
        <v>77.31750000000001</v>
      </c>
      <c r="F1031" s="68">
        <v>0.15</v>
      </c>
      <c r="G1031" s="65"/>
      <c r="H1031" s="65" t="s">
        <v>2339</v>
      </c>
      <c r="I1031" s="127">
        <v>44568</v>
      </c>
      <c r="J1031" s="66" t="s">
        <v>2322</v>
      </c>
      <c r="K1031" s="83" t="s">
        <v>3181</v>
      </c>
      <c r="L1031" s="30">
        <v>61252</v>
      </c>
      <c r="M1031" s="83" t="str">
        <f>VLOOKUP(L1031,Kardex!$A$1:$I$4996,2,FALSE)</f>
        <v>RABAGO SANCHEZ SAHARA ILENE</v>
      </c>
      <c r="N1031" s="83" t="str">
        <f>VLOOKUP(L1031,Kardex!$A$1:$I$4996,4,FALSE)</f>
        <v>EJECUTIVO DE SERVICIO</v>
      </c>
      <c r="O1031" s="83" t="str">
        <f>VLOOKUP(L1031,Kardex!$A$1:$I$4996,5,FALSE)</f>
        <v>SON CIUDAD OBREGON MIGUEL ALEMAN</v>
      </c>
      <c r="P1031" s="49">
        <v>0.3</v>
      </c>
      <c r="Q1031" s="120">
        <f t="shared" si="33"/>
        <v>23.195250000000001</v>
      </c>
    </row>
    <row r="1032" spans="1:17" s="125" customFormat="1" ht="12" customHeight="1">
      <c r="A1032" s="83" t="s">
        <v>2311</v>
      </c>
      <c r="B1032" s="84" t="s">
        <v>1249</v>
      </c>
      <c r="C1032" s="34">
        <v>4011900473725</v>
      </c>
      <c r="D1032" s="35">
        <v>350.25</v>
      </c>
      <c r="E1032" s="67">
        <f t="shared" si="32"/>
        <v>52.537500000000001</v>
      </c>
      <c r="F1032" s="68">
        <v>0.15</v>
      </c>
      <c r="G1032" s="65"/>
      <c r="H1032" s="65" t="s">
        <v>2339</v>
      </c>
      <c r="I1032" s="127">
        <v>44571</v>
      </c>
      <c r="J1032" s="66" t="s">
        <v>2379</v>
      </c>
      <c r="K1032" s="83" t="s">
        <v>3182</v>
      </c>
      <c r="L1032" s="30">
        <v>50348</v>
      </c>
      <c r="M1032" s="83" t="str">
        <f>VLOOKUP(L1032,Kardex!$A$1:$I$4996,2,FALSE)</f>
        <v>SCHRAIDT MEXIA JUAN ADOLFO</v>
      </c>
      <c r="N1032" s="83" t="str">
        <f>VLOOKUP(L1032,Kardex!$A$1:$I$4996,4,FALSE)</f>
        <v>DIRECTOR DE PROMOCION</v>
      </c>
      <c r="O1032" s="83" t="str">
        <f>VLOOKUP(L1032,Kardex!$A$1:$I$4996,5,FALSE)</f>
        <v>SON CIUDAD OBREGON MIGUEL ALEMAN</v>
      </c>
      <c r="P1032" s="49">
        <v>0.3</v>
      </c>
      <c r="Q1032" s="120">
        <f t="shared" si="33"/>
        <v>15.76125</v>
      </c>
    </row>
    <row r="1033" spans="1:17" s="125" customFormat="1" ht="12" customHeight="1">
      <c r="A1033" s="83" t="s">
        <v>2338</v>
      </c>
      <c r="B1033" s="84" t="s">
        <v>1249</v>
      </c>
      <c r="C1033" s="34">
        <v>3101900001578</v>
      </c>
      <c r="D1033" s="35">
        <v>262.38</v>
      </c>
      <c r="E1033" s="67">
        <f t="shared" si="32"/>
        <v>34.109400000000001</v>
      </c>
      <c r="F1033" s="68">
        <v>0.13</v>
      </c>
      <c r="G1033" s="65"/>
      <c r="H1033" s="65" t="s">
        <v>2339</v>
      </c>
      <c r="I1033" s="127">
        <v>44581</v>
      </c>
      <c r="J1033" s="66" t="s">
        <v>2379</v>
      </c>
      <c r="K1033" s="83" t="s">
        <v>2569</v>
      </c>
      <c r="L1033" s="30">
        <v>61252</v>
      </c>
      <c r="M1033" s="83" t="str">
        <f>VLOOKUP(L1033,Kardex!$A$1:$I$4996,2,FALSE)</f>
        <v>RABAGO SANCHEZ SAHARA ILENE</v>
      </c>
      <c r="N1033" s="83" t="str">
        <f>VLOOKUP(L1033,Kardex!$A$1:$I$4996,4,FALSE)</f>
        <v>EJECUTIVO DE SERVICIO</v>
      </c>
      <c r="O1033" s="83" t="str">
        <f>VLOOKUP(L1033,Kardex!$A$1:$I$4996,5,FALSE)</f>
        <v>SON CIUDAD OBREGON MIGUEL ALEMAN</v>
      </c>
      <c r="P1033" s="49">
        <v>0.3</v>
      </c>
      <c r="Q1033" s="120">
        <f t="shared" si="33"/>
        <v>10.23282</v>
      </c>
    </row>
    <row r="1034" spans="1:17" s="125" customFormat="1" ht="12" customHeight="1">
      <c r="A1034" s="83" t="s">
        <v>2311</v>
      </c>
      <c r="B1034" s="84" t="s">
        <v>1249</v>
      </c>
      <c r="C1034" s="34">
        <v>4011900299975</v>
      </c>
      <c r="D1034" s="35">
        <v>406.72</v>
      </c>
      <c r="E1034" s="67">
        <f t="shared" si="32"/>
        <v>40.67</v>
      </c>
      <c r="F1034" s="68">
        <v>9.999508261211644E-2</v>
      </c>
      <c r="G1034" s="65"/>
      <c r="H1034" s="65" t="s">
        <v>2339</v>
      </c>
      <c r="I1034" s="127">
        <v>44586</v>
      </c>
      <c r="J1034" s="66" t="s">
        <v>2379</v>
      </c>
      <c r="K1034" s="83" t="s">
        <v>3183</v>
      </c>
      <c r="L1034" s="30">
        <v>61252</v>
      </c>
      <c r="M1034" s="83" t="str">
        <f>VLOOKUP(L1034,Kardex!$A$1:$I$4996,2,FALSE)</f>
        <v>RABAGO SANCHEZ SAHARA ILENE</v>
      </c>
      <c r="N1034" s="83" t="str">
        <f>VLOOKUP(L1034,Kardex!$A$1:$I$4996,4,FALSE)</f>
        <v>EJECUTIVO DE SERVICIO</v>
      </c>
      <c r="O1034" s="83" t="str">
        <f>VLOOKUP(L1034,Kardex!$A$1:$I$4996,5,FALSE)</f>
        <v>SON CIUDAD OBREGON MIGUEL ALEMAN</v>
      </c>
      <c r="P1034" s="49">
        <v>0.3</v>
      </c>
      <c r="Q1034" s="120">
        <f t="shared" si="33"/>
        <v>12.201000000000001</v>
      </c>
    </row>
    <row r="1035" spans="1:17" s="125" customFormat="1" ht="12" customHeight="1">
      <c r="A1035" s="83" t="s">
        <v>2311</v>
      </c>
      <c r="B1035" s="84" t="s">
        <v>1249</v>
      </c>
      <c r="C1035" s="34">
        <v>4012100335482</v>
      </c>
      <c r="D1035" s="35">
        <v>142.53</v>
      </c>
      <c r="E1035" s="67">
        <f t="shared" si="32"/>
        <v>21.3795</v>
      </c>
      <c r="F1035" s="68">
        <v>0.15</v>
      </c>
      <c r="G1035" s="65"/>
      <c r="H1035" s="65" t="s">
        <v>2339</v>
      </c>
      <c r="I1035" s="127">
        <v>44589</v>
      </c>
      <c r="J1035" s="66" t="s">
        <v>2322</v>
      </c>
      <c r="K1035" s="83" t="s">
        <v>2569</v>
      </c>
      <c r="L1035" s="30">
        <v>61252</v>
      </c>
      <c r="M1035" s="83" t="str">
        <f>VLOOKUP(L1035,Kardex!$A$1:$I$4996,2,FALSE)</f>
        <v>RABAGO SANCHEZ SAHARA ILENE</v>
      </c>
      <c r="N1035" s="83" t="str">
        <f>VLOOKUP(L1035,Kardex!$A$1:$I$4996,4,FALSE)</f>
        <v>EJECUTIVO DE SERVICIO</v>
      </c>
      <c r="O1035" s="83" t="str">
        <f>VLOOKUP(L1035,Kardex!$A$1:$I$4996,5,FALSE)</f>
        <v>SON CIUDAD OBREGON MIGUEL ALEMAN</v>
      </c>
      <c r="P1035" s="49">
        <v>0.3</v>
      </c>
      <c r="Q1035" s="120">
        <f t="shared" si="33"/>
        <v>6.4138500000000001</v>
      </c>
    </row>
    <row r="1036" spans="1:17" s="125" customFormat="1" ht="12" customHeight="1">
      <c r="A1036" s="83" t="s">
        <v>2338</v>
      </c>
      <c r="B1036" s="84" t="s">
        <v>1249</v>
      </c>
      <c r="C1036" s="34">
        <v>3101900017316</v>
      </c>
      <c r="D1036" s="35">
        <v>186.26</v>
      </c>
      <c r="E1036" s="67">
        <f t="shared" si="32"/>
        <v>24.213799999999999</v>
      </c>
      <c r="F1036" s="68">
        <v>0.13</v>
      </c>
      <c r="G1036" s="65"/>
      <c r="H1036" s="65" t="s">
        <v>2339</v>
      </c>
      <c r="I1036" s="127">
        <v>44566</v>
      </c>
      <c r="J1036" s="66" t="s">
        <v>2379</v>
      </c>
      <c r="K1036" s="83" t="s">
        <v>4126</v>
      </c>
      <c r="L1036" s="30">
        <v>60172</v>
      </c>
      <c r="M1036" s="83" t="str">
        <f>VLOOKUP(L1036,Kardex!$A$1:$I$4996,2,FALSE)</f>
        <v>QUIROGA BORCHARDT DIANA JOSEFINA</v>
      </c>
      <c r="N1036" s="83" t="str">
        <f>VLOOKUP(L1036,Kardex!$A$1:$I$4996,4,FALSE)</f>
        <v>ASESOR</v>
      </c>
      <c r="O1036" s="83" t="str">
        <f>VLOOKUP(L1036,Kardex!$A$1:$I$4996,5,FALSE)</f>
        <v>SON HERMOSILLO RAQUET</v>
      </c>
      <c r="P1036" s="49">
        <v>0.3</v>
      </c>
      <c r="Q1036" s="120">
        <f t="shared" si="33"/>
        <v>7.2641399999999994</v>
      </c>
    </row>
    <row r="1037" spans="1:17" s="125" customFormat="1" ht="12" customHeight="1">
      <c r="A1037" s="83" t="s">
        <v>2338</v>
      </c>
      <c r="B1037" s="84" t="s">
        <v>1249</v>
      </c>
      <c r="C1037" s="34">
        <v>3101900017316</v>
      </c>
      <c r="D1037" s="35">
        <v>186.26</v>
      </c>
      <c r="E1037" s="67">
        <f t="shared" si="32"/>
        <v>24.213799999999999</v>
      </c>
      <c r="F1037" s="68">
        <v>0.13</v>
      </c>
      <c r="G1037" s="65"/>
      <c r="H1037" s="65" t="s">
        <v>2339</v>
      </c>
      <c r="I1037" s="127">
        <v>44566</v>
      </c>
      <c r="J1037" s="66" t="s">
        <v>2379</v>
      </c>
      <c r="K1037" s="83" t="s">
        <v>4126</v>
      </c>
      <c r="L1037" s="30">
        <v>60172</v>
      </c>
      <c r="M1037" s="83" t="str">
        <f>VLOOKUP(L1037,Kardex!$A$1:$I$4996,2,FALSE)</f>
        <v>QUIROGA BORCHARDT DIANA JOSEFINA</v>
      </c>
      <c r="N1037" s="83" t="str">
        <f>VLOOKUP(L1037,Kardex!$A$1:$I$4996,4,FALSE)</f>
        <v>ASESOR</v>
      </c>
      <c r="O1037" s="83" t="str">
        <f>VLOOKUP(L1037,Kardex!$A$1:$I$4996,5,FALSE)</f>
        <v>SON HERMOSILLO RAQUET</v>
      </c>
      <c r="P1037" s="49">
        <v>0.3</v>
      </c>
      <c r="Q1037" s="120">
        <f t="shared" si="33"/>
        <v>7.2641399999999994</v>
      </c>
    </row>
    <row r="1038" spans="1:17" s="125" customFormat="1" ht="12" customHeight="1">
      <c r="A1038" s="83" t="s">
        <v>2311</v>
      </c>
      <c r="B1038" s="84" t="s">
        <v>1249</v>
      </c>
      <c r="C1038" s="34">
        <v>4012000063529</v>
      </c>
      <c r="D1038" s="35">
        <v>313.41000000000003</v>
      </c>
      <c r="E1038" s="67">
        <f t="shared" si="32"/>
        <v>47.011500000000005</v>
      </c>
      <c r="F1038" s="68">
        <v>0.15</v>
      </c>
      <c r="G1038" s="65"/>
      <c r="H1038" s="65" t="s">
        <v>2339</v>
      </c>
      <c r="I1038" s="127">
        <v>44568</v>
      </c>
      <c r="J1038" s="66" t="s">
        <v>2379</v>
      </c>
      <c r="K1038" s="83" t="s">
        <v>3184</v>
      </c>
      <c r="L1038" s="30">
        <v>60172</v>
      </c>
      <c r="M1038" s="83" t="str">
        <f>VLOOKUP(L1038,Kardex!$A$1:$I$4996,2,FALSE)</f>
        <v>QUIROGA BORCHARDT DIANA JOSEFINA</v>
      </c>
      <c r="N1038" s="83" t="str">
        <f>VLOOKUP(L1038,Kardex!$A$1:$I$4996,4,FALSE)</f>
        <v>ASESOR</v>
      </c>
      <c r="O1038" s="83" t="str">
        <f>VLOOKUP(L1038,Kardex!$A$1:$I$4996,5,FALSE)</f>
        <v>SON HERMOSILLO RAQUET</v>
      </c>
      <c r="P1038" s="49">
        <v>0.3</v>
      </c>
      <c r="Q1038" s="120">
        <f t="shared" si="33"/>
        <v>14.10345</v>
      </c>
    </row>
    <row r="1039" spans="1:17" s="125" customFormat="1" ht="12" customHeight="1">
      <c r="A1039" s="83" t="s">
        <v>2311</v>
      </c>
      <c r="B1039" s="84" t="s">
        <v>1249</v>
      </c>
      <c r="C1039" s="34">
        <v>4012000033495</v>
      </c>
      <c r="D1039" s="35">
        <v>462.51</v>
      </c>
      <c r="E1039" s="67">
        <f t="shared" si="32"/>
        <v>69.376499999999993</v>
      </c>
      <c r="F1039" s="68">
        <v>0.15</v>
      </c>
      <c r="G1039" s="65"/>
      <c r="H1039" s="65" t="s">
        <v>2339</v>
      </c>
      <c r="I1039" s="127">
        <v>44575</v>
      </c>
      <c r="J1039" s="66" t="s">
        <v>2379</v>
      </c>
      <c r="K1039" s="83" t="s">
        <v>3185</v>
      </c>
      <c r="L1039" s="30">
        <v>60172</v>
      </c>
      <c r="M1039" s="83" t="str">
        <f>VLOOKUP(L1039,Kardex!$A$1:$I$4996,2,FALSE)</f>
        <v>QUIROGA BORCHARDT DIANA JOSEFINA</v>
      </c>
      <c r="N1039" s="83" t="str">
        <f>VLOOKUP(L1039,Kardex!$A$1:$I$4996,4,FALSE)</f>
        <v>ASESOR</v>
      </c>
      <c r="O1039" s="83" t="str">
        <f>VLOOKUP(L1039,Kardex!$A$1:$I$4996,5,FALSE)</f>
        <v>SON HERMOSILLO RAQUET</v>
      </c>
      <c r="P1039" s="49">
        <v>0.3</v>
      </c>
      <c r="Q1039" s="120">
        <f t="shared" si="33"/>
        <v>20.812949999999997</v>
      </c>
    </row>
    <row r="1040" spans="1:17" s="125" customFormat="1" ht="12" customHeight="1">
      <c r="A1040" s="83" t="s">
        <v>2311</v>
      </c>
      <c r="B1040" s="84" t="s">
        <v>1249</v>
      </c>
      <c r="C1040" s="34">
        <v>4052100006572</v>
      </c>
      <c r="D1040" s="35">
        <v>492.55</v>
      </c>
      <c r="E1040" s="67">
        <f t="shared" si="32"/>
        <v>64.03</v>
      </c>
      <c r="F1040" s="68">
        <v>0.12999695462389604</v>
      </c>
      <c r="G1040" s="65"/>
      <c r="H1040" s="65" t="s">
        <v>2339</v>
      </c>
      <c r="I1040" s="127">
        <v>44579</v>
      </c>
      <c r="J1040" s="66" t="s">
        <v>2379</v>
      </c>
      <c r="K1040" s="83" t="s">
        <v>3186</v>
      </c>
      <c r="L1040" s="30">
        <v>60172</v>
      </c>
      <c r="M1040" s="83" t="str">
        <f>VLOOKUP(L1040,Kardex!$A$1:$I$4996,2,FALSE)</f>
        <v>QUIROGA BORCHARDT DIANA JOSEFINA</v>
      </c>
      <c r="N1040" s="83" t="str">
        <f>VLOOKUP(L1040,Kardex!$A$1:$I$4996,4,FALSE)</f>
        <v>ASESOR</v>
      </c>
      <c r="O1040" s="83" t="str">
        <f>VLOOKUP(L1040,Kardex!$A$1:$I$4996,5,FALSE)</f>
        <v>SON HERMOSILLO RAQUET</v>
      </c>
      <c r="P1040" s="49">
        <v>0.3</v>
      </c>
      <c r="Q1040" s="120">
        <f t="shared" si="33"/>
        <v>19.209</v>
      </c>
    </row>
    <row r="1041" spans="1:17" s="125" customFormat="1" ht="12" customHeight="1">
      <c r="A1041" s="83" t="s">
        <v>2311</v>
      </c>
      <c r="B1041" s="84" t="s">
        <v>1249</v>
      </c>
      <c r="C1041" s="34">
        <v>4011900499022</v>
      </c>
      <c r="D1041" s="35">
        <v>327.64</v>
      </c>
      <c r="E1041" s="67">
        <f t="shared" si="32"/>
        <v>49.145999999999994</v>
      </c>
      <c r="F1041" s="68">
        <v>0.15</v>
      </c>
      <c r="G1041" s="65"/>
      <c r="H1041" s="65" t="s">
        <v>2339</v>
      </c>
      <c r="I1041" s="127">
        <v>44589</v>
      </c>
      <c r="J1041" s="66" t="s">
        <v>2379</v>
      </c>
      <c r="K1041" s="83" t="s">
        <v>3187</v>
      </c>
      <c r="L1041" s="30">
        <v>60172</v>
      </c>
      <c r="M1041" s="83" t="str">
        <f>VLOOKUP(L1041,Kardex!$A$1:$I$4996,2,FALSE)</f>
        <v>QUIROGA BORCHARDT DIANA JOSEFINA</v>
      </c>
      <c r="N1041" s="83" t="str">
        <f>VLOOKUP(L1041,Kardex!$A$1:$I$4996,4,FALSE)</f>
        <v>ASESOR</v>
      </c>
      <c r="O1041" s="83" t="str">
        <f>VLOOKUP(L1041,Kardex!$A$1:$I$4996,5,FALSE)</f>
        <v>SON HERMOSILLO RAQUET</v>
      </c>
      <c r="P1041" s="49">
        <v>0.3</v>
      </c>
      <c r="Q1041" s="120">
        <f t="shared" si="33"/>
        <v>14.743799999999997</v>
      </c>
    </row>
    <row r="1042" spans="1:17" s="125" customFormat="1" ht="12" customHeight="1">
      <c r="A1042" s="83" t="s">
        <v>2311</v>
      </c>
      <c r="B1042" s="84" t="s">
        <v>1249</v>
      </c>
      <c r="C1042" s="34">
        <v>4011900499511</v>
      </c>
      <c r="D1042" s="35">
        <v>351.43</v>
      </c>
      <c r="E1042" s="67">
        <f t="shared" si="32"/>
        <v>52.714500000000001</v>
      </c>
      <c r="F1042" s="68">
        <v>0.15</v>
      </c>
      <c r="G1042" s="65"/>
      <c r="H1042" s="65" t="s">
        <v>2339</v>
      </c>
      <c r="I1042" s="127">
        <v>44594</v>
      </c>
      <c r="J1042" s="66" t="s">
        <v>2379</v>
      </c>
      <c r="K1042" s="83" t="s">
        <v>3582</v>
      </c>
      <c r="L1042" s="30">
        <v>60172</v>
      </c>
      <c r="M1042" s="83" t="str">
        <f>VLOOKUP(L1042,Kardex!$A$1:$I$4996,2,FALSE)</f>
        <v>QUIROGA BORCHARDT DIANA JOSEFINA</v>
      </c>
      <c r="N1042" s="83" t="str">
        <f>VLOOKUP(L1042,Kardex!$A$1:$I$4996,4,FALSE)</f>
        <v>ASESOR</v>
      </c>
      <c r="O1042" s="83" t="str">
        <f>VLOOKUP(L1042,Kardex!$A$1:$I$4996,5,FALSE)</f>
        <v>SON HERMOSILLO RAQUET</v>
      </c>
      <c r="P1042" s="49">
        <v>0.3</v>
      </c>
      <c r="Q1042" s="120">
        <f t="shared" si="33"/>
        <v>15.814349999999999</v>
      </c>
    </row>
    <row r="1043" spans="1:17" s="125" customFormat="1" ht="12" customHeight="1">
      <c r="A1043" s="83" t="s">
        <v>2311</v>
      </c>
      <c r="B1043" s="84" t="s">
        <v>1249</v>
      </c>
      <c r="C1043" s="34">
        <v>4011900300085</v>
      </c>
      <c r="D1043" s="35">
        <v>-246</v>
      </c>
      <c r="E1043" s="67">
        <f t="shared" si="32"/>
        <v>-24.6</v>
      </c>
      <c r="F1043" s="68">
        <v>0.1</v>
      </c>
      <c r="G1043" s="65"/>
      <c r="H1043" s="65" t="s">
        <v>2339</v>
      </c>
      <c r="I1043" s="127">
        <v>44568</v>
      </c>
      <c r="J1043" s="66" t="s">
        <v>2379</v>
      </c>
      <c r="K1043" s="83" t="s">
        <v>3189</v>
      </c>
      <c r="L1043" s="30">
        <v>62263</v>
      </c>
      <c r="M1043" s="83" t="str">
        <f>VLOOKUP(L1043,Kardex!$A$1:$I$4996,2,FALSE)</f>
        <v>BAJA</v>
      </c>
      <c r="N1043" s="83" t="str">
        <f>VLOOKUP(L1043,Kardex!$A$1:$I$4996,4,FALSE)</f>
        <v>BAJA</v>
      </c>
      <c r="O1043" s="83" t="str">
        <f>VLOOKUP(L1043,Kardex!$A$1:$I$4996,5,FALSE)</f>
        <v>BAJA</v>
      </c>
      <c r="P1043" s="49">
        <v>0.3</v>
      </c>
      <c r="Q1043" s="120">
        <f t="shared" si="33"/>
        <v>-7.38</v>
      </c>
    </row>
    <row r="1044" spans="1:17" s="125" customFormat="1" ht="12" customHeight="1">
      <c r="A1044" s="83" t="s">
        <v>2311</v>
      </c>
      <c r="B1044" s="84" t="s">
        <v>1249</v>
      </c>
      <c r="C1044" s="34">
        <v>4011900493815</v>
      </c>
      <c r="D1044" s="35">
        <v>348.47</v>
      </c>
      <c r="E1044" s="67">
        <f t="shared" si="32"/>
        <v>52.270500000000006</v>
      </c>
      <c r="F1044" s="68">
        <v>0.15</v>
      </c>
      <c r="G1044" s="65"/>
      <c r="H1044" s="65" t="s">
        <v>2339</v>
      </c>
      <c r="I1044" s="127">
        <v>44578</v>
      </c>
      <c r="J1044" s="66" t="s">
        <v>2379</v>
      </c>
      <c r="K1044" s="83" t="s">
        <v>3188</v>
      </c>
      <c r="L1044" s="30">
        <v>61308</v>
      </c>
      <c r="M1044" s="83" t="str">
        <f>VLOOKUP(L1044,Kardex!$A$1:$I$4996,2,FALSE)</f>
        <v>TAPIA SALIDO JOSE FERNANDO</v>
      </c>
      <c r="N1044" s="83" t="str">
        <f>VLOOKUP(L1044,Kardex!$A$1:$I$4996,4,FALSE)</f>
        <v>ASESOR</v>
      </c>
      <c r="O1044" s="83" t="str">
        <f>VLOOKUP(L1044,Kardex!$A$1:$I$4996,5,FALSE)</f>
        <v>SON HERMOSILLO RAQUET</v>
      </c>
      <c r="P1044" s="49">
        <v>0.3</v>
      </c>
      <c r="Q1044" s="120">
        <f t="shared" si="33"/>
        <v>15.681150000000001</v>
      </c>
    </row>
    <row r="1045" spans="1:17" s="125" customFormat="1" ht="12" customHeight="1">
      <c r="A1045" s="83" t="s">
        <v>2311</v>
      </c>
      <c r="B1045" s="84" t="s">
        <v>1249</v>
      </c>
      <c r="C1045" s="34">
        <v>4012000063383</v>
      </c>
      <c r="D1045" s="35">
        <v>413.09</v>
      </c>
      <c r="E1045" s="67">
        <f t="shared" si="32"/>
        <v>61.963499999999996</v>
      </c>
      <c r="F1045" s="68">
        <v>0.15</v>
      </c>
      <c r="G1045" s="65"/>
      <c r="H1045" s="65" t="s">
        <v>2339</v>
      </c>
      <c r="I1045" s="127">
        <v>44574</v>
      </c>
      <c r="J1045" s="66" t="s">
        <v>2379</v>
      </c>
      <c r="K1045" s="83" t="s">
        <v>3583</v>
      </c>
      <c r="L1045" s="30">
        <v>61308</v>
      </c>
      <c r="M1045" s="83" t="str">
        <f>VLOOKUP(L1045,Kardex!$A$1:$I$4996,2,FALSE)</f>
        <v>TAPIA SALIDO JOSE FERNANDO</v>
      </c>
      <c r="N1045" s="83" t="str">
        <f>VLOOKUP(L1045,Kardex!$A$1:$I$4996,4,FALSE)</f>
        <v>ASESOR</v>
      </c>
      <c r="O1045" s="83" t="str">
        <f>VLOOKUP(L1045,Kardex!$A$1:$I$4996,5,FALSE)</f>
        <v>SON HERMOSILLO RAQUET</v>
      </c>
      <c r="P1045" s="49">
        <v>0.3</v>
      </c>
      <c r="Q1045" s="120">
        <f t="shared" si="33"/>
        <v>18.589049999999997</v>
      </c>
    </row>
    <row r="1046" spans="1:17" s="125" customFormat="1" ht="12" customHeight="1">
      <c r="A1046" s="83" t="s">
        <v>2311</v>
      </c>
      <c r="B1046" s="84" t="s">
        <v>1249</v>
      </c>
      <c r="C1046" s="34">
        <v>4012000104432</v>
      </c>
      <c r="D1046" s="35">
        <v>354.37</v>
      </c>
      <c r="E1046" s="67">
        <f t="shared" si="32"/>
        <v>53.155499999999996</v>
      </c>
      <c r="F1046" s="68">
        <v>0.15</v>
      </c>
      <c r="G1046" s="65"/>
      <c r="H1046" s="65" t="s">
        <v>2339</v>
      </c>
      <c r="I1046" s="127">
        <v>44575</v>
      </c>
      <c r="J1046" s="66" t="s">
        <v>2379</v>
      </c>
      <c r="K1046" s="83" t="s">
        <v>3190</v>
      </c>
      <c r="L1046" s="30">
        <v>61308</v>
      </c>
      <c r="M1046" s="83" t="str">
        <f>VLOOKUP(L1046,Kardex!$A$1:$I$4996,2,FALSE)</f>
        <v>TAPIA SALIDO JOSE FERNANDO</v>
      </c>
      <c r="N1046" s="83" t="str">
        <f>VLOOKUP(L1046,Kardex!$A$1:$I$4996,4,FALSE)</f>
        <v>ASESOR</v>
      </c>
      <c r="O1046" s="83" t="str">
        <f>VLOOKUP(L1046,Kardex!$A$1:$I$4996,5,FALSE)</f>
        <v>SON HERMOSILLO RAQUET</v>
      </c>
      <c r="P1046" s="49">
        <v>0.3</v>
      </c>
      <c r="Q1046" s="120">
        <f t="shared" si="33"/>
        <v>15.946649999999998</v>
      </c>
    </row>
    <row r="1047" spans="1:17" s="125" customFormat="1" ht="12" customHeight="1">
      <c r="A1047" s="83" t="s">
        <v>2311</v>
      </c>
      <c r="B1047" s="84" t="s">
        <v>1249</v>
      </c>
      <c r="C1047" s="34">
        <v>4012100104859</v>
      </c>
      <c r="D1047" s="35">
        <v>1275.8</v>
      </c>
      <c r="E1047" s="67">
        <f t="shared" si="32"/>
        <v>191.36999999999998</v>
      </c>
      <c r="F1047" s="68">
        <v>0.15</v>
      </c>
      <c r="G1047" s="65"/>
      <c r="H1047" s="65" t="s">
        <v>2339</v>
      </c>
      <c r="I1047" s="127">
        <v>44582</v>
      </c>
      <c r="J1047" s="66" t="s">
        <v>2379</v>
      </c>
      <c r="K1047" s="83" t="s">
        <v>3191</v>
      </c>
      <c r="L1047" s="30">
        <v>61308</v>
      </c>
      <c r="M1047" s="83" t="str">
        <f>VLOOKUP(L1047,Kardex!$A$1:$I$4996,2,FALSE)</f>
        <v>TAPIA SALIDO JOSE FERNANDO</v>
      </c>
      <c r="N1047" s="83" t="str">
        <f>VLOOKUP(L1047,Kardex!$A$1:$I$4996,4,FALSE)</f>
        <v>ASESOR</v>
      </c>
      <c r="O1047" s="83" t="str">
        <f>VLOOKUP(L1047,Kardex!$A$1:$I$4996,5,FALSE)</f>
        <v>SON HERMOSILLO RAQUET</v>
      </c>
      <c r="P1047" s="49">
        <v>0.3</v>
      </c>
      <c r="Q1047" s="120">
        <f t="shared" si="33"/>
        <v>57.410999999999994</v>
      </c>
    </row>
    <row r="1048" spans="1:17" s="125" customFormat="1" ht="12" customHeight="1">
      <c r="A1048" s="83" t="s">
        <v>2311</v>
      </c>
      <c r="B1048" s="84" t="s">
        <v>1249</v>
      </c>
      <c r="C1048" s="34">
        <v>4052100000804</v>
      </c>
      <c r="D1048" s="35">
        <v>1020.28</v>
      </c>
      <c r="E1048" s="67">
        <f t="shared" si="32"/>
        <v>132.63999999999999</v>
      </c>
      <c r="F1048" s="68">
        <v>0.13000352844317245</v>
      </c>
      <c r="G1048" s="65"/>
      <c r="H1048" s="65" t="s">
        <v>2339</v>
      </c>
      <c r="I1048" s="127">
        <v>44588</v>
      </c>
      <c r="J1048" s="66" t="s">
        <v>2379</v>
      </c>
      <c r="K1048" s="83" t="s">
        <v>3192</v>
      </c>
      <c r="L1048" s="30">
        <v>61308</v>
      </c>
      <c r="M1048" s="83" t="str">
        <f>VLOOKUP(L1048,Kardex!$A$1:$I$4996,2,FALSE)</f>
        <v>TAPIA SALIDO JOSE FERNANDO</v>
      </c>
      <c r="N1048" s="83" t="str">
        <f>VLOOKUP(L1048,Kardex!$A$1:$I$4996,4,FALSE)</f>
        <v>ASESOR</v>
      </c>
      <c r="O1048" s="83" t="str">
        <f>VLOOKUP(L1048,Kardex!$A$1:$I$4996,5,FALSE)</f>
        <v>SON HERMOSILLO RAQUET</v>
      </c>
      <c r="P1048" s="49">
        <v>0.3</v>
      </c>
      <c r="Q1048" s="120">
        <f t="shared" si="33"/>
        <v>39.791999999999994</v>
      </c>
    </row>
    <row r="1049" spans="1:17" s="125" customFormat="1" ht="12" customHeight="1">
      <c r="A1049" s="83" t="s">
        <v>2311</v>
      </c>
      <c r="B1049" s="84" t="s">
        <v>1249</v>
      </c>
      <c r="C1049" s="34">
        <v>4052100000811</v>
      </c>
      <c r="D1049" s="35">
        <v>805.42</v>
      </c>
      <c r="E1049" s="67">
        <f t="shared" si="32"/>
        <v>104.69999999999999</v>
      </c>
      <c r="F1049" s="68">
        <v>0.12999428869409749</v>
      </c>
      <c r="G1049" s="65"/>
      <c r="H1049" s="65" t="s">
        <v>2339</v>
      </c>
      <c r="I1049" s="127">
        <v>44589</v>
      </c>
      <c r="J1049" s="66" t="s">
        <v>2379</v>
      </c>
      <c r="K1049" s="83" t="s">
        <v>3193</v>
      </c>
      <c r="L1049" s="30">
        <v>61308</v>
      </c>
      <c r="M1049" s="83" t="str">
        <f>VLOOKUP(L1049,Kardex!$A$1:$I$4996,2,FALSE)</f>
        <v>TAPIA SALIDO JOSE FERNANDO</v>
      </c>
      <c r="N1049" s="83" t="str">
        <f>VLOOKUP(L1049,Kardex!$A$1:$I$4996,4,FALSE)</f>
        <v>ASESOR</v>
      </c>
      <c r="O1049" s="83" t="str">
        <f>VLOOKUP(L1049,Kardex!$A$1:$I$4996,5,FALSE)</f>
        <v>SON HERMOSILLO RAQUET</v>
      </c>
      <c r="P1049" s="49">
        <v>0.3</v>
      </c>
      <c r="Q1049" s="120">
        <f t="shared" si="33"/>
        <v>31.409999999999997</v>
      </c>
    </row>
    <row r="1050" spans="1:17" s="125" customFormat="1" ht="12" customHeight="1">
      <c r="A1050" s="83" t="s">
        <v>2311</v>
      </c>
      <c r="B1050" s="84" t="s">
        <v>1249</v>
      </c>
      <c r="C1050" s="34">
        <v>4011900435730</v>
      </c>
      <c r="D1050" s="35">
        <v>395.34</v>
      </c>
      <c r="E1050" s="67">
        <f t="shared" si="32"/>
        <v>59.300999999999995</v>
      </c>
      <c r="F1050" s="68">
        <v>0.15</v>
      </c>
      <c r="G1050" s="65"/>
      <c r="H1050" s="65" t="s">
        <v>2339</v>
      </c>
      <c r="I1050" s="127">
        <v>44593</v>
      </c>
      <c r="J1050" s="66" t="s">
        <v>2379</v>
      </c>
      <c r="K1050" s="83" t="s">
        <v>3192</v>
      </c>
      <c r="L1050" s="30">
        <v>61308</v>
      </c>
      <c r="M1050" s="83" t="str">
        <f>VLOOKUP(L1050,Kardex!$A$1:$I$4996,2,FALSE)</f>
        <v>TAPIA SALIDO JOSE FERNANDO</v>
      </c>
      <c r="N1050" s="83" t="str">
        <f>VLOOKUP(L1050,Kardex!$A$1:$I$4996,4,FALSE)</f>
        <v>ASESOR</v>
      </c>
      <c r="O1050" s="83" t="str">
        <f>VLOOKUP(L1050,Kardex!$A$1:$I$4996,5,FALSE)</f>
        <v>SON HERMOSILLO RAQUET</v>
      </c>
      <c r="P1050" s="49">
        <v>0.3</v>
      </c>
      <c r="Q1050" s="120">
        <f t="shared" si="33"/>
        <v>17.790299999999998</v>
      </c>
    </row>
    <row r="1051" spans="1:17" s="125" customFormat="1" ht="12" customHeight="1">
      <c r="A1051" s="83" t="s">
        <v>2311</v>
      </c>
      <c r="B1051" s="84" t="s">
        <v>1249</v>
      </c>
      <c r="C1051" s="34">
        <v>4011900414754</v>
      </c>
      <c r="D1051" s="35">
        <v>2150.9699999999998</v>
      </c>
      <c r="E1051" s="67">
        <f t="shared" si="32"/>
        <v>322.64549999999997</v>
      </c>
      <c r="F1051" s="68">
        <v>0.15</v>
      </c>
      <c r="G1051" s="65"/>
      <c r="H1051" s="65" t="s">
        <v>2265</v>
      </c>
      <c r="I1051" s="127">
        <v>44593</v>
      </c>
      <c r="J1051" s="66" t="s">
        <v>2379</v>
      </c>
      <c r="K1051" s="83" t="s">
        <v>4127</v>
      </c>
      <c r="L1051" s="30">
        <v>50287</v>
      </c>
      <c r="M1051" s="83" t="str">
        <f>VLOOKUP(L1051,Kardex!$A$1:$I$4996,2,FALSE)</f>
        <v>VIZCAINO QUIROGA IVAN</v>
      </c>
      <c r="N1051" s="83" t="str">
        <f>VLOOKUP(L1051,Kardex!$A$1:$I$4996,4,FALSE)</f>
        <v>ASESOR SENIOR</v>
      </c>
      <c r="O1051" s="83" t="str">
        <f>VLOOKUP(L1051,Kardex!$A$1:$I$4996,5,FALSE)</f>
        <v>SON HERMOSILLO RAQUET</v>
      </c>
      <c r="P1051" s="49">
        <v>0.3</v>
      </c>
      <c r="Q1051" s="120">
        <f t="shared" si="33"/>
        <v>96.793649999999985</v>
      </c>
    </row>
    <row r="1052" spans="1:17" s="125" customFormat="1" ht="12" customHeight="1">
      <c r="A1052" s="83" t="s">
        <v>2311</v>
      </c>
      <c r="B1052" s="84" t="s">
        <v>1249</v>
      </c>
      <c r="C1052" s="34">
        <v>4011900474461</v>
      </c>
      <c r="D1052" s="35">
        <v>311.20999999999998</v>
      </c>
      <c r="E1052" s="67">
        <f t="shared" si="32"/>
        <v>46.681499999999993</v>
      </c>
      <c r="F1052" s="68">
        <v>0.15</v>
      </c>
      <c r="G1052" s="65"/>
      <c r="H1052" s="65" t="s">
        <v>2339</v>
      </c>
      <c r="I1052" s="127">
        <v>44575</v>
      </c>
      <c r="J1052" s="66" t="s">
        <v>2379</v>
      </c>
      <c r="K1052" s="83" t="s">
        <v>3658</v>
      </c>
      <c r="L1052" s="30">
        <v>53190</v>
      </c>
      <c r="M1052" s="83" t="str">
        <f>VLOOKUP(L1052,Kardex!$A$1:$I$4996,2,FALSE)</f>
        <v>ANDUEZA ROMO CLAUDIA</v>
      </c>
      <c r="N1052" s="83" t="str">
        <f>VLOOKUP(L1052,Kardex!$A$1:$I$4996,4,FALSE)</f>
        <v>ASESOR</v>
      </c>
      <c r="O1052" s="83" t="str">
        <f>VLOOKUP(L1052,Kardex!$A$1:$I$4996,5,FALSE)</f>
        <v>SON HERMOSILLO RIO SONORA</v>
      </c>
      <c r="P1052" s="49">
        <v>0.3</v>
      </c>
      <c r="Q1052" s="120">
        <f t="shared" si="33"/>
        <v>14.004449999999997</v>
      </c>
    </row>
    <row r="1053" spans="1:17" s="125" customFormat="1" ht="12" customHeight="1">
      <c r="A1053" s="83" t="s">
        <v>2335</v>
      </c>
      <c r="B1053" s="84" t="s">
        <v>1249</v>
      </c>
      <c r="C1053" s="34">
        <v>2882000041298</v>
      </c>
      <c r="D1053" s="35">
        <v>2571.4699999999998</v>
      </c>
      <c r="E1053" s="67">
        <f t="shared" si="32"/>
        <v>458.45</v>
      </c>
      <c r="F1053" s="68">
        <v>0.17828323877004204</v>
      </c>
      <c r="G1053" s="65"/>
      <c r="H1053" s="65" t="s">
        <v>3784</v>
      </c>
      <c r="I1053" s="127">
        <v>44580</v>
      </c>
      <c r="J1053" s="66" t="s">
        <v>2379</v>
      </c>
      <c r="K1053" s="83" t="s">
        <v>3194</v>
      </c>
      <c r="L1053" s="30">
        <v>53190</v>
      </c>
      <c r="M1053" s="83" t="str">
        <f>VLOOKUP(L1053,Kardex!$A$1:$I$4996,2,FALSE)</f>
        <v>ANDUEZA ROMO CLAUDIA</v>
      </c>
      <c r="N1053" s="83" t="str">
        <f>VLOOKUP(L1053,Kardex!$A$1:$I$4996,4,FALSE)</f>
        <v>ASESOR</v>
      </c>
      <c r="O1053" s="83" t="str">
        <f>VLOOKUP(L1053,Kardex!$A$1:$I$4996,5,FALSE)</f>
        <v>SON HERMOSILLO RIO SONORA</v>
      </c>
      <c r="P1053" s="49">
        <v>0.3</v>
      </c>
      <c r="Q1053" s="120">
        <f t="shared" si="33"/>
        <v>137.535</v>
      </c>
    </row>
    <row r="1054" spans="1:17" s="125" customFormat="1" ht="12" customHeight="1">
      <c r="A1054" s="83" t="s">
        <v>2311</v>
      </c>
      <c r="B1054" s="84" t="s">
        <v>1249</v>
      </c>
      <c r="C1054" s="34">
        <v>4011900480178</v>
      </c>
      <c r="D1054" s="35">
        <v>-6284.18</v>
      </c>
      <c r="E1054" s="67">
        <f t="shared" si="32"/>
        <v>-942.62699999999995</v>
      </c>
      <c r="F1054" s="68">
        <v>0.15</v>
      </c>
      <c r="G1054" s="65"/>
      <c r="H1054" s="65" t="s">
        <v>2308</v>
      </c>
      <c r="I1054" s="127">
        <v>44568</v>
      </c>
      <c r="J1054" s="66" t="s">
        <v>2379</v>
      </c>
      <c r="K1054" s="83" t="s">
        <v>3659</v>
      </c>
      <c r="L1054" s="30">
        <v>52603</v>
      </c>
      <c r="M1054" s="83" t="str">
        <f>VLOOKUP(L1054,Kardex!$A$1:$I$4996,2,FALSE)</f>
        <v>CAMARGO DELGADO ENRIQUE OCTAVIO</v>
      </c>
      <c r="N1054" s="83" t="str">
        <f>VLOOKUP(L1054,Kardex!$A$1:$I$4996,4,FALSE)</f>
        <v>ASESOR</v>
      </c>
      <c r="O1054" s="83" t="str">
        <f>VLOOKUP(L1054,Kardex!$A$1:$I$4996,5,FALSE)</f>
        <v>SON HERMOSILLO RIO SONORA</v>
      </c>
      <c r="P1054" s="49">
        <v>0.3</v>
      </c>
      <c r="Q1054" s="120">
        <f t="shared" si="33"/>
        <v>-282.78809999999999</v>
      </c>
    </row>
    <row r="1055" spans="1:17" s="125" customFormat="1" ht="12" customHeight="1">
      <c r="A1055" s="83" t="s">
        <v>2311</v>
      </c>
      <c r="B1055" s="84" t="s">
        <v>1249</v>
      </c>
      <c r="C1055" s="34">
        <v>4011900462767</v>
      </c>
      <c r="D1055" s="35">
        <v>302.58999999999997</v>
      </c>
      <c r="E1055" s="67">
        <f t="shared" si="32"/>
        <v>45.388499999999993</v>
      </c>
      <c r="F1055" s="68">
        <v>0.15</v>
      </c>
      <c r="G1055" s="65"/>
      <c r="H1055" s="65" t="s">
        <v>2339</v>
      </c>
      <c r="I1055" s="127">
        <v>44582</v>
      </c>
      <c r="J1055" s="66" t="s">
        <v>2379</v>
      </c>
      <c r="K1055" s="83" t="s">
        <v>3195</v>
      </c>
      <c r="L1055" s="30">
        <v>128</v>
      </c>
      <c r="M1055" s="83" t="str">
        <f>VLOOKUP(L1055,Kardex!$A$1:$I$4996,2,FALSE)</f>
        <v>DURAZO VALENCIA CARLOS GERARDO</v>
      </c>
      <c r="N1055" s="83" t="str">
        <f>VLOOKUP(L1055,Kardex!$A$1:$I$4996,4,FALSE)</f>
        <v>ASESOR SENIOR</v>
      </c>
      <c r="O1055" s="83" t="str">
        <f>VLOOKUP(L1055,Kardex!$A$1:$I$4996,5,FALSE)</f>
        <v>SON HERMOSILLO RIO SONORA</v>
      </c>
      <c r="P1055" s="49">
        <v>0.3</v>
      </c>
      <c r="Q1055" s="120">
        <f t="shared" si="33"/>
        <v>13.616549999999998</v>
      </c>
    </row>
    <row r="1056" spans="1:17" s="125" customFormat="1" ht="12" customHeight="1">
      <c r="A1056" s="83" t="s">
        <v>2311</v>
      </c>
      <c r="B1056" s="84" t="s">
        <v>1249</v>
      </c>
      <c r="C1056" s="34">
        <v>4012100335698</v>
      </c>
      <c r="D1056" s="35">
        <v>1175.8599999999999</v>
      </c>
      <c r="E1056" s="67">
        <f t="shared" si="32"/>
        <v>176.37899999999999</v>
      </c>
      <c r="F1056" s="68">
        <v>0.15</v>
      </c>
      <c r="G1056" s="65"/>
      <c r="H1056" s="65" t="s">
        <v>2265</v>
      </c>
      <c r="I1056" s="127">
        <v>44582</v>
      </c>
      <c r="J1056" s="66" t="s">
        <v>2322</v>
      </c>
      <c r="K1056" s="83" t="s">
        <v>3195</v>
      </c>
      <c r="L1056" s="30">
        <v>128</v>
      </c>
      <c r="M1056" s="83" t="str">
        <f>VLOOKUP(L1056,Kardex!$A$1:$I$4996,2,FALSE)</f>
        <v>DURAZO VALENCIA CARLOS GERARDO</v>
      </c>
      <c r="N1056" s="83" t="str">
        <f>VLOOKUP(L1056,Kardex!$A$1:$I$4996,4,FALSE)</f>
        <v>ASESOR SENIOR</v>
      </c>
      <c r="O1056" s="83" t="str">
        <f>VLOOKUP(L1056,Kardex!$A$1:$I$4996,5,FALSE)</f>
        <v>SON HERMOSILLO RIO SONORA</v>
      </c>
      <c r="P1056" s="49">
        <v>0.3</v>
      </c>
      <c r="Q1056" s="120">
        <f t="shared" si="33"/>
        <v>52.913699999999999</v>
      </c>
    </row>
    <row r="1057" spans="1:17" s="125" customFormat="1" ht="12" customHeight="1">
      <c r="A1057" s="83" t="s">
        <v>2338</v>
      </c>
      <c r="B1057" s="84" t="s">
        <v>1249</v>
      </c>
      <c r="C1057" s="34">
        <v>3102000020544</v>
      </c>
      <c r="D1057" s="35">
        <v>169.8</v>
      </c>
      <c r="E1057" s="67">
        <f t="shared" si="32"/>
        <v>22.074000000000002</v>
      </c>
      <c r="F1057" s="68">
        <v>0.13</v>
      </c>
      <c r="G1057" s="65"/>
      <c r="H1057" s="65" t="s">
        <v>2339</v>
      </c>
      <c r="I1057" s="127">
        <v>44585</v>
      </c>
      <c r="J1057" s="66" t="s">
        <v>2379</v>
      </c>
      <c r="K1057" s="83" t="s">
        <v>3196</v>
      </c>
      <c r="L1057" s="30">
        <v>128</v>
      </c>
      <c r="M1057" s="83" t="str">
        <f>VLOOKUP(L1057,Kardex!$A$1:$I$4996,2,FALSE)</f>
        <v>DURAZO VALENCIA CARLOS GERARDO</v>
      </c>
      <c r="N1057" s="83" t="str">
        <f>VLOOKUP(L1057,Kardex!$A$1:$I$4996,4,FALSE)</f>
        <v>ASESOR SENIOR</v>
      </c>
      <c r="O1057" s="83" t="str">
        <f>VLOOKUP(L1057,Kardex!$A$1:$I$4996,5,FALSE)</f>
        <v>SON HERMOSILLO RIO SONORA</v>
      </c>
      <c r="P1057" s="49">
        <v>0.3</v>
      </c>
      <c r="Q1057" s="120">
        <f t="shared" si="33"/>
        <v>6.6222000000000003</v>
      </c>
    </row>
    <row r="1058" spans="1:17" s="125" customFormat="1" ht="12" customHeight="1">
      <c r="A1058" s="83" t="s">
        <v>2311</v>
      </c>
      <c r="B1058" s="84" t="s">
        <v>1249</v>
      </c>
      <c r="C1058" s="34">
        <v>4012000034670</v>
      </c>
      <c r="D1058" s="35">
        <v>257.05</v>
      </c>
      <c r="E1058" s="67">
        <f t="shared" si="32"/>
        <v>38.557499999999997</v>
      </c>
      <c r="F1058" s="68">
        <v>0.15</v>
      </c>
      <c r="G1058" s="65"/>
      <c r="H1058" s="65" t="s">
        <v>2339</v>
      </c>
      <c r="I1058" s="127">
        <v>44567</v>
      </c>
      <c r="J1058" s="66" t="s">
        <v>2379</v>
      </c>
      <c r="K1058" s="83" t="s">
        <v>3197</v>
      </c>
      <c r="L1058" s="30">
        <v>61637</v>
      </c>
      <c r="M1058" s="83" t="str">
        <f>VLOOKUP(L1058,Kardex!$A$1:$I$4996,2,FALSE)</f>
        <v>CAPITAINE DROUAILLET DENISSE</v>
      </c>
      <c r="N1058" s="83" t="str">
        <f>VLOOKUP(L1058,Kardex!$A$1:$I$4996,4,FALSE)</f>
        <v>EJECUTIVO DE SERVICIO</v>
      </c>
      <c r="O1058" s="83" t="str">
        <f>VLOOKUP(L1058,Kardex!$A$1:$I$4996,5,FALSE)</f>
        <v>VER BOCA DEL RIO LAS AMERICAS</v>
      </c>
      <c r="P1058" s="49">
        <v>0.3</v>
      </c>
      <c r="Q1058" s="120">
        <f t="shared" si="33"/>
        <v>11.56725</v>
      </c>
    </row>
    <row r="1059" spans="1:17" s="125" customFormat="1" ht="12" customHeight="1">
      <c r="A1059" s="83" t="s">
        <v>2311</v>
      </c>
      <c r="B1059" s="84" t="s">
        <v>1249</v>
      </c>
      <c r="C1059" s="34">
        <v>4012000063367</v>
      </c>
      <c r="D1059" s="35">
        <v>502.36</v>
      </c>
      <c r="E1059" s="67">
        <f t="shared" si="32"/>
        <v>75.353999999999999</v>
      </c>
      <c r="F1059" s="68">
        <v>0.15</v>
      </c>
      <c r="G1059" s="65"/>
      <c r="H1059" s="65" t="s">
        <v>2339</v>
      </c>
      <c r="I1059" s="127">
        <v>44567</v>
      </c>
      <c r="J1059" s="66" t="s">
        <v>2379</v>
      </c>
      <c r="K1059" s="83" t="s">
        <v>3198</v>
      </c>
      <c r="L1059" s="30">
        <v>61637</v>
      </c>
      <c r="M1059" s="83" t="str">
        <f>VLOOKUP(L1059,Kardex!$A$1:$I$4996,2,FALSE)</f>
        <v>CAPITAINE DROUAILLET DENISSE</v>
      </c>
      <c r="N1059" s="83" t="str">
        <f>VLOOKUP(L1059,Kardex!$A$1:$I$4996,4,FALSE)</f>
        <v>EJECUTIVO DE SERVICIO</v>
      </c>
      <c r="O1059" s="83" t="str">
        <f>VLOOKUP(L1059,Kardex!$A$1:$I$4996,5,FALSE)</f>
        <v>VER BOCA DEL RIO LAS AMERICAS</v>
      </c>
      <c r="P1059" s="49">
        <v>0.3</v>
      </c>
      <c r="Q1059" s="120">
        <f t="shared" si="33"/>
        <v>22.606199999999998</v>
      </c>
    </row>
    <row r="1060" spans="1:17" s="125" customFormat="1" ht="12" customHeight="1">
      <c r="A1060" s="83" t="s">
        <v>2311</v>
      </c>
      <c r="B1060" s="84" t="s">
        <v>1249</v>
      </c>
      <c r="C1060" s="34">
        <v>4012000033508</v>
      </c>
      <c r="D1060" s="35">
        <v>632.23</v>
      </c>
      <c r="E1060" s="67">
        <f t="shared" si="32"/>
        <v>94.834500000000006</v>
      </c>
      <c r="F1060" s="68">
        <v>0.15</v>
      </c>
      <c r="G1060" s="65"/>
      <c r="H1060" s="65" t="s">
        <v>2339</v>
      </c>
      <c r="I1060" s="127">
        <v>44574</v>
      </c>
      <c r="J1060" s="66" t="s">
        <v>2379</v>
      </c>
      <c r="K1060" s="83" t="s">
        <v>3199</v>
      </c>
      <c r="L1060" s="30">
        <v>61637</v>
      </c>
      <c r="M1060" s="83" t="str">
        <f>VLOOKUP(L1060,Kardex!$A$1:$I$4996,2,FALSE)</f>
        <v>CAPITAINE DROUAILLET DENISSE</v>
      </c>
      <c r="N1060" s="83" t="str">
        <f>VLOOKUP(L1060,Kardex!$A$1:$I$4996,4,FALSE)</f>
        <v>EJECUTIVO DE SERVICIO</v>
      </c>
      <c r="O1060" s="83" t="str">
        <f>VLOOKUP(L1060,Kardex!$A$1:$I$4996,5,FALSE)</f>
        <v>VER BOCA DEL RIO LAS AMERICAS</v>
      </c>
      <c r="P1060" s="49">
        <v>0.3</v>
      </c>
      <c r="Q1060" s="120">
        <f t="shared" si="33"/>
        <v>28.45035</v>
      </c>
    </row>
    <row r="1061" spans="1:17" s="125" customFormat="1" ht="12" customHeight="1">
      <c r="A1061" s="83" t="s">
        <v>2311</v>
      </c>
      <c r="B1061" s="84" t="s">
        <v>1249</v>
      </c>
      <c r="C1061" s="34">
        <v>4011900499114</v>
      </c>
      <c r="D1061" s="35">
        <v>394.43</v>
      </c>
      <c r="E1061" s="67">
        <f t="shared" si="32"/>
        <v>59.164499999999997</v>
      </c>
      <c r="F1061" s="68">
        <v>0.15</v>
      </c>
      <c r="G1061" s="65"/>
      <c r="H1061" s="65" t="s">
        <v>2339</v>
      </c>
      <c r="I1061" s="127">
        <v>44578</v>
      </c>
      <c r="J1061" s="66" t="s">
        <v>2379</v>
      </c>
      <c r="K1061" s="83" t="s">
        <v>3200</v>
      </c>
      <c r="L1061" s="30">
        <v>61637</v>
      </c>
      <c r="M1061" s="83" t="str">
        <f>VLOOKUP(L1061,Kardex!$A$1:$I$4996,2,FALSE)</f>
        <v>CAPITAINE DROUAILLET DENISSE</v>
      </c>
      <c r="N1061" s="83" t="str">
        <f>VLOOKUP(L1061,Kardex!$A$1:$I$4996,4,FALSE)</f>
        <v>EJECUTIVO DE SERVICIO</v>
      </c>
      <c r="O1061" s="83" t="str">
        <f>VLOOKUP(L1061,Kardex!$A$1:$I$4996,5,FALSE)</f>
        <v>VER BOCA DEL RIO LAS AMERICAS</v>
      </c>
      <c r="P1061" s="49">
        <v>0.3</v>
      </c>
      <c r="Q1061" s="120">
        <f t="shared" si="33"/>
        <v>17.74935</v>
      </c>
    </row>
    <row r="1062" spans="1:17" s="125" customFormat="1" ht="12" customHeight="1">
      <c r="A1062" s="83" t="s">
        <v>2335</v>
      </c>
      <c r="B1062" s="84" t="s">
        <v>1249</v>
      </c>
      <c r="C1062" s="34">
        <v>2882200001741</v>
      </c>
      <c r="D1062" s="35">
        <v>14144.38</v>
      </c>
      <c r="E1062" s="67">
        <f t="shared" si="32"/>
        <v>2687.4321999999997</v>
      </c>
      <c r="F1062" s="68">
        <v>0.19</v>
      </c>
      <c r="G1062" s="65"/>
      <c r="H1062" s="65" t="s">
        <v>2266</v>
      </c>
      <c r="I1062" s="127">
        <v>44580</v>
      </c>
      <c r="J1062" s="66" t="s">
        <v>2322</v>
      </c>
      <c r="K1062" s="83" t="s">
        <v>4128</v>
      </c>
      <c r="L1062" s="30">
        <v>61637</v>
      </c>
      <c r="M1062" s="83" t="str">
        <f>VLOOKUP(L1062,Kardex!$A$1:$I$4996,2,FALSE)</f>
        <v>CAPITAINE DROUAILLET DENISSE</v>
      </c>
      <c r="N1062" s="83" t="str">
        <f>VLOOKUP(L1062,Kardex!$A$1:$I$4996,4,FALSE)</f>
        <v>EJECUTIVO DE SERVICIO</v>
      </c>
      <c r="O1062" s="83" t="str">
        <f>VLOOKUP(L1062,Kardex!$A$1:$I$4996,5,FALSE)</f>
        <v>VER BOCA DEL RIO LAS AMERICAS</v>
      </c>
      <c r="P1062" s="49">
        <v>0.3</v>
      </c>
      <c r="Q1062" s="120">
        <f t="shared" si="33"/>
        <v>806.22965999999985</v>
      </c>
    </row>
    <row r="1063" spans="1:17" s="125" customFormat="1" ht="12" customHeight="1">
      <c r="A1063" s="83" t="s">
        <v>2335</v>
      </c>
      <c r="B1063" s="84" t="s">
        <v>1249</v>
      </c>
      <c r="C1063" s="34">
        <v>2882100054862</v>
      </c>
      <c r="D1063" s="35">
        <v>2194.9899999999998</v>
      </c>
      <c r="E1063" s="67">
        <f t="shared" si="32"/>
        <v>373.15</v>
      </c>
      <c r="F1063" s="68">
        <v>0.17000077449099996</v>
      </c>
      <c r="G1063" s="65"/>
      <c r="H1063" s="65" t="s">
        <v>3784</v>
      </c>
      <c r="I1063" s="127">
        <v>44582</v>
      </c>
      <c r="J1063" s="66" t="s">
        <v>2322</v>
      </c>
      <c r="K1063" s="83" t="s">
        <v>3660</v>
      </c>
      <c r="L1063" s="30">
        <v>61637</v>
      </c>
      <c r="M1063" s="83" t="str">
        <f>VLOOKUP(L1063,Kardex!$A$1:$I$4996,2,FALSE)</f>
        <v>CAPITAINE DROUAILLET DENISSE</v>
      </c>
      <c r="N1063" s="83" t="str">
        <f>VLOOKUP(L1063,Kardex!$A$1:$I$4996,4,FALSE)</f>
        <v>EJECUTIVO DE SERVICIO</v>
      </c>
      <c r="O1063" s="83" t="str">
        <f>VLOOKUP(L1063,Kardex!$A$1:$I$4996,5,FALSE)</f>
        <v>VER BOCA DEL RIO LAS AMERICAS</v>
      </c>
      <c r="P1063" s="49">
        <v>0.3</v>
      </c>
      <c r="Q1063" s="120">
        <f t="shared" si="33"/>
        <v>111.94499999999999</v>
      </c>
    </row>
    <row r="1064" spans="1:17" s="125" customFormat="1" ht="12" customHeight="1">
      <c r="A1064" s="83" t="s">
        <v>2311</v>
      </c>
      <c r="B1064" s="84" t="s">
        <v>1249</v>
      </c>
      <c r="C1064" s="34">
        <v>4012200010236</v>
      </c>
      <c r="D1064" s="35">
        <v>3400.27</v>
      </c>
      <c r="E1064" s="67">
        <f t="shared" si="32"/>
        <v>510.04049999999995</v>
      </c>
      <c r="F1064" s="68">
        <v>0.15</v>
      </c>
      <c r="G1064" s="65"/>
      <c r="H1064" s="65" t="s">
        <v>2266</v>
      </c>
      <c r="I1064" s="127">
        <v>44585</v>
      </c>
      <c r="J1064" s="66" t="s">
        <v>2322</v>
      </c>
      <c r="K1064" s="83" t="s">
        <v>4129</v>
      </c>
      <c r="L1064" s="30">
        <v>61637</v>
      </c>
      <c r="M1064" s="83" t="str">
        <f>VLOOKUP(L1064,Kardex!$A$1:$I$4996,2,FALSE)</f>
        <v>CAPITAINE DROUAILLET DENISSE</v>
      </c>
      <c r="N1064" s="83" t="str">
        <f>VLOOKUP(L1064,Kardex!$A$1:$I$4996,4,FALSE)</f>
        <v>EJECUTIVO DE SERVICIO</v>
      </c>
      <c r="O1064" s="83" t="str">
        <f>VLOOKUP(L1064,Kardex!$A$1:$I$4996,5,FALSE)</f>
        <v>VER BOCA DEL RIO LAS AMERICAS</v>
      </c>
      <c r="P1064" s="49">
        <v>0.3</v>
      </c>
      <c r="Q1064" s="120">
        <f t="shared" si="33"/>
        <v>153.01214999999999</v>
      </c>
    </row>
    <row r="1065" spans="1:17" s="125" customFormat="1" ht="12" customHeight="1">
      <c r="A1065" s="83" t="s">
        <v>2311</v>
      </c>
      <c r="B1065" s="84" t="s">
        <v>1249</v>
      </c>
      <c r="C1065" s="34">
        <v>4011900328983</v>
      </c>
      <c r="D1065" s="35">
        <v>483.73</v>
      </c>
      <c r="E1065" s="67">
        <f t="shared" si="32"/>
        <v>72.5595</v>
      </c>
      <c r="F1065" s="68">
        <v>0.15</v>
      </c>
      <c r="G1065" s="65"/>
      <c r="H1065" s="65" t="s">
        <v>2339</v>
      </c>
      <c r="I1065" s="127">
        <v>44587</v>
      </c>
      <c r="J1065" s="66" t="s">
        <v>2379</v>
      </c>
      <c r="K1065" s="83" t="s">
        <v>3201</v>
      </c>
      <c r="L1065" s="30">
        <v>61637</v>
      </c>
      <c r="M1065" s="83" t="str">
        <f>VLOOKUP(L1065,Kardex!$A$1:$I$4996,2,FALSE)</f>
        <v>CAPITAINE DROUAILLET DENISSE</v>
      </c>
      <c r="N1065" s="83" t="str">
        <f>VLOOKUP(L1065,Kardex!$A$1:$I$4996,4,FALSE)</f>
        <v>EJECUTIVO DE SERVICIO</v>
      </c>
      <c r="O1065" s="83" t="str">
        <f>VLOOKUP(L1065,Kardex!$A$1:$I$4996,5,FALSE)</f>
        <v>VER BOCA DEL RIO LAS AMERICAS</v>
      </c>
      <c r="P1065" s="49">
        <v>0.3</v>
      </c>
      <c r="Q1065" s="120">
        <f t="shared" si="33"/>
        <v>21.767849999999999</v>
      </c>
    </row>
    <row r="1066" spans="1:17" s="125" customFormat="1" ht="12" customHeight="1">
      <c r="A1066" s="83" t="s">
        <v>2311</v>
      </c>
      <c r="B1066" s="84" t="s">
        <v>1249</v>
      </c>
      <c r="C1066" s="34">
        <v>4012000237902</v>
      </c>
      <c r="D1066" s="35">
        <v>568.78</v>
      </c>
      <c r="E1066" s="67">
        <f t="shared" si="32"/>
        <v>85.316999999999993</v>
      </c>
      <c r="F1066" s="68">
        <v>0.15</v>
      </c>
      <c r="G1066" s="65"/>
      <c r="H1066" s="65" t="s">
        <v>2339</v>
      </c>
      <c r="I1066" s="127">
        <v>44587</v>
      </c>
      <c r="J1066" s="66" t="s">
        <v>2379</v>
      </c>
      <c r="K1066" s="83" t="s">
        <v>3200</v>
      </c>
      <c r="L1066" s="30">
        <v>61637</v>
      </c>
      <c r="M1066" s="83" t="str">
        <f>VLOOKUP(L1066,Kardex!$A$1:$I$4996,2,FALSE)</f>
        <v>CAPITAINE DROUAILLET DENISSE</v>
      </c>
      <c r="N1066" s="83" t="str">
        <f>VLOOKUP(L1066,Kardex!$A$1:$I$4996,4,FALSE)</f>
        <v>EJECUTIVO DE SERVICIO</v>
      </c>
      <c r="O1066" s="83" t="str">
        <f>VLOOKUP(L1066,Kardex!$A$1:$I$4996,5,FALSE)</f>
        <v>VER BOCA DEL RIO LAS AMERICAS</v>
      </c>
      <c r="P1066" s="49">
        <v>0.3</v>
      </c>
      <c r="Q1066" s="120">
        <f t="shared" si="33"/>
        <v>25.595099999999999</v>
      </c>
    </row>
    <row r="1067" spans="1:17" s="125" customFormat="1" ht="12" customHeight="1">
      <c r="A1067" s="83" t="s">
        <v>2311</v>
      </c>
      <c r="B1067" s="84" t="s">
        <v>1249</v>
      </c>
      <c r="C1067" s="34">
        <v>4012200011179</v>
      </c>
      <c r="D1067" s="35">
        <v>6001.94</v>
      </c>
      <c r="E1067" s="67">
        <f t="shared" si="32"/>
        <v>900.29099999999994</v>
      </c>
      <c r="F1067" s="68">
        <v>0.15</v>
      </c>
      <c r="G1067" s="65"/>
      <c r="H1067" s="65" t="s">
        <v>2266</v>
      </c>
      <c r="I1067" s="127">
        <v>44582</v>
      </c>
      <c r="J1067" s="66" t="s">
        <v>2322</v>
      </c>
      <c r="K1067" s="83" t="s">
        <v>3204</v>
      </c>
      <c r="L1067" s="30">
        <v>60793</v>
      </c>
      <c r="M1067" s="83" t="str">
        <f>VLOOKUP(L1067,Kardex!$A$1:$I$4996,2,FALSE)</f>
        <v>GARCIA GOMEZ LAURA MAYELA</v>
      </c>
      <c r="N1067" s="83" t="str">
        <f>VLOOKUP(L1067,Kardex!$A$1:$I$4996,4,FALSE)</f>
        <v>ASESOR</v>
      </c>
      <c r="O1067" s="83" t="str">
        <f>VLOOKUP(L1067,Kardex!$A$1:$I$4996,5,FALSE)</f>
        <v>VER BOCA DEL RIO LAS AMERICAS</v>
      </c>
      <c r="P1067" s="49">
        <v>0.3</v>
      </c>
      <c r="Q1067" s="120">
        <f t="shared" si="33"/>
        <v>270.08729999999997</v>
      </c>
    </row>
    <row r="1068" spans="1:17" s="125" customFormat="1" ht="12" customHeight="1">
      <c r="A1068" s="83" t="s">
        <v>2311</v>
      </c>
      <c r="B1068" s="84" t="s">
        <v>1249</v>
      </c>
      <c r="C1068" s="34">
        <v>4012000548980</v>
      </c>
      <c r="D1068" s="35">
        <v>353.76</v>
      </c>
      <c r="E1068" s="67">
        <f t="shared" si="32"/>
        <v>53.064</v>
      </c>
      <c r="F1068" s="68">
        <v>0.15</v>
      </c>
      <c r="G1068" s="65"/>
      <c r="H1068" s="65" t="s">
        <v>2339</v>
      </c>
      <c r="I1068" s="127">
        <v>44585</v>
      </c>
      <c r="J1068" s="66" t="s">
        <v>2379</v>
      </c>
      <c r="K1068" s="83" t="s">
        <v>3203</v>
      </c>
      <c r="L1068" s="30">
        <v>60793</v>
      </c>
      <c r="M1068" s="83" t="str">
        <f>VLOOKUP(L1068,Kardex!$A$1:$I$4996,2,FALSE)</f>
        <v>GARCIA GOMEZ LAURA MAYELA</v>
      </c>
      <c r="N1068" s="83" t="str">
        <f>VLOOKUP(L1068,Kardex!$A$1:$I$4996,4,FALSE)</f>
        <v>ASESOR</v>
      </c>
      <c r="O1068" s="83" t="str">
        <f>VLOOKUP(L1068,Kardex!$A$1:$I$4996,5,FALSE)</f>
        <v>VER BOCA DEL RIO LAS AMERICAS</v>
      </c>
      <c r="P1068" s="49">
        <v>0.3</v>
      </c>
      <c r="Q1068" s="120">
        <f t="shared" si="33"/>
        <v>15.9192</v>
      </c>
    </row>
    <row r="1069" spans="1:17" s="125" customFormat="1" ht="12" customHeight="1">
      <c r="A1069" s="83" t="s">
        <v>2311</v>
      </c>
      <c r="B1069" s="84" t="s">
        <v>1249</v>
      </c>
      <c r="C1069" s="34">
        <v>4012000630597</v>
      </c>
      <c r="D1069" s="35">
        <v>463.23</v>
      </c>
      <c r="E1069" s="67">
        <f t="shared" si="32"/>
        <v>69.484499999999997</v>
      </c>
      <c r="F1069" s="68">
        <v>0.15</v>
      </c>
      <c r="G1069" s="65"/>
      <c r="H1069" s="65" t="s">
        <v>2339</v>
      </c>
      <c r="I1069" s="127">
        <v>44585</v>
      </c>
      <c r="J1069" s="66" t="s">
        <v>2379</v>
      </c>
      <c r="K1069" s="83" t="s">
        <v>3202</v>
      </c>
      <c r="L1069" s="30">
        <v>60793</v>
      </c>
      <c r="M1069" s="83" t="str">
        <f>VLOOKUP(L1069,Kardex!$A$1:$I$4996,2,FALSE)</f>
        <v>GARCIA GOMEZ LAURA MAYELA</v>
      </c>
      <c r="N1069" s="83" t="str">
        <f>VLOOKUP(L1069,Kardex!$A$1:$I$4996,4,FALSE)</f>
        <v>ASESOR</v>
      </c>
      <c r="O1069" s="83" t="str">
        <f>VLOOKUP(L1069,Kardex!$A$1:$I$4996,5,FALSE)</f>
        <v>VER BOCA DEL RIO LAS AMERICAS</v>
      </c>
      <c r="P1069" s="49">
        <v>0.3</v>
      </c>
      <c r="Q1069" s="120">
        <f t="shared" si="33"/>
        <v>20.84535</v>
      </c>
    </row>
    <row r="1070" spans="1:17" s="125" customFormat="1" ht="12" customHeight="1">
      <c r="A1070" s="83" t="s">
        <v>2311</v>
      </c>
      <c r="B1070" s="84" t="s">
        <v>1249</v>
      </c>
      <c r="C1070" s="34">
        <v>4012000589028</v>
      </c>
      <c r="D1070" s="35">
        <v>400.31</v>
      </c>
      <c r="E1070" s="67">
        <f t="shared" si="32"/>
        <v>60.046499999999995</v>
      </c>
      <c r="F1070" s="68">
        <v>0.15</v>
      </c>
      <c r="G1070" s="65"/>
      <c r="H1070" s="65" t="s">
        <v>2339</v>
      </c>
      <c r="I1070" s="127">
        <v>44587</v>
      </c>
      <c r="J1070" s="66" t="s">
        <v>2379</v>
      </c>
      <c r="K1070" s="83" t="s">
        <v>3584</v>
      </c>
      <c r="L1070" s="30">
        <v>60793</v>
      </c>
      <c r="M1070" s="83" t="str">
        <f>VLOOKUP(L1070,Kardex!$A$1:$I$4996,2,FALSE)</f>
        <v>GARCIA GOMEZ LAURA MAYELA</v>
      </c>
      <c r="N1070" s="83" t="str">
        <f>VLOOKUP(L1070,Kardex!$A$1:$I$4996,4,FALSE)</f>
        <v>ASESOR</v>
      </c>
      <c r="O1070" s="83" t="str">
        <f>VLOOKUP(L1070,Kardex!$A$1:$I$4996,5,FALSE)</f>
        <v>VER BOCA DEL RIO LAS AMERICAS</v>
      </c>
      <c r="P1070" s="49">
        <v>0.3</v>
      </c>
      <c r="Q1070" s="120">
        <f t="shared" si="33"/>
        <v>18.013949999999998</v>
      </c>
    </row>
    <row r="1071" spans="1:17" s="125" customFormat="1" ht="12" customHeight="1">
      <c r="A1071" s="83" t="s">
        <v>2335</v>
      </c>
      <c r="B1071" s="84" t="s">
        <v>1249</v>
      </c>
      <c r="C1071" s="34">
        <v>2882000020964</v>
      </c>
      <c r="D1071" s="35">
        <v>565.32000000000005</v>
      </c>
      <c r="E1071" s="67">
        <f t="shared" si="32"/>
        <v>107.41080000000001</v>
      </c>
      <c r="F1071" s="68">
        <v>0.19</v>
      </c>
      <c r="G1071" s="65"/>
      <c r="H1071" s="65" t="s">
        <v>3784</v>
      </c>
      <c r="I1071" s="127">
        <v>44589</v>
      </c>
      <c r="J1071" s="66" t="s">
        <v>2379</v>
      </c>
      <c r="K1071" s="83" t="s">
        <v>3204</v>
      </c>
      <c r="L1071" s="30">
        <v>60793</v>
      </c>
      <c r="M1071" s="83" t="str">
        <f>VLOOKUP(L1071,Kardex!$A$1:$I$4996,2,FALSE)</f>
        <v>GARCIA GOMEZ LAURA MAYELA</v>
      </c>
      <c r="N1071" s="83" t="str">
        <f>VLOOKUP(L1071,Kardex!$A$1:$I$4996,4,FALSE)</f>
        <v>ASESOR</v>
      </c>
      <c r="O1071" s="83" t="str">
        <f>VLOOKUP(L1071,Kardex!$A$1:$I$4996,5,FALSE)</f>
        <v>VER BOCA DEL RIO LAS AMERICAS</v>
      </c>
      <c r="P1071" s="49">
        <v>0.3</v>
      </c>
      <c r="Q1071" s="120">
        <f t="shared" si="33"/>
        <v>32.223240000000004</v>
      </c>
    </row>
    <row r="1072" spans="1:17" s="125" customFormat="1" ht="12" customHeight="1">
      <c r="A1072" s="83" t="s">
        <v>2335</v>
      </c>
      <c r="B1072" s="84" t="s">
        <v>1249</v>
      </c>
      <c r="C1072" s="34">
        <v>2882000018154</v>
      </c>
      <c r="D1072" s="35">
        <v>341.66</v>
      </c>
      <c r="E1072" s="67">
        <f t="shared" si="32"/>
        <v>58.08</v>
      </c>
      <c r="F1072" s="68">
        <v>0.16999356084996778</v>
      </c>
      <c r="G1072" s="65"/>
      <c r="H1072" s="65" t="s">
        <v>3784</v>
      </c>
      <c r="I1072" s="127">
        <v>44568</v>
      </c>
      <c r="J1072" s="66" t="s">
        <v>2379</v>
      </c>
      <c r="K1072" s="83" t="s">
        <v>3205</v>
      </c>
      <c r="L1072" s="30">
        <v>5966</v>
      </c>
      <c r="M1072" s="83" t="str">
        <f>VLOOKUP(L1072,Kardex!$A$1:$I$4996,2,FALSE)</f>
        <v>MARTINEZ SANDIEL MARIA EUGENIA</v>
      </c>
      <c r="N1072" s="83" t="str">
        <f>VLOOKUP(L1072,Kardex!$A$1:$I$4996,4,FALSE)</f>
        <v>SUBDIRECTOR DE PROMOCION</v>
      </c>
      <c r="O1072" s="83" t="str">
        <f>VLOOKUP(L1072,Kardex!$A$1:$I$4996,5,FALSE)</f>
        <v>VER BOCA DEL RIO LAS AMERICAS</v>
      </c>
      <c r="P1072" s="49">
        <v>0.3</v>
      </c>
      <c r="Q1072" s="120">
        <f t="shared" si="33"/>
        <v>17.423999999999999</v>
      </c>
    </row>
    <row r="1073" spans="1:17" s="125" customFormat="1" ht="12" customHeight="1">
      <c r="A1073" s="83" t="s">
        <v>2311</v>
      </c>
      <c r="B1073" s="84" t="s">
        <v>1249</v>
      </c>
      <c r="C1073" s="34">
        <v>4011900474645</v>
      </c>
      <c r="D1073" s="35">
        <v>4847.5600000000004</v>
      </c>
      <c r="E1073" s="67">
        <f t="shared" si="32"/>
        <v>727.13400000000001</v>
      </c>
      <c r="F1073" s="68">
        <v>0.15</v>
      </c>
      <c r="G1073" s="65"/>
      <c r="H1073" s="65" t="s">
        <v>2266</v>
      </c>
      <c r="I1073" s="127">
        <v>44582</v>
      </c>
      <c r="J1073" s="66" t="s">
        <v>2379</v>
      </c>
      <c r="K1073" s="83" t="s">
        <v>4130</v>
      </c>
      <c r="L1073" s="30">
        <v>5966</v>
      </c>
      <c r="M1073" s="83" t="str">
        <f>VLOOKUP(L1073,Kardex!$A$1:$I$4996,2,FALSE)</f>
        <v>MARTINEZ SANDIEL MARIA EUGENIA</v>
      </c>
      <c r="N1073" s="83" t="str">
        <f>VLOOKUP(L1073,Kardex!$A$1:$I$4996,4,FALSE)</f>
        <v>SUBDIRECTOR DE PROMOCION</v>
      </c>
      <c r="O1073" s="83" t="str">
        <f>VLOOKUP(L1073,Kardex!$A$1:$I$4996,5,FALSE)</f>
        <v>VER BOCA DEL RIO LAS AMERICAS</v>
      </c>
      <c r="P1073" s="49">
        <v>0.3</v>
      </c>
      <c r="Q1073" s="120">
        <f t="shared" si="33"/>
        <v>218.14019999999999</v>
      </c>
    </row>
    <row r="1074" spans="1:17" s="125" customFormat="1" ht="12" customHeight="1">
      <c r="A1074" s="83" t="s">
        <v>2311</v>
      </c>
      <c r="B1074" s="84" t="s">
        <v>1249</v>
      </c>
      <c r="C1074" s="34">
        <v>4011900474472</v>
      </c>
      <c r="D1074" s="35">
        <v>4354.25</v>
      </c>
      <c r="E1074" s="67">
        <f t="shared" si="32"/>
        <v>653.13749999999993</v>
      </c>
      <c r="F1074" s="68">
        <v>0.15</v>
      </c>
      <c r="G1074" s="65"/>
      <c r="H1074" s="65" t="s">
        <v>2266</v>
      </c>
      <c r="I1074" s="127">
        <v>44588</v>
      </c>
      <c r="J1074" s="66" t="s">
        <v>2379</v>
      </c>
      <c r="K1074" s="83" t="s">
        <v>3205</v>
      </c>
      <c r="L1074" s="30">
        <v>5966</v>
      </c>
      <c r="M1074" s="83" t="str">
        <f>VLOOKUP(L1074,Kardex!$A$1:$I$4996,2,FALSE)</f>
        <v>MARTINEZ SANDIEL MARIA EUGENIA</v>
      </c>
      <c r="N1074" s="83" t="str">
        <f>VLOOKUP(L1074,Kardex!$A$1:$I$4996,4,FALSE)</f>
        <v>SUBDIRECTOR DE PROMOCION</v>
      </c>
      <c r="O1074" s="83" t="str">
        <f>VLOOKUP(L1074,Kardex!$A$1:$I$4996,5,FALSE)</f>
        <v>VER BOCA DEL RIO LAS AMERICAS</v>
      </c>
      <c r="P1074" s="49">
        <v>0.3</v>
      </c>
      <c r="Q1074" s="120">
        <f t="shared" si="33"/>
        <v>195.94124999999997</v>
      </c>
    </row>
    <row r="1075" spans="1:17" s="125" customFormat="1" ht="12" customHeight="1">
      <c r="A1075" s="83" t="s">
        <v>2335</v>
      </c>
      <c r="B1075" s="84" t="s">
        <v>1249</v>
      </c>
      <c r="C1075" s="34">
        <v>2882000026594</v>
      </c>
      <c r="D1075" s="35">
        <v>1167.05</v>
      </c>
      <c r="E1075" s="67">
        <f t="shared" si="32"/>
        <v>198.4</v>
      </c>
      <c r="F1075" s="68">
        <v>0.1700012852919755</v>
      </c>
      <c r="G1075" s="65"/>
      <c r="H1075" s="65" t="s">
        <v>3784</v>
      </c>
      <c r="I1075" s="127">
        <v>44592</v>
      </c>
      <c r="J1075" s="66" t="s">
        <v>2379</v>
      </c>
      <c r="K1075" s="83" t="s">
        <v>3206</v>
      </c>
      <c r="L1075" s="30">
        <v>5966</v>
      </c>
      <c r="M1075" s="83" t="str">
        <f>VLOOKUP(L1075,Kardex!$A$1:$I$4996,2,FALSE)</f>
        <v>MARTINEZ SANDIEL MARIA EUGENIA</v>
      </c>
      <c r="N1075" s="83" t="str">
        <f>VLOOKUP(L1075,Kardex!$A$1:$I$4996,4,FALSE)</f>
        <v>SUBDIRECTOR DE PROMOCION</v>
      </c>
      <c r="O1075" s="83" t="str">
        <f>VLOOKUP(L1075,Kardex!$A$1:$I$4996,5,FALSE)</f>
        <v>VER BOCA DEL RIO LAS AMERICAS</v>
      </c>
      <c r="P1075" s="49">
        <v>0.3</v>
      </c>
      <c r="Q1075" s="120">
        <f t="shared" si="33"/>
        <v>59.519999999999996</v>
      </c>
    </row>
    <row r="1076" spans="1:17" s="125" customFormat="1" ht="12" customHeight="1">
      <c r="A1076" s="83" t="s">
        <v>2335</v>
      </c>
      <c r="B1076" s="84" t="s">
        <v>1249</v>
      </c>
      <c r="C1076" s="34">
        <v>2882000026791</v>
      </c>
      <c r="D1076" s="35">
        <v>1162.22</v>
      </c>
      <c r="E1076" s="67">
        <f t="shared" si="32"/>
        <v>197.58</v>
      </c>
      <c r="F1076" s="68">
        <v>0.17000223709796769</v>
      </c>
      <c r="G1076" s="65"/>
      <c r="H1076" s="65" t="s">
        <v>3784</v>
      </c>
      <c r="I1076" s="127">
        <v>44592</v>
      </c>
      <c r="J1076" s="66" t="s">
        <v>2379</v>
      </c>
      <c r="K1076" s="83" t="s">
        <v>3206</v>
      </c>
      <c r="L1076" s="30">
        <v>5966</v>
      </c>
      <c r="M1076" s="83" t="str">
        <f>VLOOKUP(L1076,Kardex!$A$1:$I$4996,2,FALSE)</f>
        <v>MARTINEZ SANDIEL MARIA EUGENIA</v>
      </c>
      <c r="N1076" s="83" t="str">
        <f>VLOOKUP(L1076,Kardex!$A$1:$I$4996,4,FALSE)</f>
        <v>SUBDIRECTOR DE PROMOCION</v>
      </c>
      <c r="O1076" s="83" t="str">
        <f>VLOOKUP(L1076,Kardex!$A$1:$I$4996,5,FALSE)</f>
        <v>VER BOCA DEL RIO LAS AMERICAS</v>
      </c>
      <c r="P1076" s="49">
        <v>0.3</v>
      </c>
      <c r="Q1076" s="120">
        <f t="shared" si="33"/>
        <v>59.274000000000001</v>
      </c>
    </row>
    <row r="1077" spans="1:17" s="125" customFormat="1" ht="12" customHeight="1">
      <c r="A1077" s="83" t="s">
        <v>2335</v>
      </c>
      <c r="B1077" s="84" t="s">
        <v>1249</v>
      </c>
      <c r="C1077" s="34">
        <v>2882000019660</v>
      </c>
      <c r="D1077" s="35">
        <v>1966.52</v>
      </c>
      <c r="E1077" s="67">
        <f t="shared" si="32"/>
        <v>334.31</v>
      </c>
      <c r="F1077" s="68">
        <v>0.17000081361999878</v>
      </c>
      <c r="G1077" s="65"/>
      <c r="H1077" s="65" t="s">
        <v>3784</v>
      </c>
      <c r="I1077" s="127">
        <v>44572</v>
      </c>
      <c r="J1077" s="66" t="s">
        <v>2379</v>
      </c>
      <c r="K1077" s="83" t="s">
        <v>3207</v>
      </c>
      <c r="L1077" s="30">
        <v>61839</v>
      </c>
      <c r="M1077" s="83" t="str">
        <f>VLOOKUP(L1077,Kardex!$A$1:$I$4996,2,FALSE)</f>
        <v>ORTIZ REYES MARIA ANTONIETA</v>
      </c>
      <c r="N1077" s="83" t="str">
        <f>VLOOKUP(L1077,Kardex!$A$1:$I$4996,4,FALSE)</f>
        <v>ASESOR</v>
      </c>
      <c r="O1077" s="83" t="str">
        <f>VLOOKUP(L1077,Kardex!$A$1:$I$4996,5,FALSE)</f>
        <v>VER BOCA DEL RIO LAS AMERICAS</v>
      </c>
      <c r="P1077" s="49">
        <v>0.3</v>
      </c>
      <c r="Q1077" s="120">
        <f t="shared" si="33"/>
        <v>100.29299999999999</v>
      </c>
    </row>
    <row r="1078" spans="1:17" s="125" customFormat="1" ht="12" customHeight="1">
      <c r="A1078" s="83" t="s">
        <v>2335</v>
      </c>
      <c r="B1078" s="84" t="s">
        <v>1249</v>
      </c>
      <c r="C1078" s="34">
        <v>2882000026597</v>
      </c>
      <c r="D1078" s="35">
        <v>2388.66</v>
      </c>
      <c r="E1078" s="67">
        <f t="shared" si="32"/>
        <v>406.07</v>
      </c>
      <c r="F1078" s="68">
        <v>0.16999907898152103</v>
      </c>
      <c r="G1078" s="65"/>
      <c r="H1078" s="65" t="s">
        <v>3784</v>
      </c>
      <c r="I1078" s="127">
        <v>44578</v>
      </c>
      <c r="J1078" s="66" t="s">
        <v>2379</v>
      </c>
      <c r="K1078" s="83" t="s">
        <v>3208</v>
      </c>
      <c r="L1078" s="30">
        <v>61839</v>
      </c>
      <c r="M1078" s="83" t="str">
        <f>VLOOKUP(L1078,Kardex!$A$1:$I$4996,2,FALSE)</f>
        <v>ORTIZ REYES MARIA ANTONIETA</v>
      </c>
      <c r="N1078" s="83" t="str">
        <f>VLOOKUP(L1078,Kardex!$A$1:$I$4996,4,FALSE)</f>
        <v>ASESOR</v>
      </c>
      <c r="O1078" s="83" t="str">
        <f>VLOOKUP(L1078,Kardex!$A$1:$I$4996,5,FALSE)</f>
        <v>VER BOCA DEL RIO LAS AMERICAS</v>
      </c>
      <c r="P1078" s="49">
        <v>0.3</v>
      </c>
      <c r="Q1078" s="120">
        <f t="shared" si="33"/>
        <v>121.821</v>
      </c>
    </row>
    <row r="1079" spans="1:17" s="125" customFormat="1" ht="12" customHeight="1">
      <c r="A1079" s="83" t="s">
        <v>2311</v>
      </c>
      <c r="B1079" s="84" t="s">
        <v>1249</v>
      </c>
      <c r="C1079" s="34">
        <v>4012000104643</v>
      </c>
      <c r="D1079" s="35">
        <v>340.44</v>
      </c>
      <c r="E1079" s="67">
        <f t="shared" si="32"/>
        <v>51.065999999999995</v>
      </c>
      <c r="F1079" s="68">
        <v>0.15</v>
      </c>
      <c r="G1079" s="65"/>
      <c r="H1079" s="65" t="s">
        <v>2339</v>
      </c>
      <c r="I1079" s="127">
        <v>44589</v>
      </c>
      <c r="J1079" s="66" t="s">
        <v>2379</v>
      </c>
      <c r="K1079" s="83" t="s">
        <v>3209</v>
      </c>
      <c r="L1079" s="30">
        <v>61839</v>
      </c>
      <c r="M1079" s="83" t="str">
        <f>VLOOKUP(L1079,Kardex!$A$1:$I$4996,2,FALSE)</f>
        <v>ORTIZ REYES MARIA ANTONIETA</v>
      </c>
      <c r="N1079" s="83" t="str">
        <f>VLOOKUP(L1079,Kardex!$A$1:$I$4996,4,FALSE)</f>
        <v>ASESOR</v>
      </c>
      <c r="O1079" s="83" t="str">
        <f>VLOOKUP(L1079,Kardex!$A$1:$I$4996,5,FALSE)</f>
        <v>VER BOCA DEL RIO LAS AMERICAS</v>
      </c>
      <c r="P1079" s="49">
        <v>0.3</v>
      </c>
      <c r="Q1079" s="120">
        <f t="shared" si="33"/>
        <v>15.319799999999997</v>
      </c>
    </row>
    <row r="1080" spans="1:17" s="125" customFormat="1" ht="12" customHeight="1">
      <c r="A1080" s="83" t="s">
        <v>2338</v>
      </c>
      <c r="B1080" s="84" t="s">
        <v>1249</v>
      </c>
      <c r="C1080" s="34">
        <v>3101900007208</v>
      </c>
      <c r="D1080" s="35">
        <v>709.03</v>
      </c>
      <c r="E1080" s="67">
        <f t="shared" si="32"/>
        <v>92.173900000000003</v>
      </c>
      <c r="F1080" s="68">
        <v>0.13</v>
      </c>
      <c r="G1080" s="65"/>
      <c r="H1080" s="65" t="s">
        <v>2339</v>
      </c>
      <c r="I1080" s="127">
        <v>44593</v>
      </c>
      <c r="J1080" s="66" t="s">
        <v>2379</v>
      </c>
      <c r="K1080" s="83" t="s">
        <v>3207</v>
      </c>
      <c r="L1080" s="30">
        <v>61839</v>
      </c>
      <c r="M1080" s="83" t="str">
        <f>VLOOKUP(L1080,Kardex!$A$1:$I$4996,2,FALSE)</f>
        <v>ORTIZ REYES MARIA ANTONIETA</v>
      </c>
      <c r="N1080" s="83" t="str">
        <f>VLOOKUP(L1080,Kardex!$A$1:$I$4996,4,FALSE)</f>
        <v>ASESOR</v>
      </c>
      <c r="O1080" s="83" t="str">
        <f>VLOOKUP(L1080,Kardex!$A$1:$I$4996,5,FALSE)</f>
        <v>VER BOCA DEL RIO LAS AMERICAS</v>
      </c>
      <c r="P1080" s="49">
        <v>0.3</v>
      </c>
      <c r="Q1080" s="120">
        <f t="shared" si="33"/>
        <v>27.652170000000002</v>
      </c>
    </row>
    <row r="1081" spans="1:17" s="125" customFormat="1" ht="12" customHeight="1">
      <c r="A1081" s="83" t="s">
        <v>2335</v>
      </c>
      <c r="B1081" s="84" t="s">
        <v>1249</v>
      </c>
      <c r="C1081" s="34">
        <v>2882100053535</v>
      </c>
      <c r="D1081" s="35">
        <v>2130.89</v>
      </c>
      <c r="E1081" s="67">
        <f t="shared" si="32"/>
        <v>404.8691</v>
      </c>
      <c r="F1081" s="68">
        <v>0.19</v>
      </c>
      <c r="G1081" s="65"/>
      <c r="H1081" s="65" t="s">
        <v>2339</v>
      </c>
      <c r="I1081" s="127">
        <v>44568</v>
      </c>
      <c r="J1081" s="66" t="s">
        <v>2322</v>
      </c>
      <c r="K1081" s="83" t="s">
        <v>3210</v>
      </c>
      <c r="L1081" s="30">
        <v>52684</v>
      </c>
      <c r="M1081" s="83" t="str">
        <f>VLOOKUP(L1081,Kardex!$A$1:$I$4996,2,FALSE)</f>
        <v>ARJONILLA CARBALLO AZUCENA DEL ROSARIO</v>
      </c>
      <c r="N1081" s="83" t="str">
        <f>VLOOKUP(L1081,Kardex!$A$1:$I$4996,4,FALSE)</f>
        <v>ASESOR</v>
      </c>
      <c r="O1081" s="83" t="str">
        <f>VLOOKUP(L1081,Kardex!$A$1:$I$4996,5,FALSE)</f>
        <v>YUC MERIDA PLAZA LUXUS ALTABRISA</v>
      </c>
      <c r="P1081" s="49">
        <v>0.3</v>
      </c>
      <c r="Q1081" s="120">
        <f t="shared" si="33"/>
        <v>121.46073</v>
      </c>
    </row>
    <row r="1082" spans="1:17" s="125" customFormat="1" ht="12" customHeight="1">
      <c r="A1082" s="83" t="s">
        <v>2335</v>
      </c>
      <c r="B1082" s="84" t="s">
        <v>1249</v>
      </c>
      <c r="C1082" s="34">
        <v>2882000029888</v>
      </c>
      <c r="D1082" s="35">
        <v>-5000</v>
      </c>
      <c r="E1082" s="67">
        <f t="shared" si="32"/>
        <v>-950</v>
      </c>
      <c r="F1082" s="68">
        <v>0.19</v>
      </c>
      <c r="G1082" s="65"/>
      <c r="H1082" s="65" t="s">
        <v>2266</v>
      </c>
      <c r="I1082" s="127">
        <v>44573</v>
      </c>
      <c r="J1082" s="66" t="s">
        <v>2379</v>
      </c>
      <c r="K1082" s="83" t="s">
        <v>4131</v>
      </c>
      <c r="L1082" s="30">
        <v>52684</v>
      </c>
      <c r="M1082" s="83" t="str">
        <f>VLOOKUP(L1082,Kardex!$A$1:$I$4996,2,FALSE)</f>
        <v>ARJONILLA CARBALLO AZUCENA DEL ROSARIO</v>
      </c>
      <c r="N1082" s="83" t="str">
        <f>VLOOKUP(L1082,Kardex!$A$1:$I$4996,4,FALSE)</f>
        <v>ASESOR</v>
      </c>
      <c r="O1082" s="83" t="str">
        <f>VLOOKUP(L1082,Kardex!$A$1:$I$4996,5,FALSE)</f>
        <v>YUC MERIDA PLAZA LUXUS ALTABRISA</v>
      </c>
      <c r="P1082" s="49">
        <v>0.3</v>
      </c>
      <c r="Q1082" s="120">
        <f t="shared" si="33"/>
        <v>-285</v>
      </c>
    </row>
    <row r="1083" spans="1:17" s="125" customFormat="1" ht="12" customHeight="1">
      <c r="A1083" s="83" t="s">
        <v>2335</v>
      </c>
      <c r="B1083" s="84" t="s">
        <v>1249</v>
      </c>
      <c r="C1083" s="34">
        <v>2882000023979</v>
      </c>
      <c r="D1083" s="35">
        <v>618.28</v>
      </c>
      <c r="E1083" s="67">
        <f t="shared" si="32"/>
        <v>105.11</v>
      </c>
      <c r="F1083" s="68">
        <v>0.17000388173643011</v>
      </c>
      <c r="G1083" s="65"/>
      <c r="H1083" s="65" t="s">
        <v>3784</v>
      </c>
      <c r="I1083" s="127">
        <v>44575</v>
      </c>
      <c r="J1083" s="66" t="s">
        <v>2379</v>
      </c>
      <c r="K1083" s="83" t="s">
        <v>3211</v>
      </c>
      <c r="L1083" s="30">
        <v>52684</v>
      </c>
      <c r="M1083" s="83" t="str">
        <f>VLOOKUP(L1083,Kardex!$A$1:$I$4996,2,FALSE)</f>
        <v>ARJONILLA CARBALLO AZUCENA DEL ROSARIO</v>
      </c>
      <c r="N1083" s="83" t="str">
        <f>VLOOKUP(L1083,Kardex!$A$1:$I$4996,4,FALSE)</f>
        <v>ASESOR</v>
      </c>
      <c r="O1083" s="83" t="str">
        <f>VLOOKUP(L1083,Kardex!$A$1:$I$4996,5,FALSE)</f>
        <v>YUC MERIDA PLAZA LUXUS ALTABRISA</v>
      </c>
      <c r="P1083" s="49">
        <v>0.3</v>
      </c>
      <c r="Q1083" s="120">
        <f t="shared" si="33"/>
        <v>31.532999999999998</v>
      </c>
    </row>
    <row r="1084" spans="1:17" s="125" customFormat="1" ht="12" customHeight="1">
      <c r="A1084" s="83" t="s">
        <v>2311</v>
      </c>
      <c r="B1084" s="84" t="s">
        <v>1249</v>
      </c>
      <c r="C1084" s="34">
        <v>4012000160057</v>
      </c>
      <c r="D1084" s="35">
        <v>364.85</v>
      </c>
      <c r="E1084" s="67">
        <f t="shared" si="32"/>
        <v>54.727499999999999</v>
      </c>
      <c r="F1084" s="68">
        <v>0.15</v>
      </c>
      <c r="G1084" s="65"/>
      <c r="H1084" s="65" t="s">
        <v>2339</v>
      </c>
      <c r="I1084" s="127">
        <v>44575</v>
      </c>
      <c r="J1084" s="66" t="s">
        <v>2379</v>
      </c>
      <c r="K1084" s="83" t="s">
        <v>3212</v>
      </c>
      <c r="L1084" s="30">
        <v>52684</v>
      </c>
      <c r="M1084" s="83" t="str">
        <f>VLOOKUP(L1084,Kardex!$A$1:$I$4996,2,FALSE)</f>
        <v>ARJONILLA CARBALLO AZUCENA DEL ROSARIO</v>
      </c>
      <c r="N1084" s="83" t="str">
        <f>VLOOKUP(L1084,Kardex!$A$1:$I$4996,4,FALSE)</f>
        <v>ASESOR</v>
      </c>
      <c r="O1084" s="83" t="str">
        <f>VLOOKUP(L1084,Kardex!$A$1:$I$4996,5,FALSE)</f>
        <v>YUC MERIDA PLAZA LUXUS ALTABRISA</v>
      </c>
      <c r="P1084" s="49">
        <v>0.3</v>
      </c>
      <c r="Q1084" s="120">
        <f t="shared" si="33"/>
        <v>16.41825</v>
      </c>
    </row>
    <row r="1085" spans="1:17" s="125" customFormat="1" ht="12" customHeight="1">
      <c r="A1085" s="83" t="s">
        <v>2311</v>
      </c>
      <c r="B1085" s="84" t="s">
        <v>1249</v>
      </c>
      <c r="C1085" s="34">
        <v>4012100047828</v>
      </c>
      <c r="D1085" s="35">
        <v>4217.99</v>
      </c>
      <c r="E1085" s="67">
        <f t="shared" si="32"/>
        <v>632.69849999999997</v>
      </c>
      <c r="F1085" s="68">
        <v>0.15</v>
      </c>
      <c r="G1085" s="65"/>
      <c r="H1085" s="65" t="s">
        <v>2266</v>
      </c>
      <c r="I1085" s="127">
        <v>44575</v>
      </c>
      <c r="J1085" s="66" t="s">
        <v>2379</v>
      </c>
      <c r="K1085" s="83" t="s">
        <v>4132</v>
      </c>
      <c r="L1085" s="30">
        <v>52684</v>
      </c>
      <c r="M1085" s="83" t="str">
        <f>VLOOKUP(L1085,Kardex!$A$1:$I$4996,2,FALSE)</f>
        <v>ARJONILLA CARBALLO AZUCENA DEL ROSARIO</v>
      </c>
      <c r="N1085" s="83" t="str">
        <f>VLOOKUP(L1085,Kardex!$A$1:$I$4996,4,FALSE)</f>
        <v>ASESOR</v>
      </c>
      <c r="O1085" s="83" t="str">
        <f>VLOOKUP(L1085,Kardex!$A$1:$I$4996,5,FALSE)</f>
        <v>YUC MERIDA PLAZA LUXUS ALTABRISA</v>
      </c>
      <c r="P1085" s="49">
        <v>0.3</v>
      </c>
      <c r="Q1085" s="120">
        <f t="shared" si="33"/>
        <v>189.80954999999997</v>
      </c>
    </row>
    <row r="1086" spans="1:17" s="125" customFormat="1" ht="12" customHeight="1">
      <c r="A1086" s="83" t="s">
        <v>2335</v>
      </c>
      <c r="B1086" s="84" t="s">
        <v>1249</v>
      </c>
      <c r="C1086" s="34">
        <v>2882000049383</v>
      </c>
      <c r="D1086" s="35">
        <v>17752.060000000001</v>
      </c>
      <c r="E1086" s="67">
        <f t="shared" si="32"/>
        <v>3372.8914000000004</v>
      </c>
      <c r="F1086" s="68">
        <v>0.19</v>
      </c>
      <c r="G1086" s="65"/>
      <c r="H1086" s="65" t="s">
        <v>2266</v>
      </c>
      <c r="I1086" s="127">
        <v>44578</v>
      </c>
      <c r="J1086" s="66" t="s">
        <v>2379</v>
      </c>
      <c r="K1086" s="83" t="s">
        <v>4133</v>
      </c>
      <c r="L1086" s="30">
        <v>52684</v>
      </c>
      <c r="M1086" s="83" t="str">
        <f>VLOOKUP(L1086,Kardex!$A$1:$I$4996,2,FALSE)</f>
        <v>ARJONILLA CARBALLO AZUCENA DEL ROSARIO</v>
      </c>
      <c r="N1086" s="83" t="str">
        <f>VLOOKUP(L1086,Kardex!$A$1:$I$4996,4,FALSE)</f>
        <v>ASESOR</v>
      </c>
      <c r="O1086" s="83" t="str">
        <f>VLOOKUP(L1086,Kardex!$A$1:$I$4996,5,FALSE)</f>
        <v>YUC MERIDA PLAZA LUXUS ALTABRISA</v>
      </c>
      <c r="P1086" s="49">
        <v>0.3</v>
      </c>
      <c r="Q1086" s="120">
        <f t="shared" si="33"/>
        <v>1011.86742</v>
      </c>
    </row>
    <row r="1087" spans="1:17" s="125" customFormat="1" ht="12" customHeight="1">
      <c r="A1087" s="83" t="s">
        <v>2311</v>
      </c>
      <c r="B1087" s="84" t="s">
        <v>1249</v>
      </c>
      <c r="C1087" s="34">
        <v>4012000200370</v>
      </c>
      <c r="D1087" s="35">
        <v>258.92</v>
      </c>
      <c r="E1087" s="67">
        <f t="shared" si="32"/>
        <v>38.838000000000001</v>
      </c>
      <c r="F1087" s="68">
        <v>0.15</v>
      </c>
      <c r="G1087" s="65"/>
      <c r="H1087" s="65" t="s">
        <v>2339</v>
      </c>
      <c r="I1087" s="127">
        <v>44581</v>
      </c>
      <c r="J1087" s="66" t="s">
        <v>2379</v>
      </c>
      <c r="K1087" s="83" t="s">
        <v>3213</v>
      </c>
      <c r="L1087" s="30">
        <v>52684</v>
      </c>
      <c r="M1087" s="83" t="str">
        <f>VLOOKUP(L1087,Kardex!$A$1:$I$4996,2,FALSE)</f>
        <v>ARJONILLA CARBALLO AZUCENA DEL ROSARIO</v>
      </c>
      <c r="N1087" s="83" t="str">
        <f>VLOOKUP(L1087,Kardex!$A$1:$I$4996,4,FALSE)</f>
        <v>ASESOR</v>
      </c>
      <c r="O1087" s="83" t="str">
        <f>VLOOKUP(L1087,Kardex!$A$1:$I$4996,5,FALSE)</f>
        <v>YUC MERIDA PLAZA LUXUS ALTABRISA</v>
      </c>
      <c r="P1087" s="49">
        <v>0.3</v>
      </c>
      <c r="Q1087" s="120">
        <f t="shared" si="33"/>
        <v>11.651400000000001</v>
      </c>
    </row>
    <row r="1088" spans="1:17" s="125" customFormat="1" ht="12" customHeight="1">
      <c r="A1088" s="83" t="s">
        <v>2311</v>
      </c>
      <c r="B1088" s="84" t="s">
        <v>1249</v>
      </c>
      <c r="C1088" s="34">
        <v>4011900499796</v>
      </c>
      <c r="D1088" s="35">
        <v>2748.42</v>
      </c>
      <c r="E1088" s="67">
        <f t="shared" si="32"/>
        <v>412.26299999999998</v>
      </c>
      <c r="F1088" s="68">
        <v>0.15</v>
      </c>
      <c r="G1088" s="65"/>
      <c r="H1088" s="65" t="s">
        <v>2266</v>
      </c>
      <c r="I1088" s="127">
        <v>44592</v>
      </c>
      <c r="J1088" s="66" t="s">
        <v>2379</v>
      </c>
      <c r="K1088" s="83" t="s">
        <v>4134</v>
      </c>
      <c r="L1088" s="30">
        <v>52684</v>
      </c>
      <c r="M1088" s="83" t="str">
        <f>VLOOKUP(L1088,Kardex!$A$1:$I$4996,2,FALSE)</f>
        <v>ARJONILLA CARBALLO AZUCENA DEL ROSARIO</v>
      </c>
      <c r="N1088" s="83" t="str">
        <f>VLOOKUP(L1088,Kardex!$A$1:$I$4996,4,FALSE)</f>
        <v>ASESOR</v>
      </c>
      <c r="O1088" s="83" t="str">
        <f>VLOOKUP(L1088,Kardex!$A$1:$I$4996,5,FALSE)</f>
        <v>YUC MERIDA PLAZA LUXUS ALTABRISA</v>
      </c>
      <c r="P1088" s="49">
        <v>0.3</v>
      </c>
      <c r="Q1088" s="120">
        <f t="shared" si="33"/>
        <v>123.67889999999998</v>
      </c>
    </row>
    <row r="1089" spans="1:17" s="125" customFormat="1" ht="12" customHeight="1">
      <c r="A1089" s="83" t="s">
        <v>2311</v>
      </c>
      <c r="B1089" s="84" t="s">
        <v>1249</v>
      </c>
      <c r="C1089" s="34">
        <v>4012100062520</v>
      </c>
      <c r="D1089" s="35">
        <v>697.52</v>
      </c>
      <c r="E1089" s="67">
        <f t="shared" si="32"/>
        <v>104.628</v>
      </c>
      <c r="F1089" s="68">
        <v>0.15</v>
      </c>
      <c r="G1089" s="65"/>
      <c r="H1089" s="65" t="s">
        <v>2339</v>
      </c>
      <c r="I1089" s="127">
        <v>44566</v>
      </c>
      <c r="J1089" s="66" t="s">
        <v>2322</v>
      </c>
      <c r="K1089" s="83" t="s">
        <v>3214</v>
      </c>
      <c r="L1089" s="30">
        <v>286</v>
      </c>
      <c r="M1089" s="83" t="str">
        <f>VLOOKUP(L1089,Kardex!$A$1:$I$4996,2,FALSE)</f>
        <v>CASTILLA ALTAMIRANO MARIO FABIAN</v>
      </c>
      <c r="N1089" s="83" t="str">
        <f>VLOOKUP(L1089,Kardex!$A$1:$I$4996,4,FALSE)</f>
        <v>ASESOR SENIOR</v>
      </c>
      <c r="O1089" s="83" t="str">
        <f>VLOOKUP(L1089,Kardex!$A$1:$I$4996,5,FALSE)</f>
        <v>YUC MERIDA PLAZA LUXUS ALTABRISA</v>
      </c>
      <c r="P1089" s="49">
        <v>0.3</v>
      </c>
      <c r="Q1089" s="120">
        <f t="shared" si="33"/>
        <v>31.388399999999997</v>
      </c>
    </row>
    <row r="1090" spans="1:17" s="125" customFormat="1" ht="12" customHeight="1">
      <c r="A1090" s="83" t="s">
        <v>2311</v>
      </c>
      <c r="B1090" s="84" t="s">
        <v>1249</v>
      </c>
      <c r="C1090" s="34">
        <v>4012100285070</v>
      </c>
      <c r="D1090" s="35">
        <v>346.7</v>
      </c>
      <c r="E1090" s="67">
        <f t="shared" si="32"/>
        <v>52.004999999999995</v>
      </c>
      <c r="F1090" s="68">
        <v>0.15</v>
      </c>
      <c r="G1090" s="65"/>
      <c r="H1090" s="65" t="s">
        <v>2339</v>
      </c>
      <c r="I1090" s="127">
        <v>44568</v>
      </c>
      <c r="J1090" s="66" t="s">
        <v>2322</v>
      </c>
      <c r="K1090" s="83" t="s">
        <v>3215</v>
      </c>
      <c r="L1090" s="30">
        <v>286</v>
      </c>
      <c r="M1090" s="83" t="str">
        <f>VLOOKUP(L1090,Kardex!$A$1:$I$4996,2,FALSE)</f>
        <v>CASTILLA ALTAMIRANO MARIO FABIAN</v>
      </c>
      <c r="N1090" s="83" t="str">
        <f>VLOOKUP(L1090,Kardex!$A$1:$I$4996,4,FALSE)</f>
        <v>ASESOR SENIOR</v>
      </c>
      <c r="O1090" s="83" t="str">
        <f>VLOOKUP(L1090,Kardex!$A$1:$I$4996,5,FALSE)</f>
        <v>YUC MERIDA PLAZA LUXUS ALTABRISA</v>
      </c>
      <c r="P1090" s="49">
        <v>0.3</v>
      </c>
      <c r="Q1090" s="120">
        <f t="shared" si="33"/>
        <v>15.601499999999998</v>
      </c>
    </row>
    <row r="1091" spans="1:17" s="125" customFormat="1" ht="12" customHeight="1">
      <c r="A1091" s="83" t="s">
        <v>2338</v>
      </c>
      <c r="B1091" s="84" t="s">
        <v>1249</v>
      </c>
      <c r="C1091" s="34">
        <v>3101900004661</v>
      </c>
      <c r="D1091" s="35">
        <v>202.83</v>
      </c>
      <c r="E1091" s="67">
        <f t="shared" ref="E1091:E1154" si="34">+D1091*F1091</f>
        <v>26.367900000000002</v>
      </c>
      <c r="F1091" s="68">
        <v>0.13</v>
      </c>
      <c r="G1091" s="65"/>
      <c r="H1091" s="65" t="s">
        <v>2339</v>
      </c>
      <c r="I1091" s="127">
        <v>44571</v>
      </c>
      <c r="J1091" s="66" t="s">
        <v>2379</v>
      </c>
      <c r="K1091" s="83" t="s">
        <v>3216</v>
      </c>
      <c r="L1091" s="30">
        <v>286</v>
      </c>
      <c r="M1091" s="83" t="str">
        <f>VLOOKUP(L1091,Kardex!$A$1:$I$4996,2,FALSE)</f>
        <v>CASTILLA ALTAMIRANO MARIO FABIAN</v>
      </c>
      <c r="N1091" s="83" t="str">
        <f>VLOOKUP(L1091,Kardex!$A$1:$I$4996,4,FALSE)</f>
        <v>ASESOR SENIOR</v>
      </c>
      <c r="O1091" s="83" t="str">
        <f>VLOOKUP(L1091,Kardex!$A$1:$I$4996,5,FALSE)</f>
        <v>YUC MERIDA PLAZA LUXUS ALTABRISA</v>
      </c>
      <c r="P1091" s="49">
        <v>0.3</v>
      </c>
      <c r="Q1091" s="120">
        <f t="shared" ref="Q1091:Q1154" si="35">E1091*P1091</f>
        <v>7.9103700000000003</v>
      </c>
    </row>
    <row r="1092" spans="1:17" s="125" customFormat="1" ht="12" customHeight="1">
      <c r="A1092" s="83" t="s">
        <v>2311</v>
      </c>
      <c r="B1092" s="84" t="s">
        <v>1249</v>
      </c>
      <c r="C1092" s="34">
        <v>4011900439061</v>
      </c>
      <c r="D1092" s="35">
        <v>639.33000000000004</v>
      </c>
      <c r="E1092" s="67">
        <f t="shared" si="34"/>
        <v>95.899500000000003</v>
      </c>
      <c r="F1092" s="68">
        <v>0.15</v>
      </c>
      <c r="G1092" s="65"/>
      <c r="H1092" s="65" t="s">
        <v>2339</v>
      </c>
      <c r="I1092" s="127">
        <v>44575</v>
      </c>
      <c r="J1092" s="66" t="s">
        <v>2379</v>
      </c>
      <c r="K1092" s="83" t="s">
        <v>3217</v>
      </c>
      <c r="L1092" s="30">
        <v>286</v>
      </c>
      <c r="M1092" s="83" t="str">
        <f>VLOOKUP(L1092,Kardex!$A$1:$I$4996,2,FALSE)</f>
        <v>CASTILLA ALTAMIRANO MARIO FABIAN</v>
      </c>
      <c r="N1092" s="83" t="str">
        <f>VLOOKUP(L1092,Kardex!$A$1:$I$4996,4,FALSE)</f>
        <v>ASESOR SENIOR</v>
      </c>
      <c r="O1092" s="83" t="str">
        <f>VLOOKUP(L1092,Kardex!$A$1:$I$4996,5,FALSE)</f>
        <v>YUC MERIDA PLAZA LUXUS ALTABRISA</v>
      </c>
      <c r="P1092" s="49">
        <v>0.3</v>
      </c>
      <c r="Q1092" s="120">
        <f t="shared" si="35"/>
        <v>28.769850000000002</v>
      </c>
    </row>
    <row r="1093" spans="1:17" s="125" customFormat="1" ht="12" customHeight="1">
      <c r="A1093" s="83" t="s">
        <v>2335</v>
      </c>
      <c r="B1093" s="84" t="s">
        <v>1249</v>
      </c>
      <c r="C1093" s="34">
        <v>2882000046465</v>
      </c>
      <c r="D1093" s="35">
        <v>728.11</v>
      </c>
      <c r="E1093" s="67">
        <f t="shared" si="34"/>
        <v>123.78</v>
      </c>
      <c r="F1093" s="68">
        <v>0.170001785444507</v>
      </c>
      <c r="G1093" s="65"/>
      <c r="H1093" s="65" t="s">
        <v>3784</v>
      </c>
      <c r="I1093" s="127">
        <v>44581</v>
      </c>
      <c r="J1093" s="66" t="s">
        <v>2379</v>
      </c>
      <c r="K1093" s="83" t="s">
        <v>3218</v>
      </c>
      <c r="L1093" s="30">
        <v>286</v>
      </c>
      <c r="M1093" s="83" t="str">
        <f>VLOOKUP(L1093,Kardex!$A$1:$I$4996,2,FALSE)</f>
        <v>CASTILLA ALTAMIRANO MARIO FABIAN</v>
      </c>
      <c r="N1093" s="83" t="str">
        <f>VLOOKUP(L1093,Kardex!$A$1:$I$4996,4,FALSE)</f>
        <v>ASESOR SENIOR</v>
      </c>
      <c r="O1093" s="83" t="str">
        <f>VLOOKUP(L1093,Kardex!$A$1:$I$4996,5,FALSE)</f>
        <v>YUC MERIDA PLAZA LUXUS ALTABRISA</v>
      </c>
      <c r="P1093" s="49">
        <v>0.3</v>
      </c>
      <c r="Q1093" s="120">
        <f t="shared" si="35"/>
        <v>37.134</v>
      </c>
    </row>
    <row r="1094" spans="1:17" s="125" customFormat="1" ht="12" customHeight="1">
      <c r="A1094" s="83" t="s">
        <v>2335</v>
      </c>
      <c r="B1094" s="84" t="s">
        <v>1249</v>
      </c>
      <c r="C1094" s="34">
        <v>2882000047162</v>
      </c>
      <c r="D1094" s="35">
        <v>291.29000000000002</v>
      </c>
      <c r="E1094" s="67">
        <f t="shared" si="34"/>
        <v>49.52000000000001</v>
      </c>
      <c r="F1094" s="68">
        <v>0.17000240310343645</v>
      </c>
      <c r="G1094" s="65"/>
      <c r="H1094" s="65" t="s">
        <v>3784</v>
      </c>
      <c r="I1094" s="127">
        <v>44581</v>
      </c>
      <c r="J1094" s="66" t="s">
        <v>2379</v>
      </c>
      <c r="K1094" s="83" t="s">
        <v>3218</v>
      </c>
      <c r="L1094" s="30">
        <v>286</v>
      </c>
      <c r="M1094" s="83" t="str">
        <f>VLOOKUP(L1094,Kardex!$A$1:$I$4996,2,FALSE)</f>
        <v>CASTILLA ALTAMIRANO MARIO FABIAN</v>
      </c>
      <c r="N1094" s="83" t="str">
        <f>VLOOKUP(L1094,Kardex!$A$1:$I$4996,4,FALSE)</f>
        <v>ASESOR SENIOR</v>
      </c>
      <c r="O1094" s="83" t="str">
        <f>VLOOKUP(L1094,Kardex!$A$1:$I$4996,5,FALSE)</f>
        <v>YUC MERIDA PLAZA LUXUS ALTABRISA</v>
      </c>
      <c r="P1094" s="49">
        <v>0.3</v>
      </c>
      <c r="Q1094" s="120">
        <f t="shared" si="35"/>
        <v>14.856000000000002</v>
      </c>
    </row>
    <row r="1095" spans="1:17" s="125" customFormat="1" ht="12" customHeight="1">
      <c r="A1095" s="83" t="s">
        <v>2338</v>
      </c>
      <c r="B1095" s="84" t="s">
        <v>1249</v>
      </c>
      <c r="C1095" s="34">
        <v>3101900004561</v>
      </c>
      <c r="D1095" s="35">
        <v>222.76</v>
      </c>
      <c r="E1095" s="67">
        <f t="shared" si="34"/>
        <v>28.9588</v>
      </c>
      <c r="F1095" s="68">
        <v>0.13</v>
      </c>
      <c r="G1095" s="65"/>
      <c r="H1095" s="65" t="s">
        <v>2339</v>
      </c>
      <c r="I1095" s="127">
        <v>44581</v>
      </c>
      <c r="J1095" s="66" t="s">
        <v>2379</v>
      </c>
      <c r="K1095" s="83" t="s">
        <v>3216</v>
      </c>
      <c r="L1095" s="30">
        <v>286</v>
      </c>
      <c r="M1095" s="83" t="str">
        <f>VLOOKUP(L1095,Kardex!$A$1:$I$4996,2,FALSE)</f>
        <v>CASTILLA ALTAMIRANO MARIO FABIAN</v>
      </c>
      <c r="N1095" s="83" t="str">
        <f>VLOOKUP(L1095,Kardex!$A$1:$I$4996,4,FALSE)</f>
        <v>ASESOR SENIOR</v>
      </c>
      <c r="O1095" s="83" t="str">
        <f>VLOOKUP(L1095,Kardex!$A$1:$I$4996,5,FALSE)</f>
        <v>YUC MERIDA PLAZA LUXUS ALTABRISA</v>
      </c>
      <c r="P1095" s="49">
        <v>0.3</v>
      </c>
      <c r="Q1095" s="120">
        <f t="shared" si="35"/>
        <v>8.68764</v>
      </c>
    </row>
    <row r="1096" spans="1:17" s="125" customFormat="1" ht="12" customHeight="1">
      <c r="A1096" s="83" t="s">
        <v>2335</v>
      </c>
      <c r="B1096" s="84" t="s">
        <v>1249</v>
      </c>
      <c r="C1096" s="34">
        <v>2882100011253</v>
      </c>
      <c r="D1096" s="35">
        <v>606.96</v>
      </c>
      <c r="E1096" s="67">
        <f t="shared" si="34"/>
        <v>115.3224</v>
      </c>
      <c r="F1096" s="68">
        <v>0.19</v>
      </c>
      <c r="G1096" s="65"/>
      <c r="H1096" s="65" t="s">
        <v>2339</v>
      </c>
      <c r="I1096" s="127">
        <v>44585</v>
      </c>
      <c r="J1096" s="66" t="s">
        <v>2322</v>
      </c>
      <c r="K1096" s="83" t="s">
        <v>3219</v>
      </c>
      <c r="L1096" s="30">
        <v>286</v>
      </c>
      <c r="M1096" s="83" t="str">
        <f>VLOOKUP(L1096,Kardex!$A$1:$I$4996,2,FALSE)</f>
        <v>CASTILLA ALTAMIRANO MARIO FABIAN</v>
      </c>
      <c r="N1096" s="83" t="str">
        <f>VLOOKUP(L1096,Kardex!$A$1:$I$4996,4,FALSE)</f>
        <v>ASESOR SENIOR</v>
      </c>
      <c r="O1096" s="83" t="str">
        <f>VLOOKUP(L1096,Kardex!$A$1:$I$4996,5,FALSE)</f>
        <v>YUC MERIDA PLAZA LUXUS ALTABRISA</v>
      </c>
      <c r="P1096" s="49">
        <v>0.3</v>
      </c>
      <c r="Q1096" s="120">
        <f t="shared" si="35"/>
        <v>34.596719999999998</v>
      </c>
    </row>
    <row r="1097" spans="1:17" s="125" customFormat="1" ht="12" customHeight="1">
      <c r="A1097" s="83" t="s">
        <v>2335</v>
      </c>
      <c r="B1097" s="84" t="s">
        <v>1249</v>
      </c>
      <c r="C1097" s="34">
        <v>2882000024924</v>
      </c>
      <c r="D1097" s="35">
        <v>199.93</v>
      </c>
      <c r="E1097" s="67">
        <f t="shared" si="34"/>
        <v>37.986699999999999</v>
      </c>
      <c r="F1097" s="68">
        <v>0.19</v>
      </c>
      <c r="G1097" s="65"/>
      <c r="H1097" s="65" t="s">
        <v>3784</v>
      </c>
      <c r="I1097" s="127">
        <v>44586</v>
      </c>
      <c r="J1097" s="66" t="s">
        <v>2379</v>
      </c>
      <c r="K1097" s="83" t="s">
        <v>3219</v>
      </c>
      <c r="L1097" s="30">
        <v>286</v>
      </c>
      <c r="M1097" s="83" t="str">
        <f>VLOOKUP(L1097,Kardex!$A$1:$I$4996,2,FALSE)</f>
        <v>CASTILLA ALTAMIRANO MARIO FABIAN</v>
      </c>
      <c r="N1097" s="83" t="str">
        <f>VLOOKUP(L1097,Kardex!$A$1:$I$4996,4,FALSE)</f>
        <v>ASESOR SENIOR</v>
      </c>
      <c r="O1097" s="83" t="str">
        <f>VLOOKUP(L1097,Kardex!$A$1:$I$4996,5,FALSE)</f>
        <v>YUC MERIDA PLAZA LUXUS ALTABRISA</v>
      </c>
      <c r="P1097" s="49">
        <v>0.3</v>
      </c>
      <c r="Q1097" s="120">
        <f t="shared" si="35"/>
        <v>11.396009999999999</v>
      </c>
    </row>
    <row r="1098" spans="1:17" s="125" customFormat="1" ht="12" customHeight="1">
      <c r="A1098" s="83" t="s">
        <v>2338</v>
      </c>
      <c r="B1098" s="84" t="s">
        <v>1249</v>
      </c>
      <c r="C1098" s="34">
        <v>3101900008551</v>
      </c>
      <c r="D1098" s="35">
        <v>176.03</v>
      </c>
      <c r="E1098" s="67">
        <f t="shared" si="34"/>
        <v>22.883900000000001</v>
      </c>
      <c r="F1098" s="68">
        <v>0.13</v>
      </c>
      <c r="G1098" s="65"/>
      <c r="H1098" s="65" t="s">
        <v>2339</v>
      </c>
      <c r="I1098" s="127">
        <v>44588</v>
      </c>
      <c r="J1098" s="66" t="s">
        <v>2379</v>
      </c>
      <c r="K1098" s="83" t="s">
        <v>3585</v>
      </c>
      <c r="L1098" s="30">
        <v>286</v>
      </c>
      <c r="M1098" s="83" t="str">
        <f>VLOOKUP(L1098,Kardex!$A$1:$I$4996,2,FALSE)</f>
        <v>CASTILLA ALTAMIRANO MARIO FABIAN</v>
      </c>
      <c r="N1098" s="83" t="str">
        <f>VLOOKUP(L1098,Kardex!$A$1:$I$4996,4,FALSE)</f>
        <v>ASESOR SENIOR</v>
      </c>
      <c r="O1098" s="83" t="str">
        <f>VLOOKUP(L1098,Kardex!$A$1:$I$4996,5,FALSE)</f>
        <v>YUC MERIDA PLAZA LUXUS ALTABRISA</v>
      </c>
      <c r="P1098" s="49">
        <v>0.3</v>
      </c>
      <c r="Q1098" s="120">
        <f t="shared" si="35"/>
        <v>6.86517</v>
      </c>
    </row>
    <row r="1099" spans="1:17" s="125" customFormat="1" ht="12" customHeight="1">
      <c r="A1099" s="83" t="s">
        <v>2311</v>
      </c>
      <c r="B1099" s="84" t="s">
        <v>1249</v>
      </c>
      <c r="C1099" s="34">
        <v>4011900489014</v>
      </c>
      <c r="D1099" s="35">
        <v>6768.64</v>
      </c>
      <c r="E1099" s="67">
        <f t="shared" si="34"/>
        <v>1015.296</v>
      </c>
      <c r="F1099" s="68">
        <v>0.15</v>
      </c>
      <c r="G1099" s="65"/>
      <c r="H1099" s="65" t="s">
        <v>2266</v>
      </c>
      <c r="I1099" s="127">
        <v>44592</v>
      </c>
      <c r="J1099" s="66" t="s">
        <v>2379</v>
      </c>
      <c r="K1099" s="83" t="s">
        <v>4135</v>
      </c>
      <c r="L1099" s="30">
        <v>286</v>
      </c>
      <c r="M1099" s="83" t="str">
        <f>VLOOKUP(L1099,Kardex!$A$1:$I$4996,2,FALSE)</f>
        <v>CASTILLA ALTAMIRANO MARIO FABIAN</v>
      </c>
      <c r="N1099" s="83" t="str">
        <f>VLOOKUP(L1099,Kardex!$A$1:$I$4996,4,FALSE)</f>
        <v>ASESOR SENIOR</v>
      </c>
      <c r="O1099" s="83" t="str">
        <f>VLOOKUP(L1099,Kardex!$A$1:$I$4996,5,FALSE)</f>
        <v>YUC MERIDA PLAZA LUXUS ALTABRISA</v>
      </c>
      <c r="P1099" s="49">
        <v>0.3</v>
      </c>
      <c r="Q1099" s="120">
        <f t="shared" si="35"/>
        <v>304.58879999999999</v>
      </c>
    </row>
    <row r="1100" spans="1:17" s="125" customFormat="1" ht="12" customHeight="1">
      <c r="A1100" s="83" t="s">
        <v>2335</v>
      </c>
      <c r="B1100" s="84" t="s">
        <v>1249</v>
      </c>
      <c r="C1100" s="34">
        <v>2882000018850</v>
      </c>
      <c r="D1100" s="35">
        <v>1126.3399999999999</v>
      </c>
      <c r="E1100" s="67">
        <f t="shared" si="34"/>
        <v>214.00459999999998</v>
      </c>
      <c r="F1100" s="68">
        <v>0.19</v>
      </c>
      <c r="G1100" s="65"/>
      <c r="H1100" s="65" t="s">
        <v>3784</v>
      </c>
      <c r="I1100" s="127">
        <v>44572</v>
      </c>
      <c r="J1100" s="66" t="s">
        <v>2379</v>
      </c>
      <c r="K1100" s="83" t="s">
        <v>3220</v>
      </c>
      <c r="L1100" s="30">
        <v>62539</v>
      </c>
      <c r="M1100" s="83" t="str">
        <f>VLOOKUP(L1100,Kardex!$A$1:$I$4996,2,FALSE)</f>
        <v>GOROSTIZA ECHEVERRIA LUIS GUILLERMO</v>
      </c>
      <c r="N1100" s="83" t="str">
        <f>VLOOKUP(L1100,Kardex!$A$1:$I$4996,4,FALSE)</f>
        <v>DIRECTOR DE CENTRO FINANCIERO</v>
      </c>
      <c r="O1100" s="83" t="str">
        <f>VLOOKUP(L1100,Kardex!$A$1:$I$4996,5,FALSE)</f>
        <v>YUC MERIDA PLAZA LUXUS ALTABRISA</v>
      </c>
      <c r="P1100" s="49">
        <v>0.3</v>
      </c>
      <c r="Q1100" s="120">
        <f t="shared" si="35"/>
        <v>64.201379999999986</v>
      </c>
    </row>
    <row r="1101" spans="1:17" s="125" customFormat="1" ht="12" customHeight="1">
      <c r="A1101" s="83" t="s">
        <v>2335</v>
      </c>
      <c r="B1101" s="84" t="s">
        <v>1249</v>
      </c>
      <c r="C1101" s="34">
        <v>2882000023326</v>
      </c>
      <c r="D1101" s="35">
        <v>6708.34</v>
      </c>
      <c r="E1101" s="67">
        <f t="shared" si="34"/>
        <v>1140.42</v>
      </c>
      <c r="F1101" s="68">
        <v>0.17000032794998465</v>
      </c>
      <c r="G1101" s="65"/>
      <c r="H1101" s="65" t="s">
        <v>3784</v>
      </c>
      <c r="I1101" s="127">
        <v>44574</v>
      </c>
      <c r="J1101" s="66" t="s">
        <v>2379</v>
      </c>
      <c r="K1101" s="83" t="s">
        <v>3221</v>
      </c>
      <c r="L1101" s="30">
        <v>62539</v>
      </c>
      <c r="M1101" s="83" t="str">
        <f>VLOOKUP(L1101,Kardex!$A$1:$I$4996,2,FALSE)</f>
        <v>GOROSTIZA ECHEVERRIA LUIS GUILLERMO</v>
      </c>
      <c r="N1101" s="83" t="str">
        <f>VLOOKUP(L1101,Kardex!$A$1:$I$4996,4,FALSE)</f>
        <v>DIRECTOR DE CENTRO FINANCIERO</v>
      </c>
      <c r="O1101" s="83" t="str">
        <f>VLOOKUP(L1101,Kardex!$A$1:$I$4996,5,FALSE)</f>
        <v>YUC MERIDA PLAZA LUXUS ALTABRISA</v>
      </c>
      <c r="P1101" s="49">
        <v>0.3</v>
      </c>
      <c r="Q1101" s="120">
        <f t="shared" si="35"/>
        <v>342.12600000000003</v>
      </c>
    </row>
    <row r="1102" spans="1:17" s="125" customFormat="1" ht="12" customHeight="1">
      <c r="A1102" s="83" t="s">
        <v>2335</v>
      </c>
      <c r="B1102" s="84" t="s">
        <v>1249</v>
      </c>
      <c r="C1102" s="34">
        <v>2882000016332</v>
      </c>
      <c r="D1102" s="35">
        <v>707.15</v>
      </c>
      <c r="E1102" s="67">
        <f t="shared" si="34"/>
        <v>134.35849999999999</v>
      </c>
      <c r="F1102" s="68">
        <v>0.19</v>
      </c>
      <c r="G1102" s="65"/>
      <c r="H1102" s="65" t="s">
        <v>2339</v>
      </c>
      <c r="I1102" s="127">
        <v>44594</v>
      </c>
      <c r="J1102" s="66" t="s">
        <v>2379</v>
      </c>
      <c r="K1102" s="83" t="s">
        <v>3661</v>
      </c>
      <c r="L1102" s="30">
        <v>62539</v>
      </c>
      <c r="M1102" s="83" t="str">
        <f>VLOOKUP(L1102,Kardex!$A$1:$I$4996,2,FALSE)</f>
        <v>GOROSTIZA ECHEVERRIA LUIS GUILLERMO</v>
      </c>
      <c r="N1102" s="83" t="str">
        <f>VLOOKUP(L1102,Kardex!$A$1:$I$4996,4,FALSE)</f>
        <v>DIRECTOR DE CENTRO FINANCIERO</v>
      </c>
      <c r="O1102" s="83" t="str">
        <f>VLOOKUP(L1102,Kardex!$A$1:$I$4996,5,FALSE)</f>
        <v>YUC MERIDA PLAZA LUXUS ALTABRISA</v>
      </c>
      <c r="P1102" s="49">
        <v>0.3</v>
      </c>
      <c r="Q1102" s="120">
        <f t="shared" si="35"/>
        <v>40.307549999999999</v>
      </c>
    </row>
    <row r="1103" spans="1:17" s="125" customFormat="1" ht="12" customHeight="1">
      <c r="A1103" s="83" t="s">
        <v>2335</v>
      </c>
      <c r="B1103" s="84" t="s">
        <v>1249</v>
      </c>
      <c r="C1103" s="34">
        <v>2882000027022</v>
      </c>
      <c r="D1103" s="35">
        <v>523.46</v>
      </c>
      <c r="E1103" s="67">
        <f t="shared" si="34"/>
        <v>97.89</v>
      </c>
      <c r="F1103" s="68">
        <v>0.18700569288961907</v>
      </c>
      <c r="G1103" s="65"/>
      <c r="H1103" s="65" t="s">
        <v>2339</v>
      </c>
      <c r="I1103" s="127">
        <v>44573</v>
      </c>
      <c r="J1103" s="66" t="s">
        <v>2379</v>
      </c>
      <c r="K1103" s="83" t="s">
        <v>3222</v>
      </c>
      <c r="L1103" s="30">
        <v>52199</v>
      </c>
      <c r="M1103" s="83" t="str">
        <f>VLOOKUP(L1103,Kardex!$A$1:$I$4996,2,FALSE)</f>
        <v>HERRERA LASSO JIMENEZ PABLO</v>
      </c>
      <c r="N1103" s="83" t="str">
        <f>VLOOKUP(L1103,Kardex!$A$1:$I$4996,4,FALSE)</f>
        <v>DIRECTOR DE PROMOCION</v>
      </c>
      <c r="O1103" s="83" t="str">
        <f>VLOOKUP(L1103,Kardex!$A$1:$I$4996,5,FALSE)</f>
        <v>YUC MERIDA PLAZA LUXUS ALTABRISA</v>
      </c>
      <c r="P1103" s="49">
        <v>0.3</v>
      </c>
      <c r="Q1103" s="120">
        <f t="shared" si="35"/>
        <v>29.366999999999997</v>
      </c>
    </row>
    <row r="1104" spans="1:17" s="125" customFormat="1" ht="12" customHeight="1">
      <c r="A1104" s="83" t="s">
        <v>2335</v>
      </c>
      <c r="B1104" s="84" t="s">
        <v>1249</v>
      </c>
      <c r="C1104" s="34">
        <v>2882000027029</v>
      </c>
      <c r="D1104" s="35">
        <v>509.4</v>
      </c>
      <c r="E1104" s="67">
        <f t="shared" si="34"/>
        <v>95.26</v>
      </c>
      <c r="F1104" s="68">
        <v>0.18700431880643897</v>
      </c>
      <c r="G1104" s="65"/>
      <c r="H1104" s="65" t="s">
        <v>2339</v>
      </c>
      <c r="I1104" s="127">
        <v>44573</v>
      </c>
      <c r="J1104" s="66" t="s">
        <v>2379</v>
      </c>
      <c r="K1104" s="83" t="s">
        <v>3222</v>
      </c>
      <c r="L1104" s="30">
        <v>52199</v>
      </c>
      <c r="M1104" s="83" t="str">
        <f>VLOOKUP(L1104,Kardex!$A$1:$I$4996,2,FALSE)</f>
        <v>HERRERA LASSO JIMENEZ PABLO</v>
      </c>
      <c r="N1104" s="83" t="str">
        <f>VLOOKUP(L1104,Kardex!$A$1:$I$4996,4,FALSE)</f>
        <v>DIRECTOR DE PROMOCION</v>
      </c>
      <c r="O1104" s="83" t="str">
        <f>VLOOKUP(L1104,Kardex!$A$1:$I$4996,5,FALSE)</f>
        <v>YUC MERIDA PLAZA LUXUS ALTABRISA</v>
      </c>
      <c r="P1104" s="49">
        <v>0.3</v>
      </c>
      <c r="Q1104" s="120">
        <f t="shared" si="35"/>
        <v>28.577999999999999</v>
      </c>
    </row>
    <row r="1105" spans="1:17" s="125" customFormat="1" ht="12" customHeight="1">
      <c r="A1105" s="83" t="s">
        <v>2311</v>
      </c>
      <c r="B1105" s="84" t="s">
        <v>1249</v>
      </c>
      <c r="C1105" s="34">
        <v>4011900411678</v>
      </c>
      <c r="D1105" s="35">
        <v>435.32</v>
      </c>
      <c r="E1105" s="67">
        <f t="shared" si="34"/>
        <v>65.298000000000002</v>
      </c>
      <c r="F1105" s="68">
        <v>0.15</v>
      </c>
      <c r="G1105" s="65"/>
      <c r="H1105" s="65" t="s">
        <v>2339</v>
      </c>
      <c r="I1105" s="127">
        <v>44579</v>
      </c>
      <c r="J1105" s="66" t="s">
        <v>2379</v>
      </c>
      <c r="K1105" s="83" t="s">
        <v>2420</v>
      </c>
      <c r="L1105" s="30">
        <v>52199</v>
      </c>
      <c r="M1105" s="83" t="str">
        <f>VLOOKUP(L1105,Kardex!$A$1:$I$4996,2,FALSE)</f>
        <v>HERRERA LASSO JIMENEZ PABLO</v>
      </c>
      <c r="N1105" s="83" t="str">
        <f>VLOOKUP(L1105,Kardex!$A$1:$I$4996,4,FALSE)</f>
        <v>DIRECTOR DE PROMOCION</v>
      </c>
      <c r="O1105" s="83" t="str">
        <f>VLOOKUP(L1105,Kardex!$A$1:$I$4996,5,FALSE)</f>
        <v>YUC MERIDA PLAZA LUXUS ALTABRISA</v>
      </c>
      <c r="P1105" s="49">
        <v>0.3</v>
      </c>
      <c r="Q1105" s="120">
        <f t="shared" si="35"/>
        <v>19.589400000000001</v>
      </c>
    </row>
    <row r="1106" spans="1:17" s="125" customFormat="1" ht="12" customHeight="1">
      <c r="A1106" s="83" t="s">
        <v>2311</v>
      </c>
      <c r="B1106" s="84" t="s">
        <v>1249</v>
      </c>
      <c r="C1106" s="34">
        <v>4012100026859</v>
      </c>
      <c r="D1106" s="35">
        <v>3959.11</v>
      </c>
      <c r="E1106" s="67">
        <f t="shared" si="34"/>
        <v>593.86649999999997</v>
      </c>
      <c r="F1106" s="68">
        <v>0.15</v>
      </c>
      <c r="G1106" s="65"/>
      <c r="H1106" s="65" t="s">
        <v>2266</v>
      </c>
      <c r="I1106" s="127">
        <v>44568</v>
      </c>
      <c r="J1106" s="66" t="s">
        <v>2379</v>
      </c>
      <c r="K1106" s="83" t="s">
        <v>3224</v>
      </c>
      <c r="L1106" s="30">
        <v>5465</v>
      </c>
      <c r="M1106" s="83" t="str">
        <f>VLOOKUP(L1106,Kardex!$A$1:$I$4996,2,FALSE)</f>
        <v>CANTO GONGORA ENRIQUE JAVIER</v>
      </c>
      <c r="N1106" s="83" t="str">
        <f>VLOOKUP(L1106,Kardex!$A$1:$I$4996,4,FALSE)</f>
        <v>ASESOR</v>
      </c>
      <c r="O1106" s="83" t="str">
        <f>VLOOKUP(L1106,Kardex!$A$1:$I$4996,5,FALSE)</f>
        <v>YUC MERIDA PLAZA LUXUS ALTABRISA</v>
      </c>
      <c r="P1106" s="49">
        <v>0.3</v>
      </c>
      <c r="Q1106" s="120">
        <f t="shared" si="35"/>
        <v>178.15994999999998</v>
      </c>
    </row>
    <row r="1107" spans="1:17" s="125" customFormat="1" ht="12" customHeight="1">
      <c r="A1107" s="83" t="s">
        <v>2311</v>
      </c>
      <c r="B1107" s="84" t="s">
        <v>1249</v>
      </c>
      <c r="C1107" s="34">
        <v>4012000092670</v>
      </c>
      <c r="D1107" s="35">
        <v>446.24</v>
      </c>
      <c r="E1107" s="67">
        <f t="shared" si="34"/>
        <v>66.935999999999993</v>
      </c>
      <c r="F1107" s="68">
        <v>0.15</v>
      </c>
      <c r="G1107" s="65"/>
      <c r="H1107" s="65" t="s">
        <v>2339</v>
      </c>
      <c r="I1107" s="127">
        <v>44575</v>
      </c>
      <c r="J1107" s="66" t="s">
        <v>2379</v>
      </c>
      <c r="K1107" s="83" t="s">
        <v>3223</v>
      </c>
      <c r="L1107" s="30">
        <v>5465</v>
      </c>
      <c r="M1107" s="83" t="str">
        <f>VLOOKUP(L1107,Kardex!$A$1:$I$4996,2,FALSE)</f>
        <v>CANTO GONGORA ENRIQUE JAVIER</v>
      </c>
      <c r="N1107" s="83" t="str">
        <f>VLOOKUP(L1107,Kardex!$A$1:$I$4996,4,FALSE)</f>
        <v>ASESOR</v>
      </c>
      <c r="O1107" s="83" t="str">
        <f>VLOOKUP(L1107,Kardex!$A$1:$I$4996,5,FALSE)</f>
        <v>YUC MERIDA PLAZA LUXUS ALTABRISA</v>
      </c>
      <c r="P1107" s="49">
        <v>0.3</v>
      </c>
      <c r="Q1107" s="120">
        <f t="shared" si="35"/>
        <v>20.080799999999996</v>
      </c>
    </row>
    <row r="1108" spans="1:17" s="125" customFormat="1" ht="12" customHeight="1">
      <c r="A1108" s="83" t="s">
        <v>2311</v>
      </c>
      <c r="B1108" s="84" t="s">
        <v>1249</v>
      </c>
      <c r="C1108" s="34">
        <v>4052200001968</v>
      </c>
      <c r="D1108" s="35">
        <v>3347.6</v>
      </c>
      <c r="E1108" s="67">
        <f t="shared" si="34"/>
        <v>502.14</v>
      </c>
      <c r="F1108" s="68">
        <v>0.15</v>
      </c>
      <c r="G1108" s="65"/>
      <c r="H1108" s="65" t="s">
        <v>2266</v>
      </c>
      <c r="I1108" s="127">
        <v>44589</v>
      </c>
      <c r="J1108" s="66" t="s">
        <v>2379</v>
      </c>
      <c r="K1108" s="83" t="s">
        <v>3224</v>
      </c>
      <c r="L1108" s="30">
        <v>5465</v>
      </c>
      <c r="M1108" s="83" t="str">
        <f>VLOOKUP(L1108,Kardex!$A$1:$I$4996,2,FALSE)</f>
        <v>CANTO GONGORA ENRIQUE JAVIER</v>
      </c>
      <c r="N1108" s="83" t="str">
        <f>VLOOKUP(L1108,Kardex!$A$1:$I$4996,4,FALSE)</f>
        <v>ASESOR</v>
      </c>
      <c r="O1108" s="83" t="str">
        <f>VLOOKUP(L1108,Kardex!$A$1:$I$4996,5,FALSE)</f>
        <v>YUC MERIDA PLAZA LUXUS ALTABRISA</v>
      </c>
      <c r="P1108" s="49">
        <v>0.3</v>
      </c>
      <c r="Q1108" s="120">
        <f t="shared" si="35"/>
        <v>150.642</v>
      </c>
    </row>
    <row r="1109" spans="1:17" s="125" customFormat="1" ht="12" customHeight="1">
      <c r="A1109" s="83" t="s">
        <v>2311</v>
      </c>
      <c r="B1109" s="84" t="s">
        <v>1249</v>
      </c>
      <c r="C1109" s="34">
        <v>4011900499771</v>
      </c>
      <c r="D1109" s="35">
        <v>452.95</v>
      </c>
      <c r="E1109" s="67">
        <f t="shared" si="34"/>
        <v>67.942499999999995</v>
      </c>
      <c r="F1109" s="68">
        <v>0.15</v>
      </c>
      <c r="G1109" s="65"/>
      <c r="H1109" s="65" t="s">
        <v>2339</v>
      </c>
      <c r="I1109" s="127">
        <v>44593</v>
      </c>
      <c r="J1109" s="66" t="s">
        <v>2379</v>
      </c>
      <c r="K1109" s="83" t="s">
        <v>3224</v>
      </c>
      <c r="L1109" s="30">
        <v>5465</v>
      </c>
      <c r="M1109" s="83" t="str">
        <f>VLOOKUP(L1109,Kardex!$A$1:$I$4996,2,FALSE)</f>
        <v>CANTO GONGORA ENRIQUE JAVIER</v>
      </c>
      <c r="N1109" s="83" t="str">
        <f>VLOOKUP(L1109,Kardex!$A$1:$I$4996,4,FALSE)</f>
        <v>ASESOR</v>
      </c>
      <c r="O1109" s="83" t="str">
        <f>VLOOKUP(L1109,Kardex!$A$1:$I$4996,5,FALSE)</f>
        <v>YUC MERIDA PLAZA LUXUS ALTABRISA</v>
      </c>
      <c r="P1109" s="49">
        <v>0.3</v>
      </c>
      <c r="Q1109" s="120">
        <f t="shared" si="35"/>
        <v>20.382749999999998</v>
      </c>
    </row>
    <row r="1110" spans="1:17" s="125" customFormat="1" ht="12" customHeight="1">
      <c r="A1110" s="83" t="s">
        <v>2311</v>
      </c>
      <c r="B1110" s="84" t="s">
        <v>1249</v>
      </c>
      <c r="C1110" s="34">
        <v>4012100285422</v>
      </c>
      <c r="D1110" s="35">
        <v>218.43</v>
      </c>
      <c r="E1110" s="67">
        <f t="shared" si="34"/>
        <v>28.4</v>
      </c>
      <c r="F1110" s="68">
        <v>0.13001877031543285</v>
      </c>
      <c r="G1110" s="65"/>
      <c r="H1110" s="65" t="s">
        <v>3786</v>
      </c>
      <c r="I1110" s="127">
        <v>44592</v>
      </c>
      <c r="J1110" s="66" t="s">
        <v>2322</v>
      </c>
      <c r="K1110" s="83" t="s">
        <v>3662</v>
      </c>
      <c r="L1110" s="30">
        <v>38</v>
      </c>
      <c r="M1110" s="83" t="str">
        <f>VLOOKUP(L1110,Kardex!$A$1:$I$4996,2,FALSE)</f>
        <v>DAVISON MENDOZA JENNIFFER KATYA ROXANA</v>
      </c>
      <c r="N1110" s="83" t="str">
        <f>VLOOKUP(L1110,Kardex!$A$1:$I$4996,4,FALSE)</f>
        <v>SUBDIRECTOR DE CENTRO FINANCIERO</v>
      </c>
      <c r="O1110" s="83" t="str">
        <f>VLOOKUP(L1110,Kardex!$A$1:$I$4996,5,FALSE)</f>
        <v>YUC MERIDA PLAZA LUXUS ALTABRISA</v>
      </c>
      <c r="P1110" s="49">
        <v>0.3</v>
      </c>
      <c r="Q1110" s="120">
        <f t="shared" si="35"/>
        <v>8.52</v>
      </c>
    </row>
    <row r="1111" spans="1:17" s="125" customFormat="1" ht="12" customHeight="1">
      <c r="A1111" s="83" t="s">
        <v>2311</v>
      </c>
      <c r="B1111" s="84" t="s">
        <v>1249</v>
      </c>
      <c r="C1111" s="34">
        <v>4012100285422</v>
      </c>
      <c r="D1111" s="35">
        <v>1092.18</v>
      </c>
      <c r="E1111" s="67">
        <f t="shared" si="34"/>
        <v>141.99</v>
      </c>
      <c r="F1111" s="68">
        <v>0.13000604295995166</v>
      </c>
      <c r="G1111" s="65"/>
      <c r="H1111" s="65" t="s">
        <v>3786</v>
      </c>
      <c r="I1111" s="127">
        <v>44592</v>
      </c>
      <c r="J1111" s="66" t="s">
        <v>2322</v>
      </c>
      <c r="K1111" s="83" t="s">
        <v>3662</v>
      </c>
      <c r="L1111" s="30">
        <v>38</v>
      </c>
      <c r="M1111" s="83" t="str">
        <f>VLOOKUP(L1111,Kardex!$A$1:$I$4996,2,FALSE)</f>
        <v>DAVISON MENDOZA JENNIFFER KATYA ROXANA</v>
      </c>
      <c r="N1111" s="83" t="str">
        <f>VLOOKUP(L1111,Kardex!$A$1:$I$4996,4,FALSE)</f>
        <v>SUBDIRECTOR DE CENTRO FINANCIERO</v>
      </c>
      <c r="O1111" s="83" t="str">
        <f>VLOOKUP(L1111,Kardex!$A$1:$I$4996,5,FALSE)</f>
        <v>YUC MERIDA PLAZA LUXUS ALTABRISA</v>
      </c>
      <c r="P1111" s="49">
        <v>0.3</v>
      </c>
      <c r="Q1111" s="120">
        <f t="shared" si="35"/>
        <v>42.597000000000001</v>
      </c>
    </row>
    <row r="1112" spans="1:17" s="125" customFormat="1" ht="12" customHeight="1">
      <c r="A1112" s="83" t="s">
        <v>2311</v>
      </c>
      <c r="B1112" s="84" t="s">
        <v>1249</v>
      </c>
      <c r="C1112" s="34">
        <v>4012000141095</v>
      </c>
      <c r="D1112" s="35">
        <v>506.83</v>
      </c>
      <c r="E1112" s="67">
        <f t="shared" si="34"/>
        <v>76.024499999999989</v>
      </c>
      <c r="F1112" s="68">
        <v>0.15</v>
      </c>
      <c r="G1112" s="65"/>
      <c r="H1112" s="65" t="s">
        <v>2339</v>
      </c>
      <c r="I1112" s="127">
        <v>44587</v>
      </c>
      <c r="J1112" s="66" t="s">
        <v>2379</v>
      </c>
      <c r="K1112" s="83" t="s">
        <v>3225</v>
      </c>
      <c r="L1112" s="30">
        <v>53897</v>
      </c>
      <c r="M1112" s="83" t="str">
        <f>VLOOKUP(L1112,Kardex!$A$1:$I$4996,2,FALSE)</f>
        <v>FLORES BENITEZ GILA HAYDEE</v>
      </c>
      <c r="N1112" s="83" t="str">
        <f>VLOOKUP(L1112,Kardex!$A$1:$I$4996,4,FALSE)</f>
        <v>EJECUTIVO DE SERVICIO</v>
      </c>
      <c r="O1112" s="83" t="str">
        <f>VLOOKUP(L1112,Kardex!$A$1:$I$4996,5,FALSE)</f>
        <v>YUC MERIDA PLAZA LUXUS ALTABRISA</v>
      </c>
      <c r="P1112" s="49">
        <v>0.3</v>
      </c>
      <c r="Q1112" s="120">
        <f t="shared" si="35"/>
        <v>22.807349999999996</v>
      </c>
    </row>
    <row r="1113" spans="1:17" s="125" customFormat="1" ht="12" customHeight="1">
      <c r="A1113" s="83" t="s">
        <v>2311</v>
      </c>
      <c r="B1113" s="84" t="s">
        <v>1249</v>
      </c>
      <c r="C1113" s="34">
        <v>4012000553212</v>
      </c>
      <c r="D1113" s="35">
        <v>378.82</v>
      </c>
      <c r="E1113" s="67">
        <f t="shared" si="34"/>
        <v>56.823</v>
      </c>
      <c r="F1113" s="68">
        <v>0.15</v>
      </c>
      <c r="G1113" s="65"/>
      <c r="H1113" s="65" t="s">
        <v>2339</v>
      </c>
      <c r="I1113" s="127">
        <v>44587</v>
      </c>
      <c r="J1113" s="66" t="s">
        <v>2379</v>
      </c>
      <c r="K1113" s="83" t="s">
        <v>3226</v>
      </c>
      <c r="L1113" s="30">
        <v>53897</v>
      </c>
      <c r="M1113" s="83" t="str">
        <f>VLOOKUP(L1113,Kardex!$A$1:$I$4996,2,FALSE)</f>
        <v>FLORES BENITEZ GILA HAYDEE</v>
      </c>
      <c r="N1113" s="83" t="str">
        <f>VLOOKUP(L1113,Kardex!$A$1:$I$4996,4,FALSE)</f>
        <v>EJECUTIVO DE SERVICIO</v>
      </c>
      <c r="O1113" s="83" t="str">
        <f>VLOOKUP(L1113,Kardex!$A$1:$I$4996,5,FALSE)</f>
        <v>YUC MERIDA PLAZA LUXUS ALTABRISA</v>
      </c>
      <c r="P1113" s="49">
        <v>0.3</v>
      </c>
      <c r="Q1113" s="120">
        <f t="shared" si="35"/>
        <v>17.046900000000001</v>
      </c>
    </row>
    <row r="1114" spans="1:17" s="125" customFormat="1" ht="12" customHeight="1">
      <c r="A1114" s="83" t="s">
        <v>2311</v>
      </c>
      <c r="B1114" s="84" t="s">
        <v>1249</v>
      </c>
      <c r="C1114" s="34">
        <v>4012000004642</v>
      </c>
      <c r="D1114" s="35">
        <v>424.23</v>
      </c>
      <c r="E1114" s="67">
        <f t="shared" si="34"/>
        <v>63.634500000000003</v>
      </c>
      <c r="F1114" s="68">
        <v>0.15</v>
      </c>
      <c r="G1114" s="65"/>
      <c r="H1114" s="65" t="s">
        <v>2339</v>
      </c>
      <c r="I1114" s="127">
        <v>44589</v>
      </c>
      <c r="J1114" s="66" t="s">
        <v>2379</v>
      </c>
      <c r="K1114" s="83" t="s">
        <v>3226</v>
      </c>
      <c r="L1114" s="30">
        <v>53897</v>
      </c>
      <c r="M1114" s="83" t="str">
        <f>VLOOKUP(L1114,Kardex!$A$1:$I$4996,2,FALSE)</f>
        <v>FLORES BENITEZ GILA HAYDEE</v>
      </c>
      <c r="N1114" s="83" t="str">
        <f>VLOOKUP(L1114,Kardex!$A$1:$I$4996,4,FALSE)</f>
        <v>EJECUTIVO DE SERVICIO</v>
      </c>
      <c r="O1114" s="83" t="str">
        <f>VLOOKUP(L1114,Kardex!$A$1:$I$4996,5,FALSE)</f>
        <v>YUC MERIDA PLAZA LUXUS ALTABRISA</v>
      </c>
      <c r="P1114" s="49">
        <v>0.3</v>
      </c>
      <c r="Q1114" s="120">
        <f t="shared" si="35"/>
        <v>19.090350000000001</v>
      </c>
    </row>
    <row r="1115" spans="1:17" s="125" customFormat="1" ht="12" customHeight="1">
      <c r="A1115" s="83" t="s">
        <v>2311</v>
      </c>
      <c r="B1115" s="84" t="s">
        <v>1249</v>
      </c>
      <c r="C1115" s="34">
        <v>4011900303322</v>
      </c>
      <c r="D1115" s="35">
        <v>731.38</v>
      </c>
      <c r="E1115" s="67">
        <f t="shared" si="34"/>
        <v>95.08</v>
      </c>
      <c r="F1115" s="68">
        <v>0.13000082036697749</v>
      </c>
      <c r="G1115" s="65"/>
      <c r="H1115" s="65" t="s">
        <v>2339</v>
      </c>
      <c r="I1115" s="127">
        <v>44568</v>
      </c>
      <c r="J1115" s="66" t="s">
        <v>2379</v>
      </c>
      <c r="K1115" s="83" t="s">
        <v>3227</v>
      </c>
      <c r="L1115" s="30">
        <v>51616</v>
      </c>
      <c r="M1115" s="83" t="str">
        <f>VLOOKUP(L1115,Kardex!$A$1:$I$4996,2,FALSE)</f>
        <v>SOLIS BAEZA MARIA BARBARA</v>
      </c>
      <c r="N1115" s="83" t="str">
        <f>VLOOKUP(L1115,Kardex!$A$1:$I$4996,4,FALSE)</f>
        <v>ASESOR</v>
      </c>
      <c r="O1115" s="83" t="str">
        <f>VLOOKUP(L1115,Kardex!$A$1:$I$4996,5,FALSE)</f>
        <v>YUC MERIDA PLAZA LUXUS ALTABRISA</v>
      </c>
      <c r="P1115" s="49">
        <v>0.3</v>
      </c>
      <c r="Q1115" s="120">
        <f t="shared" si="35"/>
        <v>28.523999999999997</v>
      </c>
    </row>
    <row r="1116" spans="1:17" s="125" customFormat="1" ht="12" customHeight="1">
      <c r="A1116" s="83" t="s">
        <v>2335</v>
      </c>
      <c r="B1116" s="84" t="s">
        <v>1249</v>
      </c>
      <c r="C1116" s="34">
        <v>2882000024438</v>
      </c>
      <c r="D1116" s="35">
        <v>6034.67</v>
      </c>
      <c r="E1116" s="67">
        <f t="shared" si="34"/>
        <v>1146.5872999999999</v>
      </c>
      <c r="F1116" s="68">
        <v>0.19</v>
      </c>
      <c r="G1116" s="65"/>
      <c r="H1116" s="65" t="s">
        <v>2265</v>
      </c>
      <c r="I1116" s="127">
        <v>44582</v>
      </c>
      <c r="J1116" s="66" t="s">
        <v>2379</v>
      </c>
      <c r="K1116" s="83" t="s">
        <v>4136</v>
      </c>
      <c r="L1116" s="30">
        <v>51616</v>
      </c>
      <c r="M1116" s="83" t="str">
        <f>VLOOKUP(L1116,Kardex!$A$1:$I$4996,2,FALSE)</f>
        <v>SOLIS BAEZA MARIA BARBARA</v>
      </c>
      <c r="N1116" s="83" t="str">
        <f>VLOOKUP(L1116,Kardex!$A$1:$I$4996,4,FALSE)</f>
        <v>ASESOR</v>
      </c>
      <c r="O1116" s="83" t="str">
        <f>VLOOKUP(L1116,Kardex!$A$1:$I$4996,5,FALSE)</f>
        <v>YUC MERIDA PLAZA LUXUS ALTABRISA</v>
      </c>
      <c r="P1116" s="49">
        <v>0.3</v>
      </c>
      <c r="Q1116" s="120">
        <f t="shared" si="35"/>
        <v>343.97618999999997</v>
      </c>
    </row>
    <row r="1117" spans="1:17" s="125" customFormat="1" ht="12" customHeight="1">
      <c r="A1117" s="83" t="s">
        <v>2311</v>
      </c>
      <c r="B1117" s="84" t="s">
        <v>1249</v>
      </c>
      <c r="C1117" s="34">
        <v>4011900474452</v>
      </c>
      <c r="D1117" s="35">
        <v>6860.9</v>
      </c>
      <c r="E1117" s="67">
        <f t="shared" si="34"/>
        <v>1029.135</v>
      </c>
      <c r="F1117" s="68">
        <v>0.15</v>
      </c>
      <c r="G1117" s="65"/>
      <c r="H1117" s="65" t="s">
        <v>2266</v>
      </c>
      <c r="I1117" s="127">
        <v>44579</v>
      </c>
      <c r="J1117" s="66" t="s">
        <v>2379</v>
      </c>
      <c r="K1117" s="83" t="s">
        <v>4137</v>
      </c>
      <c r="L1117" s="30">
        <v>53984</v>
      </c>
      <c r="M1117" s="83" t="str">
        <f>VLOOKUP(L1117,Kardex!$A$1:$I$4996,2,FALSE)</f>
        <v>VARGAS CORREA PATRICIA PILAR DEL SOCORRO</v>
      </c>
      <c r="N1117" s="83" t="str">
        <f>VLOOKUP(L1117,Kardex!$A$1:$I$4996,4,FALSE)</f>
        <v>ASESOR</v>
      </c>
      <c r="O1117" s="83" t="str">
        <f>VLOOKUP(L1117,Kardex!$A$1:$I$4996,5,FALSE)</f>
        <v>YUC MERIDA PLAZA LUXUS ALTABRISA</v>
      </c>
      <c r="P1117" s="49">
        <v>0.3</v>
      </c>
      <c r="Q1117" s="120">
        <f t="shared" si="35"/>
        <v>308.7405</v>
      </c>
    </row>
    <row r="1118" spans="1:17" s="125" customFormat="1" ht="12" customHeight="1">
      <c r="A1118" s="83" t="s">
        <v>2335</v>
      </c>
      <c r="B1118" s="84" t="s">
        <v>1249</v>
      </c>
      <c r="C1118" s="34">
        <v>2882100010277</v>
      </c>
      <c r="D1118" s="35">
        <v>16170.69</v>
      </c>
      <c r="E1118" s="67">
        <f t="shared" si="34"/>
        <v>2749.02</v>
      </c>
      <c r="F1118" s="68">
        <v>0.17000016696875642</v>
      </c>
      <c r="G1118" s="65"/>
      <c r="H1118" s="65" t="s">
        <v>2266</v>
      </c>
      <c r="I1118" s="127">
        <v>44586</v>
      </c>
      <c r="J1118" s="66" t="s">
        <v>2379</v>
      </c>
      <c r="K1118" s="83" t="s">
        <v>4138</v>
      </c>
      <c r="L1118" s="30">
        <v>53984</v>
      </c>
      <c r="M1118" s="83" t="str">
        <f>VLOOKUP(L1118,Kardex!$A$1:$I$4996,2,FALSE)</f>
        <v>VARGAS CORREA PATRICIA PILAR DEL SOCORRO</v>
      </c>
      <c r="N1118" s="83" t="str">
        <f>VLOOKUP(L1118,Kardex!$A$1:$I$4996,4,FALSE)</f>
        <v>ASESOR</v>
      </c>
      <c r="O1118" s="83" t="str">
        <f>VLOOKUP(L1118,Kardex!$A$1:$I$4996,5,FALSE)</f>
        <v>YUC MERIDA PLAZA LUXUS ALTABRISA</v>
      </c>
      <c r="P1118" s="49">
        <v>0.3</v>
      </c>
      <c r="Q1118" s="120">
        <f t="shared" si="35"/>
        <v>824.70600000000002</v>
      </c>
    </row>
    <row r="1119" spans="1:17" s="125" customFormat="1" ht="12" customHeight="1">
      <c r="A1119" s="83" t="s">
        <v>2335</v>
      </c>
      <c r="B1119" s="84" t="s">
        <v>1249</v>
      </c>
      <c r="C1119" s="34">
        <v>2882100011701</v>
      </c>
      <c r="D1119" s="35">
        <v>10142.65</v>
      </c>
      <c r="E1119" s="67">
        <f t="shared" si="34"/>
        <v>1724.2500000000002</v>
      </c>
      <c r="F1119" s="68">
        <v>0.16999995070321861</v>
      </c>
      <c r="G1119" s="65"/>
      <c r="H1119" s="65" t="s">
        <v>2266</v>
      </c>
      <c r="I1119" s="127">
        <v>44586</v>
      </c>
      <c r="J1119" s="66" t="s">
        <v>2379</v>
      </c>
      <c r="K1119" s="83" t="s">
        <v>4138</v>
      </c>
      <c r="L1119" s="30">
        <v>53984</v>
      </c>
      <c r="M1119" s="83" t="str">
        <f>VLOOKUP(L1119,Kardex!$A$1:$I$4996,2,FALSE)</f>
        <v>VARGAS CORREA PATRICIA PILAR DEL SOCORRO</v>
      </c>
      <c r="N1119" s="83" t="str">
        <f>VLOOKUP(L1119,Kardex!$A$1:$I$4996,4,FALSE)</f>
        <v>ASESOR</v>
      </c>
      <c r="O1119" s="83" t="str">
        <f>VLOOKUP(L1119,Kardex!$A$1:$I$4996,5,FALSE)</f>
        <v>YUC MERIDA PLAZA LUXUS ALTABRISA</v>
      </c>
      <c r="P1119" s="49">
        <v>0.3</v>
      </c>
      <c r="Q1119" s="120">
        <f t="shared" si="35"/>
        <v>517.27500000000009</v>
      </c>
    </row>
    <row r="1120" spans="1:17" s="125" customFormat="1" ht="12" customHeight="1">
      <c r="A1120" s="83" t="s">
        <v>2335</v>
      </c>
      <c r="B1120" s="84" t="s">
        <v>1249</v>
      </c>
      <c r="C1120" s="34">
        <v>2882100052142</v>
      </c>
      <c r="D1120" s="35">
        <v>1136.4100000000001</v>
      </c>
      <c r="E1120" s="67">
        <f t="shared" si="34"/>
        <v>215.91790000000003</v>
      </c>
      <c r="F1120" s="68">
        <v>0.19</v>
      </c>
      <c r="G1120" s="65"/>
      <c r="H1120" s="65" t="s">
        <v>2339</v>
      </c>
      <c r="I1120" s="127">
        <v>44589</v>
      </c>
      <c r="J1120" s="66" t="s">
        <v>2322</v>
      </c>
      <c r="K1120" s="83" t="s">
        <v>3586</v>
      </c>
      <c r="L1120" s="30">
        <v>53984</v>
      </c>
      <c r="M1120" s="83" t="str">
        <f>VLOOKUP(L1120,Kardex!$A$1:$I$4996,2,FALSE)</f>
        <v>VARGAS CORREA PATRICIA PILAR DEL SOCORRO</v>
      </c>
      <c r="N1120" s="83" t="str">
        <f>VLOOKUP(L1120,Kardex!$A$1:$I$4996,4,FALSE)</f>
        <v>ASESOR</v>
      </c>
      <c r="O1120" s="83" t="str">
        <f>VLOOKUP(L1120,Kardex!$A$1:$I$4996,5,FALSE)</f>
        <v>YUC MERIDA PLAZA LUXUS ALTABRISA</v>
      </c>
      <c r="P1120" s="49">
        <v>0.3</v>
      </c>
      <c r="Q1120" s="120">
        <f t="shared" si="35"/>
        <v>64.775370000000009</v>
      </c>
    </row>
    <row r="1121" spans="1:17" s="125" customFormat="1" ht="12" customHeight="1">
      <c r="A1121" s="83" t="s">
        <v>2311</v>
      </c>
      <c r="B1121" s="84" t="s">
        <v>1249</v>
      </c>
      <c r="C1121" s="34">
        <v>4012000063381</v>
      </c>
      <c r="D1121" s="35">
        <v>242.8</v>
      </c>
      <c r="E1121" s="67">
        <f t="shared" si="34"/>
        <v>36.42</v>
      </c>
      <c r="F1121" s="68">
        <v>0.15</v>
      </c>
      <c r="G1121" s="65"/>
      <c r="H1121" s="65" t="s">
        <v>2339</v>
      </c>
      <c r="I1121" s="127">
        <v>44574</v>
      </c>
      <c r="J1121" s="66" t="s">
        <v>2379</v>
      </c>
      <c r="K1121" s="83" t="s">
        <v>3228</v>
      </c>
      <c r="L1121" s="30">
        <v>52501</v>
      </c>
      <c r="M1121" s="83" t="str">
        <f>VLOOKUP(L1121,Kardex!$A$1:$I$4996,2,FALSE)</f>
        <v>BREMAUNTZ GONZALEZ SERGIO EUGENIO</v>
      </c>
      <c r="N1121" s="83" t="str">
        <f>VLOOKUP(L1121,Kardex!$A$1:$I$4996,4,FALSE)</f>
        <v>ASESOR</v>
      </c>
      <c r="O1121" s="83" t="str">
        <f>VLOOKUP(L1121,Kardex!$A$1:$I$4996,5,FALSE)</f>
        <v>GTO IRAPUATO</v>
      </c>
      <c r="P1121" s="49">
        <v>0.3</v>
      </c>
      <c r="Q1121" s="120">
        <f t="shared" si="35"/>
        <v>10.926</v>
      </c>
    </row>
    <row r="1122" spans="1:17" s="125" customFormat="1" ht="12" customHeight="1">
      <c r="A1122" s="83" t="s">
        <v>2311</v>
      </c>
      <c r="B1122" s="84" t="s">
        <v>1249</v>
      </c>
      <c r="C1122" s="34">
        <v>4012000021209</v>
      </c>
      <c r="D1122" s="35">
        <v>1801.45</v>
      </c>
      <c r="E1122" s="67">
        <f t="shared" si="34"/>
        <v>270.21749999999997</v>
      </c>
      <c r="F1122" s="68">
        <v>0.15</v>
      </c>
      <c r="G1122" s="65"/>
      <c r="H1122" s="65" t="s">
        <v>2308</v>
      </c>
      <c r="I1122" s="127">
        <v>44575</v>
      </c>
      <c r="J1122" s="66" t="s">
        <v>2379</v>
      </c>
      <c r="K1122" s="83" t="s">
        <v>4139</v>
      </c>
      <c r="L1122" s="30">
        <v>52501</v>
      </c>
      <c r="M1122" s="83" t="str">
        <f>VLOOKUP(L1122,Kardex!$A$1:$I$4996,2,FALSE)</f>
        <v>BREMAUNTZ GONZALEZ SERGIO EUGENIO</v>
      </c>
      <c r="N1122" s="83" t="str">
        <f>VLOOKUP(L1122,Kardex!$A$1:$I$4996,4,FALSE)</f>
        <v>ASESOR</v>
      </c>
      <c r="O1122" s="83" t="str">
        <f>VLOOKUP(L1122,Kardex!$A$1:$I$4996,5,FALSE)</f>
        <v>GTO IRAPUATO</v>
      </c>
      <c r="P1122" s="49">
        <v>0.3</v>
      </c>
      <c r="Q1122" s="120">
        <f t="shared" si="35"/>
        <v>81.065249999999992</v>
      </c>
    </row>
    <row r="1123" spans="1:17" s="125" customFormat="1" ht="12" customHeight="1">
      <c r="A1123" s="83" t="s">
        <v>2311</v>
      </c>
      <c r="B1123" s="84" t="s">
        <v>1249</v>
      </c>
      <c r="C1123" s="34">
        <v>4012000011299</v>
      </c>
      <c r="D1123" s="35">
        <v>3891.93</v>
      </c>
      <c r="E1123" s="67">
        <f t="shared" si="34"/>
        <v>583.78949999999998</v>
      </c>
      <c r="F1123" s="68">
        <v>0.15</v>
      </c>
      <c r="G1123" s="65"/>
      <c r="H1123" s="65" t="s">
        <v>2266</v>
      </c>
      <c r="I1123" s="127">
        <v>44578</v>
      </c>
      <c r="J1123" s="66" t="s">
        <v>2379</v>
      </c>
      <c r="K1123" s="83" t="s">
        <v>4140</v>
      </c>
      <c r="L1123" s="30">
        <v>52501</v>
      </c>
      <c r="M1123" s="83" t="str">
        <f>VLOOKUP(L1123,Kardex!$A$1:$I$4996,2,FALSE)</f>
        <v>BREMAUNTZ GONZALEZ SERGIO EUGENIO</v>
      </c>
      <c r="N1123" s="83" t="str">
        <f>VLOOKUP(L1123,Kardex!$A$1:$I$4996,4,FALSE)</f>
        <v>ASESOR</v>
      </c>
      <c r="O1123" s="83" t="str">
        <f>VLOOKUP(L1123,Kardex!$A$1:$I$4996,5,FALSE)</f>
        <v>GTO IRAPUATO</v>
      </c>
      <c r="P1123" s="49">
        <v>0.3</v>
      </c>
      <c r="Q1123" s="120">
        <f t="shared" si="35"/>
        <v>175.13684999999998</v>
      </c>
    </row>
    <row r="1124" spans="1:17" s="125" customFormat="1" ht="12" customHeight="1">
      <c r="A1124" s="83" t="s">
        <v>2311</v>
      </c>
      <c r="B1124" s="84" t="s">
        <v>1249</v>
      </c>
      <c r="C1124" s="34">
        <v>4012000011725</v>
      </c>
      <c r="D1124" s="35">
        <v>2326.89</v>
      </c>
      <c r="E1124" s="67">
        <f t="shared" si="34"/>
        <v>349.03349999999995</v>
      </c>
      <c r="F1124" s="68">
        <v>0.15</v>
      </c>
      <c r="G1124" s="65"/>
      <c r="H1124" s="65" t="s">
        <v>2266</v>
      </c>
      <c r="I1124" s="127">
        <v>44578</v>
      </c>
      <c r="J1124" s="66" t="s">
        <v>2379</v>
      </c>
      <c r="K1124" s="83" t="s">
        <v>4140</v>
      </c>
      <c r="L1124" s="30">
        <v>52501</v>
      </c>
      <c r="M1124" s="83" t="str">
        <f>VLOOKUP(L1124,Kardex!$A$1:$I$4996,2,FALSE)</f>
        <v>BREMAUNTZ GONZALEZ SERGIO EUGENIO</v>
      </c>
      <c r="N1124" s="83" t="str">
        <f>VLOOKUP(L1124,Kardex!$A$1:$I$4996,4,FALSE)</f>
        <v>ASESOR</v>
      </c>
      <c r="O1124" s="83" t="str">
        <f>VLOOKUP(L1124,Kardex!$A$1:$I$4996,5,FALSE)</f>
        <v>GTO IRAPUATO</v>
      </c>
      <c r="P1124" s="49">
        <v>0.3</v>
      </c>
      <c r="Q1124" s="120">
        <f t="shared" si="35"/>
        <v>104.71004999999998</v>
      </c>
    </row>
    <row r="1125" spans="1:17" s="125" customFormat="1" ht="12" customHeight="1">
      <c r="A1125" s="83" t="s">
        <v>2311</v>
      </c>
      <c r="B1125" s="84" t="s">
        <v>1249</v>
      </c>
      <c r="C1125" s="34">
        <v>4012100035690</v>
      </c>
      <c r="D1125" s="35">
        <v>11685.48</v>
      </c>
      <c r="E1125" s="67">
        <f t="shared" si="34"/>
        <v>1752.8219999999999</v>
      </c>
      <c r="F1125" s="68">
        <v>0.15</v>
      </c>
      <c r="G1125" s="65"/>
      <c r="H1125" s="65" t="s">
        <v>2266</v>
      </c>
      <c r="I1125" s="127">
        <v>44578</v>
      </c>
      <c r="J1125" s="66" t="s">
        <v>2379</v>
      </c>
      <c r="K1125" s="83" t="s">
        <v>4141</v>
      </c>
      <c r="L1125" s="30">
        <v>52501</v>
      </c>
      <c r="M1125" s="83" t="str">
        <f>VLOOKUP(L1125,Kardex!$A$1:$I$4996,2,FALSE)</f>
        <v>BREMAUNTZ GONZALEZ SERGIO EUGENIO</v>
      </c>
      <c r="N1125" s="83" t="str">
        <f>VLOOKUP(L1125,Kardex!$A$1:$I$4996,4,FALSE)</f>
        <v>ASESOR</v>
      </c>
      <c r="O1125" s="83" t="str">
        <f>VLOOKUP(L1125,Kardex!$A$1:$I$4996,5,FALSE)</f>
        <v>GTO IRAPUATO</v>
      </c>
      <c r="P1125" s="49">
        <v>0.3</v>
      </c>
      <c r="Q1125" s="120">
        <f t="shared" si="35"/>
        <v>525.84659999999997</v>
      </c>
    </row>
    <row r="1126" spans="1:17" s="125" customFormat="1" ht="12" customHeight="1">
      <c r="A1126" s="83" t="s">
        <v>2311</v>
      </c>
      <c r="B1126" s="84" t="s">
        <v>1249</v>
      </c>
      <c r="C1126" s="34">
        <v>4052000027945</v>
      </c>
      <c r="D1126" s="35">
        <v>3191.26</v>
      </c>
      <c r="E1126" s="67">
        <f t="shared" si="34"/>
        <v>414.86000000000007</v>
      </c>
      <c r="F1126" s="68">
        <v>0.12999880924775795</v>
      </c>
      <c r="G1126" s="65"/>
      <c r="H1126" s="65" t="s">
        <v>2308</v>
      </c>
      <c r="I1126" s="127">
        <v>44578</v>
      </c>
      <c r="J1126" s="66" t="s">
        <v>2379</v>
      </c>
      <c r="K1126" s="83" t="s">
        <v>4142</v>
      </c>
      <c r="L1126" s="30">
        <v>52501</v>
      </c>
      <c r="M1126" s="83" t="str">
        <f>VLOOKUP(L1126,Kardex!$A$1:$I$4996,2,FALSE)</f>
        <v>BREMAUNTZ GONZALEZ SERGIO EUGENIO</v>
      </c>
      <c r="N1126" s="83" t="str">
        <f>VLOOKUP(L1126,Kardex!$A$1:$I$4996,4,FALSE)</f>
        <v>ASESOR</v>
      </c>
      <c r="O1126" s="83" t="str">
        <f>VLOOKUP(L1126,Kardex!$A$1:$I$4996,5,FALSE)</f>
        <v>GTO IRAPUATO</v>
      </c>
      <c r="P1126" s="49">
        <v>0.3</v>
      </c>
      <c r="Q1126" s="120">
        <f t="shared" si="35"/>
        <v>124.45800000000001</v>
      </c>
    </row>
    <row r="1127" spans="1:17" s="125" customFormat="1" ht="12" customHeight="1">
      <c r="A1127" s="83" t="s">
        <v>2311</v>
      </c>
      <c r="B1127" s="84" t="s">
        <v>1249</v>
      </c>
      <c r="C1127" s="34">
        <v>4011900499531</v>
      </c>
      <c r="D1127" s="35">
        <v>2070.7600000000002</v>
      </c>
      <c r="E1127" s="67">
        <f t="shared" si="34"/>
        <v>310.61400000000003</v>
      </c>
      <c r="F1127" s="68">
        <v>0.15</v>
      </c>
      <c r="G1127" s="65"/>
      <c r="H1127" s="65" t="s">
        <v>2308</v>
      </c>
      <c r="I1127" s="127">
        <v>44594</v>
      </c>
      <c r="J1127" s="66" t="s">
        <v>2379</v>
      </c>
      <c r="K1127" s="83" t="s">
        <v>4143</v>
      </c>
      <c r="L1127" s="30">
        <v>52501</v>
      </c>
      <c r="M1127" s="83" t="str">
        <f>VLOOKUP(L1127,Kardex!$A$1:$I$4996,2,FALSE)</f>
        <v>BREMAUNTZ GONZALEZ SERGIO EUGENIO</v>
      </c>
      <c r="N1127" s="83" t="str">
        <f>VLOOKUP(L1127,Kardex!$A$1:$I$4996,4,FALSE)</f>
        <v>ASESOR</v>
      </c>
      <c r="O1127" s="83" t="str">
        <f>VLOOKUP(L1127,Kardex!$A$1:$I$4996,5,FALSE)</f>
        <v>GTO IRAPUATO</v>
      </c>
      <c r="P1127" s="49">
        <v>0.3</v>
      </c>
      <c r="Q1127" s="120">
        <f t="shared" si="35"/>
        <v>93.184200000000004</v>
      </c>
    </row>
    <row r="1128" spans="1:17" s="125" customFormat="1" ht="12" customHeight="1">
      <c r="A1128" s="83" t="s">
        <v>2311</v>
      </c>
      <c r="B1128" s="84" t="s">
        <v>1249</v>
      </c>
      <c r="C1128" s="34">
        <v>4012100313439</v>
      </c>
      <c r="D1128" s="35">
        <v>234.77</v>
      </c>
      <c r="E1128" s="67">
        <f t="shared" si="34"/>
        <v>35.215499999999999</v>
      </c>
      <c r="F1128" s="68">
        <v>0.15</v>
      </c>
      <c r="G1128" s="65"/>
      <c r="H1128" s="65" t="s">
        <v>2339</v>
      </c>
      <c r="I1128" s="127">
        <v>44568</v>
      </c>
      <c r="J1128" s="66" t="s">
        <v>2322</v>
      </c>
      <c r="K1128" s="83" t="s">
        <v>3229</v>
      </c>
      <c r="L1128" s="30">
        <v>52501</v>
      </c>
      <c r="M1128" s="83" t="str">
        <f>VLOOKUP(L1128,Kardex!$A$1:$I$4996,2,FALSE)</f>
        <v>BREMAUNTZ GONZALEZ SERGIO EUGENIO</v>
      </c>
      <c r="N1128" s="83" t="str">
        <f>VLOOKUP(L1128,Kardex!$A$1:$I$4996,4,FALSE)</f>
        <v>ASESOR</v>
      </c>
      <c r="O1128" s="83" t="str">
        <f>VLOOKUP(L1128,Kardex!$A$1:$I$4996,5,FALSE)</f>
        <v>GTO IRAPUATO</v>
      </c>
      <c r="P1128" s="49">
        <v>0.3</v>
      </c>
      <c r="Q1128" s="120">
        <f t="shared" si="35"/>
        <v>10.564649999999999</v>
      </c>
    </row>
    <row r="1129" spans="1:17" s="125" customFormat="1" ht="12" customHeight="1">
      <c r="A1129" s="83" t="s">
        <v>2311</v>
      </c>
      <c r="B1129" s="84" t="s">
        <v>1249</v>
      </c>
      <c r="C1129" s="34">
        <v>4012000035943</v>
      </c>
      <c r="D1129" s="35">
        <v>341.54</v>
      </c>
      <c r="E1129" s="67">
        <f t="shared" si="34"/>
        <v>51.231000000000002</v>
      </c>
      <c r="F1129" s="68">
        <v>0.15</v>
      </c>
      <c r="G1129" s="65"/>
      <c r="H1129" s="65" t="s">
        <v>2339</v>
      </c>
      <c r="I1129" s="127">
        <v>44575</v>
      </c>
      <c r="J1129" s="66" t="s">
        <v>2379</v>
      </c>
      <c r="K1129" s="83" t="s">
        <v>3587</v>
      </c>
      <c r="L1129" s="30">
        <v>53272</v>
      </c>
      <c r="M1129" s="83" t="str">
        <f>VLOOKUP(L1129,Kardex!$A$1:$I$4996,2,FALSE)</f>
        <v>ESTRADA ESPINOZA SILVIA</v>
      </c>
      <c r="N1129" s="83" t="str">
        <f>VLOOKUP(L1129,Kardex!$A$1:$I$4996,4,FALSE)</f>
        <v>ASESOR</v>
      </c>
      <c r="O1129" s="83" t="str">
        <f>VLOOKUP(L1129,Kardex!$A$1:$I$4996,5,FALSE)</f>
        <v>GTO IRAPUATO</v>
      </c>
      <c r="P1129" s="49">
        <v>0.3</v>
      </c>
      <c r="Q1129" s="120">
        <f t="shared" si="35"/>
        <v>15.369299999999999</v>
      </c>
    </row>
    <row r="1130" spans="1:17" s="125" customFormat="1" ht="12" customHeight="1">
      <c r="A1130" s="83" t="s">
        <v>2311</v>
      </c>
      <c r="B1130" s="84" t="s">
        <v>1249</v>
      </c>
      <c r="C1130" s="34">
        <v>4011900499737</v>
      </c>
      <c r="D1130" s="35">
        <v>382.28</v>
      </c>
      <c r="E1130" s="67">
        <f t="shared" si="34"/>
        <v>57.341999999999992</v>
      </c>
      <c r="F1130" s="68">
        <v>0.15</v>
      </c>
      <c r="G1130" s="65"/>
      <c r="H1130" s="65" t="s">
        <v>2339</v>
      </c>
      <c r="I1130" s="127">
        <v>44589</v>
      </c>
      <c r="J1130" s="66" t="s">
        <v>2379</v>
      </c>
      <c r="K1130" s="83" t="s">
        <v>3230</v>
      </c>
      <c r="L1130" s="30">
        <v>53272</v>
      </c>
      <c r="M1130" s="83" t="str">
        <f>VLOOKUP(L1130,Kardex!$A$1:$I$4996,2,FALSE)</f>
        <v>ESTRADA ESPINOZA SILVIA</v>
      </c>
      <c r="N1130" s="83" t="str">
        <f>VLOOKUP(L1130,Kardex!$A$1:$I$4996,4,FALSE)</f>
        <v>ASESOR</v>
      </c>
      <c r="O1130" s="83" t="str">
        <f>VLOOKUP(L1130,Kardex!$A$1:$I$4996,5,FALSE)</f>
        <v>GTO IRAPUATO</v>
      </c>
      <c r="P1130" s="49">
        <v>0.3</v>
      </c>
      <c r="Q1130" s="120">
        <f t="shared" si="35"/>
        <v>17.202599999999997</v>
      </c>
    </row>
    <row r="1131" spans="1:17" s="125" customFormat="1" ht="12" customHeight="1">
      <c r="A1131" s="83" t="s">
        <v>2311</v>
      </c>
      <c r="B1131" s="84" t="s">
        <v>1249</v>
      </c>
      <c r="C1131" s="34">
        <v>4012100145985</v>
      </c>
      <c r="D1131" s="35">
        <v>665.22</v>
      </c>
      <c r="E1131" s="67">
        <f t="shared" si="34"/>
        <v>99.783000000000001</v>
      </c>
      <c r="F1131" s="68">
        <v>0.15</v>
      </c>
      <c r="G1131" s="65"/>
      <c r="H1131" s="65" t="s">
        <v>2339</v>
      </c>
      <c r="I1131" s="127">
        <v>44589</v>
      </c>
      <c r="J1131" s="66" t="s">
        <v>2322</v>
      </c>
      <c r="K1131" s="83" t="s">
        <v>3231</v>
      </c>
      <c r="L1131" s="30">
        <v>53272</v>
      </c>
      <c r="M1131" s="83" t="str">
        <f>VLOOKUP(L1131,Kardex!$A$1:$I$4996,2,FALSE)</f>
        <v>ESTRADA ESPINOZA SILVIA</v>
      </c>
      <c r="N1131" s="83" t="str">
        <f>VLOOKUP(L1131,Kardex!$A$1:$I$4996,4,FALSE)</f>
        <v>ASESOR</v>
      </c>
      <c r="O1131" s="83" t="str">
        <f>VLOOKUP(L1131,Kardex!$A$1:$I$4996,5,FALSE)</f>
        <v>GTO IRAPUATO</v>
      </c>
      <c r="P1131" s="49">
        <v>0.3</v>
      </c>
      <c r="Q1131" s="120">
        <f t="shared" si="35"/>
        <v>29.934899999999999</v>
      </c>
    </row>
    <row r="1132" spans="1:17" s="125" customFormat="1" ht="12" customHeight="1">
      <c r="A1132" s="83" t="s">
        <v>2311</v>
      </c>
      <c r="B1132" s="84" t="s">
        <v>1249</v>
      </c>
      <c r="C1132" s="34">
        <v>4011900474423</v>
      </c>
      <c r="D1132" s="35">
        <v>456.75</v>
      </c>
      <c r="E1132" s="67">
        <f t="shared" si="34"/>
        <v>68.512500000000003</v>
      </c>
      <c r="F1132" s="68">
        <v>0.15</v>
      </c>
      <c r="G1132" s="65"/>
      <c r="H1132" s="65" t="s">
        <v>2339</v>
      </c>
      <c r="I1132" s="127">
        <v>44572</v>
      </c>
      <c r="J1132" s="66" t="s">
        <v>2379</v>
      </c>
      <c r="K1132" s="83" t="s">
        <v>3232</v>
      </c>
      <c r="L1132" s="30">
        <v>60218</v>
      </c>
      <c r="M1132" s="83" t="str">
        <f>VLOOKUP(L1132,Kardex!$A$1:$I$4996,2,FALSE)</f>
        <v>BAJA</v>
      </c>
      <c r="N1132" s="83" t="str">
        <f>VLOOKUP(L1132,Kardex!$A$1:$I$4996,4,FALSE)</f>
        <v>BAJA</v>
      </c>
      <c r="O1132" s="83" t="str">
        <f>VLOOKUP(L1132,Kardex!$A$1:$I$4996,5,FALSE)</f>
        <v>BAJA</v>
      </c>
      <c r="P1132" s="49">
        <v>0.3</v>
      </c>
      <c r="Q1132" s="120">
        <f t="shared" si="35"/>
        <v>20.553750000000001</v>
      </c>
    </row>
    <row r="1133" spans="1:17" s="125" customFormat="1" ht="12" customHeight="1">
      <c r="A1133" s="83" t="s">
        <v>2338</v>
      </c>
      <c r="B1133" s="84" t="s">
        <v>1249</v>
      </c>
      <c r="C1133" s="34">
        <v>3101900005149</v>
      </c>
      <c r="D1133" s="35">
        <v>245.9</v>
      </c>
      <c r="E1133" s="67">
        <f t="shared" si="34"/>
        <v>31.967000000000002</v>
      </c>
      <c r="F1133" s="68">
        <v>0.13</v>
      </c>
      <c r="G1133" s="65"/>
      <c r="H1133" s="65" t="s">
        <v>2339</v>
      </c>
      <c r="I1133" s="127">
        <v>44574</v>
      </c>
      <c r="J1133" s="66" t="s">
        <v>2379</v>
      </c>
      <c r="K1133" s="83" t="s">
        <v>3233</v>
      </c>
      <c r="L1133" s="30">
        <v>52704</v>
      </c>
      <c r="M1133" s="83" t="str">
        <f>VLOOKUP(L1133,Kardex!$A$1:$I$4996,2,FALSE)</f>
        <v>HERNANDEZ HINOJOSA RICARDO</v>
      </c>
      <c r="N1133" s="83" t="str">
        <f>VLOOKUP(L1133,Kardex!$A$1:$I$4996,4,FALSE)</f>
        <v>SUBDIRECTOR DE CENTRO FINANCIERO</v>
      </c>
      <c r="O1133" s="83" t="str">
        <f>VLOOKUP(L1133,Kardex!$A$1:$I$4996,5,FALSE)</f>
        <v>GTO IRAPUATO</v>
      </c>
      <c r="P1133" s="49">
        <v>0.3</v>
      </c>
      <c r="Q1133" s="120">
        <f t="shared" si="35"/>
        <v>9.5900999999999996</v>
      </c>
    </row>
    <row r="1134" spans="1:17" s="125" customFormat="1" ht="12" customHeight="1">
      <c r="A1134" s="83" t="s">
        <v>2332</v>
      </c>
      <c r="B1134" s="84" t="s">
        <v>1249</v>
      </c>
      <c r="C1134" s="34">
        <v>1001900012069</v>
      </c>
      <c r="D1134" s="35">
        <v>12500</v>
      </c>
      <c r="E1134" s="67">
        <f t="shared" si="34"/>
        <v>3250</v>
      </c>
      <c r="F1134" s="68">
        <v>0.26</v>
      </c>
      <c r="G1134" s="65"/>
      <c r="H1134" s="65" t="s">
        <v>2266</v>
      </c>
      <c r="I1134" s="127">
        <v>44566</v>
      </c>
      <c r="J1134" s="66" t="s">
        <v>2379</v>
      </c>
      <c r="K1134" s="83" t="s">
        <v>4144</v>
      </c>
      <c r="L1134" s="30">
        <v>52704</v>
      </c>
      <c r="M1134" s="83" t="str">
        <f>VLOOKUP(L1134,Kardex!$A$1:$I$4996,2,FALSE)</f>
        <v>HERNANDEZ HINOJOSA RICARDO</v>
      </c>
      <c r="N1134" s="83" t="str">
        <f>VLOOKUP(L1134,Kardex!$A$1:$I$4996,4,FALSE)</f>
        <v>SUBDIRECTOR DE CENTRO FINANCIERO</v>
      </c>
      <c r="O1134" s="83" t="str">
        <f>VLOOKUP(L1134,Kardex!$A$1:$I$4996,5,FALSE)</f>
        <v>GTO IRAPUATO</v>
      </c>
      <c r="P1134" s="49">
        <v>0.3</v>
      </c>
      <c r="Q1134" s="120">
        <f t="shared" si="35"/>
        <v>975</v>
      </c>
    </row>
    <row r="1135" spans="1:17" s="125" customFormat="1" ht="12" customHeight="1">
      <c r="A1135" s="83" t="s">
        <v>2311</v>
      </c>
      <c r="B1135" s="84" t="s">
        <v>1249</v>
      </c>
      <c r="C1135" s="34">
        <v>4011900474970</v>
      </c>
      <c r="D1135" s="35">
        <v>388.67</v>
      </c>
      <c r="E1135" s="67">
        <f t="shared" si="34"/>
        <v>58.3005</v>
      </c>
      <c r="F1135" s="68">
        <v>0.15</v>
      </c>
      <c r="G1135" s="65"/>
      <c r="H1135" s="65" t="s">
        <v>2339</v>
      </c>
      <c r="I1135" s="127">
        <v>44568</v>
      </c>
      <c r="J1135" s="66" t="s">
        <v>2379</v>
      </c>
      <c r="K1135" s="83" t="s">
        <v>3234</v>
      </c>
      <c r="L1135" s="30">
        <v>52704</v>
      </c>
      <c r="M1135" s="83" t="str">
        <f>VLOOKUP(L1135,Kardex!$A$1:$I$4996,2,FALSE)</f>
        <v>HERNANDEZ HINOJOSA RICARDO</v>
      </c>
      <c r="N1135" s="83" t="str">
        <f>VLOOKUP(L1135,Kardex!$A$1:$I$4996,4,FALSE)</f>
        <v>SUBDIRECTOR DE CENTRO FINANCIERO</v>
      </c>
      <c r="O1135" s="83" t="str">
        <f>VLOOKUP(L1135,Kardex!$A$1:$I$4996,5,FALSE)</f>
        <v>GTO IRAPUATO</v>
      </c>
      <c r="P1135" s="49">
        <v>0.3</v>
      </c>
      <c r="Q1135" s="120">
        <f t="shared" si="35"/>
        <v>17.49015</v>
      </c>
    </row>
    <row r="1136" spans="1:17" s="125" customFormat="1" ht="12" customHeight="1">
      <c r="A1136" s="83" t="s">
        <v>2311</v>
      </c>
      <c r="B1136" s="84" t="s">
        <v>1249</v>
      </c>
      <c r="C1136" s="34">
        <v>4011900474970</v>
      </c>
      <c r="D1136" s="35">
        <v>-388.67</v>
      </c>
      <c r="E1136" s="67">
        <f t="shared" si="34"/>
        <v>-58.3005</v>
      </c>
      <c r="F1136" s="68">
        <v>0.15</v>
      </c>
      <c r="G1136" s="65"/>
      <c r="H1136" s="65" t="s">
        <v>2339</v>
      </c>
      <c r="I1136" s="127">
        <v>44578</v>
      </c>
      <c r="J1136" s="66" t="s">
        <v>2379</v>
      </c>
      <c r="K1136" s="83" t="s">
        <v>3234</v>
      </c>
      <c r="L1136" s="30">
        <v>52704</v>
      </c>
      <c r="M1136" s="83" t="str">
        <f>VLOOKUP(L1136,Kardex!$A$1:$I$4996,2,FALSE)</f>
        <v>HERNANDEZ HINOJOSA RICARDO</v>
      </c>
      <c r="N1136" s="83" t="str">
        <f>VLOOKUP(L1136,Kardex!$A$1:$I$4996,4,FALSE)</f>
        <v>SUBDIRECTOR DE CENTRO FINANCIERO</v>
      </c>
      <c r="O1136" s="83" t="str">
        <f>VLOOKUP(L1136,Kardex!$A$1:$I$4996,5,FALSE)</f>
        <v>GTO IRAPUATO</v>
      </c>
      <c r="P1136" s="49">
        <v>0.3</v>
      </c>
      <c r="Q1136" s="120">
        <f t="shared" si="35"/>
        <v>-17.49015</v>
      </c>
    </row>
    <row r="1137" spans="1:17" s="125" customFormat="1" ht="12" customHeight="1">
      <c r="A1137" s="83" t="s">
        <v>2311</v>
      </c>
      <c r="B1137" s="84" t="s">
        <v>1249</v>
      </c>
      <c r="C1137" s="34">
        <v>4011900442802</v>
      </c>
      <c r="D1137" s="35">
        <v>480.33</v>
      </c>
      <c r="E1137" s="67">
        <f t="shared" si="34"/>
        <v>72.049499999999995</v>
      </c>
      <c r="F1137" s="68">
        <v>0.15</v>
      </c>
      <c r="G1137" s="65"/>
      <c r="H1137" s="65" t="s">
        <v>2339</v>
      </c>
      <c r="I1137" s="127">
        <v>44582</v>
      </c>
      <c r="J1137" s="66" t="s">
        <v>2379</v>
      </c>
      <c r="K1137" s="83" t="s">
        <v>3235</v>
      </c>
      <c r="L1137" s="30">
        <v>52704</v>
      </c>
      <c r="M1137" s="83" t="str">
        <f>VLOOKUP(L1137,Kardex!$A$1:$I$4996,2,FALSE)</f>
        <v>HERNANDEZ HINOJOSA RICARDO</v>
      </c>
      <c r="N1137" s="83" t="str">
        <f>VLOOKUP(L1137,Kardex!$A$1:$I$4996,4,FALSE)</f>
        <v>SUBDIRECTOR DE CENTRO FINANCIERO</v>
      </c>
      <c r="O1137" s="83" t="str">
        <f>VLOOKUP(L1137,Kardex!$A$1:$I$4996,5,FALSE)</f>
        <v>GTO IRAPUATO</v>
      </c>
      <c r="P1137" s="49">
        <v>0.3</v>
      </c>
      <c r="Q1137" s="120">
        <f t="shared" si="35"/>
        <v>21.614849999999997</v>
      </c>
    </row>
    <row r="1138" spans="1:17" s="125" customFormat="1" ht="12" customHeight="1">
      <c r="A1138" s="83" t="s">
        <v>2338</v>
      </c>
      <c r="B1138" s="84" t="s">
        <v>1249</v>
      </c>
      <c r="C1138" s="34">
        <v>3101900017335</v>
      </c>
      <c r="D1138" s="35">
        <v>418.39</v>
      </c>
      <c r="E1138" s="67">
        <f t="shared" si="34"/>
        <v>54.390700000000002</v>
      </c>
      <c r="F1138" s="68">
        <v>0.13</v>
      </c>
      <c r="G1138" s="65"/>
      <c r="H1138" s="65" t="s">
        <v>2339</v>
      </c>
      <c r="I1138" s="127">
        <v>44593</v>
      </c>
      <c r="J1138" s="66" t="s">
        <v>2379</v>
      </c>
      <c r="K1138" s="83" t="s">
        <v>3236</v>
      </c>
      <c r="L1138" s="30">
        <v>52704</v>
      </c>
      <c r="M1138" s="83" t="str">
        <f>VLOOKUP(L1138,Kardex!$A$1:$I$4996,2,FALSE)</f>
        <v>HERNANDEZ HINOJOSA RICARDO</v>
      </c>
      <c r="N1138" s="83" t="str">
        <f>VLOOKUP(L1138,Kardex!$A$1:$I$4996,4,FALSE)</f>
        <v>SUBDIRECTOR DE CENTRO FINANCIERO</v>
      </c>
      <c r="O1138" s="83" t="str">
        <f>VLOOKUP(L1138,Kardex!$A$1:$I$4996,5,FALSE)</f>
        <v>GTO IRAPUATO</v>
      </c>
      <c r="P1138" s="49">
        <v>0.3</v>
      </c>
      <c r="Q1138" s="120">
        <f t="shared" si="35"/>
        <v>16.317209999999999</v>
      </c>
    </row>
    <row r="1139" spans="1:17" s="125" customFormat="1" ht="12" customHeight="1">
      <c r="A1139" s="83" t="s">
        <v>2311</v>
      </c>
      <c r="B1139" s="84" t="s">
        <v>1249</v>
      </c>
      <c r="C1139" s="34">
        <v>4052000023181</v>
      </c>
      <c r="D1139" s="35">
        <v>2641.84</v>
      </c>
      <c r="E1139" s="67">
        <f t="shared" si="34"/>
        <v>343.43</v>
      </c>
      <c r="F1139" s="68">
        <v>0.12999651757865729</v>
      </c>
      <c r="G1139" s="65"/>
      <c r="H1139" s="65" t="s">
        <v>2266</v>
      </c>
      <c r="I1139" s="127">
        <v>44572</v>
      </c>
      <c r="J1139" s="66" t="s">
        <v>2379</v>
      </c>
      <c r="K1139" s="83" t="s">
        <v>4145</v>
      </c>
      <c r="L1139" s="30">
        <v>53272</v>
      </c>
      <c r="M1139" s="83" t="str">
        <f>VLOOKUP(L1139,Kardex!$A$1:$I$4996,2,FALSE)</f>
        <v>ESTRADA ESPINOZA SILVIA</v>
      </c>
      <c r="N1139" s="83" t="str">
        <f>VLOOKUP(L1139,Kardex!$A$1:$I$4996,4,FALSE)</f>
        <v>ASESOR</v>
      </c>
      <c r="O1139" s="83" t="str">
        <f>VLOOKUP(L1139,Kardex!$A$1:$I$4996,5,FALSE)</f>
        <v>GTO IRAPUATO</v>
      </c>
      <c r="P1139" s="49">
        <v>0.3</v>
      </c>
      <c r="Q1139" s="120">
        <f t="shared" si="35"/>
        <v>103.029</v>
      </c>
    </row>
    <row r="1140" spans="1:17" s="125" customFormat="1" ht="12" customHeight="1">
      <c r="A1140" s="83" t="s">
        <v>2338</v>
      </c>
      <c r="B1140" s="84" t="s">
        <v>1249</v>
      </c>
      <c r="C1140" s="34">
        <v>3101900018511</v>
      </c>
      <c r="D1140" s="35">
        <v>10724.86</v>
      </c>
      <c r="E1140" s="67">
        <f t="shared" si="34"/>
        <v>1394.2318</v>
      </c>
      <c r="F1140" s="68">
        <v>0.13</v>
      </c>
      <c r="G1140" s="65"/>
      <c r="H1140" s="65" t="s">
        <v>2266</v>
      </c>
      <c r="I1140" s="127">
        <v>44578</v>
      </c>
      <c r="J1140" s="66" t="s">
        <v>2379</v>
      </c>
      <c r="K1140" s="83" t="s">
        <v>4146</v>
      </c>
      <c r="L1140" s="30">
        <v>52254</v>
      </c>
      <c r="M1140" s="83" t="str">
        <f>VLOOKUP(L1140,Kardex!$A$1:$I$4996,2,FALSE)</f>
        <v>FIGUEROA RAMOS JOSE ANTONIO</v>
      </c>
      <c r="N1140" s="83" t="str">
        <f>VLOOKUP(L1140,Kardex!$A$1:$I$4996,4,FALSE)</f>
        <v>ASESOR</v>
      </c>
      <c r="O1140" s="83" t="str">
        <f>VLOOKUP(L1140,Kardex!$A$1:$I$4996,5,FALSE)</f>
        <v>GTO LEON CERRO GORDO BANCO</v>
      </c>
      <c r="P1140" s="49">
        <v>0.3</v>
      </c>
      <c r="Q1140" s="120">
        <f t="shared" si="35"/>
        <v>418.26954000000001</v>
      </c>
    </row>
    <row r="1141" spans="1:17" s="125" customFormat="1" ht="12" customHeight="1">
      <c r="A1141" s="83" t="s">
        <v>2311</v>
      </c>
      <c r="B1141" s="84" t="s">
        <v>1249</v>
      </c>
      <c r="C1141" s="34">
        <v>4011900477630</v>
      </c>
      <c r="D1141" s="35">
        <v>3430.36</v>
      </c>
      <c r="E1141" s="67">
        <f t="shared" si="34"/>
        <v>514.55399999999997</v>
      </c>
      <c r="F1141" s="68">
        <v>0.15</v>
      </c>
      <c r="G1141" s="65"/>
      <c r="H1141" s="65" t="s">
        <v>2266</v>
      </c>
      <c r="I1141" s="127">
        <v>44579</v>
      </c>
      <c r="J1141" s="66" t="s">
        <v>2379</v>
      </c>
      <c r="K1141" s="83" t="s">
        <v>4147</v>
      </c>
      <c r="L1141" s="30">
        <v>52254</v>
      </c>
      <c r="M1141" s="83" t="str">
        <f>VLOOKUP(L1141,Kardex!$A$1:$I$4996,2,FALSE)</f>
        <v>FIGUEROA RAMOS JOSE ANTONIO</v>
      </c>
      <c r="N1141" s="83" t="str">
        <f>VLOOKUP(L1141,Kardex!$A$1:$I$4996,4,FALSE)</f>
        <v>ASESOR</v>
      </c>
      <c r="O1141" s="83" t="str">
        <f>VLOOKUP(L1141,Kardex!$A$1:$I$4996,5,FALSE)</f>
        <v>GTO LEON CERRO GORDO BANCO</v>
      </c>
      <c r="P1141" s="49">
        <v>0.3</v>
      </c>
      <c r="Q1141" s="120">
        <f t="shared" si="35"/>
        <v>154.36619999999999</v>
      </c>
    </row>
    <row r="1142" spans="1:17" s="125" customFormat="1" ht="12" customHeight="1">
      <c r="A1142" s="83" t="s">
        <v>2311</v>
      </c>
      <c r="B1142" s="84" t="s">
        <v>1249</v>
      </c>
      <c r="C1142" s="34">
        <v>4011900474657</v>
      </c>
      <c r="D1142" s="35">
        <v>7279.24</v>
      </c>
      <c r="E1142" s="67">
        <f t="shared" si="34"/>
        <v>1091.886</v>
      </c>
      <c r="F1142" s="68">
        <v>0.15</v>
      </c>
      <c r="G1142" s="65"/>
      <c r="H1142" s="65" t="s">
        <v>2266</v>
      </c>
      <c r="I1142" s="127">
        <v>44586</v>
      </c>
      <c r="J1142" s="66" t="s">
        <v>2379</v>
      </c>
      <c r="K1142" s="83" t="s">
        <v>4148</v>
      </c>
      <c r="L1142" s="30">
        <v>52254</v>
      </c>
      <c r="M1142" s="83" t="str">
        <f>VLOOKUP(L1142,Kardex!$A$1:$I$4996,2,FALSE)</f>
        <v>FIGUEROA RAMOS JOSE ANTONIO</v>
      </c>
      <c r="N1142" s="83" t="str">
        <f>VLOOKUP(L1142,Kardex!$A$1:$I$4996,4,FALSE)</f>
        <v>ASESOR</v>
      </c>
      <c r="O1142" s="83" t="str">
        <f>VLOOKUP(L1142,Kardex!$A$1:$I$4996,5,FALSE)</f>
        <v>GTO LEON CERRO GORDO BANCO</v>
      </c>
      <c r="P1142" s="49">
        <v>0.3</v>
      </c>
      <c r="Q1142" s="120">
        <f t="shared" si="35"/>
        <v>327.56579999999997</v>
      </c>
    </row>
    <row r="1143" spans="1:17" s="125" customFormat="1" ht="12" customHeight="1">
      <c r="A1143" s="83" t="s">
        <v>2311</v>
      </c>
      <c r="B1143" s="84" t="s">
        <v>1249</v>
      </c>
      <c r="C1143" s="34">
        <v>4011900339605</v>
      </c>
      <c r="D1143" s="35">
        <v>441.22</v>
      </c>
      <c r="E1143" s="67">
        <f t="shared" si="34"/>
        <v>44.12</v>
      </c>
      <c r="F1143" s="68">
        <v>9.9995467113911413E-2</v>
      </c>
      <c r="G1143" s="65"/>
      <c r="H1143" s="65" t="s">
        <v>2339</v>
      </c>
      <c r="I1143" s="127">
        <v>44573</v>
      </c>
      <c r="J1143" s="66" t="s">
        <v>2379</v>
      </c>
      <c r="K1143" s="83" t="s">
        <v>3237</v>
      </c>
      <c r="L1143" s="30">
        <v>53250</v>
      </c>
      <c r="M1143" s="83" t="str">
        <f>VLOOKUP(L1143,Kardex!$A$1:$I$4996,2,FALSE)</f>
        <v>GUZMAN PADILLA GEMMA IRAIDA</v>
      </c>
      <c r="N1143" s="83" t="str">
        <f>VLOOKUP(L1143,Kardex!$A$1:$I$4996,4,FALSE)</f>
        <v>EJECUTIVO DE SERVICIO</v>
      </c>
      <c r="O1143" s="83" t="str">
        <f>VLOOKUP(L1143,Kardex!$A$1:$I$4996,5,FALSE)</f>
        <v>GTO LEON CERRO GORDO BANCO</v>
      </c>
      <c r="P1143" s="49">
        <v>0.3</v>
      </c>
      <c r="Q1143" s="120">
        <f t="shared" si="35"/>
        <v>13.235999999999999</v>
      </c>
    </row>
    <row r="1144" spans="1:17" s="125" customFormat="1" ht="12" customHeight="1">
      <c r="A1144" s="83" t="s">
        <v>2335</v>
      </c>
      <c r="B1144" s="84" t="s">
        <v>1249</v>
      </c>
      <c r="C1144" s="34">
        <v>2882000028493</v>
      </c>
      <c r="D1144" s="35">
        <v>3094.29</v>
      </c>
      <c r="E1144" s="67">
        <f t="shared" si="34"/>
        <v>526.03</v>
      </c>
      <c r="F1144" s="68">
        <v>0.17000022622314004</v>
      </c>
      <c r="G1144" s="65"/>
      <c r="H1144" s="65" t="s">
        <v>3784</v>
      </c>
      <c r="I1144" s="127">
        <v>44568</v>
      </c>
      <c r="J1144" s="66" t="s">
        <v>2379</v>
      </c>
      <c r="K1144" s="83" t="s">
        <v>3238</v>
      </c>
      <c r="L1144" s="30">
        <v>63166</v>
      </c>
      <c r="M1144" s="83" t="str">
        <f>VLOOKUP(L1144,Kardex!$A$1:$I$4996,2,FALSE)</f>
        <v>GONZALEZ DURAN SUSANA IVONNE</v>
      </c>
      <c r="N1144" s="83" t="str">
        <f>VLOOKUP(L1144,Kardex!$A$1:$I$4996,4,FALSE)</f>
        <v>ASESOR</v>
      </c>
      <c r="O1144" s="83" t="str">
        <f>VLOOKUP(L1144,Kardex!$A$1:$I$4996,5,FALSE)</f>
        <v>GTO LEON CERRO GORDO BANCO</v>
      </c>
      <c r="P1144" s="49">
        <v>0.3</v>
      </c>
      <c r="Q1144" s="120">
        <f t="shared" si="35"/>
        <v>157.809</v>
      </c>
    </row>
    <row r="1145" spans="1:17" s="125" customFormat="1" ht="12" customHeight="1">
      <c r="A1145" s="83" t="s">
        <v>2335</v>
      </c>
      <c r="B1145" s="84" t="s">
        <v>1249</v>
      </c>
      <c r="C1145" s="34">
        <v>2882000024800</v>
      </c>
      <c r="D1145" s="35">
        <v>8114.03</v>
      </c>
      <c r="E1145" s="67">
        <f t="shared" si="34"/>
        <v>1448.36</v>
      </c>
      <c r="F1145" s="68">
        <v>0.17850069570854432</v>
      </c>
      <c r="G1145" s="65"/>
      <c r="H1145" s="65" t="s">
        <v>2308</v>
      </c>
      <c r="I1145" s="127">
        <v>44571</v>
      </c>
      <c r="J1145" s="66" t="s">
        <v>2379</v>
      </c>
      <c r="K1145" s="83" t="s">
        <v>4149</v>
      </c>
      <c r="L1145" s="30">
        <v>63166</v>
      </c>
      <c r="M1145" s="83" t="str">
        <f>VLOOKUP(L1145,Kardex!$A$1:$I$4996,2,FALSE)</f>
        <v>GONZALEZ DURAN SUSANA IVONNE</v>
      </c>
      <c r="N1145" s="83" t="str">
        <f>VLOOKUP(L1145,Kardex!$A$1:$I$4996,4,FALSE)</f>
        <v>ASESOR</v>
      </c>
      <c r="O1145" s="83" t="str">
        <f>VLOOKUP(L1145,Kardex!$A$1:$I$4996,5,FALSE)</f>
        <v>GTO LEON CERRO GORDO BANCO</v>
      </c>
      <c r="P1145" s="49">
        <v>0.3</v>
      </c>
      <c r="Q1145" s="120">
        <f t="shared" si="35"/>
        <v>434.50799999999998</v>
      </c>
    </row>
    <row r="1146" spans="1:17" s="125" customFormat="1" ht="12" customHeight="1">
      <c r="A1146" s="83" t="s">
        <v>2311</v>
      </c>
      <c r="B1146" s="84" t="s">
        <v>1249</v>
      </c>
      <c r="C1146" s="34">
        <v>4012000009302</v>
      </c>
      <c r="D1146" s="35">
        <v>248.67</v>
      </c>
      <c r="E1146" s="67">
        <f t="shared" si="34"/>
        <v>37.3005</v>
      </c>
      <c r="F1146" s="68">
        <v>0.15</v>
      </c>
      <c r="G1146" s="65"/>
      <c r="H1146" s="65" t="s">
        <v>2339</v>
      </c>
      <c r="I1146" s="127">
        <v>44572</v>
      </c>
      <c r="J1146" s="66" t="s">
        <v>2379</v>
      </c>
      <c r="K1146" s="83" t="s">
        <v>3239</v>
      </c>
      <c r="L1146" s="30">
        <v>63166</v>
      </c>
      <c r="M1146" s="83" t="str">
        <f>VLOOKUP(L1146,Kardex!$A$1:$I$4996,2,FALSE)</f>
        <v>GONZALEZ DURAN SUSANA IVONNE</v>
      </c>
      <c r="N1146" s="83" t="str">
        <f>VLOOKUP(L1146,Kardex!$A$1:$I$4996,4,FALSE)</f>
        <v>ASESOR</v>
      </c>
      <c r="O1146" s="83" t="str">
        <f>VLOOKUP(L1146,Kardex!$A$1:$I$4996,5,FALSE)</f>
        <v>GTO LEON CERRO GORDO BANCO</v>
      </c>
      <c r="P1146" s="49">
        <v>0.3</v>
      </c>
      <c r="Q1146" s="120">
        <f t="shared" si="35"/>
        <v>11.190149999999999</v>
      </c>
    </row>
    <row r="1147" spans="1:17" s="125" customFormat="1" ht="12" customHeight="1">
      <c r="A1147" s="83" t="s">
        <v>2311</v>
      </c>
      <c r="B1147" s="84" t="s">
        <v>1249</v>
      </c>
      <c r="C1147" s="34">
        <v>4012200008317</v>
      </c>
      <c r="D1147" s="35">
        <v>5181.4799999999996</v>
      </c>
      <c r="E1147" s="67">
        <f t="shared" si="34"/>
        <v>777.22199999999987</v>
      </c>
      <c r="F1147" s="68">
        <v>0.15</v>
      </c>
      <c r="G1147" s="65"/>
      <c r="H1147" s="65" t="s">
        <v>2266</v>
      </c>
      <c r="I1147" s="127">
        <v>44574</v>
      </c>
      <c r="J1147" s="66" t="s">
        <v>2322</v>
      </c>
      <c r="K1147" s="83" t="s">
        <v>4150</v>
      </c>
      <c r="L1147" s="30">
        <v>63166</v>
      </c>
      <c r="M1147" s="83" t="str">
        <f>VLOOKUP(L1147,Kardex!$A$1:$I$4996,2,FALSE)</f>
        <v>GONZALEZ DURAN SUSANA IVONNE</v>
      </c>
      <c r="N1147" s="83" t="str">
        <f>VLOOKUP(L1147,Kardex!$A$1:$I$4996,4,FALSE)</f>
        <v>ASESOR</v>
      </c>
      <c r="O1147" s="83" t="str">
        <f>VLOOKUP(L1147,Kardex!$A$1:$I$4996,5,FALSE)</f>
        <v>GTO LEON CERRO GORDO BANCO</v>
      </c>
      <c r="P1147" s="49">
        <v>0.3</v>
      </c>
      <c r="Q1147" s="120">
        <f t="shared" si="35"/>
        <v>233.16659999999996</v>
      </c>
    </row>
    <row r="1148" spans="1:17" s="125" customFormat="1" ht="12" customHeight="1">
      <c r="A1148" s="83" t="s">
        <v>2311</v>
      </c>
      <c r="B1148" s="84" t="s">
        <v>1249</v>
      </c>
      <c r="C1148" s="34">
        <v>4012100121272</v>
      </c>
      <c r="D1148" s="35">
        <v>214.72</v>
      </c>
      <c r="E1148" s="67">
        <f t="shared" si="34"/>
        <v>32.207999999999998</v>
      </c>
      <c r="F1148" s="68">
        <v>0.15</v>
      </c>
      <c r="G1148" s="65"/>
      <c r="H1148" s="65" t="s">
        <v>2339</v>
      </c>
      <c r="I1148" s="127">
        <v>44578</v>
      </c>
      <c r="J1148" s="66" t="s">
        <v>2322</v>
      </c>
      <c r="K1148" s="83" t="s">
        <v>3240</v>
      </c>
      <c r="L1148" s="30">
        <v>63166</v>
      </c>
      <c r="M1148" s="83" t="str">
        <f>VLOOKUP(L1148,Kardex!$A$1:$I$4996,2,FALSE)</f>
        <v>GONZALEZ DURAN SUSANA IVONNE</v>
      </c>
      <c r="N1148" s="83" t="str">
        <f>VLOOKUP(L1148,Kardex!$A$1:$I$4996,4,FALSE)</f>
        <v>ASESOR</v>
      </c>
      <c r="O1148" s="83" t="str">
        <f>VLOOKUP(L1148,Kardex!$A$1:$I$4996,5,FALSE)</f>
        <v>GTO LEON CERRO GORDO BANCO</v>
      </c>
      <c r="P1148" s="49">
        <v>0.3</v>
      </c>
      <c r="Q1148" s="120">
        <f t="shared" si="35"/>
        <v>9.6623999999999999</v>
      </c>
    </row>
    <row r="1149" spans="1:17" s="125" customFormat="1" ht="12" customHeight="1">
      <c r="A1149" s="83" t="s">
        <v>2335</v>
      </c>
      <c r="B1149" s="84" t="s">
        <v>1249</v>
      </c>
      <c r="C1149" s="34">
        <v>2882100012917</v>
      </c>
      <c r="D1149" s="35">
        <v>14967.34</v>
      </c>
      <c r="E1149" s="67">
        <f t="shared" si="34"/>
        <v>2843.7946000000002</v>
      </c>
      <c r="F1149" s="68">
        <v>0.19</v>
      </c>
      <c r="G1149" s="65"/>
      <c r="H1149" s="65" t="s">
        <v>2308</v>
      </c>
      <c r="I1149" s="127">
        <v>44580</v>
      </c>
      <c r="J1149" s="66" t="s">
        <v>2379</v>
      </c>
      <c r="K1149" s="83" t="s">
        <v>4151</v>
      </c>
      <c r="L1149" s="30">
        <v>63166</v>
      </c>
      <c r="M1149" s="83" t="str">
        <f>VLOOKUP(L1149,Kardex!$A$1:$I$4996,2,FALSE)</f>
        <v>GONZALEZ DURAN SUSANA IVONNE</v>
      </c>
      <c r="N1149" s="83" t="str">
        <f>VLOOKUP(L1149,Kardex!$A$1:$I$4996,4,FALSE)</f>
        <v>ASESOR</v>
      </c>
      <c r="O1149" s="83" t="str">
        <f>VLOOKUP(L1149,Kardex!$A$1:$I$4996,5,FALSE)</f>
        <v>GTO LEON CERRO GORDO BANCO</v>
      </c>
      <c r="P1149" s="49">
        <v>0.3</v>
      </c>
      <c r="Q1149" s="120">
        <f t="shared" si="35"/>
        <v>853.13837999999998</v>
      </c>
    </row>
    <row r="1150" spans="1:17" s="125" customFormat="1" ht="12" customHeight="1">
      <c r="A1150" s="83" t="s">
        <v>2335</v>
      </c>
      <c r="B1150" s="84" t="s">
        <v>1249</v>
      </c>
      <c r="C1150" s="34">
        <v>2882100005540</v>
      </c>
      <c r="D1150" s="35">
        <v>23258.43</v>
      </c>
      <c r="E1150" s="67">
        <f t="shared" si="34"/>
        <v>3953.93</v>
      </c>
      <c r="F1150" s="68">
        <v>0.16999986671499323</v>
      </c>
      <c r="G1150" s="65"/>
      <c r="H1150" s="65" t="s">
        <v>2266</v>
      </c>
      <c r="I1150" s="127">
        <v>44582</v>
      </c>
      <c r="J1150" s="66" t="s">
        <v>2379</v>
      </c>
      <c r="K1150" s="83" t="s">
        <v>4152</v>
      </c>
      <c r="L1150" s="30">
        <v>63166</v>
      </c>
      <c r="M1150" s="83" t="str">
        <f>VLOOKUP(L1150,Kardex!$A$1:$I$4996,2,FALSE)</f>
        <v>GONZALEZ DURAN SUSANA IVONNE</v>
      </c>
      <c r="N1150" s="83" t="str">
        <f>VLOOKUP(L1150,Kardex!$A$1:$I$4996,4,FALSE)</f>
        <v>ASESOR</v>
      </c>
      <c r="O1150" s="83" t="str">
        <f>VLOOKUP(L1150,Kardex!$A$1:$I$4996,5,FALSE)</f>
        <v>GTO LEON CERRO GORDO BANCO</v>
      </c>
      <c r="P1150" s="49">
        <v>0.3</v>
      </c>
      <c r="Q1150" s="120">
        <f t="shared" si="35"/>
        <v>1186.1789999999999</v>
      </c>
    </row>
    <row r="1151" spans="1:17" s="125" customFormat="1" ht="12" customHeight="1">
      <c r="A1151" s="83" t="s">
        <v>2338</v>
      </c>
      <c r="B1151" s="84" t="s">
        <v>1249</v>
      </c>
      <c r="C1151" s="34">
        <v>3101900015056</v>
      </c>
      <c r="D1151" s="35">
        <v>214.91</v>
      </c>
      <c r="E1151" s="67">
        <f t="shared" si="34"/>
        <v>27.938300000000002</v>
      </c>
      <c r="F1151" s="68">
        <v>0.13</v>
      </c>
      <c r="G1151" s="65"/>
      <c r="H1151" s="65" t="s">
        <v>2339</v>
      </c>
      <c r="I1151" s="127">
        <v>44589</v>
      </c>
      <c r="J1151" s="66" t="s">
        <v>2379</v>
      </c>
      <c r="K1151" s="83" t="s">
        <v>3241</v>
      </c>
      <c r="L1151" s="30">
        <v>63166</v>
      </c>
      <c r="M1151" s="83" t="str">
        <f>VLOOKUP(L1151,Kardex!$A$1:$I$4996,2,FALSE)</f>
        <v>GONZALEZ DURAN SUSANA IVONNE</v>
      </c>
      <c r="N1151" s="83" t="str">
        <f>VLOOKUP(L1151,Kardex!$A$1:$I$4996,4,FALSE)</f>
        <v>ASESOR</v>
      </c>
      <c r="O1151" s="83" t="str">
        <f>VLOOKUP(L1151,Kardex!$A$1:$I$4996,5,FALSE)</f>
        <v>GTO LEON CERRO GORDO BANCO</v>
      </c>
      <c r="P1151" s="49">
        <v>0.3</v>
      </c>
      <c r="Q1151" s="120">
        <f t="shared" si="35"/>
        <v>8.3814899999999994</v>
      </c>
    </row>
    <row r="1152" spans="1:17" s="125" customFormat="1" ht="12" customHeight="1">
      <c r="A1152" s="83" t="s">
        <v>2335</v>
      </c>
      <c r="B1152" s="84" t="s">
        <v>1249</v>
      </c>
      <c r="C1152" s="34">
        <v>2882200002395</v>
      </c>
      <c r="D1152" s="35">
        <v>8226.4</v>
      </c>
      <c r="E1152" s="67">
        <f t="shared" si="34"/>
        <v>1563.0159999999998</v>
      </c>
      <c r="F1152" s="68">
        <v>0.19</v>
      </c>
      <c r="G1152" s="65"/>
      <c r="H1152" s="65" t="s">
        <v>2266</v>
      </c>
      <c r="I1152" s="127">
        <v>44592</v>
      </c>
      <c r="J1152" s="66" t="s">
        <v>2322</v>
      </c>
      <c r="K1152" s="83" t="s">
        <v>4153</v>
      </c>
      <c r="L1152" s="30">
        <v>63166</v>
      </c>
      <c r="M1152" s="83" t="str">
        <f>VLOOKUP(L1152,Kardex!$A$1:$I$4996,2,FALSE)</f>
        <v>GONZALEZ DURAN SUSANA IVONNE</v>
      </c>
      <c r="N1152" s="83" t="str">
        <f>VLOOKUP(L1152,Kardex!$A$1:$I$4996,4,FALSE)</f>
        <v>ASESOR</v>
      </c>
      <c r="O1152" s="83" t="str">
        <f>VLOOKUP(L1152,Kardex!$A$1:$I$4996,5,FALSE)</f>
        <v>GTO LEON CERRO GORDO BANCO</v>
      </c>
      <c r="P1152" s="49">
        <v>0.3</v>
      </c>
      <c r="Q1152" s="120">
        <f t="shared" si="35"/>
        <v>468.90479999999991</v>
      </c>
    </row>
    <row r="1153" spans="1:17" s="125" customFormat="1" ht="12" customHeight="1">
      <c r="A1153" s="83" t="s">
        <v>2311</v>
      </c>
      <c r="B1153" s="84" t="s">
        <v>1249</v>
      </c>
      <c r="C1153" s="34">
        <v>4011900474243</v>
      </c>
      <c r="D1153" s="35">
        <v>281.17</v>
      </c>
      <c r="E1153" s="67">
        <f t="shared" si="34"/>
        <v>42.1755</v>
      </c>
      <c r="F1153" s="68">
        <v>0.15</v>
      </c>
      <c r="G1153" s="65"/>
      <c r="H1153" s="65" t="s">
        <v>2339</v>
      </c>
      <c r="I1153" s="127">
        <v>44593</v>
      </c>
      <c r="J1153" s="66" t="s">
        <v>2379</v>
      </c>
      <c r="K1153" s="83" t="s">
        <v>3242</v>
      </c>
      <c r="L1153" s="30">
        <v>63166</v>
      </c>
      <c r="M1153" s="83" t="str">
        <f>VLOOKUP(L1153,Kardex!$A$1:$I$4996,2,FALSE)</f>
        <v>GONZALEZ DURAN SUSANA IVONNE</v>
      </c>
      <c r="N1153" s="83" t="str">
        <f>VLOOKUP(L1153,Kardex!$A$1:$I$4996,4,FALSE)</f>
        <v>ASESOR</v>
      </c>
      <c r="O1153" s="83" t="str">
        <f>VLOOKUP(L1153,Kardex!$A$1:$I$4996,5,FALSE)</f>
        <v>GTO LEON CERRO GORDO BANCO</v>
      </c>
      <c r="P1153" s="49">
        <v>0.3</v>
      </c>
      <c r="Q1153" s="120">
        <f t="shared" si="35"/>
        <v>12.65265</v>
      </c>
    </row>
    <row r="1154" spans="1:17" s="125" customFormat="1" ht="12" customHeight="1">
      <c r="A1154" s="83" t="s">
        <v>2311</v>
      </c>
      <c r="B1154" s="84" t="s">
        <v>1249</v>
      </c>
      <c r="C1154" s="34">
        <v>4012100031673</v>
      </c>
      <c r="D1154" s="35">
        <v>283.51</v>
      </c>
      <c r="E1154" s="67">
        <f t="shared" si="34"/>
        <v>42.526499999999999</v>
      </c>
      <c r="F1154" s="68">
        <v>0.15</v>
      </c>
      <c r="G1154" s="65"/>
      <c r="H1154" s="65" t="s">
        <v>2339</v>
      </c>
      <c r="I1154" s="127">
        <v>44573</v>
      </c>
      <c r="J1154" s="66" t="s">
        <v>2379</v>
      </c>
      <c r="K1154" s="83" t="s">
        <v>3243</v>
      </c>
      <c r="L1154" s="30">
        <v>52037</v>
      </c>
      <c r="M1154" s="83" t="str">
        <f>VLOOKUP(L1154,Kardex!$A$1:$I$4996,2,FALSE)</f>
        <v>HERNANDEZ GOMEZ JOSE ELOY</v>
      </c>
      <c r="N1154" s="83" t="str">
        <f>VLOOKUP(L1154,Kardex!$A$1:$I$4996,4,FALSE)</f>
        <v>ASESOR</v>
      </c>
      <c r="O1154" s="83" t="str">
        <f>VLOOKUP(L1154,Kardex!$A$1:$I$4996,5,FALSE)</f>
        <v>GTO LEON CERRO GORDO BANCO</v>
      </c>
      <c r="P1154" s="49">
        <v>0.3</v>
      </c>
      <c r="Q1154" s="120">
        <f t="shared" si="35"/>
        <v>12.757949999999999</v>
      </c>
    </row>
    <row r="1155" spans="1:17" s="125" customFormat="1" ht="12" customHeight="1">
      <c r="A1155" s="83" t="s">
        <v>2311</v>
      </c>
      <c r="B1155" s="84" t="s">
        <v>1249</v>
      </c>
      <c r="C1155" s="34">
        <v>4011900486174</v>
      </c>
      <c r="D1155" s="35">
        <v>474.68</v>
      </c>
      <c r="E1155" s="67">
        <f t="shared" ref="E1155:E1218" si="36">+D1155*F1155</f>
        <v>71.201999999999998</v>
      </c>
      <c r="F1155" s="68">
        <v>0.15</v>
      </c>
      <c r="G1155" s="65"/>
      <c r="H1155" s="65" t="s">
        <v>2339</v>
      </c>
      <c r="I1155" s="127">
        <v>44575</v>
      </c>
      <c r="J1155" s="66" t="s">
        <v>2379</v>
      </c>
      <c r="K1155" s="83" t="s">
        <v>3244</v>
      </c>
      <c r="L1155" s="30">
        <v>52037</v>
      </c>
      <c r="M1155" s="83" t="str">
        <f>VLOOKUP(L1155,Kardex!$A$1:$I$4996,2,FALSE)</f>
        <v>HERNANDEZ GOMEZ JOSE ELOY</v>
      </c>
      <c r="N1155" s="83" t="str">
        <f>VLOOKUP(L1155,Kardex!$A$1:$I$4996,4,FALSE)</f>
        <v>ASESOR</v>
      </c>
      <c r="O1155" s="83" t="str">
        <f>VLOOKUP(L1155,Kardex!$A$1:$I$4996,5,FALSE)</f>
        <v>GTO LEON CERRO GORDO BANCO</v>
      </c>
      <c r="P1155" s="49">
        <v>0.3</v>
      </c>
      <c r="Q1155" s="120">
        <f t="shared" ref="Q1155:Q1218" si="37">E1155*P1155</f>
        <v>21.360599999999998</v>
      </c>
    </row>
    <row r="1156" spans="1:17" s="125" customFormat="1" ht="12" customHeight="1">
      <c r="A1156" s="83" t="s">
        <v>2338</v>
      </c>
      <c r="B1156" s="84" t="s">
        <v>1249</v>
      </c>
      <c r="C1156" s="34">
        <v>3101900017183</v>
      </c>
      <c r="D1156" s="35">
        <v>425.64</v>
      </c>
      <c r="E1156" s="67">
        <f t="shared" si="36"/>
        <v>55.333199999999998</v>
      </c>
      <c r="F1156" s="68">
        <v>0.13</v>
      </c>
      <c r="G1156" s="65"/>
      <c r="H1156" s="65" t="s">
        <v>2339</v>
      </c>
      <c r="I1156" s="127">
        <v>44589</v>
      </c>
      <c r="J1156" s="66" t="s">
        <v>2379</v>
      </c>
      <c r="K1156" s="83" t="s">
        <v>2611</v>
      </c>
      <c r="L1156" s="30">
        <v>52037</v>
      </c>
      <c r="M1156" s="83" t="str">
        <f>VLOOKUP(L1156,Kardex!$A$1:$I$4996,2,FALSE)</f>
        <v>HERNANDEZ GOMEZ JOSE ELOY</v>
      </c>
      <c r="N1156" s="83" t="str">
        <f>VLOOKUP(L1156,Kardex!$A$1:$I$4996,4,FALSE)</f>
        <v>ASESOR</v>
      </c>
      <c r="O1156" s="83" t="str">
        <f>VLOOKUP(L1156,Kardex!$A$1:$I$4996,5,FALSE)</f>
        <v>GTO LEON CERRO GORDO BANCO</v>
      </c>
      <c r="P1156" s="49">
        <v>0.3</v>
      </c>
      <c r="Q1156" s="120">
        <f t="shared" si="37"/>
        <v>16.599959999999999</v>
      </c>
    </row>
    <row r="1157" spans="1:17" s="125" customFormat="1" ht="12" customHeight="1">
      <c r="A1157" s="83" t="s">
        <v>2311</v>
      </c>
      <c r="B1157" s="84" t="s">
        <v>1249</v>
      </c>
      <c r="C1157" s="34">
        <v>4012000005323</v>
      </c>
      <c r="D1157" s="35">
        <v>2763.81</v>
      </c>
      <c r="E1157" s="67">
        <f t="shared" si="36"/>
        <v>414.57149999999996</v>
      </c>
      <c r="F1157" s="68">
        <v>0.15</v>
      </c>
      <c r="G1157" s="65"/>
      <c r="H1157" s="65" t="s">
        <v>2308</v>
      </c>
      <c r="I1157" s="127">
        <v>44568</v>
      </c>
      <c r="J1157" s="66" t="s">
        <v>2379</v>
      </c>
      <c r="K1157" s="83" t="s">
        <v>4154</v>
      </c>
      <c r="L1157" s="30">
        <v>52704</v>
      </c>
      <c r="M1157" s="83" t="str">
        <f>VLOOKUP(L1157,Kardex!$A$1:$I$4996,2,FALSE)</f>
        <v>HERNANDEZ HINOJOSA RICARDO</v>
      </c>
      <c r="N1157" s="83" t="str">
        <f>VLOOKUP(L1157,Kardex!$A$1:$I$4996,4,FALSE)</f>
        <v>SUBDIRECTOR DE CENTRO FINANCIERO</v>
      </c>
      <c r="O1157" s="83" t="str">
        <f>VLOOKUP(L1157,Kardex!$A$1:$I$4996,5,FALSE)</f>
        <v>GTO IRAPUATO</v>
      </c>
      <c r="P1157" s="49">
        <v>0.3</v>
      </c>
      <c r="Q1157" s="120">
        <f t="shared" si="37"/>
        <v>124.37144999999998</v>
      </c>
    </row>
    <row r="1158" spans="1:17" s="125" customFormat="1" ht="12" customHeight="1">
      <c r="A1158" s="83" t="s">
        <v>2311</v>
      </c>
      <c r="B1158" s="84" t="s">
        <v>1249</v>
      </c>
      <c r="C1158" s="34">
        <v>4012000035935</v>
      </c>
      <c r="D1158" s="35">
        <v>466.52</v>
      </c>
      <c r="E1158" s="67">
        <f t="shared" si="36"/>
        <v>69.977999999999994</v>
      </c>
      <c r="F1158" s="68">
        <v>0.15</v>
      </c>
      <c r="G1158" s="65"/>
      <c r="H1158" s="65" t="s">
        <v>2339</v>
      </c>
      <c r="I1158" s="127">
        <v>44571</v>
      </c>
      <c r="J1158" s="66" t="s">
        <v>2379</v>
      </c>
      <c r="K1158" s="83" t="s">
        <v>3245</v>
      </c>
      <c r="L1158" s="30">
        <v>52346</v>
      </c>
      <c r="M1158" s="83" t="str">
        <f>VLOOKUP(L1158,Kardex!$A$1:$I$4996,2,FALSE)</f>
        <v>SANCHEZ LOPEZ SANDRA CATALINA</v>
      </c>
      <c r="N1158" s="83" t="str">
        <f>VLOOKUP(L1158,Kardex!$A$1:$I$4996,4,FALSE)</f>
        <v>ASESOR</v>
      </c>
      <c r="O1158" s="83" t="str">
        <f>VLOOKUP(L1158,Kardex!$A$1:$I$4996,5,FALSE)</f>
        <v>GTO LEON CERRO GORDO BANCO</v>
      </c>
      <c r="P1158" s="49">
        <v>0.3</v>
      </c>
      <c r="Q1158" s="120">
        <f t="shared" si="37"/>
        <v>20.993399999999998</v>
      </c>
    </row>
    <row r="1159" spans="1:17" s="125" customFormat="1" ht="12" customHeight="1">
      <c r="A1159" s="83" t="s">
        <v>2335</v>
      </c>
      <c r="B1159" s="84" t="s">
        <v>1249</v>
      </c>
      <c r="C1159" s="34">
        <v>2882000050928</v>
      </c>
      <c r="D1159" s="35">
        <v>54161.52</v>
      </c>
      <c r="E1159" s="67">
        <f t="shared" si="36"/>
        <v>9207.4599999999991</v>
      </c>
      <c r="F1159" s="68">
        <v>0.17000002954126842</v>
      </c>
      <c r="G1159" s="65"/>
      <c r="H1159" s="65" t="s">
        <v>2266</v>
      </c>
      <c r="I1159" s="127">
        <v>44573</v>
      </c>
      <c r="J1159" s="66" t="s">
        <v>2379</v>
      </c>
      <c r="K1159" s="83" t="s">
        <v>4155</v>
      </c>
      <c r="L1159" s="30">
        <v>52346</v>
      </c>
      <c r="M1159" s="83" t="str">
        <f>VLOOKUP(L1159,Kardex!$A$1:$I$4996,2,FALSE)</f>
        <v>SANCHEZ LOPEZ SANDRA CATALINA</v>
      </c>
      <c r="N1159" s="83" t="str">
        <f>VLOOKUP(L1159,Kardex!$A$1:$I$4996,4,FALSE)</f>
        <v>ASESOR</v>
      </c>
      <c r="O1159" s="83" t="str">
        <f>VLOOKUP(L1159,Kardex!$A$1:$I$4996,5,FALSE)</f>
        <v>GTO LEON CERRO GORDO BANCO</v>
      </c>
      <c r="P1159" s="49">
        <v>0.3</v>
      </c>
      <c r="Q1159" s="120">
        <f t="shared" si="37"/>
        <v>2762.2379999999998</v>
      </c>
    </row>
    <row r="1160" spans="1:17" s="125" customFormat="1" ht="12" customHeight="1">
      <c r="A1160" s="83" t="s">
        <v>2311</v>
      </c>
      <c r="B1160" s="84" t="s">
        <v>1249</v>
      </c>
      <c r="C1160" s="34">
        <v>4052000027956</v>
      </c>
      <c r="D1160" s="35">
        <v>4609.83</v>
      </c>
      <c r="E1160" s="67">
        <f t="shared" si="36"/>
        <v>599.2700000000001</v>
      </c>
      <c r="F1160" s="68">
        <v>0.12999828627086032</v>
      </c>
      <c r="G1160" s="65"/>
      <c r="H1160" s="65" t="s">
        <v>2266</v>
      </c>
      <c r="I1160" s="127">
        <v>44578</v>
      </c>
      <c r="J1160" s="66" t="s">
        <v>2379</v>
      </c>
      <c r="K1160" s="83" t="s">
        <v>4156</v>
      </c>
      <c r="L1160" s="30">
        <v>52346</v>
      </c>
      <c r="M1160" s="83" t="str">
        <f>VLOOKUP(L1160,Kardex!$A$1:$I$4996,2,FALSE)</f>
        <v>SANCHEZ LOPEZ SANDRA CATALINA</v>
      </c>
      <c r="N1160" s="83" t="str">
        <f>VLOOKUP(L1160,Kardex!$A$1:$I$4996,4,FALSE)</f>
        <v>ASESOR</v>
      </c>
      <c r="O1160" s="83" t="str">
        <f>VLOOKUP(L1160,Kardex!$A$1:$I$4996,5,FALSE)</f>
        <v>GTO LEON CERRO GORDO BANCO</v>
      </c>
      <c r="P1160" s="49">
        <v>0.3</v>
      </c>
      <c r="Q1160" s="120">
        <f t="shared" si="37"/>
        <v>179.78100000000003</v>
      </c>
    </row>
    <row r="1161" spans="1:17" s="125" customFormat="1" ht="12" customHeight="1">
      <c r="A1161" s="83" t="s">
        <v>2311</v>
      </c>
      <c r="B1161" s="84" t="s">
        <v>1249</v>
      </c>
      <c r="C1161" s="34">
        <v>4011900474440</v>
      </c>
      <c r="D1161" s="35">
        <v>4250.28</v>
      </c>
      <c r="E1161" s="67">
        <f t="shared" si="36"/>
        <v>637.54199999999992</v>
      </c>
      <c r="F1161" s="68">
        <v>0.15</v>
      </c>
      <c r="G1161" s="65"/>
      <c r="H1161" s="65" t="s">
        <v>2266</v>
      </c>
      <c r="I1161" s="127">
        <v>44585</v>
      </c>
      <c r="J1161" s="66" t="s">
        <v>2379</v>
      </c>
      <c r="K1161" s="83" t="s">
        <v>4157</v>
      </c>
      <c r="L1161" s="30">
        <v>52346</v>
      </c>
      <c r="M1161" s="83" t="str">
        <f>VLOOKUP(L1161,Kardex!$A$1:$I$4996,2,FALSE)</f>
        <v>SANCHEZ LOPEZ SANDRA CATALINA</v>
      </c>
      <c r="N1161" s="83" t="str">
        <f>VLOOKUP(L1161,Kardex!$A$1:$I$4996,4,FALSE)</f>
        <v>ASESOR</v>
      </c>
      <c r="O1161" s="83" t="str">
        <f>VLOOKUP(L1161,Kardex!$A$1:$I$4996,5,FALSE)</f>
        <v>GTO LEON CERRO GORDO BANCO</v>
      </c>
      <c r="P1161" s="49">
        <v>0.3</v>
      </c>
      <c r="Q1161" s="120">
        <f t="shared" si="37"/>
        <v>191.26259999999996</v>
      </c>
    </row>
    <row r="1162" spans="1:17" s="125" customFormat="1" ht="12" customHeight="1">
      <c r="A1162" s="83" t="s">
        <v>2311</v>
      </c>
      <c r="B1162" s="84" t="s">
        <v>1249</v>
      </c>
      <c r="C1162" s="34">
        <v>4012000063502</v>
      </c>
      <c r="D1162" s="35">
        <v>501.73</v>
      </c>
      <c r="E1162" s="67">
        <f t="shared" si="36"/>
        <v>75.259500000000003</v>
      </c>
      <c r="F1162" s="68">
        <v>0.15</v>
      </c>
      <c r="G1162" s="65"/>
      <c r="H1162" s="65" t="s">
        <v>2339</v>
      </c>
      <c r="I1162" s="127">
        <v>44587</v>
      </c>
      <c r="J1162" s="66" t="s">
        <v>2379</v>
      </c>
      <c r="K1162" s="83" t="s">
        <v>3246</v>
      </c>
      <c r="L1162" s="30">
        <v>52346</v>
      </c>
      <c r="M1162" s="83" t="str">
        <f>VLOOKUP(L1162,Kardex!$A$1:$I$4996,2,FALSE)</f>
        <v>SANCHEZ LOPEZ SANDRA CATALINA</v>
      </c>
      <c r="N1162" s="83" t="str">
        <f>VLOOKUP(L1162,Kardex!$A$1:$I$4996,4,FALSE)</f>
        <v>ASESOR</v>
      </c>
      <c r="O1162" s="83" t="str">
        <f>VLOOKUP(L1162,Kardex!$A$1:$I$4996,5,FALSE)</f>
        <v>GTO LEON CERRO GORDO BANCO</v>
      </c>
      <c r="P1162" s="49">
        <v>0.3</v>
      </c>
      <c r="Q1162" s="120">
        <f t="shared" si="37"/>
        <v>22.577850000000002</v>
      </c>
    </row>
    <row r="1163" spans="1:17" s="125" customFormat="1" ht="12" customHeight="1">
      <c r="A1163" s="83" t="s">
        <v>2338</v>
      </c>
      <c r="B1163" s="84" t="s">
        <v>1249</v>
      </c>
      <c r="C1163" s="34">
        <v>3102100018532</v>
      </c>
      <c r="D1163" s="35">
        <v>2944.94</v>
      </c>
      <c r="E1163" s="67">
        <f t="shared" si="36"/>
        <v>382.84220000000005</v>
      </c>
      <c r="F1163" s="68">
        <v>0.13</v>
      </c>
      <c r="G1163" s="65"/>
      <c r="H1163" s="65" t="s">
        <v>2266</v>
      </c>
      <c r="I1163" s="127">
        <v>44568</v>
      </c>
      <c r="J1163" s="66" t="s">
        <v>2322</v>
      </c>
      <c r="K1163" s="83" t="s">
        <v>4158</v>
      </c>
      <c r="L1163" s="30">
        <v>61428</v>
      </c>
      <c r="M1163" s="83" t="str">
        <f>VLOOKUP(L1163,Kardex!$A$1:$I$4996,2,FALSE)</f>
        <v>ESTRADA GUERRERO ELIZABETH ELVIRA</v>
      </c>
      <c r="N1163" s="83" t="str">
        <f>VLOOKUP(L1163,Kardex!$A$1:$I$4996,4,FALSE)</f>
        <v>ASESOR</v>
      </c>
      <c r="O1163" s="83" t="str">
        <f>VLOOKUP(L1163,Kardex!$A$1:$I$4996,5,FALSE)</f>
        <v>GTO LEON CERRO GORDO CB</v>
      </c>
      <c r="P1163" s="49">
        <v>0.3</v>
      </c>
      <c r="Q1163" s="120">
        <f t="shared" si="37"/>
        <v>114.85266000000001</v>
      </c>
    </row>
    <row r="1164" spans="1:17" s="125" customFormat="1" ht="12" customHeight="1">
      <c r="A1164" s="83" t="s">
        <v>2311</v>
      </c>
      <c r="B1164" s="84" t="s">
        <v>1249</v>
      </c>
      <c r="C1164" s="34">
        <v>4011900435683</v>
      </c>
      <c r="D1164" s="35">
        <v>4521.6499999999996</v>
      </c>
      <c r="E1164" s="67">
        <f t="shared" si="36"/>
        <v>678.24749999999995</v>
      </c>
      <c r="F1164" s="68">
        <v>0.15</v>
      </c>
      <c r="G1164" s="65"/>
      <c r="H1164" s="65" t="s">
        <v>2266</v>
      </c>
      <c r="I1164" s="127">
        <v>44572</v>
      </c>
      <c r="J1164" s="66" t="s">
        <v>2379</v>
      </c>
      <c r="K1164" s="83" t="s">
        <v>4159</v>
      </c>
      <c r="L1164" s="30">
        <v>61428</v>
      </c>
      <c r="M1164" s="83" t="str">
        <f>VLOOKUP(L1164,Kardex!$A$1:$I$4996,2,FALSE)</f>
        <v>ESTRADA GUERRERO ELIZABETH ELVIRA</v>
      </c>
      <c r="N1164" s="83" t="str">
        <f>VLOOKUP(L1164,Kardex!$A$1:$I$4996,4,FALSE)</f>
        <v>ASESOR</v>
      </c>
      <c r="O1164" s="83" t="str">
        <f>VLOOKUP(L1164,Kardex!$A$1:$I$4996,5,FALSE)</f>
        <v>GTO LEON CERRO GORDO CB</v>
      </c>
      <c r="P1164" s="49">
        <v>0.3</v>
      </c>
      <c r="Q1164" s="120">
        <f t="shared" si="37"/>
        <v>203.47424999999998</v>
      </c>
    </row>
    <row r="1165" spans="1:17" s="125" customFormat="1" ht="12" customHeight="1">
      <c r="A1165" s="83" t="s">
        <v>2311</v>
      </c>
      <c r="B1165" s="84" t="s">
        <v>1249</v>
      </c>
      <c r="C1165" s="34">
        <v>4011900492079</v>
      </c>
      <c r="D1165" s="35">
        <v>5922.68</v>
      </c>
      <c r="E1165" s="67">
        <f t="shared" si="36"/>
        <v>888.40200000000004</v>
      </c>
      <c r="F1165" s="68">
        <v>0.15</v>
      </c>
      <c r="G1165" s="65"/>
      <c r="H1165" s="65" t="s">
        <v>2266</v>
      </c>
      <c r="I1165" s="127">
        <v>44572</v>
      </c>
      <c r="J1165" s="66" t="s">
        <v>2379</v>
      </c>
      <c r="K1165" s="83" t="s">
        <v>4160</v>
      </c>
      <c r="L1165" s="30">
        <v>61428</v>
      </c>
      <c r="M1165" s="83" t="str">
        <f>VLOOKUP(L1165,Kardex!$A$1:$I$4996,2,FALSE)</f>
        <v>ESTRADA GUERRERO ELIZABETH ELVIRA</v>
      </c>
      <c r="N1165" s="83" t="str">
        <f>VLOOKUP(L1165,Kardex!$A$1:$I$4996,4,FALSE)</f>
        <v>ASESOR</v>
      </c>
      <c r="O1165" s="83" t="str">
        <f>VLOOKUP(L1165,Kardex!$A$1:$I$4996,5,FALSE)</f>
        <v>GTO LEON CERRO GORDO CB</v>
      </c>
      <c r="P1165" s="49">
        <v>0.3</v>
      </c>
      <c r="Q1165" s="120">
        <f t="shared" si="37"/>
        <v>266.5206</v>
      </c>
    </row>
    <row r="1166" spans="1:17" s="125" customFormat="1" ht="12" customHeight="1">
      <c r="A1166" s="83" t="s">
        <v>2311</v>
      </c>
      <c r="B1166" s="84" t="s">
        <v>1249</v>
      </c>
      <c r="C1166" s="34">
        <v>4011900303295</v>
      </c>
      <c r="D1166" s="35">
        <v>371.63</v>
      </c>
      <c r="E1166" s="67">
        <f t="shared" si="36"/>
        <v>48.31</v>
      </c>
      <c r="F1166" s="68">
        <v>0.12999488738799345</v>
      </c>
      <c r="G1166" s="65"/>
      <c r="H1166" s="65" t="s">
        <v>2339</v>
      </c>
      <c r="I1166" s="127">
        <v>44573</v>
      </c>
      <c r="J1166" s="66" t="s">
        <v>2379</v>
      </c>
      <c r="K1166" s="83" t="s">
        <v>3247</v>
      </c>
      <c r="L1166" s="30">
        <v>61428</v>
      </c>
      <c r="M1166" s="83" t="str">
        <f>VLOOKUP(L1166,Kardex!$A$1:$I$4996,2,FALSE)</f>
        <v>ESTRADA GUERRERO ELIZABETH ELVIRA</v>
      </c>
      <c r="N1166" s="83" t="str">
        <f>VLOOKUP(L1166,Kardex!$A$1:$I$4996,4,FALSE)</f>
        <v>ASESOR</v>
      </c>
      <c r="O1166" s="83" t="str">
        <f>VLOOKUP(L1166,Kardex!$A$1:$I$4996,5,FALSE)</f>
        <v>GTO LEON CERRO GORDO CB</v>
      </c>
      <c r="P1166" s="49">
        <v>0.3</v>
      </c>
      <c r="Q1166" s="120">
        <f t="shared" si="37"/>
        <v>14.493</v>
      </c>
    </row>
    <row r="1167" spans="1:17" s="125" customFormat="1" ht="12" customHeight="1">
      <c r="A1167" s="83" t="s">
        <v>2311</v>
      </c>
      <c r="B1167" s="84" t="s">
        <v>1249</v>
      </c>
      <c r="C1167" s="34">
        <v>4011900494833</v>
      </c>
      <c r="D1167" s="35">
        <v>6498.95</v>
      </c>
      <c r="E1167" s="67">
        <f t="shared" si="36"/>
        <v>974.84249999999997</v>
      </c>
      <c r="F1167" s="68">
        <v>0.15</v>
      </c>
      <c r="G1167" s="65"/>
      <c r="H1167" s="65" t="s">
        <v>2266</v>
      </c>
      <c r="I1167" s="127">
        <v>44587</v>
      </c>
      <c r="J1167" s="66" t="s">
        <v>2379</v>
      </c>
      <c r="K1167" s="83" t="s">
        <v>4161</v>
      </c>
      <c r="L1167" s="30">
        <v>61428</v>
      </c>
      <c r="M1167" s="83" t="str">
        <f>VLOOKUP(L1167,Kardex!$A$1:$I$4996,2,FALSE)</f>
        <v>ESTRADA GUERRERO ELIZABETH ELVIRA</v>
      </c>
      <c r="N1167" s="83" t="str">
        <f>VLOOKUP(L1167,Kardex!$A$1:$I$4996,4,FALSE)</f>
        <v>ASESOR</v>
      </c>
      <c r="O1167" s="83" t="str">
        <f>VLOOKUP(L1167,Kardex!$A$1:$I$4996,5,FALSE)</f>
        <v>GTO LEON CERRO GORDO CB</v>
      </c>
      <c r="P1167" s="49">
        <v>0.3</v>
      </c>
      <c r="Q1167" s="120">
        <f t="shared" si="37"/>
        <v>292.45274999999998</v>
      </c>
    </row>
    <row r="1168" spans="1:17" s="125" customFormat="1" ht="12" customHeight="1">
      <c r="A1168" s="83" t="s">
        <v>2311</v>
      </c>
      <c r="B1168" s="84" t="s">
        <v>1249</v>
      </c>
      <c r="C1168" s="34">
        <v>4012000012352</v>
      </c>
      <c r="D1168" s="35">
        <v>6077.72</v>
      </c>
      <c r="E1168" s="67">
        <f t="shared" si="36"/>
        <v>911.65800000000002</v>
      </c>
      <c r="F1168" s="68">
        <v>0.15</v>
      </c>
      <c r="G1168" s="65"/>
      <c r="H1168" s="65" t="s">
        <v>2266</v>
      </c>
      <c r="I1168" s="127">
        <v>44588</v>
      </c>
      <c r="J1168" s="66" t="s">
        <v>2379</v>
      </c>
      <c r="K1168" s="83" t="s">
        <v>4162</v>
      </c>
      <c r="L1168" s="30">
        <v>61428</v>
      </c>
      <c r="M1168" s="83" t="str">
        <f>VLOOKUP(L1168,Kardex!$A$1:$I$4996,2,FALSE)</f>
        <v>ESTRADA GUERRERO ELIZABETH ELVIRA</v>
      </c>
      <c r="N1168" s="83" t="str">
        <f>VLOOKUP(L1168,Kardex!$A$1:$I$4996,4,FALSE)</f>
        <v>ASESOR</v>
      </c>
      <c r="O1168" s="83" t="str">
        <f>VLOOKUP(L1168,Kardex!$A$1:$I$4996,5,FALSE)</f>
        <v>GTO LEON CERRO GORDO CB</v>
      </c>
      <c r="P1168" s="49">
        <v>0.3</v>
      </c>
      <c r="Q1168" s="120">
        <f t="shared" si="37"/>
        <v>273.49739999999997</v>
      </c>
    </row>
    <row r="1169" spans="1:17" s="125" customFormat="1" ht="12" customHeight="1">
      <c r="A1169" s="83" t="s">
        <v>2311</v>
      </c>
      <c r="B1169" s="84" t="s">
        <v>1249</v>
      </c>
      <c r="C1169" s="34">
        <v>4012000063497</v>
      </c>
      <c r="D1169" s="35">
        <v>661.04</v>
      </c>
      <c r="E1169" s="67">
        <f t="shared" si="36"/>
        <v>99.155999999999992</v>
      </c>
      <c r="F1169" s="68">
        <v>0.15</v>
      </c>
      <c r="G1169" s="65"/>
      <c r="H1169" s="65" t="s">
        <v>2339</v>
      </c>
      <c r="I1169" s="127">
        <v>44579</v>
      </c>
      <c r="J1169" s="66" t="s">
        <v>2379</v>
      </c>
      <c r="K1169" s="83" t="s">
        <v>3248</v>
      </c>
      <c r="L1169" s="30">
        <v>294</v>
      </c>
      <c r="M1169" s="83" t="str">
        <f>VLOOKUP(L1169,Kardex!$A$1:$I$4996,2,FALSE)</f>
        <v>MERCENARIO OTERO MIGUEL AGUSTIN</v>
      </c>
      <c r="N1169" s="83" t="str">
        <f>VLOOKUP(L1169,Kardex!$A$1:$I$4996,4,FALSE)</f>
        <v>DIRECTOR DE PROMOCION</v>
      </c>
      <c r="O1169" s="83" t="str">
        <f>VLOOKUP(L1169,Kardex!$A$1:$I$4996,5,FALSE)</f>
        <v>GTO LEON CERRO GORDO CB</v>
      </c>
      <c r="P1169" s="49">
        <v>0.3</v>
      </c>
      <c r="Q1169" s="120">
        <f t="shared" si="37"/>
        <v>29.746799999999997</v>
      </c>
    </row>
    <row r="1170" spans="1:17" s="125" customFormat="1" ht="12" customHeight="1">
      <c r="A1170" s="83" t="s">
        <v>2311</v>
      </c>
      <c r="B1170" s="84" t="s">
        <v>1249</v>
      </c>
      <c r="C1170" s="34">
        <v>4011900399106</v>
      </c>
      <c r="D1170" s="35">
        <v>578.28</v>
      </c>
      <c r="E1170" s="67">
        <f t="shared" si="36"/>
        <v>86.74199999999999</v>
      </c>
      <c r="F1170" s="68">
        <v>0.15</v>
      </c>
      <c r="G1170" s="65"/>
      <c r="H1170" s="65" t="s">
        <v>2339</v>
      </c>
      <c r="I1170" s="127">
        <v>44582</v>
      </c>
      <c r="J1170" s="66" t="s">
        <v>2379</v>
      </c>
      <c r="K1170" s="83" t="s">
        <v>2641</v>
      </c>
      <c r="L1170" s="30">
        <v>294</v>
      </c>
      <c r="M1170" s="83" t="str">
        <f>VLOOKUP(L1170,Kardex!$A$1:$I$4996,2,FALSE)</f>
        <v>MERCENARIO OTERO MIGUEL AGUSTIN</v>
      </c>
      <c r="N1170" s="83" t="str">
        <f>VLOOKUP(L1170,Kardex!$A$1:$I$4996,4,FALSE)</f>
        <v>DIRECTOR DE PROMOCION</v>
      </c>
      <c r="O1170" s="83" t="str">
        <f>VLOOKUP(L1170,Kardex!$A$1:$I$4996,5,FALSE)</f>
        <v>GTO LEON CERRO GORDO CB</v>
      </c>
      <c r="P1170" s="49">
        <v>0.3</v>
      </c>
      <c r="Q1170" s="120">
        <f t="shared" si="37"/>
        <v>26.022599999999997</v>
      </c>
    </row>
    <row r="1171" spans="1:17" s="125" customFormat="1" ht="12" customHeight="1">
      <c r="A1171" s="83" t="s">
        <v>2335</v>
      </c>
      <c r="B1171" s="84" t="s">
        <v>1249</v>
      </c>
      <c r="C1171" s="34">
        <v>2882000010551</v>
      </c>
      <c r="D1171" s="35">
        <v>705.18</v>
      </c>
      <c r="E1171" s="67">
        <f t="shared" si="36"/>
        <v>133.98419999999999</v>
      </c>
      <c r="F1171" s="68">
        <v>0.19</v>
      </c>
      <c r="G1171" s="65"/>
      <c r="H1171" s="65" t="s">
        <v>2339</v>
      </c>
      <c r="I1171" s="127">
        <v>44581</v>
      </c>
      <c r="J1171" s="66" t="s">
        <v>2379</v>
      </c>
      <c r="K1171" s="83" t="s">
        <v>3249</v>
      </c>
      <c r="L1171" s="30">
        <v>62882</v>
      </c>
      <c r="M1171" s="83" t="str">
        <f>VLOOKUP(L1171,Kardex!$A$1:$I$4996,2,FALSE)</f>
        <v>ROJAS HERRERA JORGE</v>
      </c>
      <c r="N1171" s="83" t="str">
        <f>VLOOKUP(L1171,Kardex!$A$1:$I$4996,4,FALSE)</f>
        <v>EJECUTIVO DE SERVICIO</v>
      </c>
      <c r="O1171" s="83" t="str">
        <f>VLOOKUP(L1171,Kardex!$A$1:$I$4996,5,FALSE)</f>
        <v>GTO LEON CERRO GORDO BANCO</v>
      </c>
      <c r="P1171" s="49">
        <v>0.3</v>
      </c>
      <c r="Q1171" s="120">
        <f t="shared" si="37"/>
        <v>40.195259999999998</v>
      </c>
    </row>
    <row r="1172" spans="1:17" s="125" customFormat="1" ht="12" customHeight="1">
      <c r="A1172" s="83" t="s">
        <v>2311</v>
      </c>
      <c r="B1172" s="84" t="s">
        <v>1249</v>
      </c>
      <c r="C1172" s="34">
        <v>4011900446318</v>
      </c>
      <c r="D1172" s="35">
        <v>183.31</v>
      </c>
      <c r="E1172" s="67">
        <f t="shared" si="36"/>
        <v>27.496500000000001</v>
      </c>
      <c r="F1172" s="68">
        <v>0.15</v>
      </c>
      <c r="G1172" s="65"/>
      <c r="H1172" s="65" t="s">
        <v>2339</v>
      </c>
      <c r="I1172" s="127">
        <v>44571</v>
      </c>
      <c r="J1172" s="66" t="s">
        <v>2379</v>
      </c>
      <c r="K1172" s="83" t="s">
        <v>3250</v>
      </c>
      <c r="L1172" s="30">
        <v>61096</v>
      </c>
      <c r="M1172" s="83" t="str">
        <f>VLOOKUP(L1172,Kardex!$A$1:$I$4996,2,FALSE)</f>
        <v>VELAZQUEZ GARCIA MA. SOCORRO</v>
      </c>
      <c r="N1172" s="83" t="str">
        <f>VLOOKUP(L1172,Kardex!$A$1:$I$4996,4,FALSE)</f>
        <v>ASESOR</v>
      </c>
      <c r="O1172" s="83" t="str">
        <f>VLOOKUP(L1172,Kardex!$A$1:$I$4996,5,FALSE)</f>
        <v>GTO LEON CERRO GORDO CB</v>
      </c>
      <c r="P1172" s="49">
        <v>0.3</v>
      </c>
      <c r="Q1172" s="120">
        <f t="shared" si="37"/>
        <v>8.2489500000000007</v>
      </c>
    </row>
    <row r="1173" spans="1:17" s="125" customFormat="1" ht="12" customHeight="1">
      <c r="A1173" s="83" t="s">
        <v>2311</v>
      </c>
      <c r="B1173" s="84" t="s">
        <v>1249</v>
      </c>
      <c r="C1173" s="34">
        <v>4011900474508</v>
      </c>
      <c r="D1173" s="35">
        <v>6542.92</v>
      </c>
      <c r="E1173" s="67">
        <f t="shared" si="36"/>
        <v>981.43799999999999</v>
      </c>
      <c r="F1173" s="68">
        <v>0.15</v>
      </c>
      <c r="G1173" s="65"/>
      <c r="H1173" s="65" t="s">
        <v>2266</v>
      </c>
      <c r="I1173" s="127">
        <v>44585</v>
      </c>
      <c r="J1173" s="66" t="s">
        <v>2379</v>
      </c>
      <c r="K1173" s="83" t="s">
        <v>4163</v>
      </c>
      <c r="L1173" s="30">
        <v>61096</v>
      </c>
      <c r="M1173" s="83" t="str">
        <f>VLOOKUP(L1173,Kardex!$A$1:$I$4996,2,FALSE)</f>
        <v>VELAZQUEZ GARCIA MA. SOCORRO</v>
      </c>
      <c r="N1173" s="83" t="str">
        <f>VLOOKUP(L1173,Kardex!$A$1:$I$4996,4,FALSE)</f>
        <v>ASESOR</v>
      </c>
      <c r="O1173" s="83" t="str">
        <f>VLOOKUP(L1173,Kardex!$A$1:$I$4996,5,FALSE)</f>
        <v>GTO LEON CERRO GORDO CB</v>
      </c>
      <c r="P1173" s="49">
        <v>0.3</v>
      </c>
      <c r="Q1173" s="120">
        <f t="shared" si="37"/>
        <v>294.4314</v>
      </c>
    </row>
    <row r="1174" spans="1:17" s="125" customFormat="1" ht="12" customHeight="1">
      <c r="A1174" s="83" t="s">
        <v>2311</v>
      </c>
      <c r="B1174" s="84" t="s">
        <v>1249</v>
      </c>
      <c r="C1174" s="34">
        <v>4052200000841</v>
      </c>
      <c r="D1174" s="35">
        <v>6931.32</v>
      </c>
      <c r="E1174" s="67">
        <f t="shared" si="36"/>
        <v>1039.6979999999999</v>
      </c>
      <c r="F1174" s="68">
        <v>0.15</v>
      </c>
      <c r="G1174" s="65"/>
      <c r="H1174" s="65" t="s">
        <v>2266</v>
      </c>
      <c r="I1174" s="127">
        <v>44586</v>
      </c>
      <c r="J1174" s="66" t="s">
        <v>2322</v>
      </c>
      <c r="K1174" s="83" t="s">
        <v>4163</v>
      </c>
      <c r="L1174" s="30">
        <v>61096</v>
      </c>
      <c r="M1174" s="83" t="str">
        <f>VLOOKUP(L1174,Kardex!$A$1:$I$4996,2,FALSE)</f>
        <v>VELAZQUEZ GARCIA MA. SOCORRO</v>
      </c>
      <c r="N1174" s="83" t="str">
        <f>VLOOKUP(L1174,Kardex!$A$1:$I$4996,4,FALSE)</f>
        <v>ASESOR</v>
      </c>
      <c r="O1174" s="83" t="str">
        <f>VLOOKUP(L1174,Kardex!$A$1:$I$4996,5,FALSE)</f>
        <v>GTO LEON CERRO GORDO CB</v>
      </c>
      <c r="P1174" s="49">
        <v>0.3</v>
      </c>
      <c r="Q1174" s="120">
        <f t="shared" si="37"/>
        <v>311.90939999999995</v>
      </c>
    </row>
    <row r="1175" spans="1:17" s="125" customFormat="1" ht="12" customHeight="1">
      <c r="A1175" s="83" t="s">
        <v>2311</v>
      </c>
      <c r="B1175" s="84" t="s">
        <v>1249</v>
      </c>
      <c r="C1175" s="34">
        <v>4012000152947</v>
      </c>
      <c r="D1175" s="35">
        <v>456.53</v>
      </c>
      <c r="E1175" s="67">
        <f t="shared" si="36"/>
        <v>68.479499999999987</v>
      </c>
      <c r="F1175" s="68">
        <v>0.15</v>
      </c>
      <c r="G1175" s="65"/>
      <c r="H1175" s="65" t="s">
        <v>2339</v>
      </c>
      <c r="I1175" s="127">
        <v>44567</v>
      </c>
      <c r="J1175" s="66" t="s">
        <v>2379</v>
      </c>
      <c r="K1175" s="83" t="s">
        <v>3251</v>
      </c>
      <c r="L1175" s="30">
        <v>63546</v>
      </c>
      <c r="M1175" s="83" t="str">
        <f>VLOOKUP(L1175,Kardex!$A$1:$I$4996,2,FALSE)</f>
        <v>HERNANDEZ RIOS HERVEY XAVIER</v>
      </c>
      <c r="N1175" s="83" t="str">
        <f>VLOOKUP(L1175,Kardex!$A$1:$I$4996,4,FALSE)</f>
        <v>ASESOR</v>
      </c>
      <c r="O1175" s="83" t="str">
        <f>VLOOKUP(L1175,Kardex!$A$1:$I$4996,5,FALSE)</f>
        <v>COAH SALTILLO CASA GRANDE</v>
      </c>
      <c r="P1175" s="49">
        <v>0.3</v>
      </c>
      <c r="Q1175" s="120">
        <f t="shared" si="37"/>
        <v>20.543849999999996</v>
      </c>
    </row>
    <row r="1176" spans="1:17" s="125" customFormat="1" ht="12" customHeight="1">
      <c r="A1176" s="83" t="s">
        <v>2311</v>
      </c>
      <c r="B1176" s="84" t="s">
        <v>1249</v>
      </c>
      <c r="C1176" s="34">
        <v>4012100342055</v>
      </c>
      <c r="D1176" s="35">
        <v>561.62</v>
      </c>
      <c r="E1176" s="67">
        <f t="shared" si="36"/>
        <v>84.242999999999995</v>
      </c>
      <c r="F1176" s="68">
        <v>0.15</v>
      </c>
      <c r="G1176" s="65"/>
      <c r="H1176" s="65" t="s">
        <v>2339</v>
      </c>
      <c r="I1176" s="127">
        <v>44571</v>
      </c>
      <c r="J1176" s="66" t="s">
        <v>2322</v>
      </c>
      <c r="K1176" s="83" t="s">
        <v>2647</v>
      </c>
      <c r="L1176" s="30">
        <v>63546</v>
      </c>
      <c r="M1176" s="83" t="str">
        <f>VLOOKUP(L1176,Kardex!$A$1:$I$4996,2,FALSE)</f>
        <v>HERNANDEZ RIOS HERVEY XAVIER</v>
      </c>
      <c r="N1176" s="83" t="str">
        <f>VLOOKUP(L1176,Kardex!$A$1:$I$4996,4,FALSE)</f>
        <v>ASESOR</v>
      </c>
      <c r="O1176" s="83" t="str">
        <f>VLOOKUP(L1176,Kardex!$A$1:$I$4996,5,FALSE)</f>
        <v>COAH SALTILLO CASA GRANDE</v>
      </c>
      <c r="P1176" s="49">
        <v>0.3</v>
      </c>
      <c r="Q1176" s="120">
        <f t="shared" si="37"/>
        <v>25.272899999999996</v>
      </c>
    </row>
    <row r="1177" spans="1:17" s="125" customFormat="1" ht="12" customHeight="1">
      <c r="A1177" s="83" t="s">
        <v>2311</v>
      </c>
      <c r="B1177" s="84" t="s">
        <v>1249</v>
      </c>
      <c r="C1177" s="34">
        <v>4012000081535</v>
      </c>
      <c r="D1177" s="35">
        <v>409.95</v>
      </c>
      <c r="E1177" s="67">
        <f t="shared" si="36"/>
        <v>61.492499999999993</v>
      </c>
      <c r="F1177" s="68">
        <v>0.15</v>
      </c>
      <c r="G1177" s="65"/>
      <c r="H1177" s="65" t="s">
        <v>2339</v>
      </c>
      <c r="I1177" s="127">
        <v>44574</v>
      </c>
      <c r="J1177" s="66" t="s">
        <v>2379</v>
      </c>
      <c r="K1177" s="83" t="s">
        <v>3252</v>
      </c>
      <c r="L1177" s="30">
        <v>63546</v>
      </c>
      <c r="M1177" s="83" t="str">
        <f>VLOOKUP(L1177,Kardex!$A$1:$I$4996,2,FALSE)</f>
        <v>HERNANDEZ RIOS HERVEY XAVIER</v>
      </c>
      <c r="N1177" s="83" t="str">
        <f>VLOOKUP(L1177,Kardex!$A$1:$I$4996,4,FALSE)</f>
        <v>ASESOR</v>
      </c>
      <c r="O1177" s="83" t="str">
        <f>VLOOKUP(L1177,Kardex!$A$1:$I$4996,5,FALSE)</f>
        <v>COAH SALTILLO CASA GRANDE</v>
      </c>
      <c r="P1177" s="49">
        <v>0.3</v>
      </c>
      <c r="Q1177" s="120">
        <f t="shared" si="37"/>
        <v>18.447749999999996</v>
      </c>
    </row>
    <row r="1178" spans="1:17" s="125" customFormat="1" ht="12" customHeight="1">
      <c r="A1178" s="83" t="s">
        <v>2311</v>
      </c>
      <c r="B1178" s="84" t="s">
        <v>1249</v>
      </c>
      <c r="C1178" s="34">
        <v>4012100381639</v>
      </c>
      <c r="D1178" s="35">
        <v>439.35</v>
      </c>
      <c r="E1178" s="67">
        <f t="shared" si="36"/>
        <v>65.902500000000003</v>
      </c>
      <c r="F1178" s="68">
        <v>0.15</v>
      </c>
      <c r="G1178" s="65"/>
      <c r="H1178" s="65" t="s">
        <v>2339</v>
      </c>
      <c r="I1178" s="127">
        <v>44575</v>
      </c>
      <c r="J1178" s="66" t="s">
        <v>2322</v>
      </c>
      <c r="K1178" s="83" t="s">
        <v>3252</v>
      </c>
      <c r="L1178" s="30">
        <v>63546</v>
      </c>
      <c r="M1178" s="83" t="str">
        <f>VLOOKUP(L1178,Kardex!$A$1:$I$4996,2,FALSE)</f>
        <v>HERNANDEZ RIOS HERVEY XAVIER</v>
      </c>
      <c r="N1178" s="83" t="str">
        <f>VLOOKUP(L1178,Kardex!$A$1:$I$4996,4,FALSE)</f>
        <v>ASESOR</v>
      </c>
      <c r="O1178" s="83" t="str">
        <f>VLOOKUP(L1178,Kardex!$A$1:$I$4996,5,FALSE)</f>
        <v>COAH SALTILLO CASA GRANDE</v>
      </c>
      <c r="P1178" s="49">
        <v>0.3</v>
      </c>
      <c r="Q1178" s="120">
        <f t="shared" si="37"/>
        <v>19.77075</v>
      </c>
    </row>
    <row r="1179" spans="1:17" s="125" customFormat="1" ht="12" customHeight="1">
      <c r="A1179" s="83" t="s">
        <v>2311</v>
      </c>
      <c r="B1179" s="84" t="s">
        <v>1249</v>
      </c>
      <c r="C1179" s="34">
        <v>4012200010381</v>
      </c>
      <c r="D1179" s="35">
        <v>1309.8800000000001</v>
      </c>
      <c r="E1179" s="67">
        <f t="shared" si="36"/>
        <v>196.482</v>
      </c>
      <c r="F1179" s="68">
        <v>0.15</v>
      </c>
      <c r="G1179" s="65"/>
      <c r="H1179" s="65" t="s">
        <v>2265</v>
      </c>
      <c r="I1179" s="127">
        <v>44579</v>
      </c>
      <c r="J1179" s="66" t="s">
        <v>2322</v>
      </c>
      <c r="K1179" s="83" t="s">
        <v>4164</v>
      </c>
      <c r="L1179" s="30">
        <v>63546</v>
      </c>
      <c r="M1179" s="83" t="str">
        <f>VLOOKUP(L1179,Kardex!$A$1:$I$4996,2,FALSE)</f>
        <v>HERNANDEZ RIOS HERVEY XAVIER</v>
      </c>
      <c r="N1179" s="83" t="str">
        <f>VLOOKUP(L1179,Kardex!$A$1:$I$4996,4,FALSE)</f>
        <v>ASESOR</v>
      </c>
      <c r="O1179" s="83" t="str">
        <f>VLOOKUP(L1179,Kardex!$A$1:$I$4996,5,FALSE)</f>
        <v>COAH SALTILLO CASA GRANDE</v>
      </c>
      <c r="P1179" s="49">
        <v>0.3</v>
      </c>
      <c r="Q1179" s="120">
        <f t="shared" si="37"/>
        <v>58.944599999999994</v>
      </c>
    </row>
    <row r="1180" spans="1:17" s="125" customFormat="1" ht="12" customHeight="1">
      <c r="A1180" s="83" t="s">
        <v>2311</v>
      </c>
      <c r="B1180" s="84" t="s">
        <v>1249</v>
      </c>
      <c r="C1180" s="34">
        <v>4012100321288</v>
      </c>
      <c r="D1180" s="35">
        <v>450.98</v>
      </c>
      <c r="E1180" s="67">
        <f t="shared" si="36"/>
        <v>67.647000000000006</v>
      </c>
      <c r="F1180" s="68">
        <v>0.15</v>
      </c>
      <c r="G1180" s="65"/>
      <c r="H1180" s="65" t="s">
        <v>2339</v>
      </c>
      <c r="I1180" s="127">
        <v>44580</v>
      </c>
      <c r="J1180" s="66" t="s">
        <v>2322</v>
      </c>
      <c r="K1180" s="83" t="s">
        <v>3253</v>
      </c>
      <c r="L1180" s="30">
        <v>63546</v>
      </c>
      <c r="M1180" s="83" t="str">
        <f>VLOOKUP(L1180,Kardex!$A$1:$I$4996,2,FALSE)</f>
        <v>HERNANDEZ RIOS HERVEY XAVIER</v>
      </c>
      <c r="N1180" s="83" t="str">
        <f>VLOOKUP(L1180,Kardex!$A$1:$I$4996,4,FALSE)</f>
        <v>ASESOR</v>
      </c>
      <c r="O1180" s="83" t="str">
        <f>VLOOKUP(L1180,Kardex!$A$1:$I$4996,5,FALSE)</f>
        <v>COAH SALTILLO CASA GRANDE</v>
      </c>
      <c r="P1180" s="49">
        <v>0.3</v>
      </c>
      <c r="Q1180" s="120">
        <f t="shared" si="37"/>
        <v>20.2941</v>
      </c>
    </row>
    <row r="1181" spans="1:17" s="125" customFormat="1" ht="12" customHeight="1">
      <c r="A1181" s="83" t="s">
        <v>2311</v>
      </c>
      <c r="B1181" s="84" t="s">
        <v>1249</v>
      </c>
      <c r="C1181" s="34">
        <v>4012200033673</v>
      </c>
      <c r="D1181" s="35">
        <v>5646.44</v>
      </c>
      <c r="E1181" s="67">
        <f t="shared" si="36"/>
        <v>846.96599999999989</v>
      </c>
      <c r="F1181" s="68">
        <v>0.15</v>
      </c>
      <c r="G1181" s="65"/>
      <c r="H1181" s="65" t="s">
        <v>2266</v>
      </c>
      <c r="I1181" s="127">
        <v>44594</v>
      </c>
      <c r="J1181" s="66" t="s">
        <v>2322</v>
      </c>
      <c r="K1181" s="83" t="s">
        <v>4165</v>
      </c>
      <c r="L1181" s="30">
        <v>63182</v>
      </c>
      <c r="M1181" s="83" t="str">
        <f>VLOOKUP(L1181,Kardex!$A$1:$I$4996,2,FALSE)</f>
        <v>MANCILLA GUTIERREZ CESAR EDUARDO</v>
      </c>
      <c r="N1181" s="83" t="str">
        <f>VLOOKUP(L1181,Kardex!$A$1:$I$4996,4,FALSE)</f>
        <v>ASESOR</v>
      </c>
      <c r="O1181" s="83" t="str">
        <f>VLOOKUP(L1181,Kardex!$A$1:$I$4996,5,FALSE)</f>
        <v>COAH SALTILLO CASA GRANDE</v>
      </c>
      <c r="P1181" s="49">
        <v>0.3</v>
      </c>
      <c r="Q1181" s="120">
        <f t="shared" si="37"/>
        <v>254.08979999999997</v>
      </c>
    </row>
    <row r="1182" spans="1:17" s="125" customFormat="1" ht="12" customHeight="1">
      <c r="A1182" s="83" t="s">
        <v>2311</v>
      </c>
      <c r="B1182" s="84" t="s">
        <v>1249</v>
      </c>
      <c r="C1182" s="34">
        <v>4011900474349</v>
      </c>
      <c r="D1182" s="35">
        <v>472.59</v>
      </c>
      <c r="E1182" s="67">
        <f t="shared" si="36"/>
        <v>70.888499999999993</v>
      </c>
      <c r="F1182" s="68">
        <v>0.15</v>
      </c>
      <c r="G1182" s="65"/>
      <c r="H1182" s="65" t="s">
        <v>2339</v>
      </c>
      <c r="I1182" s="127">
        <v>44571</v>
      </c>
      <c r="J1182" s="66" t="s">
        <v>2379</v>
      </c>
      <c r="K1182" s="83" t="s">
        <v>2655</v>
      </c>
      <c r="L1182" s="30">
        <v>60428</v>
      </c>
      <c r="M1182" s="83" t="str">
        <f>VLOOKUP(L1182,Kardex!$A$1:$I$4996,2,FALSE)</f>
        <v>SILLER VILLARREAL CARLOS ALEJANDRO</v>
      </c>
      <c r="N1182" s="83" t="str">
        <f>VLOOKUP(L1182,Kardex!$A$1:$I$4996,4,FALSE)</f>
        <v>ASESOR SENIOR</v>
      </c>
      <c r="O1182" s="83" t="str">
        <f>VLOOKUP(L1182,Kardex!$A$1:$I$4996,5,FALSE)</f>
        <v>COAH SALTILLO CASA GRANDE</v>
      </c>
      <c r="P1182" s="49">
        <v>0.3</v>
      </c>
      <c r="Q1182" s="120">
        <f t="shared" si="37"/>
        <v>21.266549999999999</v>
      </c>
    </row>
    <row r="1183" spans="1:17" s="125" customFormat="1" ht="12" customHeight="1">
      <c r="A1183" s="83" t="s">
        <v>2311</v>
      </c>
      <c r="B1183" s="84" t="s">
        <v>1249</v>
      </c>
      <c r="C1183" s="34">
        <v>4011900499582</v>
      </c>
      <c r="D1183" s="35">
        <v>242.68</v>
      </c>
      <c r="E1183" s="67">
        <f t="shared" si="36"/>
        <v>36.402000000000001</v>
      </c>
      <c r="F1183" s="68">
        <v>0.15</v>
      </c>
      <c r="G1183" s="65"/>
      <c r="H1183" s="65" t="s">
        <v>2339</v>
      </c>
      <c r="I1183" s="127">
        <v>44573</v>
      </c>
      <c r="J1183" s="66" t="s">
        <v>2379</v>
      </c>
      <c r="K1183" s="83" t="s">
        <v>2655</v>
      </c>
      <c r="L1183" s="30">
        <v>60428</v>
      </c>
      <c r="M1183" s="83" t="str">
        <f>VLOOKUP(L1183,Kardex!$A$1:$I$4996,2,FALSE)</f>
        <v>SILLER VILLARREAL CARLOS ALEJANDRO</v>
      </c>
      <c r="N1183" s="83" t="str">
        <f>VLOOKUP(L1183,Kardex!$A$1:$I$4996,4,FALSE)</f>
        <v>ASESOR SENIOR</v>
      </c>
      <c r="O1183" s="83" t="str">
        <f>VLOOKUP(L1183,Kardex!$A$1:$I$4996,5,FALSE)</f>
        <v>COAH SALTILLO CASA GRANDE</v>
      </c>
      <c r="P1183" s="49">
        <v>0.3</v>
      </c>
      <c r="Q1183" s="120">
        <f t="shared" si="37"/>
        <v>10.9206</v>
      </c>
    </row>
    <row r="1184" spans="1:17" s="125" customFormat="1" ht="12" customHeight="1">
      <c r="A1184" s="83" t="s">
        <v>2335</v>
      </c>
      <c r="B1184" s="84" t="s">
        <v>1249</v>
      </c>
      <c r="C1184" s="34">
        <v>2882000014174</v>
      </c>
      <c r="D1184" s="35">
        <v>365.97</v>
      </c>
      <c r="E1184" s="67">
        <f t="shared" si="36"/>
        <v>69.534300000000002</v>
      </c>
      <c r="F1184" s="68">
        <v>0.19</v>
      </c>
      <c r="G1184" s="65"/>
      <c r="H1184" s="65" t="s">
        <v>2339</v>
      </c>
      <c r="I1184" s="127">
        <v>44575</v>
      </c>
      <c r="J1184" s="66" t="s">
        <v>2379</v>
      </c>
      <c r="K1184" s="83" t="s">
        <v>3254</v>
      </c>
      <c r="L1184" s="30">
        <v>60428</v>
      </c>
      <c r="M1184" s="83" t="str">
        <f>VLOOKUP(L1184,Kardex!$A$1:$I$4996,2,FALSE)</f>
        <v>SILLER VILLARREAL CARLOS ALEJANDRO</v>
      </c>
      <c r="N1184" s="83" t="str">
        <f>VLOOKUP(L1184,Kardex!$A$1:$I$4996,4,FALSE)</f>
        <v>ASESOR SENIOR</v>
      </c>
      <c r="O1184" s="83" t="str">
        <f>VLOOKUP(L1184,Kardex!$A$1:$I$4996,5,FALSE)</f>
        <v>COAH SALTILLO CASA GRANDE</v>
      </c>
      <c r="P1184" s="49">
        <v>0.3</v>
      </c>
      <c r="Q1184" s="120">
        <f t="shared" si="37"/>
        <v>20.860289999999999</v>
      </c>
    </row>
    <row r="1185" spans="1:17" s="125" customFormat="1" ht="12" customHeight="1">
      <c r="A1185" s="83" t="s">
        <v>2335</v>
      </c>
      <c r="B1185" s="84" t="s">
        <v>1249</v>
      </c>
      <c r="C1185" s="34">
        <v>2882000014586</v>
      </c>
      <c r="D1185" s="35">
        <v>1127.3800000000001</v>
      </c>
      <c r="E1185" s="67">
        <f t="shared" si="36"/>
        <v>214.20220000000003</v>
      </c>
      <c r="F1185" s="68">
        <v>0.19</v>
      </c>
      <c r="G1185" s="65"/>
      <c r="H1185" s="65" t="s">
        <v>2339</v>
      </c>
      <c r="I1185" s="127">
        <v>44575</v>
      </c>
      <c r="J1185" s="66" t="s">
        <v>2379</v>
      </c>
      <c r="K1185" s="83" t="s">
        <v>3254</v>
      </c>
      <c r="L1185" s="30">
        <v>60428</v>
      </c>
      <c r="M1185" s="83" t="str">
        <f>VLOOKUP(L1185,Kardex!$A$1:$I$4996,2,FALSE)</f>
        <v>SILLER VILLARREAL CARLOS ALEJANDRO</v>
      </c>
      <c r="N1185" s="83" t="str">
        <f>VLOOKUP(L1185,Kardex!$A$1:$I$4996,4,FALSE)</f>
        <v>ASESOR SENIOR</v>
      </c>
      <c r="O1185" s="83" t="str">
        <f>VLOOKUP(L1185,Kardex!$A$1:$I$4996,5,FALSE)</f>
        <v>COAH SALTILLO CASA GRANDE</v>
      </c>
      <c r="P1185" s="49">
        <v>0.3</v>
      </c>
      <c r="Q1185" s="120">
        <f t="shared" si="37"/>
        <v>64.260660000000001</v>
      </c>
    </row>
    <row r="1186" spans="1:17" s="125" customFormat="1" ht="12" customHeight="1">
      <c r="A1186" s="83" t="s">
        <v>2311</v>
      </c>
      <c r="B1186" s="84" t="s">
        <v>1249</v>
      </c>
      <c r="C1186" s="34">
        <v>4012000543456</v>
      </c>
      <c r="D1186" s="35">
        <v>334.54</v>
      </c>
      <c r="E1186" s="67">
        <f t="shared" si="36"/>
        <v>50.181000000000004</v>
      </c>
      <c r="F1186" s="68">
        <v>0.15</v>
      </c>
      <c r="G1186" s="65"/>
      <c r="H1186" s="65" t="s">
        <v>2339</v>
      </c>
      <c r="I1186" s="127">
        <v>44575</v>
      </c>
      <c r="J1186" s="66" t="s">
        <v>2379</v>
      </c>
      <c r="K1186" s="83" t="s">
        <v>3256</v>
      </c>
      <c r="L1186" s="30">
        <v>60428</v>
      </c>
      <c r="M1186" s="83" t="str">
        <f>VLOOKUP(L1186,Kardex!$A$1:$I$4996,2,FALSE)</f>
        <v>SILLER VILLARREAL CARLOS ALEJANDRO</v>
      </c>
      <c r="N1186" s="83" t="str">
        <f>VLOOKUP(L1186,Kardex!$A$1:$I$4996,4,FALSE)</f>
        <v>ASESOR SENIOR</v>
      </c>
      <c r="O1186" s="83" t="str">
        <f>VLOOKUP(L1186,Kardex!$A$1:$I$4996,5,FALSE)</f>
        <v>COAH SALTILLO CASA GRANDE</v>
      </c>
      <c r="P1186" s="49">
        <v>0.3</v>
      </c>
      <c r="Q1186" s="120">
        <f t="shared" si="37"/>
        <v>15.054300000000001</v>
      </c>
    </row>
    <row r="1187" spans="1:17" s="125" customFormat="1" ht="12" customHeight="1">
      <c r="A1187" s="83" t="s">
        <v>2311</v>
      </c>
      <c r="B1187" s="84" t="s">
        <v>1249</v>
      </c>
      <c r="C1187" s="34">
        <v>4012100380995</v>
      </c>
      <c r="D1187" s="35">
        <v>7970.62</v>
      </c>
      <c r="E1187" s="67">
        <f t="shared" si="36"/>
        <v>1195.5929999999998</v>
      </c>
      <c r="F1187" s="68">
        <v>0.15</v>
      </c>
      <c r="G1187" s="65"/>
      <c r="H1187" s="65" t="s">
        <v>2266</v>
      </c>
      <c r="I1187" s="127">
        <v>44575</v>
      </c>
      <c r="J1187" s="66" t="s">
        <v>2322</v>
      </c>
      <c r="K1187" s="83" t="s">
        <v>4166</v>
      </c>
      <c r="L1187" s="30">
        <v>60428</v>
      </c>
      <c r="M1187" s="83" t="str">
        <f>VLOOKUP(L1187,Kardex!$A$1:$I$4996,2,FALSE)</f>
        <v>SILLER VILLARREAL CARLOS ALEJANDRO</v>
      </c>
      <c r="N1187" s="83" t="str">
        <f>VLOOKUP(L1187,Kardex!$A$1:$I$4996,4,FALSE)</f>
        <v>ASESOR SENIOR</v>
      </c>
      <c r="O1187" s="83" t="str">
        <f>VLOOKUP(L1187,Kardex!$A$1:$I$4996,5,FALSE)</f>
        <v>COAH SALTILLO CASA GRANDE</v>
      </c>
      <c r="P1187" s="49">
        <v>0.3</v>
      </c>
      <c r="Q1187" s="120">
        <f t="shared" si="37"/>
        <v>358.67789999999997</v>
      </c>
    </row>
    <row r="1188" spans="1:17" s="125" customFormat="1" ht="12" customHeight="1">
      <c r="A1188" s="83" t="s">
        <v>2311</v>
      </c>
      <c r="B1188" s="84" t="s">
        <v>1249</v>
      </c>
      <c r="C1188" s="34">
        <v>4012100381010</v>
      </c>
      <c r="D1188" s="35">
        <v>4960.37</v>
      </c>
      <c r="E1188" s="67">
        <f t="shared" si="36"/>
        <v>744.05549999999994</v>
      </c>
      <c r="F1188" s="68">
        <v>0.15</v>
      </c>
      <c r="G1188" s="65"/>
      <c r="H1188" s="65" t="s">
        <v>2266</v>
      </c>
      <c r="I1188" s="127">
        <v>44575</v>
      </c>
      <c r="J1188" s="66" t="s">
        <v>2322</v>
      </c>
      <c r="K1188" s="83" t="s">
        <v>4166</v>
      </c>
      <c r="L1188" s="30">
        <v>60428</v>
      </c>
      <c r="M1188" s="83" t="str">
        <f>VLOOKUP(L1188,Kardex!$A$1:$I$4996,2,FALSE)</f>
        <v>SILLER VILLARREAL CARLOS ALEJANDRO</v>
      </c>
      <c r="N1188" s="83" t="str">
        <f>VLOOKUP(L1188,Kardex!$A$1:$I$4996,4,FALSE)</f>
        <v>ASESOR SENIOR</v>
      </c>
      <c r="O1188" s="83" t="str">
        <f>VLOOKUP(L1188,Kardex!$A$1:$I$4996,5,FALSE)</f>
        <v>COAH SALTILLO CASA GRANDE</v>
      </c>
      <c r="P1188" s="49">
        <v>0.3</v>
      </c>
      <c r="Q1188" s="120">
        <f t="shared" si="37"/>
        <v>223.21664999999999</v>
      </c>
    </row>
    <row r="1189" spans="1:17" s="125" customFormat="1" ht="12" customHeight="1">
      <c r="A1189" s="83" t="s">
        <v>2311</v>
      </c>
      <c r="B1189" s="84" t="s">
        <v>1249</v>
      </c>
      <c r="C1189" s="34">
        <v>4012100381037</v>
      </c>
      <c r="D1189" s="35">
        <v>2785.25</v>
      </c>
      <c r="E1189" s="67">
        <f t="shared" si="36"/>
        <v>417.78749999999997</v>
      </c>
      <c r="F1189" s="68">
        <v>0.15</v>
      </c>
      <c r="G1189" s="65"/>
      <c r="H1189" s="65" t="s">
        <v>2266</v>
      </c>
      <c r="I1189" s="127">
        <v>44575</v>
      </c>
      <c r="J1189" s="66" t="s">
        <v>2322</v>
      </c>
      <c r="K1189" s="83" t="s">
        <v>4166</v>
      </c>
      <c r="L1189" s="30">
        <v>60428</v>
      </c>
      <c r="M1189" s="83" t="str">
        <f>VLOOKUP(L1189,Kardex!$A$1:$I$4996,2,FALSE)</f>
        <v>SILLER VILLARREAL CARLOS ALEJANDRO</v>
      </c>
      <c r="N1189" s="83" t="str">
        <f>VLOOKUP(L1189,Kardex!$A$1:$I$4996,4,FALSE)</f>
        <v>ASESOR SENIOR</v>
      </c>
      <c r="O1189" s="83" t="str">
        <f>VLOOKUP(L1189,Kardex!$A$1:$I$4996,5,FALSE)</f>
        <v>COAH SALTILLO CASA GRANDE</v>
      </c>
      <c r="P1189" s="49">
        <v>0.3</v>
      </c>
      <c r="Q1189" s="120">
        <f t="shared" si="37"/>
        <v>125.33624999999998</v>
      </c>
    </row>
    <row r="1190" spans="1:17" s="125" customFormat="1" ht="12" customHeight="1">
      <c r="A1190" s="83" t="s">
        <v>2335</v>
      </c>
      <c r="B1190" s="84" t="s">
        <v>1249</v>
      </c>
      <c r="C1190" s="34">
        <v>2882000049297</v>
      </c>
      <c r="D1190" s="35">
        <v>6184.46</v>
      </c>
      <c r="E1190" s="67">
        <f t="shared" si="36"/>
        <v>1130.21</v>
      </c>
      <c r="F1190" s="68">
        <v>0.18274998948978569</v>
      </c>
      <c r="G1190" s="65"/>
      <c r="H1190" s="65" t="s">
        <v>2265</v>
      </c>
      <c r="I1190" s="127">
        <v>44578</v>
      </c>
      <c r="J1190" s="66" t="s">
        <v>2379</v>
      </c>
      <c r="K1190" s="83" t="s">
        <v>3254</v>
      </c>
      <c r="L1190" s="30">
        <v>60428</v>
      </c>
      <c r="M1190" s="83" t="str">
        <f>VLOOKUP(L1190,Kardex!$A$1:$I$4996,2,FALSE)</f>
        <v>SILLER VILLARREAL CARLOS ALEJANDRO</v>
      </c>
      <c r="N1190" s="83" t="str">
        <f>VLOOKUP(L1190,Kardex!$A$1:$I$4996,4,FALSE)</f>
        <v>ASESOR SENIOR</v>
      </c>
      <c r="O1190" s="83" t="str">
        <f>VLOOKUP(L1190,Kardex!$A$1:$I$4996,5,FALSE)</f>
        <v>COAH SALTILLO CASA GRANDE</v>
      </c>
      <c r="P1190" s="49">
        <v>0.3</v>
      </c>
      <c r="Q1190" s="120">
        <f t="shared" si="37"/>
        <v>339.06299999999999</v>
      </c>
    </row>
    <row r="1191" spans="1:17" s="125" customFormat="1" ht="12" customHeight="1">
      <c r="A1191" s="83" t="s">
        <v>2311</v>
      </c>
      <c r="B1191" s="84" t="s">
        <v>1249</v>
      </c>
      <c r="C1191" s="34">
        <v>4011900339514</v>
      </c>
      <c r="D1191" s="35">
        <v>345.03</v>
      </c>
      <c r="E1191" s="67">
        <f t="shared" si="36"/>
        <v>51.754499999999993</v>
      </c>
      <c r="F1191" s="68">
        <v>0.15</v>
      </c>
      <c r="G1191" s="65"/>
      <c r="H1191" s="65" t="s">
        <v>2339</v>
      </c>
      <c r="I1191" s="127">
        <v>44578</v>
      </c>
      <c r="J1191" s="66" t="s">
        <v>2379</v>
      </c>
      <c r="K1191" s="83" t="s">
        <v>3255</v>
      </c>
      <c r="L1191" s="30">
        <v>60428</v>
      </c>
      <c r="M1191" s="83" t="str">
        <f>VLOOKUP(L1191,Kardex!$A$1:$I$4996,2,FALSE)</f>
        <v>SILLER VILLARREAL CARLOS ALEJANDRO</v>
      </c>
      <c r="N1191" s="83" t="str">
        <f>VLOOKUP(L1191,Kardex!$A$1:$I$4996,4,FALSE)</f>
        <v>ASESOR SENIOR</v>
      </c>
      <c r="O1191" s="83" t="str">
        <f>VLOOKUP(L1191,Kardex!$A$1:$I$4996,5,FALSE)</f>
        <v>COAH SALTILLO CASA GRANDE</v>
      </c>
      <c r="P1191" s="49">
        <v>0.3</v>
      </c>
      <c r="Q1191" s="120">
        <f t="shared" si="37"/>
        <v>15.526349999999997</v>
      </c>
    </row>
    <row r="1192" spans="1:17" s="125" customFormat="1" ht="12" customHeight="1">
      <c r="A1192" s="83" t="s">
        <v>2311</v>
      </c>
      <c r="B1192" s="84" t="s">
        <v>1249</v>
      </c>
      <c r="C1192" s="34">
        <v>4012000518805</v>
      </c>
      <c r="D1192" s="35">
        <v>422.31</v>
      </c>
      <c r="E1192" s="67">
        <f t="shared" si="36"/>
        <v>63.346499999999999</v>
      </c>
      <c r="F1192" s="68">
        <v>0.15</v>
      </c>
      <c r="G1192" s="65"/>
      <c r="H1192" s="65" t="s">
        <v>2339</v>
      </c>
      <c r="I1192" s="127">
        <v>44582</v>
      </c>
      <c r="J1192" s="66" t="s">
        <v>2379</v>
      </c>
      <c r="K1192" s="83" t="s">
        <v>3258</v>
      </c>
      <c r="L1192" s="30">
        <v>60428</v>
      </c>
      <c r="M1192" s="83" t="str">
        <f>VLOOKUP(L1192,Kardex!$A$1:$I$4996,2,FALSE)</f>
        <v>SILLER VILLARREAL CARLOS ALEJANDRO</v>
      </c>
      <c r="N1192" s="83" t="str">
        <f>VLOOKUP(L1192,Kardex!$A$1:$I$4996,4,FALSE)</f>
        <v>ASESOR SENIOR</v>
      </c>
      <c r="O1192" s="83" t="str">
        <f>VLOOKUP(L1192,Kardex!$A$1:$I$4996,5,FALSE)</f>
        <v>COAH SALTILLO CASA GRANDE</v>
      </c>
      <c r="P1192" s="49">
        <v>0.3</v>
      </c>
      <c r="Q1192" s="120">
        <f t="shared" si="37"/>
        <v>19.00395</v>
      </c>
    </row>
    <row r="1193" spans="1:17" s="125" customFormat="1" ht="12" customHeight="1">
      <c r="A1193" s="83" t="s">
        <v>2311</v>
      </c>
      <c r="B1193" s="84" t="s">
        <v>1249</v>
      </c>
      <c r="C1193" s="34">
        <v>4011900402954</v>
      </c>
      <c r="D1193" s="35">
        <v>350.16</v>
      </c>
      <c r="E1193" s="67">
        <f t="shared" si="36"/>
        <v>52.524000000000001</v>
      </c>
      <c r="F1193" s="68">
        <v>0.15</v>
      </c>
      <c r="G1193" s="65"/>
      <c r="H1193" s="65" t="s">
        <v>2339</v>
      </c>
      <c r="I1193" s="127">
        <v>44585</v>
      </c>
      <c r="J1193" s="66" t="s">
        <v>2379</v>
      </c>
      <c r="K1193" s="83" t="s">
        <v>3257</v>
      </c>
      <c r="L1193" s="30">
        <v>60428</v>
      </c>
      <c r="M1193" s="83" t="str">
        <f>VLOOKUP(L1193,Kardex!$A$1:$I$4996,2,FALSE)</f>
        <v>SILLER VILLARREAL CARLOS ALEJANDRO</v>
      </c>
      <c r="N1193" s="83" t="str">
        <f>VLOOKUP(L1193,Kardex!$A$1:$I$4996,4,FALSE)</f>
        <v>ASESOR SENIOR</v>
      </c>
      <c r="O1193" s="83" t="str">
        <f>VLOOKUP(L1193,Kardex!$A$1:$I$4996,5,FALSE)</f>
        <v>COAH SALTILLO CASA GRANDE</v>
      </c>
      <c r="P1193" s="49">
        <v>0.3</v>
      </c>
      <c r="Q1193" s="120">
        <f t="shared" si="37"/>
        <v>15.757199999999999</v>
      </c>
    </row>
    <row r="1194" spans="1:17" s="125" customFormat="1" ht="12" customHeight="1">
      <c r="A1194" s="83" t="s">
        <v>2311</v>
      </c>
      <c r="B1194" s="84" t="s">
        <v>1249</v>
      </c>
      <c r="C1194" s="34">
        <v>4012000205665</v>
      </c>
      <c r="D1194" s="35">
        <v>686.87</v>
      </c>
      <c r="E1194" s="67">
        <f t="shared" si="36"/>
        <v>103.0305</v>
      </c>
      <c r="F1194" s="68">
        <v>0.15</v>
      </c>
      <c r="G1194" s="65"/>
      <c r="H1194" s="65" t="s">
        <v>2339</v>
      </c>
      <c r="I1194" s="127">
        <v>44585</v>
      </c>
      <c r="J1194" s="66" t="s">
        <v>2379</v>
      </c>
      <c r="K1194" s="83" t="s">
        <v>3663</v>
      </c>
      <c r="L1194" s="30">
        <v>60428</v>
      </c>
      <c r="M1194" s="83" t="str">
        <f>VLOOKUP(L1194,Kardex!$A$1:$I$4996,2,FALSE)</f>
        <v>SILLER VILLARREAL CARLOS ALEJANDRO</v>
      </c>
      <c r="N1194" s="83" t="str">
        <f>VLOOKUP(L1194,Kardex!$A$1:$I$4996,4,FALSE)</f>
        <v>ASESOR SENIOR</v>
      </c>
      <c r="O1194" s="83" t="str">
        <f>VLOOKUP(L1194,Kardex!$A$1:$I$4996,5,FALSE)</f>
        <v>COAH SALTILLO CASA GRANDE</v>
      </c>
      <c r="P1194" s="49">
        <v>0.3</v>
      </c>
      <c r="Q1194" s="120">
        <f t="shared" si="37"/>
        <v>30.90915</v>
      </c>
    </row>
    <row r="1195" spans="1:17" s="125" customFormat="1" ht="12" customHeight="1">
      <c r="A1195" s="83" t="s">
        <v>2335</v>
      </c>
      <c r="B1195" s="84" t="s">
        <v>1249</v>
      </c>
      <c r="C1195" s="34">
        <v>2881900019546</v>
      </c>
      <c r="D1195" s="35">
        <v>654.65</v>
      </c>
      <c r="E1195" s="67">
        <f t="shared" si="36"/>
        <v>108.02</v>
      </c>
      <c r="F1195" s="68">
        <v>0.16500420071794089</v>
      </c>
      <c r="G1195" s="65"/>
      <c r="H1195" s="65" t="s">
        <v>2339</v>
      </c>
      <c r="I1195" s="127">
        <v>44588</v>
      </c>
      <c r="J1195" s="66" t="s">
        <v>2379</v>
      </c>
      <c r="K1195" s="83" t="s">
        <v>2655</v>
      </c>
      <c r="L1195" s="30">
        <v>60428</v>
      </c>
      <c r="M1195" s="83" t="str">
        <f>VLOOKUP(L1195,Kardex!$A$1:$I$4996,2,FALSE)</f>
        <v>SILLER VILLARREAL CARLOS ALEJANDRO</v>
      </c>
      <c r="N1195" s="83" t="str">
        <f>VLOOKUP(L1195,Kardex!$A$1:$I$4996,4,FALSE)</f>
        <v>ASESOR SENIOR</v>
      </c>
      <c r="O1195" s="83" t="str">
        <f>VLOOKUP(L1195,Kardex!$A$1:$I$4996,5,FALSE)</f>
        <v>COAH SALTILLO CASA GRANDE</v>
      </c>
      <c r="P1195" s="49">
        <v>0.3</v>
      </c>
      <c r="Q1195" s="120">
        <f t="shared" si="37"/>
        <v>32.405999999999999</v>
      </c>
    </row>
    <row r="1196" spans="1:17" s="125" customFormat="1" ht="12" customHeight="1">
      <c r="A1196" s="83" t="s">
        <v>2311</v>
      </c>
      <c r="B1196" s="84" t="s">
        <v>1249</v>
      </c>
      <c r="C1196" s="34">
        <v>4012000028879</v>
      </c>
      <c r="D1196" s="35">
        <v>575.35</v>
      </c>
      <c r="E1196" s="67">
        <f t="shared" si="36"/>
        <v>86.302499999999995</v>
      </c>
      <c r="F1196" s="68">
        <v>0.15</v>
      </c>
      <c r="G1196" s="65"/>
      <c r="H1196" s="65" t="s">
        <v>2339</v>
      </c>
      <c r="I1196" s="127">
        <v>44592</v>
      </c>
      <c r="J1196" s="66" t="s">
        <v>2379</v>
      </c>
      <c r="K1196" s="83" t="s">
        <v>2503</v>
      </c>
      <c r="L1196" s="30">
        <v>60428</v>
      </c>
      <c r="M1196" s="83" t="str">
        <f>VLOOKUP(L1196,Kardex!$A$1:$I$4996,2,FALSE)</f>
        <v>SILLER VILLARREAL CARLOS ALEJANDRO</v>
      </c>
      <c r="N1196" s="83" t="str">
        <f>VLOOKUP(L1196,Kardex!$A$1:$I$4996,4,FALSE)</f>
        <v>ASESOR SENIOR</v>
      </c>
      <c r="O1196" s="83" t="str">
        <f>VLOOKUP(L1196,Kardex!$A$1:$I$4996,5,FALSE)</f>
        <v>COAH SALTILLO CASA GRANDE</v>
      </c>
      <c r="P1196" s="49">
        <v>0.3</v>
      </c>
      <c r="Q1196" s="120">
        <f t="shared" si="37"/>
        <v>25.890749999999997</v>
      </c>
    </row>
    <row r="1197" spans="1:17" s="125" customFormat="1" ht="12" customHeight="1">
      <c r="A1197" s="83" t="s">
        <v>2311</v>
      </c>
      <c r="B1197" s="84" t="s">
        <v>1249</v>
      </c>
      <c r="C1197" s="34">
        <v>4011900339782</v>
      </c>
      <c r="D1197" s="35">
        <v>406.32</v>
      </c>
      <c r="E1197" s="67">
        <f t="shared" si="36"/>
        <v>60.947999999999993</v>
      </c>
      <c r="F1197" s="68">
        <v>0.15</v>
      </c>
      <c r="G1197" s="65"/>
      <c r="H1197" s="65" t="s">
        <v>2339</v>
      </c>
      <c r="I1197" s="127">
        <v>44593</v>
      </c>
      <c r="J1197" s="66" t="s">
        <v>2379</v>
      </c>
      <c r="K1197" s="83" t="s">
        <v>3259</v>
      </c>
      <c r="L1197" s="30">
        <v>60428</v>
      </c>
      <c r="M1197" s="83" t="str">
        <f>VLOOKUP(L1197,Kardex!$A$1:$I$4996,2,FALSE)</f>
        <v>SILLER VILLARREAL CARLOS ALEJANDRO</v>
      </c>
      <c r="N1197" s="83" t="str">
        <f>VLOOKUP(L1197,Kardex!$A$1:$I$4996,4,FALSE)</f>
        <v>ASESOR SENIOR</v>
      </c>
      <c r="O1197" s="83" t="str">
        <f>VLOOKUP(L1197,Kardex!$A$1:$I$4996,5,FALSE)</f>
        <v>COAH SALTILLO CASA GRANDE</v>
      </c>
      <c r="P1197" s="49">
        <v>0.3</v>
      </c>
      <c r="Q1197" s="120">
        <f t="shared" si="37"/>
        <v>18.284399999999998</v>
      </c>
    </row>
    <row r="1198" spans="1:17" s="125" customFormat="1" ht="12" customHeight="1">
      <c r="A1198" s="83" t="s">
        <v>2311</v>
      </c>
      <c r="B1198" s="84" t="s">
        <v>1249</v>
      </c>
      <c r="C1198" s="34">
        <v>4011900401018</v>
      </c>
      <c r="D1198" s="35">
        <v>544.66</v>
      </c>
      <c r="E1198" s="67">
        <f t="shared" si="36"/>
        <v>81.698999999999998</v>
      </c>
      <c r="F1198" s="68">
        <v>0.15</v>
      </c>
      <c r="G1198" s="65"/>
      <c r="H1198" s="65" t="s">
        <v>2339</v>
      </c>
      <c r="I1198" s="127">
        <v>44593</v>
      </c>
      <c r="J1198" s="66" t="s">
        <v>2379</v>
      </c>
      <c r="K1198" s="83" t="s">
        <v>3259</v>
      </c>
      <c r="L1198" s="30">
        <v>60428</v>
      </c>
      <c r="M1198" s="83" t="str">
        <f>VLOOKUP(L1198,Kardex!$A$1:$I$4996,2,FALSE)</f>
        <v>SILLER VILLARREAL CARLOS ALEJANDRO</v>
      </c>
      <c r="N1198" s="83" t="str">
        <f>VLOOKUP(L1198,Kardex!$A$1:$I$4996,4,FALSE)</f>
        <v>ASESOR SENIOR</v>
      </c>
      <c r="O1198" s="83" t="str">
        <f>VLOOKUP(L1198,Kardex!$A$1:$I$4996,5,FALSE)</f>
        <v>COAH SALTILLO CASA GRANDE</v>
      </c>
      <c r="P1198" s="49">
        <v>0.3</v>
      </c>
      <c r="Q1198" s="120">
        <f t="shared" si="37"/>
        <v>24.509699999999999</v>
      </c>
    </row>
    <row r="1199" spans="1:17" s="125" customFormat="1" ht="12" customHeight="1">
      <c r="A1199" s="83" t="s">
        <v>2311</v>
      </c>
      <c r="B1199" s="84" t="s">
        <v>1249</v>
      </c>
      <c r="C1199" s="34">
        <v>4012100151300</v>
      </c>
      <c r="D1199" s="35">
        <v>460.06</v>
      </c>
      <c r="E1199" s="67">
        <f t="shared" si="36"/>
        <v>69.009</v>
      </c>
      <c r="F1199" s="68">
        <v>0.15</v>
      </c>
      <c r="G1199" s="65"/>
      <c r="H1199" s="65" t="s">
        <v>2339</v>
      </c>
      <c r="I1199" s="127">
        <v>44593</v>
      </c>
      <c r="J1199" s="66" t="s">
        <v>2322</v>
      </c>
      <c r="K1199" s="83" t="s">
        <v>3259</v>
      </c>
      <c r="L1199" s="30">
        <v>60428</v>
      </c>
      <c r="M1199" s="83" t="str">
        <f>VLOOKUP(L1199,Kardex!$A$1:$I$4996,2,FALSE)</f>
        <v>SILLER VILLARREAL CARLOS ALEJANDRO</v>
      </c>
      <c r="N1199" s="83" t="str">
        <f>VLOOKUP(L1199,Kardex!$A$1:$I$4996,4,FALSE)</f>
        <v>ASESOR SENIOR</v>
      </c>
      <c r="O1199" s="83" t="str">
        <f>VLOOKUP(L1199,Kardex!$A$1:$I$4996,5,FALSE)</f>
        <v>COAH SALTILLO CASA GRANDE</v>
      </c>
      <c r="P1199" s="49">
        <v>0.3</v>
      </c>
      <c r="Q1199" s="120">
        <f t="shared" si="37"/>
        <v>20.7027</v>
      </c>
    </row>
    <row r="1200" spans="1:17" s="125" customFormat="1" ht="12" customHeight="1">
      <c r="A1200" s="83" t="s">
        <v>2311</v>
      </c>
      <c r="B1200" s="84" t="s">
        <v>1249</v>
      </c>
      <c r="C1200" s="34">
        <v>4011900339690</v>
      </c>
      <c r="D1200" s="35">
        <v>586.05999999999995</v>
      </c>
      <c r="E1200" s="67">
        <f t="shared" si="36"/>
        <v>87.908999999999992</v>
      </c>
      <c r="F1200" s="68">
        <v>0.15</v>
      </c>
      <c r="G1200" s="65"/>
      <c r="H1200" s="65" t="s">
        <v>2339</v>
      </c>
      <c r="I1200" s="127">
        <v>44594</v>
      </c>
      <c r="J1200" s="66" t="s">
        <v>2379</v>
      </c>
      <c r="K1200" s="83" t="s">
        <v>3259</v>
      </c>
      <c r="L1200" s="30">
        <v>60428</v>
      </c>
      <c r="M1200" s="83" t="str">
        <f>VLOOKUP(L1200,Kardex!$A$1:$I$4996,2,FALSE)</f>
        <v>SILLER VILLARREAL CARLOS ALEJANDRO</v>
      </c>
      <c r="N1200" s="83" t="str">
        <f>VLOOKUP(L1200,Kardex!$A$1:$I$4996,4,FALSE)</f>
        <v>ASESOR SENIOR</v>
      </c>
      <c r="O1200" s="83" t="str">
        <f>VLOOKUP(L1200,Kardex!$A$1:$I$4996,5,FALSE)</f>
        <v>COAH SALTILLO CASA GRANDE</v>
      </c>
      <c r="P1200" s="49">
        <v>0.3</v>
      </c>
      <c r="Q1200" s="120">
        <f t="shared" si="37"/>
        <v>26.372699999999998</v>
      </c>
    </row>
    <row r="1201" spans="1:17" s="125" customFormat="1" ht="12" customHeight="1">
      <c r="A1201" s="83" t="s">
        <v>2311</v>
      </c>
      <c r="B1201" s="84" t="s">
        <v>1249</v>
      </c>
      <c r="C1201" s="34">
        <v>4012000244924</v>
      </c>
      <c r="D1201" s="35">
        <v>293.66000000000003</v>
      </c>
      <c r="E1201" s="67">
        <f t="shared" si="36"/>
        <v>44.048999999999999</v>
      </c>
      <c r="F1201" s="68">
        <v>0.15</v>
      </c>
      <c r="G1201" s="65"/>
      <c r="H1201" s="65" t="s">
        <v>2339</v>
      </c>
      <c r="I1201" s="127">
        <v>44566</v>
      </c>
      <c r="J1201" s="66" t="s">
        <v>2379</v>
      </c>
      <c r="K1201" s="83" t="s">
        <v>3260</v>
      </c>
      <c r="L1201" s="30">
        <v>53676</v>
      </c>
      <c r="M1201" s="83" t="str">
        <f>VLOOKUP(L1201,Kardex!$A$1:$I$4996,2,FALSE)</f>
        <v>CAMPOS STENNER RODOLFO ALEJANDRO</v>
      </c>
      <c r="N1201" s="83" t="str">
        <f>VLOOKUP(L1201,Kardex!$A$1:$I$4996,4,FALSE)</f>
        <v>ASESOR</v>
      </c>
      <c r="O1201" s="83" t="str">
        <f>VLOOKUP(L1201,Kardex!$A$1:$I$4996,5,FALSE)</f>
        <v>COAH TORREON B INDEPENDENCIA</v>
      </c>
      <c r="P1201" s="49">
        <v>0.3</v>
      </c>
      <c r="Q1201" s="120">
        <f t="shared" si="37"/>
        <v>13.214699999999999</v>
      </c>
    </row>
    <row r="1202" spans="1:17" s="125" customFormat="1" ht="12" customHeight="1">
      <c r="A1202" s="83" t="s">
        <v>2311</v>
      </c>
      <c r="B1202" s="84" t="s">
        <v>1249</v>
      </c>
      <c r="C1202" s="34">
        <v>4012100061524</v>
      </c>
      <c r="D1202" s="35">
        <v>307.27</v>
      </c>
      <c r="E1202" s="67">
        <f t="shared" si="36"/>
        <v>46.090499999999999</v>
      </c>
      <c r="F1202" s="68">
        <v>0.15</v>
      </c>
      <c r="G1202" s="65"/>
      <c r="H1202" s="65" t="s">
        <v>2339</v>
      </c>
      <c r="I1202" s="127">
        <v>44566</v>
      </c>
      <c r="J1202" s="66" t="s">
        <v>2322</v>
      </c>
      <c r="K1202" s="83" t="s">
        <v>3261</v>
      </c>
      <c r="L1202" s="30">
        <v>53676</v>
      </c>
      <c r="M1202" s="83" t="str">
        <f>VLOOKUP(L1202,Kardex!$A$1:$I$4996,2,FALSE)</f>
        <v>CAMPOS STENNER RODOLFO ALEJANDRO</v>
      </c>
      <c r="N1202" s="83" t="str">
        <f>VLOOKUP(L1202,Kardex!$A$1:$I$4996,4,FALSE)</f>
        <v>ASESOR</v>
      </c>
      <c r="O1202" s="83" t="str">
        <f>VLOOKUP(L1202,Kardex!$A$1:$I$4996,5,FALSE)</f>
        <v>COAH TORREON B INDEPENDENCIA</v>
      </c>
      <c r="P1202" s="49">
        <v>0.3</v>
      </c>
      <c r="Q1202" s="120">
        <f t="shared" si="37"/>
        <v>13.82715</v>
      </c>
    </row>
    <row r="1203" spans="1:17" s="125" customFormat="1" ht="12" customHeight="1">
      <c r="A1203" s="83" t="s">
        <v>2311</v>
      </c>
      <c r="B1203" s="84" t="s">
        <v>1249</v>
      </c>
      <c r="C1203" s="34">
        <v>4052000025296</v>
      </c>
      <c r="D1203" s="35">
        <v>5925.47</v>
      </c>
      <c r="E1203" s="67">
        <f t="shared" si="36"/>
        <v>770.32</v>
      </c>
      <c r="F1203" s="68">
        <v>0.1300015019905594</v>
      </c>
      <c r="G1203" s="65"/>
      <c r="H1203" s="65" t="s">
        <v>2266</v>
      </c>
      <c r="I1203" s="127">
        <v>44567</v>
      </c>
      <c r="J1203" s="66" t="s">
        <v>2379</v>
      </c>
      <c r="K1203" s="83" t="s">
        <v>4167</v>
      </c>
      <c r="L1203" s="30">
        <v>53676</v>
      </c>
      <c r="M1203" s="83" t="str">
        <f>VLOOKUP(L1203,Kardex!$A$1:$I$4996,2,FALSE)</f>
        <v>CAMPOS STENNER RODOLFO ALEJANDRO</v>
      </c>
      <c r="N1203" s="83" t="str">
        <f>VLOOKUP(L1203,Kardex!$A$1:$I$4996,4,FALSE)</f>
        <v>ASESOR</v>
      </c>
      <c r="O1203" s="83" t="str">
        <f>VLOOKUP(L1203,Kardex!$A$1:$I$4996,5,FALSE)</f>
        <v>COAH TORREON B INDEPENDENCIA</v>
      </c>
      <c r="P1203" s="49">
        <v>0.3</v>
      </c>
      <c r="Q1203" s="120">
        <f t="shared" si="37"/>
        <v>231.096</v>
      </c>
    </row>
    <row r="1204" spans="1:17" s="125" customFormat="1" ht="12" customHeight="1">
      <c r="A1204" s="83" t="s">
        <v>2311</v>
      </c>
      <c r="B1204" s="84" t="s">
        <v>1249</v>
      </c>
      <c r="C1204" s="34">
        <v>4011900499574</v>
      </c>
      <c r="D1204" s="35">
        <v>251.09</v>
      </c>
      <c r="E1204" s="67">
        <f t="shared" si="36"/>
        <v>37.663499999999999</v>
      </c>
      <c r="F1204" s="68">
        <v>0.15</v>
      </c>
      <c r="G1204" s="65"/>
      <c r="H1204" s="65" t="s">
        <v>2339</v>
      </c>
      <c r="I1204" s="127">
        <v>44568</v>
      </c>
      <c r="J1204" s="66" t="s">
        <v>2379</v>
      </c>
      <c r="K1204" s="83" t="s">
        <v>3262</v>
      </c>
      <c r="L1204" s="30">
        <v>53676</v>
      </c>
      <c r="M1204" s="83" t="str">
        <f>VLOOKUP(L1204,Kardex!$A$1:$I$4996,2,FALSE)</f>
        <v>CAMPOS STENNER RODOLFO ALEJANDRO</v>
      </c>
      <c r="N1204" s="83" t="str">
        <f>VLOOKUP(L1204,Kardex!$A$1:$I$4996,4,FALSE)</f>
        <v>ASESOR</v>
      </c>
      <c r="O1204" s="83" t="str">
        <f>VLOOKUP(L1204,Kardex!$A$1:$I$4996,5,FALSE)</f>
        <v>COAH TORREON B INDEPENDENCIA</v>
      </c>
      <c r="P1204" s="49">
        <v>0.3</v>
      </c>
      <c r="Q1204" s="120">
        <f t="shared" si="37"/>
        <v>11.299049999999999</v>
      </c>
    </row>
    <row r="1205" spans="1:17" s="125" customFormat="1" ht="12" customHeight="1">
      <c r="A1205" s="83" t="s">
        <v>2311</v>
      </c>
      <c r="B1205" s="84" t="s">
        <v>1249</v>
      </c>
      <c r="C1205" s="34">
        <v>4012100023662</v>
      </c>
      <c r="D1205" s="35">
        <v>4742.76</v>
      </c>
      <c r="E1205" s="67">
        <f t="shared" si="36"/>
        <v>711.41399999999999</v>
      </c>
      <c r="F1205" s="68">
        <v>0.15</v>
      </c>
      <c r="G1205" s="65"/>
      <c r="H1205" s="65" t="s">
        <v>2266</v>
      </c>
      <c r="I1205" s="127">
        <v>44572</v>
      </c>
      <c r="J1205" s="66" t="s">
        <v>2379</v>
      </c>
      <c r="K1205" s="83" t="s">
        <v>4168</v>
      </c>
      <c r="L1205" s="30">
        <v>53676</v>
      </c>
      <c r="M1205" s="83" t="str">
        <f>VLOOKUP(L1205,Kardex!$A$1:$I$4996,2,FALSE)</f>
        <v>CAMPOS STENNER RODOLFO ALEJANDRO</v>
      </c>
      <c r="N1205" s="83" t="str">
        <f>VLOOKUP(L1205,Kardex!$A$1:$I$4996,4,FALSE)</f>
        <v>ASESOR</v>
      </c>
      <c r="O1205" s="83" t="str">
        <f>VLOOKUP(L1205,Kardex!$A$1:$I$4996,5,FALSE)</f>
        <v>COAH TORREON B INDEPENDENCIA</v>
      </c>
      <c r="P1205" s="49">
        <v>0.3</v>
      </c>
      <c r="Q1205" s="120">
        <f t="shared" si="37"/>
        <v>213.42419999999998</v>
      </c>
    </row>
    <row r="1206" spans="1:17" s="125" customFormat="1" ht="12" customHeight="1">
      <c r="A1206" s="83" t="s">
        <v>2311</v>
      </c>
      <c r="B1206" s="84" t="s">
        <v>1249</v>
      </c>
      <c r="C1206" s="34">
        <v>4011900474022</v>
      </c>
      <c r="D1206" s="35">
        <v>3199.92</v>
      </c>
      <c r="E1206" s="67">
        <f t="shared" si="36"/>
        <v>479.988</v>
      </c>
      <c r="F1206" s="68">
        <v>0.15</v>
      </c>
      <c r="G1206" s="65"/>
      <c r="H1206" s="65" t="s">
        <v>2308</v>
      </c>
      <c r="I1206" s="127">
        <v>44574</v>
      </c>
      <c r="J1206" s="66" t="s">
        <v>2379</v>
      </c>
      <c r="K1206" s="83" t="s">
        <v>4169</v>
      </c>
      <c r="L1206" s="30">
        <v>53676</v>
      </c>
      <c r="M1206" s="83" t="str">
        <f>VLOOKUP(L1206,Kardex!$A$1:$I$4996,2,FALSE)</f>
        <v>CAMPOS STENNER RODOLFO ALEJANDRO</v>
      </c>
      <c r="N1206" s="83" t="str">
        <f>VLOOKUP(L1206,Kardex!$A$1:$I$4996,4,FALSE)</f>
        <v>ASESOR</v>
      </c>
      <c r="O1206" s="83" t="str">
        <f>VLOOKUP(L1206,Kardex!$A$1:$I$4996,5,FALSE)</f>
        <v>COAH TORREON B INDEPENDENCIA</v>
      </c>
      <c r="P1206" s="49">
        <v>0.3</v>
      </c>
      <c r="Q1206" s="120">
        <f t="shared" si="37"/>
        <v>143.99639999999999</v>
      </c>
    </row>
    <row r="1207" spans="1:17" s="125" customFormat="1" ht="12" customHeight="1">
      <c r="A1207" s="83" t="s">
        <v>2311</v>
      </c>
      <c r="B1207" s="84" t="s">
        <v>1249</v>
      </c>
      <c r="C1207" s="34">
        <v>4012000002249</v>
      </c>
      <c r="D1207" s="35">
        <v>642.38</v>
      </c>
      <c r="E1207" s="67">
        <f t="shared" si="36"/>
        <v>96.356999999999999</v>
      </c>
      <c r="F1207" s="68">
        <v>0.15</v>
      </c>
      <c r="G1207" s="65"/>
      <c r="H1207" s="65" t="s">
        <v>2339</v>
      </c>
      <c r="I1207" s="127">
        <v>44575</v>
      </c>
      <c r="J1207" s="66" t="s">
        <v>2379</v>
      </c>
      <c r="K1207" s="83" t="s">
        <v>3263</v>
      </c>
      <c r="L1207" s="30">
        <v>53676</v>
      </c>
      <c r="M1207" s="83" t="str">
        <f>VLOOKUP(L1207,Kardex!$A$1:$I$4996,2,FALSE)</f>
        <v>CAMPOS STENNER RODOLFO ALEJANDRO</v>
      </c>
      <c r="N1207" s="83" t="str">
        <f>VLOOKUP(L1207,Kardex!$A$1:$I$4996,4,FALSE)</f>
        <v>ASESOR</v>
      </c>
      <c r="O1207" s="83" t="str">
        <f>VLOOKUP(L1207,Kardex!$A$1:$I$4996,5,FALSE)</f>
        <v>COAH TORREON B INDEPENDENCIA</v>
      </c>
      <c r="P1207" s="49">
        <v>0.3</v>
      </c>
      <c r="Q1207" s="120">
        <f t="shared" si="37"/>
        <v>28.9071</v>
      </c>
    </row>
    <row r="1208" spans="1:17" s="125" customFormat="1" ht="12" customHeight="1">
      <c r="A1208" s="83" t="s">
        <v>2311</v>
      </c>
      <c r="B1208" s="84" t="s">
        <v>1249</v>
      </c>
      <c r="C1208" s="34">
        <v>4012100075360</v>
      </c>
      <c r="D1208" s="35">
        <v>342.95</v>
      </c>
      <c r="E1208" s="67">
        <f t="shared" si="36"/>
        <v>51.442499999999995</v>
      </c>
      <c r="F1208" s="68">
        <v>0.15</v>
      </c>
      <c r="G1208" s="65"/>
      <c r="H1208" s="65" t="s">
        <v>2339</v>
      </c>
      <c r="I1208" s="127">
        <v>44580</v>
      </c>
      <c r="J1208" s="66" t="s">
        <v>2322</v>
      </c>
      <c r="K1208" s="83" t="s">
        <v>3264</v>
      </c>
      <c r="L1208" s="30">
        <v>53676</v>
      </c>
      <c r="M1208" s="83" t="str">
        <f>VLOOKUP(L1208,Kardex!$A$1:$I$4996,2,FALSE)</f>
        <v>CAMPOS STENNER RODOLFO ALEJANDRO</v>
      </c>
      <c r="N1208" s="83" t="str">
        <f>VLOOKUP(L1208,Kardex!$A$1:$I$4996,4,FALSE)</f>
        <v>ASESOR</v>
      </c>
      <c r="O1208" s="83" t="str">
        <f>VLOOKUP(L1208,Kardex!$A$1:$I$4996,5,FALSE)</f>
        <v>COAH TORREON B INDEPENDENCIA</v>
      </c>
      <c r="P1208" s="49">
        <v>0.3</v>
      </c>
      <c r="Q1208" s="120">
        <f t="shared" si="37"/>
        <v>15.432749999999999</v>
      </c>
    </row>
    <row r="1209" spans="1:17" s="125" customFormat="1" ht="12" customHeight="1">
      <c r="A1209" s="83" t="s">
        <v>2311</v>
      </c>
      <c r="B1209" s="84" t="s">
        <v>1249</v>
      </c>
      <c r="C1209" s="34">
        <v>4011900474361</v>
      </c>
      <c r="D1209" s="35">
        <v>4594.82</v>
      </c>
      <c r="E1209" s="67">
        <f t="shared" si="36"/>
        <v>689.22299999999996</v>
      </c>
      <c r="F1209" s="68">
        <v>0.15</v>
      </c>
      <c r="G1209" s="65"/>
      <c r="H1209" s="65" t="s">
        <v>2266</v>
      </c>
      <c r="I1209" s="127">
        <v>44581</v>
      </c>
      <c r="J1209" s="66" t="s">
        <v>2379</v>
      </c>
      <c r="K1209" s="83" t="s">
        <v>4170</v>
      </c>
      <c r="L1209" s="30">
        <v>53676</v>
      </c>
      <c r="M1209" s="83" t="str">
        <f>VLOOKUP(L1209,Kardex!$A$1:$I$4996,2,FALSE)</f>
        <v>CAMPOS STENNER RODOLFO ALEJANDRO</v>
      </c>
      <c r="N1209" s="83" t="str">
        <f>VLOOKUP(L1209,Kardex!$A$1:$I$4996,4,FALSE)</f>
        <v>ASESOR</v>
      </c>
      <c r="O1209" s="83" t="str">
        <f>VLOOKUP(L1209,Kardex!$A$1:$I$4996,5,FALSE)</f>
        <v>COAH TORREON B INDEPENDENCIA</v>
      </c>
      <c r="P1209" s="49">
        <v>0.3</v>
      </c>
      <c r="Q1209" s="120">
        <f t="shared" si="37"/>
        <v>206.76689999999999</v>
      </c>
    </row>
    <row r="1210" spans="1:17" s="125" customFormat="1" ht="12" customHeight="1">
      <c r="A1210" s="83" t="s">
        <v>2311</v>
      </c>
      <c r="B1210" s="84" t="s">
        <v>1249</v>
      </c>
      <c r="C1210" s="34">
        <v>4012200013485</v>
      </c>
      <c r="D1210" s="35">
        <v>1913.71</v>
      </c>
      <c r="E1210" s="67">
        <f t="shared" si="36"/>
        <v>287.05649999999997</v>
      </c>
      <c r="F1210" s="68">
        <v>0.15</v>
      </c>
      <c r="G1210" s="65"/>
      <c r="H1210" s="65" t="s">
        <v>2266</v>
      </c>
      <c r="I1210" s="127">
        <v>44581</v>
      </c>
      <c r="J1210" s="66" t="s">
        <v>2322</v>
      </c>
      <c r="K1210" s="83" t="s">
        <v>4171</v>
      </c>
      <c r="L1210" s="30">
        <v>53676</v>
      </c>
      <c r="M1210" s="83" t="str">
        <f>VLOOKUP(L1210,Kardex!$A$1:$I$4996,2,FALSE)</f>
        <v>CAMPOS STENNER RODOLFO ALEJANDRO</v>
      </c>
      <c r="N1210" s="83" t="str">
        <f>VLOOKUP(L1210,Kardex!$A$1:$I$4996,4,FALSE)</f>
        <v>ASESOR</v>
      </c>
      <c r="O1210" s="83" t="str">
        <f>VLOOKUP(L1210,Kardex!$A$1:$I$4996,5,FALSE)</f>
        <v>COAH TORREON B INDEPENDENCIA</v>
      </c>
      <c r="P1210" s="49">
        <v>0.3</v>
      </c>
      <c r="Q1210" s="120">
        <f t="shared" si="37"/>
        <v>86.116949999999989</v>
      </c>
    </row>
    <row r="1211" spans="1:17" s="125" customFormat="1" ht="12" customHeight="1">
      <c r="A1211" s="83" t="s">
        <v>2311</v>
      </c>
      <c r="B1211" s="84" t="s">
        <v>1249</v>
      </c>
      <c r="C1211" s="34">
        <v>4011900474580</v>
      </c>
      <c r="D1211" s="35">
        <v>441.97</v>
      </c>
      <c r="E1211" s="67">
        <f t="shared" si="36"/>
        <v>66.295500000000004</v>
      </c>
      <c r="F1211" s="68">
        <v>0.15</v>
      </c>
      <c r="G1211" s="65"/>
      <c r="H1211" s="65" t="s">
        <v>2339</v>
      </c>
      <c r="I1211" s="127">
        <v>44582</v>
      </c>
      <c r="J1211" s="66" t="s">
        <v>2379</v>
      </c>
      <c r="K1211" s="83" t="s">
        <v>3265</v>
      </c>
      <c r="L1211" s="30">
        <v>53676</v>
      </c>
      <c r="M1211" s="83" t="str">
        <f>VLOOKUP(L1211,Kardex!$A$1:$I$4996,2,FALSE)</f>
        <v>CAMPOS STENNER RODOLFO ALEJANDRO</v>
      </c>
      <c r="N1211" s="83" t="str">
        <f>VLOOKUP(L1211,Kardex!$A$1:$I$4996,4,FALSE)</f>
        <v>ASESOR</v>
      </c>
      <c r="O1211" s="83" t="str">
        <f>VLOOKUP(L1211,Kardex!$A$1:$I$4996,5,FALSE)</f>
        <v>COAH TORREON B INDEPENDENCIA</v>
      </c>
      <c r="P1211" s="49">
        <v>0.3</v>
      </c>
      <c r="Q1211" s="120">
        <f t="shared" si="37"/>
        <v>19.888650000000002</v>
      </c>
    </row>
    <row r="1212" spans="1:17" s="125" customFormat="1" ht="12" customHeight="1">
      <c r="A1212" s="83" t="s">
        <v>2311</v>
      </c>
      <c r="B1212" s="84" t="s">
        <v>1249</v>
      </c>
      <c r="C1212" s="34">
        <v>4012000033293</v>
      </c>
      <c r="D1212" s="35">
        <v>284.67</v>
      </c>
      <c r="E1212" s="67">
        <f t="shared" si="36"/>
        <v>42.700499999999998</v>
      </c>
      <c r="F1212" s="68">
        <v>0.15</v>
      </c>
      <c r="G1212" s="65"/>
      <c r="H1212" s="65" t="s">
        <v>2339</v>
      </c>
      <c r="I1212" s="127">
        <v>44585</v>
      </c>
      <c r="J1212" s="66" t="s">
        <v>2379</v>
      </c>
      <c r="K1212" s="83" t="s">
        <v>3266</v>
      </c>
      <c r="L1212" s="30">
        <v>53676</v>
      </c>
      <c r="M1212" s="83" t="str">
        <f>VLOOKUP(L1212,Kardex!$A$1:$I$4996,2,FALSE)</f>
        <v>CAMPOS STENNER RODOLFO ALEJANDRO</v>
      </c>
      <c r="N1212" s="83" t="str">
        <f>VLOOKUP(L1212,Kardex!$A$1:$I$4996,4,FALSE)</f>
        <v>ASESOR</v>
      </c>
      <c r="O1212" s="83" t="str">
        <f>VLOOKUP(L1212,Kardex!$A$1:$I$4996,5,FALSE)</f>
        <v>COAH TORREON B INDEPENDENCIA</v>
      </c>
      <c r="P1212" s="49">
        <v>0.3</v>
      </c>
      <c r="Q1212" s="120">
        <f t="shared" si="37"/>
        <v>12.810149999999998</v>
      </c>
    </row>
    <row r="1213" spans="1:17" s="125" customFormat="1" ht="12" customHeight="1">
      <c r="A1213" s="83" t="s">
        <v>2311</v>
      </c>
      <c r="B1213" s="84" t="s">
        <v>1249</v>
      </c>
      <c r="C1213" s="34">
        <v>4012100298047</v>
      </c>
      <c r="D1213" s="35">
        <v>411.01</v>
      </c>
      <c r="E1213" s="67">
        <f t="shared" si="36"/>
        <v>61.651499999999999</v>
      </c>
      <c r="F1213" s="68">
        <v>0.15</v>
      </c>
      <c r="G1213" s="65"/>
      <c r="H1213" s="65" t="s">
        <v>2339</v>
      </c>
      <c r="I1213" s="127">
        <v>44585</v>
      </c>
      <c r="J1213" s="66" t="s">
        <v>2322</v>
      </c>
      <c r="K1213" s="83" t="s">
        <v>3267</v>
      </c>
      <c r="L1213" s="30">
        <v>53676</v>
      </c>
      <c r="M1213" s="83" t="str">
        <f>VLOOKUP(L1213,Kardex!$A$1:$I$4996,2,FALSE)</f>
        <v>CAMPOS STENNER RODOLFO ALEJANDRO</v>
      </c>
      <c r="N1213" s="83" t="str">
        <f>VLOOKUP(L1213,Kardex!$A$1:$I$4996,4,FALSE)</f>
        <v>ASESOR</v>
      </c>
      <c r="O1213" s="83" t="str">
        <f>VLOOKUP(L1213,Kardex!$A$1:$I$4996,5,FALSE)</f>
        <v>COAH TORREON B INDEPENDENCIA</v>
      </c>
      <c r="P1213" s="49">
        <v>0.3</v>
      </c>
      <c r="Q1213" s="120">
        <f t="shared" si="37"/>
        <v>18.495449999999998</v>
      </c>
    </row>
    <row r="1214" spans="1:17" s="125" customFormat="1" ht="12" customHeight="1">
      <c r="A1214" s="83" t="s">
        <v>2311</v>
      </c>
      <c r="B1214" s="84" t="s">
        <v>1249</v>
      </c>
      <c r="C1214" s="34">
        <v>4012100386074</v>
      </c>
      <c r="D1214" s="35">
        <v>201.32</v>
      </c>
      <c r="E1214" s="67">
        <f t="shared" si="36"/>
        <v>30.197999999999997</v>
      </c>
      <c r="F1214" s="68">
        <v>0.15</v>
      </c>
      <c r="G1214" s="65"/>
      <c r="H1214" s="65" t="s">
        <v>2339</v>
      </c>
      <c r="I1214" s="127">
        <v>44585</v>
      </c>
      <c r="J1214" s="66" t="s">
        <v>2322</v>
      </c>
      <c r="K1214" s="83" t="s">
        <v>3664</v>
      </c>
      <c r="L1214" s="30">
        <v>53676</v>
      </c>
      <c r="M1214" s="83" t="str">
        <f>VLOOKUP(L1214,Kardex!$A$1:$I$4996,2,FALSE)</f>
        <v>CAMPOS STENNER RODOLFO ALEJANDRO</v>
      </c>
      <c r="N1214" s="83" t="str">
        <f>VLOOKUP(L1214,Kardex!$A$1:$I$4996,4,FALSE)</f>
        <v>ASESOR</v>
      </c>
      <c r="O1214" s="83" t="str">
        <f>VLOOKUP(L1214,Kardex!$A$1:$I$4996,5,FALSE)</f>
        <v>COAH TORREON B INDEPENDENCIA</v>
      </c>
      <c r="P1214" s="49">
        <v>0.3</v>
      </c>
      <c r="Q1214" s="120">
        <f t="shared" si="37"/>
        <v>9.0593999999999983</v>
      </c>
    </row>
    <row r="1215" spans="1:17" s="125" customFormat="1" ht="12" customHeight="1">
      <c r="A1215" s="83" t="s">
        <v>2311</v>
      </c>
      <c r="B1215" s="84" t="s">
        <v>1249</v>
      </c>
      <c r="C1215" s="34">
        <v>4011900474395</v>
      </c>
      <c r="D1215" s="35">
        <v>254.73</v>
      </c>
      <c r="E1215" s="67">
        <f t="shared" si="36"/>
        <v>38.209499999999998</v>
      </c>
      <c r="F1215" s="68">
        <v>0.15</v>
      </c>
      <c r="G1215" s="65"/>
      <c r="H1215" s="65" t="s">
        <v>2339</v>
      </c>
      <c r="I1215" s="127">
        <v>44586</v>
      </c>
      <c r="J1215" s="66" t="s">
        <v>2379</v>
      </c>
      <c r="K1215" s="83" t="s">
        <v>3262</v>
      </c>
      <c r="L1215" s="30">
        <v>53676</v>
      </c>
      <c r="M1215" s="83" t="str">
        <f>VLOOKUP(L1215,Kardex!$A$1:$I$4996,2,FALSE)</f>
        <v>CAMPOS STENNER RODOLFO ALEJANDRO</v>
      </c>
      <c r="N1215" s="83" t="str">
        <f>VLOOKUP(L1215,Kardex!$A$1:$I$4996,4,FALSE)</f>
        <v>ASESOR</v>
      </c>
      <c r="O1215" s="83" t="str">
        <f>VLOOKUP(L1215,Kardex!$A$1:$I$4996,5,FALSE)</f>
        <v>COAH TORREON B INDEPENDENCIA</v>
      </c>
      <c r="P1215" s="49">
        <v>0.3</v>
      </c>
      <c r="Q1215" s="120">
        <f t="shared" si="37"/>
        <v>11.46285</v>
      </c>
    </row>
    <row r="1216" spans="1:17" s="125" customFormat="1" ht="12" customHeight="1">
      <c r="A1216" s="83" t="s">
        <v>2311</v>
      </c>
      <c r="B1216" s="84" t="s">
        <v>1249</v>
      </c>
      <c r="C1216" s="34">
        <v>4012000103277</v>
      </c>
      <c r="D1216" s="35">
        <v>199.34</v>
      </c>
      <c r="E1216" s="67">
        <f t="shared" si="36"/>
        <v>29.901</v>
      </c>
      <c r="F1216" s="68">
        <v>0.15</v>
      </c>
      <c r="G1216" s="65"/>
      <c r="H1216" s="65" t="s">
        <v>2339</v>
      </c>
      <c r="I1216" s="127">
        <v>44587</v>
      </c>
      <c r="J1216" s="66" t="s">
        <v>2379</v>
      </c>
      <c r="K1216" s="83" t="s">
        <v>3268</v>
      </c>
      <c r="L1216" s="30">
        <v>53676</v>
      </c>
      <c r="M1216" s="83" t="str">
        <f>VLOOKUP(L1216,Kardex!$A$1:$I$4996,2,FALSE)</f>
        <v>CAMPOS STENNER RODOLFO ALEJANDRO</v>
      </c>
      <c r="N1216" s="83" t="str">
        <f>VLOOKUP(L1216,Kardex!$A$1:$I$4996,4,FALSE)</f>
        <v>ASESOR</v>
      </c>
      <c r="O1216" s="83" t="str">
        <f>VLOOKUP(L1216,Kardex!$A$1:$I$4996,5,FALSE)</f>
        <v>COAH TORREON B INDEPENDENCIA</v>
      </c>
      <c r="P1216" s="49">
        <v>0.3</v>
      </c>
      <c r="Q1216" s="120">
        <f t="shared" si="37"/>
        <v>8.9702999999999999</v>
      </c>
    </row>
    <row r="1217" spans="1:17" s="125" customFormat="1" ht="12" customHeight="1">
      <c r="A1217" s="83" t="s">
        <v>2311</v>
      </c>
      <c r="B1217" s="84" t="s">
        <v>1249</v>
      </c>
      <c r="C1217" s="34">
        <v>4012200018944</v>
      </c>
      <c r="D1217" s="35">
        <v>6036.13</v>
      </c>
      <c r="E1217" s="67">
        <f t="shared" si="36"/>
        <v>905.41949999999997</v>
      </c>
      <c r="F1217" s="68">
        <v>0.15</v>
      </c>
      <c r="G1217" s="65"/>
      <c r="H1217" s="65" t="s">
        <v>2266</v>
      </c>
      <c r="I1217" s="127">
        <v>44588</v>
      </c>
      <c r="J1217" s="66" t="s">
        <v>2322</v>
      </c>
      <c r="K1217" s="83" t="s">
        <v>4172</v>
      </c>
      <c r="L1217" s="30">
        <v>53676</v>
      </c>
      <c r="M1217" s="83" t="str">
        <f>VLOOKUP(L1217,Kardex!$A$1:$I$4996,2,FALSE)</f>
        <v>CAMPOS STENNER RODOLFO ALEJANDRO</v>
      </c>
      <c r="N1217" s="83" t="str">
        <f>VLOOKUP(L1217,Kardex!$A$1:$I$4996,4,FALSE)</f>
        <v>ASESOR</v>
      </c>
      <c r="O1217" s="83" t="str">
        <f>VLOOKUP(L1217,Kardex!$A$1:$I$4996,5,FALSE)</f>
        <v>COAH TORREON B INDEPENDENCIA</v>
      </c>
      <c r="P1217" s="49">
        <v>0.3</v>
      </c>
      <c r="Q1217" s="120">
        <f t="shared" si="37"/>
        <v>271.62584999999996</v>
      </c>
    </row>
    <row r="1218" spans="1:17" s="125" customFormat="1" ht="12" customHeight="1">
      <c r="A1218" s="83" t="s">
        <v>2311</v>
      </c>
      <c r="B1218" s="84" t="s">
        <v>1249</v>
      </c>
      <c r="C1218" s="34">
        <v>4011900499839</v>
      </c>
      <c r="D1218" s="35">
        <v>4556.9799999999996</v>
      </c>
      <c r="E1218" s="67">
        <f t="shared" si="36"/>
        <v>683.54699999999991</v>
      </c>
      <c r="F1218" s="68">
        <v>0.15</v>
      </c>
      <c r="G1218" s="65"/>
      <c r="H1218" s="65" t="s">
        <v>2266</v>
      </c>
      <c r="I1218" s="127">
        <v>44592</v>
      </c>
      <c r="J1218" s="66" t="s">
        <v>2379</v>
      </c>
      <c r="K1218" s="83" t="s">
        <v>4173</v>
      </c>
      <c r="L1218" s="30">
        <v>53676</v>
      </c>
      <c r="M1218" s="83" t="str">
        <f>VLOOKUP(L1218,Kardex!$A$1:$I$4996,2,FALSE)</f>
        <v>CAMPOS STENNER RODOLFO ALEJANDRO</v>
      </c>
      <c r="N1218" s="83" t="str">
        <f>VLOOKUP(L1218,Kardex!$A$1:$I$4996,4,FALSE)</f>
        <v>ASESOR</v>
      </c>
      <c r="O1218" s="83" t="str">
        <f>VLOOKUP(L1218,Kardex!$A$1:$I$4996,5,FALSE)</f>
        <v>COAH TORREON B INDEPENDENCIA</v>
      </c>
      <c r="P1218" s="49">
        <v>0.3</v>
      </c>
      <c r="Q1218" s="120">
        <f t="shared" si="37"/>
        <v>205.06409999999997</v>
      </c>
    </row>
    <row r="1219" spans="1:17" s="125" customFormat="1" ht="12" customHeight="1">
      <c r="A1219" s="83" t="s">
        <v>2311</v>
      </c>
      <c r="B1219" s="84" t="s">
        <v>1249</v>
      </c>
      <c r="C1219" s="34">
        <v>4012000025368</v>
      </c>
      <c r="D1219" s="35">
        <v>10333.08</v>
      </c>
      <c r="E1219" s="67">
        <f t="shared" ref="E1219:E1282" si="38">+D1219*F1219</f>
        <v>1549.962</v>
      </c>
      <c r="F1219" s="68">
        <v>0.15</v>
      </c>
      <c r="G1219" s="65"/>
      <c r="H1219" s="65" t="s">
        <v>2266</v>
      </c>
      <c r="I1219" s="127">
        <v>44592</v>
      </c>
      <c r="J1219" s="66" t="s">
        <v>2379</v>
      </c>
      <c r="K1219" s="83" t="s">
        <v>4174</v>
      </c>
      <c r="L1219" s="30">
        <v>53676</v>
      </c>
      <c r="M1219" s="83" t="str">
        <f>VLOOKUP(L1219,Kardex!$A$1:$I$4996,2,FALSE)</f>
        <v>CAMPOS STENNER RODOLFO ALEJANDRO</v>
      </c>
      <c r="N1219" s="83" t="str">
        <f>VLOOKUP(L1219,Kardex!$A$1:$I$4996,4,FALSE)</f>
        <v>ASESOR</v>
      </c>
      <c r="O1219" s="83" t="str">
        <f>VLOOKUP(L1219,Kardex!$A$1:$I$4996,5,FALSE)</f>
        <v>COAH TORREON B INDEPENDENCIA</v>
      </c>
      <c r="P1219" s="49">
        <v>0.3</v>
      </c>
      <c r="Q1219" s="120">
        <f t="shared" ref="Q1219:Q1282" si="39">E1219*P1219</f>
        <v>464.98859999999996</v>
      </c>
    </row>
    <row r="1220" spans="1:17" s="125" customFormat="1" ht="12" customHeight="1">
      <c r="A1220" s="83" t="s">
        <v>2311</v>
      </c>
      <c r="B1220" s="84" t="s">
        <v>1249</v>
      </c>
      <c r="C1220" s="34">
        <v>4012000096541</v>
      </c>
      <c r="D1220" s="35">
        <v>584.63</v>
      </c>
      <c r="E1220" s="67">
        <f t="shared" si="38"/>
        <v>87.694499999999991</v>
      </c>
      <c r="F1220" s="68">
        <v>0.15</v>
      </c>
      <c r="G1220" s="65"/>
      <c r="H1220" s="65" t="s">
        <v>2339</v>
      </c>
      <c r="I1220" s="127">
        <v>44593</v>
      </c>
      <c r="J1220" s="66" t="s">
        <v>2379</v>
      </c>
      <c r="K1220" s="83" t="s">
        <v>3269</v>
      </c>
      <c r="L1220" s="30">
        <v>5005</v>
      </c>
      <c r="M1220" s="83" t="str">
        <f>VLOOKUP(L1220,Kardex!$A$1:$I$4996,2,FALSE)</f>
        <v>CHAIREZ ACOSTA MARIA DEL ROSARIO</v>
      </c>
      <c r="N1220" s="83" t="str">
        <f>VLOOKUP(L1220,Kardex!$A$1:$I$4996,4,FALSE)</f>
        <v>ASESOR SENIOR</v>
      </c>
      <c r="O1220" s="83" t="str">
        <f>VLOOKUP(L1220,Kardex!$A$1:$I$4996,5,FALSE)</f>
        <v>COAH TORREON B INDEPENDENCIA</v>
      </c>
      <c r="P1220" s="49">
        <v>0.3</v>
      </c>
      <c r="Q1220" s="120">
        <f t="shared" si="39"/>
        <v>26.308349999999997</v>
      </c>
    </row>
    <row r="1221" spans="1:17" s="125" customFormat="1" ht="12" customHeight="1">
      <c r="A1221" s="83" t="s">
        <v>2311</v>
      </c>
      <c r="B1221" s="84" t="s">
        <v>1249</v>
      </c>
      <c r="C1221" s="34">
        <v>4012100025416</v>
      </c>
      <c r="D1221" s="35">
        <v>3044</v>
      </c>
      <c r="E1221" s="67">
        <f t="shared" si="38"/>
        <v>456.59999999999997</v>
      </c>
      <c r="F1221" s="68">
        <v>0.15</v>
      </c>
      <c r="G1221" s="65"/>
      <c r="H1221" s="65" t="s">
        <v>2308</v>
      </c>
      <c r="I1221" s="127">
        <v>44594</v>
      </c>
      <c r="J1221" s="66" t="s">
        <v>2379</v>
      </c>
      <c r="K1221" s="83" t="s">
        <v>4175</v>
      </c>
      <c r="L1221" s="30">
        <v>53676</v>
      </c>
      <c r="M1221" s="83" t="str">
        <f>VLOOKUP(L1221,Kardex!$A$1:$I$4996,2,FALSE)</f>
        <v>CAMPOS STENNER RODOLFO ALEJANDRO</v>
      </c>
      <c r="N1221" s="83" t="str">
        <f>VLOOKUP(L1221,Kardex!$A$1:$I$4996,4,FALSE)</f>
        <v>ASESOR</v>
      </c>
      <c r="O1221" s="83" t="str">
        <f>VLOOKUP(L1221,Kardex!$A$1:$I$4996,5,FALSE)</f>
        <v>COAH TORREON B INDEPENDENCIA</v>
      </c>
      <c r="P1221" s="49">
        <v>0.3</v>
      </c>
      <c r="Q1221" s="120">
        <f t="shared" si="39"/>
        <v>136.97999999999999</v>
      </c>
    </row>
    <row r="1222" spans="1:17" s="125" customFormat="1" ht="12" customHeight="1">
      <c r="A1222" s="83" t="s">
        <v>2311</v>
      </c>
      <c r="B1222" s="84" t="s">
        <v>1249</v>
      </c>
      <c r="C1222" s="34">
        <v>4012200032058</v>
      </c>
      <c r="D1222" s="35">
        <v>1196.06</v>
      </c>
      <c r="E1222" s="67">
        <f t="shared" si="38"/>
        <v>179.40899999999999</v>
      </c>
      <c r="F1222" s="68">
        <v>0.15</v>
      </c>
      <c r="G1222" s="65"/>
      <c r="H1222" s="65" t="s">
        <v>2265</v>
      </c>
      <c r="I1222" s="127">
        <v>44594</v>
      </c>
      <c r="J1222" s="66" t="s">
        <v>2322</v>
      </c>
      <c r="K1222" s="83" t="s">
        <v>4176</v>
      </c>
      <c r="L1222" s="30">
        <v>53676</v>
      </c>
      <c r="M1222" s="83" t="str">
        <f>VLOOKUP(L1222,Kardex!$A$1:$I$4996,2,FALSE)</f>
        <v>CAMPOS STENNER RODOLFO ALEJANDRO</v>
      </c>
      <c r="N1222" s="83" t="str">
        <f>VLOOKUP(L1222,Kardex!$A$1:$I$4996,4,FALSE)</f>
        <v>ASESOR</v>
      </c>
      <c r="O1222" s="83" t="str">
        <f>VLOOKUP(L1222,Kardex!$A$1:$I$4996,5,FALSE)</f>
        <v>COAH TORREON B INDEPENDENCIA</v>
      </c>
      <c r="P1222" s="49">
        <v>0.3</v>
      </c>
      <c r="Q1222" s="120">
        <f t="shared" si="39"/>
        <v>53.822699999999998</v>
      </c>
    </row>
    <row r="1223" spans="1:17" s="125" customFormat="1" ht="12" customHeight="1">
      <c r="A1223" s="83" t="s">
        <v>2311</v>
      </c>
      <c r="B1223" s="84" t="s">
        <v>1249</v>
      </c>
      <c r="C1223" s="34">
        <v>4011900354860</v>
      </c>
      <c r="D1223" s="35">
        <v>400.55</v>
      </c>
      <c r="E1223" s="67">
        <f t="shared" si="38"/>
        <v>60.082499999999996</v>
      </c>
      <c r="F1223" s="68">
        <v>0.15</v>
      </c>
      <c r="G1223" s="65"/>
      <c r="H1223" s="65" t="s">
        <v>2339</v>
      </c>
      <c r="I1223" s="127">
        <v>44567</v>
      </c>
      <c r="J1223" s="66" t="s">
        <v>2379</v>
      </c>
      <c r="K1223" s="83" t="s">
        <v>3589</v>
      </c>
      <c r="L1223" s="30">
        <v>60630</v>
      </c>
      <c r="M1223" s="83" t="str">
        <f>VLOOKUP(L1223,Kardex!$A$1:$I$4996,2,FALSE)</f>
        <v>CORDOVA  MUÑIZ MARIA EUGENIA</v>
      </c>
      <c r="N1223" s="83" t="str">
        <f>VLOOKUP(L1223,Kardex!$A$1:$I$4996,4,FALSE)</f>
        <v>ASESOR</v>
      </c>
      <c r="O1223" s="83" t="str">
        <f>VLOOKUP(L1223,Kardex!$A$1:$I$4996,5,FALSE)</f>
        <v>COAH TORREON B INDEPENDENCIA</v>
      </c>
      <c r="P1223" s="49">
        <v>0.3</v>
      </c>
      <c r="Q1223" s="120">
        <f t="shared" si="39"/>
        <v>18.024749999999997</v>
      </c>
    </row>
    <row r="1224" spans="1:17" s="125" customFormat="1" ht="12" customHeight="1">
      <c r="A1224" s="83" t="s">
        <v>2311</v>
      </c>
      <c r="B1224" s="84" t="s">
        <v>1249</v>
      </c>
      <c r="C1224" s="34">
        <v>4011900418199</v>
      </c>
      <c r="D1224" s="35">
        <v>405.26</v>
      </c>
      <c r="E1224" s="67">
        <f t="shared" si="38"/>
        <v>60.788999999999994</v>
      </c>
      <c r="F1224" s="68">
        <v>0.15</v>
      </c>
      <c r="G1224" s="65"/>
      <c r="H1224" s="65" t="s">
        <v>2339</v>
      </c>
      <c r="I1224" s="127">
        <v>44571</v>
      </c>
      <c r="J1224" s="66" t="s">
        <v>2379</v>
      </c>
      <c r="K1224" s="83" t="s">
        <v>3270</v>
      </c>
      <c r="L1224" s="30">
        <v>60630</v>
      </c>
      <c r="M1224" s="83" t="str">
        <f>VLOOKUP(L1224,Kardex!$A$1:$I$4996,2,FALSE)</f>
        <v>CORDOVA  MUÑIZ MARIA EUGENIA</v>
      </c>
      <c r="N1224" s="83" t="str">
        <f>VLOOKUP(L1224,Kardex!$A$1:$I$4996,4,FALSE)</f>
        <v>ASESOR</v>
      </c>
      <c r="O1224" s="83" t="str">
        <f>VLOOKUP(L1224,Kardex!$A$1:$I$4996,5,FALSE)</f>
        <v>COAH TORREON B INDEPENDENCIA</v>
      </c>
      <c r="P1224" s="49">
        <v>0.3</v>
      </c>
      <c r="Q1224" s="120">
        <f t="shared" si="39"/>
        <v>18.236699999999999</v>
      </c>
    </row>
    <row r="1225" spans="1:17" s="125" customFormat="1" ht="12" customHeight="1">
      <c r="A1225" s="83" t="s">
        <v>2311</v>
      </c>
      <c r="B1225" s="84" t="s">
        <v>1249</v>
      </c>
      <c r="C1225" s="34">
        <v>4012000102755</v>
      </c>
      <c r="D1225" s="35">
        <v>293.3</v>
      </c>
      <c r="E1225" s="67">
        <f t="shared" si="38"/>
        <v>43.994999999999997</v>
      </c>
      <c r="F1225" s="68">
        <v>0.15</v>
      </c>
      <c r="G1225" s="65"/>
      <c r="H1225" s="65" t="s">
        <v>2339</v>
      </c>
      <c r="I1225" s="127">
        <v>44585</v>
      </c>
      <c r="J1225" s="66" t="s">
        <v>2379</v>
      </c>
      <c r="K1225" s="83" t="s">
        <v>4177</v>
      </c>
      <c r="L1225" s="30">
        <v>60630</v>
      </c>
      <c r="M1225" s="83" t="str">
        <f>VLOOKUP(L1225,Kardex!$A$1:$I$4996,2,FALSE)</f>
        <v>CORDOVA  MUÑIZ MARIA EUGENIA</v>
      </c>
      <c r="N1225" s="83" t="str">
        <f>VLOOKUP(L1225,Kardex!$A$1:$I$4996,4,FALSE)</f>
        <v>ASESOR</v>
      </c>
      <c r="O1225" s="83" t="str">
        <f>VLOOKUP(L1225,Kardex!$A$1:$I$4996,5,FALSE)</f>
        <v>COAH TORREON B INDEPENDENCIA</v>
      </c>
      <c r="P1225" s="49">
        <v>0.3</v>
      </c>
      <c r="Q1225" s="120">
        <f t="shared" si="39"/>
        <v>13.198499999999999</v>
      </c>
    </row>
    <row r="1226" spans="1:17" s="125" customFormat="1" ht="12" customHeight="1">
      <c r="A1226" s="83" t="s">
        <v>2311</v>
      </c>
      <c r="B1226" s="84" t="s">
        <v>1249</v>
      </c>
      <c r="C1226" s="34">
        <v>4012000102755</v>
      </c>
      <c r="D1226" s="35">
        <v>293.3</v>
      </c>
      <c r="E1226" s="67">
        <f t="shared" si="38"/>
        <v>43.994999999999997</v>
      </c>
      <c r="F1226" s="68">
        <v>0.15</v>
      </c>
      <c r="G1226" s="65"/>
      <c r="H1226" s="65" t="s">
        <v>2339</v>
      </c>
      <c r="I1226" s="127">
        <v>44585</v>
      </c>
      <c r="J1226" s="66" t="s">
        <v>2379</v>
      </c>
      <c r="K1226" s="83" t="s">
        <v>4177</v>
      </c>
      <c r="L1226" s="30">
        <v>60630</v>
      </c>
      <c r="M1226" s="83" t="str">
        <f>VLOOKUP(L1226,Kardex!$A$1:$I$4996,2,FALSE)</f>
        <v>CORDOVA  MUÑIZ MARIA EUGENIA</v>
      </c>
      <c r="N1226" s="83" t="str">
        <f>VLOOKUP(L1226,Kardex!$A$1:$I$4996,4,FALSE)</f>
        <v>ASESOR</v>
      </c>
      <c r="O1226" s="83" t="str">
        <f>VLOOKUP(L1226,Kardex!$A$1:$I$4996,5,FALSE)</f>
        <v>COAH TORREON B INDEPENDENCIA</v>
      </c>
      <c r="P1226" s="49">
        <v>0.3</v>
      </c>
      <c r="Q1226" s="120">
        <f t="shared" si="39"/>
        <v>13.198499999999999</v>
      </c>
    </row>
    <row r="1227" spans="1:17" s="125" customFormat="1" ht="12" customHeight="1">
      <c r="A1227" s="83" t="s">
        <v>2311</v>
      </c>
      <c r="B1227" s="84" t="s">
        <v>1249</v>
      </c>
      <c r="C1227" s="34">
        <v>4012000020050</v>
      </c>
      <c r="D1227" s="35">
        <v>3934.13</v>
      </c>
      <c r="E1227" s="67">
        <f t="shared" si="38"/>
        <v>590.11950000000002</v>
      </c>
      <c r="F1227" s="68">
        <v>0.15</v>
      </c>
      <c r="G1227" s="65"/>
      <c r="H1227" s="65" t="s">
        <v>2266</v>
      </c>
      <c r="I1227" s="127">
        <v>44594</v>
      </c>
      <c r="J1227" s="66" t="s">
        <v>2379</v>
      </c>
      <c r="K1227" s="83" t="s">
        <v>4178</v>
      </c>
      <c r="L1227" s="30">
        <v>60630</v>
      </c>
      <c r="M1227" s="83" t="str">
        <f>VLOOKUP(L1227,Kardex!$A$1:$I$4996,2,FALSE)</f>
        <v>CORDOVA  MUÑIZ MARIA EUGENIA</v>
      </c>
      <c r="N1227" s="83" t="str">
        <f>VLOOKUP(L1227,Kardex!$A$1:$I$4996,4,FALSE)</f>
        <v>ASESOR</v>
      </c>
      <c r="O1227" s="83" t="str">
        <f>VLOOKUP(L1227,Kardex!$A$1:$I$4996,5,FALSE)</f>
        <v>COAH TORREON B INDEPENDENCIA</v>
      </c>
      <c r="P1227" s="49">
        <v>0.3</v>
      </c>
      <c r="Q1227" s="120">
        <f t="shared" si="39"/>
        <v>177.03585000000001</v>
      </c>
    </row>
    <row r="1228" spans="1:17" s="125" customFormat="1" ht="12" customHeight="1">
      <c r="A1228" s="83" t="s">
        <v>2311</v>
      </c>
      <c r="B1228" s="84" t="s">
        <v>1249</v>
      </c>
      <c r="C1228" s="34">
        <v>4011900474566</v>
      </c>
      <c r="D1228" s="35">
        <v>4211.66</v>
      </c>
      <c r="E1228" s="67">
        <f t="shared" si="38"/>
        <v>631.74899999999991</v>
      </c>
      <c r="F1228" s="68">
        <v>0.15</v>
      </c>
      <c r="G1228" s="65"/>
      <c r="H1228" s="65" t="s">
        <v>2308</v>
      </c>
      <c r="I1228" s="127">
        <v>44579</v>
      </c>
      <c r="J1228" s="66" t="s">
        <v>2379</v>
      </c>
      <c r="K1228" s="83" t="s">
        <v>4179</v>
      </c>
      <c r="L1228" s="30">
        <v>60421</v>
      </c>
      <c r="M1228" s="83" t="str">
        <f>VLOOKUP(L1228,Kardex!$A$1:$I$4996,2,FALSE)</f>
        <v>RUENES MOSCOSO GERARDO JESUS</v>
      </c>
      <c r="N1228" s="83" t="str">
        <f>VLOOKUP(L1228,Kardex!$A$1:$I$4996,4,FALSE)</f>
        <v>DIRECTOR DE CENTRO FINANCIERO</v>
      </c>
      <c r="O1228" s="83" t="str">
        <f>VLOOKUP(L1228,Kardex!$A$1:$I$4996,5,FALSE)</f>
        <v>COAH TORREON B INDEPENDENCIA</v>
      </c>
      <c r="P1228" s="49">
        <v>0.3</v>
      </c>
      <c r="Q1228" s="120">
        <f t="shared" si="39"/>
        <v>189.52469999999997</v>
      </c>
    </row>
    <row r="1229" spans="1:17" s="125" customFormat="1" ht="12" customHeight="1">
      <c r="A1229" s="83" t="s">
        <v>2311</v>
      </c>
      <c r="B1229" s="84" t="s">
        <v>1249</v>
      </c>
      <c r="C1229" s="34">
        <v>4012200012222</v>
      </c>
      <c r="D1229" s="35">
        <v>240.1</v>
      </c>
      <c r="E1229" s="67">
        <f t="shared" si="38"/>
        <v>36.015000000000001</v>
      </c>
      <c r="F1229" s="68">
        <v>0.15</v>
      </c>
      <c r="G1229" s="65"/>
      <c r="H1229" s="65" t="s">
        <v>2339</v>
      </c>
      <c r="I1229" s="127">
        <v>44578</v>
      </c>
      <c r="J1229" s="66" t="s">
        <v>2322</v>
      </c>
      <c r="K1229" s="83" t="s">
        <v>3665</v>
      </c>
      <c r="L1229" s="30">
        <v>52562</v>
      </c>
      <c r="M1229" s="83" t="str">
        <f>VLOOKUP(L1229,Kardex!$A$1:$I$4996,2,FALSE)</f>
        <v>TREVIÑO MARROQUIN BARBARA</v>
      </c>
      <c r="N1229" s="83" t="str">
        <f>VLOOKUP(L1229,Kardex!$A$1:$I$4996,4,FALSE)</f>
        <v>ASESOR SENIOR</v>
      </c>
      <c r="O1229" s="83" t="str">
        <f>VLOOKUP(L1229,Kardex!$A$1:$I$4996,5,FALSE)</f>
        <v>COAH TORREON B INDEPENDENCIA</v>
      </c>
      <c r="P1229" s="49">
        <v>0.3</v>
      </c>
      <c r="Q1229" s="120">
        <f t="shared" si="39"/>
        <v>10.804499999999999</v>
      </c>
    </row>
    <row r="1230" spans="1:17" s="125" customFormat="1" ht="12" customHeight="1">
      <c r="A1230" s="83" t="s">
        <v>2311</v>
      </c>
      <c r="B1230" s="84" t="s">
        <v>1249</v>
      </c>
      <c r="C1230" s="34">
        <v>4012000005276</v>
      </c>
      <c r="D1230" s="35">
        <v>633.48</v>
      </c>
      <c r="E1230" s="67">
        <f t="shared" si="38"/>
        <v>95.022000000000006</v>
      </c>
      <c r="F1230" s="68">
        <v>0.15</v>
      </c>
      <c r="G1230" s="65"/>
      <c r="H1230" s="65" t="s">
        <v>2339</v>
      </c>
      <c r="I1230" s="127">
        <v>44568</v>
      </c>
      <c r="J1230" s="66" t="s">
        <v>2379</v>
      </c>
      <c r="K1230" s="83" t="s">
        <v>3272</v>
      </c>
      <c r="L1230" s="30">
        <v>51333</v>
      </c>
      <c r="M1230" s="83" t="str">
        <f>VLOOKUP(L1230,Kardex!$A$1:$I$4996,2,FALSE)</f>
        <v>VENEGAS CHAVEZ RENE</v>
      </c>
      <c r="N1230" s="83" t="str">
        <f>VLOOKUP(L1230,Kardex!$A$1:$I$4996,4,FALSE)</f>
        <v>ASESOR</v>
      </c>
      <c r="O1230" s="83" t="str">
        <f>VLOOKUP(L1230,Kardex!$A$1:$I$4996,5,FALSE)</f>
        <v>COAH TORREON B INDEPENDENCIA</v>
      </c>
      <c r="P1230" s="49">
        <v>0.3</v>
      </c>
      <c r="Q1230" s="120">
        <f t="shared" si="39"/>
        <v>28.506600000000002</v>
      </c>
    </row>
    <row r="1231" spans="1:17" s="125" customFormat="1" ht="12" customHeight="1">
      <c r="A1231" s="83" t="s">
        <v>2311</v>
      </c>
      <c r="B1231" s="84" t="s">
        <v>1249</v>
      </c>
      <c r="C1231" s="34">
        <v>4012100166822</v>
      </c>
      <c r="D1231" s="35">
        <v>339.19</v>
      </c>
      <c r="E1231" s="67">
        <f t="shared" si="38"/>
        <v>50.878499999999995</v>
      </c>
      <c r="F1231" s="68">
        <v>0.15</v>
      </c>
      <c r="G1231" s="65"/>
      <c r="H1231" s="65" t="s">
        <v>2339</v>
      </c>
      <c r="I1231" s="127">
        <v>44580</v>
      </c>
      <c r="J1231" s="66" t="s">
        <v>2322</v>
      </c>
      <c r="K1231" s="83" t="s">
        <v>3273</v>
      </c>
      <c r="L1231" s="30">
        <v>51333</v>
      </c>
      <c r="M1231" s="83" t="str">
        <f>VLOOKUP(L1231,Kardex!$A$1:$I$4996,2,FALSE)</f>
        <v>VENEGAS CHAVEZ RENE</v>
      </c>
      <c r="N1231" s="83" t="str">
        <f>VLOOKUP(L1231,Kardex!$A$1:$I$4996,4,FALSE)</f>
        <v>ASESOR</v>
      </c>
      <c r="O1231" s="83" t="str">
        <f>VLOOKUP(L1231,Kardex!$A$1:$I$4996,5,FALSE)</f>
        <v>COAH TORREON B INDEPENDENCIA</v>
      </c>
      <c r="P1231" s="49">
        <v>0.3</v>
      </c>
      <c r="Q1231" s="120">
        <f t="shared" si="39"/>
        <v>15.263549999999999</v>
      </c>
    </row>
    <row r="1232" spans="1:17" s="125" customFormat="1" ht="12" customHeight="1">
      <c r="A1232" s="83" t="s">
        <v>2311</v>
      </c>
      <c r="B1232" s="84" t="s">
        <v>1249</v>
      </c>
      <c r="C1232" s="34">
        <v>4012000564100</v>
      </c>
      <c r="D1232" s="35">
        <v>625.21</v>
      </c>
      <c r="E1232" s="67">
        <f t="shared" si="38"/>
        <v>93.781500000000008</v>
      </c>
      <c r="F1232" s="68">
        <v>0.15</v>
      </c>
      <c r="G1232" s="65"/>
      <c r="H1232" s="65" t="s">
        <v>2339</v>
      </c>
      <c r="I1232" s="127">
        <v>44589</v>
      </c>
      <c r="J1232" s="66" t="s">
        <v>2379</v>
      </c>
      <c r="K1232" s="83" t="s">
        <v>3274</v>
      </c>
      <c r="L1232" s="30">
        <v>51333</v>
      </c>
      <c r="M1232" s="83" t="str">
        <f>VLOOKUP(L1232,Kardex!$A$1:$I$4996,2,FALSE)</f>
        <v>VENEGAS CHAVEZ RENE</v>
      </c>
      <c r="N1232" s="83" t="str">
        <f>VLOOKUP(L1232,Kardex!$A$1:$I$4996,4,FALSE)</f>
        <v>ASESOR</v>
      </c>
      <c r="O1232" s="83" t="str">
        <f>VLOOKUP(L1232,Kardex!$A$1:$I$4996,5,FALSE)</f>
        <v>COAH TORREON B INDEPENDENCIA</v>
      </c>
      <c r="P1232" s="49">
        <v>0.3</v>
      </c>
      <c r="Q1232" s="120">
        <f t="shared" si="39"/>
        <v>28.134450000000001</v>
      </c>
    </row>
    <row r="1233" spans="1:17" s="125" customFormat="1" ht="12" customHeight="1">
      <c r="A1233" s="83" t="s">
        <v>2332</v>
      </c>
      <c r="B1233" s="84" t="s">
        <v>1249</v>
      </c>
      <c r="C1233" s="34">
        <v>1002100012126</v>
      </c>
      <c r="D1233" s="35">
        <v>5000</v>
      </c>
      <c r="E1233" s="67">
        <f t="shared" si="38"/>
        <v>1300</v>
      </c>
      <c r="F1233" s="68">
        <v>0.26</v>
      </c>
      <c r="G1233" s="65"/>
      <c r="H1233" s="65" t="s">
        <v>2266</v>
      </c>
      <c r="I1233" s="127">
        <v>44568</v>
      </c>
      <c r="J1233" s="66" t="s">
        <v>2322</v>
      </c>
      <c r="K1233" s="83" t="s">
        <v>4180</v>
      </c>
      <c r="L1233" s="30">
        <v>94077</v>
      </c>
      <c r="M1233" s="83" t="str">
        <f>VLOOKUP(L1233,Kardex!$A$1:$I$4996,2,FALSE)</f>
        <v>CANTU MIRELES GABRIELA</v>
      </c>
      <c r="N1233" s="83" t="str">
        <f>VLOOKUP(L1233,Kardex!$A$1:$I$4996,4,FALSE)</f>
        <v>ASESOR SENIOR</v>
      </c>
      <c r="O1233" s="83" t="str">
        <f>VLOOKUP(L1233,Kardex!$A$1:$I$4996,5,FALSE)</f>
        <v>TAMPS NUEVO LAREDO AV COLON</v>
      </c>
      <c r="P1233" s="49">
        <v>0.3</v>
      </c>
      <c r="Q1233" s="120">
        <f t="shared" si="39"/>
        <v>390</v>
      </c>
    </row>
    <row r="1234" spans="1:17" s="125" customFormat="1" ht="12" customHeight="1">
      <c r="A1234" s="83" t="s">
        <v>2338</v>
      </c>
      <c r="B1234" s="84" t="s">
        <v>1249</v>
      </c>
      <c r="C1234" s="34">
        <v>3101900018593</v>
      </c>
      <c r="D1234" s="35">
        <v>609.15</v>
      </c>
      <c r="E1234" s="67">
        <f t="shared" si="38"/>
        <v>79.189499999999995</v>
      </c>
      <c r="F1234" s="68">
        <v>0.13</v>
      </c>
      <c r="G1234" s="65"/>
      <c r="H1234" s="65" t="s">
        <v>2339</v>
      </c>
      <c r="I1234" s="127">
        <v>44568</v>
      </c>
      <c r="J1234" s="66" t="s">
        <v>2379</v>
      </c>
      <c r="K1234" s="83" t="s">
        <v>4181</v>
      </c>
      <c r="L1234" s="30">
        <v>94077</v>
      </c>
      <c r="M1234" s="83" t="str">
        <f>VLOOKUP(L1234,Kardex!$A$1:$I$4996,2,FALSE)</f>
        <v>CANTU MIRELES GABRIELA</v>
      </c>
      <c r="N1234" s="83" t="str">
        <f>VLOOKUP(L1234,Kardex!$A$1:$I$4996,4,FALSE)</f>
        <v>ASESOR SENIOR</v>
      </c>
      <c r="O1234" s="83" t="str">
        <f>VLOOKUP(L1234,Kardex!$A$1:$I$4996,5,FALSE)</f>
        <v>TAMPS NUEVO LAREDO AV COLON</v>
      </c>
      <c r="P1234" s="49">
        <v>0.3</v>
      </c>
      <c r="Q1234" s="120">
        <f t="shared" si="39"/>
        <v>23.756849999999996</v>
      </c>
    </row>
    <row r="1235" spans="1:17" s="125" customFormat="1" ht="12" customHeight="1">
      <c r="A1235" s="83" t="s">
        <v>2338</v>
      </c>
      <c r="B1235" s="84" t="s">
        <v>1249</v>
      </c>
      <c r="C1235" s="34">
        <v>3101900018548</v>
      </c>
      <c r="D1235" s="35">
        <v>2901.94</v>
      </c>
      <c r="E1235" s="67">
        <f t="shared" si="38"/>
        <v>377.25220000000002</v>
      </c>
      <c r="F1235" s="68">
        <v>0.13</v>
      </c>
      <c r="G1235" s="65"/>
      <c r="H1235" s="65" t="s">
        <v>2266</v>
      </c>
      <c r="I1235" s="127">
        <v>44574</v>
      </c>
      <c r="J1235" s="66" t="s">
        <v>2379</v>
      </c>
      <c r="K1235" s="83" t="s">
        <v>4182</v>
      </c>
      <c r="L1235" s="30">
        <v>94077</v>
      </c>
      <c r="M1235" s="83" t="str">
        <f>VLOOKUP(L1235,Kardex!$A$1:$I$4996,2,FALSE)</f>
        <v>CANTU MIRELES GABRIELA</v>
      </c>
      <c r="N1235" s="83" t="str">
        <f>VLOOKUP(L1235,Kardex!$A$1:$I$4996,4,FALSE)</f>
        <v>ASESOR SENIOR</v>
      </c>
      <c r="O1235" s="83" t="str">
        <f>VLOOKUP(L1235,Kardex!$A$1:$I$4996,5,FALSE)</f>
        <v>TAMPS NUEVO LAREDO AV COLON</v>
      </c>
      <c r="P1235" s="49">
        <v>0.3</v>
      </c>
      <c r="Q1235" s="120">
        <f t="shared" si="39"/>
        <v>113.17566000000001</v>
      </c>
    </row>
    <row r="1236" spans="1:17" s="125" customFormat="1" ht="12" customHeight="1">
      <c r="A1236" s="83" t="s">
        <v>2311</v>
      </c>
      <c r="B1236" s="84" t="s">
        <v>1249</v>
      </c>
      <c r="C1236" s="34">
        <v>4012100260303</v>
      </c>
      <c r="D1236" s="35">
        <v>406.77</v>
      </c>
      <c r="E1236" s="67">
        <f t="shared" si="38"/>
        <v>61.015499999999996</v>
      </c>
      <c r="F1236" s="68">
        <v>0.15</v>
      </c>
      <c r="G1236" s="65"/>
      <c r="H1236" s="65" t="s">
        <v>2339</v>
      </c>
      <c r="I1236" s="127">
        <v>44578</v>
      </c>
      <c r="J1236" s="66" t="s">
        <v>2322</v>
      </c>
      <c r="K1236" s="83" t="s">
        <v>3276</v>
      </c>
      <c r="L1236" s="30">
        <v>94077</v>
      </c>
      <c r="M1236" s="83" t="str">
        <f>VLOOKUP(L1236,Kardex!$A$1:$I$4996,2,FALSE)</f>
        <v>CANTU MIRELES GABRIELA</v>
      </c>
      <c r="N1236" s="83" t="str">
        <f>VLOOKUP(L1236,Kardex!$A$1:$I$4996,4,FALSE)</f>
        <v>ASESOR SENIOR</v>
      </c>
      <c r="O1236" s="83" t="str">
        <f>VLOOKUP(L1236,Kardex!$A$1:$I$4996,5,FALSE)</f>
        <v>TAMPS NUEVO LAREDO AV COLON</v>
      </c>
      <c r="P1236" s="49">
        <v>0.3</v>
      </c>
      <c r="Q1236" s="120">
        <f t="shared" si="39"/>
        <v>18.304649999999999</v>
      </c>
    </row>
    <row r="1237" spans="1:17" s="125" customFormat="1" ht="12" customHeight="1">
      <c r="A1237" s="83" t="s">
        <v>2311</v>
      </c>
      <c r="B1237" s="84" t="s">
        <v>1249</v>
      </c>
      <c r="C1237" s="34">
        <v>4011900474623</v>
      </c>
      <c r="D1237" s="35">
        <v>13533.99</v>
      </c>
      <c r="E1237" s="67">
        <f t="shared" si="38"/>
        <v>2030.0984999999998</v>
      </c>
      <c r="F1237" s="68">
        <v>0.15</v>
      </c>
      <c r="G1237" s="65"/>
      <c r="H1237" s="65" t="s">
        <v>2266</v>
      </c>
      <c r="I1237" s="127">
        <v>44580</v>
      </c>
      <c r="J1237" s="66" t="s">
        <v>2379</v>
      </c>
      <c r="K1237" s="83" t="s">
        <v>4183</v>
      </c>
      <c r="L1237" s="30">
        <v>94077</v>
      </c>
      <c r="M1237" s="83" t="str">
        <f>VLOOKUP(L1237,Kardex!$A$1:$I$4996,2,FALSE)</f>
        <v>CANTU MIRELES GABRIELA</v>
      </c>
      <c r="N1237" s="83" t="str">
        <f>VLOOKUP(L1237,Kardex!$A$1:$I$4996,4,FALSE)</f>
        <v>ASESOR SENIOR</v>
      </c>
      <c r="O1237" s="83" t="str">
        <f>VLOOKUP(L1237,Kardex!$A$1:$I$4996,5,FALSE)</f>
        <v>TAMPS NUEVO LAREDO AV COLON</v>
      </c>
      <c r="P1237" s="49">
        <v>0.3</v>
      </c>
      <c r="Q1237" s="120">
        <f t="shared" si="39"/>
        <v>609.02954999999997</v>
      </c>
    </row>
    <row r="1238" spans="1:17" s="125" customFormat="1" ht="12" customHeight="1">
      <c r="A1238" s="83" t="s">
        <v>2338</v>
      </c>
      <c r="B1238" s="84" t="s">
        <v>1249</v>
      </c>
      <c r="C1238" s="34">
        <v>3101900018593</v>
      </c>
      <c r="D1238" s="35">
        <v>609.13</v>
      </c>
      <c r="E1238" s="67">
        <f t="shared" si="38"/>
        <v>79.186900000000009</v>
      </c>
      <c r="F1238" s="68">
        <v>0.13</v>
      </c>
      <c r="G1238" s="65"/>
      <c r="H1238" s="65" t="s">
        <v>2339</v>
      </c>
      <c r="I1238" s="127">
        <v>44585</v>
      </c>
      <c r="J1238" s="66" t="s">
        <v>2379</v>
      </c>
      <c r="K1238" s="83" t="s">
        <v>4181</v>
      </c>
      <c r="L1238" s="30">
        <v>94077</v>
      </c>
      <c r="M1238" s="83" t="str">
        <f>VLOOKUP(L1238,Kardex!$A$1:$I$4996,2,FALSE)</f>
        <v>CANTU MIRELES GABRIELA</v>
      </c>
      <c r="N1238" s="83" t="str">
        <f>VLOOKUP(L1238,Kardex!$A$1:$I$4996,4,FALSE)</f>
        <v>ASESOR SENIOR</v>
      </c>
      <c r="O1238" s="83" t="str">
        <f>VLOOKUP(L1238,Kardex!$A$1:$I$4996,5,FALSE)</f>
        <v>TAMPS NUEVO LAREDO AV COLON</v>
      </c>
      <c r="P1238" s="49">
        <v>0.3</v>
      </c>
      <c r="Q1238" s="120">
        <f t="shared" si="39"/>
        <v>23.756070000000001</v>
      </c>
    </row>
    <row r="1239" spans="1:17" s="125" customFormat="1" ht="12" customHeight="1">
      <c r="A1239" s="83" t="s">
        <v>2311</v>
      </c>
      <c r="B1239" s="84" t="s">
        <v>1249</v>
      </c>
      <c r="C1239" s="34">
        <v>4012100303754</v>
      </c>
      <c r="D1239" s="35">
        <v>831.85</v>
      </c>
      <c r="E1239" s="67">
        <f t="shared" si="38"/>
        <v>124.7775</v>
      </c>
      <c r="F1239" s="68">
        <v>0.15</v>
      </c>
      <c r="G1239" s="65"/>
      <c r="H1239" s="65" t="s">
        <v>2339</v>
      </c>
      <c r="I1239" s="127">
        <v>44589</v>
      </c>
      <c r="J1239" s="66" t="s">
        <v>2322</v>
      </c>
      <c r="K1239" s="83" t="s">
        <v>3275</v>
      </c>
      <c r="L1239" s="30">
        <v>94077</v>
      </c>
      <c r="M1239" s="83" t="str">
        <f>VLOOKUP(L1239,Kardex!$A$1:$I$4996,2,FALSE)</f>
        <v>CANTU MIRELES GABRIELA</v>
      </c>
      <c r="N1239" s="83" t="str">
        <f>VLOOKUP(L1239,Kardex!$A$1:$I$4996,4,FALSE)</f>
        <v>ASESOR SENIOR</v>
      </c>
      <c r="O1239" s="83" t="str">
        <f>VLOOKUP(L1239,Kardex!$A$1:$I$4996,5,FALSE)</f>
        <v>TAMPS NUEVO LAREDO AV COLON</v>
      </c>
      <c r="P1239" s="49">
        <v>0.3</v>
      </c>
      <c r="Q1239" s="120">
        <f t="shared" si="39"/>
        <v>37.433250000000001</v>
      </c>
    </row>
    <row r="1240" spans="1:17" s="125" customFormat="1" ht="12" customHeight="1">
      <c r="A1240" s="83" t="s">
        <v>2311</v>
      </c>
      <c r="B1240" s="84" t="s">
        <v>1249</v>
      </c>
      <c r="C1240" s="34">
        <v>4011900474585</v>
      </c>
      <c r="D1240" s="35">
        <v>1376.08</v>
      </c>
      <c r="E1240" s="67">
        <f t="shared" si="38"/>
        <v>206.41199999999998</v>
      </c>
      <c r="F1240" s="68">
        <v>0.15</v>
      </c>
      <c r="G1240" s="65"/>
      <c r="H1240" s="65" t="s">
        <v>2265</v>
      </c>
      <c r="I1240" s="127">
        <v>44589</v>
      </c>
      <c r="J1240" s="66" t="s">
        <v>2379</v>
      </c>
      <c r="K1240" s="83" t="s">
        <v>4184</v>
      </c>
      <c r="L1240" s="30">
        <v>52198</v>
      </c>
      <c r="M1240" s="83" t="str">
        <f>VLOOKUP(L1240,Kardex!$A$1:$I$4996,2,FALSE)</f>
        <v>RAMOS CAZARES FRANCISCO JOSE</v>
      </c>
      <c r="N1240" s="83" t="str">
        <f>VLOOKUP(L1240,Kardex!$A$1:$I$4996,4,FALSE)</f>
        <v>SUBDIRECTOR DE CENTRO FINANCIERO</v>
      </c>
      <c r="O1240" s="83" t="str">
        <f>VLOOKUP(L1240,Kardex!$A$1:$I$4996,5,FALSE)</f>
        <v>TAMPS NUEVO LAREDO AV COLON</v>
      </c>
      <c r="P1240" s="49">
        <v>0.3</v>
      </c>
      <c r="Q1240" s="120">
        <f t="shared" si="39"/>
        <v>61.923599999999993</v>
      </c>
    </row>
    <row r="1241" spans="1:17" s="125" customFormat="1" ht="12" customHeight="1">
      <c r="A1241" s="83" t="s">
        <v>2338</v>
      </c>
      <c r="B1241" s="84" t="s">
        <v>1249</v>
      </c>
      <c r="C1241" s="34">
        <v>3101900017025</v>
      </c>
      <c r="D1241" s="35">
        <v>11623.41</v>
      </c>
      <c r="E1241" s="67">
        <f t="shared" si="38"/>
        <v>1511.0433</v>
      </c>
      <c r="F1241" s="68">
        <v>0.13</v>
      </c>
      <c r="G1241" s="65"/>
      <c r="H1241" s="65" t="s">
        <v>2266</v>
      </c>
      <c r="I1241" s="127">
        <v>44573</v>
      </c>
      <c r="J1241" s="66" t="s">
        <v>2379</v>
      </c>
      <c r="K1241" s="83" t="s">
        <v>4185</v>
      </c>
      <c r="L1241" s="30">
        <v>60659</v>
      </c>
      <c r="M1241" s="83" t="str">
        <f>VLOOKUP(L1241,Kardex!$A$1:$I$4996,2,FALSE)</f>
        <v>RODRIGUEZ ELIZONDO GERARDO GUADALUPE</v>
      </c>
      <c r="N1241" s="83" t="str">
        <f>VLOOKUP(L1241,Kardex!$A$1:$I$4996,4,FALSE)</f>
        <v>EJECUTIVO ASOCIADO</v>
      </c>
      <c r="O1241" s="83" t="str">
        <f>VLOOKUP(L1241,Kardex!$A$1:$I$4996,5,FALSE)</f>
        <v>TAMPS NUEVO LAREDO AV COLON</v>
      </c>
      <c r="P1241" s="49">
        <v>0.3</v>
      </c>
      <c r="Q1241" s="120">
        <f t="shared" si="39"/>
        <v>453.31299000000001</v>
      </c>
    </row>
    <row r="1242" spans="1:17" s="125" customFormat="1" ht="12" customHeight="1">
      <c r="A1242" s="83" t="s">
        <v>2335</v>
      </c>
      <c r="B1242" s="84" t="s">
        <v>1249</v>
      </c>
      <c r="C1242" s="34">
        <v>2882000040996</v>
      </c>
      <c r="D1242" s="35">
        <v>1056.7</v>
      </c>
      <c r="E1242" s="67">
        <f t="shared" si="38"/>
        <v>200.77300000000002</v>
      </c>
      <c r="F1242" s="68">
        <v>0.19</v>
      </c>
      <c r="G1242" s="65"/>
      <c r="H1242" s="65" t="s">
        <v>2339</v>
      </c>
      <c r="I1242" s="127">
        <v>44587</v>
      </c>
      <c r="J1242" s="66" t="s">
        <v>2379</v>
      </c>
      <c r="K1242" s="83" t="s">
        <v>3277</v>
      </c>
      <c r="L1242" s="30">
        <v>60659</v>
      </c>
      <c r="M1242" s="83" t="str">
        <f>VLOOKUP(L1242,Kardex!$A$1:$I$4996,2,FALSE)</f>
        <v>RODRIGUEZ ELIZONDO GERARDO GUADALUPE</v>
      </c>
      <c r="N1242" s="83" t="str">
        <f>VLOOKUP(L1242,Kardex!$A$1:$I$4996,4,FALSE)</f>
        <v>EJECUTIVO ASOCIADO</v>
      </c>
      <c r="O1242" s="83" t="str">
        <f>VLOOKUP(L1242,Kardex!$A$1:$I$4996,5,FALSE)</f>
        <v>TAMPS NUEVO LAREDO AV COLON</v>
      </c>
      <c r="P1242" s="49">
        <v>0.3</v>
      </c>
      <c r="Q1242" s="120">
        <f t="shared" si="39"/>
        <v>60.231900000000003</v>
      </c>
    </row>
    <row r="1243" spans="1:17" s="125" customFormat="1" ht="12" customHeight="1">
      <c r="A1243" s="83" t="s">
        <v>2311</v>
      </c>
      <c r="B1243" s="84" t="s">
        <v>1249</v>
      </c>
      <c r="C1243" s="34">
        <v>4012100035564</v>
      </c>
      <c r="D1243" s="35">
        <v>5907.63</v>
      </c>
      <c r="E1243" s="67">
        <f t="shared" si="38"/>
        <v>886.14449999999999</v>
      </c>
      <c r="F1243" s="68">
        <v>0.15</v>
      </c>
      <c r="G1243" s="65"/>
      <c r="H1243" s="65" t="s">
        <v>2266</v>
      </c>
      <c r="I1243" s="127">
        <v>44592</v>
      </c>
      <c r="J1243" s="66" t="s">
        <v>2379</v>
      </c>
      <c r="K1243" s="83" t="s">
        <v>4186</v>
      </c>
      <c r="L1243" s="30">
        <v>60659</v>
      </c>
      <c r="M1243" s="83" t="str">
        <f>VLOOKUP(L1243,Kardex!$A$1:$I$4996,2,FALSE)</f>
        <v>RODRIGUEZ ELIZONDO GERARDO GUADALUPE</v>
      </c>
      <c r="N1243" s="83" t="str">
        <f>VLOOKUP(L1243,Kardex!$A$1:$I$4996,4,FALSE)</f>
        <v>EJECUTIVO ASOCIADO</v>
      </c>
      <c r="O1243" s="83" t="str">
        <f>VLOOKUP(L1243,Kardex!$A$1:$I$4996,5,FALSE)</f>
        <v>TAMPS NUEVO LAREDO AV COLON</v>
      </c>
      <c r="P1243" s="49">
        <v>0.3</v>
      </c>
      <c r="Q1243" s="120">
        <f t="shared" si="39"/>
        <v>265.84334999999999</v>
      </c>
    </row>
    <row r="1244" spans="1:17" s="125" customFormat="1" ht="12" customHeight="1">
      <c r="A1244" s="83" t="s">
        <v>2311</v>
      </c>
      <c r="B1244" s="84" t="s">
        <v>1249</v>
      </c>
      <c r="C1244" s="34">
        <v>4011900474219</v>
      </c>
      <c r="D1244" s="35">
        <v>419.96</v>
      </c>
      <c r="E1244" s="67">
        <f t="shared" si="38"/>
        <v>62.993999999999993</v>
      </c>
      <c r="F1244" s="68">
        <v>0.15</v>
      </c>
      <c r="G1244" s="65"/>
      <c r="H1244" s="65" t="s">
        <v>2339</v>
      </c>
      <c r="I1244" s="127">
        <v>44575</v>
      </c>
      <c r="J1244" s="66" t="s">
        <v>2379</v>
      </c>
      <c r="K1244" s="83" t="s">
        <v>3278</v>
      </c>
      <c r="L1244" s="30">
        <v>63173</v>
      </c>
      <c r="M1244" s="83" t="str">
        <f>VLOOKUP(L1244,Kardex!$A$1:$I$4996,2,FALSE)</f>
        <v>CARVAJAL  SALAZAR  ROLANDO IBAR</v>
      </c>
      <c r="N1244" s="83" t="str">
        <f>VLOOKUP(L1244,Kardex!$A$1:$I$4996,4,FALSE)</f>
        <v>EJECUTIVO DE SERVICIO</v>
      </c>
      <c r="O1244" s="83" t="str">
        <f>VLOOKUP(L1244,Kardex!$A$1:$I$4996,5,FALSE)</f>
        <v>NL MTY VISTA HERMOSA</v>
      </c>
      <c r="P1244" s="49">
        <v>0.3</v>
      </c>
      <c r="Q1244" s="120">
        <f t="shared" si="39"/>
        <v>18.898199999999996</v>
      </c>
    </row>
    <row r="1245" spans="1:17" s="125" customFormat="1" ht="12" customHeight="1">
      <c r="A1245" s="83" t="s">
        <v>2311</v>
      </c>
      <c r="B1245" s="84" t="s">
        <v>1249</v>
      </c>
      <c r="C1245" s="34">
        <v>4012000022684</v>
      </c>
      <c r="D1245" s="35">
        <v>302.55</v>
      </c>
      <c r="E1245" s="67">
        <f t="shared" si="38"/>
        <v>45.3825</v>
      </c>
      <c r="F1245" s="68">
        <v>0.15</v>
      </c>
      <c r="G1245" s="65"/>
      <c r="H1245" s="65" t="s">
        <v>2339</v>
      </c>
      <c r="I1245" s="127">
        <v>44582</v>
      </c>
      <c r="J1245" s="66" t="s">
        <v>2379</v>
      </c>
      <c r="K1245" s="83" t="s">
        <v>3279</v>
      </c>
      <c r="L1245" s="30">
        <v>63173</v>
      </c>
      <c r="M1245" s="83" t="str">
        <f>VLOOKUP(L1245,Kardex!$A$1:$I$4996,2,FALSE)</f>
        <v>CARVAJAL  SALAZAR  ROLANDO IBAR</v>
      </c>
      <c r="N1245" s="83" t="str">
        <f>VLOOKUP(L1245,Kardex!$A$1:$I$4996,4,FALSE)</f>
        <v>EJECUTIVO DE SERVICIO</v>
      </c>
      <c r="O1245" s="83" t="str">
        <f>VLOOKUP(L1245,Kardex!$A$1:$I$4996,5,FALSE)</f>
        <v>NL MTY VISTA HERMOSA</v>
      </c>
      <c r="P1245" s="49">
        <v>0.3</v>
      </c>
      <c r="Q1245" s="120">
        <f t="shared" si="39"/>
        <v>13.614749999999999</v>
      </c>
    </row>
    <row r="1246" spans="1:17" s="125" customFormat="1" ht="12" customHeight="1">
      <c r="A1246" s="83" t="s">
        <v>2311</v>
      </c>
      <c r="B1246" s="84" t="s">
        <v>1249</v>
      </c>
      <c r="C1246" s="34">
        <v>4012000104387</v>
      </c>
      <c r="D1246" s="35">
        <v>511.71</v>
      </c>
      <c r="E1246" s="67">
        <f t="shared" si="38"/>
        <v>76.756499999999988</v>
      </c>
      <c r="F1246" s="68">
        <v>0.15</v>
      </c>
      <c r="G1246" s="65"/>
      <c r="H1246" s="65" t="s">
        <v>2339</v>
      </c>
      <c r="I1246" s="127">
        <v>44581</v>
      </c>
      <c r="J1246" s="66" t="s">
        <v>2379</v>
      </c>
      <c r="K1246" s="83" t="s">
        <v>3280</v>
      </c>
      <c r="L1246" s="30">
        <v>61068</v>
      </c>
      <c r="M1246" s="83" t="str">
        <f>VLOOKUP(L1246,Kardex!$A$1:$I$4996,2,FALSE)</f>
        <v>FLORES TREVIÑO  VERONICA CECILIA</v>
      </c>
      <c r="N1246" s="83" t="str">
        <f>VLOOKUP(L1246,Kardex!$A$1:$I$4996,4,FALSE)</f>
        <v>ASESOR</v>
      </c>
      <c r="O1246" s="83" t="str">
        <f>VLOOKUP(L1246,Kardex!$A$1:$I$4996,5,FALSE)</f>
        <v>NL MTY VISTA HERMOSA</v>
      </c>
      <c r="P1246" s="49">
        <v>0.3</v>
      </c>
      <c r="Q1246" s="120">
        <f t="shared" si="39"/>
        <v>23.026949999999996</v>
      </c>
    </row>
    <row r="1247" spans="1:17" s="125" customFormat="1" ht="12" customHeight="1">
      <c r="A1247" s="83" t="s">
        <v>2311</v>
      </c>
      <c r="B1247" s="84" t="s">
        <v>1249</v>
      </c>
      <c r="C1247" s="34">
        <v>4012000627155</v>
      </c>
      <c r="D1247" s="35">
        <v>480.1</v>
      </c>
      <c r="E1247" s="67">
        <f t="shared" si="38"/>
        <v>72.015000000000001</v>
      </c>
      <c r="F1247" s="68">
        <v>0.15</v>
      </c>
      <c r="G1247" s="65"/>
      <c r="H1247" s="65" t="s">
        <v>2339</v>
      </c>
      <c r="I1247" s="127">
        <v>44585</v>
      </c>
      <c r="J1247" s="66" t="s">
        <v>2379</v>
      </c>
      <c r="K1247" s="83" t="s">
        <v>3281</v>
      </c>
      <c r="L1247" s="30">
        <v>61068</v>
      </c>
      <c r="M1247" s="83" t="str">
        <f>VLOOKUP(L1247,Kardex!$A$1:$I$4996,2,FALSE)</f>
        <v>FLORES TREVIÑO  VERONICA CECILIA</v>
      </c>
      <c r="N1247" s="83" t="str">
        <f>VLOOKUP(L1247,Kardex!$A$1:$I$4996,4,FALSE)</f>
        <v>ASESOR</v>
      </c>
      <c r="O1247" s="83" t="str">
        <f>VLOOKUP(L1247,Kardex!$A$1:$I$4996,5,FALSE)</f>
        <v>NL MTY VISTA HERMOSA</v>
      </c>
      <c r="P1247" s="49">
        <v>0.3</v>
      </c>
      <c r="Q1247" s="120">
        <f t="shared" si="39"/>
        <v>21.604499999999998</v>
      </c>
    </row>
    <row r="1248" spans="1:17" s="125" customFormat="1" ht="12" customHeight="1">
      <c r="A1248" s="83" t="s">
        <v>2311</v>
      </c>
      <c r="B1248" s="84" t="s">
        <v>1249</v>
      </c>
      <c r="C1248" s="34">
        <v>4011900435823</v>
      </c>
      <c r="D1248" s="35">
        <v>293.10000000000002</v>
      </c>
      <c r="E1248" s="67">
        <f t="shared" si="38"/>
        <v>43.965000000000003</v>
      </c>
      <c r="F1248" s="68">
        <v>0.15</v>
      </c>
      <c r="G1248" s="65"/>
      <c r="H1248" s="65" t="s">
        <v>2339</v>
      </c>
      <c r="I1248" s="127">
        <v>44567</v>
      </c>
      <c r="J1248" s="66" t="s">
        <v>2379</v>
      </c>
      <c r="K1248" s="83" t="s">
        <v>3282</v>
      </c>
      <c r="L1248" s="30">
        <v>60305</v>
      </c>
      <c r="M1248" s="83" t="str">
        <f>VLOOKUP(L1248,Kardex!$A$1:$I$4996,2,FALSE)</f>
        <v>GALLARDO GARCIA DAVID</v>
      </c>
      <c r="N1248" s="83" t="str">
        <f>VLOOKUP(L1248,Kardex!$A$1:$I$4996,4,FALSE)</f>
        <v>ASESOR</v>
      </c>
      <c r="O1248" s="83" t="str">
        <f>VLOOKUP(L1248,Kardex!$A$1:$I$4996,5,FALSE)</f>
        <v>NL MTY VISTA HERMOSA</v>
      </c>
      <c r="P1248" s="49">
        <v>0.3</v>
      </c>
      <c r="Q1248" s="120">
        <f t="shared" si="39"/>
        <v>13.189500000000001</v>
      </c>
    </row>
    <row r="1249" spans="1:17" s="125" customFormat="1" ht="12" customHeight="1">
      <c r="A1249" s="83" t="s">
        <v>2311</v>
      </c>
      <c r="B1249" s="84" t="s">
        <v>1249</v>
      </c>
      <c r="C1249" s="34">
        <v>4011900316385</v>
      </c>
      <c r="D1249" s="35">
        <v>517.12</v>
      </c>
      <c r="E1249" s="67">
        <f t="shared" si="38"/>
        <v>77.567999999999998</v>
      </c>
      <c r="F1249" s="68">
        <v>0.15</v>
      </c>
      <c r="G1249" s="65"/>
      <c r="H1249" s="65" t="s">
        <v>2339</v>
      </c>
      <c r="I1249" s="127">
        <v>44572</v>
      </c>
      <c r="J1249" s="66" t="s">
        <v>2379</v>
      </c>
      <c r="K1249" s="83" t="s">
        <v>3283</v>
      </c>
      <c r="L1249" s="30">
        <v>60305</v>
      </c>
      <c r="M1249" s="83" t="str">
        <f>VLOOKUP(L1249,Kardex!$A$1:$I$4996,2,FALSE)</f>
        <v>GALLARDO GARCIA DAVID</v>
      </c>
      <c r="N1249" s="83" t="str">
        <f>VLOOKUP(L1249,Kardex!$A$1:$I$4996,4,FALSE)</f>
        <v>ASESOR</v>
      </c>
      <c r="O1249" s="83" t="str">
        <f>VLOOKUP(L1249,Kardex!$A$1:$I$4996,5,FALSE)</f>
        <v>NL MTY VISTA HERMOSA</v>
      </c>
      <c r="P1249" s="49">
        <v>0.3</v>
      </c>
      <c r="Q1249" s="120">
        <f t="shared" si="39"/>
        <v>23.270399999999999</v>
      </c>
    </row>
    <row r="1250" spans="1:17" s="125" customFormat="1" ht="12" customHeight="1">
      <c r="A1250" s="83" t="s">
        <v>2311</v>
      </c>
      <c r="B1250" s="84" t="s">
        <v>1249</v>
      </c>
      <c r="C1250" s="34">
        <v>4011900499038</v>
      </c>
      <c r="D1250" s="35">
        <v>1530.96</v>
      </c>
      <c r="E1250" s="67">
        <f t="shared" si="38"/>
        <v>229.64400000000001</v>
      </c>
      <c r="F1250" s="68">
        <v>0.15</v>
      </c>
      <c r="G1250" s="65"/>
      <c r="H1250" s="65" t="s">
        <v>2308</v>
      </c>
      <c r="I1250" s="127">
        <v>44574</v>
      </c>
      <c r="J1250" s="66" t="s">
        <v>2379</v>
      </c>
      <c r="K1250" s="83" t="s">
        <v>3666</v>
      </c>
      <c r="L1250" s="30">
        <v>60305</v>
      </c>
      <c r="M1250" s="83" t="str">
        <f>VLOOKUP(L1250,Kardex!$A$1:$I$4996,2,FALSE)</f>
        <v>GALLARDO GARCIA DAVID</v>
      </c>
      <c r="N1250" s="83" t="str">
        <f>VLOOKUP(L1250,Kardex!$A$1:$I$4996,4,FALSE)</f>
        <v>ASESOR</v>
      </c>
      <c r="O1250" s="83" t="str">
        <f>VLOOKUP(L1250,Kardex!$A$1:$I$4996,5,FALSE)</f>
        <v>NL MTY VISTA HERMOSA</v>
      </c>
      <c r="P1250" s="49">
        <v>0.3</v>
      </c>
      <c r="Q1250" s="120">
        <f t="shared" si="39"/>
        <v>68.893199999999993</v>
      </c>
    </row>
    <row r="1251" spans="1:17" s="125" customFormat="1" ht="12" customHeight="1">
      <c r="A1251" s="83" t="s">
        <v>2311</v>
      </c>
      <c r="B1251" s="84" t="s">
        <v>1249</v>
      </c>
      <c r="C1251" s="34">
        <v>4011900396804</v>
      </c>
      <c r="D1251" s="35">
        <v>454.65</v>
      </c>
      <c r="E1251" s="67">
        <f t="shared" si="38"/>
        <v>68.197499999999991</v>
      </c>
      <c r="F1251" s="68">
        <v>0.15</v>
      </c>
      <c r="G1251" s="65"/>
      <c r="H1251" s="65" t="s">
        <v>2339</v>
      </c>
      <c r="I1251" s="127">
        <v>44578</v>
      </c>
      <c r="J1251" s="66" t="s">
        <v>2379</v>
      </c>
      <c r="K1251" s="83" t="s">
        <v>3284</v>
      </c>
      <c r="L1251" s="30">
        <v>60305</v>
      </c>
      <c r="M1251" s="83" t="str">
        <f>VLOOKUP(L1251,Kardex!$A$1:$I$4996,2,FALSE)</f>
        <v>GALLARDO GARCIA DAVID</v>
      </c>
      <c r="N1251" s="83" t="str">
        <f>VLOOKUP(L1251,Kardex!$A$1:$I$4996,4,FALSE)</f>
        <v>ASESOR</v>
      </c>
      <c r="O1251" s="83" t="str">
        <f>VLOOKUP(L1251,Kardex!$A$1:$I$4996,5,FALSE)</f>
        <v>NL MTY VISTA HERMOSA</v>
      </c>
      <c r="P1251" s="49">
        <v>0.3</v>
      </c>
      <c r="Q1251" s="120">
        <f t="shared" si="39"/>
        <v>20.459249999999997</v>
      </c>
    </row>
    <row r="1252" spans="1:17" s="125" customFormat="1" ht="12" customHeight="1">
      <c r="A1252" s="83" t="s">
        <v>2311</v>
      </c>
      <c r="B1252" s="84" t="s">
        <v>1249</v>
      </c>
      <c r="C1252" s="34">
        <v>4011900402895</v>
      </c>
      <c r="D1252" s="35">
        <v>477.54</v>
      </c>
      <c r="E1252" s="67">
        <f t="shared" si="38"/>
        <v>71.631</v>
      </c>
      <c r="F1252" s="68">
        <v>0.15</v>
      </c>
      <c r="G1252" s="65"/>
      <c r="H1252" s="65" t="s">
        <v>2339</v>
      </c>
      <c r="I1252" s="127">
        <v>44575</v>
      </c>
      <c r="J1252" s="66" t="s">
        <v>2379</v>
      </c>
      <c r="K1252" s="83" t="s">
        <v>2448</v>
      </c>
      <c r="L1252" s="30">
        <v>112</v>
      </c>
      <c r="M1252" s="83" t="str">
        <f>VLOOKUP(L1252,Kardex!$A$1:$I$4996,2,FALSE)</f>
        <v>GARZA CAVAZOS OTONIEL</v>
      </c>
      <c r="N1252" s="83" t="str">
        <f>VLOOKUP(L1252,Kardex!$A$1:$I$4996,4,FALSE)</f>
        <v>ASESOR</v>
      </c>
      <c r="O1252" s="83" t="str">
        <f>VLOOKUP(L1252,Kardex!$A$1:$I$4996,5,FALSE)</f>
        <v>NL MTY VISTA HERMOSA</v>
      </c>
      <c r="P1252" s="49">
        <v>0.3</v>
      </c>
      <c r="Q1252" s="120">
        <f t="shared" si="39"/>
        <v>21.4893</v>
      </c>
    </row>
    <row r="1253" spans="1:17" s="125" customFormat="1" ht="12" customHeight="1">
      <c r="A1253" s="83" t="s">
        <v>2335</v>
      </c>
      <c r="B1253" s="84" t="s">
        <v>1249</v>
      </c>
      <c r="C1253" s="34">
        <v>2882000022740</v>
      </c>
      <c r="D1253" s="35">
        <v>783.69</v>
      </c>
      <c r="E1253" s="67">
        <f t="shared" si="38"/>
        <v>133.22999999999999</v>
      </c>
      <c r="F1253" s="68">
        <v>0.17000344523982694</v>
      </c>
      <c r="G1253" s="65"/>
      <c r="H1253" s="65" t="s">
        <v>3784</v>
      </c>
      <c r="I1253" s="127">
        <v>44575</v>
      </c>
      <c r="J1253" s="66" t="s">
        <v>2379</v>
      </c>
      <c r="K1253" s="83" t="s">
        <v>3285</v>
      </c>
      <c r="L1253" s="30">
        <v>50836</v>
      </c>
      <c r="M1253" s="83" t="str">
        <f>VLOOKUP(L1253,Kardex!$A$1:$I$4996,2,FALSE)</f>
        <v>RODRIGUEZ FLORES MARIA ALICIA</v>
      </c>
      <c r="N1253" s="83" t="str">
        <f>VLOOKUP(L1253,Kardex!$A$1:$I$4996,4,FALSE)</f>
        <v>ASESOR</v>
      </c>
      <c r="O1253" s="83" t="str">
        <f>VLOOKUP(L1253,Kardex!$A$1:$I$4996,5,FALSE)</f>
        <v>NL MTY VISTA HERMOSA</v>
      </c>
      <c r="P1253" s="49">
        <v>0.3</v>
      </c>
      <c r="Q1253" s="120">
        <f t="shared" si="39"/>
        <v>39.968999999999994</v>
      </c>
    </row>
    <row r="1254" spans="1:17" s="125" customFormat="1" ht="12" customHeight="1">
      <c r="A1254" s="83" t="s">
        <v>2311</v>
      </c>
      <c r="B1254" s="84" t="s">
        <v>1249</v>
      </c>
      <c r="C1254" s="34">
        <v>4012100045994</v>
      </c>
      <c r="D1254" s="35">
        <v>294.92</v>
      </c>
      <c r="E1254" s="67">
        <f t="shared" si="38"/>
        <v>44.238</v>
      </c>
      <c r="F1254" s="68">
        <v>0.15</v>
      </c>
      <c r="G1254" s="65"/>
      <c r="H1254" s="65" t="s">
        <v>2339</v>
      </c>
      <c r="I1254" s="127">
        <v>44587</v>
      </c>
      <c r="J1254" s="66" t="s">
        <v>2379</v>
      </c>
      <c r="K1254" s="83" t="s">
        <v>3590</v>
      </c>
      <c r="L1254" s="30">
        <v>50836</v>
      </c>
      <c r="M1254" s="83" t="str">
        <f>VLOOKUP(L1254,Kardex!$A$1:$I$4996,2,FALSE)</f>
        <v>RODRIGUEZ FLORES MARIA ALICIA</v>
      </c>
      <c r="N1254" s="83" t="str">
        <f>VLOOKUP(L1254,Kardex!$A$1:$I$4996,4,FALSE)</f>
        <v>ASESOR</v>
      </c>
      <c r="O1254" s="83" t="str">
        <f>VLOOKUP(L1254,Kardex!$A$1:$I$4996,5,FALSE)</f>
        <v>NL MTY VISTA HERMOSA</v>
      </c>
      <c r="P1254" s="49">
        <v>0.3</v>
      </c>
      <c r="Q1254" s="120">
        <f t="shared" si="39"/>
        <v>13.2714</v>
      </c>
    </row>
    <row r="1255" spans="1:17" s="125" customFormat="1" ht="12" customHeight="1">
      <c r="A1255" s="83" t="s">
        <v>2335</v>
      </c>
      <c r="B1255" s="84" t="s">
        <v>1249</v>
      </c>
      <c r="C1255" s="34">
        <v>2882000023877</v>
      </c>
      <c r="D1255" s="35">
        <v>1175.52</v>
      </c>
      <c r="E1255" s="67">
        <f t="shared" si="38"/>
        <v>199.84</v>
      </c>
      <c r="F1255" s="68">
        <v>0.17000136109976863</v>
      </c>
      <c r="G1255" s="65"/>
      <c r="H1255" s="65" t="s">
        <v>3784</v>
      </c>
      <c r="I1255" s="127">
        <v>44588</v>
      </c>
      <c r="J1255" s="66" t="s">
        <v>2379</v>
      </c>
      <c r="K1255" s="83" t="s">
        <v>3286</v>
      </c>
      <c r="L1255" s="30">
        <v>50836</v>
      </c>
      <c r="M1255" s="83" t="str">
        <f>VLOOKUP(L1255,Kardex!$A$1:$I$4996,2,FALSE)</f>
        <v>RODRIGUEZ FLORES MARIA ALICIA</v>
      </c>
      <c r="N1255" s="83" t="str">
        <f>VLOOKUP(L1255,Kardex!$A$1:$I$4996,4,FALSE)</f>
        <v>ASESOR</v>
      </c>
      <c r="O1255" s="83" t="str">
        <f>VLOOKUP(L1255,Kardex!$A$1:$I$4996,5,FALSE)</f>
        <v>NL MTY VISTA HERMOSA</v>
      </c>
      <c r="P1255" s="49">
        <v>0.3</v>
      </c>
      <c r="Q1255" s="120">
        <f t="shared" si="39"/>
        <v>59.951999999999998</v>
      </c>
    </row>
    <row r="1256" spans="1:17" s="125" customFormat="1" ht="12" customHeight="1">
      <c r="A1256" s="83" t="s">
        <v>2335</v>
      </c>
      <c r="B1256" s="84" t="s">
        <v>1249</v>
      </c>
      <c r="C1256" s="34">
        <v>2882000024671</v>
      </c>
      <c r="D1256" s="35">
        <v>880.4</v>
      </c>
      <c r="E1256" s="67">
        <f t="shared" si="38"/>
        <v>149.66999999999999</v>
      </c>
      <c r="F1256" s="68">
        <v>0.17000227169468424</v>
      </c>
      <c r="G1256" s="65"/>
      <c r="H1256" s="65" t="s">
        <v>3784</v>
      </c>
      <c r="I1256" s="127">
        <v>44588</v>
      </c>
      <c r="J1256" s="66" t="s">
        <v>2379</v>
      </c>
      <c r="K1256" s="83" t="s">
        <v>3286</v>
      </c>
      <c r="L1256" s="30">
        <v>50836</v>
      </c>
      <c r="M1256" s="83" t="str">
        <f>VLOOKUP(L1256,Kardex!$A$1:$I$4996,2,FALSE)</f>
        <v>RODRIGUEZ FLORES MARIA ALICIA</v>
      </c>
      <c r="N1256" s="83" t="str">
        <f>VLOOKUP(L1256,Kardex!$A$1:$I$4996,4,FALSE)</f>
        <v>ASESOR</v>
      </c>
      <c r="O1256" s="83" t="str">
        <f>VLOOKUP(L1256,Kardex!$A$1:$I$4996,5,FALSE)</f>
        <v>NL MTY VISTA HERMOSA</v>
      </c>
      <c r="P1256" s="49">
        <v>0.3</v>
      </c>
      <c r="Q1256" s="120">
        <f t="shared" si="39"/>
        <v>44.900999999999996</v>
      </c>
    </row>
    <row r="1257" spans="1:17" s="125" customFormat="1" ht="12" customHeight="1">
      <c r="A1257" s="83" t="s">
        <v>2311</v>
      </c>
      <c r="B1257" s="84" t="s">
        <v>1249</v>
      </c>
      <c r="C1257" s="34">
        <v>4011900435821</v>
      </c>
      <c r="D1257" s="35">
        <v>679.58</v>
      </c>
      <c r="E1257" s="67">
        <f t="shared" si="38"/>
        <v>101.937</v>
      </c>
      <c r="F1257" s="68">
        <v>0.15</v>
      </c>
      <c r="G1257" s="65"/>
      <c r="H1257" s="65" t="s">
        <v>2339</v>
      </c>
      <c r="I1257" s="127">
        <v>44593</v>
      </c>
      <c r="J1257" s="66" t="s">
        <v>2379</v>
      </c>
      <c r="K1257" s="83" t="s">
        <v>3287</v>
      </c>
      <c r="L1257" s="30">
        <v>62497</v>
      </c>
      <c r="M1257" s="83" t="str">
        <f>VLOOKUP(L1257,Kardex!$A$1:$I$4996,2,FALSE)</f>
        <v>VILLARREAL  RODRIGUEZ JESUS ANGEL</v>
      </c>
      <c r="N1257" s="83" t="str">
        <f>VLOOKUP(L1257,Kardex!$A$1:$I$4996,4,FALSE)</f>
        <v>DIRECTOR DE CENTRO FINANCIERO</v>
      </c>
      <c r="O1257" s="83" t="str">
        <f>VLOOKUP(L1257,Kardex!$A$1:$I$4996,5,FALSE)</f>
        <v>NL MTY VISTA HERMOSA</v>
      </c>
      <c r="P1257" s="49">
        <v>0.3</v>
      </c>
      <c r="Q1257" s="120">
        <f t="shared" si="39"/>
        <v>30.581099999999999</v>
      </c>
    </row>
    <row r="1258" spans="1:17" s="125" customFormat="1" ht="12" customHeight="1">
      <c r="A1258" s="83" t="s">
        <v>2311</v>
      </c>
      <c r="B1258" s="84" t="s">
        <v>1249</v>
      </c>
      <c r="C1258" s="34">
        <v>4012000035939</v>
      </c>
      <c r="D1258" s="35">
        <v>393.46</v>
      </c>
      <c r="E1258" s="67">
        <f t="shared" si="38"/>
        <v>59.018999999999991</v>
      </c>
      <c r="F1258" s="68">
        <v>0.15</v>
      </c>
      <c r="G1258" s="65"/>
      <c r="H1258" s="65" t="s">
        <v>2339</v>
      </c>
      <c r="I1258" s="127">
        <v>44568</v>
      </c>
      <c r="J1258" s="66" t="s">
        <v>2379</v>
      </c>
      <c r="K1258" s="83" t="s">
        <v>3288</v>
      </c>
      <c r="L1258" s="30">
        <v>50453</v>
      </c>
      <c r="M1258" s="83" t="str">
        <f>VLOOKUP(L1258,Kardex!$A$1:$I$4996,2,FALSE)</f>
        <v>CUELLAR VALLE JOSE LUIS</v>
      </c>
      <c r="N1258" s="83" t="str">
        <f>VLOOKUP(L1258,Kardex!$A$1:$I$4996,4,FALSE)</f>
        <v>ASESOR</v>
      </c>
      <c r="O1258" s="83" t="str">
        <f>VLOOKUP(L1258,Kardex!$A$1:$I$4996,5,FALSE)</f>
        <v>NL SAN PEDRO GOMEZ MORIN</v>
      </c>
      <c r="P1258" s="49">
        <v>0.3</v>
      </c>
      <c r="Q1258" s="120">
        <f t="shared" si="39"/>
        <v>17.705699999999997</v>
      </c>
    </row>
    <row r="1259" spans="1:17" s="125" customFormat="1" ht="12" customHeight="1">
      <c r="A1259" s="83" t="s">
        <v>2311</v>
      </c>
      <c r="B1259" s="84" t="s">
        <v>1249</v>
      </c>
      <c r="C1259" s="34">
        <v>4012100064981</v>
      </c>
      <c r="D1259" s="35">
        <v>581.17999999999995</v>
      </c>
      <c r="E1259" s="67">
        <f t="shared" si="38"/>
        <v>87.176999999999992</v>
      </c>
      <c r="F1259" s="68">
        <v>0.15</v>
      </c>
      <c r="G1259" s="65"/>
      <c r="H1259" s="65" t="s">
        <v>2339</v>
      </c>
      <c r="I1259" s="127">
        <v>44568</v>
      </c>
      <c r="J1259" s="66" t="s">
        <v>2322</v>
      </c>
      <c r="K1259" s="83" t="s">
        <v>3289</v>
      </c>
      <c r="L1259" s="30">
        <v>50453</v>
      </c>
      <c r="M1259" s="83" t="str">
        <f>VLOOKUP(L1259,Kardex!$A$1:$I$4996,2,FALSE)</f>
        <v>CUELLAR VALLE JOSE LUIS</v>
      </c>
      <c r="N1259" s="83" t="str">
        <f>VLOOKUP(L1259,Kardex!$A$1:$I$4996,4,FALSE)</f>
        <v>ASESOR</v>
      </c>
      <c r="O1259" s="83" t="str">
        <f>VLOOKUP(L1259,Kardex!$A$1:$I$4996,5,FALSE)</f>
        <v>NL SAN PEDRO GOMEZ MORIN</v>
      </c>
      <c r="P1259" s="49">
        <v>0.3</v>
      </c>
      <c r="Q1259" s="120">
        <f t="shared" si="39"/>
        <v>26.153099999999998</v>
      </c>
    </row>
    <row r="1260" spans="1:17" s="125" customFormat="1" ht="12" customHeight="1">
      <c r="A1260" s="83" t="s">
        <v>2311</v>
      </c>
      <c r="B1260" s="84" t="s">
        <v>1249</v>
      </c>
      <c r="C1260" s="34">
        <v>4011900435686</v>
      </c>
      <c r="D1260" s="35">
        <v>376.11</v>
      </c>
      <c r="E1260" s="67">
        <f t="shared" si="38"/>
        <v>56.416499999999999</v>
      </c>
      <c r="F1260" s="68">
        <v>0.15</v>
      </c>
      <c r="G1260" s="65"/>
      <c r="H1260" s="65" t="s">
        <v>2339</v>
      </c>
      <c r="I1260" s="127">
        <v>44578</v>
      </c>
      <c r="J1260" s="66" t="s">
        <v>2379</v>
      </c>
      <c r="K1260" s="83" t="s">
        <v>2510</v>
      </c>
      <c r="L1260" s="30">
        <v>50453</v>
      </c>
      <c r="M1260" s="83" t="str">
        <f>VLOOKUP(L1260,Kardex!$A$1:$I$4996,2,FALSE)</f>
        <v>CUELLAR VALLE JOSE LUIS</v>
      </c>
      <c r="N1260" s="83" t="str">
        <f>VLOOKUP(L1260,Kardex!$A$1:$I$4996,4,FALSE)</f>
        <v>ASESOR</v>
      </c>
      <c r="O1260" s="83" t="str">
        <f>VLOOKUP(L1260,Kardex!$A$1:$I$4996,5,FALSE)</f>
        <v>NL SAN PEDRO GOMEZ MORIN</v>
      </c>
      <c r="P1260" s="49">
        <v>0.3</v>
      </c>
      <c r="Q1260" s="120">
        <f t="shared" si="39"/>
        <v>16.924949999999999</v>
      </c>
    </row>
    <row r="1261" spans="1:17" s="125" customFormat="1" ht="12" customHeight="1">
      <c r="A1261" s="83" t="s">
        <v>2311</v>
      </c>
      <c r="B1261" s="84" t="s">
        <v>1249</v>
      </c>
      <c r="C1261" s="34">
        <v>4012000092530</v>
      </c>
      <c r="D1261" s="35">
        <v>1032.8399999999999</v>
      </c>
      <c r="E1261" s="67">
        <f t="shared" si="38"/>
        <v>154.92599999999999</v>
      </c>
      <c r="F1261" s="68">
        <v>0.15</v>
      </c>
      <c r="G1261" s="65"/>
      <c r="H1261" s="65" t="s">
        <v>2339</v>
      </c>
      <c r="I1261" s="127">
        <v>44594</v>
      </c>
      <c r="J1261" s="66" t="s">
        <v>2379</v>
      </c>
      <c r="K1261" s="83" t="s">
        <v>3667</v>
      </c>
      <c r="L1261" s="30">
        <v>50453</v>
      </c>
      <c r="M1261" s="83" t="str">
        <f>VLOOKUP(L1261,Kardex!$A$1:$I$4996,2,FALSE)</f>
        <v>CUELLAR VALLE JOSE LUIS</v>
      </c>
      <c r="N1261" s="83" t="str">
        <f>VLOOKUP(L1261,Kardex!$A$1:$I$4996,4,FALSE)</f>
        <v>ASESOR</v>
      </c>
      <c r="O1261" s="83" t="str">
        <f>VLOOKUP(L1261,Kardex!$A$1:$I$4996,5,FALSE)</f>
        <v>NL SAN PEDRO GOMEZ MORIN</v>
      </c>
      <c r="P1261" s="49">
        <v>0.3</v>
      </c>
      <c r="Q1261" s="120">
        <f t="shared" si="39"/>
        <v>46.477799999999995</v>
      </c>
    </row>
    <row r="1262" spans="1:17" s="125" customFormat="1" ht="12" customHeight="1">
      <c r="A1262" s="83" t="s">
        <v>2335</v>
      </c>
      <c r="B1262" s="84" t="s">
        <v>1249</v>
      </c>
      <c r="C1262" s="34">
        <v>2882000020966</v>
      </c>
      <c r="D1262" s="35">
        <v>6336.83</v>
      </c>
      <c r="E1262" s="67">
        <f t="shared" si="38"/>
        <v>1181.8399999999999</v>
      </c>
      <c r="F1262" s="68">
        <v>0.18650334631037915</v>
      </c>
      <c r="G1262" s="65"/>
      <c r="H1262" s="65" t="s">
        <v>3784</v>
      </c>
      <c r="I1262" s="127">
        <v>44568</v>
      </c>
      <c r="J1262" s="66" t="s">
        <v>2379</v>
      </c>
      <c r="K1262" s="83" t="s">
        <v>3290</v>
      </c>
      <c r="L1262" s="30">
        <v>50347</v>
      </c>
      <c r="M1262" s="83" t="str">
        <f>VLOOKUP(L1262,Kardex!$A$1:$I$4996,2,FALSE)</f>
        <v>DE LA GARZA AYALA MARCELA CECILIA</v>
      </c>
      <c r="N1262" s="83" t="str">
        <f>VLOOKUP(L1262,Kardex!$A$1:$I$4996,4,FALSE)</f>
        <v>ASESOR</v>
      </c>
      <c r="O1262" s="83" t="str">
        <f>VLOOKUP(L1262,Kardex!$A$1:$I$4996,5,FALSE)</f>
        <v>NL SAN PEDRO GOMEZ MORIN</v>
      </c>
      <c r="P1262" s="49">
        <v>0.3</v>
      </c>
      <c r="Q1262" s="120">
        <f t="shared" si="39"/>
        <v>354.55199999999996</v>
      </c>
    </row>
    <row r="1263" spans="1:17" s="125" customFormat="1" ht="12" customHeight="1">
      <c r="A1263" s="83" t="s">
        <v>2311</v>
      </c>
      <c r="B1263" s="84" t="s">
        <v>1249</v>
      </c>
      <c r="C1263" s="34">
        <v>4012000104637</v>
      </c>
      <c r="D1263" s="35">
        <v>314.64999999999998</v>
      </c>
      <c r="E1263" s="67">
        <f t="shared" si="38"/>
        <v>47.197499999999998</v>
      </c>
      <c r="F1263" s="68">
        <v>0.15</v>
      </c>
      <c r="G1263" s="65"/>
      <c r="H1263" s="65" t="s">
        <v>2339</v>
      </c>
      <c r="I1263" s="127">
        <v>44581</v>
      </c>
      <c r="J1263" s="66" t="s">
        <v>2379</v>
      </c>
      <c r="K1263" s="83" t="s">
        <v>3291</v>
      </c>
      <c r="L1263" s="30">
        <v>50347</v>
      </c>
      <c r="M1263" s="83" t="str">
        <f>VLOOKUP(L1263,Kardex!$A$1:$I$4996,2,FALSE)</f>
        <v>DE LA GARZA AYALA MARCELA CECILIA</v>
      </c>
      <c r="N1263" s="83" t="str">
        <f>VLOOKUP(L1263,Kardex!$A$1:$I$4996,4,FALSE)</f>
        <v>ASESOR</v>
      </c>
      <c r="O1263" s="83" t="str">
        <f>VLOOKUP(L1263,Kardex!$A$1:$I$4996,5,FALSE)</f>
        <v>NL SAN PEDRO GOMEZ MORIN</v>
      </c>
      <c r="P1263" s="49">
        <v>0.3</v>
      </c>
      <c r="Q1263" s="120">
        <f t="shared" si="39"/>
        <v>14.159249999999998</v>
      </c>
    </row>
    <row r="1264" spans="1:17" s="125" customFormat="1" ht="12" customHeight="1">
      <c r="A1264" s="83" t="s">
        <v>2311</v>
      </c>
      <c r="B1264" s="84" t="s">
        <v>1249</v>
      </c>
      <c r="C1264" s="34">
        <v>4012000104637</v>
      </c>
      <c r="D1264" s="35">
        <v>314.64999999999998</v>
      </c>
      <c r="E1264" s="67">
        <f t="shared" si="38"/>
        <v>47.197499999999998</v>
      </c>
      <c r="F1264" s="68">
        <v>0.15</v>
      </c>
      <c r="G1264" s="65"/>
      <c r="H1264" s="65" t="s">
        <v>2339</v>
      </c>
      <c r="I1264" s="127">
        <v>44581</v>
      </c>
      <c r="J1264" s="66" t="s">
        <v>2379</v>
      </c>
      <c r="K1264" s="83" t="s">
        <v>3291</v>
      </c>
      <c r="L1264" s="30">
        <v>50347</v>
      </c>
      <c r="M1264" s="83" t="str">
        <f>VLOOKUP(L1264,Kardex!$A$1:$I$4996,2,FALSE)</f>
        <v>DE LA GARZA AYALA MARCELA CECILIA</v>
      </c>
      <c r="N1264" s="83" t="str">
        <f>VLOOKUP(L1264,Kardex!$A$1:$I$4996,4,FALSE)</f>
        <v>ASESOR</v>
      </c>
      <c r="O1264" s="83" t="str">
        <f>VLOOKUP(L1264,Kardex!$A$1:$I$4996,5,FALSE)</f>
        <v>NL SAN PEDRO GOMEZ MORIN</v>
      </c>
      <c r="P1264" s="49">
        <v>0.3</v>
      </c>
      <c r="Q1264" s="120">
        <f t="shared" si="39"/>
        <v>14.159249999999998</v>
      </c>
    </row>
    <row r="1265" spans="1:18" s="125" customFormat="1" ht="12" customHeight="1">
      <c r="A1265" s="83" t="s">
        <v>2311</v>
      </c>
      <c r="B1265" s="84" t="s">
        <v>1249</v>
      </c>
      <c r="C1265" s="34">
        <v>4011900474593</v>
      </c>
      <c r="D1265" s="35">
        <v>493.69</v>
      </c>
      <c r="E1265" s="67">
        <f t="shared" si="38"/>
        <v>74.0535</v>
      </c>
      <c r="F1265" s="68">
        <v>0.15</v>
      </c>
      <c r="G1265" s="65"/>
      <c r="H1265" s="65" t="s">
        <v>2339</v>
      </c>
      <c r="I1265" s="127">
        <v>44571</v>
      </c>
      <c r="J1265" s="66" t="s">
        <v>2379</v>
      </c>
      <c r="K1265" s="83" t="s">
        <v>3292</v>
      </c>
      <c r="L1265" s="30">
        <v>50551</v>
      </c>
      <c r="M1265" s="83" t="str">
        <f>VLOOKUP(L1265,Kardex!$A$1:$I$4996,2,FALSE)</f>
        <v>GARZA CARRILLO DELIA TERESITA</v>
      </c>
      <c r="N1265" s="83" t="str">
        <f>VLOOKUP(L1265,Kardex!$A$1:$I$4996,4,FALSE)</f>
        <v>ASESOR</v>
      </c>
      <c r="O1265" s="83" t="str">
        <f>VLOOKUP(L1265,Kardex!$A$1:$I$4996,5,FALSE)</f>
        <v>NL SAN PEDRO GOMEZ MORIN</v>
      </c>
      <c r="P1265" s="49">
        <v>0.3</v>
      </c>
      <c r="Q1265" s="120">
        <f t="shared" si="39"/>
        <v>22.216049999999999</v>
      </c>
    </row>
    <row r="1266" spans="1:18" s="125" customFormat="1" ht="12" customHeight="1">
      <c r="A1266" s="83" t="s">
        <v>2311</v>
      </c>
      <c r="B1266" s="84" t="s">
        <v>1249</v>
      </c>
      <c r="C1266" s="34">
        <v>4012000104660</v>
      </c>
      <c r="D1266" s="35">
        <v>567.22</v>
      </c>
      <c r="E1266" s="67">
        <f t="shared" si="38"/>
        <v>85.082999999999998</v>
      </c>
      <c r="F1266" s="68">
        <v>0.15</v>
      </c>
      <c r="G1266" s="65"/>
      <c r="H1266" s="65" t="s">
        <v>2339</v>
      </c>
      <c r="I1266" s="127">
        <v>44575</v>
      </c>
      <c r="J1266" s="66" t="s">
        <v>2379</v>
      </c>
      <c r="K1266" s="83" t="s">
        <v>3293</v>
      </c>
      <c r="L1266" s="30">
        <v>50551</v>
      </c>
      <c r="M1266" s="83" t="str">
        <f>VLOOKUP(L1266,Kardex!$A$1:$I$4996,2,FALSE)</f>
        <v>GARZA CARRILLO DELIA TERESITA</v>
      </c>
      <c r="N1266" s="83" t="str">
        <f>VLOOKUP(L1266,Kardex!$A$1:$I$4996,4,FALSE)</f>
        <v>ASESOR</v>
      </c>
      <c r="O1266" s="83" t="str">
        <f>VLOOKUP(L1266,Kardex!$A$1:$I$4996,5,FALSE)</f>
        <v>NL SAN PEDRO GOMEZ MORIN</v>
      </c>
      <c r="P1266" s="49">
        <v>0.3</v>
      </c>
      <c r="Q1266" s="120">
        <f t="shared" si="39"/>
        <v>25.524899999999999</v>
      </c>
    </row>
    <row r="1267" spans="1:18" s="125" customFormat="1" ht="12" customHeight="1">
      <c r="A1267" s="83" t="s">
        <v>2311</v>
      </c>
      <c r="B1267" s="84" t="s">
        <v>1249</v>
      </c>
      <c r="C1267" s="34">
        <v>4012000239043</v>
      </c>
      <c r="D1267" s="35">
        <v>179.39</v>
      </c>
      <c r="E1267" s="67">
        <f t="shared" si="38"/>
        <v>26.908499999999997</v>
      </c>
      <c r="F1267" s="68">
        <v>0.15</v>
      </c>
      <c r="G1267" s="65"/>
      <c r="H1267" s="65" t="s">
        <v>2339</v>
      </c>
      <c r="I1267" s="127">
        <v>44588</v>
      </c>
      <c r="J1267" s="66" t="s">
        <v>2379</v>
      </c>
      <c r="K1267" s="83" t="s">
        <v>3294</v>
      </c>
      <c r="L1267" s="30">
        <v>53322</v>
      </c>
      <c r="M1267" s="83" t="str">
        <f>VLOOKUP(L1267,Kardex!$A$1:$I$4996,2,FALSE)</f>
        <v>LOZANO DORADO ROBERTO JULIO</v>
      </c>
      <c r="N1267" s="83" t="str">
        <f>VLOOKUP(L1267,Kardex!$A$1:$I$4996,4,FALSE)</f>
        <v>DIRECTOR DE PROMOCION</v>
      </c>
      <c r="O1267" s="83" t="str">
        <f>VLOOKUP(L1267,Kardex!$A$1:$I$4996,5,FALSE)</f>
        <v>NL SAN PEDRO GOMEZ MORIN</v>
      </c>
      <c r="P1267" s="49">
        <v>0.3</v>
      </c>
      <c r="Q1267" s="120">
        <f t="shared" si="39"/>
        <v>8.0725499999999979</v>
      </c>
    </row>
    <row r="1268" spans="1:18" s="125" customFormat="1" ht="12" customHeight="1">
      <c r="A1268" s="83" t="s">
        <v>2311</v>
      </c>
      <c r="B1268" s="84" t="s">
        <v>1249</v>
      </c>
      <c r="C1268" s="34">
        <v>4012000033359</v>
      </c>
      <c r="D1268" s="35">
        <v>449.54</v>
      </c>
      <c r="E1268" s="67">
        <f t="shared" si="38"/>
        <v>67.430999999999997</v>
      </c>
      <c r="F1268" s="68">
        <v>0.15</v>
      </c>
      <c r="G1268" s="65"/>
      <c r="H1268" s="65" t="s">
        <v>2339</v>
      </c>
      <c r="I1268" s="127">
        <v>44575</v>
      </c>
      <c r="J1268" s="66" t="s">
        <v>2379</v>
      </c>
      <c r="K1268" s="83" t="s">
        <v>2432</v>
      </c>
      <c r="L1268" s="30">
        <v>50787</v>
      </c>
      <c r="M1268" s="83" t="str">
        <f>VLOOKUP(L1268,Kardex!$A$1:$I$4996,2,FALSE)</f>
        <v>MONTOYA CORONADO ORALIA</v>
      </c>
      <c r="N1268" s="83" t="str">
        <f>VLOOKUP(L1268,Kardex!$A$1:$I$4996,4,FALSE)</f>
        <v>ASESOR</v>
      </c>
      <c r="O1268" s="83" t="str">
        <f>VLOOKUP(L1268,Kardex!$A$1:$I$4996,5,FALSE)</f>
        <v>NL SAN PEDRO GOMEZ MORIN</v>
      </c>
      <c r="P1268" s="49">
        <v>0.3</v>
      </c>
      <c r="Q1268" s="120">
        <f t="shared" si="39"/>
        <v>20.229299999999999</v>
      </c>
    </row>
    <row r="1269" spans="1:18" s="125" customFormat="1" ht="12" customHeight="1">
      <c r="A1269" s="83" t="s">
        <v>2311</v>
      </c>
      <c r="B1269" s="84" t="s">
        <v>1249</v>
      </c>
      <c r="C1269" s="34">
        <v>4012100104219</v>
      </c>
      <c r="D1269" s="35">
        <v>391.85</v>
      </c>
      <c r="E1269" s="67">
        <f t="shared" si="38"/>
        <v>58.777500000000003</v>
      </c>
      <c r="F1269" s="68">
        <v>0.15</v>
      </c>
      <c r="G1269" s="65"/>
      <c r="H1269" s="65" t="s">
        <v>2339</v>
      </c>
      <c r="I1269" s="127">
        <v>44578</v>
      </c>
      <c r="J1269" s="66" t="s">
        <v>2322</v>
      </c>
      <c r="K1269" s="83" t="s">
        <v>3295</v>
      </c>
      <c r="L1269" s="30">
        <v>50787</v>
      </c>
      <c r="M1269" s="83" t="str">
        <f>VLOOKUP(L1269,Kardex!$A$1:$I$4996,2,FALSE)</f>
        <v>MONTOYA CORONADO ORALIA</v>
      </c>
      <c r="N1269" s="83" t="str">
        <f>VLOOKUP(L1269,Kardex!$A$1:$I$4996,4,FALSE)</f>
        <v>ASESOR</v>
      </c>
      <c r="O1269" s="83" t="str">
        <f>VLOOKUP(L1269,Kardex!$A$1:$I$4996,5,FALSE)</f>
        <v>NL SAN PEDRO GOMEZ MORIN</v>
      </c>
      <c r="P1269" s="49">
        <v>0.3</v>
      </c>
      <c r="Q1269" s="120">
        <f t="shared" si="39"/>
        <v>17.63325</v>
      </c>
    </row>
    <row r="1270" spans="1:18" s="125" customFormat="1" ht="12" customHeight="1">
      <c r="A1270" s="83" t="s">
        <v>2311</v>
      </c>
      <c r="B1270" s="84" t="s">
        <v>1249</v>
      </c>
      <c r="C1270" s="34">
        <v>4012000092539</v>
      </c>
      <c r="D1270" s="35">
        <v>482.12</v>
      </c>
      <c r="E1270" s="67">
        <f t="shared" si="38"/>
        <v>72.317999999999998</v>
      </c>
      <c r="F1270" s="68">
        <v>0.15</v>
      </c>
      <c r="G1270" s="65"/>
      <c r="H1270" s="65" t="s">
        <v>2339</v>
      </c>
      <c r="I1270" s="127">
        <v>44582</v>
      </c>
      <c r="J1270" s="66" t="s">
        <v>2379</v>
      </c>
      <c r="K1270" s="83" t="s">
        <v>3296</v>
      </c>
      <c r="L1270" s="30">
        <v>50787</v>
      </c>
      <c r="M1270" s="83" t="str">
        <f>VLOOKUP(L1270,Kardex!$A$1:$I$4996,2,FALSE)</f>
        <v>MONTOYA CORONADO ORALIA</v>
      </c>
      <c r="N1270" s="83" t="str">
        <f>VLOOKUP(L1270,Kardex!$A$1:$I$4996,4,FALSE)</f>
        <v>ASESOR</v>
      </c>
      <c r="O1270" s="83" t="str">
        <f>VLOOKUP(L1270,Kardex!$A$1:$I$4996,5,FALSE)</f>
        <v>NL SAN PEDRO GOMEZ MORIN</v>
      </c>
      <c r="P1270" s="49">
        <v>0.3</v>
      </c>
      <c r="Q1270" s="120">
        <f t="shared" si="39"/>
        <v>21.695399999999999</v>
      </c>
    </row>
    <row r="1271" spans="1:18" s="125" customFormat="1" ht="12" customHeight="1">
      <c r="A1271" s="83" t="s">
        <v>2338</v>
      </c>
      <c r="B1271" s="84" t="s">
        <v>1249</v>
      </c>
      <c r="C1271" s="34">
        <v>3101900004503</v>
      </c>
      <c r="D1271" s="35">
        <v>619.69000000000005</v>
      </c>
      <c r="E1271" s="67">
        <f t="shared" si="38"/>
        <v>80.559700000000007</v>
      </c>
      <c r="F1271" s="68">
        <v>0.13</v>
      </c>
      <c r="G1271" s="65"/>
      <c r="H1271" s="65" t="s">
        <v>2265</v>
      </c>
      <c r="I1271" s="127">
        <v>44589</v>
      </c>
      <c r="J1271" s="66" t="s">
        <v>2379</v>
      </c>
      <c r="K1271" s="83" t="s">
        <v>2432</v>
      </c>
      <c r="L1271" s="30">
        <v>50787</v>
      </c>
      <c r="M1271" s="83" t="str">
        <f>VLOOKUP(L1271,Kardex!$A$1:$I$4996,2,FALSE)</f>
        <v>MONTOYA CORONADO ORALIA</v>
      </c>
      <c r="N1271" s="83" t="str">
        <f>VLOOKUP(L1271,Kardex!$A$1:$I$4996,4,FALSE)</f>
        <v>ASESOR</v>
      </c>
      <c r="O1271" s="83" t="str">
        <f>VLOOKUP(L1271,Kardex!$A$1:$I$4996,5,FALSE)</f>
        <v>NL SAN PEDRO GOMEZ MORIN</v>
      </c>
      <c r="P1271" s="49">
        <v>0.3</v>
      </c>
      <c r="Q1271" s="120">
        <f t="shared" si="39"/>
        <v>24.167910000000003</v>
      </c>
    </row>
    <row r="1272" spans="1:18" s="125" customFormat="1" ht="12" customHeight="1">
      <c r="A1272" s="83" t="s">
        <v>2311</v>
      </c>
      <c r="B1272" s="84" t="s">
        <v>1249</v>
      </c>
      <c r="C1272" s="34">
        <v>4011900474309</v>
      </c>
      <c r="D1272" s="35">
        <v>1699.61</v>
      </c>
      <c r="E1272" s="67">
        <f t="shared" si="38"/>
        <v>254.94149999999996</v>
      </c>
      <c r="F1272" s="68">
        <v>0.15</v>
      </c>
      <c r="G1272" s="65"/>
      <c r="H1272" s="65" t="s">
        <v>2265</v>
      </c>
      <c r="I1272" s="127">
        <v>44587</v>
      </c>
      <c r="J1272" s="66" t="s">
        <v>2379</v>
      </c>
      <c r="K1272" s="83" t="s">
        <v>2390</v>
      </c>
      <c r="L1272" s="30">
        <v>61815</v>
      </c>
      <c r="M1272" s="83" t="str">
        <f>VLOOKUP(L1272,Kardex!$A$1:$I$4996,2,FALSE)</f>
        <v>RODRIGUEZ AVIÑA MARISOL ALEJANDRA</v>
      </c>
      <c r="N1272" s="83" t="str">
        <f>VLOOKUP(L1272,Kardex!$A$1:$I$4996,4,FALSE)</f>
        <v>OPERADOR TELEFONICO</v>
      </c>
      <c r="O1272" s="83" t="str">
        <f>VLOOKUP(L1272,Kardex!$A$1:$I$4996,5,FALSE)</f>
        <v>SERVICIOS CAT</v>
      </c>
      <c r="P1272" s="49">
        <v>0.3</v>
      </c>
      <c r="Q1272" s="120">
        <f t="shared" si="39"/>
        <v>76.482449999999986</v>
      </c>
      <c r="R1272" s="125">
        <f>VLOOKUP(C1272,'Historico Cat'!$D$2:$S$140,16,FALSE)</f>
        <v>0</v>
      </c>
    </row>
    <row r="1273" spans="1:18" s="125" customFormat="1" ht="12" customHeight="1">
      <c r="A1273" s="83" t="s">
        <v>2338</v>
      </c>
      <c r="B1273" s="84" t="s">
        <v>1249</v>
      </c>
      <c r="C1273" s="34">
        <v>3101900016943</v>
      </c>
      <c r="D1273" s="35">
        <v>2944.92</v>
      </c>
      <c r="E1273" s="67">
        <f t="shared" si="38"/>
        <v>382.83960000000002</v>
      </c>
      <c r="F1273" s="68">
        <v>0.13</v>
      </c>
      <c r="G1273" s="65"/>
      <c r="H1273" s="65" t="s">
        <v>2266</v>
      </c>
      <c r="I1273" s="127">
        <v>44578</v>
      </c>
      <c r="J1273" s="66" t="s">
        <v>2379</v>
      </c>
      <c r="K1273" s="83" t="s">
        <v>3680</v>
      </c>
      <c r="L1273" s="30">
        <v>63642</v>
      </c>
      <c r="M1273" s="83" t="str">
        <f>VLOOKUP(L1273,Kardex!$A$1:$I$4996,2,FALSE)</f>
        <v>PONS GARZA SERGIO GABRIEL</v>
      </c>
      <c r="N1273" s="83" t="str">
        <f>VLOOKUP(L1273,Kardex!$A$1:$I$4996,4,FALSE)</f>
        <v>ASESOR</v>
      </c>
      <c r="O1273" s="83" t="str">
        <f>VLOOKUP(L1273,Kardex!$A$1:$I$4996,5,FALSE)</f>
        <v>NL SAN PEDRO VALLE</v>
      </c>
      <c r="P1273" s="49">
        <v>0.3</v>
      </c>
      <c r="Q1273" s="120">
        <f t="shared" si="39"/>
        <v>114.85188000000001</v>
      </c>
    </row>
    <row r="1274" spans="1:18" s="125" customFormat="1" ht="12" customHeight="1">
      <c r="A1274" s="83" t="s">
        <v>2311</v>
      </c>
      <c r="B1274" s="84" t="s">
        <v>1249</v>
      </c>
      <c r="C1274" s="34">
        <v>4012000153747</v>
      </c>
      <c r="D1274" s="35">
        <v>629.17999999999995</v>
      </c>
      <c r="E1274" s="67">
        <f t="shared" si="38"/>
        <v>94.376999999999995</v>
      </c>
      <c r="F1274" s="68">
        <v>0.15</v>
      </c>
      <c r="G1274" s="65"/>
      <c r="H1274" s="65" t="s">
        <v>2339</v>
      </c>
      <c r="I1274" s="127">
        <v>44568</v>
      </c>
      <c r="J1274" s="66" t="s">
        <v>2379</v>
      </c>
      <c r="K1274" s="83" t="s">
        <v>3297</v>
      </c>
      <c r="L1274" s="30">
        <v>52396</v>
      </c>
      <c r="M1274" s="83" t="str">
        <f>VLOOKUP(L1274,Kardex!$A$1:$I$4996,2,FALSE)</f>
        <v>MERCADO VILLARREAL JAVIER OMAR</v>
      </c>
      <c r="N1274" s="83" t="str">
        <f>VLOOKUP(L1274,Kardex!$A$1:$I$4996,4,FALSE)</f>
        <v>ASESOR SENIOR</v>
      </c>
      <c r="O1274" s="83" t="str">
        <f>VLOOKUP(L1274,Kardex!$A$1:$I$4996,5,FALSE)</f>
        <v>NL SAN PEDRO VALLE</v>
      </c>
      <c r="P1274" s="49">
        <v>0.3</v>
      </c>
      <c r="Q1274" s="120">
        <f t="shared" si="39"/>
        <v>28.313099999999999</v>
      </c>
    </row>
    <row r="1275" spans="1:18" s="125" customFormat="1" ht="12" customHeight="1">
      <c r="A1275" s="83" t="s">
        <v>2335</v>
      </c>
      <c r="B1275" s="84" t="s">
        <v>1249</v>
      </c>
      <c r="C1275" s="34">
        <v>2882000030694</v>
      </c>
      <c r="D1275" s="35">
        <v>2337.35</v>
      </c>
      <c r="E1275" s="67">
        <f t="shared" si="38"/>
        <v>397.35</v>
      </c>
      <c r="F1275" s="68">
        <v>0.17000021391747067</v>
      </c>
      <c r="G1275" s="65"/>
      <c r="H1275" s="65" t="s">
        <v>3784</v>
      </c>
      <c r="I1275" s="127">
        <v>44589</v>
      </c>
      <c r="J1275" s="66" t="s">
        <v>2379</v>
      </c>
      <c r="K1275" s="83" t="s">
        <v>3298</v>
      </c>
      <c r="L1275" s="30">
        <v>53996</v>
      </c>
      <c r="M1275" s="83" t="str">
        <f>VLOOKUP(L1275,Kardex!$A$1:$I$4996,2,FALSE)</f>
        <v>PEREZ SALINAS MANCERA MAURICIO</v>
      </c>
      <c r="N1275" s="83" t="str">
        <f>VLOOKUP(L1275,Kardex!$A$1:$I$4996,4,FALSE)</f>
        <v>ASESOR SENIOR</v>
      </c>
      <c r="O1275" s="83" t="str">
        <f>VLOOKUP(L1275,Kardex!$A$1:$I$4996,5,FALSE)</f>
        <v>NL SAN PEDRO VALLE</v>
      </c>
      <c r="P1275" s="49">
        <v>0.3</v>
      </c>
      <c r="Q1275" s="120">
        <f t="shared" si="39"/>
        <v>119.205</v>
      </c>
    </row>
    <row r="1276" spans="1:18" s="125" customFormat="1" ht="12" customHeight="1">
      <c r="A1276" s="83" t="s">
        <v>2338</v>
      </c>
      <c r="B1276" s="84" t="s">
        <v>1249</v>
      </c>
      <c r="C1276" s="34">
        <v>3101900016853</v>
      </c>
      <c r="D1276" s="35">
        <v>307.75</v>
      </c>
      <c r="E1276" s="67">
        <f t="shared" si="38"/>
        <v>40.0075</v>
      </c>
      <c r="F1276" s="68">
        <v>0.13</v>
      </c>
      <c r="G1276" s="65"/>
      <c r="H1276" s="65" t="s">
        <v>2339</v>
      </c>
      <c r="I1276" s="127">
        <v>44589</v>
      </c>
      <c r="J1276" s="66" t="s">
        <v>2379</v>
      </c>
      <c r="K1276" s="83" t="s">
        <v>3299</v>
      </c>
      <c r="L1276" s="30">
        <v>53996</v>
      </c>
      <c r="M1276" s="83" t="str">
        <f>VLOOKUP(L1276,Kardex!$A$1:$I$4996,2,FALSE)</f>
        <v>PEREZ SALINAS MANCERA MAURICIO</v>
      </c>
      <c r="N1276" s="83" t="str">
        <f>VLOOKUP(L1276,Kardex!$A$1:$I$4996,4,FALSE)</f>
        <v>ASESOR SENIOR</v>
      </c>
      <c r="O1276" s="83" t="str">
        <f>VLOOKUP(L1276,Kardex!$A$1:$I$4996,5,FALSE)</f>
        <v>NL SAN PEDRO VALLE</v>
      </c>
      <c r="P1276" s="49">
        <v>0.3</v>
      </c>
      <c r="Q1276" s="120">
        <f t="shared" si="39"/>
        <v>12.00225</v>
      </c>
    </row>
    <row r="1277" spans="1:18" s="125" customFormat="1" ht="12" customHeight="1">
      <c r="A1277" s="83" t="s">
        <v>2338</v>
      </c>
      <c r="B1277" s="84" t="s">
        <v>1249</v>
      </c>
      <c r="C1277" s="34">
        <v>3101900017100</v>
      </c>
      <c r="D1277" s="35">
        <v>761.57</v>
      </c>
      <c r="E1277" s="67">
        <f t="shared" si="38"/>
        <v>99.004100000000008</v>
      </c>
      <c r="F1277" s="68">
        <v>0.13</v>
      </c>
      <c r="G1277" s="65"/>
      <c r="H1277" s="65" t="s">
        <v>2339</v>
      </c>
      <c r="I1277" s="127">
        <v>44589</v>
      </c>
      <c r="J1277" s="66" t="s">
        <v>2379</v>
      </c>
      <c r="K1277" s="83" t="s">
        <v>3300</v>
      </c>
      <c r="L1277" s="30">
        <v>53996</v>
      </c>
      <c r="M1277" s="83" t="str">
        <f>VLOOKUP(L1277,Kardex!$A$1:$I$4996,2,FALSE)</f>
        <v>PEREZ SALINAS MANCERA MAURICIO</v>
      </c>
      <c r="N1277" s="83" t="str">
        <f>VLOOKUP(L1277,Kardex!$A$1:$I$4996,4,FALSE)</f>
        <v>ASESOR SENIOR</v>
      </c>
      <c r="O1277" s="83" t="str">
        <f>VLOOKUP(L1277,Kardex!$A$1:$I$4996,5,FALSE)</f>
        <v>NL SAN PEDRO VALLE</v>
      </c>
      <c r="P1277" s="49">
        <v>0.3</v>
      </c>
      <c r="Q1277" s="120">
        <f t="shared" si="39"/>
        <v>29.701230000000002</v>
      </c>
    </row>
    <row r="1278" spans="1:18" s="125" customFormat="1" ht="12" customHeight="1">
      <c r="A1278" s="83" t="s">
        <v>2311</v>
      </c>
      <c r="B1278" s="84" t="s">
        <v>1249</v>
      </c>
      <c r="C1278" s="34">
        <v>4012000104725</v>
      </c>
      <c r="D1278" s="35">
        <v>412.64</v>
      </c>
      <c r="E1278" s="67">
        <f t="shared" si="38"/>
        <v>61.895999999999994</v>
      </c>
      <c r="F1278" s="68">
        <v>0.15</v>
      </c>
      <c r="G1278" s="65"/>
      <c r="H1278" s="65" t="s">
        <v>2339</v>
      </c>
      <c r="I1278" s="127">
        <v>44589</v>
      </c>
      <c r="J1278" s="66" t="s">
        <v>2379</v>
      </c>
      <c r="K1278" s="83" t="s">
        <v>2632</v>
      </c>
      <c r="L1278" s="30">
        <v>53996</v>
      </c>
      <c r="M1278" s="83" t="str">
        <f>VLOOKUP(L1278,Kardex!$A$1:$I$4996,2,FALSE)</f>
        <v>PEREZ SALINAS MANCERA MAURICIO</v>
      </c>
      <c r="N1278" s="83" t="str">
        <f>VLOOKUP(L1278,Kardex!$A$1:$I$4996,4,FALSE)</f>
        <v>ASESOR SENIOR</v>
      </c>
      <c r="O1278" s="83" t="str">
        <f>VLOOKUP(L1278,Kardex!$A$1:$I$4996,5,FALSE)</f>
        <v>NL SAN PEDRO VALLE</v>
      </c>
      <c r="P1278" s="49">
        <v>0.3</v>
      </c>
      <c r="Q1278" s="120">
        <f t="shared" si="39"/>
        <v>18.568799999999996</v>
      </c>
    </row>
    <row r="1279" spans="1:18" s="125" customFormat="1" ht="12" customHeight="1">
      <c r="A1279" s="83" t="s">
        <v>2335</v>
      </c>
      <c r="B1279" s="84" t="s">
        <v>1249</v>
      </c>
      <c r="C1279" s="34">
        <v>2882000021459</v>
      </c>
      <c r="D1279" s="35">
        <v>9788.58</v>
      </c>
      <c r="E1279" s="67">
        <f t="shared" si="38"/>
        <v>1859.8302000000001</v>
      </c>
      <c r="F1279" s="68">
        <v>0.19</v>
      </c>
      <c r="G1279" s="65"/>
      <c r="H1279" s="65" t="s">
        <v>2308</v>
      </c>
      <c r="I1279" s="127">
        <v>44594</v>
      </c>
      <c r="J1279" s="66" t="s">
        <v>2379</v>
      </c>
      <c r="K1279" s="83" t="s">
        <v>4187</v>
      </c>
      <c r="L1279" s="30">
        <v>12</v>
      </c>
      <c r="M1279" s="83" t="str">
        <f>VLOOKUP(L1279,Kardex!$A$1:$I$4996,2,FALSE)</f>
        <v>DE SILVA ELIZONDO SYLVIA MARIA</v>
      </c>
      <c r="N1279" s="83" t="str">
        <f>VLOOKUP(L1279,Kardex!$A$1:$I$4996,4,FALSE)</f>
        <v>DIRECTOR DE PROMOCION</v>
      </c>
      <c r="O1279" s="83" t="str">
        <f>VLOOKUP(L1279,Kardex!$A$1:$I$4996,5,FALSE)</f>
        <v>NL SAN PEDRO VALLE</v>
      </c>
      <c r="P1279" s="49">
        <v>0.3</v>
      </c>
      <c r="Q1279" s="120">
        <f t="shared" si="39"/>
        <v>557.94906000000003</v>
      </c>
    </row>
    <row r="1280" spans="1:18" s="125" customFormat="1" ht="12" customHeight="1">
      <c r="A1280" s="83" t="s">
        <v>2335</v>
      </c>
      <c r="B1280" s="84" t="s">
        <v>1249</v>
      </c>
      <c r="C1280" s="34">
        <v>2882000022389</v>
      </c>
      <c r="D1280" s="35">
        <v>10865.47</v>
      </c>
      <c r="E1280" s="67">
        <f t="shared" si="38"/>
        <v>2064.4393</v>
      </c>
      <c r="F1280" s="68">
        <v>0.19</v>
      </c>
      <c r="G1280" s="65"/>
      <c r="H1280" s="65" t="s">
        <v>2308</v>
      </c>
      <c r="I1280" s="127">
        <v>44594</v>
      </c>
      <c r="J1280" s="66" t="s">
        <v>2379</v>
      </c>
      <c r="K1280" s="83" t="s">
        <v>4187</v>
      </c>
      <c r="L1280" s="30">
        <v>12</v>
      </c>
      <c r="M1280" s="83" t="str">
        <f>VLOOKUP(L1280,Kardex!$A$1:$I$4996,2,FALSE)</f>
        <v>DE SILVA ELIZONDO SYLVIA MARIA</v>
      </c>
      <c r="N1280" s="83" t="str">
        <f>VLOOKUP(L1280,Kardex!$A$1:$I$4996,4,FALSE)</f>
        <v>DIRECTOR DE PROMOCION</v>
      </c>
      <c r="O1280" s="83" t="str">
        <f>VLOOKUP(L1280,Kardex!$A$1:$I$4996,5,FALSE)</f>
        <v>NL SAN PEDRO VALLE</v>
      </c>
      <c r="P1280" s="49">
        <v>0.3</v>
      </c>
      <c r="Q1280" s="120">
        <f t="shared" si="39"/>
        <v>619.33178999999996</v>
      </c>
    </row>
    <row r="1281" spans="1:17" s="125" customFormat="1" ht="12" customHeight="1">
      <c r="A1281" s="83" t="s">
        <v>2338</v>
      </c>
      <c r="B1281" s="84" t="s">
        <v>1249</v>
      </c>
      <c r="C1281" s="34">
        <v>3101900016852</v>
      </c>
      <c r="D1281" s="35">
        <v>5065.0600000000004</v>
      </c>
      <c r="E1281" s="67">
        <f t="shared" si="38"/>
        <v>658.45780000000002</v>
      </c>
      <c r="F1281" s="68">
        <v>0.13</v>
      </c>
      <c r="G1281" s="65"/>
      <c r="H1281" s="65" t="s">
        <v>2266</v>
      </c>
      <c r="I1281" s="127">
        <v>44568</v>
      </c>
      <c r="J1281" s="66" t="s">
        <v>2379</v>
      </c>
      <c r="K1281" s="83" t="s">
        <v>4188</v>
      </c>
      <c r="L1281" s="30">
        <v>146</v>
      </c>
      <c r="M1281" s="83" t="str">
        <f>VLOOKUP(L1281,Kardex!$A$1:$I$4996,2,FALSE)</f>
        <v>PENA ORTEGA ROSALINDA</v>
      </c>
      <c r="N1281" s="83" t="str">
        <f>VLOOKUP(L1281,Kardex!$A$1:$I$4996,4,FALSE)</f>
        <v>DIRECTOR DE PROMOCION</v>
      </c>
      <c r="O1281" s="83" t="str">
        <f>VLOOKUP(L1281,Kardex!$A$1:$I$4996,5,FALSE)</f>
        <v>NL SAN PEDRO VALLE</v>
      </c>
      <c r="P1281" s="49">
        <v>0.3</v>
      </c>
      <c r="Q1281" s="120">
        <f t="shared" si="39"/>
        <v>197.53734</v>
      </c>
    </row>
    <row r="1282" spans="1:17" s="125" customFormat="1" ht="12" customHeight="1">
      <c r="A1282" s="83" t="s">
        <v>2311</v>
      </c>
      <c r="B1282" s="84" t="s">
        <v>1249</v>
      </c>
      <c r="C1282" s="34">
        <v>4022100003948</v>
      </c>
      <c r="D1282" s="35">
        <v>7079.32</v>
      </c>
      <c r="E1282" s="67">
        <f t="shared" si="38"/>
        <v>920.31000000000006</v>
      </c>
      <c r="F1282" s="68">
        <v>0.12999977398959223</v>
      </c>
      <c r="G1282" s="65"/>
      <c r="H1282" s="65" t="s">
        <v>2333</v>
      </c>
      <c r="I1282" s="127">
        <v>44588</v>
      </c>
      <c r="J1282" s="66" t="s">
        <v>2322</v>
      </c>
      <c r="K1282" s="83" t="s">
        <v>4189</v>
      </c>
      <c r="L1282" s="30">
        <v>146</v>
      </c>
      <c r="M1282" s="83" t="str">
        <f>VLOOKUP(L1282,Kardex!$A$1:$I$4996,2,FALSE)</f>
        <v>PENA ORTEGA ROSALINDA</v>
      </c>
      <c r="N1282" s="83" t="str">
        <f>VLOOKUP(L1282,Kardex!$A$1:$I$4996,4,FALSE)</f>
        <v>DIRECTOR DE PROMOCION</v>
      </c>
      <c r="O1282" s="83" t="str">
        <f>VLOOKUP(L1282,Kardex!$A$1:$I$4996,5,FALSE)</f>
        <v>NL SAN PEDRO VALLE</v>
      </c>
      <c r="P1282" s="49">
        <v>0.3</v>
      </c>
      <c r="Q1282" s="120">
        <f t="shared" si="39"/>
        <v>276.09300000000002</v>
      </c>
    </row>
    <row r="1283" spans="1:17" s="125" customFormat="1" ht="12" customHeight="1">
      <c r="A1283" s="83" t="s">
        <v>2311</v>
      </c>
      <c r="B1283" s="84" t="s">
        <v>1249</v>
      </c>
      <c r="C1283" s="34">
        <v>4022100003948</v>
      </c>
      <c r="D1283" s="35">
        <v>349.49</v>
      </c>
      <c r="E1283" s="67">
        <f t="shared" ref="E1283:E1346" si="40">+D1283*F1283</f>
        <v>45.43</v>
      </c>
      <c r="F1283" s="68">
        <v>0.12998941314486823</v>
      </c>
      <c r="G1283" s="65"/>
      <c r="H1283" s="65" t="s">
        <v>2333</v>
      </c>
      <c r="I1283" s="127">
        <v>44588</v>
      </c>
      <c r="J1283" s="66" t="s">
        <v>2322</v>
      </c>
      <c r="K1283" s="83" t="s">
        <v>4189</v>
      </c>
      <c r="L1283" s="30">
        <v>146</v>
      </c>
      <c r="M1283" s="83" t="str">
        <f>VLOOKUP(L1283,Kardex!$A$1:$I$4996,2,FALSE)</f>
        <v>PENA ORTEGA ROSALINDA</v>
      </c>
      <c r="N1283" s="83" t="str">
        <f>VLOOKUP(L1283,Kardex!$A$1:$I$4996,4,FALSE)</f>
        <v>DIRECTOR DE PROMOCION</v>
      </c>
      <c r="O1283" s="83" t="str">
        <f>VLOOKUP(L1283,Kardex!$A$1:$I$4996,5,FALSE)</f>
        <v>NL SAN PEDRO VALLE</v>
      </c>
      <c r="P1283" s="49">
        <v>0.3</v>
      </c>
      <c r="Q1283" s="120">
        <f t="shared" ref="Q1283:Q1346" si="41">E1283*P1283</f>
        <v>13.629</v>
      </c>
    </row>
    <row r="1284" spans="1:17" s="125" customFormat="1" ht="12" customHeight="1">
      <c r="A1284" s="83" t="s">
        <v>2311</v>
      </c>
      <c r="B1284" s="84" t="s">
        <v>1249</v>
      </c>
      <c r="C1284" s="34">
        <v>4022100003948</v>
      </c>
      <c r="D1284" s="35">
        <v>6883.94</v>
      </c>
      <c r="E1284" s="67">
        <f t="shared" si="40"/>
        <v>894.91</v>
      </c>
      <c r="F1284" s="68">
        <v>0.12999968041557597</v>
      </c>
      <c r="G1284" s="65"/>
      <c r="H1284" s="65" t="s">
        <v>2333</v>
      </c>
      <c r="I1284" s="127">
        <v>44588</v>
      </c>
      <c r="J1284" s="66" t="s">
        <v>2322</v>
      </c>
      <c r="K1284" s="83" t="s">
        <v>4189</v>
      </c>
      <c r="L1284" s="30">
        <v>146</v>
      </c>
      <c r="M1284" s="83" t="str">
        <f>VLOOKUP(L1284,Kardex!$A$1:$I$4996,2,FALSE)</f>
        <v>PENA ORTEGA ROSALINDA</v>
      </c>
      <c r="N1284" s="83" t="str">
        <f>VLOOKUP(L1284,Kardex!$A$1:$I$4996,4,FALSE)</f>
        <v>DIRECTOR DE PROMOCION</v>
      </c>
      <c r="O1284" s="83" t="str">
        <f>VLOOKUP(L1284,Kardex!$A$1:$I$4996,5,FALSE)</f>
        <v>NL SAN PEDRO VALLE</v>
      </c>
      <c r="P1284" s="49">
        <v>0.3</v>
      </c>
      <c r="Q1284" s="120">
        <f t="shared" si="41"/>
        <v>268.47299999999996</v>
      </c>
    </row>
    <row r="1285" spans="1:17" s="125" customFormat="1" ht="12" customHeight="1">
      <c r="A1285" s="83" t="s">
        <v>2311</v>
      </c>
      <c r="B1285" s="84" t="s">
        <v>1249</v>
      </c>
      <c r="C1285" s="34">
        <v>4022100003948</v>
      </c>
      <c r="D1285" s="35">
        <v>6883.94</v>
      </c>
      <c r="E1285" s="67">
        <f t="shared" si="40"/>
        <v>894.91</v>
      </c>
      <c r="F1285" s="68">
        <v>0.12999968041557597</v>
      </c>
      <c r="G1285" s="65"/>
      <c r="H1285" s="65" t="s">
        <v>2333</v>
      </c>
      <c r="I1285" s="127">
        <v>44588</v>
      </c>
      <c r="J1285" s="66" t="s">
        <v>2322</v>
      </c>
      <c r="K1285" s="83" t="s">
        <v>4189</v>
      </c>
      <c r="L1285" s="30">
        <v>146</v>
      </c>
      <c r="M1285" s="83" t="str">
        <f>VLOOKUP(L1285,Kardex!$A$1:$I$4996,2,FALSE)</f>
        <v>PENA ORTEGA ROSALINDA</v>
      </c>
      <c r="N1285" s="83" t="str">
        <f>VLOOKUP(L1285,Kardex!$A$1:$I$4996,4,FALSE)</f>
        <v>DIRECTOR DE PROMOCION</v>
      </c>
      <c r="O1285" s="83" t="str">
        <f>VLOOKUP(L1285,Kardex!$A$1:$I$4996,5,FALSE)</f>
        <v>NL SAN PEDRO VALLE</v>
      </c>
      <c r="P1285" s="49">
        <v>0.3</v>
      </c>
      <c r="Q1285" s="120">
        <f t="shared" si="41"/>
        <v>268.47299999999996</v>
      </c>
    </row>
    <row r="1286" spans="1:17" s="125" customFormat="1" ht="12" customHeight="1">
      <c r="A1286" s="83" t="s">
        <v>2311</v>
      </c>
      <c r="B1286" s="84" t="s">
        <v>1249</v>
      </c>
      <c r="C1286" s="34">
        <v>4022100003948</v>
      </c>
      <c r="D1286" s="35">
        <v>-6883.94</v>
      </c>
      <c r="E1286" s="67">
        <f t="shared" si="40"/>
        <v>-894.91</v>
      </c>
      <c r="F1286" s="68">
        <v>0.12999968041557597</v>
      </c>
      <c r="G1286" s="65"/>
      <c r="H1286" s="65" t="s">
        <v>2333</v>
      </c>
      <c r="I1286" s="127">
        <v>44588</v>
      </c>
      <c r="J1286" s="66" t="s">
        <v>2322</v>
      </c>
      <c r="K1286" s="83" t="s">
        <v>4189</v>
      </c>
      <c r="L1286" s="30">
        <v>146</v>
      </c>
      <c r="M1286" s="83" t="str">
        <f>VLOOKUP(L1286,Kardex!$A$1:$I$4996,2,FALSE)</f>
        <v>PENA ORTEGA ROSALINDA</v>
      </c>
      <c r="N1286" s="83" t="str">
        <f>VLOOKUP(L1286,Kardex!$A$1:$I$4996,4,FALSE)</f>
        <v>DIRECTOR DE PROMOCION</v>
      </c>
      <c r="O1286" s="83" t="str">
        <f>VLOOKUP(L1286,Kardex!$A$1:$I$4996,5,FALSE)</f>
        <v>NL SAN PEDRO VALLE</v>
      </c>
      <c r="P1286" s="49">
        <v>0.3</v>
      </c>
      <c r="Q1286" s="120">
        <f t="shared" si="41"/>
        <v>-268.47299999999996</v>
      </c>
    </row>
    <row r="1287" spans="1:17" s="125" customFormat="1" ht="12" customHeight="1">
      <c r="A1287" s="83" t="s">
        <v>2311</v>
      </c>
      <c r="B1287" s="84" t="s">
        <v>1249</v>
      </c>
      <c r="C1287" s="34">
        <v>4022100003948</v>
      </c>
      <c r="D1287" s="35">
        <v>-349.49</v>
      </c>
      <c r="E1287" s="67">
        <f t="shared" si="40"/>
        <v>-45.43</v>
      </c>
      <c r="F1287" s="68">
        <v>0.12998941314486823</v>
      </c>
      <c r="G1287" s="65"/>
      <c r="H1287" s="65" t="s">
        <v>2333</v>
      </c>
      <c r="I1287" s="127">
        <v>44588</v>
      </c>
      <c r="J1287" s="66" t="s">
        <v>2322</v>
      </c>
      <c r="K1287" s="83" t="s">
        <v>4189</v>
      </c>
      <c r="L1287" s="30">
        <v>146</v>
      </c>
      <c r="M1287" s="83" t="str">
        <f>VLOOKUP(L1287,Kardex!$A$1:$I$4996,2,FALSE)</f>
        <v>PENA ORTEGA ROSALINDA</v>
      </c>
      <c r="N1287" s="83" t="str">
        <f>VLOOKUP(L1287,Kardex!$A$1:$I$4996,4,FALSE)</f>
        <v>DIRECTOR DE PROMOCION</v>
      </c>
      <c r="O1287" s="83" t="str">
        <f>VLOOKUP(L1287,Kardex!$A$1:$I$4996,5,FALSE)</f>
        <v>NL SAN PEDRO VALLE</v>
      </c>
      <c r="P1287" s="49">
        <v>0.3</v>
      </c>
      <c r="Q1287" s="120">
        <f t="shared" si="41"/>
        <v>-13.629</v>
      </c>
    </row>
    <row r="1288" spans="1:17" s="125" customFormat="1" ht="12" customHeight="1">
      <c r="A1288" s="83" t="s">
        <v>2311</v>
      </c>
      <c r="B1288" s="84" t="s">
        <v>1249</v>
      </c>
      <c r="C1288" s="34">
        <v>4022100003948</v>
      </c>
      <c r="D1288" s="35">
        <v>-7079.32</v>
      </c>
      <c r="E1288" s="67">
        <f t="shared" si="40"/>
        <v>-920.31000000000006</v>
      </c>
      <c r="F1288" s="68">
        <v>0.12999977398959223</v>
      </c>
      <c r="G1288" s="65"/>
      <c r="H1288" s="65" t="s">
        <v>2333</v>
      </c>
      <c r="I1288" s="127">
        <v>44588</v>
      </c>
      <c r="J1288" s="66" t="s">
        <v>2322</v>
      </c>
      <c r="K1288" s="83" t="s">
        <v>4189</v>
      </c>
      <c r="L1288" s="30">
        <v>146</v>
      </c>
      <c r="M1288" s="83" t="str">
        <f>VLOOKUP(L1288,Kardex!$A$1:$I$4996,2,FALSE)</f>
        <v>PENA ORTEGA ROSALINDA</v>
      </c>
      <c r="N1288" s="83" t="str">
        <f>VLOOKUP(L1288,Kardex!$A$1:$I$4996,4,FALSE)</f>
        <v>DIRECTOR DE PROMOCION</v>
      </c>
      <c r="O1288" s="83" t="str">
        <f>VLOOKUP(L1288,Kardex!$A$1:$I$4996,5,FALSE)</f>
        <v>NL SAN PEDRO VALLE</v>
      </c>
      <c r="P1288" s="49">
        <v>0.3</v>
      </c>
      <c r="Q1288" s="120">
        <f t="shared" si="41"/>
        <v>-276.09300000000002</v>
      </c>
    </row>
    <row r="1289" spans="1:17" s="125" customFormat="1" ht="12" customHeight="1">
      <c r="A1289" s="83" t="s">
        <v>2338</v>
      </c>
      <c r="B1289" s="84" t="s">
        <v>1249</v>
      </c>
      <c r="C1289" s="34">
        <v>3101900018624</v>
      </c>
      <c r="D1289" s="35">
        <v>6961.44</v>
      </c>
      <c r="E1289" s="67">
        <f t="shared" si="40"/>
        <v>904.98720000000003</v>
      </c>
      <c r="F1289" s="68">
        <v>0.13</v>
      </c>
      <c r="G1289" s="65"/>
      <c r="H1289" s="65" t="s">
        <v>2266</v>
      </c>
      <c r="I1289" s="127">
        <v>44572</v>
      </c>
      <c r="J1289" s="66" t="s">
        <v>2379</v>
      </c>
      <c r="K1289" s="83" t="s">
        <v>4190</v>
      </c>
      <c r="L1289" s="30">
        <v>63135</v>
      </c>
      <c r="M1289" s="83" t="str">
        <f>VLOOKUP(L1289,Kardex!$A$1:$I$4996,2,FALSE)</f>
        <v>GARZA  CRUZ  GENARO MANUEL</v>
      </c>
      <c r="N1289" s="83" t="str">
        <f>VLOOKUP(L1289,Kardex!$A$1:$I$4996,4,FALSE)</f>
        <v>SUBDIRECTOR DE CENTRO FINANCIERO</v>
      </c>
      <c r="O1289" s="83" t="str">
        <f>VLOOKUP(L1289,Kardex!$A$1:$I$4996,5,FALSE)</f>
        <v>NL SAN PEDRO VALLE</v>
      </c>
      <c r="P1289" s="49">
        <v>0.3</v>
      </c>
      <c r="Q1289" s="120">
        <f t="shared" si="41"/>
        <v>271.49615999999997</v>
      </c>
    </row>
    <row r="1290" spans="1:17" s="125" customFormat="1" ht="12" customHeight="1">
      <c r="A1290" s="83" t="s">
        <v>2338</v>
      </c>
      <c r="B1290" s="84" t="s">
        <v>1249</v>
      </c>
      <c r="C1290" s="34">
        <v>3102100009959</v>
      </c>
      <c r="D1290" s="35">
        <v>417.9</v>
      </c>
      <c r="E1290" s="67">
        <f t="shared" si="40"/>
        <v>54.326999999999998</v>
      </c>
      <c r="F1290" s="68">
        <v>0.13</v>
      </c>
      <c r="G1290" s="65"/>
      <c r="H1290" s="65" t="s">
        <v>2339</v>
      </c>
      <c r="I1290" s="127">
        <v>44588</v>
      </c>
      <c r="J1290" s="66" t="s">
        <v>2322</v>
      </c>
      <c r="K1290" s="83" t="s">
        <v>3301</v>
      </c>
      <c r="L1290" s="30">
        <v>53906</v>
      </c>
      <c r="M1290" s="83" t="str">
        <f>VLOOKUP(L1290,Kardex!$A$1:$I$4996,2,FALSE)</f>
        <v>DE LA GARZA TREVIÑO JESUS FELIX</v>
      </c>
      <c r="N1290" s="83" t="str">
        <f>VLOOKUP(L1290,Kardex!$A$1:$I$4996,4,FALSE)</f>
        <v>ASESOR</v>
      </c>
      <c r="O1290" s="83" t="str">
        <f>VLOOKUP(L1290,Kardex!$A$1:$I$4996,5,FALSE)</f>
        <v>NL SAN PEDRO VALLE</v>
      </c>
      <c r="P1290" s="49">
        <v>0.3</v>
      </c>
      <c r="Q1290" s="120">
        <f t="shared" si="41"/>
        <v>16.298099999999998</v>
      </c>
    </row>
    <row r="1291" spans="1:17" s="125" customFormat="1" ht="12" customHeight="1">
      <c r="A1291" s="83" t="s">
        <v>2338</v>
      </c>
      <c r="B1291" s="84" t="s">
        <v>1249</v>
      </c>
      <c r="C1291" s="34">
        <v>3101900004693</v>
      </c>
      <c r="D1291" s="35">
        <v>324.43</v>
      </c>
      <c r="E1291" s="67">
        <f t="shared" si="40"/>
        <v>42.175900000000006</v>
      </c>
      <c r="F1291" s="68">
        <v>0.13</v>
      </c>
      <c r="G1291" s="65"/>
      <c r="H1291" s="65" t="s">
        <v>2339</v>
      </c>
      <c r="I1291" s="127">
        <v>44587</v>
      </c>
      <c r="J1291" s="66" t="s">
        <v>2379</v>
      </c>
      <c r="K1291" s="83" t="s">
        <v>3302</v>
      </c>
      <c r="L1291" s="30">
        <v>61448</v>
      </c>
      <c r="M1291" s="83" t="str">
        <f>VLOOKUP(L1291,Kardex!$A$1:$I$4996,2,FALSE)</f>
        <v>FRANZ  ZULBARAN  GRETEL</v>
      </c>
      <c r="N1291" s="83" t="str">
        <f>VLOOKUP(L1291,Kardex!$A$1:$I$4996,4,FALSE)</f>
        <v>ASESOR</v>
      </c>
      <c r="O1291" s="83" t="str">
        <f>VLOOKUP(L1291,Kardex!$A$1:$I$4996,5,FALSE)</f>
        <v>NL SAN PEDRO VALLE</v>
      </c>
      <c r="P1291" s="49">
        <v>0.3</v>
      </c>
      <c r="Q1291" s="120">
        <f t="shared" si="41"/>
        <v>12.652770000000002</v>
      </c>
    </row>
    <row r="1292" spans="1:17" s="125" customFormat="1" ht="12" customHeight="1">
      <c r="A1292" s="83" t="s">
        <v>2311</v>
      </c>
      <c r="B1292" s="84" t="s">
        <v>1249</v>
      </c>
      <c r="C1292" s="34">
        <v>4011900499069</v>
      </c>
      <c r="D1292" s="35">
        <v>8748.1299999999992</v>
      </c>
      <c r="E1292" s="67">
        <f t="shared" si="40"/>
        <v>1312.2194999999999</v>
      </c>
      <c r="F1292" s="68">
        <v>0.15</v>
      </c>
      <c r="G1292" s="65"/>
      <c r="H1292" s="65" t="s">
        <v>2266</v>
      </c>
      <c r="I1292" s="127">
        <v>44585</v>
      </c>
      <c r="J1292" s="66" t="s">
        <v>2379</v>
      </c>
      <c r="K1292" s="83" t="s">
        <v>4191</v>
      </c>
      <c r="L1292" s="30">
        <v>62103</v>
      </c>
      <c r="M1292" s="83" t="str">
        <f>VLOOKUP(L1292,Kardex!$A$1:$I$4996,2,FALSE)</f>
        <v>LEAL  MARTINEZ  ALEJANDRO</v>
      </c>
      <c r="N1292" s="83" t="str">
        <f>VLOOKUP(L1292,Kardex!$A$1:$I$4996,4,FALSE)</f>
        <v>ASESOR</v>
      </c>
      <c r="O1292" s="83" t="str">
        <f>VLOOKUP(L1292,Kardex!$A$1:$I$4996,5,FALSE)</f>
        <v>NL SAN PEDRO VALLE</v>
      </c>
      <c r="P1292" s="49">
        <v>0.3</v>
      </c>
      <c r="Q1292" s="120">
        <f t="shared" si="41"/>
        <v>393.66584999999998</v>
      </c>
    </row>
    <row r="1293" spans="1:17" s="125" customFormat="1" ht="12" customHeight="1">
      <c r="A1293" s="83" t="s">
        <v>2311</v>
      </c>
      <c r="B1293" s="84" t="s">
        <v>1249</v>
      </c>
      <c r="C1293" s="34">
        <v>4052000027928</v>
      </c>
      <c r="D1293" s="35">
        <v>10076.280000000001</v>
      </c>
      <c r="E1293" s="67">
        <f t="shared" si="40"/>
        <v>1309.93</v>
      </c>
      <c r="F1293" s="68">
        <v>0.13000134970445443</v>
      </c>
      <c r="G1293" s="65"/>
      <c r="H1293" s="65" t="s">
        <v>2266</v>
      </c>
      <c r="I1293" s="127">
        <v>44578</v>
      </c>
      <c r="J1293" s="66" t="s">
        <v>2379</v>
      </c>
      <c r="K1293" s="83" t="s">
        <v>4192</v>
      </c>
      <c r="L1293" s="30">
        <v>94887</v>
      </c>
      <c r="M1293" s="83" t="str">
        <f>VLOOKUP(L1293,Kardex!$A$1:$I$4996,2,FALSE)</f>
        <v>GONZALEZ QUINTERO FERNANDO</v>
      </c>
      <c r="N1293" s="83" t="str">
        <f>VLOOKUP(L1293,Kardex!$A$1:$I$4996,4,FALSE)</f>
        <v>ASESOR</v>
      </c>
      <c r="O1293" s="83" t="str">
        <f>VLOOKUP(L1293,Kardex!$A$1:$I$4996,5,FALSE)</f>
        <v>GTO SMA CENTRO</v>
      </c>
      <c r="P1293" s="49">
        <v>0.3</v>
      </c>
      <c r="Q1293" s="120">
        <f t="shared" si="41"/>
        <v>392.97899999999998</v>
      </c>
    </row>
    <row r="1294" spans="1:17" s="125" customFormat="1" ht="12" customHeight="1">
      <c r="A1294" s="83" t="s">
        <v>2311</v>
      </c>
      <c r="B1294" s="84" t="s">
        <v>1249</v>
      </c>
      <c r="C1294" s="34">
        <v>4011900435754</v>
      </c>
      <c r="D1294" s="35">
        <v>256.19</v>
      </c>
      <c r="E1294" s="67">
        <f t="shared" si="40"/>
        <v>38.4285</v>
      </c>
      <c r="F1294" s="68">
        <v>0.15</v>
      </c>
      <c r="G1294" s="65"/>
      <c r="H1294" s="65" t="s">
        <v>2339</v>
      </c>
      <c r="I1294" s="127">
        <v>44568</v>
      </c>
      <c r="J1294" s="66" t="s">
        <v>2379</v>
      </c>
      <c r="K1294" s="83" t="s">
        <v>3304</v>
      </c>
      <c r="L1294" s="30">
        <v>96353</v>
      </c>
      <c r="M1294" s="83" t="str">
        <f>VLOOKUP(L1294,Kardex!$A$1:$I$4996,2,FALSE)</f>
        <v>RODRIGUEZ HERNANDEZ BLANCA ESTELA</v>
      </c>
      <c r="N1294" s="83" t="str">
        <f>VLOOKUP(L1294,Kardex!$A$1:$I$4996,4,FALSE)</f>
        <v>ASESOR</v>
      </c>
      <c r="O1294" s="83" t="str">
        <f>VLOOKUP(L1294,Kardex!$A$1:$I$4996,5,FALSE)</f>
        <v>GTO SMA CENTRO</v>
      </c>
      <c r="P1294" s="49">
        <v>0.3</v>
      </c>
      <c r="Q1294" s="120">
        <f t="shared" si="41"/>
        <v>11.528549999999999</v>
      </c>
    </row>
    <row r="1295" spans="1:17" s="125" customFormat="1" ht="12" customHeight="1">
      <c r="A1295" s="83" t="s">
        <v>2311</v>
      </c>
      <c r="B1295" s="84" t="s">
        <v>1249</v>
      </c>
      <c r="C1295" s="34">
        <v>4012000628726</v>
      </c>
      <c r="D1295" s="35">
        <v>625.4</v>
      </c>
      <c r="E1295" s="67">
        <f t="shared" si="40"/>
        <v>93.809999999999988</v>
      </c>
      <c r="F1295" s="68">
        <v>0.15</v>
      </c>
      <c r="G1295" s="65"/>
      <c r="H1295" s="65" t="s">
        <v>2339</v>
      </c>
      <c r="I1295" s="127">
        <v>44568</v>
      </c>
      <c r="J1295" s="66" t="s">
        <v>2379</v>
      </c>
      <c r="K1295" s="83" t="s">
        <v>3305</v>
      </c>
      <c r="L1295" s="30">
        <v>96353</v>
      </c>
      <c r="M1295" s="83" t="str">
        <f>VLOOKUP(L1295,Kardex!$A$1:$I$4996,2,FALSE)</f>
        <v>RODRIGUEZ HERNANDEZ BLANCA ESTELA</v>
      </c>
      <c r="N1295" s="83" t="str">
        <f>VLOOKUP(L1295,Kardex!$A$1:$I$4996,4,FALSE)</f>
        <v>ASESOR</v>
      </c>
      <c r="O1295" s="83" t="str">
        <f>VLOOKUP(L1295,Kardex!$A$1:$I$4996,5,FALSE)</f>
        <v>GTO SMA CENTRO</v>
      </c>
      <c r="P1295" s="49">
        <v>0.3</v>
      </c>
      <c r="Q1295" s="120">
        <f t="shared" si="41"/>
        <v>28.142999999999997</v>
      </c>
    </row>
    <row r="1296" spans="1:17" s="125" customFormat="1" ht="12" customHeight="1">
      <c r="A1296" s="83" t="s">
        <v>2311</v>
      </c>
      <c r="B1296" s="84" t="s">
        <v>1249</v>
      </c>
      <c r="C1296" s="34">
        <v>4011900439178</v>
      </c>
      <c r="D1296" s="35">
        <v>1520.77</v>
      </c>
      <c r="E1296" s="67">
        <f t="shared" si="40"/>
        <v>228.1155</v>
      </c>
      <c r="F1296" s="68">
        <v>0.15</v>
      </c>
      <c r="G1296" s="65"/>
      <c r="H1296" s="65" t="s">
        <v>2308</v>
      </c>
      <c r="I1296" s="127">
        <v>44571</v>
      </c>
      <c r="J1296" s="66" t="s">
        <v>2379</v>
      </c>
      <c r="K1296" s="83" t="s">
        <v>4193</v>
      </c>
      <c r="L1296" s="30">
        <v>96353</v>
      </c>
      <c r="M1296" s="83" t="str">
        <f>VLOOKUP(L1296,Kardex!$A$1:$I$4996,2,FALSE)</f>
        <v>RODRIGUEZ HERNANDEZ BLANCA ESTELA</v>
      </c>
      <c r="N1296" s="83" t="str">
        <f>VLOOKUP(L1296,Kardex!$A$1:$I$4996,4,FALSE)</f>
        <v>ASESOR</v>
      </c>
      <c r="O1296" s="83" t="str">
        <f>VLOOKUP(L1296,Kardex!$A$1:$I$4996,5,FALSE)</f>
        <v>GTO SMA CENTRO</v>
      </c>
      <c r="P1296" s="49">
        <v>0.3</v>
      </c>
      <c r="Q1296" s="120">
        <f t="shared" si="41"/>
        <v>68.434649999999991</v>
      </c>
    </row>
    <row r="1297" spans="1:17" s="125" customFormat="1" ht="12" customHeight="1">
      <c r="A1297" s="83" t="s">
        <v>2311</v>
      </c>
      <c r="B1297" s="84" t="s">
        <v>1249</v>
      </c>
      <c r="C1297" s="34">
        <v>4011900317496</v>
      </c>
      <c r="D1297" s="35">
        <v>407.54</v>
      </c>
      <c r="E1297" s="67">
        <f t="shared" si="40"/>
        <v>61.131</v>
      </c>
      <c r="F1297" s="68">
        <v>0.15</v>
      </c>
      <c r="G1297" s="65"/>
      <c r="H1297" s="65" t="s">
        <v>2339</v>
      </c>
      <c r="I1297" s="127">
        <v>44574</v>
      </c>
      <c r="J1297" s="66" t="s">
        <v>2379</v>
      </c>
      <c r="K1297" s="83" t="s">
        <v>3306</v>
      </c>
      <c r="L1297" s="30">
        <v>96353</v>
      </c>
      <c r="M1297" s="83" t="str">
        <f>VLOOKUP(L1297,Kardex!$A$1:$I$4996,2,FALSE)</f>
        <v>RODRIGUEZ HERNANDEZ BLANCA ESTELA</v>
      </c>
      <c r="N1297" s="83" t="str">
        <f>VLOOKUP(L1297,Kardex!$A$1:$I$4996,4,FALSE)</f>
        <v>ASESOR</v>
      </c>
      <c r="O1297" s="83" t="str">
        <f>VLOOKUP(L1297,Kardex!$A$1:$I$4996,5,FALSE)</f>
        <v>GTO SMA CENTRO</v>
      </c>
      <c r="P1297" s="49">
        <v>0.3</v>
      </c>
      <c r="Q1297" s="120">
        <f t="shared" si="41"/>
        <v>18.339299999999998</v>
      </c>
    </row>
    <row r="1298" spans="1:17" s="125" customFormat="1" ht="12" customHeight="1">
      <c r="A1298" s="83" t="s">
        <v>2311</v>
      </c>
      <c r="B1298" s="84" t="s">
        <v>1249</v>
      </c>
      <c r="C1298" s="34">
        <v>4011900402737</v>
      </c>
      <c r="D1298" s="35">
        <v>339.17</v>
      </c>
      <c r="E1298" s="67">
        <f t="shared" si="40"/>
        <v>50.875500000000002</v>
      </c>
      <c r="F1298" s="68">
        <v>0.15</v>
      </c>
      <c r="G1298" s="65"/>
      <c r="H1298" s="65" t="s">
        <v>2339</v>
      </c>
      <c r="I1298" s="127">
        <v>44575</v>
      </c>
      <c r="J1298" s="66" t="s">
        <v>2379</v>
      </c>
      <c r="K1298" s="83" t="s">
        <v>3307</v>
      </c>
      <c r="L1298" s="30">
        <v>96353</v>
      </c>
      <c r="M1298" s="83" t="str">
        <f>VLOOKUP(L1298,Kardex!$A$1:$I$4996,2,FALSE)</f>
        <v>RODRIGUEZ HERNANDEZ BLANCA ESTELA</v>
      </c>
      <c r="N1298" s="83" t="str">
        <f>VLOOKUP(L1298,Kardex!$A$1:$I$4996,4,FALSE)</f>
        <v>ASESOR</v>
      </c>
      <c r="O1298" s="83" t="str">
        <f>VLOOKUP(L1298,Kardex!$A$1:$I$4996,5,FALSE)</f>
        <v>GTO SMA CENTRO</v>
      </c>
      <c r="P1298" s="49">
        <v>0.3</v>
      </c>
      <c r="Q1298" s="120">
        <f t="shared" si="41"/>
        <v>15.262650000000001</v>
      </c>
    </row>
    <row r="1299" spans="1:17" s="125" customFormat="1" ht="12" customHeight="1">
      <c r="A1299" s="83" t="s">
        <v>2311</v>
      </c>
      <c r="B1299" s="84" t="s">
        <v>1249</v>
      </c>
      <c r="C1299" s="34">
        <v>4011900435946</v>
      </c>
      <c r="D1299" s="35">
        <v>542.66999999999996</v>
      </c>
      <c r="E1299" s="67">
        <f t="shared" si="40"/>
        <v>81.400499999999994</v>
      </c>
      <c r="F1299" s="68">
        <v>0.15</v>
      </c>
      <c r="G1299" s="65"/>
      <c r="H1299" s="65" t="s">
        <v>2339</v>
      </c>
      <c r="I1299" s="127">
        <v>44578</v>
      </c>
      <c r="J1299" s="66" t="s">
        <v>2379</v>
      </c>
      <c r="K1299" s="83" t="s">
        <v>3308</v>
      </c>
      <c r="L1299" s="30">
        <v>96353</v>
      </c>
      <c r="M1299" s="83" t="str">
        <f>VLOOKUP(L1299,Kardex!$A$1:$I$4996,2,FALSE)</f>
        <v>RODRIGUEZ HERNANDEZ BLANCA ESTELA</v>
      </c>
      <c r="N1299" s="83" t="str">
        <f>VLOOKUP(L1299,Kardex!$A$1:$I$4996,4,FALSE)</f>
        <v>ASESOR</v>
      </c>
      <c r="O1299" s="83" t="str">
        <f>VLOOKUP(L1299,Kardex!$A$1:$I$4996,5,FALSE)</f>
        <v>GTO SMA CENTRO</v>
      </c>
      <c r="P1299" s="49">
        <v>0.3</v>
      </c>
      <c r="Q1299" s="120">
        <f t="shared" si="41"/>
        <v>24.420149999999996</v>
      </c>
    </row>
    <row r="1300" spans="1:17" s="125" customFormat="1" ht="12" customHeight="1">
      <c r="A1300" s="83" t="s">
        <v>2311</v>
      </c>
      <c r="B1300" s="84" t="s">
        <v>1249</v>
      </c>
      <c r="C1300" s="34">
        <v>4012000229621</v>
      </c>
      <c r="D1300" s="35">
        <v>338.57</v>
      </c>
      <c r="E1300" s="67">
        <f t="shared" si="40"/>
        <v>50.785499999999999</v>
      </c>
      <c r="F1300" s="68">
        <v>0.15</v>
      </c>
      <c r="G1300" s="65"/>
      <c r="H1300" s="65" t="s">
        <v>2339</v>
      </c>
      <c r="I1300" s="127">
        <v>44579</v>
      </c>
      <c r="J1300" s="66" t="s">
        <v>2379</v>
      </c>
      <c r="K1300" s="83" t="s">
        <v>3303</v>
      </c>
      <c r="L1300" s="30">
        <v>96353</v>
      </c>
      <c r="M1300" s="83" t="str">
        <f>VLOOKUP(L1300,Kardex!$A$1:$I$4996,2,FALSE)</f>
        <v>RODRIGUEZ HERNANDEZ BLANCA ESTELA</v>
      </c>
      <c r="N1300" s="83" t="str">
        <f>VLOOKUP(L1300,Kardex!$A$1:$I$4996,4,FALSE)</f>
        <v>ASESOR</v>
      </c>
      <c r="O1300" s="83" t="str">
        <f>VLOOKUP(L1300,Kardex!$A$1:$I$4996,5,FALSE)</f>
        <v>GTO SMA CENTRO</v>
      </c>
      <c r="P1300" s="49">
        <v>0.3</v>
      </c>
      <c r="Q1300" s="120">
        <f t="shared" si="41"/>
        <v>15.23565</v>
      </c>
    </row>
    <row r="1301" spans="1:17" s="125" customFormat="1" ht="12" customHeight="1">
      <c r="A1301" s="83" t="s">
        <v>2338</v>
      </c>
      <c r="B1301" s="84" t="s">
        <v>1249</v>
      </c>
      <c r="C1301" s="34">
        <v>3102100002431</v>
      </c>
      <c r="D1301" s="35">
        <v>677</v>
      </c>
      <c r="E1301" s="67">
        <f t="shared" si="40"/>
        <v>88.01</v>
      </c>
      <c r="F1301" s="68">
        <v>0.13</v>
      </c>
      <c r="G1301" s="65"/>
      <c r="H1301" s="65" t="s">
        <v>2339</v>
      </c>
      <c r="I1301" s="127">
        <v>44580</v>
      </c>
      <c r="J1301" s="66" t="s">
        <v>2322</v>
      </c>
      <c r="K1301" s="83" t="s">
        <v>3309</v>
      </c>
      <c r="L1301" s="30">
        <v>96353</v>
      </c>
      <c r="M1301" s="83" t="str">
        <f>VLOOKUP(L1301,Kardex!$A$1:$I$4996,2,FALSE)</f>
        <v>RODRIGUEZ HERNANDEZ BLANCA ESTELA</v>
      </c>
      <c r="N1301" s="83" t="str">
        <f>VLOOKUP(L1301,Kardex!$A$1:$I$4996,4,FALSE)</f>
        <v>ASESOR</v>
      </c>
      <c r="O1301" s="83" t="str">
        <f>VLOOKUP(L1301,Kardex!$A$1:$I$4996,5,FALSE)</f>
        <v>GTO SMA CENTRO</v>
      </c>
      <c r="P1301" s="49">
        <v>0.3</v>
      </c>
      <c r="Q1301" s="120">
        <f t="shared" si="41"/>
        <v>26.403000000000002</v>
      </c>
    </row>
    <row r="1302" spans="1:17" s="125" customFormat="1" ht="12" customHeight="1">
      <c r="A1302" s="83" t="s">
        <v>2311</v>
      </c>
      <c r="B1302" s="84" t="s">
        <v>1249</v>
      </c>
      <c r="C1302" s="34">
        <v>4012000020389</v>
      </c>
      <c r="D1302" s="35">
        <v>3158.14</v>
      </c>
      <c r="E1302" s="67">
        <f t="shared" si="40"/>
        <v>473.72099999999995</v>
      </c>
      <c r="F1302" s="68">
        <v>0.15</v>
      </c>
      <c r="G1302" s="65"/>
      <c r="H1302" s="65" t="s">
        <v>2266</v>
      </c>
      <c r="I1302" s="127">
        <v>44585</v>
      </c>
      <c r="J1302" s="66" t="s">
        <v>2379</v>
      </c>
      <c r="K1302" s="83" t="s">
        <v>4194</v>
      </c>
      <c r="L1302" s="30">
        <v>96353</v>
      </c>
      <c r="M1302" s="83" t="str">
        <f>VLOOKUP(L1302,Kardex!$A$1:$I$4996,2,FALSE)</f>
        <v>RODRIGUEZ HERNANDEZ BLANCA ESTELA</v>
      </c>
      <c r="N1302" s="83" t="str">
        <f>VLOOKUP(L1302,Kardex!$A$1:$I$4996,4,FALSE)</f>
        <v>ASESOR</v>
      </c>
      <c r="O1302" s="83" t="str">
        <f>VLOOKUP(L1302,Kardex!$A$1:$I$4996,5,FALSE)</f>
        <v>GTO SMA CENTRO</v>
      </c>
      <c r="P1302" s="49">
        <v>0.3</v>
      </c>
      <c r="Q1302" s="120">
        <f t="shared" si="41"/>
        <v>142.11629999999997</v>
      </c>
    </row>
    <row r="1303" spans="1:17" s="125" customFormat="1" ht="12" customHeight="1">
      <c r="A1303" s="83" t="s">
        <v>2311</v>
      </c>
      <c r="B1303" s="84" t="s">
        <v>1249</v>
      </c>
      <c r="C1303" s="34">
        <v>4012000203676</v>
      </c>
      <c r="D1303" s="35">
        <v>275.44</v>
      </c>
      <c r="E1303" s="67">
        <f t="shared" si="40"/>
        <v>41.315999999999995</v>
      </c>
      <c r="F1303" s="68">
        <v>0.15</v>
      </c>
      <c r="G1303" s="65"/>
      <c r="H1303" s="65" t="s">
        <v>2339</v>
      </c>
      <c r="I1303" s="127">
        <v>44587</v>
      </c>
      <c r="J1303" s="66" t="s">
        <v>2379</v>
      </c>
      <c r="K1303" s="83" t="s">
        <v>3310</v>
      </c>
      <c r="L1303" s="30">
        <v>96353</v>
      </c>
      <c r="M1303" s="83" t="str">
        <f>VLOOKUP(L1303,Kardex!$A$1:$I$4996,2,FALSE)</f>
        <v>RODRIGUEZ HERNANDEZ BLANCA ESTELA</v>
      </c>
      <c r="N1303" s="83" t="str">
        <f>VLOOKUP(L1303,Kardex!$A$1:$I$4996,4,FALSE)</f>
        <v>ASESOR</v>
      </c>
      <c r="O1303" s="83" t="str">
        <f>VLOOKUP(L1303,Kardex!$A$1:$I$4996,5,FALSE)</f>
        <v>GTO SMA CENTRO</v>
      </c>
      <c r="P1303" s="49">
        <v>0.3</v>
      </c>
      <c r="Q1303" s="120">
        <f t="shared" si="41"/>
        <v>12.394799999999998</v>
      </c>
    </row>
    <row r="1304" spans="1:17" s="125" customFormat="1" ht="12" customHeight="1">
      <c r="A1304" s="83" t="s">
        <v>2311</v>
      </c>
      <c r="B1304" s="84" t="s">
        <v>1249</v>
      </c>
      <c r="C1304" s="34">
        <v>4052000027954</v>
      </c>
      <c r="D1304" s="35">
        <v>864.19</v>
      </c>
      <c r="E1304" s="67">
        <f t="shared" si="40"/>
        <v>112.33999999999999</v>
      </c>
      <c r="F1304" s="68">
        <v>0.12999456138117774</v>
      </c>
      <c r="G1304" s="65"/>
      <c r="H1304" s="65" t="s">
        <v>2265</v>
      </c>
      <c r="I1304" s="127">
        <v>44589</v>
      </c>
      <c r="J1304" s="66" t="s">
        <v>2379</v>
      </c>
      <c r="K1304" s="83" t="s">
        <v>4195</v>
      </c>
      <c r="L1304" s="30">
        <v>96353</v>
      </c>
      <c r="M1304" s="83" t="str">
        <f>VLOOKUP(L1304,Kardex!$A$1:$I$4996,2,FALSE)</f>
        <v>RODRIGUEZ HERNANDEZ BLANCA ESTELA</v>
      </c>
      <c r="N1304" s="83" t="str">
        <f>VLOOKUP(L1304,Kardex!$A$1:$I$4996,4,FALSE)</f>
        <v>ASESOR</v>
      </c>
      <c r="O1304" s="83" t="str">
        <f>VLOOKUP(L1304,Kardex!$A$1:$I$4996,5,FALSE)</f>
        <v>GTO SMA CENTRO</v>
      </c>
      <c r="P1304" s="49">
        <v>0.3</v>
      </c>
      <c r="Q1304" s="120">
        <f t="shared" si="41"/>
        <v>33.701999999999998</v>
      </c>
    </row>
    <row r="1305" spans="1:17" s="125" customFormat="1" ht="12" customHeight="1">
      <c r="A1305" s="83" t="s">
        <v>2311</v>
      </c>
      <c r="B1305" s="84" t="s">
        <v>1249</v>
      </c>
      <c r="C1305" s="34">
        <v>4011900474678</v>
      </c>
      <c r="D1305" s="35">
        <v>3256.3</v>
      </c>
      <c r="E1305" s="67">
        <f t="shared" si="40"/>
        <v>488.44499999999999</v>
      </c>
      <c r="F1305" s="68">
        <v>0.15</v>
      </c>
      <c r="G1305" s="65"/>
      <c r="H1305" s="65" t="s">
        <v>2266</v>
      </c>
      <c r="I1305" s="127">
        <v>44568</v>
      </c>
      <c r="J1305" s="66" t="s">
        <v>2379</v>
      </c>
      <c r="K1305" s="83" t="s">
        <v>4196</v>
      </c>
      <c r="L1305" s="30">
        <v>62742</v>
      </c>
      <c r="M1305" s="83" t="str">
        <f>VLOOKUP(L1305,Kardex!$A$1:$I$4996,2,FALSE)</f>
        <v>TORRES RAMIREZ CLAUDIA MARCELA</v>
      </c>
      <c r="N1305" s="83" t="str">
        <f>VLOOKUP(L1305,Kardex!$A$1:$I$4996,4,FALSE)</f>
        <v>EJECUTIVO DE SERVICIO</v>
      </c>
      <c r="O1305" s="83" t="str">
        <f>VLOOKUP(L1305,Kardex!$A$1:$I$4996,5,FALSE)</f>
        <v>GTO SMA CENTRO</v>
      </c>
      <c r="P1305" s="49">
        <v>0.3</v>
      </c>
      <c r="Q1305" s="120">
        <f t="shared" si="41"/>
        <v>146.5335</v>
      </c>
    </row>
    <row r="1306" spans="1:17" s="125" customFormat="1" ht="12" customHeight="1">
      <c r="A1306" s="83" t="s">
        <v>2311</v>
      </c>
      <c r="B1306" s="84" t="s">
        <v>1249</v>
      </c>
      <c r="C1306" s="34">
        <v>4011900474619</v>
      </c>
      <c r="D1306" s="35">
        <v>4635.7</v>
      </c>
      <c r="E1306" s="67">
        <f t="shared" si="40"/>
        <v>695.3549999999999</v>
      </c>
      <c r="F1306" s="68">
        <v>0.15</v>
      </c>
      <c r="G1306" s="65"/>
      <c r="H1306" s="65" t="s">
        <v>2266</v>
      </c>
      <c r="I1306" s="127">
        <v>44573</v>
      </c>
      <c r="J1306" s="66" t="s">
        <v>2379</v>
      </c>
      <c r="K1306" s="83" t="s">
        <v>4197</v>
      </c>
      <c r="L1306" s="30">
        <v>96049</v>
      </c>
      <c r="M1306" s="83" t="str">
        <f>VLOOKUP(L1306,Kardex!$A$1:$I$4996,2,FALSE)</f>
        <v>VAZQUEZ JIMENEZ MARIA MERCEDES</v>
      </c>
      <c r="N1306" s="83" t="str">
        <f>VLOOKUP(L1306,Kardex!$A$1:$I$4996,4,FALSE)</f>
        <v>ASESOR</v>
      </c>
      <c r="O1306" s="83" t="str">
        <f>VLOOKUP(L1306,Kardex!$A$1:$I$4996,5,FALSE)</f>
        <v>GTO SMA CENTRO</v>
      </c>
      <c r="P1306" s="49">
        <v>0.3</v>
      </c>
      <c r="Q1306" s="120">
        <f t="shared" si="41"/>
        <v>208.60649999999995</v>
      </c>
    </row>
    <row r="1307" spans="1:17" s="125" customFormat="1" ht="12" customHeight="1">
      <c r="A1307" s="83" t="s">
        <v>2335</v>
      </c>
      <c r="B1307" s="84" t="s">
        <v>1249</v>
      </c>
      <c r="C1307" s="34">
        <v>2882000027238</v>
      </c>
      <c r="D1307" s="35">
        <v>1007.23</v>
      </c>
      <c r="E1307" s="67">
        <f t="shared" si="40"/>
        <v>191.37370000000001</v>
      </c>
      <c r="F1307" s="68">
        <v>0.19</v>
      </c>
      <c r="G1307" s="65"/>
      <c r="H1307" s="65" t="s">
        <v>3784</v>
      </c>
      <c r="I1307" s="127">
        <v>44575</v>
      </c>
      <c r="J1307" s="66" t="s">
        <v>2379</v>
      </c>
      <c r="K1307" s="83" t="s">
        <v>3313</v>
      </c>
      <c r="L1307" s="30">
        <v>96049</v>
      </c>
      <c r="M1307" s="83" t="str">
        <f>VLOOKUP(L1307,Kardex!$A$1:$I$4996,2,FALSE)</f>
        <v>VAZQUEZ JIMENEZ MARIA MERCEDES</v>
      </c>
      <c r="N1307" s="83" t="str">
        <f>VLOOKUP(L1307,Kardex!$A$1:$I$4996,4,FALSE)</f>
        <v>ASESOR</v>
      </c>
      <c r="O1307" s="83" t="str">
        <f>VLOOKUP(L1307,Kardex!$A$1:$I$4996,5,FALSE)</f>
        <v>GTO SMA CENTRO</v>
      </c>
      <c r="P1307" s="49">
        <v>0.3</v>
      </c>
      <c r="Q1307" s="120">
        <f t="shared" si="41"/>
        <v>57.412110000000006</v>
      </c>
    </row>
    <row r="1308" spans="1:17" s="125" customFormat="1" ht="12" customHeight="1">
      <c r="A1308" s="83" t="s">
        <v>2311</v>
      </c>
      <c r="B1308" s="84" t="s">
        <v>1249</v>
      </c>
      <c r="C1308" s="34">
        <v>4011900435884</v>
      </c>
      <c r="D1308" s="35">
        <v>410.33</v>
      </c>
      <c r="E1308" s="67">
        <f t="shared" si="40"/>
        <v>61.549499999999995</v>
      </c>
      <c r="F1308" s="68">
        <v>0.15</v>
      </c>
      <c r="G1308" s="65"/>
      <c r="H1308" s="65" t="s">
        <v>2339</v>
      </c>
      <c r="I1308" s="127">
        <v>44575</v>
      </c>
      <c r="J1308" s="66" t="s">
        <v>2379</v>
      </c>
      <c r="K1308" s="83" t="s">
        <v>3314</v>
      </c>
      <c r="L1308" s="30">
        <v>96049</v>
      </c>
      <c r="M1308" s="83" t="str">
        <f>VLOOKUP(L1308,Kardex!$A$1:$I$4996,2,FALSE)</f>
        <v>VAZQUEZ JIMENEZ MARIA MERCEDES</v>
      </c>
      <c r="N1308" s="83" t="str">
        <f>VLOOKUP(L1308,Kardex!$A$1:$I$4996,4,FALSE)</f>
        <v>ASESOR</v>
      </c>
      <c r="O1308" s="83" t="str">
        <f>VLOOKUP(L1308,Kardex!$A$1:$I$4996,5,FALSE)</f>
        <v>GTO SMA CENTRO</v>
      </c>
      <c r="P1308" s="49">
        <v>0.3</v>
      </c>
      <c r="Q1308" s="120">
        <f t="shared" si="41"/>
        <v>18.464849999999998</v>
      </c>
    </row>
    <row r="1309" spans="1:17" s="125" customFormat="1" ht="12" customHeight="1">
      <c r="A1309" s="83" t="s">
        <v>2311</v>
      </c>
      <c r="B1309" s="84" t="s">
        <v>1249</v>
      </c>
      <c r="C1309" s="34">
        <v>4012000005231</v>
      </c>
      <c r="D1309" s="35">
        <v>6066.58</v>
      </c>
      <c r="E1309" s="67">
        <f t="shared" si="40"/>
        <v>909.98699999999997</v>
      </c>
      <c r="F1309" s="68">
        <v>0.15</v>
      </c>
      <c r="G1309" s="65"/>
      <c r="H1309" s="65" t="s">
        <v>2266</v>
      </c>
      <c r="I1309" s="127">
        <v>44575</v>
      </c>
      <c r="J1309" s="66" t="s">
        <v>2379</v>
      </c>
      <c r="K1309" s="83" t="s">
        <v>4198</v>
      </c>
      <c r="L1309" s="30">
        <v>96049</v>
      </c>
      <c r="M1309" s="83" t="str">
        <f>VLOOKUP(L1309,Kardex!$A$1:$I$4996,2,FALSE)</f>
        <v>VAZQUEZ JIMENEZ MARIA MERCEDES</v>
      </c>
      <c r="N1309" s="83" t="str">
        <f>VLOOKUP(L1309,Kardex!$A$1:$I$4996,4,FALSE)</f>
        <v>ASESOR</v>
      </c>
      <c r="O1309" s="83" t="str">
        <f>VLOOKUP(L1309,Kardex!$A$1:$I$4996,5,FALSE)</f>
        <v>GTO SMA CENTRO</v>
      </c>
      <c r="P1309" s="49">
        <v>0.3</v>
      </c>
      <c r="Q1309" s="120">
        <f t="shared" si="41"/>
        <v>272.99609999999996</v>
      </c>
    </row>
    <row r="1310" spans="1:17" s="125" customFormat="1" ht="12" customHeight="1">
      <c r="A1310" s="83" t="s">
        <v>2311</v>
      </c>
      <c r="B1310" s="84" t="s">
        <v>1249</v>
      </c>
      <c r="C1310" s="34">
        <v>4012000033480</v>
      </c>
      <c r="D1310" s="35">
        <v>403.52</v>
      </c>
      <c r="E1310" s="67">
        <f t="shared" si="40"/>
        <v>60.527999999999992</v>
      </c>
      <c r="F1310" s="68">
        <v>0.15</v>
      </c>
      <c r="G1310" s="65"/>
      <c r="H1310" s="65" t="s">
        <v>2339</v>
      </c>
      <c r="I1310" s="127">
        <v>44575</v>
      </c>
      <c r="J1310" s="66" t="s">
        <v>2379</v>
      </c>
      <c r="K1310" s="83" t="s">
        <v>3311</v>
      </c>
      <c r="L1310" s="30">
        <v>96049</v>
      </c>
      <c r="M1310" s="83" t="str">
        <f>VLOOKUP(L1310,Kardex!$A$1:$I$4996,2,FALSE)</f>
        <v>VAZQUEZ JIMENEZ MARIA MERCEDES</v>
      </c>
      <c r="N1310" s="83" t="str">
        <f>VLOOKUP(L1310,Kardex!$A$1:$I$4996,4,FALSE)</f>
        <v>ASESOR</v>
      </c>
      <c r="O1310" s="83" t="str">
        <f>VLOOKUP(L1310,Kardex!$A$1:$I$4996,5,FALSE)</f>
        <v>GTO SMA CENTRO</v>
      </c>
      <c r="P1310" s="49">
        <v>0.3</v>
      </c>
      <c r="Q1310" s="120">
        <f t="shared" si="41"/>
        <v>18.158399999999997</v>
      </c>
    </row>
    <row r="1311" spans="1:17" s="125" customFormat="1" ht="12" customHeight="1">
      <c r="A1311" s="83" t="s">
        <v>2311</v>
      </c>
      <c r="B1311" s="84" t="s">
        <v>1249</v>
      </c>
      <c r="C1311" s="34">
        <v>4012000033482</v>
      </c>
      <c r="D1311" s="35">
        <v>332.69</v>
      </c>
      <c r="E1311" s="67">
        <f t="shared" si="40"/>
        <v>49.903500000000001</v>
      </c>
      <c r="F1311" s="68">
        <v>0.15</v>
      </c>
      <c r="G1311" s="65"/>
      <c r="H1311" s="65" t="s">
        <v>2339</v>
      </c>
      <c r="I1311" s="127">
        <v>44575</v>
      </c>
      <c r="J1311" s="66" t="s">
        <v>2379</v>
      </c>
      <c r="K1311" s="83" t="s">
        <v>3311</v>
      </c>
      <c r="L1311" s="30">
        <v>96049</v>
      </c>
      <c r="M1311" s="83" t="str">
        <f>VLOOKUP(L1311,Kardex!$A$1:$I$4996,2,FALSE)</f>
        <v>VAZQUEZ JIMENEZ MARIA MERCEDES</v>
      </c>
      <c r="N1311" s="83" t="str">
        <f>VLOOKUP(L1311,Kardex!$A$1:$I$4996,4,FALSE)</f>
        <v>ASESOR</v>
      </c>
      <c r="O1311" s="83" t="str">
        <f>VLOOKUP(L1311,Kardex!$A$1:$I$4996,5,FALSE)</f>
        <v>GTO SMA CENTRO</v>
      </c>
      <c r="P1311" s="49">
        <v>0.3</v>
      </c>
      <c r="Q1311" s="120">
        <f t="shared" si="41"/>
        <v>14.97105</v>
      </c>
    </row>
    <row r="1312" spans="1:17" s="125" customFormat="1" ht="12" customHeight="1">
      <c r="A1312" s="83" t="s">
        <v>2311</v>
      </c>
      <c r="B1312" s="84" t="s">
        <v>1249</v>
      </c>
      <c r="C1312" s="34">
        <v>4012000033486</v>
      </c>
      <c r="D1312" s="35">
        <v>239.3</v>
      </c>
      <c r="E1312" s="67">
        <f t="shared" si="40"/>
        <v>35.895000000000003</v>
      </c>
      <c r="F1312" s="68">
        <v>0.15</v>
      </c>
      <c r="G1312" s="65"/>
      <c r="H1312" s="65" t="s">
        <v>2339</v>
      </c>
      <c r="I1312" s="127">
        <v>44575</v>
      </c>
      <c r="J1312" s="66" t="s">
        <v>2379</v>
      </c>
      <c r="K1312" s="83" t="s">
        <v>3312</v>
      </c>
      <c r="L1312" s="30">
        <v>96049</v>
      </c>
      <c r="M1312" s="83" t="str">
        <f>VLOOKUP(L1312,Kardex!$A$1:$I$4996,2,FALSE)</f>
        <v>VAZQUEZ JIMENEZ MARIA MERCEDES</v>
      </c>
      <c r="N1312" s="83" t="str">
        <f>VLOOKUP(L1312,Kardex!$A$1:$I$4996,4,FALSE)</f>
        <v>ASESOR</v>
      </c>
      <c r="O1312" s="83" t="str">
        <f>VLOOKUP(L1312,Kardex!$A$1:$I$4996,5,FALSE)</f>
        <v>GTO SMA CENTRO</v>
      </c>
      <c r="P1312" s="49">
        <v>0.3</v>
      </c>
      <c r="Q1312" s="120">
        <f t="shared" si="41"/>
        <v>10.768500000000001</v>
      </c>
    </row>
    <row r="1313" spans="1:17" s="125" customFormat="1" ht="12" customHeight="1">
      <c r="A1313" s="83" t="s">
        <v>2311</v>
      </c>
      <c r="B1313" s="84" t="s">
        <v>1249</v>
      </c>
      <c r="C1313" s="34">
        <v>4052000023232</v>
      </c>
      <c r="D1313" s="35">
        <v>11246.74</v>
      </c>
      <c r="E1313" s="67">
        <f t="shared" si="40"/>
        <v>1687.011</v>
      </c>
      <c r="F1313" s="68">
        <v>0.15</v>
      </c>
      <c r="G1313" s="65"/>
      <c r="H1313" s="65" t="s">
        <v>2266</v>
      </c>
      <c r="I1313" s="127">
        <v>44580</v>
      </c>
      <c r="J1313" s="66" t="s">
        <v>2379</v>
      </c>
      <c r="K1313" s="83" t="s">
        <v>4199</v>
      </c>
      <c r="L1313" s="30">
        <v>96049</v>
      </c>
      <c r="M1313" s="83" t="str">
        <f>VLOOKUP(L1313,Kardex!$A$1:$I$4996,2,FALSE)</f>
        <v>VAZQUEZ JIMENEZ MARIA MERCEDES</v>
      </c>
      <c r="N1313" s="83" t="str">
        <f>VLOOKUP(L1313,Kardex!$A$1:$I$4996,4,FALSE)</f>
        <v>ASESOR</v>
      </c>
      <c r="O1313" s="83" t="str">
        <f>VLOOKUP(L1313,Kardex!$A$1:$I$4996,5,FALSE)</f>
        <v>GTO SMA CENTRO</v>
      </c>
      <c r="P1313" s="49">
        <v>0.3</v>
      </c>
      <c r="Q1313" s="120">
        <f t="shared" si="41"/>
        <v>506.10329999999999</v>
      </c>
    </row>
    <row r="1314" spans="1:17" s="125" customFormat="1" ht="12" customHeight="1">
      <c r="A1314" s="83" t="s">
        <v>2311</v>
      </c>
      <c r="B1314" s="84" t="s">
        <v>1249</v>
      </c>
      <c r="C1314" s="34">
        <v>4012000225654</v>
      </c>
      <c r="D1314" s="35">
        <v>465.21</v>
      </c>
      <c r="E1314" s="67">
        <f t="shared" si="40"/>
        <v>69.781499999999994</v>
      </c>
      <c r="F1314" s="68">
        <v>0.15</v>
      </c>
      <c r="G1314" s="65"/>
      <c r="H1314" s="65" t="s">
        <v>2339</v>
      </c>
      <c r="I1314" s="127">
        <v>44581</v>
      </c>
      <c r="J1314" s="66" t="s">
        <v>2379</v>
      </c>
      <c r="K1314" s="83" t="s">
        <v>3315</v>
      </c>
      <c r="L1314" s="30">
        <v>96049</v>
      </c>
      <c r="M1314" s="83" t="str">
        <f>VLOOKUP(L1314,Kardex!$A$1:$I$4996,2,FALSE)</f>
        <v>VAZQUEZ JIMENEZ MARIA MERCEDES</v>
      </c>
      <c r="N1314" s="83" t="str">
        <f>VLOOKUP(L1314,Kardex!$A$1:$I$4996,4,FALSE)</f>
        <v>ASESOR</v>
      </c>
      <c r="O1314" s="83" t="str">
        <f>VLOOKUP(L1314,Kardex!$A$1:$I$4996,5,FALSE)</f>
        <v>GTO SMA CENTRO</v>
      </c>
      <c r="P1314" s="49">
        <v>0.3</v>
      </c>
      <c r="Q1314" s="120">
        <f t="shared" si="41"/>
        <v>20.934449999999998</v>
      </c>
    </row>
    <row r="1315" spans="1:17" s="125" customFormat="1" ht="12" customHeight="1">
      <c r="A1315" s="83" t="s">
        <v>2335</v>
      </c>
      <c r="B1315" s="84" t="s">
        <v>1249</v>
      </c>
      <c r="C1315" s="34">
        <v>2882000029369</v>
      </c>
      <c r="D1315" s="35">
        <v>839.69</v>
      </c>
      <c r="E1315" s="67">
        <f t="shared" si="40"/>
        <v>142.75</v>
      </c>
      <c r="F1315" s="68">
        <v>0.17000321547237671</v>
      </c>
      <c r="G1315" s="65"/>
      <c r="H1315" s="65" t="s">
        <v>3784</v>
      </c>
      <c r="I1315" s="127">
        <v>44582</v>
      </c>
      <c r="J1315" s="66" t="s">
        <v>2379</v>
      </c>
      <c r="K1315" s="83" t="s">
        <v>3316</v>
      </c>
      <c r="L1315" s="30">
        <v>96049</v>
      </c>
      <c r="M1315" s="83" t="str">
        <f>VLOOKUP(L1315,Kardex!$A$1:$I$4996,2,FALSE)</f>
        <v>VAZQUEZ JIMENEZ MARIA MERCEDES</v>
      </c>
      <c r="N1315" s="83" t="str">
        <f>VLOOKUP(L1315,Kardex!$A$1:$I$4996,4,FALSE)</f>
        <v>ASESOR</v>
      </c>
      <c r="O1315" s="83" t="str">
        <f>VLOOKUP(L1315,Kardex!$A$1:$I$4996,5,FALSE)</f>
        <v>GTO SMA CENTRO</v>
      </c>
      <c r="P1315" s="49">
        <v>0.3</v>
      </c>
      <c r="Q1315" s="120">
        <f t="shared" si="41"/>
        <v>42.824999999999996</v>
      </c>
    </row>
    <row r="1316" spans="1:17" s="125" customFormat="1" ht="12" customHeight="1">
      <c r="A1316" s="83" t="s">
        <v>2335</v>
      </c>
      <c r="B1316" s="84" t="s">
        <v>1249</v>
      </c>
      <c r="C1316" s="34">
        <v>2882000029919</v>
      </c>
      <c r="D1316" s="35">
        <v>1224.19</v>
      </c>
      <c r="E1316" s="67">
        <f t="shared" si="40"/>
        <v>208.11</v>
      </c>
      <c r="F1316" s="68">
        <v>0.16999812120667543</v>
      </c>
      <c r="G1316" s="65"/>
      <c r="H1316" s="65" t="s">
        <v>3784</v>
      </c>
      <c r="I1316" s="127">
        <v>44589</v>
      </c>
      <c r="J1316" s="66" t="s">
        <v>2379</v>
      </c>
      <c r="K1316" s="83" t="s">
        <v>3317</v>
      </c>
      <c r="L1316" s="30">
        <v>96049</v>
      </c>
      <c r="M1316" s="83" t="str">
        <f>VLOOKUP(L1316,Kardex!$A$1:$I$4996,2,FALSE)</f>
        <v>VAZQUEZ JIMENEZ MARIA MERCEDES</v>
      </c>
      <c r="N1316" s="83" t="str">
        <f>VLOOKUP(L1316,Kardex!$A$1:$I$4996,4,FALSE)</f>
        <v>ASESOR</v>
      </c>
      <c r="O1316" s="83" t="str">
        <f>VLOOKUP(L1316,Kardex!$A$1:$I$4996,5,FALSE)</f>
        <v>GTO SMA CENTRO</v>
      </c>
      <c r="P1316" s="49">
        <v>0.3</v>
      </c>
      <c r="Q1316" s="120">
        <f t="shared" si="41"/>
        <v>62.433</v>
      </c>
    </row>
    <row r="1317" spans="1:17" s="125" customFormat="1" ht="12" customHeight="1">
      <c r="A1317" s="83" t="s">
        <v>2311</v>
      </c>
      <c r="B1317" s="84" t="s">
        <v>1249</v>
      </c>
      <c r="C1317" s="34">
        <v>4012100057922</v>
      </c>
      <c r="D1317" s="35">
        <v>5955.73</v>
      </c>
      <c r="E1317" s="67">
        <f t="shared" si="40"/>
        <v>893.35949999999991</v>
      </c>
      <c r="F1317" s="68">
        <v>0.15</v>
      </c>
      <c r="G1317" s="65"/>
      <c r="H1317" s="65" t="s">
        <v>2266</v>
      </c>
      <c r="I1317" s="127">
        <v>44594</v>
      </c>
      <c r="J1317" s="66" t="s">
        <v>2322</v>
      </c>
      <c r="K1317" s="83" t="s">
        <v>4200</v>
      </c>
      <c r="L1317" s="30">
        <v>96049</v>
      </c>
      <c r="M1317" s="83" t="str">
        <f>VLOOKUP(L1317,Kardex!$A$1:$I$4996,2,FALSE)</f>
        <v>VAZQUEZ JIMENEZ MARIA MERCEDES</v>
      </c>
      <c r="N1317" s="83" t="str">
        <f>VLOOKUP(L1317,Kardex!$A$1:$I$4996,4,FALSE)</f>
        <v>ASESOR</v>
      </c>
      <c r="O1317" s="83" t="str">
        <f>VLOOKUP(L1317,Kardex!$A$1:$I$4996,5,FALSE)</f>
        <v>GTO SMA CENTRO</v>
      </c>
      <c r="P1317" s="49">
        <v>0.3</v>
      </c>
      <c r="Q1317" s="120">
        <f t="shared" si="41"/>
        <v>268.00784999999996</v>
      </c>
    </row>
    <row r="1318" spans="1:17" s="125" customFormat="1" ht="12" customHeight="1">
      <c r="A1318" s="83" t="s">
        <v>2335</v>
      </c>
      <c r="B1318" s="84" t="s">
        <v>1249</v>
      </c>
      <c r="C1318" s="34">
        <v>2882100032915</v>
      </c>
      <c r="D1318" s="35">
        <v>1369.82</v>
      </c>
      <c r="E1318" s="67">
        <f t="shared" si="40"/>
        <v>260.26580000000001</v>
      </c>
      <c r="F1318" s="68">
        <v>0.19</v>
      </c>
      <c r="G1318" s="65"/>
      <c r="H1318" s="65" t="s">
        <v>2339</v>
      </c>
      <c r="I1318" s="127">
        <v>44567</v>
      </c>
      <c r="J1318" s="66" t="s">
        <v>2322</v>
      </c>
      <c r="K1318" s="83" t="s">
        <v>3318</v>
      </c>
      <c r="L1318" s="30">
        <v>60858</v>
      </c>
      <c r="M1318" s="83" t="str">
        <f>VLOOKUP(L1318,Kardex!$A$1:$I$4996,2,FALSE)</f>
        <v>VAZQUEZ TREJO UBALDO</v>
      </c>
      <c r="N1318" s="83" t="str">
        <f>VLOOKUP(L1318,Kardex!$A$1:$I$4996,4,FALSE)</f>
        <v>DIRECTOR DE CENTRO FINANCIERO</v>
      </c>
      <c r="O1318" s="83" t="str">
        <f>VLOOKUP(L1318,Kardex!$A$1:$I$4996,5,FALSE)</f>
        <v>GTO SMA CENTRO</v>
      </c>
      <c r="P1318" s="49">
        <v>0.3</v>
      </c>
      <c r="Q1318" s="120">
        <f t="shared" si="41"/>
        <v>78.079740000000001</v>
      </c>
    </row>
    <row r="1319" spans="1:17" s="125" customFormat="1" ht="12" customHeight="1">
      <c r="A1319" s="83" t="s">
        <v>2335</v>
      </c>
      <c r="B1319" s="84" t="s">
        <v>1249</v>
      </c>
      <c r="C1319" s="34">
        <v>2882100003829</v>
      </c>
      <c r="D1319" s="35">
        <v>32165.72</v>
      </c>
      <c r="E1319" s="67">
        <f t="shared" si="40"/>
        <v>6111.4868000000006</v>
      </c>
      <c r="F1319" s="68">
        <v>0.19</v>
      </c>
      <c r="G1319" s="65"/>
      <c r="H1319" s="65" t="s">
        <v>2266</v>
      </c>
      <c r="I1319" s="127">
        <v>44578</v>
      </c>
      <c r="J1319" s="66" t="s">
        <v>2379</v>
      </c>
      <c r="K1319" s="83" t="s">
        <v>4201</v>
      </c>
      <c r="L1319" s="30">
        <v>60858</v>
      </c>
      <c r="M1319" s="83" t="str">
        <f>VLOOKUP(L1319,Kardex!$A$1:$I$4996,2,FALSE)</f>
        <v>VAZQUEZ TREJO UBALDO</v>
      </c>
      <c r="N1319" s="83" t="str">
        <f>VLOOKUP(L1319,Kardex!$A$1:$I$4996,4,FALSE)</f>
        <v>DIRECTOR DE CENTRO FINANCIERO</v>
      </c>
      <c r="O1319" s="83" t="str">
        <f>VLOOKUP(L1319,Kardex!$A$1:$I$4996,5,FALSE)</f>
        <v>GTO SMA CENTRO</v>
      </c>
      <c r="P1319" s="49">
        <v>0.3</v>
      </c>
      <c r="Q1319" s="120">
        <f t="shared" si="41"/>
        <v>1833.44604</v>
      </c>
    </row>
    <row r="1320" spans="1:17" s="125" customFormat="1" ht="12" customHeight="1">
      <c r="A1320" s="83" t="s">
        <v>2311</v>
      </c>
      <c r="B1320" s="84" t="s">
        <v>1249</v>
      </c>
      <c r="C1320" s="34">
        <v>4011900474149</v>
      </c>
      <c r="D1320" s="35">
        <v>4473.38</v>
      </c>
      <c r="E1320" s="67">
        <f t="shared" si="40"/>
        <v>671.00699999999995</v>
      </c>
      <c r="F1320" s="68">
        <v>0.15</v>
      </c>
      <c r="G1320" s="65"/>
      <c r="H1320" s="65" t="s">
        <v>2266</v>
      </c>
      <c r="I1320" s="127">
        <v>44592</v>
      </c>
      <c r="J1320" s="66" t="s">
        <v>2379</v>
      </c>
      <c r="K1320" s="83" t="s">
        <v>4202</v>
      </c>
      <c r="L1320" s="30">
        <v>60858</v>
      </c>
      <c r="M1320" s="83" t="str">
        <f>VLOOKUP(L1320,Kardex!$A$1:$I$4996,2,FALSE)</f>
        <v>VAZQUEZ TREJO UBALDO</v>
      </c>
      <c r="N1320" s="83" t="str">
        <f>VLOOKUP(L1320,Kardex!$A$1:$I$4996,4,FALSE)</f>
        <v>DIRECTOR DE CENTRO FINANCIERO</v>
      </c>
      <c r="O1320" s="83" t="str">
        <f>VLOOKUP(L1320,Kardex!$A$1:$I$4996,5,FALSE)</f>
        <v>GTO SMA CENTRO</v>
      </c>
      <c r="P1320" s="49">
        <v>0.3</v>
      </c>
      <c r="Q1320" s="120">
        <f t="shared" si="41"/>
        <v>201.30209999999997</v>
      </c>
    </row>
    <row r="1321" spans="1:17" s="125" customFormat="1" ht="12" customHeight="1">
      <c r="A1321" s="83" t="s">
        <v>2311</v>
      </c>
      <c r="B1321" s="84" t="s">
        <v>1249</v>
      </c>
      <c r="C1321" s="34">
        <v>4012000033548</v>
      </c>
      <c r="D1321" s="35">
        <v>575.71</v>
      </c>
      <c r="E1321" s="67">
        <f t="shared" si="40"/>
        <v>86.356499999999997</v>
      </c>
      <c r="F1321" s="68">
        <v>0.15</v>
      </c>
      <c r="G1321" s="65"/>
      <c r="H1321" s="65" t="s">
        <v>2339</v>
      </c>
      <c r="I1321" s="127">
        <v>44593</v>
      </c>
      <c r="J1321" s="66" t="s">
        <v>2379</v>
      </c>
      <c r="K1321" s="83" t="s">
        <v>3319</v>
      </c>
      <c r="L1321" s="30">
        <v>60858</v>
      </c>
      <c r="M1321" s="83" t="str">
        <f>VLOOKUP(L1321,Kardex!$A$1:$I$4996,2,FALSE)</f>
        <v>VAZQUEZ TREJO UBALDO</v>
      </c>
      <c r="N1321" s="83" t="str">
        <f>VLOOKUP(L1321,Kardex!$A$1:$I$4996,4,FALSE)</f>
        <v>DIRECTOR DE CENTRO FINANCIERO</v>
      </c>
      <c r="O1321" s="83" t="str">
        <f>VLOOKUP(L1321,Kardex!$A$1:$I$4996,5,FALSE)</f>
        <v>GTO SMA CENTRO</v>
      </c>
      <c r="P1321" s="49">
        <v>0.3</v>
      </c>
      <c r="Q1321" s="120">
        <f t="shared" si="41"/>
        <v>25.906949999999998</v>
      </c>
    </row>
    <row r="1322" spans="1:17" s="125" customFormat="1" ht="12" customHeight="1">
      <c r="A1322" s="83" t="s">
        <v>2311</v>
      </c>
      <c r="B1322" s="84" t="s">
        <v>1249</v>
      </c>
      <c r="C1322" s="34">
        <v>4012000530169</v>
      </c>
      <c r="D1322" s="35">
        <v>455.97</v>
      </c>
      <c r="E1322" s="67">
        <f t="shared" si="40"/>
        <v>68.395499999999998</v>
      </c>
      <c r="F1322" s="68">
        <v>0.15</v>
      </c>
      <c r="G1322" s="65"/>
      <c r="H1322" s="65" t="s">
        <v>2339</v>
      </c>
      <c r="I1322" s="127">
        <v>44593</v>
      </c>
      <c r="J1322" s="66" t="s">
        <v>2379</v>
      </c>
      <c r="K1322" s="83" t="s">
        <v>3320</v>
      </c>
      <c r="L1322" s="30">
        <v>60858</v>
      </c>
      <c r="M1322" s="83" t="str">
        <f>VLOOKUP(L1322,Kardex!$A$1:$I$4996,2,FALSE)</f>
        <v>VAZQUEZ TREJO UBALDO</v>
      </c>
      <c r="N1322" s="83" t="str">
        <f>VLOOKUP(L1322,Kardex!$A$1:$I$4996,4,FALSE)</f>
        <v>DIRECTOR DE CENTRO FINANCIERO</v>
      </c>
      <c r="O1322" s="83" t="str">
        <f>VLOOKUP(L1322,Kardex!$A$1:$I$4996,5,FALSE)</f>
        <v>GTO SMA CENTRO</v>
      </c>
      <c r="P1322" s="49">
        <v>0.3</v>
      </c>
      <c r="Q1322" s="120">
        <f t="shared" si="41"/>
        <v>20.518649999999997</v>
      </c>
    </row>
    <row r="1323" spans="1:17" s="125" customFormat="1" ht="12" customHeight="1">
      <c r="A1323" s="83" t="s">
        <v>2311</v>
      </c>
      <c r="B1323" s="84" t="s">
        <v>1249</v>
      </c>
      <c r="C1323" s="34">
        <v>4011900474481</v>
      </c>
      <c r="D1323" s="35">
        <v>2587.61</v>
      </c>
      <c r="E1323" s="67">
        <f t="shared" si="40"/>
        <v>388.14150000000001</v>
      </c>
      <c r="F1323" s="68">
        <v>0.15</v>
      </c>
      <c r="G1323" s="65"/>
      <c r="H1323" s="65" t="s">
        <v>2308</v>
      </c>
      <c r="I1323" s="127">
        <v>44581</v>
      </c>
      <c r="J1323" s="66" t="s">
        <v>2379</v>
      </c>
      <c r="K1323" s="83" t="s">
        <v>4203</v>
      </c>
      <c r="L1323" s="30">
        <v>60546</v>
      </c>
      <c r="M1323" s="83" t="str">
        <f>VLOOKUP(L1323,Kardex!$A$1:$I$4996,2,FALSE)</f>
        <v>DIAZ ASCENCIO MARIBEL</v>
      </c>
      <c r="N1323" s="83" t="str">
        <f>VLOOKUP(L1323,Kardex!$A$1:$I$4996,4,FALSE)</f>
        <v>EJECUTIVO DE SERVICIO</v>
      </c>
      <c r="O1323" s="83" t="str">
        <f>VLOOKUP(L1323,Kardex!$A$1:$I$4996,5,FALSE)</f>
        <v>GTO SMA PLAZA LUCIERNAGA</v>
      </c>
      <c r="P1323" s="49">
        <v>0.3</v>
      </c>
      <c r="Q1323" s="120">
        <f t="shared" si="41"/>
        <v>116.44244999999999</v>
      </c>
    </row>
    <row r="1324" spans="1:17" s="125" customFormat="1" ht="12" customHeight="1">
      <c r="A1324" s="83" t="s">
        <v>2311</v>
      </c>
      <c r="B1324" s="84" t="s">
        <v>1249</v>
      </c>
      <c r="C1324" s="34">
        <v>4052000027955</v>
      </c>
      <c r="D1324" s="35">
        <v>1747.64</v>
      </c>
      <c r="E1324" s="67">
        <f t="shared" si="40"/>
        <v>227.18</v>
      </c>
      <c r="F1324" s="68">
        <v>0.12999244695703921</v>
      </c>
      <c r="G1324" s="65"/>
      <c r="H1324" s="65" t="s">
        <v>2308</v>
      </c>
      <c r="I1324" s="127">
        <v>44581</v>
      </c>
      <c r="J1324" s="66" t="s">
        <v>2379</v>
      </c>
      <c r="K1324" s="83" t="s">
        <v>4203</v>
      </c>
      <c r="L1324" s="30">
        <v>60546</v>
      </c>
      <c r="M1324" s="83" t="str">
        <f>VLOOKUP(L1324,Kardex!$A$1:$I$4996,2,FALSE)</f>
        <v>DIAZ ASCENCIO MARIBEL</v>
      </c>
      <c r="N1324" s="83" t="str">
        <f>VLOOKUP(L1324,Kardex!$A$1:$I$4996,4,FALSE)</f>
        <v>EJECUTIVO DE SERVICIO</v>
      </c>
      <c r="O1324" s="83" t="str">
        <f>VLOOKUP(L1324,Kardex!$A$1:$I$4996,5,FALSE)</f>
        <v>GTO SMA PLAZA LUCIERNAGA</v>
      </c>
      <c r="P1324" s="49">
        <v>0.3</v>
      </c>
      <c r="Q1324" s="120">
        <f t="shared" si="41"/>
        <v>68.153999999999996</v>
      </c>
    </row>
    <row r="1325" spans="1:17" s="125" customFormat="1" ht="12" customHeight="1">
      <c r="A1325" s="83" t="s">
        <v>2311</v>
      </c>
      <c r="B1325" s="84" t="s">
        <v>1249</v>
      </c>
      <c r="C1325" s="34">
        <v>4012200014580</v>
      </c>
      <c r="D1325" s="35">
        <v>8553.4699999999993</v>
      </c>
      <c r="E1325" s="67">
        <f t="shared" si="40"/>
        <v>1283.0204999999999</v>
      </c>
      <c r="F1325" s="68">
        <v>0.15</v>
      </c>
      <c r="G1325" s="65"/>
      <c r="H1325" s="65" t="s">
        <v>2266</v>
      </c>
      <c r="I1325" s="127">
        <v>44586</v>
      </c>
      <c r="J1325" s="66" t="s">
        <v>2322</v>
      </c>
      <c r="K1325" s="83" t="s">
        <v>4204</v>
      </c>
      <c r="L1325" s="30">
        <v>60546</v>
      </c>
      <c r="M1325" s="83" t="str">
        <f>VLOOKUP(L1325,Kardex!$A$1:$I$4996,2,FALSE)</f>
        <v>DIAZ ASCENCIO MARIBEL</v>
      </c>
      <c r="N1325" s="83" t="str">
        <f>VLOOKUP(L1325,Kardex!$A$1:$I$4996,4,FALSE)</f>
        <v>EJECUTIVO DE SERVICIO</v>
      </c>
      <c r="O1325" s="83" t="str">
        <f>VLOOKUP(L1325,Kardex!$A$1:$I$4996,5,FALSE)</f>
        <v>GTO SMA PLAZA LUCIERNAGA</v>
      </c>
      <c r="P1325" s="49">
        <v>0.3</v>
      </c>
      <c r="Q1325" s="120">
        <f t="shared" si="41"/>
        <v>384.90614999999997</v>
      </c>
    </row>
    <row r="1326" spans="1:17" s="125" customFormat="1" ht="12" customHeight="1">
      <c r="A1326" s="83" t="s">
        <v>2311</v>
      </c>
      <c r="B1326" s="84" t="s">
        <v>1249</v>
      </c>
      <c r="C1326" s="34">
        <v>4012000064084</v>
      </c>
      <c r="D1326" s="35">
        <v>6667.91</v>
      </c>
      <c r="E1326" s="67">
        <f t="shared" si="40"/>
        <v>1000.1864999999999</v>
      </c>
      <c r="F1326" s="68">
        <v>0.15</v>
      </c>
      <c r="G1326" s="65"/>
      <c r="H1326" s="65" t="s">
        <v>2266</v>
      </c>
      <c r="I1326" s="127">
        <v>44592</v>
      </c>
      <c r="J1326" s="66" t="s">
        <v>2379</v>
      </c>
      <c r="K1326" s="83" t="s">
        <v>4205</v>
      </c>
      <c r="L1326" s="30">
        <v>60546</v>
      </c>
      <c r="M1326" s="83" t="str">
        <f>VLOOKUP(L1326,Kardex!$A$1:$I$4996,2,FALSE)</f>
        <v>DIAZ ASCENCIO MARIBEL</v>
      </c>
      <c r="N1326" s="83" t="str">
        <f>VLOOKUP(L1326,Kardex!$A$1:$I$4996,4,FALSE)</f>
        <v>EJECUTIVO DE SERVICIO</v>
      </c>
      <c r="O1326" s="83" t="str">
        <f>VLOOKUP(L1326,Kardex!$A$1:$I$4996,5,FALSE)</f>
        <v>GTO SMA PLAZA LUCIERNAGA</v>
      </c>
      <c r="P1326" s="49">
        <v>0.3</v>
      </c>
      <c r="Q1326" s="120">
        <f t="shared" si="41"/>
        <v>300.05594999999994</v>
      </c>
    </row>
    <row r="1327" spans="1:17" s="125" customFormat="1" ht="12" customHeight="1">
      <c r="A1327" s="83" t="s">
        <v>2311</v>
      </c>
      <c r="B1327" s="84" t="s">
        <v>1249</v>
      </c>
      <c r="C1327" s="34">
        <v>4011900474626</v>
      </c>
      <c r="D1327" s="35">
        <v>4983.7299999999996</v>
      </c>
      <c r="E1327" s="67">
        <f t="shared" si="40"/>
        <v>747.55949999999996</v>
      </c>
      <c r="F1327" s="68">
        <v>0.15</v>
      </c>
      <c r="G1327" s="65"/>
      <c r="H1327" s="65" t="s">
        <v>2266</v>
      </c>
      <c r="I1327" s="127">
        <v>44567</v>
      </c>
      <c r="J1327" s="66" t="s">
        <v>2379</v>
      </c>
      <c r="K1327" s="83" t="s">
        <v>4206</v>
      </c>
      <c r="L1327" s="30">
        <v>96353</v>
      </c>
      <c r="M1327" s="83" t="str">
        <f>VLOOKUP(L1327,Kardex!$A$1:$I$4996,2,FALSE)</f>
        <v>RODRIGUEZ HERNANDEZ BLANCA ESTELA</v>
      </c>
      <c r="N1327" s="83" t="str">
        <f>VLOOKUP(L1327,Kardex!$A$1:$I$4996,4,FALSE)</f>
        <v>ASESOR</v>
      </c>
      <c r="O1327" s="83" t="str">
        <f>VLOOKUP(L1327,Kardex!$A$1:$I$4996,5,FALSE)</f>
        <v>GTO SMA CENTRO</v>
      </c>
      <c r="P1327" s="49">
        <v>0.3</v>
      </c>
      <c r="Q1327" s="120">
        <f t="shared" si="41"/>
        <v>224.26784999999998</v>
      </c>
    </row>
    <row r="1328" spans="1:17" s="125" customFormat="1" ht="12" customHeight="1">
      <c r="A1328" s="83" t="s">
        <v>2311</v>
      </c>
      <c r="B1328" s="84" t="s">
        <v>1249</v>
      </c>
      <c r="C1328" s="34">
        <v>4011900474621</v>
      </c>
      <c r="D1328" s="35">
        <v>8510.92</v>
      </c>
      <c r="E1328" s="67">
        <f t="shared" si="40"/>
        <v>1276.6379999999999</v>
      </c>
      <c r="F1328" s="68">
        <v>0.15</v>
      </c>
      <c r="G1328" s="65"/>
      <c r="H1328" s="65" t="s">
        <v>2266</v>
      </c>
      <c r="I1328" s="127">
        <v>44575</v>
      </c>
      <c r="J1328" s="66" t="s">
        <v>2379</v>
      </c>
      <c r="K1328" s="83" t="s">
        <v>4207</v>
      </c>
      <c r="L1328" s="30">
        <v>60183</v>
      </c>
      <c r="M1328" s="83" t="str">
        <f>VLOOKUP(L1328,Kardex!$A$1:$I$4996,2,FALSE)</f>
        <v>ROBLES GARNICA ALEJANDRO</v>
      </c>
      <c r="N1328" s="83" t="str">
        <f>VLOOKUP(L1328,Kardex!$A$1:$I$4996,4,FALSE)</f>
        <v>DIRECTOR DE CENTRO FINANCIERO</v>
      </c>
      <c r="O1328" s="83" t="str">
        <f>VLOOKUP(L1328,Kardex!$A$1:$I$4996,5,FALSE)</f>
        <v>GTO SMA PLAZA LUCIERNAGA</v>
      </c>
      <c r="P1328" s="49">
        <v>0.3</v>
      </c>
      <c r="Q1328" s="120">
        <f t="shared" si="41"/>
        <v>382.99139999999994</v>
      </c>
    </row>
    <row r="1329" spans="1:17" s="125" customFormat="1" ht="12" customHeight="1">
      <c r="A1329" s="83" t="s">
        <v>2335</v>
      </c>
      <c r="B1329" s="84" t="s">
        <v>1249</v>
      </c>
      <c r="C1329" s="34">
        <v>2882000040028</v>
      </c>
      <c r="D1329" s="35">
        <v>1012.13</v>
      </c>
      <c r="E1329" s="67">
        <f t="shared" si="40"/>
        <v>172.06</v>
      </c>
      <c r="F1329" s="68">
        <v>0.16999792516771561</v>
      </c>
      <c r="G1329" s="65"/>
      <c r="H1329" s="65" t="s">
        <v>3784</v>
      </c>
      <c r="I1329" s="127">
        <v>44580</v>
      </c>
      <c r="J1329" s="66" t="s">
        <v>2379</v>
      </c>
      <c r="K1329" s="83" t="s">
        <v>3321</v>
      </c>
      <c r="L1329" s="30">
        <v>60183</v>
      </c>
      <c r="M1329" s="83" t="str">
        <f>VLOOKUP(L1329,Kardex!$A$1:$I$4996,2,FALSE)</f>
        <v>ROBLES GARNICA ALEJANDRO</v>
      </c>
      <c r="N1329" s="83" t="str">
        <f>VLOOKUP(L1329,Kardex!$A$1:$I$4996,4,FALSE)</f>
        <v>DIRECTOR DE CENTRO FINANCIERO</v>
      </c>
      <c r="O1329" s="83" t="str">
        <f>VLOOKUP(L1329,Kardex!$A$1:$I$4996,5,FALSE)</f>
        <v>GTO SMA PLAZA LUCIERNAGA</v>
      </c>
      <c r="P1329" s="49">
        <v>0.3</v>
      </c>
      <c r="Q1329" s="120">
        <f t="shared" si="41"/>
        <v>51.618000000000002</v>
      </c>
    </row>
    <row r="1330" spans="1:17" s="125" customFormat="1" ht="12" customHeight="1">
      <c r="A1330" s="83" t="s">
        <v>2335</v>
      </c>
      <c r="B1330" s="84" t="s">
        <v>1249</v>
      </c>
      <c r="C1330" s="34">
        <v>2882000006743</v>
      </c>
      <c r="D1330" s="35">
        <v>972.13</v>
      </c>
      <c r="E1330" s="67">
        <f t="shared" si="40"/>
        <v>181.79</v>
      </c>
      <c r="F1330" s="68">
        <v>0.18700173845061874</v>
      </c>
      <c r="G1330" s="65"/>
      <c r="H1330" s="65" t="s">
        <v>2339</v>
      </c>
      <c r="I1330" s="127">
        <v>44581</v>
      </c>
      <c r="J1330" s="66" t="s">
        <v>2379</v>
      </c>
      <c r="K1330" s="83" t="s">
        <v>3321</v>
      </c>
      <c r="L1330" s="30">
        <v>60183</v>
      </c>
      <c r="M1330" s="83" t="str">
        <f>VLOOKUP(L1330,Kardex!$A$1:$I$4996,2,FALSE)</f>
        <v>ROBLES GARNICA ALEJANDRO</v>
      </c>
      <c r="N1330" s="83" t="str">
        <f>VLOOKUP(L1330,Kardex!$A$1:$I$4996,4,FALSE)</f>
        <v>DIRECTOR DE CENTRO FINANCIERO</v>
      </c>
      <c r="O1330" s="83" t="str">
        <f>VLOOKUP(L1330,Kardex!$A$1:$I$4996,5,FALSE)</f>
        <v>GTO SMA PLAZA LUCIERNAGA</v>
      </c>
      <c r="P1330" s="49">
        <v>0.3</v>
      </c>
      <c r="Q1330" s="120">
        <f t="shared" si="41"/>
        <v>54.536999999999999</v>
      </c>
    </row>
    <row r="1331" spans="1:17" s="125" customFormat="1" ht="12" customHeight="1">
      <c r="A1331" s="83" t="s">
        <v>2335</v>
      </c>
      <c r="B1331" s="84" t="s">
        <v>1249</v>
      </c>
      <c r="C1331" s="34">
        <v>2882000046932</v>
      </c>
      <c r="D1331" s="35">
        <v>1489.3</v>
      </c>
      <c r="E1331" s="67">
        <f t="shared" si="40"/>
        <v>253.18</v>
      </c>
      <c r="F1331" s="68">
        <v>0.16999932854361111</v>
      </c>
      <c r="G1331" s="65"/>
      <c r="H1331" s="65" t="s">
        <v>3784</v>
      </c>
      <c r="I1331" s="127">
        <v>44589</v>
      </c>
      <c r="J1331" s="66" t="s">
        <v>2379</v>
      </c>
      <c r="K1331" s="83" t="s">
        <v>3322</v>
      </c>
      <c r="L1331" s="30">
        <v>60183</v>
      </c>
      <c r="M1331" s="83" t="str">
        <f>VLOOKUP(L1331,Kardex!$A$1:$I$4996,2,FALSE)</f>
        <v>ROBLES GARNICA ALEJANDRO</v>
      </c>
      <c r="N1331" s="83" t="str">
        <f>VLOOKUP(L1331,Kardex!$A$1:$I$4996,4,FALSE)</f>
        <v>DIRECTOR DE CENTRO FINANCIERO</v>
      </c>
      <c r="O1331" s="83" t="str">
        <f>VLOOKUP(L1331,Kardex!$A$1:$I$4996,5,FALSE)</f>
        <v>GTO SMA PLAZA LUCIERNAGA</v>
      </c>
      <c r="P1331" s="49">
        <v>0.3</v>
      </c>
      <c r="Q1331" s="120">
        <f t="shared" si="41"/>
        <v>75.953999999999994</v>
      </c>
    </row>
    <row r="1332" spans="1:17" s="125" customFormat="1" ht="12" customHeight="1">
      <c r="A1332" s="83" t="s">
        <v>2338</v>
      </c>
      <c r="B1332" s="84" t="s">
        <v>1249</v>
      </c>
      <c r="C1332" s="34">
        <v>3101900019996</v>
      </c>
      <c r="D1332" s="35">
        <v>3661.14</v>
      </c>
      <c r="E1332" s="67">
        <f t="shared" si="40"/>
        <v>475.94819999999999</v>
      </c>
      <c r="F1332" s="68">
        <v>0.13</v>
      </c>
      <c r="G1332" s="65"/>
      <c r="H1332" s="65" t="s">
        <v>2266</v>
      </c>
      <c r="I1332" s="127">
        <v>44580</v>
      </c>
      <c r="J1332" s="66" t="s">
        <v>2379</v>
      </c>
      <c r="K1332" s="83" t="s">
        <v>4208</v>
      </c>
      <c r="L1332" s="30">
        <v>50490</v>
      </c>
      <c r="M1332" s="83" t="str">
        <f>VLOOKUP(L1332,Kardex!$A$1:$I$4996,2,FALSE)</f>
        <v>TRUJILLO PERALTA MAGALY</v>
      </c>
      <c r="N1332" s="83" t="str">
        <f>VLOOKUP(L1332,Kardex!$A$1:$I$4996,4,FALSE)</f>
        <v>ASESOR SENIOR</v>
      </c>
      <c r="O1332" s="83" t="str">
        <f>VLOOKUP(L1332,Kardex!$A$1:$I$4996,5,FALSE)</f>
        <v>GTO SMA PLAZA LUCIERNAGA</v>
      </c>
      <c r="P1332" s="49">
        <v>0.3</v>
      </c>
      <c r="Q1332" s="120">
        <f t="shared" si="41"/>
        <v>142.78446</v>
      </c>
    </row>
    <row r="1333" spans="1:17" s="125" customFormat="1" ht="12" customHeight="1">
      <c r="A1333" s="83" t="s">
        <v>2311</v>
      </c>
      <c r="B1333" s="84" t="s">
        <v>1249</v>
      </c>
      <c r="C1333" s="34">
        <v>4011900485097</v>
      </c>
      <c r="D1333" s="35">
        <v>4387.0200000000004</v>
      </c>
      <c r="E1333" s="67">
        <f t="shared" si="40"/>
        <v>658.053</v>
      </c>
      <c r="F1333" s="68">
        <v>0.15</v>
      </c>
      <c r="G1333" s="65"/>
      <c r="H1333" s="65" t="s">
        <v>2266</v>
      </c>
      <c r="I1333" s="127">
        <v>44586</v>
      </c>
      <c r="J1333" s="66" t="s">
        <v>2379</v>
      </c>
      <c r="K1333" s="83" t="s">
        <v>4209</v>
      </c>
      <c r="L1333" s="30">
        <v>50490</v>
      </c>
      <c r="M1333" s="83" t="str">
        <f>VLOOKUP(L1333,Kardex!$A$1:$I$4996,2,FALSE)</f>
        <v>TRUJILLO PERALTA MAGALY</v>
      </c>
      <c r="N1333" s="83" t="str">
        <f>VLOOKUP(L1333,Kardex!$A$1:$I$4996,4,FALSE)</f>
        <v>ASESOR SENIOR</v>
      </c>
      <c r="O1333" s="83" t="str">
        <f>VLOOKUP(L1333,Kardex!$A$1:$I$4996,5,FALSE)</f>
        <v>GTO SMA PLAZA LUCIERNAGA</v>
      </c>
      <c r="P1333" s="49">
        <v>0.3</v>
      </c>
      <c r="Q1333" s="120">
        <f t="shared" si="41"/>
        <v>197.41589999999999</v>
      </c>
    </row>
    <row r="1334" spans="1:17" s="125" customFormat="1" ht="12" customHeight="1">
      <c r="A1334" s="83" t="s">
        <v>2311</v>
      </c>
      <c r="B1334" s="84" t="s">
        <v>1249</v>
      </c>
      <c r="C1334" s="34">
        <v>4012000618454</v>
      </c>
      <c r="D1334" s="35">
        <v>6200.57</v>
      </c>
      <c r="E1334" s="67">
        <f t="shared" si="40"/>
        <v>930.08549999999991</v>
      </c>
      <c r="F1334" s="68">
        <v>0.15</v>
      </c>
      <c r="G1334" s="65"/>
      <c r="H1334" s="65" t="s">
        <v>2266</v>
      </c>
      <c r="I1334" s="127">
        <v>44589</v>
      </c>
      <c r="J1334" s="66" t="s">
        <v>2379</v>
      </c>
      <c r="K1334" s="83" t="s">
        <v>4210</v>
      </c>
      <c r="L1334" s="30">
        <v>50490</v>
      </c>
      <c r="M1334" s="83" t="str">
        <f>VLOOKUP(L1334,Kardex!$A$1:$I$4996,2,FALSE)</f>
        <v>TRUJILLO PERALTA MAGALY</v>
      </c>
      <c r="N1334" s="83" t="str">
        <f>VLOOKUP(L1334,Kardex!$A$1:$I$4996,4,FALSE)</f>
        <v>ASESOR SENIOR</v>
      </c>
      <c r="O1334" s="83" t="str">
        <f>VLOOKUP(L1334,Kardex!$A$1:$I$4996,5,FALSE)</f>
        <v>GTO SMA PLAZA LUCIERNAGA</v>
      </c>
      <c r="P1334" s="49">
        <v>0.3</v>
      </c>
      <c r="Q1334" s="120">
        <f t="shared" si="41"/>
        <v>279.02564999999998</v>
      </c>
    </row>
    <row r="1335" spans="1:17" s="125" customFormat="1" ht="12" customHeight="1">
      <c r="A1335" s="83" t="s">
        <v>2335</v>
      </c>
      <c r="B1335" s="84" t="s">
        <v>1249</v>
      </c>
      <c r="C1335" s="34">
        <v>2882000040144</v>
      </c>
      <c r="D1335" s="35">
        <v>21345.26</v>
      </c>
      <c r="E1335" s="67">
        <f t="shared" si="40"/>
        <v>2134.5300000000002</v>
      </c>
      <c r="F1335" s="68">
        <v>0.10000018739523436</v>
      </c>
      <c r="G1335" s="65"/>
      <c r="H1335" s="65" t="s">
        <v>2266</v>
      </c>
      <c r="I1335" s="127">
        <v>44594</v>
      </c>
      <c r="J1335" s="66" t="s">
        <v>2379</v>
      </c>
      <c r="K1335" s="83" t="s">
        <v>4211</v>
      </c>
      <c r="L1335" s="30">
        <v>50490</v>
      </c>
      <c r="M1335" s="83" t="str">
        <f>VLOOKUP(L1335,Kardex!$A$1:$I$4996,2,FALSE)</f>
        <v>TRUJILLO PERALTA MAGALY</v>
      </c>
      <c r="N1335" s="83" t="str">
        <f>VLOOKUP(L1335,Kardex!$A$1:$I$4996,4,FALSE)</f>
        <v>ASESOR SENIOR</v>
      </c>
      <c r="O1335" s="83" t="str">
        <f>VLOOKUP(L1335,Kardex!$A$1:$I$4996,5,FALSE)</f>
        <v>GTO SMA PLAZA LUCIERNAGA</v>
      </c>
      <c r="P1335" s="49">
        <v>0.3</v>
      </c>
      <c r="Q1335" s="120">
        <f t="shared" si="41"/>
        <v>640.35900000000004</v>
      </c>
    </row>
    <row r="1336" spans="1:17" s="125" customFormat="1" ht="12" customHeight="1">
      <c r="A1336" s="83" t="s">
        <v>2311</v>
      </c>
      <c r="B1336" s="84" t="s">
        <v>1249</v>
      </c>
      <c r="C1336" s="34">
        <v>4011900436011</v>
      </c>
      <c r="D1336" s="35">
        <v>345.89</v>
      </c>
      <c r="E1336" s="67">
        <f t="shared" si="40"/>
        <v>51.883499999999998</v>
      </c>
      <c r="F1336" s="68">
        <v>0.15</v>
      </c>
      <c r="G1336" s="65"/>
      <c r="H1336" s="65" t="s">
        <v>2339</v>
      </c>
      <c r="I1336" s="127">
        <v>44568</v>
      </c>
      <c r="J1336" s="66" t="s">
        <v>2379</v>
      </c>
      <c r="K1336" s="83" t="s">
        <v>3323</v>
      </c>
      <c r="L1336" s="30">
        <v>62880</v>
      </c>
      <c r="M1336" s="83" t="str">
        <f>VLOOKUP(L1336,Kardex!$A$1:$I$4996,2,FALSE)</f>
        <v>D ACOSTA MARCHETTI MARCO</v>
      </c>
      <c r="N1336" s="83" t="str">
        <f>VLOOKUP(L1336,Kardex!$A$1:$I$4996,4,FALSE)</f>
        <v>EJECUTIVO DE SERVICIO</v>
      </c>
      <c r="O1336" s="83" t="str">
        <f>VLOOKUP(L1336,Kardex!$A$1:$I$4996,5,FALSE)</f>
        <v>BAJA</v>
      </c>
      <c r="P1336" s="49">
        <v>0.3</v>
      </c>
      <c r="Q1336" s="120">
        <f t="shared" si="41"/>
        <v>15.565049999999999</v>
      </c>
    </row>
    <row r="1337" spans="1:17" s="125" customFormat="1" ht="12" customHeight="1">
      <c r="A1337" s="83" t="s">
        <v>2311</v>
      </c>
      <c r="B1337" s="84" t="s">
        <v>1249</v>
      </c>
      <c r="C1337" s="34">
        <v>4011900303379</v>
      </c>
      <c r="D1337" s="35">
        <v>532.35</v>
      </c>
      <c r="E1337" s="67">
        <f t="shared" si="40"/>
        <v>79.852500000000006</v>
      </c>
      <c r="F1337" s="68">
        <v>0.15</v>
      </c>
      <c r="G1337" s="65"/>
      <c r="H1337" s="65" t="s">
        <v>2339</v>
      </c>
      <c r="I1337" s="127">
        <v>44572</v>
      </c>
      <c r="J1337" s="66" t="s">
        <v>2379</v>
      </c>
      <c r="K1337" s="83" t="s">
        <v>3324</v>
      </c>
      <c r="L1337" s="30">
        <v>52318</v>
      </c>
      <c r="M1337" s="83" t="str">
        <f>VLOOKUP(L1337,Kardex!$A$1:$I$4996,2,FALSE)</f>
        <v>TREJO OSORNIO JOSE LUIS</v>
      </c>
      <c r="N1337" s="83" t="str">
        <f>VLOOKUP(L1337,Kardex!$A$1:$I$4996,4,FALSE)</f>
        <v>DIRECTOR DE CENTRO FINANCIERO</v>
      </c>
      <c r="O1337" s="83" t="str">
        <f>VLOOKUP(L1337,Kardex!$A$1:$I$4996,5,FALSE)</f>
        <v>QRO JURICA</v>
      </c>
      <c r="P1337" s="49">
        <v>0.3</v>
      </c>
      <c r="Q1337" s="120">
        <f t="shared" si="41"/>
        <v>23.955750000000002</v>
      </c>
    </row>
    <row r="1338" spans="1:17" s="125" customFormat="1" ht="12" customHeight="1">
      <c r="A1338" s="83" t="s">
        <v>2311</v>
      </c>
      <c r="B1338" s="84" t="s">
        <v>1249</v>
      </c>
      <c r="C1338" s="34">
        <v>4011900474956</v>
      </c>
      <c r="D1338" s="35">
        <v>457.89</v>
      </c>
      <c r="E1338" s="67">
        <f t="shared" si="40"/>
        <v>68.683499999999995</v>
      </c>
      <c r="F1338" s="68">
        <v>0.15</v>
      </c>
      <c r="G1338" s="65"/>
      <c r="H1338" s="65" t="s">
        <v>2339</v>
      </c>
      <c r="I1338" s="127">
        <v>44594</v>
      </c>
      <c r="J1338" s="66" t="s">
        <v>2379</v>
      </c>
      <c r="K1338" s="83" t="s">
        <v>3668</v>
      </c>
      <c r="L1338" s="30">
        <v>62880</v>
      </c>
      <c r="M1338" s="83" t="str">
        <f>VLOOKUP(L1338,Kardex!$A$1:$I$4996,2,FALSE)</f>
        <v>D ACOSTA MARCHETTI MARCO</v>
      </c>
      <c r="N1338" s="83" t="str">
        <f>VLOOKUP(L1338,Kardex!$A$1:$I$4996,4,FALSE)</f>
        <v>EJECUTIVO DE SERVICIO</v>
      </c>
      <c r="O1338" s="83" t="str">
        <f>VLOOKUP(L1338,Kardex!$A$1:$I$4996,5,FALSE)</f>
        <v>BAJA</v>
      </c>
      <c r="P1338" s="49">
        <v>0.3</v>
      </c>
      <c r="Q1338" s="120">
        <f t="shared" si="41"/>
        <v>20.605049999999999</v>
      </c>
    </row>
    <row r="1339" spans="1:17" s="125" customFormat="1" ht="12" customHeight="1">
      <c r="A1339" s="83" t="s">
        <v>2311</v>
      </c>
      <c r="B1339" s="84" t="s">
        <v>1249</v>
      </c>
      <c r="C1339" s="34">
        <v>4012000039861</v>
      </c>
      <c r="D1339" s="35">
        <v>479.93</v>
      </c>
      <c r="E1339" s="67">
        <f t="shared" si="40"/>
        <v>71.989499999999992</v>
      </c>
      <c r="F1339" s="68">
        <v>0.15</v>
      </c>
      <c r="G1339" s="65"/>
      <c r="H1339" s="65" t="s">
        <v>2339</v>
      </c>
      <c r="I1339" s="127">
        <v>44571</v>
      </c>
      <c r="J1339" s="66" t="s">
        <v>2379</v>
      </c>
      <c r="K1339" s="83" t="s">
        <v>3325</v>
      </c>
      <c r="L1339" s="30">
        <v>5072</v>
      </c>
      <c r="M1339" s="83" t="str">
        <f>VLOOKUP(L1339,Kardex!$A$1:$I$4996,2,FALSE)</f>
        <v>GALICIA FRIAS MA. ALEJANDRINA</v>
      </c>
      <c r="N1339" s="83" t="str">
        <f>VLOOKUP(L1339,Kardex!$A$1:$I$4996,4,FALSE)</f>
        <v>SUBDIRECTOR DE PROMOCION</v>
      </c>
      <c r="O1339" s="83" t="str">
        <f>VLOOKUP(L1339,Kardex!$A$1:$I$4996,5,FALSE)</f>
        <v>QRO JURICA</v>
      </c>
      <c r="P1339" s="49">
        <v>0.3</v>
      </c>
      <c r="Q1339" s="120">
        <f t="shared" si="41"/>
        <v>21.596849999999996</v>
      </c>
    </row>
    <row r="1340" spans="1:17" s="125" customFormat="1" ht="12" customHeight="1">
      <c r="A1340" s="83" t="s">
        <v>2311</v>
      </c>
      <c r="B1340" s="84" t="s">
        <v>1249</v>
      </c>
      <c r="C1340" s="34">
        <v>4011900449159</v>
      </c>
      <c r="D1340" s="35">
        <v>-10421</v>
      </c>
      <c r="E1340" s="67">
        <f t="shared" si="40"/>
        <v>-1563.1499999999999</v>
      </c>
      <c r="F1340" s="68">
        <v>0.15</v>
      </c>
      <c r="G1340" s="65"/>
      <c r="H1340" s="65" t="s">
        <v>2266</v>
      </c>
      <c r="I1340" s="127">
        <v>44573</v>
      </c>
      <c r="J1340" s="66" t="s">
        <v>2379</v>
      </c>
      <c r="K1340" s="83" t="s">
        <v>4212</v>
      </c>
      <c r="L1340" s="30">
        <v>5072</v>
      </c>
      <c r="M1340" s="83" t="str">
        <f>VLOOKUP(L1340,Kardex!$A$1:$I$4996,2,FALSE)</f>
        <v>GALICIA FRIAS MA. ALEJANDRINA</v>
      </c>
      <c r="N1340" s="83" t="str">
        <f>VLOOKUP(L1340,Kardex!$A$1:$I$4996,4,FALSE)</f>
        <v>SUBDIRECTOR DE PROMOCION</v>
      </c>
      <c r="O1340" s="83" t="str">
        <f>VLOOKUP(L1340,Kardex!$A$1:$I$4996,5,FALSE)</f>
        <v>QRO JURICA</v>
      </c>
      <c r="P1340" s="49">
        <v>0.3</v>
      </c>
      <c r="Q1340" s="120">
        <f t="shared" si="41"/>
        <v>-468.94499999999994</v>
      </c>
    </row>
    <row r="1341" spans="1:17" s="125" customFormat="1" ht="12" customHeight="1">
      <c r="A1341" s="83" t="s">
        <v>2311</v>
      </c>
      <c r="B1341" s="84" t="s">
        <v>1249</v>
      </c>
      <c r="C1341" s="34">
        <v>4012000103245</v>
      </c>
      <c r="D1341" s="35">
        <v>364.85</v>
      </c>
      <c r="E1341" s="67">
        <f t="shared" si="40"/>
        <v>54.727499999999999</v>
      </c>
      <c r="F1341" s="68">
        <v>0.15</v>
      </c>
      <c r="G1341" s="65"/>
      <c r="H1341" s="65" t="s">
        <v>2339</v>
      </c>
      <c r="I1341" s="127">
        <v>44581</v>
      </c>
      <c r="J1341" s="66" t="s">
        <v>2379</v>
      </c>
      <c r="K1341" s="83" t="s">
        <v>3326</v>
      </c>
      <c r="L1341" s="30">
        <v>5072</v>
      </c>
      <c r="M1341" s="83" t="str">
        <f>VLOOKUP(L1341,Kardex!$A$1:$I$4996,2,FALSE)</f>
        <v>GALICIA FRIAS MA. ALEJANDRINA</v>
      </c>
      <c r="N1341" s="83" t="str">
        <f>VLOOKUP(L1341,Kardex!$A$1:$I$4996,4,FALSE)</f>
        <v>SUBDIRECTOR DE PROMOCION</v>
      </c>
      <c r="O1341" s="83" t="str">
        <f>VLOOKUP(L1341,Kardex!$A$1:$I$4996,5,FALSE)</f>
        <v>QRO JURICA</v>
      </c>
      <c r="P1341" s="49">
        <v>0.3</v>
      </c>
      <c r="Q1341" s="120">
        <f t="shared" si="41"/>
        <v>16.41825</v>
      </c>
    </row>
    <row r="1342" spans="1:17" s="125" customFormat="1" ht="12" customHeight="1">
      <c r="A1342" s="83" t="s">
        <v>2311</v>
      </c>
      <c r="B1342" s="84" t="s">
        <v>1249</v>
      </c>
      <c r="C1342" s="34">
        <v>4012000065784</v>
      </c>
      <c r="D1342" s="35">
        <v>355.13</v>
      </c>
      <c r="E1342" s="67">
        <f t="shared" si="40"/>
        <v>53.269500000000001</v>
      </c>
      <c r="F1342" s="68">
        <v>0.15</v>
      </c>
      <c r="G1342" s="65"/>
      <c r="H1342" s="65" t="s">
        <v>2339</v>
      </c>
      <c r="I1342" s="127">
        <v>44589</v>
      </c>
      <c r="J1342" s="66" t="s">
        <v>2379</v>
      </c>
      <c r="K1342" s="83" t="s">
        <v>3327</v>
      </c>
      <c r="L1342" s="30">
        <v>5072</v>
      </c>
      <c r="M1342" s="83" t="str">
        <f>VLOOKUP(L1342,Kardex!$A$1:$I$4996,2,FALSE)</f>
        <v>GALICIA FRIAS MA. ALEJANDRINA</v>
      </c>
      <c r="N1342" s="83" t="str">
        <f>VLOOKUP(L1342,Kardex!$A$1:$I$4996,4,FALSE)</f>
        <v>SUBDIRECTOR DE PROMOCION</v>
      </c>
      <c r="O1342" s="83" t="str">
        <f>VLOOKUP(L1342,Kardex!$A$1:$I$4996,5,FALSE)</f>
        <v>QRO JURICA</v>
      </c>
      <c r="P1342" s="49">
        <v>0.3</v>
      </c>
      <c r="Q1342" s="120">
        <f t="shared" si="41"/>
        <v>15.98085</v>
      </c>
    </row>
    <row r="1343" spans="1:17" s="125" customFormat="1" ht="12" customHeight="1">
      <c r="A1343" s="83" t="s">
        <v>2311</v>
      </c>
      <c r="B1343" s="84" t="s">
        <v>1249</v>
      </c>
      <c r="C1343" s="34">
        <v>4011900435552</v>
      </c>
      <c r="D1343" s="35">
        <v>402.62</v>
      </c>
      <c r="E1343" s="67">
        <f t="shared" si="40"/>
        <v>60.393000000000001</v>
      </c>
      <c r="F1343" s="68">
        <v>0.15</v>
      </c>
      <c r="G1343" s="65"/>
      <c r="H1343" s="65" t="s">
        <v>2339</v>
      </c>
      <c r="I1343" s="127">
        <v>44586</v>
      </c>
      <c r="J1343" s="66" t="s">
        <v>2379</v>
      </c>
      <c r="K1343" s="83" t="s">
        <v>3328</v>
      </c>
      <c r="L1343" s="30">
        <v>52318</v>
      </c>
      <c r="M1343" s="83" t="str">
        <f>VLOOKUP(L1343,Kardex!$A$1:$I$4996,2,FALSE)</f>
        <v>TREJO OSORNIO JOSE LUIS</v>
      </c>
      <c r="N1343" s="83" t="str">
        <f>VLOOKUP(L1343,Kardex!$A$1:$I$4996,4,FALSE)</f>
        <v>DIRECTOR DE CENTRO FINANCIERO</v>
      </c>
      <c r="O1343" s="83" t="str">
        <f>VLOOKUP(L1343,Kardex!$A$1:$I$4996,5,FALSE)</f>
        <v>QRO JURICA</v>
      </c>
      <c r="P1343" s="49">
        <v>0.3</v>
      </c>
      <c r="Q1343" s="120">
        <f t="shared" si="41"/>
        <v>18.117899999999999</v>
      </c>
    </row>
    <row r="1344" spans="1:17" s="125" customFormat="1" ht="12" customHeight="1">
      <c r="A1344" s="83" t="s">
        <v>2311</v>
      </c>
      <c r="B1344" s="84" t="s">
        <v>1249</v>
      </c>
      <c r="C1344" s="34">
        <v>4011900474455</v>
      </c>
      <c r="D1344" s="35">
        <v>6659.13</v>
      </c>
      <c r="E1344" s="67">
        <f t="shared" si="40"/>
        <v>998.86950000000002</v>
      </c>
      <c r="F1344" s="68">
        <v>0.15</v>
      </c>
      <c r="G1344" s="65"/>
      <c r="H1344" s="65" t="s">
        <v>2266</v>
      </c>
      <c r="I1344" s="127">
        <v>44589</v>
      </c>
      <c r="J1344" s="66" t="s">
        <v>2379</v>
      </c>
      <c r="K1344" s="83" t="s">
        <v>4213</v>
      </c>
      <c r="L1344" s="30">
        <v>52318</v>
      </c>
      <c r="M1344" s="83" t="str">
        <f>VLOOKUP(L1344,Kardex!$A$1:$I$4996,2,FALSE)</f>
        <v>TREJO OSORNIO JOSE LUIS</v>
      </c>
      <c r="N1344" s="83" t="str">
        <f>VLOOKUP(L1344,Kardex!$A$1:$I$4996,4,FALSE)</f>
        <v>DIRECTOR DE CENTRO FINANCIERO</v>
      </c>
      <c r="O1344" s="83" t="str">
        <f>VLOOKUP(L1344,Kardex!$A$1:$I$4996,5,FALSE)</f>
        <v>QRO JURICA</v>
      </c>
      <c r="P1344" s="49">
        <v>0.3</v>
      </c>
      <c r="Q1344" s="120">
        <f t="shared" si="41"/>
        <v>299.66084999999998</v>
      </c>
    </row>
    <row r="1345" spans="1:17" s="125" customFormat="1" ht="12" customHeight="1">
      <c r="A1345" s="83" t="s">
        <v>2335</v>
      </c>
      <c r="B1345" s="84" t="s">
        <v>1249</v>
      </c>
      <c r="C1345" s="34">
        <v>2882100034070</v>
      </c>
      <c r="D1345" s="35">
        <v>2959.46</v>
      </c>
      <c r="E1345" s="67">
        <f t="shared" si="40"/>
        <v>562.29740000000004</v>
      </c>
      <c r="F1345" s="68">
        <v>0.19</v>
      </c>
      <c r="G1345" s="65"/>
      <c r="H1345" s="65" t="s">
        <v>2265</v>
      </c>
      <c r="I1345" s="127">
        <v>44592</v>
      </c>
      <c r="J1345" s="66" t="s">
        <v>2322</v>
      </c>
      <c r="K1345" s="83" t="s">
        <v>4214</v>
      </c>
      <c r="L1345" s="30">
        <v>52318</v>
      </c>
      <c r="M1345" s="83" t="str">
        <f>VLOOKUP(L1345,Kardex!$A$1:$I$4996,2,FALSE)</f>
        <v>TREJO OSORNIO JOSE LUIS</v>
      </c>
      <c r="N1345" s="83" t="str">
        <f>VLOOKUP(L1345,Kardex!$A$1:$I$4996,4,FALSE)</f>
        <v>DIRECTOR DE CENTRO FINANCIERO</v>
      </c>
      <c r="O1345" s="83" t="str">
        <f>VLOOKUP(L1345,Kardex!$A$1:$I$4996,5,FALSE)</f>
        <v>QRO JURICA</v>
      </c>
      <c r="P1345" s="49">
        <v>0.3</v>
      </c>
      <c r="Q1345" s="120">
        <f t="shared" si="41"/>
        <v>168.68922000000001</v>
      </c>
    </row>
    <row r="1346" spans="1:17" s="125" customFormat="1" ht="12" customHeight="1">
      <c r="A1346" s="83" t="s">
        <v>2311</v>
      </c>
      <c r="B1346" s="84" t="s">
        <v>1249</v>
      </c>
      <c r="C1346" s="34">
        <v>4011900474597</v>
      </c>
      <c r="D1346" s="35">
        <v>4838.28</v>
      </c>
      <c r="E1346" s="67">
        <f t="shared" si="40"/>
        <v>725.74199999999996</v>
      </c>
      <c r="F1346" s="68">
        <v>0.15</v>
      </c>
      <c r="G1346" s="65"/>
      <c r="H1346" s="65" t="s">
        <v>2266</v>
      </c>
      <c r="I1346" s="127">
        <v>44593</v>
      </c>
      <c r="J1346" s="66" t="s">
        <v>2379</v>
      </c>
      <c r="K1346" s="83" t="s">
        <v>4215</v>
      </c>
      <c r="L1346" s="30">
        <v>52318</v>
      </c>
      <c r="M1346" s="83" t="str">
        <f>VLOOKUP(L1346,Kardex!$A$1:$I$4996,2,FALSE)</f>
        <v>TREJO OSORNIO JOSE LUIS</v>
      </c>
      <c r="N1346" s="83" t="str">
        <f>VLOOKUP(L1346,Kardex!$A$1:$I$4996,4,FALSE)</f>
        <v>DIRECTOR DE CENTRO FINANCIERO</v>
      </c>
      <c r="O1346" s="83" t="str">
        <f>VLOOKUP(L1346,Kardex!$A$1:$I$4996,5,FALSE)</f>
        <v>QRO JURICA</v>
      </c>
      <c r="P1346" s="49">
        <v>0.3</v>
      </c>
      <c r="Q1346" s="120">
        <f t="shared" si="41"/>
        <v>217.72259999999997</v>
      </c>
    </row>
    <row r="1347" spans="1:17" s="125" customFormat="1" ht="12" customHeight="1">
      <c r="A1347" s="83" t="s">
        <v>2311</v>
      </c>
      <c r="B1347" s="84" t="s">
        <v>1249</v>
      </c>
      <c r="C1347" s="34">
        <v>4011900489188</v>
      </c>
      <c r="D1347" s="35">
        <v>-265.67</v>
      </c>
      <c r="E1347" s="67">
        <f t="shared" ref="E1347:E1410" si="42">+D1347*F1347</f>
        <v>-39.850500000000004</v>
      </c>
      <c r="F1347" s="68">
        <v>0.15</v>
      </c>
      <c r="G1347" s="65"/>
      <c r="H1347" s="65" t="s">
        <v>2339</v>
      </c>
      <c r="I1347" s="127">
        <v>44580</v>
      </c>
      <c r="J1347" s="66" t="s">
        <v>2379</v>
      </c>
      <c r="K1347" s="83" t="s">
        <v>3329</v>
      </c>
      <c r="L1347" s="30">
        <v>53013</v>
      </c>
      <c r="M1347" s="83" t="str">
        <f>VLOOKUP(L1347,Kardex!$A$1:$I$4996,2,FALSE)</f>
        <v>VEGA PAEZ HOLDA JULIETA</v>
      </c>
      <c r="N1347" s="83" t="str">
        <f>VLOOKUP(L1347,Kardex!$A$1:$I$4996,4,FALSE)</f>
        <v>ASESOR</v>
      </c>
      <c r="O1347" s="83" t="str">
        <f>VLOOKUP(L1347,Kardex!$A$1:$I$4996,5,FALSE)</f>
        <v>BAJA</v>
      </c>
      <c r="P1347" s="49">
        <v>0.3</v>
      </c>
      <c r="Q1347" s="120">
        <f t="shared" ref="Q1347:Q1410" si="43">E1347*P1347</f>
        <v>-11.955150000000001</v>
      </c>
    </row>
    <row r="1348" spans="1:17" s="125" customFormat="1" ht="12" customHeight="1">
      <c r="A1348" s="83" t="s">
        <v>2338</v>
      </c>
      <c r="B1348" s="84" t="s">
        <v>1249</v>
      </c>
      <c r="C1348" s="34">
        <v>3102000001004</v>
      </c>
      <c r="D1348" s="35">
        <v>9776.56</v>
      </c>
      <c r="E1348" s="67">
        <f t="shared" si="42"/>
        <v>1270.9528</v>
      </c>
      <c r="F1348" s="68">
        <v>0.13</v>
      </c>
      <c r="G1348" s="65"/>
      <c r="H1348" s="65" t="s">
        <v>2266</v>
      </c>
      <c r="I1348" s="127">
        <v>44581</v>
      </c>
      <c r="J1348" s="66" t="s">
        <v>2379</v>
      </c>
      <c r="K1348" s="83" t="s">
        <v>4216</v>
      </c>
      <c r="L1348" s="30">
        <v>5072</v>
      </c>
      <c r="M1348" s="83" t="str">
        <f>VLOOKUP(L1348,Kardex!$A$1:$I$4996,2,FALSE)</f>
        <v>GALICIA FRIAS MA. ALEJANDRINA</v>
      </c>
      <c r="N1348" s="83" t="str">
        <f>VLOOKUP(L1348,Kardex!$A$1:$I$4996,4,FALSE)</f>
        <v>SUBDIRECTOR DE PROMOCION</v>
      </c>
      <c r="O1348" s="83" t="str">
        <f>VLOOKUP(L1348,Kardex!$A$1:$I$4996,5,FALSE)</f>
        <v>QRO JURICA</v>
      </c>
      <c r="P1348" s="49">
        <v>0.3</v>
      </c>
      <c r="Q1348" s="120">
        <f t="shared" si="43"/>
        <v>381.28584000000001</v>
      </c>
    </row>
    <row r="1349" spans="1:17" s="125" customFormat="1" ht="12" customHeight="1">
      <c r="A1349" s="83" t="s">
        <v>2338</v>
      </c>
      <c r="B1349" s="84" t="s">
        <v>1249</v>
      </c>
      <c r="C1349" s="34">
        <v>3102000008406</v>
      </c>
      <c r="D1349" s="35">
        <v>387.5</v>
      </c>
      <c r="E1349" s="67">
        <f t="shared" si="42"/>
        <v>50.375</v>
      </c>
      <c r="F1349" s="68">
        <v>0.13</v>
      </c>
      <c r="G1349" s="65"/>
      <c r="H1349" s="65" t="s">
        <v>2339</v>
      </c>
      <c r="I1349" s="127">
        <v>44571</v>
      </c>
      <c r="J1349" s="66" t="s">
        <v>2379</v>
      </c>
      <c r="K1349" s="83" t="s">
        <v>3330</v>
      </c>
      <c r="L1349" s="30">
        <v>53954</v>
      </c>
      <c r="M1349" s="83" t="str">
        <f>VLOOKUP(L1349,Kardex!$A$1:$I$4996,2,FALSE)</f>
        <v>GARCIA URQUIZA MARINES</v>
      </c>
      <c r="N1349" s="83" t="str">
        <f>VLOOKUP(L1349,Kardex!$A$1:$I$4996,4,FALSE)</f>
        <v>ASESOR</v>
      </c>
      <c r="O1349" s="83" t="str">
        <f>VLOOKUP(L1349,Kardex!$A$1:$I$4996,5,FALSE)</f>
        <v>QRO QUERETARO BERNARDO QUINTANA</v>
      </c>
      <c r="P1349" s="49">
        <v>0.3</v>
      </c>
      <c r="Q1349" s="120">
        <f t="shared" si="43"/>
        <v>15.112499999999999</v>
      </c>
    </row>
    <row r="1350" spans="1:17" s="125" customFormat="1" ht="12" customHeight="1">
      <c r="A1350" s="83" t="s">
        <v>2311</v>
      </c>
      <c r="B1350" s="84" t="s">
        <v>1249</v>
      </c>
      <c r="C1350" s="34">
        <v>4011900376854</v>
      </c>
      <c r="D1350" s="35">
        <v>299.25</v>
      </c>
      <c r="E1350" s="67">
        <f t="shared" si="42"/>
        <v>44.887499999999996</v>
      </c>
      <c r="F1350" s="68">
        <v>0.15</v>
      </c>
      <c r="G1350" s="65"/>
      <c r="H1350" s="65" t="s">
        <v>2339</v>
      </c>
      <c r="I1350" s="127">
        <v>44573</v>
      </c>
      <c r="J1350" s="66" t="s">
        <v>2379</v>
      </c>
      <c r="K1350" s="83" t="s">
        <v>3331</v>
      </c>
      <c r="L1350" s="30">
        <v>50801</v>
      </c>
      <c r="M1350" s="83" t="str">
        <f>VLOOKUP(L1350,Kardex!$A$1:$I$4996,2,FALSE)</f>
        <v>BOCOS MALDONADO CLAUDIA ERIKA</v>
      </c>
      <c r="N1350" s="83" t="str">
        <f>VLOOKUP(L1350,Kardex!$A$1:$I$4996,4,FALSE)</f>
        <v>ASESOR SENIOR</v>
      </c>
      <c r="O1350" s="83" t="str">
        <f>VLOOKUP(L1350,Kardex!$A$1:$I$4996,5,FALSE)</f>
        <v>BAJA</v>
      </c>
      <c r="P1350" s="49">
        <v>0.3</v>
      </c>
      <c r="Q1350" s="120">
        <f t="shared" si="43"/>
        <v>13.466249999999999</v>
      </c>
    </row>
    <row r="1351" spans="1:17" s="125" customFormat="1" ht="12" customHeight="1">
      <c r="A1351" s="83" t="s">
        <v>2311</v>
      </c>
      <c r="B1351" s="84" t="s">
        <v>1249</v>
      </c>
      <c r="C1351" s="34">
        <v>4012000049924</v>
      </c>
      <c r="D1351" s="35">
        <v>644.35</v>
      </c>
      <c r="E1351" s="67">
        <f t="shared" si="42"/>
        <v>96.652500000000003</v>
      </c>
      <c r="F1351" s="68">
        <v>0.15</v>
      </c>
      <c r="G1351" s="65"/>
      <c r="H1351" s="65" t="s">
        <v>2339</v>
      </c>
      <c r="I1351" s="127">
        <v>44574</v>
      </c>
      <c r="J1351" s="66" t="s">
        <v>2379</v>
      </c>
      <c r="K1351" s="83" t="s">
        <v>3332</v>
      </c>
      <c r="L1351" s="30">
        <v>63915</v>
      </c>
      <c r="M1351" s="83" t="str">
        <f>VLOOKUP(L1351,Kardex!$A$1:$I$4996,2,FALSE)</f>
        <v>CEJA MANZUR RAUL EDUARDO</v>
      </c>
      <c r="N1351" s="83" t="str">
        <f>VLOOKUP(L1351,Kardex!$A$1:$I$4996,4,FALSE)</f>
        <v>INTERNO</v>
      </c>
      <c r="O1351" s="83" t="str">
        <f>VLOOKUP(L1351,Kardex!$A$1:$I$4996,5,FALSE)</f>
        <v>QRO QUERETARO BERNARDO QUINTANA</v>
      </c>
      <c r="P1351" s="49">
        <v>0.3</v>
      </c>
      <c r="Q1351" s="120">
        <f t="shared" si="43"/>
        <v>28.995750000000001</v>
      </c>
    </row>
    <row r="1352" spans="1:17" s="125" customFormat="1" ht="12" customHeight="1">
      <c r="A1352" s="83" t="s">
        <v>2338</v>
      </c>
      <c r="B1352" s="84" t="s">
        <v>1249</v>
      </c>
      <c r="C1352" s="34">
        <v>3101900010550</v>
      </c>
      <c r="D1352" s="35">
        <v>1091.8800000000001</v>
      </c>
      <c r="E1352" s="67">
        <f t="shared" si="42"/>
        <v>141.94440000000003</v>
      </c>
      <c r="F1352" s="68">
        <v>0.13</v>
      </c>
      <c r="G1352" s="65"/>
      <c r="H1352" s="65" t="s">
        <v>2339</v>
      </c>
      <c r="I1352" s="127">
        <v>44578</v>
      </c>
      <c r="J1352" s="66" t="s">
        <v>2379</v>
      </c>
      <c r="K1352" s="83" t="s">
        <v>3669</v>
      </c>
      <c r="L1352" s="30">
        <v>53954</v>
      </c>
      <c r="M1352" s="83" t="str">
        <f>VLOOKUP(L1352,Kardex!$A$1:$I$4996,2,FALSE)</f>
        <v>GARCIA URQUIZA MARINES</v>
      </c>
      <c r="N1352" s="83" t="str">
        <f>VLOOKUP(L1352,Kardex!$A$1:$I$4996,4,FALSE)</f>
        <v>ASESOR</v>
      </c>
      <c r="O1352" s="83" t="str">
        <f>VLOOKUP(L1352,Kardex!$A$1:$I$4996,5,FALSE)</f>
        <v>QRO QUERETARO BERNARDO QUINTANA</v>
      </c>
      <c r="P1352" s="49">
        <v>0.3</v>
      </c>
      <c r="Q1352" s="120">
        <f t="shared" si="43"/>
        <v>42.583320000000008</v>
      </c>
    </row>
    <row r="1353" spans="1:17" s="125" customFormat="1" ht="12" customHeight="1">
      <c r="A1353" s="83" t="s">
        <v>2338</v>
      </c>
      <c r="B1353" s="84" t="s">
        <v>1249</v>
      </c>
      <c r="C1353" s="34">
        <v>3101900012349</v>
      </c>
      <c r="D1353" s="35">
        <v>529.91</v>
      </c>
      <c r="E1353" s="67">
        <f t="shared" si="42"/>
        <v>68.888300000000001</v>
      </c>
      <c r="F1353" s="68">
        <v>0.13</v>
      </c>
      <c r="G1353" s="65"/>
      <c r="H1353" s="65" t="s">
        <v>2339</v>
      </c>
      <c r="I1353" s="127">
        <v>44578</v>
      </c>
      <c r="J1353" s="66" t="s">
        <v>2379</v>
      </c>
      <c r="K1353" s="83" t="s">
        <v>3333</v>
      </c>
      <c r="L1353" s="30">
        <v>50801</v>
      </c>
      <c r="M1353" s="83" t="str">
        <f>VLOOKUP(L1353,Kardex!$A$1:$I$4996,2,FALSE)</f>
        <v>BOCOS MALDONADO CLAUDIA ERIKA</v>
      </c>
      <c r="N1353" s="83" t="str">
        <f>VLOOKUP(L1353,Kardex!$A$1:$I$4996,4,FALSE)</f>
        <v>ASESOR SENIOR</v>
      </c>
      <c r="O1353" s="83" t="str">
        <f>VLOOKUP(L1353,Kardex!$A$1:$I$4996,5,FALSE)</f>
        <v>BAJA</v>
      </c>
      <c r="P1353" s="49">
        <v>0.3</v>
      </c>
      <c r="Q1353" s="120">
        <f t="shared" si="43"/>
        <v>20.66649</v>
      </c>
    </row>
    <row r="1354" spans="1:17" s="125" customFormat="1" ht="12" customHeight="1">
      <c r="A1354" s="83" t="s">
        <v>2338</v>
      </c>
      <c r="B1354" s="84" t="s">
        <v>1249</v>
      </c>
      <c r="C1354" s="34">
        <v>3101900012351</v>
      </c>
      <c r="D1354" s="35">
        <v>529.91</v>
      </c>
      <c r="E1354" s="67">
        <f t="shared" si="42"/>
        <v>68.888300000000001</v>
      </c>
      <c r="F1354" s="68">
        <v>0.13</v>
      </c>
      <c r="G1354" s="65"/>
      <c r="H1354" s="65" t="s">
        <v>2339</v>
      </c>
      <c r="I1354" s="127">
        <v>44578</v>
      </c>
      <c r="J1354" s="66" t="s">
        <v>2379</v>
      </c>
      <c r="K1354" s="83" t="s">
        <v>3333</v>
      </c>
      <c r="L1354" s="30">
        <v>50801</v>
      </c>
      <c r="M1354" s="83" t="str">
        <f>VLOOKUP(L1354,Kardex!$A$1:$I$4996,2,FALSE)</f>
        <v>BOCOS MALDONADO CLAUDIA ERIKA</v>
      </c>
      <c r="N1354" s="83" t="str">
        <f>VLOOKUP(L1354,Kardex!$A$1:$I$4996,4,FALSE)</f>
        <v>ASESOR SENIOR</v>
      </c>
      <c r="O1354" s="83" t="str">
        <f>VLOOKUP(L1354,Kardex!$A$1:$I$4996,5,FALSE)</f>
        <v>BAJA</v>
      </c>
      <c r="P1354" s="49">
        <v>0.3</v>
      </c>
      <c r="Q1354" s="120">
        <f t="shared" si="43"/>
        <v>20.66649</v>
      </c>
    </row>
    <row r="1355" spans="1:17" s="125" customFormat="1" ht="12" customHeight="1">
      <c r="A1355" s="83" t="s">
        <v>2338</v>
      </c>
      <c r="B1355" s="84" t="s">
        <v>1249</v>
      </c>
      <c r="C1355" s="34">
        <v>3101900004670</v>
      </c>
      <c r="D1355" s="35">
        <v>463.64</v>
      </c>
      <c r="E1355" s="67">
        <f t="shared" si="42"/>
        <v>60.273200000000003</v>
      </c>
      <c r="F1355" s="68">
        <v>0.13</v>
      </c>
      <c r="G1355" s="65"/>
      <c r="H1355" s="65" t="s">
        <v>2339</v>
      </c>
      <c r="I1355" s="127">
        <v>44580</v>
      </c>
      <c r="J1355" s="66" t="s">
        <v>2379</v>
      </c>
      <c r="K1355" s="83" t="s">
        <v>3334</v>
      </c>
      <c r="L1355" s="30">
        <v>50801</v>
      </c>
      <c r="M1355" s="83" t="str">
        <f>VLOOKUP(L1355,Kardex!$A$1:$I$4996,2,FALSE)</f>
        <v>BOCOS MALDONADO CLAUDIA ERIKA</v>
      </c>
      <c r="N1355" s="83" t="str">
        <f>VLOOKUP(L1355,Kardex!$A$1:$I$4996,4,FALSE)</f>
        <v>ASESOR SENIOR</v>
      </c>
      <c r="O1355" s="83" t="str">
        <f>VLOOKUP(L1355,Kardex!$A$1:$I$4996,5,FALSE)</f>
        <v>BAJA</v>
      </c>
      <c r="P1355" s="49">
        <v>0.3</v>
      </c>
      <c r="Q1355" s="120">
        <f t="shared" si="43"/>
        <v>18.081959999999999</v>
      </c>
    </row>
    <row r="1356" spans="1:17" s="125" customFormat="1" ht="12" customHeight="1">
      <c r="A1356" s="83" t="s">
        <v>2311</v>
      </c>
      <c r="B1356" s="84" t="s">
        <v>1249</v>
      </c>
      <c r="C1356" s="34">
        <v>4011900460480</v>
      </c>
      <c r="D1356" s="35">
        <v>413.21</v>
      </c>
      <c r="E1356" s="67">
        <f t="shared" si="42"/>
        <v>61.981499999999997</v>
      </c>
      <c r="F1356" s="68">
        <v>0.15</v>
      </c>
      <c r="G1356" s="65"/>
      <c r="H1356" s="65" t="s">
        <v>2339</v>
      </c>
      <c r="I1356" s="127">
        <v>44582</v>
      </c>
      <c r="J1356" s="66" t="s">
        <v>2379</v>
      </c>
      <c r="K1356" s="83" t="s">
        <v>3335</v>
      </c>
      <c r="L1356" s="30">
        <v>153</v>
      </c>
      <c r="M1356" s="83" t="str">
        <f>VLOOKUP(L1356,Kardex!$A$1:$I$4996,2,FALSE)</f>
        <v>SOLLANO SUAREZ JESUS GERARDO</v>
      </c>
      <c r="N1356" s="83" t="str">
        <f>VLOOKUP(L1356,Kardex!$A$1:$I$4996,4,FALSE)</f>
        <v>ASESOR SENIOR</v>
      </c>
      <c r="O1356" s="83" t="str">
        <f>VLOOKUP(L1356,Kardex!$A$1:$I$4996,5,FALSE)</f>
        <v>EDO MEX SATELITE</v>
      </c>
      <c r="P1356" s="49">
        <v>0.3</v>
      </c>
      <c r="Q1356" s="120">
        <f t="shared" si="43"/>
        <v>18.594449999999998</v>
      </c>
    </row>
    <row r="1357" spans="1:17" s="125" customFormat="1" ht="12" customHeight="1">
      <c r="A1357" s="83" t="s">
        <v>2311</v>
      </c>
      <c r="B1357" s="84" t="s">
        <v>1249</v>
      </c>
      <c r="C1357" s="34">
        <v>4012000104665</v>
      </c>
      <c r="D1357" s="35">
        <v>702.91</v>
      </c>
      <c r="E1357" s="67">
        <f t="shared" si="42"/>
        <v>105.4365</v>
      </c>
      <c r="F1357" s="68">
        <v>0.15</v>
      </c>
      <c r="G1357" s="65"/>
      <c r="H1357" s="65" t="s">
        <v>2339</v>
      </c>
      <c r="I1357" s="127">
        <v>44587</v>
      </c>
      <c r="J1357" s="66" t="s">
        <v>2379</v>
      </c>
      <c r="K1357" s="83" t="s">
        <v>3336</v>
      </c>
      <c r="L1357" s="30">
        <v>50801</v>
      </c>
      <c r="M1357" s="83" t="str">
        <f>VLOOKUP(L1357,Kardex!$A$1:$I$4996,2,FALSE)</f>
        <v>BOCOS MALDONADO CLAUDIA ERIKA</v>
      </c>
      <c r="N1357" s="83" t="str">
        <f>VLOOKUP(L1357,Kardex!$A$1:$I$4996,4,FALSE)</f>
        <v>ASESOR SENIOR</v>
      </c>
      <c r="O1357" s="83" t="str">
        <f>VLOOKUP(L1357,Kardex!$A$1:$I$4996,5,FALSE)</f>
        <v>BAJA</v>
      </c>
      <c r="P1357" s="49">
        <v>0.3</v>
      </c>
      <c r="Q1357" s="120">
        <f t="shared" si="43"/>
        <v>31.630949999999999</v>
      </c>
    </row>
    <row r="1358" spans="1:17" s="125" customFormat="1" ht="12" customHeight="1">
      <c r="A1358" s="83" t="s">
        <v>2311</v>
      </c>
      <c r="B1358" s="84" t="s">
        <v>1249</v>
      </c>
      <c r="C1358" s="34">
        <v>4012000142834</v>
      </c>
      <c r="D1358" s="35">
        <v>827.4</v>
      </c>
      <c r="E1358" s="67">
        <f t="shared" si="42"/>
        <v>124.10999999999999</v>
      </c>
      <c r="F1358" s="68">
        <v>0.15</v>
      </c>
      <c r="G1358" s="65"/>
      <c r="H1358" s="65" t="s">
        <v>2339</v>
      </c>
      <c r="I1358" s="127">
        <v>44589</v>
      </c>
      <c r="J1358" s="66" t="s">
        <v>2379</v>
      </c>
      <c r="K1358" s="83" t="s">
        <v>3337</v>
      </c>
      <c r="L1358" s="30">
        <v>50801</v>
      </c>
      <c r="M1358" s="83" t="str">
        <f>VLOOKUP(L1358,Kardex!$A$1:$I$4996,2,FALSE)</f>
        <v>BOCOS MALDONADO CLAUDIA ERIKA</v>
      </c>
      <c r="N1358" s="83" t="str">
        <f>VLOOKUP(L1358,Kardex!$A$1:$I$4996,4,FALSE)</f>
        <v>ASESOR SENIOR</v>
      </c>
      <c r="O1358" s="83" t="str">
        <f>VLOOKUP(L1358,Kardex!$A$1:$I$4996,5,FALSE)</f>
        <v>BAJA</v>
      </c>
      <c r="P1358" s="49">
        <v>0.3</v>
      </c>
      <c r="Q1358" s="120">
        <f t="shared" si="43"/>
        <v>37.232999999999997</v>
      </c>
    </row>
    <row r="1359" spans="1:17" s="125" customFormat="1" ht="12" customHeight="1">
      <c r="A1359" s="83" t="s">
        <v>2311</v>
      </c>
      <c r="B1359" s="84" t="s">
        <v>1249</v>
      </c>
      <c r="C1359" s="34">
        <v>4012000145167</v>
      </c>
      <c r="D1359" s="35">
        <v>426.69</v>
      </c>
      <c r="E1359" s="67">
        <f t="shared" si="42"/>
        <v>64.003500000000003</v>
      </c>
      <c r="F1359" s="68">
        <v>0.15</v>
      </c>
      <c r="G1359" s="65"/>
      <c r="H1359" s="65" t="s">
        <v>2339</v>
      </c>
      <c r="I1359" s="127">
        <v>44589</v>
      </c>
      <c r="J1359" s="66" t="s">
        <v>2379</v>
      </c>
      <c r="K1359" s="83" t="s">
        <v>3338</v>
      </c>
      <c r="L1359" s="30">
        <v>50801</v>
      </c>
      <c r="M1359" s="83" t="str">
        <f>VLOOKUP(L1359,Kardex!$A$1:$I$4996,2,FALSE)</f>
        <v>BOCOS MALDONADO CLAUDIA ERIKA</v>
      </c>
      <c r="N1359" s="83" t="str">
        <f>VLOOKUP(L1359,Kardex!$A$1:$I$4996,4,FALSE)</f>
        <v>ASESOR SENIOR</v>
      </c>
      <c r="O1359" s="83" t="str">
        <f>VLOOKUP(L1359,Kardex!$A$1:$I$4996,5,FALSE)</f>
        <v>BAJA</v>
      </c>
      <c r="P1359" s="49">
        <v>0.3</v>
      </c>
      <c r="Q1359" s="120">
        <f t="shared" si="43"/>
        <v>19.201049999999999</v>
      </c>
    </row>
    <row r="1360" spans="1:17" s="125" customFormat="1" ht="12" customHeight="1">
      <c r="A1360" s="83" t="s">
        <v>2311</v>
      </c>
      <c r="B1360" s="84" t="s">
        <v>1249</v>
      </c>
      <c r="C1360" s="34">
        <v>4012000063425</v>
      </c>
      <c r="D1360" s="35">
        <v>364.24</v>
      </c>
      <c r="E1360" s="67">
        <f t="shared" si="42"/>
        <v>54.636000000000003</v>
      </c>
      <c r="F1360" s="68">
        <v>0.15</v>
      </c>
      <c r="G1360" s="65"/>
      <c r="H1360" s="65" t="s">
        <v>2339</v>
      </c>
      <c r="I1360" s="127">
        <v>44593</v>
      </c>
      <c r="J1360" s="66" t="s">
        <v>2379</v>
      </c>
      <c r="K1360" s="83" t="s">
        <v>3339</v>
      </c>
      <c r="L1360" s="30">
        <v>50801</v>
      </c>
      <c r="M1360" s="83" t="str">
        <f>VLOOKUP(L1360,Kardex!$A$1:$I$4996,2,FALSE)</f>
        <v>BOCOS MALDONADO CLAUDIA ERIKA</v>
      </c>
      <c r="N1360" s="83" t="str">
        <f>VLOOKUP(L1360,Kardex!$A$1:$I$4996,4,FALSE)</f>
        <v>ASESOR SENIOR</v>
      </c>
      <c r="O1360" s="83" t="str">
        <f>VLOOKUP(L1360,Kardex!$A$1:$I$4996,5,FALSE)</f>
        <v>BAJA</v>
      </c>
      <c r="P1360" s="49">
        <v>0.3</v>
      </c>
      <c r="Q1360" s="120">
        <f t="shared" si="43"/>
        <v>16.390799999999999</v>
      </c>
    </row>
    <row r="1361" spans="1:17" s="125" customFormat="1" ht="12" customHeight="1">
      <c r="A1361" s="83" t="s">
        <v>2311</v>
      </c>
      <c r="B1361" s="84" t="s">
        <v>1249</v>
      </c>
      <c r="C1361" s="34">
        <v>4012000016841</v>
      </c>
      <c r="D1361" s="35">
        <v>5793</v>
      </c>
      <c r="E1361" s="67">
        <f t="shared" si="42"/>
        <v>868.94999999999993</v>
      </c>
      <c r="F1361" s="68">
        <v>0.15</v>
      </c>
      <c r="G1361" s="65"/>
      <c r="H1361" s="65" t="s">
        <v>2266</v>
      </c>
      <c r="I1361" s="127">
        <v>44580</v>
      </c>
      <c r="J1361" s="66" t="s">
        <v>2379</v>
      </c>
      <c r="K1361" s="83" t="s">
        <v>4217</v>
      </c>
      <c r="L1361" s="30">
        <v>93228</v>
      </c>
      <c r="M1361" s="83" t="str">
        <f>VLOOKUP(L1361,Kardex!$A$1:$I$4996,2,FALSE)</f>
        <v>ESCOBAR CUEVAS JOSE ANTONIO</v>
      </c>
      <c r="N1361" s="83" t="str">
        <f>VLOOKUP(L1361,Kardex!$A$1:$I$4996,4,FALSE)</f>
        <v>ASESOR SENIOR</v>
      </c>
      <c r="O1361" s="83" t="str">
        <f>VLOOKUP(L1361,Kardex!$A$1:$I$4996,5,FALSE)</f>
        <v>QRO QUERETARO BERNARDO QUINTANA</v>
      </c>
      <c r="P1361" s="49">
        <v>0.3</v>
      </c>
      <c r="Q1361" s="120">
        <f t="shared" si="43"/>
        <v>260.68499999999995</v>
      </c>
    </row>
    <row r="1362" spans="1:17" s="125" customFormat="1" ht="12" customHeight="1">
      <c r="A1362" s="83" t="s">
        <v>2338</v>
      </c>
      <c r="B1362" s="84" t="s">
        <v>1249</v>
      </c>
      <c r="C1362" s="34">
        <v>3202000009954</v>
      </c>
      <c r="D1362" s="35">
        <v>142.76</v>
      </c>
      <c r="E1362" s="67">
        <f t="shared" si="42"/>
        <v>18.558799999999998</v>
      </c>
      <c r="F1362" s="68">
        <v>0.13</v>
      </c>
      <c r="G1362" s="65"/>
      <c r="H1362" s="65" t="s">
        <v>2339</v>
      </c>
      <c r="I1362" s="127">
        <v>44573</v>
      </c>
      <c r="J1362" s="66" t="s">
        <v>2379</v>
      </c>
      <c r="K1362" s="83" t="s">
        <v>3340</v>
      </c>
      <c r="L1362" s="30">
        <v>60151</v>
      </c>
      <c r="M1362" s="83" t="str">
        <f>VLOOKUP(L1362,Kardex!$A$1:$I$4996,2,FALSE)</f>
        <v>LEAL TENORIO YOLANDA</v>
      </c>
      <c r="N1362" s="83" t="str">
        <f>VLOOKUP(L1362,Kardex!$A$1:$I$4996,4,FALSE)</f>
        <v>ASESOR</v>
      </c>
      <c r="O1362" s="83" t="str">
        <f>VLOOKUP(L1362,Kardex!$A$1:$I$4996,5,FALSE)</f>
        <v>QRO QUERETARO BERNARDO QUINTANA</v>
      </c>
      <c r="P1362" s="49">
        <v>0.3</v>
      </c>
      <c r="Q1362" s="120">
        <f t="shared" si="43"/>
        <v>5.567639999999999</v>
      </c>
    </row>
    <row r="1363" spans="1:17" s="125" customFormat="1" ht="12" customHeight="1">
      <c r="A1363" s="83" t="s">
        <v>2338</v>
      </c>
      <c r="B1363" s="84" t="s">
        <v>1249</v>
      </c>
      <c r="C1363" s="34">
        <v>3101900016893</v>
      </c>
      <c r="D1363" s="35">
        <v>428.38</v>
      </c>
      <c r="E1363" s="67">
        <f t="shared" si="42"/>
        <v>55.689399999999999</v>
      </c>
      <c r="F1363" s="68">
        <v>0.13</v>
      </c>
      <c r="G1363" s="65"/>
      <c r="H1363" s="65" t="s">
        <v>2339</v>
      </c>
      <c r="I1363" s="127">
        <v>44580</v>
      </c>
      <c r="J1363" s="66" t="s">
        <v>2379</v>
      </c>
      <c r="K1363" s="83" t="s">
        <v>3341</v>
      </c>
      <c r="L1363" s="30">
        <v>60151</v>
      </c>
      <c r="M1363" s="83" t="str">
        <f>VLOOKUP(L1363,Kardex!$A$1:$I$4996,2,FALSE)</f>
        <v>LEAL TENORIO YOLANDA</v>
      </c>
      <c r="N1363" s="83" t="str">
        <f>VLOOKUP(L1363,Kardex!$A$1:$I$4996,4,FALSE)</f>
        <v>ASESOR</v>
      </c>
      <c r="O1363" s="83" t="str">
        <f>VLOOKUP(L1363,Kardex!$A$1:$I$4996,5,FALSE)</f>
        <v>QRO QUERETARO BERNARDO QUINTANA</v>
      </c>
      <c r="P1363" s="49">
        <v>0.3</v>
      </c>
      <c r="Q1363" s="120">
        <f t="shared" si="43"/>
        <v>16.70682</v>
      </c>
    </row>
    <row r="1364" spans="1:17" s="125" customFormat="1" ht="12" customHeight="1">
      <c r="A1364" s="83" t="s">
        <v>2311</v>
      </c>
      <c r="B1364" s="84" t="s">
        <v>1249</v>
      </c>
      <c r="C1364" s="34">
        <v>4012000063295</v>
      </c>
      <c r="D1364" s="35">
        <v>581.26</v>
      </c>
      <c r="E1364" s="67">
        <f t="shared" si="42"/>
        <v>87.188999999999993</v>
      </c>
      <c r="F1364" s="68">
        <v>0.15</v>
      </c>
      <c r="G1364" s="65"/>
      <c r="H1364" s="65" t="s">
        <v>2339</v>
      </c>
      <c r="I1364" s="127">
        <v>44582</v>
      </c>
      <c r="J1364" s="66" t="s">
        <v>2379</v>
      </c>
      <c r="K1364" s="83" t="s">
        <v>3340</v>
      </c>
      <c r="L1364" s="30">
        <v>60151</v>
      </c>
      <c r="M1364" s="83" t="str">
        <f>VLOOKUP(L1364,Kardex!$A$1:$I$4996,2,FALSE)</f>
        <v>LEAL TENORIO YOLANDA</v>
      </c>
      <c r="N1364" s="83" t="str">
        <f>VLOOKUP(L1364,Kardex!$A$1:$I$4996,4,FALSE)</f>
        <v>ASESOR</v>
      </c>
      <c r="O1364" s="83" t="str">
        <f>VLOOKUP(L1364,Kardex!$A$1:$I$4996,5,FALSE)</f>
        <v>QRO QUERETARO BERNARDO QUINTANA</v>
      </c>
      <c r="P1364" s="49">
        <v>0.3</v>
      </c>
      <c r="Q1364" s="120">
        <f t="shared" si="43"/>
        <v>26.156699999999997</v>
      </c>
    </row>
    <row r="1365" spans="1:17" s="125" customFormat="1" ht="12" customHeight="1">
      <c r="A1365" s="83" t="s">
        <v>2338</v>
      </c>
      <c r="B1365" s="84" t="s">
        <v>1249</v>
      </c>
      <c r="C1365" s="34">
        <v>3102100015829</v>
      </c>
      <c r="D1365" s="35">
        <v>308.08</v>
      </c>
      <c r="E1365" s="67">
        <f t="shared" si="42"/>
        <v>40.050399999999996</v>
      </c>
      <c r="F1365" s="68">
        <v>0.13</v>
      </c>
      <c r="G1365" s="65"/>
      <c r="H1365" s="65" t="s">
        <v>2339</v>
      </c>
      <c r="I1365" s="127">
        <v>44589</v>
      </c>
      <c r="J1365" s="66" t="s">
        <v>2322</v>
      </c>
      <c r="K1365" s="83" t="s">
        <v>3591</v>
      </c>
      <c r="L1365" s="30">
        <v>60151</v>
      </c>
      <c r="M1365" s="83" t="str">
        <f>VLOOKUP(L1365,Kardex!$A$1:$I$4996,2,FALSE)</f>
        <v>LEAL TENORIO YOLANDA</v>
      </c>
      <c r="N1365" s="83" t="str">
        <f>VLOOKUP(L1365,Kardex!$A$1:$I$4996,4,FALSE)</f>
        <v>ASESOR</v>
      </c>
      <c r="O1365" s="83" t="str">
        <f>VLOOKUP(L1365,Kardex!$A$1:$I$4996,5,FALSE)</f>
        <v>QRO QUERETARO BERNARDO QUINTANA</v>
      </c>
      <c r="P1365" s="49">
        <v>0.3</v>
      </c>
      <c r="Q1365" s="120">
        <f t="shared" si="43"/>
        <v>12.015119999999998</v>
      </c>
    </row>
    <row r="1366" spans="1:17" s="125" customFormat="1" ht="12" customHeight="1">
      <c r="A1366" s="83" t="s">
        <v>2311</v>
      </c>
      <c r="B1366" s="84" t="s">
        <v>1249</v>
      </c>
      <c r="C1366" s="34">
        <v>4012100114230</v>
      </c>
      <c r="D1366" s="35">
        <v>274.54000000000002</v>
      </c>
      <c r="E1366" s="67">
        <f t="shared" si="42"/>
        <v>41.181000000000004</v>
      </c>
      <c r="F1366" s="68">
        <v>0.15</v>
      </c>
      <c r="G1366" s="65"/>
      <c r="H1366" s="65" t="s">
        <v>2339</v>
      </c>
      <c r="I1366" s="127">
        <v>44589</v>
      </c>
      <c r="J1366" s="66" t="s">
        <v>2322</v>
      </c>
      <c r="K1366" s="83" t="s">
        <v>3342</v>
      </c>
      <c r="L1366" s="30">
        <v>60151</v>
      </c>
      <c r="M1366" s="83" t="str">
        <f>VLOOKUP(L1366,Kardex!$A$1:$I$4996,2,FALSE)</f>
        <v>LEAL TENORIO YOLANDA</v>
      </c>
      <c r="N1366" s="83" t="str">
        <f>VLOOKUP(L1366,Kardex!$A$1:$I$4996,4,FALSE)</f>
        <v>ASESOR</v>
      </c>
      <c r="O1366" s="83" t="str">
        <f>VLOOKUP(L1366,Kardex!$A$1:$I$4996,5,FALSE)</f>
        <v>QRO QUERETARO BERNARDO QUINTANA</v>
      </c>
      <c r="P1366" s="49">
        <v>0.3</v>
      </c>
      <c r="Q1366" s="120">
        <f t="shared" si="43"/>
        <v>12.3543</v>
      </c>
    </row>
    <row r="1367" spans="1:17" s="125" customFormat="1" ht="12" customHeight="1">
      <c r="A1367" s="83" t="s">
        <v>2311</v>
      </c>
      <c r="B1367" s="84" t="s">
        <v>1249</v>
      </c>
      <c r="C1367" s="34">
        <v>4012000546452</v>
      </c>
      <c r="D1367" s="35">
        <v>-10072.31</v>
      </c>
      <c r="E1367" s="67">
        <f t="shared" si="42"/>
        <v>-1510.8464999999999</v>
      </c>
      <c r="F1367" s="68">
        <v>0.15</v>
      </c>
      <c r="G1367" s="65"/>
      <c r="H1367" s="65" t="s">
        <v>2266</v>
      </c>
      <c r="I1367" s="127">
        <v>44580</v>
      </c>
      <c r="J1367" s="66" t="s">
        <v>2379</v>
      </c>
      <c r="K1367" s="83" t="s">
        <v>4218</v>
      </c>
      <c r="L1367" s="30">
        <v>93160</v>
      </c>
      <c r="M1367" s="83" t="str">
        <f>VLOOKUP(L1367,Kardex!$A$1:$I$4996,2,FALSE)</f>
        <v>RAMOS BALANDRA ANA BELL</v>
      </c>
      <c r="N1367" s="83" t="str">
        <f>VLOOKUP(L1367,Kardex!$A$1:$I$4996,4,FALSE)</f>
        <v>ASESOR SENIOR</v>
      </c>
      <c r="O1367" s="83" t="str">
        <f>VLOOKUP(L1367,Kardex!$A$1:$I$4996,5,FALSE)</f>
        <v>QRO QUERETARO BERNARDO QUINTANA</v>
      </c>
      <c r="P1367" s="49">
        <v>0.3</v>
      </c>
      <c r="Q1367" s="120">
        <f t="shared" si="43"/>
        <v>-453.25394999999997</v>
      </c>
    </row>
    <row r="1368" spans="1:17" s="125" customFormat="1" ht="12" customHeight="1">
      <c r="A1368" s="83" t="s">
        <v>2311</v>
      </c>
      <c r="B1368" s="84" t="s">
        <v>1249</v>
      </c>
      <c r="C1368" s="34">
        <v>4012000211083</v>
      </c>
      <c r="D1368" s="35">
        <v>1501.83</v>
      </c>
      <c r="E1368" s="67">
        <f t="shared" si="42"/>
        <v>225.27449999999999</v>
      </c>
      <c r="F1368" s="68">
        <v>0.15</v>
      </c>
      <c r="G1368" s="65"/>
      <c r="H1368" s="65" t="s">
        <v>2339</v>
      </c>
      <c r="I1368" s="127">
        <v>44589</v>
      </c>
      <c r="J1368" s="66" t="s">
        <v>2379</v>
      </c>
      <c r="K1368" s="83" t="s">
        <v>3343</v>
      </c>
      <c r="L1368" s="30">
        <v>93160</v>
      </c>
      <c r="M1368" s="83" t="str">
        <f>VLOOKUP(L1368,Kardex!$A$1:$I$4996,2,FALSE)</f>
        <v>RAMOS BALANDRA ANA BELL</v>
      </c>
      <c r="N1368" s="83" t="str">
        <f>VLOOKUP(L1368,Kardex!$A$1:$I$4996,4,FALSE)</f>
        <v>ASESOR SENIOR</v>
      </c>
      <c r="O1368" s="83" t="str">
        <f>VLOOKUP(L1368,Kardex!$A$1:$I$4996,5,FALSE)</f>
        <v>QRO QUERETARO BERNARDO QUINTANA</v>
      </c>
      <c r="P1368" s="49">
        <v>0.3</v>
      </c>
      <c r="Q1368" s="120">
        <f t="shared" si="43"/>
        <v>67.582349999999991</v>
      </c>
    </row>
    <row r="1369" spans="1:17" s="125" customFormat="1" ht="12" customHeight="1">
      <c r="A1369" s="83" t="s">
        <v>2311</v>
      </c>
      <c r="B1369" s="84" t="s">
        <v>1249</v>
      </c>
      <c r="C1369" s="34">
        <v>4011900313031</v>
      </c>
      <c r="D1369" s="35">
        <v>315.19</v>
      </c>
      <c r="E1369" s="67">
        <f t="shared" si="42"/>
        <v>47.278500000000001</v>
      </c>
      <c r="F1369" s="68">
        <v>0.15</v>
      </c>
      <c r="G1369" s="65"/>
      <c r="H1369" s="65" t="s">
        <v>2339</v>
      </c>
      <c r="I1369" s="127">
        <v>44568</v>
      </c>
      <c r="J1369" s="66" t="s">
        <v>2379</v>
      </c>
      <c r="K1369" s="83" t="s">
        <v>3344</v>
      </c>
      <c r="L1369" s="30">
        <v>332</v>
      </c>
      <c r="M1369" s="83" t="str">
        <f>VLOOKUP(L1369,Kardex!$A$1:$I$4996,2,FALSE)</f>
        <v>SANTANDER FRANCO IVAN JESUS</v>
      </c>
      <c r="N1369" s="83" t="str">
        <f>VLOOKUP(L1369,Kardex!$A$1:$I$4996,4,FALSE)</f>
        <v>DIRECTOR DE CENTRO FINANCIERO</v>
      </c>
      <c r="O1369" s="83" t="str">
        <f>VLOOKUP(L1369,Kardex!$A$1:$I$4996,5,FALSE)</f>
        <v>QRO QUERETARO BERNARDO QUINTANA</v>
      </c>
      <c r="P1369" s="49">
        <v>0.3</v>
      </c>
      <c r="Q1369" s="120">
        <f t="shared" si="43"/>
        <v>14.18355</v>
      </c>
    </row>
    <row r="1370" spans="1:17" s="125" customFormat="1" ht="12" customHeight="1">
      <c r="A1370" s="83" t="s">
        <v>2311</v>
      </c>
      <c r="B1370" s="84" t="s">
        <v>1249</v>
      </c>
      <c r="C1370" s="34">
        <v>4012100318404</v>
      </c>
      <c r="D1370" s="35">
        <v>491.72</v>
      </c>
      <c r="E1370" s="67">
        <f t="shared" si="42"/>
        <v>73.757999999999996</v>
      </c>
      <c r="F1370" s="68">
        <v>0.15</v>
      </c>
      <c r="G1370" s="65"/>
      <c r="H1370" s="65" t="s">
        <v>2339</v>
      </c>
      <c r="I1370" s="127">
        <v>44568</v>
      </c>
      <c r="J1370" s="66" t="s">
        <v>2379</v>
      </c>
      <c r="K1370" s="83" t="s">
        <v>3346</v>
      </c>
      <c r="L1370" s="30">
        <v>332</v>
      </c>
      <c r="M1370" s="83" t="str">
        <f>VLOOKUP(L1370,Kardex!$A$1:$I$4996,2,FALSE)</f>
        <v>SANTANDER FRANCO IVAN JESUS</v>
      </c>
      <c r="N1370" s="83" t="str">
        <f>VLOOKUP(L1370,Kardex!$A$1:$I$4996,4,FALSE)</f>
        <v>DIRECTOR DE CENTRO FINANCIERO</v>
      </c>
      <c r="O1370" s="83" t="str">
        <f>VLOOKUP(L1370,Kardex!$A$1:$I$4996,5,FALSE)</f>
        <v>QRO QUERETARO BERNARDO QUINTANA</v>
      </c>
      <c r="P1370" s="49">
        <v>0.3</v>
      </c>
      <c r="Q1370" s="120">
        <f t="shared" si="43"/>
        <v>22.127399999999998</v>
      </c>
    </row>
    <row r="1371" spans="1:17" s="125" customFormat="1" ht="12" customHeight="1">
      <c r="A1371" s="83" t="s">
        <v>2311</v>
      </c>
      <c r="B1371" s="84" t="s">
        <v>1249</v>
      </c>
      <c r="C1371" s="34">
        <v>4011900399789</v>
      </c>
      <c r="D1371" s="35">
        <v>407.73</v>
      </c>
      <c r="E1371" s="67">
        <f t="shared" si="42"/>
        <v>61.159500000000001</v>
      </c>
      <c r="F1371" s="68">
        <v>0.15</v>
      </c>
      <c r="G1371" s="65"/>
      <c r="H1371" s="65" t="s">
        <v>2339</v>
      </c>
      <c r="I1371" s="127">
        <v>44573</v>
      </c>
      <c r="J1371" s="66" t="s">
        <v>2379</v>
      </c>
      <c r="K1371" s="83" t="s">
        <v>3345</v>
      </c>
      <c r="L1371" s="30">
        <v>332</v>
      </c>
      <c r="M1371" s="83" t="str">
        <f>VLOOKUP(L1371,Kardex!$A$1:$I$4996,2,FALSE)</f>
        <v>SANTANDER FRANCO IVAN JESUS</v>
      </c>
      <c r="N1371" s="83" t="str">
        <f>VLOOKUP(L1371,Kardex!$A$1:$I$4996,4,FALSE)</f>
        <v>DIRECTOR DE CENTRO FINANCIERO</v>
      </c>
      <c r="O1371" s="83" t="str">
        <f>VLOOKUP(L1371,Kardex!$A$1:$I$4996,5,FALSE)</f>
        <v>QRO QUERETARO BERNARDO QUINTANA</v>
      </c>
      <c r="P1371" s="49">
        <v>0.3</v>
      </c>
      <c r="Q1371" s="120">
        <f t="shared" si="43"/>
        <v>18.347850000000001</v>
      </c>
    </row>
    <row r="1372" spans="1:17" s="125" customFormat="1" ht="12" customHeight="1">
      <c r="A1372" s="83" t="s">
        <v>2311</v>
      </c>
      <c r="B1372" s="84" t="s">
        <v>1249</v>
      </c>
      <c r="C1372" s="34">
        <v>4011900402685</v>
      </c>
      <c r="D1372" s="35">
        <v>497.11</v>
      </c>
      <c r="E1372" s="67">
        <f t="shared" si="42"/>
        <v>74.566500000000005</v>
      </c>
      <c r="F1372" s="68">
        <v>0.15</v>
      </c>
      <c r="G1372" s="65"/>
      <c r="H1372" s="65" t="s">
        <v>2339</v>
      </c>
      <c r="I1372" s="127">
        <v>44582</v>
      </c>
      <c r="J1372" s="66" t="s">
        <v>2379</v>
      </c>
      <c r="K1372" s="83" t="s">
        <v>3347</v>
      </c>
      <c r="L1372" s="30">
        <v>332</v>
      </c>
      <c r="M1372" s="83" t="str">
        <f>VLOOKUP(L1372,Kardex!$A$1:$I$4996,2,FALSE)</f>
        <v>SANTANDER FRANCO IVAN JESUS</v>
      </c>
      <c r="N1372" s="83" t="str">
        <f>VLOOKUP(L1372,Kardex!$A$1:$I$4996,4,FALSE)</f>
        <v>DIRECTOR DE CENTRO FINANCIERO</v>
      </c>
      <c r="O1372" s="83" t="str">
        <f>VLOOKUP(L1372,Kardex!$A$1:$I$4996,5,FALSE)</f>
        <v>QRO QUERETARO BERNARDO QUINTANA</v>
      </c>
      <c r="P1372" s="49">
        <v>0.3</v>
      </c>
      <c r="Q1372" s="120">
        <f t="shared" si="43"/>
        <v>22.369949999999999</v>
      </c>
    </row>
    <row r="1373" spans="1:17" s="125" customFormat="1" ht="12" customHeight="1">
      <c r="A1373" s="83" t="s">
        <v>2311</v>
      </c>
      <c r="B1373" s="84" t="s">
        <v>1249</v>
      </c>
      <c r="C1373" s="34">
        <v>4011900435772</v>
      </c>
      <c r="D1373" s="35">
        <v>464.66</v>
      </c>
      <c r="E1373" s="67">
        <f t="shared" si="42"/>
        <v>69.698999999999998</v>
      </c>
      <c r="F1373" s="68">
        <v>0.15</v>
      </c>
      <c r="G1373" s="65"/>
      <c r="H1373" s="65" t="s">
        <v>2339</v>
      </c>
      <c r="I1373" s="127">
        <v>44587</v>
      </c>
      <c r="J1373" s="66" t="s">
        <v>2379</v>
      </c>
      <c r="K1373" s="83" t="s">
        <v>3348</v>
      </c>
      <c r="L1373" s="30">
        <v>332</v>
      </c>
      <c r="M1373" s="83" t="str">
        <f>VLOOKUP(L1373,Kardex!$A$1:$I$4996,2,FALSE)</f>
        <v>SANTANDER FRANCO IVAN JESUS</v>
      </c>
      <c r="N1373" s="83" t="str">
        <f>VLOOKUP(L1373,Kardex!$A$1:$I$4996,4,FALSE)</f>
        <v>DIRECTOR DE CENTRO FINANCIERO</v>
      </c>
      <c r="O1373" s="83" t="str">
        <f>VLOOKUP(L1373,Kardex!$A$1:$I$4996,5,FALSE)</f>
        <v>QRO QUERETARO BERNARDO QUINTANA</v>
      </c>
      <c r="P1373" s="49">
        <v>0.3</v>
      </c>
      <c r="Q1373" s="120">
        <f t="shared" si="43"/>
        <v>20.909699999999997</v>
      </c>
    </row>
    <row r="1374" spans="1:17" s="125" customFormat="1" ht="12" customHeight="1">
      <c r="A1374" s="83" t="s">
        <v>2338</v>
      </c>
      <c r="B1374" s="84" t="s">
        <v>1249</v>
      </c>
      <c r="C1374" s="34">
        <v>3101900013262</v>
      </c>
      <c r="D1374" s="35">
        <v>406.5</v>
      </c>
      <c r="E1374" s="67">
        <f t="shared" si="42"/>
        <v>52.844999999999999</v>
      </c>
      <c r="F1374" s="68">
        <v>0.13</v>
      </c>
      <c r="G1374" s="65"/>
      <c r="H1374" s="65" t="s">
        <v>2339</v>
      </c>
      <c r="I1374" s="127">
        <v>44589</v>
      </c>
      <c r="J1374" s="66" t="s">
        <v>2379</v>
      </c>
      <c r="K1374" s="83" t="s">
        <v>3349</v>
      </c>
      <c r="L1374" s="30">
        <v>332</v>
      </c>
      <c r="M1374" s="83" t="str">
        <f>VLOOKUP(L1374,Kardex!$A$1:$I$4996,2,FALSE)</f>
        <v>SANTANDER FRANCO IVAN JESUS</v>
      </c>
      <c r="N1374" s="83" t="str">
        <f>VLOOKUP(L1374,Kardex!$A$1:$I$4996,4,FALSE)</f>
        <v>DIRECTOR DE CENTRO FINANCIERO</v>
      </c>
      <c r="O1374" s="83" t="str">
        <f>VLOOKUP(L1374,Kardex!$A$1:$I$4996,5,FALSE)</f>
        <v>QRO QUERETARO BERNARDO QUINTANA</v>
      </c>
      <c r="P1374" s="49">
        <v>0.3</v>
      </c>
      <c r="Q1374" s="120">
        <f t="shared" si="43"/>
        <v>15.853499999999999</v>
      </c>
    </row>
    <row r="1375" spans="1:17" s="125" customFormat="1" ht="12" customHeight="1">
      <c r="A1375" s="83" t="s">
        <v>2338</v>
      </c>
      <c r="B1375" s="84" t="s">
        <v>1249</v>
      </c>
      <c r="C1375" s="34">
        <v>3101900009055</v>
      </c>
      <c r="D1375" s="35">
        <v>446.98</v>
      </c>
      <c r="E1375" s="67">
        <f t="shared" si="42"/>
        <v>58.107400000000005</v>
      </c>
      <c r="F1375" s="68">
        <v>0.13</v>
      </c>
      <c r="G1375" s="65"/>
      <c r="H1375" s="65" t="s">
        <v>2339</v>
      </c>
      <c r="I1375" s="127">
        <v>44593</v>
      </c>
      <c r="J1375" s="66" t="s">
        <v>2379</v>
      </c>
      <c r="K1375" s="83" t="s">
        <v>3348</v>
      </c>
      <c r="L1375" s="30">
        <v>332</v>
      </c>
      <c r="M1375" s="83" t="str">
        <f>VLOOKUP(L1375,Kardex!$A$1:$I$4996,2,FALSE)</f>
        <v>SANTANDER FRANCO IVAN JESUS</v>
      </c>
      <c r="N1375" s="83" t="str">
        <f>VLOOKUP(L1375,Kardex!$A$1:$I$4996,4,FALSE)</f>
        <v>DIRECTOR DE CENTRO FINANCIERO</v>
      </c>
      <c r="O1375" s="83" t="str">
        <f>VLOOKUP(L1375,Kardex!$A$1:$I$4996,5,FALSE)</f>
        <v>QRO QUERETARO BERNARDO QUINTANA</v>
      </c>
      <c r="P1375" s="49">
        <v>0.3</v>
      </c>
      <c r="Q1375" s="120">
        <f t="shared" si="43"/>
        <v>17.432220000000001</v>
      </c>
    </row>
    <row r="1376" spans="1:17" s="125" customFormat="1" ht="12" customHeight="1">
      <c r="A1376" s="83" t="s">
        <v>2311</v>
      </c>
      <c r="B1376" s="84" t="s">
        <v>1249</v>
      </c>
      <c r="C1376" s="34">
        <v>4012000092690</v>
      </c>
      <c r="D1376" s="35">
        <v>494.57</v>
      </c>
      <c r="E1376" s="67">
        <f t="shared" si="42"/>
        <v>74.18549999999999</v>
      </c>
      <c r="F1376" s="68">
        <v>0.15</v>
      </c>
      <c r="G1376" s="65"/>
      <c r="H1376" s="65" t="s">
        <v>2339</v>
      </c>
      <c r="I1376" s="127">
        <v>44593</v>
      </c>
      <c r="J1376" s="66" t="s">
        <v>2379</v>
      </c>
      <c r="K1376" s="83" t="s">
        <v>3349</v>
      </c>
      <c r="L1376" s="30">
        <v>332</v>
      </c>
      <c r="M1376" s="83" t="str">
        <f>VLOOKUP(L1376,Kardex!$A$1:$I$4996,2,FALSE)</f>
        <v>SANTANDER FRANCO IVAN JESUS</v>
      </c>
      <c r="N1376" s="83" t="str">
        <f>VLOOKUP(L1376,Kardex!$A$1:$I$4996,4,FALSE)</f>
        <v>DIRECTOR DE CENTRO FINANCIERO</v>
      </c>
      <c r="O1376" s="83" t="str">
        <f>VLOOKUP(L1376,Kardex!$A$1:$I$4996,5,FALSE)</f>
        <v>QRO QUERETARO BERNARDO QUINTANA</v>
      </c>
      <c r="P1376" s="49">
        <v>0.3</v>
      </c>
      <c r="Q1376" s="120">
        <f t="shared" si="43"/>
        <v>22.255649999999996</v>
      </c>
    </row>
    <row r="1377" spans="1:17" s="125" customFormat="1" ht="12" customHeight="1">
      <c r="A1377" s="83" t="s">
        <v>2335</v>
      </c>
      <c r="B1377" s="84" t="s">
        <v>1249</v>
      </c>
      <c r="C1377" s="34">
        <v>2882000017439</v>
      </c>
      <c r="D1377" s="35">
        <v>14628.35</v>
      </c>
      <c r="E1377" s="67">
        <f t="shared" si="42"/>
        <v>2611.16</v>
      </c>
      <c r="F1377" s="68">
        <v>0.17849996752880534</v>
      </c>
      <c r="G1377" s="65"/>
      <c r="H1377" s="65" t="s">
        <v>2308</v>
      </c>
      <c r="I1377" s="127">
        <v>44594</v>
      </c>
      <c r="J1377" s="66" t="s">
        <v>2379</v>
      </c>
      <c r="K1377" s="83" t="s">
        <v>3670</v>
      </c>
      <c r="L1377" s="30">
        <v>15</v>
      </c>
      <c r="M1377" s="83" t="str">
        <f>VLOOKUP(L1377,Kardex!$A$1:$I$4996,2,FALSE)</f>
        <v>GAYA REAL MANUEL RICARDO</v>
      </c>
      <c r="N1377" s="83" t="str">
        <f>VLOOKUP(L1377,Kardex!$A$1:$I$4996,4,FALSE)</f>
        <v>DIRECTOR DE ASESORIA</v>
      </c>
      <c r="O1377" s="83" t="str">
        <f>VLOOKUP(L1377,Kardex!$A$1:$I$4996,5,FALSE)</f>
        <v>QRO QUERETARO BERNARDO QUINTANA</v>
      </c>
      <c r="P1377" s="49">
        <v>0.3</v>
      </c>
      <c r="Q1377" s="120">
        <f t="shared" si="43"/>
        <v>783.34799999999996</v>
      </c>
    </row>
    <row r="1378" spans="1:17" s="125" customFormat="1" ht="12" customHeight="1">
      <c r="A1378" s="83" t="s">
        <v>2335</v>
      </c>
      <c r="B1378" s="84" t="s">
        <v>1249</v>
      </c>
      <c r="C1378" s="34">
        <v>2882000017439</v>
      </c>
      <c r="D1378" s="35">
        <v>29256.7</v>
      </c>
      <c r="E1378" s="67">
        <f t="shared" si="42"/>
        <v>4973.6400000000003</v>
      </c>
      <c r="F1378" s="68">
        <v>0.17000003418020487</v>
      </c>
      <c r="G1378" s="65"/>
      <c r="H1378" s="65" t="s">
        <v>2308</v>
      </c>
      <c r="I1378" s="127">
        <v>44594</v>
      </c>
      <c r="J1378" s="66" t="s">
        <v>2379</v>
      </c>
      <c r="K1378" s="83" t="s">
        <v>3670</v>
      </c>
      <c r="L1378" s="30">
        <v>15</v>
      </c>
      <c r="M1378" s="83" t="str">
        <f>VLOOKUP(L1378,Kardex!$A$1:$I$4996,2,FALSE)</f>
        <v>GAYA REAL MANUEL RICARDO</v>
      </c>
      <c r="N1378" s="83" t="str">
        <f>VLOOKUP(L1378,Kardex!$A$1:$I$4996,4,FALSE)</f>
        <v>DIRECTOR DE ASESORIA</v>
      </c>
      <c r="O1378" s="83" t="str">
        <f>VLOOKUP(L1378,Kardex!$A$1:$I$4996,5,FALSE)</f>
        <v>QRO QUERETARO BERNARDO QUINTANA</v>
      </c>
      <c r="P1378" s="49">
        <v>0.3</v>
      </c>
      <c r="Q1378" s="120">
        <f t="shared" si="43"/>
        <v>1492.0920000000001</v>
      </c>
    </row>
    <row r="1379" spans="1:17" s="125" customFormat="1" ht="12" customHeight="1">
      <c r="A1379" s="83" t="s">
        <v>2335</v>
      </c>
      <c r="B1379" s="84" t="s">
        <v>1249</v>
      </c>
      <c r="C1379" s="34">
        <v>2882000017439</v>
      </c>
      <c r="D1379" s="35">
        <v>-14628.35</v>
      </c>
      <c r="E1379" s="67">
        <f t="shared" si="42"/>
        <v>-2611.16</v>
      </c>
      <c r="F1379" s="68">
        <v>0.17849996752880534</v>
      </c>
      <c r="G1379" s="65"/>
      <c r="H1379" s="65" t="s">
        <v>2308</v>
      </c>
      <c r="I1379" s="127">
        <v>44594</v>
      </c>
      <c r="J1379" s="66" t="s">
        <v>2379</v>
      </c>
      <c r="K1379" s="83" t="s">
        <v>3670</v>
      </c>
      <c r="L1379" s="30">
        <v>15</v>
      </c>
      <c r="M1379" s="83" t="str">
        <f>VLOOKUP(L1379,Kardex!$A$1:$I$4996,2,FALSE)</f>
        <v>GAYA REAL MANUEL RICARDO</v>
      </c>
      <c r="N1379" s="83" t="str">
        <f>VLOOKUP(L1379,Kardex!$A$1:$I$4996,4,FALSE)</f>
        <v>DIRECTOR DE ASESORIA</v>
      </c>
      <c r="O1379" s="83" t="str">
        <f>VLOOKUP(L1379,Kardex!$A$1:$I$4996,5,FALSE)</f>
        <v>QRO QUERETARO BERNARDO QUINTANA</v>
      </c>
      <c r="P1379" s="49">
        <v>0.3</v>
      </c>
      <c r="Q1379" s="120">
        <f t="shared" si="43"/>
        <v>-783.34799999999996</v>
      </c>
    </row>
    <row r="1380" spans="1:17" s="125" customFormat="1" ht="12" customHeight="1">
      <c r="A1380" s="83" t="s">
        <v>2311</v>
      </c>
      <c r="B1380" s="84" t="s">
        <v>1249</v>
      </c>
      <c r="C1380" s="34">
        <v>4011900300089</v>
      </c>
      <c r="D1380" s="35">
        <v>467.55</v>
      </c>
      <c r="E1380" s="67">
        <f t="shared" si="42"/>
        <v>60.78</v>
      </c>
      <c r="F1380" s="68">
        <v>0.12999679178697465</v>
      </c>
      <c r="G1380" s="65"/>
      <c r="H1380" s="65" t="s">
        <v>2339</v>
      </c>
      <c r="I1380" s="127">
        <v>44568</v>
      </c>
      <c r="J1380" s="66" t="s">
        <v>2379</v>
      </c>
      <c r="K1380" s="83" t="s">
        <v>3350</v>
      </c>
      <c r="L1380" s="30">
        <v>61115</v>
      </c>
      <c r="M1380" s="83" t="str">
        <f>VLOOKUP(L1380,Kardex!$A$1:$I$4996,2,FALSE)</f>
        <v>HERNANDEZ MALDONADO ABRAHAM</v>
      </c>
      <c r="N1380" s="83" t="str">
        <f>VLOOKUP(L1380,Kardex!$A$1:$I$4996,4,FALSE)</f>
        <v>ASESOR</v>
      </c>
      <c r="O1380" s="83" t="str">
        <f>VLOOKUP(L1380,Kardex!$A$1:$I$4996,5,FALSE)</f>
        <v>BCS LOS CABOS P PENINSULA</v>
      </c>
      <c r="P1380" s="49">
        <v>0.3</v>
      </c>
      <c r="Q1380" s="120">
        <f t="shared" si="43"/>
        <v>18.233999999999998</v>
      </c>
    </row>
    <row r="1381" spans="1:17" s="125" customFormat="1" ht="12" customHeight="1">
      <c r="A1381" s="83" t="s">
        <v>2311</v>
      </c>
      <c r="B1381" s="84" t="s">
        <v>1249</v>
      </c>
      <c r="C1381" s="34">
        <v>4011900474201</v>
      </c>
      <c r="D1381" s="35">
        <v>4912.5</v>
      </c>
      <c r="E1381" s="67">
        <f t="shared" si="42"/>
        <v>736.875</v>
      </c>
      <c r="F1381" s="68">
        <v>0.15</v>
      </c>
      <c r="G1381" s="65"/>
      <c r="H1381" s="65" t="s">
        <v>2266</v>
      </c>
      <c r="I1381" s="127">
        <v>44571</v>
      </c>
      <c r="J1381" s="66" t="s">
        <v>2379</v>
      </c>
      <c r="K1381" s="83" t="s">
        <v>4219</v>
      </c>
      <c r="L1381" s="30">
        <v>61115</v>
      </c>
      <c r="M1381" s="83" t="str">
        <f>VLOOKUP(L1381,Kardex!$A$1:$I$4996,2,FALSE)</f>
        <v>HERNANDEZ MALDONADO ABRAHAM</v>
      </c>
      <c r="N1381" s="83" t="str">
        <f>VLOOKUP(L1381,Kardex!$A$1:$I$4996,4,FALSE)</f>
        <v>ASESOR</v>
      </c>
      <c r="O1381" s="83" t="str">
        <f>VLOOKUP(L1381,Kardex!$A$1:$I$4996,5,FALSE)</f>
        <v>BCS LOS CABOS P PENINSULA</v>
      </c>
      <c r="P1381" s="49">
        <v>0.3</v>
      </c>
      <c r="Q1381" s="120">
        <f t="shared" si="43"/>
        <v>221.0625</v>
      </c>
    </row>
    <row r="1382" spans="1:17" s="125" customFormat="1" ht="12" customHeight="1">
      <c r="A1382" s="83" t="s">
        <v>2311</v>
      </c>
      <c r="B1382" s="84" t="s">
        <v>1249</v>
      </c>
      <c r="C1382" s="34">
        <v>4011900436095</v>
      </c>
      <c r="D1382" s="35">
        <v>228.81</v>
      </c>
      <c r="E1382" s="67">
        <f t="shared" si="42"/>
        <v>34.3215</v>
      </c>
      <c r="F1382" s="68">
        <v>0.15</v>
      </c>
      <c r="G1382" s="65"/>
      <c r="H1382" s="65" t="s">
        <v>2339</v>
      </c>
      <c r="I1382" s="127">
        <v>44572</v>
      </c>
      <c r="J1382" s="66" t="s">
        <v>2379</v>
      </c>
      <c r="K1382" s="83" t="s">
        <v>3352</v>
      </c>
      <c r="L1382" s="30">
        <v>61115</v>
      </c>
      <c r="M1382" s="83" t="str">
        <f>VLOOKUP(L1382,Kardex!$A$1:$I$4996,2,FALSE)</f>
        <v>HERNANDEZ MALDONADO ABRAHAM</v>
      </c>
      <c r="N1382" s="83" t="str">
        <f>VLOOKUP(L1382,Kardex!$A$1:$I$4996,4,FALSE)</f>
        <v>ASESOR</v>
      </c>
      <c r="O1382" s="83" t="str">
        <f>VLOOKUP(L1382,Kardex!$A$1:$I$4996,5,FALSE)</f>
        <v>BCS LOS CABOS P PENINSULA</v>
      </c>
      <c r="P1382" s="49">
        <v>0.3</v>
      </c>
      <c r="Q1382" s="120">
        <f t="shared" si="43"/>
        <v>10.29645</v>
      </c>
    </row>
    <row r="1383" spans="1:17" s="125" customFormat="1" ht="12" customHeight="1">
      <c r="A1383" s="83" t="s">
        <v>2311</v>
      </c>
      <c r="B1383" s="84" t="s">
        <v>1249</v>
      </c>
      <c r="C1383" s="34">
        <v>4011900474284</v>
      </c>
      <c r="D1383" s="35">
        <v>3926.21</v>
      </c>
      <c r="E1383" s="67">
        <f t="shared" si="42"/>
        <v>588.93150000000003</v>
      </c>
      <c r="F1383" s="68">
        <v>0.15</v>
      </c>
      <c r="G1383" s="65"/>
      <c r="H1383" s="65" t="s">
        <v>2266</v>
      </c>
      <c r="I1383" s="127">
        <v>44572</v>
      </c>
      <c r="J1383" s="66" t="s">
        <v>2379</v>
      </c>
      <c r="K1383" s="83" t="s">
        <v>4220</v>
      </c>
      <c r="L1383" s="30">
        <v>61115</v>
      </c>
      <c r="M1383" s="83" t="str">
        <f>VLOOKUP(L1383,Kardex!$A$1:$I$4996,2,FALSE)</f>
        <v>HERNANDEZ MALDONADO ABRAHAM</v>
      </c>
      <c r="N1383" s="83" t="str">
        <f>VLOOKUP(L1383,Kardex!$A$1:$I$4996,4,FALSE)</f>
        <v>ASESOR</v>
      </c>
      <c r="O1383" s="83" t="str">
        <f>VLOOKUP(L1383,Kardex!$A$1:$I$4996,5,FALSE)</f>
        <v>BCS LOS CABOS P PENINSULA</v>
      </c>
      <c r="P1383" s="49">
        <v>0.3</v>
      </c>
      <c r="Q1383" s="120">
        <f t="shared" si="43"/>
        <v>176.67945</v>
      </c>
    </row>
    <row r="1384" spans="1:17" s="125" customFormat="1" ht="12" customHeight="1">
      <c r="A1384" s="83" t="s">
        <v>2338</v>
      </c>
      <c r="B1384" s="84" t="s">
        <v>1249</v>
      </c>
      <c r="C1384" s="34">
        <v>3101900005716</v>
      </c>
      <c r="D1384" s="35">
        <v>856.49</v>
      </c>
      <c r="E1384" s="67">
        <f t="shared" si="42"/>
        <v>111.3437</v>
      </c>
      <c r="F1384" s="68">
        <v>0.13</v>
      </c>
      <c r="G1384" s="65"/>
      <c r="H1384" s="65" t="s">
        <v>2339</v>
      </c>
      <c r="I1384" s="127">
        <v>44575</v>
      </c>
      <c r="J1384" s="66" t="s">
        <v>2379</v>
      </c>
      <c r="K1384" s="83" t="s">
        <v>3351</v>
      </c>
      <c r="L1384" s="30">
        <v>52230</v>
      </c>
      <c r="M1384" s="83" t="str">
        <f>VLOOKUP(L1384,Kardex!$A$1:$I$4996,2,FALSE)</f>
        <v>ARCE ZOZAYACORREA ARTURO MALCOLM</v>
      </c>
      <c r="N1384" s="83" t="str">
        <f>VLOOKUP(L1384,Kardex!$A$1:$I$4996,4,FALSE)</f>
        <v>DIRECTOR DE PROMOCION</v>
      </c>
      <c r="O1384" s="83" t="str">
        <f>VLOOKUP(L1384,Kardex!$A$1:$I$4996,5,FALSE)</f>
        <v>CD MX SANTA FE GLEZ CAMARENA</v>
      </c>
      <c r="P1384" s="49">
        <v>0.3</v>
      </c>
      <c r="Q1384" s="120">
        <f t="shared" si="43"/>
        <v>33.403109999999998</v>
      </c>
    </row>
    <row r="1385" spans="1:17" s="125" customFormat="1" ht="12" customHeight="1">
      <c r="A1385" s="83" t="s">
        <v>2311</v>
      </c>
      <c r="B1385" s="84" t="s">
        <v>1249</v>
      </c>
      <c r="C1385" s="34">
        <v>4011900435767</v>
      </c>
      <c r="D1385" s="35">
        <v>1561.52</v>
      </c>
      <c r="E1385" s="67">
        <f t="shared" si="42"/>
        <v>234.22799999999998</v>
      </c>
      <c r="F1385" s="68">
        <v>0.15</v>
      </c>
      <c r="G1385" s="65"/>
      <c r="H1385" s="65" t="s">
        <v>2308</v>
      </c>
      <c r="I1385" s="127">
        <v>44579</v>
      </c>
      <c r="J1385" s="66" t="s">
        <v>2379</v>
      </c>
      <c r="K1385" s="83" t="s">
        <v>4221</v>
      </c>
      <c r="L1385" s="30">
        <v>61115</v>
      </c>
      <c r="M1385" s="83" t="str">
        <f>VLOOKUP(L1385,Kardex!$A$1:$I$4996,2,FALSE)</f>
        <v>HERNANDEZ MALDONADO ABRAHAM</v>
      </c>
      <c r="N1385" s="83" t="str">
        <f>VLOOKUP(L1385,Kardex!$A$1:$I$4996,4,FALSE)</f>
        <v>ASESOR</v>
      </c>
      <c r="O1385" s="83" t="str">
        <f>VLOOKUP(L1385,Kardex!$A$1:$I$4996,5,FALSE)</f>
        <v>BCS LOS CABOS P PENINSULA</v>
      </c>
      <c r="P1385" s="49">
        <v>0.3</v>
      </c>
      <c r="Q1385" s="120">
        <f t="shared" si="43"/>
        <v>70.268399999999986</v>
      </c>
    </row>
    <row r="1386" spans="1:17" s="125" customFormat="1" ht="12" customHeight="1">
      <c r="A1386" s="83" t="s">
        <v>2335</v>
      </c>
      <c r="B1386" s="84" t="s">
        <v>1249</v>
      </c>
      <c r="C1386" s="34">
        <v>2882200000654</v>
      </c>
      <c r="D1386" s="35">
        <v>29100.59</v>
      </c>
      <c r="E1386" s="67">
        <f t="shared" si="42"/>
        <v>5529.1121000000003</v>
      </c>
      <c r="F1386" s="68">
        <v>0.19</v>
      </c>
      <c r="G1386" s="65"/>
      <c r="H1386" s="65" t="s">
        <v>2266</v>
      </c>
      <c r="I1386" s="127">
        <v>44580</v>
      </c>
      <c r="J1386" s="66" t="s">
        <v>2322</v>
      </c>
      <c r="K1386" s="83" t="s">
        <v>4222</v>
      </c>
      <c r="L1386" s="30">
        <v>61115</v>
      </c>
      <c r="M1386" s="83" t="str">
        <f>VLOOKUP(L1386,Kardex!$A$1:$I$4996,2,FALSE)</f>
        <v>HERNANDEZ MALDONADO ABRAHAM</v>
      </c>
      <c r="N1386" s="83" t="str">
        <f>VLOOKUP(L1386,Kardex!$A$1:$I$4996,4,FALSE)</f>
        <v>ASESOR</v>
      </c>
      <c r="O1386" s="83" t="str">
        <f>VLOOKUP(L1386,Kardex!$A$1:$I$4996,5,FALSE)</f>
        <v>BCS LOS CABOS P PENINSULA</v>
      </c>
      <c r="P1386" s="49">
        <v>0.3</v>
      </c>
      <c r="Q1386" s="120">
        <f t="shared" si="43"/>
        <v>1658.7336299999999</v>
      </c>
    </row>
    <row r="1387" spans="1:17" s="125" customFormat="1" ht="12" customHeight="1">
      <c r="A1387" s="83" t="s">
        <v>2311</v>
      </c>
      <c r="B1387" s="84" t="s">
        <v>1249</v>
      </c>
      <c r="C1387" s="34">
        <v>4012000104382</v>
      </c>
      <c r="D1387" s="35">
        <v>524.53</v>
      </c>
      <c r="E1387" s="67">
        <f t="shared" si="42"/>
        <v>78.67949999999999</v>
      </c>
      <c r="F1387" s="68">
        <v>0.15</v>
      </c>
      <c r="G1387" s="65"/>
      <c r="H1387" s="65" t="s">
        <v>2339</v>
      </c>
      <c r="I1387" s="127">
        <v>44580</v>
      </c>
      <c r="J1387" s="66" t="s">
        <v>2379</v>
      </c>
      <c r="K1387" s="83" t="s">
        <v>4223</v>
      </c>
      <c r="L1387" s="30">
        <v>61115</v>
      </c>
      <c r="M1387" s="83" t="str">
        <f>VLOOKUP(L1387,Kardex!$A$1:$I$4996,2,FALSE)</f>
        <v>HERNANDEZ MALDONADO ABRAHAM</v>
      </c>
      <c r="N1387" s="83" t="str">
        <f>VLOOKUP(L1387,Kardex!$A$1:$I$4996,4,FALSE)</f>
        <v>ASESOR</v>
      </c>
      <c r="O1387" s="83" t="str">
        <f>VLOOKUP(L1387,Kardex!$A$1:$I$4996,5,FALSE)</f>
        <v>BCS LOS CABOS P PENINSULA</v>
      </c>
      <c r="P1387" s="49">
        <v>0.3</v>
      </c>
      <c r="Q1387" s="120">
        <f t="shared" si="43"/>
        <v>23.603849999999998</v>
      </c>
    </row>
    <row r="1388" spans="1:17" s="125" customFormat="1" ht="12" customHeight="1">
      <c r="A1388" s="83" t="s">
        <v>2311</v>
      </c>
      <c r="B1388" s="84" t="s">
        <v>1249</v>
      </c>
      <c r="C1388" s="34">
        <v>4012000104382</v>
      </c>
      <c r="D1388" s="35">
        <v>524.53</v>
      </c>
      <c r="E1388" s="67">
        <f t="shared" si="42"/>
        <v>78.67949999999999</v>
      </c>
      <c r="F1388" s="68">
        <v>0.15</v>
      </c>
      <c r="G1388" s="65"/>
      <c r="H1388" s="65" t="s">
        <v>2339</v>
      </c>
      <c r="I1388" s="127">
        <v>44580</v>
      </c>
      <c r="J1388" s="66" t="s">
        <v>2379</v>
      </c>
      <c r="K1388" s="83" t="s">
        <v>4223</v>
      </c>
      <c r="L1388" s="30">
        <v>61115</v>
      </c>
      <c r="M1388" s="83" t="str">
        <f>VLOOKUP(L1388,Kardex!$A$1:$I$4996,2,FALSE)</f>
        <v>HERNANDEZ MALDONADO ABRAHAM</v>
      </c>
      <c r="N1388" s="83" t="str">
        <f>VLOOKUP(L1388,Kardex!$A$1:$I$4996,4,FALSE)</f>
        <v>ASESOR</v>
      </c>
      <c r="O1388" s="83" t="str">
        <f>VLOOKUP(L1388,Kardex!$A$1:$I$4996,5,FALSE)</f>
        <v>BCS LOS CABOS P PENINSULA</v>
      </c>
      <c r="P1388" s="49">
        <v>0.3</v>
      </c>
      <c r="Q1388" s="120">
        <f t="shared" si="43"/>
        <v>23.603849999999998</v>
      </c>
    </row>
    <row r="1389" spans="1:17" s="125" customFormat="1" ht="12" customHeight="1">
      <c r="A1389" s="83" t="s">
        <v>2338</v>
      </c>
      <c r="B1389" s="84" t="s">
        <v>1249</v>
      </c>
      <c r="C1389" s="34">
        <v>3102000000168</v>
      </c>
      <c r="D1389" s="35">
        <v>151.25</v>
      </c>
      <c r="E1389" s="67">
        <f t="shared" si="42"/>
        <v>19.662500000000001</v>
      </c>
      <c r="F1389" s="68">
        <v>0.13</v>
      </c>
      <c r="G1389" s="65"/>
      <c r="H1389" s="65" t="s">
        <v>2339</v>
      </c>
      <c r="I1389" s="127">
        <v>44572</v>
      </c>
      <c r="J1389" s="66" t="s">
        <v>2379</v>
      </c>
      <c r="K1389" s="83" t="s">
        <v>3353</v>
      </c>
      <c r="L1389" s="30">
        <v>61115</v>
      </c>
      <c r="M1389" s="83" t="str">
        <f>VLOOKUP(L1389,Kardex!$A$1:$I$4996,2,FALSE)</f>
        <v>HERNANDEZ MALDONADO ABRAHAM</v>
      </c>
      <c r="N1389" s="83" t="str">
        <f>VLOOKUP(L1389,Kardex!$A$1:$I$4996,4,FALSE)</f>
        <v>ASESOR</v>
      </c>
      <c r="O1389" s="83" t="str">
        <f>VLOOKUP(L1389,Kardex!$A$1:$I$4996,5,FALSE)</f>
        <v>BCS LOS CABOS P PENINSULA</v>
      </c>
      <c r="P1389" s="49">
        <v>0.3</v>
      </c>
      <c r="Q1389" s="120">
        <f t="shared" si="43"/>
        <v>5.8987500000000006</v>
      </c>
    </row>
    <row r="1390" spans="1:17" s="125" customFormat="1" ht="12" customHeight="1">
      <c r="A1390" s="83" t="s">
        <v>2311</v>
      </c>
      <c r="B1390" s="84" t="s">
        <v>1249</v>
      </c>
      <c r="C1390" s="34">
        <v>4011900501809</v>
      </c>
      <c r="D1390" s="35">
        <v>6658.58</v>
      </c>
      <c r="E1390" s="67">
        <f t="shared" si="42"/>
        <v>998.78699999999992</v>
      </c>
      <c r="F1390" s="68">
        <v>0.15</v>
      </c>
      <c r="G1390" s="65"/>
      <c r="H1390" s="65" t="s">
        <v>2266</v>
      </c>
      <c r="I1390" s="127">
        <v>44575</v>
      </c>
      <c r="J1390" s="66" t="s">
        <v>2379</v>
      </c>
      <c r="K1390" s="83" t="s">
        <v>4224</v>
      </c>
      <c r="L1390" s="30">
        <v>61115</v>
      </c>
      <c r="M1390" s="83" t="str">
        <f>VLOOKUP(L1390,Kardex!$A$1:$I$4996,2,FALSE)</f>
        <v>HERNANDEZ MALDONADO ABRAHAM</v>
      </c>
      <c r="N1390" s="83" t="str">
        <f>VLOOKUP(L1390,Kardex!$A$1:$I$4996,4,FALSE)</f>
        <v>ASESOR</v>
      </c>
      <c r="O1390" s="83" t="str">
        <f>VLOOKUP(L1390,Kardex!$A$1:$I$4996,5,FALSE)</f>
        <v>BCS LOS CABOS P PENINSULA</v>
      </c>
      <c r="P1390" s="49">
        <v>0.3</v>
      </c>
      <c r="Q1390" s="120">
        <f t="shared" si="43"/>
        <v>299.63609999999994</v>
      </c>
    </row>
    <row r="1391" spans="1:17" s="125" customFormat="1" ht="12" customHeight="1">
      <c r="A1391" s="83" t="s">
        <v>2311</v>
      </c>
      <c r="B1391" s="84" t="s">
        <v>1249</v>
      </c>
      <c r="C1391" s="34">
        <v>4011900474172</v>
      </c>
      <c r="D1391" s="35">
        <v>3939.05</v>
      </c>
      <c r="E1391" s="67">
        <f t="shared" si="42"/>
        <v>590.85749999999996</v>
      </c>
      <c r="F1391" s="68">
        <v>0.15</v>
      </c>
      <c r="G1391" s="65"/>
      <c r="H1391" s="65" t="s">
        <v>2266</v>
      </c>
      <c r="I1391" s="127">
        <v>44573</v>
      </c>
      <c r="J1391" s="66" t="s">
        <v>2379</v>
      </c>
      <c r="K1391" s="83" t="s">
        <v>4225</v>
      </c>
      <c r="L1391" s="30">
        <v>62844</v>
      </c>
      <c r="M1391" s="83" t="str">
        <f>VLOOKUP(L1391,Kardex!$A$1:$I$4996,2,FALSE)</f>
        <v>DAMM VILLAESCUSA RAUL MANUEL</v>
      </c>
      <c r="N1391" s="83" t="str">
        <f>VLOOKUP(L1391,Kardex!$A$1:$I$4996,4,FALSE)</f>
        <v>EJECUTIVO DE SERVICIO</v>
      </c>
      <c r="O1391" s="83" t="str">
        <f>VLOOKUP(L1391,Kardex!$A$1:$I$4996,5,FALSE)</f>
        <v>SIN CULIACAN TORRE STA MARIA</v>
      </c>
      <c r="P1391" s="49">
        <v>0.3</v>
      </c>
      <c r="Q1391" s="120">
        <f t="shared" si="43"/>
        <v>177.25724999999997</v>
      </c>
    </row>
    <row r="1392" spans="1:17" s="125" customFormat="1" ht="12" customHeight="1">
      <c r="A1392" s="83" t="s">
        <v>2335</v>
      </c>
      <c r="B1392" s="84" t="s">
        <v>1249</v>
      </c>
      <c r="C1392" s="34">
        <v>2882000023557</v>
      </c>
      <c r="D1392" s="35">
        <v>1531.62</v>
      </c>
      <c r="E1392" s="67">
        <f t="shared" si="42"/>
        <v>260.38</v>
      </c>
      <c r="F1392" s="68">
        <v>0.1700030033559238</v>
      </c>
      <c r="G1392" s="65"/>
      <c r="H1392" s="65" t="s">
        <v>3784</v>
      </c>
      <c r="I1392" s="127">
        <v>44581</v>
      </c>
      <c r="J1392" s="66" t="s">
        <v>2379</v>
      </c>
      <c r="K1392" s="83" t="s">
        <v>3354</v>
      </c>
      <c r="L1392" s="30">
        <v>61368</v>
      </c>
      <c r="M1392" s="83" t="str">
        <f>VLOOKUP(L1392,Kardex!$A$1:$I$4996,2,FALSE)</f>
        <v>MEZA VALDEZ JESUS MANUEL</v>
      </c>
      <c r="N1392" s="83" t="str">
        <f>VLOOKUP(L1392,Kardex!$A$1:$I$4996,4,FALSE)</f>
        <v>DIRECTOR DE CENTRO FINANCIERO</v>
      </c>
      <c r="O1392" s="83" t="str">
        <f>VLOOKUP(L1392,Kardex!$A$1:$I$4996,5,FALSE)</f>
        <v>SIN CULIACAN TORRE STA MARIA</v>
      </c>
      <c r="P1392" s="49">
        <v>0.3</v>
      </c>
      <c r="Q1392" s="120">
        <f t="shared" si="43"/>
        <v>78.11399999999999</v>
      </c>
    </row>
    <row r="1393" spans="1:17" s="125" customFormat="1" ht="12" customHeight="1">
      <c r="A1393" s="83" t="s">
        <v>2311</v>
      </c>
      <c r="B1393" s="84" t="s">
        <v>1249</v>
      </c>
      <c r="C1393" s="34">
        <v>4012000025113</v>
      </c>
      <c r="D1393" s="35">
        <v>5583.14</v>
      </c>
      <c r="E1393" s="67">
        <f t="shared" si="42"/>
        <v>837.471</v>
      </c>
      <c r="F1393" s="68">
        <v>0.15</v>
      </c>
      <c r="G1393" s="65"/>
      <c r="H1393" s="65" t="s">
        <v>2266</v>
      </c>
      <c r="I1393" s="127">
        <v>44588</v>
      </c>
      <c r="J1393" s="66" t="s">
        <v>2379</v>
      </c>
      <c r="K1393" s="83" t="s">
        <v>4226</v>
      </c>
      <c r="L1393" s="30">
        <v>62844</v>
      </c>
      <c r="M1393" s="83" t="str">
        <f>VLOOKUP(L1393,Kardex!$A$1:$I$4996,2,FALSE)</f>
        <v>DAMM VILLAESCUSA RAUL MANUEL</v>
      </c>
      <c r="N1393" s="83" t="str">
        <f>VLOOKUP(L1393,Kardex!$A$1:$I$4996,4,FALSE)</f>
        <v>EJECUTIVO DE SERVICIO</v>
      </c>
      <c r="O1393" s="83" t="str">
        <f>VLOOKUP(L1393,Kardex!$A$1:$I$4996,5,FALSE)</f>
        <v>SIN CULIACAN TORRE STA MARIA</v>
      </c>
      <c r="P1393" s="49">
        <v>0.3</v>
      </c>
      <c r="Q1393" s="120">
        <f t="shared" si="43"/>
        <v>251.2413</v>
      </c>
    </row>
    <row r="1394" spans="1:17" s="125" customFormat="1" ht="12" customHeight="1">
      <c r="A1394" s="83" t="s">
        <v>2311</v>
      </c>
      <c r="B1394" s="84" t="s">
        <v>1249</v>
      </c>
      <c r="C1394" s="34">
        <v>4012000063296</v>
      </c>
      <c r="D1394" s="35">
        <v>554.62</v>
      </c>
      <c r="E1394" s="67">
        <f t="shared" si="42"/>
        <v>83.192999999999998</v>
      </c>
      <c r="F1394" s="68">
        <v>0.15</v>
      </c>
      <c r="G1394" s="65"/>
      <c r="H1394" s="65" t="s">
        <v>2339</v>
      </c>
      <c r="I1394" s="127">
        <v>44588</v>
      </c>
      <c r="J1394" s="66" t="s">
        <v>2379</v>
      </c>
      <c r="K1394" s="83" t="s">
        <v>3355</v>
      </c>
      <c r="L1394" s="30">
        <v>62844</v>
      </c>
      <c r="M1394" s="83" t="str">
        <f>VLOOKUP(L1394,Kardex!$A$1:$I$4996,2,FALSE)</f>
        <v>DAMM VILLAESCUSA RAUL MANUEL</v>
      </c>
      <c r="N1394" s="83" t="str">
        <f>VLOOKUP(L1394,Kardex!$A$1:$I$4996,4,FALSE)</f>
        <v>EJECUTIVO DE SERVICIO</v>
      </c>
      <c r="O1394" s="83" t="str">
        <f>VLOOKUP(L1394,Kardex!$A$1:$I$4996,5,FALSE)</f>
        <v>SIN CULIACAN TORRE STA MARIA</v>
      </c>
      <c r="P1394" s="49">
        <v>0.3</v>
      </c>
      <c r="Q1394" s="120">
        <f t="shared" si="43"/>
        <v>24.957899999999999</v>
      </c>
    </row>
    <row r="1395" spans="1:17" s="125" customFormat="1" ht="12" customHeight="1">
      <c r="A1395" s="83" t="s">
        <v>2311</v>
      </c>
      <c r="B1395" s="84" t="s">
        <v>1249</v>
      </c>
      <c r="C1395" s="34">
        <v>4012000064585</v>
      </c>
      <c r="D1395" s="35">
        <v>250.12</v>
      </c>
      <c r="E1395" s="67">
        <f t="shared" si="42"/>
        <v>37.518000000000001</v>
      </c>
      <c r="F1395" s="68">
        <v>0.15</v>
      </c>
      <c r="G1395" s="65"/>
      <c r="H1395" s="65" t="s">
        <v>2339</v>
      </c>
      <c r="I1395" s="127">
        <v>44589</v>
      </c>
      <c r="J1395" s="66" t="s">
        <v>2379</v>
      </c>
      <c r="K1395" s="83" t="s">
        <v>3356</v>
      </c>
      <c r="L1395" s="30">
        <v>62844</v>
      </c>
      <c r="M1395" s="83" t="str">
        <f>VLOOKUP(L1395,Kardex!$A$1:$I$4996,2,FALSE)</f>
        <v>DAMM VILLAESCUSA RAUL MANUEL</v>
      </c>
      <c r="N1395" s="83" t="str">
        <f>VLOOKUP(L1395,Kardex!$A$1:$I$4996,4,FALSE)</f>
        <v>EJECUTIVO DE SERVICIO</v>
      </c>
      <c r="O1395" s="83" t="str">
        <f>VLOOKUP(L1395,Kardex!$A$1:$I$4996,5,FALSE)</f>
        <v>SIN CULIACAN TORRE STA MARIA</v>
      </c>
      <c r="P1395" s="49">
        <v>0.3</v>
      </c>
      <c r="Q1395" s="120">
        <f t="shared" si="43"/>
        <v>11.2554</v>
      </c>
    </row>
    <row r="1396" spans="1:17" s="125" customFormat="1" ht="12" customHeight="1">
      <c r="A1396" s="83" t="s">
        <v>2311</v>
      </c>
      <c r="B1396" s="84" t="s">
        <v>1249</v>
      </c>
      <c r="C1396" s="34">
        <v>4012100311069</v>
      </c>
      <c r="D1396" s="35">
        <v>528.09</v>
      </c>
      <c r="E1396" s="67">
        <f t="shared" si="42"/>
        <v>79.213499999999996</v>
      </c>
      <c r="F1396" s="68">
        <v>0.15</v>
      </c>
      <c r="G1396" s="65"/>
      <c r="H1396" s="65" t="s">
        <v>2339</v>
      </c>
      <c r="I1396" s="127">
        <v>44566</v>
      </c>
      <c r="J1396" s="66" t="s">
        <v>2322</v>
      </c>
      <c r="K1396" s="83" t="s">
        <v>3358</v>
      </c>
      <c r="L1396" s="30">
        <v>61779</v>
      </c>
      <c r="M1396" s="83" t="str">
        <f>VLOOKUP(L1396,Kardex!$A$1:$I$4996,2,FALSE)</f>
        <v>FAVELA BARRAZA HECTOR RENE</v>
      </c>
      <c r="N1396" s="83" t="str">
        <f>VLOOKUP(L1396,Kardex!$A$1:$I$4996,4,FALSE)</f>
        <v>ASESOR</v>
      </c>
      <c r="O1396" s="83" t="str">
        <f>VLOOKUP(L1396,Kardex!$A$1:$I$4996,5,FALSE)</f>
        <v>SIN CULIACAN TORRE STA MARIA</v>
      </c>
      <c r="P1396" s="49">
        <v>0.3</v>
      </c>
      <c r="Q1396" s="120">
        <f t="shared" si="43"/>
        <v>23.764049999999997</v>
      </c>
    </row>
    <row r="1397" spans="1:17" s="125" customFormat="1" ht="12" customHeight="1">
      <c r="A1397" s="83" t="s">
        <v>2311</v>
      </c>
      <c r="B1397" s="84" t="s">
        <v>1249</v>
      </c>
      <c r="C1397" s="34">
        <v>4011900301299</v>
      </c>
      <c r="D1397" s="35">
        <v>338.44</v>
      </c>
      <c r="E1397" s="67">
        <f t="shared" si="42"/>
        <v>43.999999999999993</v>
      </c>
      <c r="F1397" s="68">
        <v>0.1300082732537525</v>
      </c>
      <c r="G1397" s="65"/>
      <c r="H1397" s="65" t="s">
        <v>2339</v>
      </c>
      <c r="I1397" s="127">
        <v>44567</v>
      </c>
      <c r="J1397" s="66" t="s">
        <v>2379</v>
      </c>
      <c r="K1397" s="83" t="s">
        <v>3357</v>
      </c>
      <c r="L1397" s="30">
        <v>61779</v>
      </c>
      <c r="M1397" s="83" t="str">
        <f>VLOOKUP(L1397,Kardex!$A$1:$I$4996,2,FALSE)</f>
        <v>FAVELA BARRAZA HECTOR RENE</v>
      </c>
      <c r="N1397" s="83" t="str">
        <f>VLOOKUP(L1397,Kardex!$A$1:$I$4996,4,FALSE)</f>
        <v>ASESOR</v>
      </c>
      <c r="O1397" s="83" t="str">
        <f>VLOOKUP(L1397,Kardex!$A$1:$I$4996,5,FALSE)</f>
        <v>SIN CULIACAN TORRE STA MARIA</v>
      </c>
      <c r="P1397" s="49">
        <v>0.3</v>
      </c>
      <c r="Q1397" s="120">
        <f t="shared" si="43"/>
        <v>13.199999999999998</v>
      </c>
    </row>
    <row r="1398" spans="1:17" s="125" customFormat="1" ht="12" customHeight="1">
      <c r="A1398" s="83" t="s">
        <v>2311</v>
      </c>
      <c r="B1398" s="84" t="s">
        <v>1249</v>
      </c>
      <c r="C1398" s="34">
        <v>4011900477148</v>
      </c>
      <c r="D1398" s="35">
        <v>6469.67</v>
      </c>
      <c r="E1398" s="67">
        <f t="shared" si="42"/>
        <v>970.45049999999992</v>
      </c>
      <c r="F1398" s="68">
        <v>0.15</v>
      </c>
      <c r="G1398" s="65"/>
      <c r="H1398" s="65" t="s">
        <v>2266</v>
      </c>
      <c r="I1398" s="127">
        <v>44568</v>
      </c>
      <c r="J1398" s="66" t="s">
        <v>2379</v>
      </c>
      <c r="K1398" s="83" t="s">
        <v>3359</v>
      </c>
      <c r="L1398" s="30">
        <v>62797</v>
      </c>
      <c r="M1398" s="83" t="str">
        <f>VLOOKUP(L1398,Kardex!$A$1:$I$4996,2,FALSE)</f>
        <v>IBARRA CABALLERO ERIKA MARIA</v>
      </c>
      <c r="N1398" s="83" t="str">
        <f>VLOOKUP(L1398,Kardex!$A$1:$I$4996,4,FALSE)</f>
        <v>EJECUTIVO DE SERVICIO</v>
      </c>
      <c r="O1398" s="83" t="str">
        <f>VLOOKUP(L1398,Kardex!$A$1:$I$4996,5,FALSE)</f>
        <v>SIN CULIACAN TORRE STA MARIA</v>
      </c>
      <c r="P1398" s="49">
        <v>0.3</v>
      </c>
      <c r="Q1398" s="120">
        <f t="shared" si="43"/>
        <v>291.13514999999995</v>
      </c>
    </row>
    <row r="1399" spans="1:17" s="125" customFormat="1" ht="12" customHeight="1">
      <c r="A1399" s="83" t="s">
        <v>2311</v>
      </c>
      <c r="B1399" s="84" t="s">
        <v>1249</v>
      </c>
      <c r="C1399" s="34">
        <v>4011900375840</v>
      </c>
      <c r="D1399" s="35">
        <v>385.41</v>
      </c>
      <c r="E1399" s="67">
        <f t="shared" si="42"/>
        <v>57.811500000000002</v>
      </c>
      <c r="F1399" s="68">
        <v>0.15</v>
      </c>
      <c r="G1399" s="65"/>
      <c r="H1399" s="65" t="s">
        <v>2339</v>
      </c>
      <c r="I1399" s="127">
        <v>44571</v>
      </c>
      <c r="J1399" s="66" t="s">
        <v>2379</v>
      </c>
      <c r="K1399" s="83" t="s">
        <v>3359</v>
      </c>
      <c r="L1399" s="30">
        <v>62797</v>
      </c>
      <c r="M1399" s="83" t="str">
        <f>VLOOKUP(L1399,Kardex!$A$1:$I$4996,2,FALSE)</f>
        <v>IBARRA CABALLERO ERIKA MARIA</v>
      </c>
      <c r="N1399" s="83" t="str">
        <f>VLOOKUP(L1399,Kardex!$A$1:$I$4996,4,FALSE)</f>
        <v>EJECUTIVO DE SERVICIO</v>
      </c>
      <c r="O1399" s="83" t="str">
        <f>VLOOKUP(L1399,Kardex!$A$1:$I$4996,5,FALSE)</f>
        <v>SIN CULIACAN TORRE STA MARIA</v>
      </c>
      <c r="P1399" s="49">
        <v>0.3</v>
      </c>
      <c r="Q1399" s="120">
        <f t="shared" si="43"/>
        <v>17.343450000000001</v>
      </c>
    </row>
    <row r="1400" spans="1:17" s="125" customFormat="1" ht="12" customHeight="1">
      <c r="A1400" s="83" t="s">
        <v>2311</v>
      </c>
      <c r="B1400" s="84" t="s">
        <v>1249</v>
      </c>
      <c r="C1400" s="34">
        <v>4012100035489</v>
      </c>
      <c r="D1400" s="35">
        <v>-341.52</v>
      </c>
      <c r="E1400" s="67">
        <f t="shared" si="42"/>
        <v>-51.227999999999994</v>
      </c>
      <c r="F1400" s="68">
        <v>0.15</v>
      </c>
      <c r="G1400" s="65"/>
      <c r="H1400" s="65" t="s">
        <v>2339</v>
      </c>
      <c r="I1400" s="127">
        <v>44573</v>
      </c>
      <c r="J1400" s="66" t="s">
        <v>2379</v>
      </c>
      <c r="K1400" s="83" t="s">
        <v>3359</v>
      </c>
      <c r="L1400" s="30">
        <v>62797</v>
      </c>
      <c r="M1400" s="83" t="str">
        <f>VLOOKUP(L1400,Kardex!$A$1:$I$4996,2,FALSE)</f>
        <v>IBARRA CABALLERO ERIKA MARIA</v>
      </c>
      <c r="N1400" s="83" t="str">
        <f>VLOOKUP(L1400,Kardex!$A$1:$I$4996,4,FALSE)</f>
        <v>EJECUTIVO DE SERVICIO</v>
      </c>
      <c r="O1400" s="83" t="str">
        <f>VLOOKUP(L1400,Kardex!$A$1:$I$4996,5,FALSE)</f>
        <v>SIN CULIACAN TORRE STA MARIA</v>
      </c>
      <c r="P1400" s="49">
        <v>0.3</v>
      </c>
      <c r="Q1400" s="120">
        <f t="shared" si="43"/>
        <v>-15.368399999999998</v>
      </c>
    </row>
    <row r="1401" spans="1:17" s="125" customFormat="1" ht="12" customHeight="1">
      <c r="A1401" s="83" t="s">
        <v>2311</v>
      </c>
      <c r="B1401" s="84" t="s">
        <v>1249</v>
      </c>
      <c r="C1401" s="34">
        <v>4012100035489</v>
      </c>
      <c r="D1401" s="35">
        <v>341.56</v>
      </c>
      <c r="E1401" s="67">
        <f t="shared" si="42"/>
        <v>51.234000000000002</v>
      </c>
      <c r="F1401" s="68">
        <v>0.15</v>
      </c>
      <c r="G1401" s="65"/>
      <c r="H1401" s="65" t="s">
        <v>2339</v>
      </c>
      <c r="I1401" s="127">
        <v>44575</v>
      </c>
      <c r="J1401" s="66" t="s">
        <v>2379</v>
      </c>
      <c r="K1401" s="83" t="s">
        <v>3359</v>
      </c>
      <c r="L1401" s="30">
        <v>62797</v>
      </c>
      <c r="M1401" s="83" t="str">
        <f>VLOOKUP(L1401,Kardex!$A$1:$I$4996,2,FALSE)</f>
        <v>IBARRA CABALLERO ERIKA MARIA</v>
      </c>
      <c r="N1401" s="83" t="str">
        <f>VLOOKUP(L1401,Kardex!$A$1:$I$4996,4,FALSE)</f>
        <v>EJECUTIVO DE SERVICIO</v>
      </c>
      <c r="O1401" s="83" t="str">
        <f>VLOOKUP(L1401,Kardex!$A$1:$I$4996,5,FALSE)</f>
        <v>SIN CULIACAN TORRE STA MARIA</v>
      </c>
      <c r="P1401" s="49">
        <v>0.3</v>
      </c>
      <c r="Q1401" s="120">
        <f t="shared" si="43"/>
        <v>15.370200000000001</v>
      </c>
    </row>
    <row r="1402" spans="1:17" s="125" customFormat="1" ht="12" customHeight="1">
      <c r="A1402" s="83" t="s">
        <v>2311</v>
      </c>
      <c r="B1402" s="84" t="s">
        <v>1249</v>
      </c>
      <c r="C1402" s="34">
        <v>4012100035489</v>
      </c>
      <c r="D1402" s="35">
        <v>341.52</v>
      </c>
      <c r="E1402" s="67">
        <f t="shared" si="42"/>
        <v>51.227999999999994</v>
      </c>
      <c r="F1402" s="68">
        <v>0.15</v>
      </c>
      <c r="G1402" s="65"/>
      <c r="H1402" s="65" t="s">
        <v>2339</v>
      </c>
      <c r="I1402" s="127">
        <v>44575</v>
      </c>
      <c r="J1402" s="66" t="s">
        <v>2379</v>
      </c>
      <c r="K1402" s="83" t="s">
        <v>3359</v>
      </c>
      <c r="L1402" s="30">
        <v>62797</v>
      </c>
      <c r="M1402" s="83" t="str">
        <f>VLOOKUP(L1402,Kardex!$A$1:$I$4996,2,FALSE)</f>
        <v>IBARRA CABALLERO ERIKA MARIA</v>
      </c>
      <c r="N1402" s="83" t="str">
        <f>VLOOKUP(L1402,Kardex!$A$1:$I$4996,4,FALSE)</f>
        <v>EJECUTIVO DE SERVICIO</v>
      </c>
      <c r="O1402" s="83" t="str">
        <f>VLOOKUP(L1402,Kardex!$A$1:$I$4996,5,FALSE)</f>
        <v>SIN CULIACAN TORRE STA MARIA</v>
      </c>
      <c r="P1402" s="49">
        <v>0.3</v>
      </c>
      <c r="Q1402" s="120">
        <f t="shared" si="43"/>
        <v>15.368399999999998</v>
      </c>
    </row>
    <row r="1403" spans="1:17" s="125" customFormat="1" ht="12" customHeight="1">
      <c r="A1403" s="83" t="s">
        <v>2311</v>
      </c>
      <c r="B1403" s="84" t="s">
        <v>1249</v>
      </c>
      <c r="C1403" s="34">
        <v>4012100212184</v>
      </c>
      <c r="D1403" s="35">
        <v>176.85</v>
      </c>
      <c r="E1403" s="67">
        <f t="shared" si="42"/>
        <v>26.5275</v>
      </c>
      <c r="F1403" s="68">
        <v>0.15</v>
      </c>
      <c r="G1403" s="65"/>
      <c r="H1403" s="65" t="s">
        <v>2339</v>
      </c>
      <c r="I1403" s="127">
        <v>44575</v>
      </c>
      <c r="J1403" s="66" t="s">
        <v>2322</v>
      </c>
      <c r="K1403" s="83" t="s">
        <v>3359</v>
      </c>
      <c r="L1403" s="30">
        <v>62797</v>
      </c>
      <c r="M1403" s="83" t="str">
        <f>VLOOKUP(L1403,Kardex!$A$1:$I$4996,2,FALSE)</f>
        <v>IBARRA CABALLERO ERIKA MARIA</v>
      </c>
      <c r="N1403" s="83" t="str">
        <f>VLOOKUP(L1403,Kardex!$A$1:$I$4996,4,FALSE)</f>
        <v>EJECUTIVO DE SERVICIO</v>
      </c>
      <c r="O1403" s="83" t="str">
        <f>VLOOKUP(L1403,Kardex!$A$1:$I$4996,5,FALSE)</f>
        <v>SIN CULIACAN TORRE STA MARIA</v>
      </c>
      <c r="P1403" s="49">
        <v>0.3</v>
      </c>
      <c r="Q1403" s="120">
        <f t="shared" si="43"/>
        <v>7.9582499999999996</v>
      </c>
    </row>
    <row r="1404" spans="1:17" s="125" customFormat="1" ht="12" customHeight="1">
      <c r="A1404" s="83" t="s">
        <v>2311</v>
      </c>
      <c r="B1404" s="84" t="s">
        <v>1249</v>
      </c>
      <c r="C1404" s="34">
        <v>4011900439113</v>
      </c>
      <c r="D1404" s="35">
        <v>573.98</v>
      </c>
      <c r="E1404" s="67">
        <f t="shared" si="42"/>
        <v>86.096999999999994</v>
      </c>
      <c r="F1404" s="68">
        <v>0.15</v>
      </c>
      <c r="G1404" s="65"/>
      <c r="H1404" s="65" t="s">
        <v>2339</v>
      </c>
      <c r="I1404" s="127">
        <v>44575</v>
      </c>
      <c r="J1404" s="66" t="s">
        <v>2379</v>
      </c>
      <c r="K1404" s="83" t="s">
        <v>3360</v>
      </c>
      <c r="L1404" s="30">
        <v>62891</v>
      </c>
      <c r="M1404" s="83" t="str">
        <f>VLOOKUP(L1404,Kardex!$A$1:$I$4996,2,FALSE)</f>
        <v>ACOSTA MAGALLANES CARLOS ALFONSO</v>
      </c>
      <c r="N1404" s="83" t="str">
        <f>VLOOKUP(L1404,Kardex!$A$1:$I$4996,4,FALSE)</f>
        <v>ASESOR</v>
      </c>
      <c r="O1404" s="83" t="str">
        <f>VLOOKUP(L1404,Kardex!$A$1:$I$4996,5,FALSE)</f>
        <v>BAJA</v>
      </c>
      <c r="P1404" s="49">
        <v>0.3</v>
      </c>
      <c r="Q1404" s="120">
        <f t="shared" si="43"/>
        <v>25.829099999999997</v>
      </c>
    </row>
    <row r="1405" spans="1:17" s="125" customFormat="1" ht="12" customHeight="1">
      <c r="A1405" s="83" t="s">
        <v>2311</v>
      </c>
      <c r="B1405" s="84" t="s">
        <v>1249</v>
      </c>
      <c r="C1405" s="34">
        <v>4012100038402</v>
      </c>
      <c r="D1405" s="35">
        <v>7463.04</v>
      </c>
      <c r="E1405" s="67">
        <f t="shared" si="42"/>
        <v>1119.4559999999999</v>
      </c>
      <c r="F1405" s="68">
        <v>0.15</v>
      </c>
      <c r="G1405" s="65"/>
      <c r="H1405" s="65" t="s">
        <v>2266</v>
      </c>
      <c r="I1405" s="127">
        <v>44578</v>
      </c>
      <c r="J1405" s="66" t="s">
        <v>2379</v>
      </c>
      <c r="K1405" s="83" t="s">
        <v>4227</v>
      </c>
      <c r="L1405" s="30">
        <v>61715</v>
      </c>
      <c r="M1405" s="83" t="str">
        <f>VLOOKUP(L1405,Kardex!$A$1:$I$4996,2,FALSE)</f>
        <v>LEYVA ROBLES  MANUEL GUILLERMO</v>
      </c>
      <c r="N1405" s="83" t="str">
        <f>VLOOKUP(L1405,Kardex!$A$1:$I$4996,4,FALSE)</f>
        <v>ASESOR</v>
      </c>
      <c r="O1405" s="83" t="str">
        <f>VLOOKUP(L1405,Kardex!$A$1:$I$4996,5,FALSE)</f>
        <v>SIN LOS MOCHIS PLAZA ROSALES</v>
      </c>
      <c r="P1405" s="49">
        <v>0.3</v>
      </c>
      <c r="Q1405" s="120">
        <f t="shared" si="43"/>
        <v>335.83679999999998</v>
      </c>
    </row>
    <row r="1406" spans="1:17" s="125" customFormat="1" ht="12" customHeight="1">
      <c r="A1406" s="83" t="s">
        <v>2335</v>
      </c>
      <c r="B1406" s="84" t="s">
        <v>1249</v>
      </c>
      <c r="C1406" s="34">
        <v>2882000048324</v>
      </c>
      <c r="D1406" s="35">
        <v>32468.95</v>
      </c>
      <c r="E1406" s="67">
        <f t="shared" si="42"/>
        <v>6169.1005000000005</v>
      </c>
      <c r="F1406" s="68">
        <v>0.19</v>
      </c>
      <c r="G1406" s="65"/>
      <c r="H1406" s="65" t="s">
        <v>2266</v>
      </c>
      <c r="I1406" s="127">
        <v>44568</v>
      </c>
      <c r="J1406" s="66" t="s">
        <v>2379</v>
      </c>
      <c r="K1406" s="83" t="s">
        <v>4228</v>
      </c>
      <c r="L1406" s="30">
        <v>61659</v>
      </c>
      <c r="M1406" s="83" t="str">
        <f>VLOOKUP(L1406,Kardex!$A$1:$I$4996,2,FALSE)</f>
        <v>BECERRA GONZALEZ MANUEL</v>
      </c>
      <c r="N1406" s="83" t="str">
        <f>VLOOKUP(L1406,Kardex!$A$1:$I$4996,4,FALSE)</f>
        <v>DIRECTOR DE CENTRO FINANCIERO</v>
      </c>
      <c r="O1406" s="83" t="str">
        <f>VLOOKUP(L1406,Kardex!$A$1:$I$4996,5,FALSE)</f>
        <v>BAJA</v>
      </c>
      <c r="P1406" s="49">
        <v>0.3</v>
      </c>
      <c r="Q1406" s="120">
        <f t="shared" si="43"/>
        <v>1850.7301500000001</v>
      </c>
    </row>
    <row r="1407" spans="1:17" s="125" customFormat="1" ht="12" customHeight="1">
      <c r="A1407" s="83" t="s">
        <v>2311</v>
      </c>
      <c r="B1407" s="84" t="s">
        <v>1249</v>
      </c>
      <c r="C1407" s="34">
        <v>4012000618737</v>
      </c>
      <c r="D1407" s="35">
        <v>9900.5</v>
      </c>
      <c r="E1407" s="67">
        <f t="shared" si="42"/>
        <v>1485.075</v>
      </c>
      <c r="F1407" s="68">
        <v>0.15</v>
      </c>
      <c r="G1407" s="65"/>
      <c r="H1407" s="65" t="s">
        <v>2266</v>
      </c>
      <c r="I1407" s="127">
        <v>44568</v>
      </c>
      <c r="J1407" s="66" t="s">
        <v>2379</v>
      </c>
      <c r="K1407" s="83" t="s">
        <v>4229</v>
      </c>
      <c r="L1407" s="30">
        <v>61659</v>
      </c>
      <c r="M1407" s="83" t="str">
        <f>VLOOKUP(L1407,Kardex!$A$1:$I$4996,2,FALSE)</f>
        <v>BECERRA GONZALEZ MANUEL</v>
      </c>
      <c r="N1407" s="83" t="str">
        <f>VLOOKUP(L1407,Kardex!$A$1:$I$4996,4,FALSE)</f>
        <v>DIRECTOR DE CENTRO FINANCIERO</v>
      </c>
      <c r="O1407" s="83" t="str">
        <f>VLOOKUP(L1407,Kardex!$A$1:$I$4996,5,FALSE)</f>
        <v>BAJA</v>
      </c>
      <c r="P1407" s="49">
        <v>0.3</v>
      </c>
      <c r="Q1407" s="120">
        <f t="shared" si="43"/>
        <v>445.52249999999998</v>
      </c>
    </row>
    <row r="1408" spans="1:17" s="125" customFormat="1" ht="12" customHeight="1">
      <c r="A1408" s="83" t="s">
        <v>2335</v>
      </c>
      <c r="B1408" s="84" t="s">
        <v>1249</v>
      </c>
      <c r="C1408" s="34">
        <v>2882100002768</v>
      </c>
      <c r="D1408" s="35">
        <v>29431.23</v>
      </c>
      <c r="E1408" s="67">
        <f t="shared" si="42"/>
        <v>5003.3100000000004</v>
      </c>
      <c r="F1408" s="68">
        <v>0.17000003057976171</v>
      </c>
      <c r="G1408" s="65"/>
      <c r="H1408" s="65" t="s">
        <v>2266</v>
      </c>
      <c r="I1408" s="127">
        <v>44578</v>
      </c>
      <c r="J1408" s="66" t="s">
        <v>2379</v>
      </c>
      <c r="K1408" s="83" t="s">
        <v>4229</v>
      </c>
      <c r="L1408" s="30">
        <v>61659</v>
      </c>
      <c r="M1408" s="83" t="str">
        <f>VLOOKUP(L1408,Kardex!$A$1:$I$4996,2,FALSE)</f>
        <v>BECERRA GONZALEZ MANUEL</v>
      </c>
      <c r="N1408" s="83" t="str">
        <f>VLOOKUP(L1408,Kardex!$A$1:$I$4996,4,FALSE)</f>
        <v>DIRECTOR DE CENTRO FINANCIERO</v>
      </c>
      <c r="O1408" s="83" t="str">
        <f>VLOOKUP(L1408,Kardex!$A$1:$I$4996,5,FALSE)</f>
        <v>BAJA</v>
      </c>
      <c r="P1408" s="49">
        <v>0.3</v>
      </c>
      <c r="Q1408" s="120">
        <f t="shared" si="43"/>
        <v>1500.9930000000002</v>
      </c>
    </row>
    <row r="1409" spans="1:17" s="125" customFormat="1" ht="12" customHeight="1">
      <c r="A1409" s="83" t="s">
        <v>2335</v>
      </c>
      <c r="B1409" s="84" t="s">
        <v>1249</v>
      </c>
      <c r="C1409" s="34">
        <v>2882000005971</v>
      </c>
      <c r="D1409" s="35">
        <v>649.64</v>
      </c>
      <c r="E1409" s="67">
        <f t="shared" si="42"/>
        <v>123.4316</v>
      </c>
      <c r="F1409" s="68">
        <v>0.19</v>
      </c>
      <c r="G1409" s="65"/>
      <c r="H1409" s="65" t="s">
        <v>2339</v>
      </c>
      <c r="I1409" s="127">
        <v>44582</v>
      </c>
      <c r="J1409" s="66" t="s">
        <v>2379</v>
      </c>
      <c r="K1409" s="83" t="s">
        <v>3361</v>
      </c>
      <c r="L1409" s="30">
        <v>61659</v>
      </c>
      <c r="M1409" s="83" t="str">
        <f>VLOOKUP(L1409,Kardex!$A$1:$I$4996,2,FALSE)</f>
        <v>BECERRA GONZALEZ MANUEL</v>
      </c>
      <c r="N1409" s="83" t="str">
        <f>VLOOKUP(L1409,Kardex!$A$1:$I$4996,4,FALSE)</f>
        <v>DIRECTOR DE CENTRO FINANCIERO</v>
      </c>
      <c r="O1409" s="83" t="str">
        <f>VLOOKUP(L1409,Kardex!$A$1:$I$4996,5,FALSE)</f>
        <v>BAJA</v>
      </c>
      <c r="P1409" s="49">
        <v>0.3</v>
      </c>
      <c r="Q1409" s="120">
        <f t="shared" si="43"/>
        <v>37.02948</v>
      </c>
    </row>
    <row r="1410" spans="1:17" s="125" customFormat="1" ht="12" customHeight="1">
      <c r="A1410" s="83" t="s">
        <v>2335</v>
      </c>
      <c r="B1410" s="84" t="s">
        <v>1249</v>
      </c>
      <c r="C1410" s="34">
        <v>2882000021465</v>
      </c>
      <c r="D1410" s="35">
        <v>665.14</v>
      </c>
      <c r="E1410" s="67">
        <f t="shared" si="42"/>
        <v>113.07</v>
      </c>
      <c r="F1410" s="68">
        <v>0.16999428691704002</v>
      </c>
      <c r="G1410" s="65"/>
      <c r="H1410" s="65" t="s">
        <v>3784</v>
      </c>
      <c r="I1410" s="127">
        <v>44567</v>
      </c>
      <c r="J1410" s="66" t="s">
        <v>2379</v>
      </c>
      <c r="K1410" s="83" t="s">
        <v>3362</v>
      </c>
      <c r="L1410" s="30">
        <v>63578</v>
      </c>
      <c r="M1410" s="83" t="str">
        <f>VLOOKUP(L1410,Kardex!$A$1:$I$4996,2,FALSE)</f>
        <v>GARCIA QUIROZ VICTORIA</v>
      </c>
      <c r="N1410" s="83" t="str">
        <f>VLOOKUP(L1410,Kardex!$A$1:$I$4996,4,FALSE)</f>
        <v>ASESOR</v>
      </c>
      <c r="O1410" s="83" t="str">
        <f>VLOOKUP(L1410,Kardex!$A$1:$I$4996,5,FALSE)</f>
        <v>SIN MAZATLAN AV DEL MAR</v>
      </c>
      <c r="P1410" s="49">
        <v>0.3</v>
      </c>
      <c r="Q1410" s="120">
        <f t="shared" si="43"/>
        <v>33.920999999999999</v>
      </c>
    </row>
    <row r="1411" spans="1:17" s="125" customFormat="1" ht="12" customHeight="1">
      <c r="A1411" s="83" t="s">
        <v>2335</v>
      </c>
      <c r="B1411" s="84" t="s">
        <v>1249</v>
      </c>
      <c r="C1411" s="34">
        <v>2882000021595</v>
      </c>
      <c r="D1411" s="35">
        <v>1486.76</v>
      </c>
      <c r="E1411" s="67">
        <f t="shared" ref="E1411:E1474" si="44">+D1411*F1411</f>
        <v>252.75000000000003</v>
      </c>
      <c r="F1411" s="68">
        <v>0.17000053808281096</v>
      </c>
      <c r="G1411" s="65"/>
      <c r="H1411" s="65" t="s">
        <v>3784</v>
      </c>
      <c r="I1411" s="127">
        <v>44581</v>
      </c>
      <c r="J1411" s="66" t="s">
        <v>2379</v>
      </c>
      <c r="K1411" s="83" t="s">
        <v>3363</v>
      </c>
      <c r="L1411" s="30">
        <v>63303</v>
      </c>
      <c r="M1411" s="83" t="str">
        <f>VLOOKUP(L1411,Kardex!$A$1:$I$4996,2,FALSE)</f>
        <v>GAVICA COPPEL  DANIEL DE JESUS</v>
      </c>
      <c r="N1411" s="83" t="str">
        <f>VLOOKUP(L1411,Kardex!$A$1:$I$4996,4,FALSE)</f>
        <v>EJECUTIVO ASOCIADO</v>
      </c>
      <c r="O1411" s="83" t="str">
        <f>VLOOKUP(L1411,Kardex!$A$1:$I$4996,5,FALSE)</f>
        <v>BAJA</v>
      </c>
      <c r="P1411" s="49">
        <v>0.3</v>
      </c>
      <c r="Q1411" s="120">
        <f t="shared" ref="Q1411:Q1474" si="45">E1411*P1411</f>
        <v>75.825000000000003</v>
      </c>
    </row>
    <row r="1412" spans="1:17" s="125" customFormat="1" ht="12" customHeight="1">
      <c r="A1412" s="83" t="s">
        <v>2335</v>
      </c>
      <c r="B1412" s="84" t="s">
        <v>1249</v>
      </c>
      <c r="C1412" s="34">
        <v>2882000020043</v>
      </c>
      <c r="D1412" s="35">
        <v>190.49</v>
      </c>
      <c r="E1412" s="67">
        <f t="shared" si="44"/>
        <v>36.193100000000001</v>
      </c>
      <c r="F1412" s="68">
        <v>0.19</v>
      </c>
      <c r="G1412" s="65"/>
      <c r="H1412" s="65" t="s">
        <v>3784</v>
      </c>
      <c r="I1412" s="127">
        <v>44582</v>
      </c>
      <c r="J1412" s="66" t="s">
        <v>2379</v>
      </c>
      <c r="K1412" s="83" t="s">
        <v>3364</v>
      </c>
      <c r="L1412" s="30">
        <v>63303</v>
      </c>
      <c r="M1412" s="83" t="str">
        <f>VLOOKUP(L1412,Kardex!$A$1:$I$4996,2,FALSE)</f>
        <v>GAVICA COPPEL  DANIEL DE JESUS</v>
      </c>
      <c r="N1412" s="83" t="str">
        <f>VLOOKUP(L1412,Kardex!$A$1:$I$4996,4,FALSE)</f>
        <v>EJECUTIVO ASOCIADO</v>
      </c>
      <c r="O1412" s="83" t="str">
        <f>VLOOKUP(L1412,Kardex!$A$1:$I$4996,5,FALSE)</f>
        <v>BAJA</v>
      </c>
      <c r="P1412" s="49">
        <v>0.3</v>
      </c>
      <c r="Q1412" s="120">
        <f t="shared" si="45"/>
        <v>10.85793</v>
      </c>
    </row>
    <row r="1413" spans="1:17" s="125" customFormat="1" ht="12" customHeight="1">
      <c r="A1413" s="83" t="s">
        <v>2335</v>
      </c>
      <c r="B1413" s="84" t="s">
        <v>1249</v>
      </c>
      <c r="C1413" s="34">
        <v>2882000029879</v>
      </c>
      <c r="D1413" s="35">
        <v>515.11</v>
      </c>
      <c r="E1413" s="67">
        <f t="shared" si="44"/>
        <v>97.870900000000006</v>
      </c>
      <c r="F1413" s="68">
        <v>0.19</v>
      </c>
      <c r="G1413" s="65"/>
      <c r="H1413" s="65" t="s">
        <v>3784</v>
      </c>
      <c r="I1413" s="127">
        <v>44579</v>
      </c>
      <c r="J1413" s="66" t="s">
        <v>2379</v>
      </c>
      <c r="K1413" s="83" t="s">
        <v>3365</v>
      </c>
      <c r="L1413" s="30">
        <v>5094</v>
      </c>
      <c r="M1413" s="83" t="str">
        <f>VLOOKUP(L1413,Kardex!$A$1:$I$4996,2,FALSE)</f>
        <v>LOPEZ MARTINEZ BERENICE</v>
      </c>
      <c r="N1413" s="83" t="str">
        <f>VLOOKUP(L1413,Kardex!$A$1:$I$4996,4,FALSE)</f>
        <v>SUBDIRECTOR DE PROMOCION</v>
      </c>
      <c r="O1413" s="83" t="str">
        <f>VLOOKUP(L1413,Kardex!$A$1:$I$4996,5,FALSE)</f>
        <v>SIN MAZATLAN AV DEL MAR</v>
      </c>
      <c r="P1413" s="49">
        <v>0.3</v>
      </c>
      <c r="Q1413" s="120">
        <f t="shared" si="45"/>
        <v>29.361270000000001</v>
      </c>
    </row>
    <row r="1414" spans="1:17" s="125" customFormat="1" ht="12" customHeight="1">
      <c r="A1414" s="83" t="s">
        <v>2311</v>
      </c>
      <c r="B1414" s="84" t="s">
        <v>1249</v>
      </c>
      <c r="C1414" s="34">
        <v>4012000005124</v>
      </c>
      <c r="D1414" s="35">
        <v>3111.83</v>
      </c>
      <c r="E1414" s="67">
        <f t="shared" si="44"/>
        <v>466.77449999999999</v>
      </c>
      <c r="F1414" s="68">
        <v>0.15</v>
      </c>
      <c r="G1414" s="65"/>
      <c r="H1414" s="65" t="s">
        <v>2266</v>
      </c>
      <c r="I1414" s="127">
        <v>44580</v>
      </c>
      <c r="J1414" s="66" t="s">
        <v>2379</v>
      </c>
      <c r="K1414" s="83" t="s">
        <v>4230</v>
      </c>
      <c r="L1414" s="30">
        <v>5094</v>
      </c>
      <c r="M1414" s="83" t="str">
        <f>VLOOKUP(L1414,Kardex!$A$1:$I$4996,2,FALSE)</f>
        <v>LOPEZ MARTINEZ BERENICE</v>
      </c>
      <c r="N1414" s="83" t="str">
        <f>VLOOKUP(L1414,Kardex!$A$1:$I$4996,4,FALSE)</f>
        <v>SUBDIRECTOR DE PROMOCION</v>
      </c>
      <c r="O1414" s="83" t="str">
        <f>VLOOKUP(L1414,Kardex!$A$1:$I$4996,5,FALSE)</f>
        <v>SIN MAZATLAN AV DEL MAR</v>
      </c>
      <c r="P1414" s="49">
        <v>0.3</v>
      </c>
      <c r="Q1414" s="120">
        <f t="shared" si="45"/>
        <v>140.03234999999998</v>
      </c>
    </row>
    <row r="1415" spans="1:17" s="125" customFormat="1" ht="12" customHeight="1">
      <c r="A1415" s="83" t="s">
        <v>2311</v>
      </c>
      <c r="B1415" s="84" t="s">
        <v>1249</v>
      </c>
      <c r="C1415" s="34">
        <v>4011900474307</v>
      </c>
      <c r="D1415" s="35">
        <v>10475.879999999999</v>
      </c>
      <c r="E1415" s="67">
        <f t="shared" si="44"/>
        <v>1571.3819999999998</v>
      </c>
      <c r="F1415" s="68">
        <v>0.15</v>
      </c>
      <c r="G1415" s="65"/>
      <c r="H1415" s="65" t="s">
        <v>2266</v>
      </c>
      <c r="I1415" s="127">
        <v>44580</v>
      </c>
      <c r="J1415" s="66" t="s">
        <v>2379</v>
      </c>
      <c r="K1415" s="83" t="s">
        <v>4231</v>
      </c>
      <c r="L1415" s="30">
        <v>62398</v>
      </c>
      <c r="M1415" s="83" t="str">
        <f>VLOOKUP(L1415,Kardex!$A$1:$I$4996,2,FALSE)</f>
        <v>ORDOÑEZ GOMEZ NIDRA ZUZET</v>
      </c>
      <c r="N1415" s="83" t="str">
        <f>VLOOKUP(L1415,Kardex!$A$1:$I$4996,4,FALSE)</f>
        <v>ASESOR</v>
      </c>
      <c r="O1415" s="83" t="str">
        <f>VLOOKUP(L1415,Kardex!$A$1:$I$4996,5,FALSE)</f>
        <v>SIN MAZATLAN AV DEL MAR</v>
      </c>
      <c r="P1415" s="49">
        <v>0.3</v>
      </c>
      <c r="Q1415" s="120">
        <f t="shared" si="45"/>
        <v>471.41459999999995</v>
      </c>
    </row>
    <row r="1416" spans="1:17" s="125" customFormat="1" ht="12" customHeight="1">
      <c r="A1416" s="83" t="s">
        <v>2311</v>
      </c>
      <c r="B1416" s="84" t="s">
        <v>1249</v>
      </c>
      <c r="C1416" s="34">
        <v>4011900300031</v>
      </c>
      <c r="D1416" s="35">
        <v>465.64</v>
      </c>
      <c r="E1416" s="67">
        <f t="shared" si="44"/>
        <v>46.56</v>
      </c>
      <c r="F1416" s="68">
        <v>9.9991409672708531E-2</v>
      </c>
      <c r="G1416" s="65"/>
      <c r="H1416" s="65" t="s">
        <v>2339</v>
      </c>
      <c r="I1416" s="127">
        <v>44586</v>
      </c>
      <c r="J1416" s="66" t="s">
        <v>2379</v>
      </c>
      <c r="K1416" s="83" t="s">
        <v>3366</v>
      </c>
      <c r="L1416" s="30">
        <v>62398</v>
      </c>
      <c r="M1416" s="83" t="str">
        <f>VLOOKUP(L1416,Kardex!$A$1:$I$4996,2,FALSE)</f>
        <v>ORDOÑEZ GOMEZ NIDRA ZUZET</v>
      </c>
      <c r="N1416" s="83" t="str">
        <f>VLOOKUP(L1416,Kardex!$A$1:$I$4996,4,FALSE)</f>
        <v>ASESOR</v>
      </c>
      <c r="O1416" s="83" t="str">
        <f>VLOOKUP(L1416,Kardex!$A$1:$I$4996,5,FALSE)</f>
        <v>SIN MAZATLAN AV DEL MAR</v>
      </c>
      <c r="P1416" s="49">
        <v>0.3</v>
      </c>
      <c r="Q1416" s="120">
        <f t="shared" si="45"/>
        <v>13.968</v>
      </c>
    </row>
    <row r="1417" spans="1:17" s="125" customFormat="1" ht="12" customHeight="1">
      <c r="A1417" s="83" t="s">
        <v>2335</v>
      </c>
      <c r="B1417" s="84" t="s">
        <v>1249</v>
      </c>
      <c r="C1417" s="34">
        <v>2882000044397</v>
      </c>
      <c r="D1417" s="35">
        <v>1390.59</v>
      </c>
      <c r="E1417" s="67">
        <f t="shared" si="44"/>
        <v>264.21209999999996</v>
      </c>
      <c r="F1417" s="68">
        <v>0.19</v>
      </c>
      <c r="G1417" s="65"/>
      <c r="H1417" s="65" t="s">
        <v>2339</v>
      </c>
      <c r="I1417" s="127">
        <v>44572</v>
      </c>
      <c r="J1417" s="66" t="s">
        <v>2379</v>
      </c>
      <c r="K1417" s="83" t="s">
        <v>3367</v>
      </c>
      <c r="L1417" s="30">
        <v>62207</v>
      </c>
      <c r="M1417" s="83" t="str">
        <f>VLOOKUP(L1417,Kardex!$A$1:$I$4996,2,FALSE)</f>
        <v>AGUILAR GARCIA REYNA ELIZABETH</v>
      </c>
      <c r="N1417" s="83" t="str">
        <f>VLOOKUP(L1417,Kardex!$A$1:$I$4996,4,FALSE)</f>
        <v>ASESOR</v>
      </c>
      <c r="O1417" s="83" t="str">
        <f>VLOOKUP(L1417,Kardex!$A$1:$I$4996,5,FALSE)</f>
        <v>AGS AGUASCALIENTES NTE 509</v>
      </c>
      <c r="P1417" s="49">
        <v>0.3</v>
      </c>
      <c r="Q1417" s="120">
        <f t="shared" si="45"/>
        <v>79.263629999999992</v>
      </c>
    </row>
    <row r="1418" spans="1:17" s="125" customFormat="1" ht="12" customHeight="1">
      <c r="A1418" s="83" t="s">
        <v>2311</v>
      </c>
      <c r="B1418" s="84" t="s">
        <v>1249</v>
      </c>
      <c r="C1418" s="34">
        <v>4011900439118</v>
      </c>
      <c r="D1418" s="35">
        <v>247.44</v>
      </c>
      <c r="E1418" s="67">
        <f t="shared" si="44"/>
        <v>37.116</v>
      </c>
      <c r="F1418" s="68">
        <v>0.15</v>
      </c>
      <c r="G1418" s="65"/>
      <c r="H1418" s="65" t="s">
        <v>2339</v>
      </c>
      <c r="I1418" s="127">
        <v>44582</v>
      </c>
      <c r="J1418" s="66" t="s">
        <v>2379</v>
      </c>
      <c r="K1418" s="83" t="s">
        <v>3368</v>
      </c>
      <c r="L1418" s="30">
        <v>62207</v>
      </c>
      <c r="M1418" s="83" t="str">
        <f>VLOOKUP(L1418,Kardex!$A$1:$I$4996,2,FALSE)</f>
        <v>AGUILAR GARCIA REYNA ELIZABETH</v>
      </c>
      <c r="N1418" s="83" t="str">
        <f>VLOOKUP(L1418,Kardex!$A$1:$I$4996,4,FALSE)</f>
        <v>ASESOR</v>
      </c>
      <c r="O1418" s="83" t="str">
        <f>VLOOKUP(L1418,Kardex!$A$1:$I$4996,5,FALSE)</f>
        <v>AGS AGUASCALIENTES NTE 509</v>
      </c>
      <c r="P1418" s="49">
        <v>0.3</v>
      </c>
      <c r="Q1418" s="120">
        <f t="shared" si="45"/>
        <v>11.1348</v>
      </c>
    </row>
    <row r="1419" spans="1:17" s="125" customFormat="1" ht="12" customHeight="1">
      <c r="A1419" s="83" t="s">
        <v>2311</v>
      </c>
      <c r="B1419" s="84" t="s">
        <v>1249</v>
      </c>
      <c r="C1419" s="34">
        <v>4011900402712</v>
      </c>
      <c r="D1419" s="35">
        <v>350.78</v>
      </c>
      <c r="E1419" s="67">
        <f t="shared" si="44"/>
        <v>52.616999999999997</v>
      </c>
      <c r="F1419" s="68">
        <v>0.15</v>
      </c>
      <c r="G1419" s="65"/>
      <c r="H1419" s="65" t="s">
        <v>2339</v>
      </c>
      <c r="I1419" s="127">
        <v>44586</v>
      </c>
      <c r="J1419" s="66" t="s">
        <v>2379</v>
      </c>
      <c r="K1419" s="83" t="s">
        <v>3369</v>
      </c>
      <c r="L1419" s="30">
        <v>62207</v>
      </c>
      <c r="M1419" s="83" t="str">
        <f>VLOOKUP(L1419,Kardex!$A$1:$I$4996,2,FALSE)</f>
        <v>AGUILAR GARCIA REYNA ELIZABETH</v>
      </c>
      <c r="N1419" s="83" t="str">
        <f>VLOOKUP(L1419,Kardex!$A$1:$I$4996,4,FALSE)</f>
        <v>ASESOR</v>
      </c>
      <c r="O1419" s="83" t="str">
        <f>VLOOKUP(L1419,Kardex!$A$1:$I$4996,5,FALSE)</f>
        <v>AGS AGUASCALIENTES NTE 509</v>
      </c>
      <c r="P1419" s="49">
        <v>0.3</v>
      </c>
      <c r="Q1419" s="120">
        <f t="shared" si="45"/>
        <v>15.785099999999998</v>
      </c>
    </row>
    <row r="1420" spans="1:17" s="125" customFormat="1" ht="12" customHeight="1">
      <c r="A1420" s="83" t="s">
        <v>2311</v>
      </c>
      <c r="B1420" s="84" t="s">
        <v>1249</v>
      </c>
      <c r="C1420" s="34">
        <v>4012200002133</v>
      </c>
      <c r="D1420" s="35">
        <v>6877.46</v>
      </c>
      <c r="E1420" s="67">
        <f t="shared" si="44"/>
        <v>1031.6189999999999</v>
      </c>
      <c r="F1420" s="68">
        <v>0.15</v>
      </c>
      <c r="G1420" s="65"/>
      <c r="H1420" s="65" t="s">
        <v>2266</v>
      </c>
      <c r="I1420" s="127">
        <v>44568</v>
      </c>
      <c r="J1420" s="66" t="s">
        <v>2322</v>
      </c>
      <c r="K1420" s="83" t="s">
        <v>4232</v>
      </c>
      <c r="L1420" s="30">
        <v>60513</v>
      </c>
      <c r="M1420" s="83" t="str">
        <f>VLOOKUP(L1420,Kardex!$A$1:$I$4996,2,FALSE)</f>
        <v>MACIAS NEGRETE LAURA ICELA</v>
      </c>
      <c r="N1420" s="83" t="str">
        <f>VLOOKUP(L1420,Kardex!$A$1:$I$4996,4,FALSE)</f>
        <v>SUBDIRECTOR DE CENTRO FINANCIERO</v>
      </c>
      <c r="O1420" s="83" t="str">
        <f>VLOOKUP(L1420,Kardex!$A$1:$I$4996,5,FALSE)</f>
        <v>AGS AGUASCALIENTES NTE 509</v>
      </c>
      <c r="P1420" s="49">
        <v>0.3</v>
      </c>
      <c r="Q1420" s="120">
        <f t="shared" si="45"/>
        <v>309.48569999999995</v>
      </c>
    </row>
    <row r="1421" spans="1:17" s="125" customFormat="1" ht="12" customHeight="1">
      <c r="A1421" s="83" t="s">
        <v>2311</v>
      </c>
      <c r="B1421" s="84" t="s">
        <v>1249</v>
      </c>
      <c r="C1421" s="34">
        <v>4011900414769</v>
      </c>
      <c r="D1421" s="35">
        <v>333.75</v>
      </c>
      <c r="E1421" s="67">
        <f t="shared" si="44"/>
        <v>50.0625</v>
      </c>
      <c r="F1421" s="68">
        <v>0.15</v>
      </c>
      <c r="G1421" s="65"/>
      <c r="H1421" s="65" t="s">
        <v>2339</v>
      </c>
      <c r="I1421" s="127">
        <v>44575</v>
      </c>
      <c r="J1421" s="66" t="s">
        <v>2379</v>
      </c>
      <c r="K1421" s="83" t="s">
        <v>3370</v>
      </c>
      <c r="L1421" s="30">
        <v>60513</v>
      </c>
      <c r="M1421" s="83" t="str">
        <f>VLOOKUP(L1421,Kardex!$A$1:$I$4996,2,FALSE)</f>
        <v>MACIAS NEGRETE LAURA ICELA</v>
      </c>
      <c r="N1421" s="83" t="str">
        <f>VLOOKUP(L1421,Kardex!$A$1:$I$4996,4,FALSE)</f>
        <v>SUBDIRECTOR DE CENTRO FINANCIERO</v>
      </c>
      <c r="O1421" s="83" t="str">
        <f>VLOOKUP(L1421,Kardex!$A$1:$I$4996,5,FALSE)</f>
        <v>AGS AGUASCALIENTES NTE 509</v>
      </c>
      <c r="P1421" s="49">
        <v>0.3</v>
      </c>
      <c r="Q1421" s="120">
        <f t="shared" si="45"/>
        <v>15.018749999999999</v>
      </c>
    </row>
    <row r="1422" spans="1:17" s="125" customFormat="1" ht="12" customHeight="1">
      <c r="A1422" s="83" t="s">
        <v>2335</v>
      </c>
      <c r="B1422" s="84" t="s">
        <v>1249</v>
      </c>
      <c r="C1422" s="34">
        <v>2882000030247</v>
      </c>
      <c r="D1422" s="35">
        <v>391.26</v>
      </c>
      <c r="E1422" s="67">
        <f t="shared" si="44"/>
        <v>74.339399999999998</v>
      </c>
      <c r="F1422" s="68">
        <v>0.19</v>
      </c>
      <c r="G1422" s="65"/>
      <c r="H1422" s="65" t="s">
        <v>3784</v>
      </c>
      <c r="I1422" s="127">
        <v>44588</v>
      </c>
      <c r="J1422" s="66" t="s">
        <v>2379</v>
      </c>
      <c r="K1422" s="83" t="s">
        <v>3371</v>
      </c>
      <c r="L1422" s="30">
        <v>60513</v>
      </c>
      <c r="M1422" s="83" t="str">
        <f>VLOOKUP(L1422,Kardex!$A$1:$I$4996,2,FALSE)</f>
        <v>MACIAS NEGRETE LAURA ICELA</v>
      </c>
      <c r="N1422" s="83" t="str">
        <f>VLOOKUP(L1422,Kardex!$A$1:$I$4996,4,FALSE)</f>
        <v>SUBDIRECTOR DE CENTRO FINANCIERO</v>
      </c>
      <c r="O1422" s="83" t="str">
        <f>VLOOKUP(L1422,Kardex!$A$1:$I$4996,5,FALSE)</f>
        <v>AGS AGUASCALIENTES NTE 509</v>
      </c>
      <c r="P1422" s="49">
        <v>0.3</v>
      </c>
      <c r="Q1422" s="120">
        <f t="shared" si="45"/>
        <v>22.301819999999999</v>
      </c>
    </row>
    <row r="1423" spans="1:17" s="125" customFormat="1" ht="12" customHeight="1">
      <c r="A1423" s="83" t="s">
        <v>2335</v>
      </c>
      <c r="B1423" s="84" t="s">
        <v>1249</v>
      </c>
      <c r="C1423" s="34">
        <v>2882000030307</v>
      </c>
      <c r="D1423" s="35">
        <v>3094.38</v>
      </c>
      <c r="E1423" s="67">
        <f t="shared" si="44"/>
        <v>526.04</v>
      </c>
      <c r="F1423" s="68">
        <v>0.16999851343403199</v>
      </c>
      <c r="G1423" s="65"/>
      <c r="H1423" s="65" t="s">
        <v>3784</v>
      </c>
      <c r="I1423" s="127">
        <v>44588</v>
      </c>
      <c r="J1423" s="66" t="s">
        <v>2379</v>
      </c>
      <c r="K1423" s="83" t="s">
        <v>3371</v>
      </c>
      <c r="L1423" s="30">
        <v>60513</v>
      </c>
      <c r="M1423" s="83" t="str">
        <f>VLOOKUP(L1423,Kardex!$A$1:$I$4996,2,FALSE)</f>
        <v>MACIAS NEGRETE LAURA ICELA</v>
      </c>
      <c r="N1423" s="83" t="str">
        <f>VLOOKUP(L1423,Kardex!$A$1:$I$4996,4,FALSE)</f>
        <v>SUBDIRECTOR DE CENTRO FINANCIERO</v>
      </c>
      <c r="O1423" s="83" t="str">
        <f>VLOOKUP(L1423,Kardex!$A$1:$I$4996,5,FALSE)</f>
        <v>AGS AGUASCALIENTES NTE 509</v>
      </c>
      <c r="P1423" s="49">
        <v>0.3</v>
      </c>
      <c r="Q1423" s="120">
        <f t="shared" si="45"/>
        <v>157.81199999999998</v>
      </c>
    </row>
    <row r="1424" spans="1:17" s="125" customFormat="1" ht="12" customHeight="1">
      <c r="A1424" s="83" t="s">
        <v>2311</v>
      </c>
      <c r="B1424" s="84" t="s">
        <v>1249</v>
      </c>
      <c r="C1424" s="34">
        <v>4012000092442</v>
      </c>
      <c r="D1424" s="35">
        <v>457.62</v>
      </c>
      <c r="E1424" s="67">
        <f t="shared" si="44"/>
        <v>68.643000000000001</v>
      </c>
      <c r="F1424" s="68">
        <v>0.15</v>
      </c>
      <c r="G1424" s="65"/>
      <c r="H1424" s="65" t="s">
        <v>2339</v>
      </c>
      <c r="I1424" s="127">
        <v>44589</v>
      </c>
      <c r="J1424" s="66" t="s">
        <v>2379</v>
      </c>
      <c r="K1424" s="83" t="s">
        <v>3372</v>
      </c>
      <c r="L1424" s="30">
        <v>60513</v>
      </c>
      <c r="M1424" s="83" t="str">
        <f>VLOOKUP(L1424,Kardex!$A$1:$I$4996,2,FALSE)</f>
        <v>MACIAS NEGRETE LAURA ICELA</v>
      </c>
      <c r="N1424" s="83" t="str">
        <f>VLOOKUP(L1424,Kardex!$A$1:$I$4996,4,FALSE)</f>
        <v>SUBDIRECTOR DE CENTRO FINANCIERO</v>
      </c>
      <c r="O1424" s="83" t="str">
        <f>VLOOKUP(L1424,Kardex!$A$1:$I$4996,5,FALSE)</f>
        <v>AGS AGUASCALIENTES NTE 509</v>
      </c>
      <c r="P1424" s="49">
        <v>0.3</v>
      </c>
      <c r="Q1424" s="120">
        <f t="shared" si="45"/>
        <v>20.5929</v>
      </c>
    </row>
    <row r="1425" spans="1:17" s="125" customFormat="1" ht="12" customHeight="1">
      <c r="A1425" s="83" t="s">
        <v>2311</v>
      </c>
      <c r="B1425" s="84" t="s">
        <v>1249</v>
      </c>
      <c r="C1425" s="34">
        <v>4012000221266</v>
      </c>
      <c r="D1425" s="35">
        <v>267.91000000000003</v>
      </c>
      <c r="E1425" s="67">
        <f t="shared" si="44"/>
        <v>40.186500000000002</v>
      </c>
      <c r="F1425" s="68">
        <v>0.15</v>
      </c>
      <c r="G1425" s="65"/>
      <c r="H1425" s="65" t="s">
        <v>2339</v>
      </c>
      <c r="I1425" s="127">
        <v>44571</v>
      </c>
      <c r="J1425" s="66" t="s">
        <v>2379</v>
      </c>
      <c r="K1425" s="83" t="s">
        <v>3373</v>
      </c>
      <c r="L1425" s="30">
        <v>50853</v>
      </c>
      <c r="M1425" s="83" t="str">
        <f>VLOOKUP(L1425,Kardex!$A$1:$I$4996,2,FALSE)</f>
        <v>PEREZ GARCIA ROCIO DEL CARMEN</v>
      </c>
      <c r="N1425" s="83" t="str">
        <f>VLOOKUP(L1425,Kardex!$A$1:$I$4996,4,FALSE)</f>
        <v>ASESOR</v>
      </c>
      <c r="O1425" s="83" t="str">
        <f>VLOOKUP(L1425,Kardex!$A$1:$I$4996,5,FALSE)</f>
        <v>AGS AGUASCALIENTES NTE 509</v>
      </c>
      <c r="P1425" s="49">
        <v>0.3</v>
      </c>
      <c r="Q1425" s="120">
        <f t="shared" si="45"/>
        <v>12.055950000000001</v>
      </c>
    </row>
    <row r="1426" spans="1:17" s="125" customFormat="1" ht="12" customHeight="1">
      <c r="A1426" s="83" t="s">
        <v>2311</v>
      </c>
      <c r="B1426" s="84" t="s">
        <v>1249</v>
      </c>
      <c r="C1426" s="34">
        <v>4012000221297</v>
      </c>
      <c r="D1426" s="35">
        <v>250.06</v>
      </c>
      <c r="E1426" s="67">
        <f t="shared" si="44"/>
        <v>37.509</v>
      </c>
      <c r="F1426" s="68">
        <v>0.15</v>
      </c>
      <c r="G1426" s="65"/>
      <c r="H1426" s="65" t="s">
        <v>2339</v>
      </c>
      <c r="I1426" s="127">
        <v>44571</v>
      </c>
      <c r="J1426" s="66" t="s">
        <v>2379</v>
      </c>
      <c r="K1426" s="83" t="s">
        <v>3374</v>
      </c>
      <c r="L1426" s="30">
        <v>50853</v>
      </c>
      <c r="M1426" s="83" t="str">
        <f>VLOOKUP(L1426,Kardex!$A$1:$I$4996,2,FALSE)</f>
        <v>PEREZ GARCIA ROCIO DEL CARMEN</v>
      </c>
      <c r="N1426" s="83" t="str">
        <f>VLOOKUP(L1426,Kardex!$A$1:$I$4996,4,FALSE)</f>
        <v>ASESOR</v>
      </c>
      <c r="O1426" s="83" t="str">
        <f>VLOOKUP(L1426,Kardex!$A$1:$I$4996,5,FALSE)</f>
        <v>AGS AGUASCALIENTES NTE 509</v>
      </c>
      <c r="P1426" s="49">
        <v>0.3</v>
      </c>
      <c r="Q1426" s="120">
        <f t="shared" si="45"/>
        <v>11.252699999999999</v>
      </c>
    </row>
    <row r="1427" spans="1:17" s="125" customFormat="1" ht="12" customHeight="1">
      <c r="A1427" s="83" t="s">
        <v>2335</v>
      </c>
      <c r="B1427" s="84" t="s">
        <v>1249</v>
      </c>
      <c r="C1427" s="34">
        <v>2882000035220</v>
      </c>
      <c r="D1427" s="35">
        <v>-18256.23</v>
      </c>
      <c r="E1427" s="67">
        <f t="shared" si="44"/>
        <v>-3103.56</v>
      </c>
      <c r="F1427" s="68">
        <v>0.17000004929823956</v>
      </c>
      <c r="G1427" s="65"/>
      <c r="H1427" s="65" t="s">
        <v>2266</v>
      </c>
      <c r="I1427" s="127">
        <v>44573</v>
      </c>
      <c r="J1427" s="66" t="s">
        <v>2379</v>
      </c>
      <c r="K1427" s="83" t="s">
        <v>4233</v>
      </c>
      <c r="L1427" s="30">
        <v>50853</v>
      </c>
      <c r="M1427" s="83" t="str">
        <f>VLOOKUP(L1427,Kardex!$A$1:$I$4996,2,FALSE)</f>
        <v>PEREZ GARCIA ROCIO DEL CARMEN</v>
      </c>
      <c r="N1427" s="83" t="str">
        <f>VLOOKUP(L1427,Kardex!$A$1:$I$4996,4,FALSE)</f>
        <v>ASESOR</v>
      </c>
      <c r="O1427" s="83" t="str">
        <f>VLOOKUP(L1427,Kardex!$A$1:$I$4996,5,FALSE)</f>
        <v>AGS AGUASCALIENTES NTE 509</v>
      </c>
      <c r="P1427" s="49">
        <v>0.3</v>
      </c>
      <c r="Q1427" s="120">
        <f t="shared" si="45"/>
        <v>-931.06799999999998</v>
      </c>
    </row>
    <row r="1428" spans="1:17" s="125" customFormat="1" ht="12" customHeight="1">
      <c r="A1428" s="83" t="s">
        <v>2311</v>
      </c>
      <c r="B1428" s="84" t="s">
        <v>1249</v>
      </c>
      <c r="C1428" s="34">
        <v>4012000092712</v>
      </c>
      <c r="D1428" s="35">
        <v>534.70000000000005</v>
      </c>
      <c r="E1428" s="67">
        <f t="shared" si="44"/>
        <v>80.204999999999998</v>
      </c>
      <c r="F1428" s="68">
        <v>0.15</v>
      </c>
      <c r="G1428" s="65"/>
      <c r="H1428" s="65" t="s">
        <v>2339</v>
      </c>
      <c r="I1428" s="127">
        <v>44575</v>
      </c>
      <c r="J1428" s="66" t="s">
        <v>2379</v>
      </c>
      <c r="K1428" s="83" t="s">
        <v>3376</v>
      </c>
      <c r="L1428" s="30">
        <v>50853</v>
      </c>
      <c r="M1428" s="83" t="str">
        <f>VLOOKUP(L1428,Kardex!$A$1:$I$4996,2,FALSE)</f>
        <v>PEREZ GARCIA ROCIO DEL CARMEN</v>
      </c>
      <c r="N1428" s="83" t="str">
        <f>VLOOKUP(L1428,Kardex!$A$1:$I$4996,4,FALSE)</f>
        <v>ASESOR</v>
      </c>
      <c r="O1428" s="83" t="str">
        <f>VLOOKUP(L1428,Kardex!$A$1:$I$4996,5,FALSE)</f>
        <v>AGS AGUASCALIENTES NTE 509</v>
      </c>
      <c r="P1428" s="49">
        <v>0.3</v>
      </c>
      <c r="Q1428" s="120">
        <f t="shared" si="45"/>
        <v>24.061499999999999</v>
      </c>
    </row>
    <row r="1429" spans="1:17" s="125" customFormat="1" ht="12" customHeight="1">
      <c r="A1429" s="83" t="s">
        <v>2338</v>
      </c>
      <c r="B1429" s="84" t="s">
        <v>1249</v>
      </c>
      <c r="C1429" s="34">
        <v>3102100005127</v>
      </c>
      <c r="D1429" s="35">
        <v>509.66</v>
      </c>
      <c r="E1429" s="67">
        <f t="shared" si="44"/>
        <v>66.255800000000008</v>
      </c>
      <c r="F1429" s="68">
        <v>0.13</v>
      </c>
      <c r="G1429" s="65"/>
      <c r="H1429" s="65" t="s">
        <v>2339</v>
      </c>
      <c r="I1429" s="127">
        <v>44578</v>
      </c>
      <c r="J1429" s="66" t="s">
        <v>2322</v>
      </c>
      <c r="K1429" s="83" t="s">
        <v>3375</v>
      </c>
      <c r="L1429" s="30">
        <v>50853</v>
      </c>
      <c r="M1429" s="83" t="str">
        <f>VLOOKUP(L1429,Kardex!$A$1:$I$4996,2,FALSE)</f>
        <v>PEREZ GARCIA ROCIO DEL CARMEN</v>
      </c>
      <c r="N1429" s="83" t="str">
        <f>VLOOKUP(L1429,Kardex!$A$1:$I$4996,4,FALSE)</f>
        <v>ASESOR</v>
      </c>
      <c r="O1429" s="83" t="str">
        <f>VLOOKUP(L1429,Kardex!$A$1:$I$4996,5,FALSE)</f>
        <v>AGS AGUASCALIENTES NTE 509</v>
      </c>
      <c r="P1429" s="49">
        <v>0.3</v>
      </c>
      <c r="Q1429" s="120">
        <f t="shared" si="45"/>
        <v>19.876740000000002</v>
      </c>
    </row>
    <row r="1430" spans="1:17" s="125" customFormat="1" ht="12" customHeight="1">
      <c r="A1430" s="83" t="s">
        <v>2311</v>
      </c>
      <c r="B1430" s="84" t="s">
        <v>1249</v>
      </c>
      <c r="C1430" s="34">
        <v>4052000026657</v>
      </c>
      <c r="D1430" s="35">
        <v>249.51</v>
      </c>
      <c r="E1430" s="67">
        <f t="shared" si="44"/>
        <v>37.426499999999997</v>
      </c>
      <c r="F1430" s="68">
        <v>0.15</v>
      </c>
      <c r="G1430" s="65"/>
      <c r="H1430" s="65" t="s">
        <v>2339</v>
      </c>
      <c r="I1430" s="127">
        <v>44580</v>
      </c>
      <c r="J1430" s="66" t="s">
        <v>2379</v>
      </c>
      <c r="K1430" s="83" t="s">
        <v>3377</v>
      </c>
      <c r="L1430" s="30">
        <v>50853</v>
      </c>
      <c r="M1430" s="83" t="str">
        <f>VLOOKUP(L1430,Kardex!$A$1:$I$4996,2,FALSE)</f>
        <v>PEREZ GARCIA ROCIO DEL CARMEN</v>
      </c>
      <c r="N1430" s="83" t="str">
        <f>VLOOKUP(L1430,Kardex!$A$1:$I$4996,4,FALSE)</f>
        <v>ASESOR</v>
      </c>
      <c r="O1430" s="83" t="str">
        <f>VLOOKUP(L1430,Kardex!$A$1:$I$4996,5,FALSE)</f>
        <v>AGS AGUASCALIENTES NTE 509</v>
      </c>
      <c r="P1430" s="49">
        <v>0.3</v>
      </c>
      <c r="Q1430" s="120">
        <f t="shared" si="45"/>
        <v>11.227949999999998</v>
      </c>
    </row>
    <row r="1431" spans="1:17" s="125" customFormat="1" ht="12" customHeight="1">
      <c r="A1431" s="83" t="s">
        <v>2335</v>
      </c>
      <c r="B1431" s="84" t="s">
        <v>1249</v>
      </c>
      <c r="C1431" s="34">
        <v>2882000042217</v>
      </c>
      <c r="D1431" s="35">
        <v>2958.07</v>
      </c>
      <c r="E1431" s="67">
        <f t="shared" si="44"/>
        <v>562.03330000000005</v>
      </c>
      <c r="F1431" s="68">
        <v>0.19</v>
      </c>
      <c r="G1431" s="65"/>
      <c r="H1431" s="65" t="s">
        <v>2339</v>
      </c>
      <c r="I1431" s="127">
        <v>44581</v>
      </c>
      <c r="J1431" s="66" t="s">
        <v>2379</v>
      </c>
      <c r="K1431" s="83" t="s">
        <v>2665</v>
      </c>
      <c r="L1431" s="30">
        <v>50853</v>
      </c>
      <c r="M1431" s="83" t="str">
        <f>VLOOKUP(L1431,Kardex!$A$1:$I$4996,2,FALSE)</f>
        <v>PEREZ GARCIA ROCIO DEL CARMEN</v>
      </c>
      <c r="N1431" s="83" t="str">
        <f>VLOOKUP(L1431,Kardex!$A$1:$I$4996,4,FALSE)</f>
        <v>ASESOR</v>
      </c>
      <c r="O1431" s="83" t="str">
        <f>VLOOKUP(L1431,Kardex!$A$1:$I$4996,5,FALSE)</f>
        <v>AGS AGUASCALIENTES NTE 509</v>
      </c>
      <c r="P1431" s="49">
        <v>0.3</v>
      </c>
      <c r="Q1431" s="120">
        <f t="shared" si="45"/>
        <v>168.60999000000001</v>
      </c>
    </row>
    <row r="1432" spans="1:17" s="125" customFormat="1" ht="12" customHeight="1">
      <c r="A1432" s="83" t="s">
        <v>2311</v>
      </c>
      <c r="B1432" s="84" t="s">
        <v>1249</v>
      </c>
      <c r="C1432" s="34">
        <v>4012100034408</v>
      </c>
      <c r="D1432" s="35">
        <v>328.36</v>
      </c>
      <c r="E1432" s="67">
        <f t="shared" si="44"/>
        <v>49.253999999999998</v>
      </c>
      <c r="F1432" s="68">
        <v>0.15</v>
      </c>
      <c r="G1432" s="65"/>
      <c r="H1432" s="65" t="s">
        <v>2339</v>
      </c>
      <c r="I1432" s="127">
        <v>44581</v>
      </c>
      <c r="J1432" s="66" t="s">
        <v>2379</v>
      </c>
      <c r="K1432" s="83" t="s">
        <v>3378</v>
      </c>
      <c r="L1432" s="30">
        <v>50853</v>
      </c>
      <c r="M1432" s="83" t="str">
        <f>VLOOKUP(L1432,Kardex!$A$1:$I$4996,2,FALSE)</f>
        <v>PEREZ GARCIA ROCIO DEL CARMEN</v>
      </c>
      <c r="N1432" s="83" t="str">
        <f>VLOOKUP(L1432,Kardex!$A$1:$I$4996,4,FALSE)</f>
        <v>ASESOR</v>
      </c>
      <c r="O1432" s="83" t="str">
        <f>VLOOKUP(L1432,Kardex!$A$1:$I$4996,5,FALSE)</f>
        <v>AGS AGUASCALIENTES NTE 509</v>
      </c>
      <c r="P1432" s="49">
        <v>0.3</v>
      </c>
      <c r="Q1432" s="120">
        <f t="shared" si="45"/>
        <v>14.776199999999999</v>
      </c>
    </row>
    <row r="1433" spans="1:17" s="125" customFormat="1" ht="12" customHeight="1">
      <c r="A1433" s="83" t="s">
        <v>2335</v>
      </c>
      <c r="B1433" s="84" t="s">
        <v>1249</v>
      </c>
      <c r="C1433" s="34">
        <v>2882100024278</v>
      </c>
      <c r="D1433" s="35">
        <v>1795.47</v>
      </c>
      <c r="E1433" s="67">
        <f t="shared" si="44"/>
        <v>341.13929999999999</v>
      </c>
      <c r="F1433" s="68">
        <v>0.19</v>
      </c>
      <c r="G1433" s="65"/>
      <c r="H1433" s="65" t="s">
        <v>2339</v>
      </c>
      <c r="I1433" s="127">
        <v>44585</v>
      </c>
      <c r="J1433" s="66" t="s">
        <v>2322</v>
      </c>
      <c r="K1433" s="83" t="s">
        <v>3379</v>
      </c>
      <c r="L1433" s="30">
        <v>50853</v>
      </c>
      <c r="M1433" s="83" t="str">
        <f>VLOOKUP(L1433,Kardex!$A$1:$I$4996,2,FALSE)</f>
        <v>PEREZ GARCIA ROCIO DEL CARMEN</v>
      </c>
      <c r="N1433" s="83" t="str">
        <f>VLOOKUP(L1433,Kardex!$A$1:$I$4996,4,FALSE)</f>
        <v>ASESOR</v>
      </c>
      <c r="O1433" s="83" t="str">
        <f>VLOOKUP(L1433,Kardex!$A$1:$I$4996,5,FALSE)</f>
        <v>AGS AGUASCALIENTES NTE 509</v>
      </c>
      <c r="P1433" s="49">
        <v>0.3</v>
      </c>
      <c r="Q1433" s="120">
        <f t="shared" si="45"/>
        <v>102.34178999999999</v>
      </c>
    </row>
    <row r="1434" spans="1:17" s="125" customFormat="1" ht="12" customHeight="1">
      <c r="A1434" s="83" t="s">
        <v>2335</v>
      </c>
      <c r="B1434" s="84" t="s">
        <v>1249</v>
      </c>
      <c r="C1434" s="34">
        <v>2882100005233</v>
      </c>
      <c r="D1434" s="35">
        <v>5504.5</v>
      </c>
      <c r="E1434" s="67">
        <f t="shared" si="44"/>
        <v>1045.855</v>
      </c>
      <c r="F1434" s="68">
        <v>0.19</v>
      </c>
      <c r="G1434" s="65"/>
      <c r="H1434" s="65" t="s">
        <v>2266</v>
      </c>
      <c r="I1434" s="127">
        <v>44586</v>
      </c>
      <c r="J1434" s="66" t="s">
        <v>2379</v>
      </c>
      <c r="K1434" s="83" t="s">
        <v>4234</v>
      </c>
      <c r="L1434" s="30">
        <v>50853</v>
      </c>
      <c r="M1434" s="83" t="str">
        <f>VLOOKUP(L1434,Kardex!$A$1:$I$4996,2,FALSE)</f>
        <v>PEREZ GARCIA ROCIO DEL CARMEN</v>
      </c>
      <c r="N1434" s="83" t="str">
        <f>VLOOKUP(L1434,Kardex!$A$1:$I$4996,4,FALSE)</f>
        <v>ASESOR</v>
      </c>
      <c r="O1434" s="83" t="str">
        <f>VLOOKUP(L1434,Kardex!$A$1:$I$4996,5,FALSE)</f>
        <v>AGS AGUASCALIENTES NTE 509</v>
      </c>
      <c r="P1434" s="49">
        <v>0.3</v>
      </c>
      <c r="Q1434" s="120">
        <f t="shared" si="45"/>
        <v>313.75650000000002</v>
      </c>
    </row>
    <row r="1435" spans="1:17" s="125" customFormat="1" ht="12" customHeight="1">
      <c r="A1435" s="83" t="s">
        <v>2311</v>
      </c>
      <c r="B1435" s="84" t="s">
        <v>1249</v>
      </c>
      <c r="C1435" s="34">
        <v>4012000063260</v>
      </c>
      <c r="D1435" s="35">
        <v>205.31</v>
      </c>
      <c r="E1435" s="67">
        <f t="shared" si="44"/>
        <v>30.796499999999998</v>
      </c>
      <c r="F1435" s="68">
        <v>0.15</v>
      </c>
      <c r="G1435" s="65"/>
      <c r="H1435" s="65" t="s">
        <v>2339</v>
      </c>
      <c r="I1435" s="127">
        <v>44586</v>
      </c>
      <c r="J1435" s="66" t="s">
        <v>2379</v>
      </c>
      <c r="K1435" s="83" t="s">
        <v>3377</v>
      </c>
      <c r="L1435" s="30">
        <v>50853</v>
      </c>
      <c r="M1435" s="83" t="str">
        <f>VLOOKUP(L1435,Kardex!$A$1:$I$4996,2,FALSE)</f>
        <v>PEREZ GARCIA ROCIO DEL CARMEN</v>
      </c>
      <c r="N1435" s="83" t="str">
        <f>VLOOKUP(L1435,Kardex!$A$1:$I$4996,4,FALSE)</f>
        <v>ASESOR</v>
      </c>
      <c r="O1435" s="83" t="str">
        <f>VLOOKUP(L1435,Kardex!$A$1:$I$4996,5,FALSE)</f>
        <v>AGS AGUASCALIENTES NTE 509</v>
      </c>
      <c r="P1435" s="49">
        <v>0.3</v>
      </c>
      <c r="Q1435" s="120">
        <f t="shared" si="45"/>
        <v>9.2389499999999991</v>
      </c>
    </row>
    <row r="1436" spans="1:17" s="125" customFormat="1" ht="12" customHeight="1">
      <c r="A1436" s="83" t="s">
        <v>2335</v>
      </c>
      <c r="B1436" s="84" t="s">
        <v>1249</v>
      </c>
      <c r="C1436" s="34">
        <v>2882000002006</v>
      </c>
      <c r="D1436" s="35">
        <v>14414.75</v>
      </c>
      <c r="E1436" s="67">
        <f t="shared" si="44"/>
        <v>2738.8025000000002</v>
      </c>
      <c r="F1436" s="68">
        <v>0.19</v>
      </c>
      <c r="G1436" s="65"/>
      <c r="H1436" s="65" t="s">
        <v>2266</v>
      </c>
      <c r="I1436" s="127">
        <v>44589</v>
      </c>
      <c r="J1436" s="66" t="s">
        <v>2379</v>
      </c>
      <c r="K1436" s="83" t="s">
        <v>4235</v>
      </c>
      <c r="L1436" s="30">
        <v>50853</v>
      </c>
      <c r="M1436" s="83" t="str">
        <f>VLOOKUP(L1436,Kardex!$A$1:$I$4996,2,FALSE)</f>
        <v>PEREZ GARCIA ROCIO DEL CARMEN</v>
      </c>
      <c r="N1436" s="83" t="str">
        <f>VLOOKUP(L1436,Kardex!$A$1:$I$4996,4,FALSE)</f>
        <v>ASESOR</v>
      </c>
      <c r="O1436" s="83" t="str">
        <f>VLOOKUP(L1436,Kardex!$A$1:$I$4996,5,FALSE)</f>
        <v>AGS AGUASCALIENTES NTE 509</v>
      </c>
      <c r="P1436" s="49">
        <v>0.3</v>
      </c>
      <c r="Q1436" s="120">
        <f t="shared" si="45"/>
        <v>821.64075000000003</v>
      </c>
    </row>
    <row r="1437" spans="1:17" s="125" customFormat="1" ht="12" customHeight="1">
      <c r="A1437" s="83" t="s">
        <v>2335</v>
      </c>
      <c r="B1437" s="84" t="s">
        <v>1249</v>
      </c>
      <c r="C1437" s="34">
        <v>2882000002120</v>
      </c>
      <c r="D1437" s="35">
        <v>20296.810000000001</v>
      </c>
      <c r="E1437" s="67">
        <f t="shared" si="44"/>
        <v>3044.5199999999995</v>
      </c>
      <c r="F1437" s="68">
        <v>0.14999992609676099</v>
      </c>
      <c r="G1437" s="65"/>
      <c r="H1437" s="65" t="s">
        <v>2266</v>
      </c>
      <c r="I1437" s="127">
        <v>44589</v>
      </c>
      <c r="J1437" s="66" t="s">
        <v>2379</v>
      </c>
      <c r="K1437" s="83" t="s">
        <v>4235</v>
      </c>
      <c r="L1437" s="30">
        <v>50853</v>
      </c>
      <c r="M1437" s="83" t="str">
        <f>VLOOKUP(L1437,Kardex!$A$1:$I$4996,2,FALSE)</f>
        <v>PEREZ GARCIA ROCIO DEL CARMEN</v>
      </c>
      <c r="N1437" s="83" t="str">
        <f>VLOOKUP(L1437,Kardex!$A$1:$I$4996,4,FALSE)</f>
        <v>ASESOR</v>
      </c>
      <c r="O1437" s="83" t="str">
        <f>VLOOKUP(L1437,Kardex!$A$1:$I$4996,5,FALSE)</f>
        <v>AGS AGUASCALIENTES NTE 509</v>
      </c>
      <c r="P1437" s="49">
        <v>0.3</v>
      </c>
      <c r="Q1437" s="120">
        <f t="shared" si="45"/>
        <v>913.35599999999988</v>
      </c>
    </row>
    <row r="1438" spans="1:17" s="125" customFormat="1" ht="12" customHeight="1">
      <c r="A1438" s="83" t="s">
        <v>2311</v>
      </c>
      <c r="B1438" s="84" t="s">
        <v>1249</v>
      </c>
      <c r="C1438" s="34">
        <v>4011900499115</v>
      </c>
      <c r="D1438" s="35">
        <v>4645.38</v>
      </c>
      <c r="E1438" s="67">
        <f t="shared" si="44"/>
        <v>696.80700000000002</v>
      </c>
      <c r="F1438" s="68">
        <v>0.15</v>
      </c>
      <c r="G1438" s="65"/>
      <c r="H1438" s="65" t="s">
        <v>2266</v>
      </c>
      <c r="I1438" s="127">
        <v>44592</v>
      </c>
      <c r="J1438" s="66" t="s">
        <v>2379</v>
      </c>
      <c r="K1438" s="83" t="s">
        <v>4236</v>
      </c>
      <c r="L1438" s="30">
        <v>50853</v>
      </c>
      <c r="M1438" s="83" t="str">
        <f>VLOOKUP(L1438,Kardex!$A$1:$I$4996,2,FALSE)</f>
        <v>PEREZ GARCIA ROCIO DEL CARMEN</v>
      </c>
      <c r="N1438" s="83" t="str">
        <f>VLOOKUP(L1438,Kardex!$A$1:$I$4996,4,FALSE)</f>
        <v>ASESOR</v>
      </c>
      <c r="O1438" s="83" t="str">
        <f>VLOOKUP(L1438,Kardex!$A$1:$I$4996,5,FALSE)</f>
        <v>AGS AGUASCALIENTES NTE 509</v>
      </c>
      <c r="P1438" s="49">
        <v>0.3</v>
      </c>
      <c r="Q1438" s="120">
        <f t="shared" si="45"/>
        <v>209.0421</v>
      </c>
    </row>
    <row r="1439" spans="1:17" s="125" customFormat="1" ht="12" customHeight="1">
      <c r="A1439" s="83" t="s">
        <v>2311</v>
      </c>
      <c r="B1439" s="84" t="s">
        <v>1249</v>
      </c>
      <c r="C1439" s="34">
        <v>4012100251464</v>
      </c>
      <c r="D1439" s="35">
        <v>262.61</v>
      </c>
      <c r="E1439" s="67">
        <f t="shared" si="44"/>
        <v>39.391500000000001</v>
      </c>
      <c r="F1439" s="68">
        <v>0.15</v>
      </c>
      <c r="G1439" s="65"/>
      <c r="H1439" s="65" t="s">
        <v>2339</v>
      </c>
      <c r="I1439" s="127">
        <v>44566</v>
      </c>
      <c r="J1439" s="66" t="s">
        <v>2322</v>
      </c>
      <c r="K1439" s="83" t="s">
        <v>2594</v>
      </c>
      <c r="L1439" s="30">
        <v>52371</v>
      </c>
      <c r="M1439" s="83" t="str">
        <f>VLOOKUP(L1439,Kardex!$A$1:$I$4996,2,FALSE)</f>
        <v>SOSA SERNA CLAUDIA ELENA</v>
      </c>
      <c r="N1439" s="83" t="str">
        <f>VLOOKUP(L1439,Kardex!$A$1:$I$4996,4,FALSE)</f>
        <v>ASESOR</v>
      </c>
      <c r="O1439" s="83" t="str">
        <f>VLOOKUP(L1439,Kardex!$A$1:$I$4996,5,FALSE)</f>
        <v>AGS AGUASCALIENTES NTE 509</v>
      </c>
      <c r="P1439" s="49">
        <v>0.3</v>
      </c>
      <c r="Q1439" s="120">
        <f t="shared" si="45"/>
        <v>11.817449999999999</v>
      </c>
    </row>
    <row r="1440" spans="1:17" s="125" customFormat="1" ht="12" customHeight="1">
      <c r="A1440" s="83" t="s">
        <v>2311</v>
      </c>
      <c r="B1440" s="84" t="s">
        <v>1249</v>
      </c>
      <c r="C1440" s="34">
        <v>4012100251479</v>
      </c>
      <c r="D1440" s="35">
        <v>261.57</v>
      </c>
      <c r="E1440" s="67">
        <f t="shared" si="44"/>
        <v>39.235499999999995</v>
      </c>
      <c r="F1440" s="68">
        <v>0.15</v>
      </c>
      <c r="G1440" s="65"/>
      <c r="H1440" s="65" t="s">
        <v>2339</v>
      </c>
      <c r="I1440" s="127">
        <v>44566</v>
      </c>
      <c r="J1440" s="66" t="s">
        <v>2322</v>
      </c>
      <c r="K1440" s="83" t="s">
        <v>2594</v>
      </c>
      <c r="L1440" s="30">
        <v>52371</v>
      </c>
      <c r="M1440" s="83" t="str">
        <f>VLOOKUP(L1440,Kardex!$A$1:$I$4996,2,FALSE)</f>
        <v>SOSA SERNA CLAUDIA ELENA</v>
      </c>
      <c r="N1440" s="83" t="str">
        <f>VLOOKUP(L1440,Kardex!$A$1:$I$4996,4,FALSE)</f>
        <v>ASESOR</v>
      </c>
      <c r="O1440" s="83" t="str">
        <f>VLOOKUP(L1440,Kardex!$A$1:$I$4996,5,FALSE)</f>
        <v>AGS AGUASCALIENTES NTE 509</v>
      </c>
      <c r="P1440" s="49">
        <v>0.3</v>
      </c>
      <c r="Q1440" s="120">
        <f t="shared" si="45"/>
        <v>11.770649999999998</v>
      </c>
    </row>
    <row r="1441" spans="1:17" s="125" customFormat="1" ht="12" customHeight="1">
      <c r="A1441" s="83" t="s">
        <v>2311</v>
      </c>
      <c r="B1441" s="84" t="s">
        <v>1249</v>
      </c>
      <c r="C1441" s="34">
        <v>4011900417502</v>
      </c>
      <c r="D1441" s="35">
        <v>240.05</v>
      </c>
      <c r="E1441" s="67">
        <f t="shared" si="44"/>
        <v>36.0075</v>
      </c>
      <c r="F1441" s="68">
        <v>0.15</v>
      </c>
      <c r="G1441" s="65"/>
      <c r="H1441" s="65" t="s">
        <v>2339</v>
      </c>
      <c r="I1441" s="127">
        <v>44568</v>
      </c>
      <c r="J1441" s="66" t="s">
        <v>2379</v>
      </c>
      <c r="K1441" s="83" t="s">
        <v>3671</v>
      </c>
      <c r="L1441" s="30">
        <v>52371</v>
      </c>
      <c r="M1441" s="83" t="str">
        <f>VLOOKUP(L1441,Kardex!$A$1:$I$4996,2,FALSE)</f>
        <v>SOSA SERNA CLAUDIA ELENA</v>
      </c>
      <c r="N1441" s="83" t="str">
        <f>VLOOKUP(L1441,Kardex!$A$1:$I$4996,4,FALSE)</f>
        <v>ASESOR</v>
      </c>
      <c r="O1441" s="83" t="str">
        <f>VLOOKUP(L1441,Kardex!$A$1:$I$4996,5,FALSE)</f>
        <v>AGS AGUASCALIENTES NTE 509</v>
      </c>
      <c r="P1441" s="49">
        <v>0.3</v>
      </c>
      <c r="Q1441" s="120">
        <f t="shared" si="45"/>
        <v>10.802249999999999</v>
      </c>
    </row>
    <row r="1442" spans="1:17" s="125" customFormat="1" ht="12" customHeight="1">
      <c r="A1442" s="83" t="s">
        <v>2311</v>
      </c>
      <c r="B1442" s="84" t="s">
        <v>1249</v>
      </c>
      <c r="C1442" s="34">
        <v>4011900420156</v>
      </c>
      <c r="D1442" s="35">
        <v>234.23</v>
      </c>
      <c r="E1442" s="67">
        <f t="shared" si="44"/>
        <v>35.134499999999996</v>
      </c>
      <c r="F1442" s="68">
        <v>0.15</v>
      </c>
      <c r="G1442" s="65"/>
      <c r="H1442" s="65" t="s">
        <v>2339</v>
      </c>
      <c r="I1442" s="127">
        <v>44572</v>
      </c>
      <c r="J1442" s="66" t="s">
        <v>2379</v>
      </c>
      <c r="K1442" s="83" t="s">
        <v>3380</v>
      </c>
      <c r="L1442" s="30">
        <v>52371</v>
      </c>
      <c r="M1442" s="83" t="str">
        <f>VLOOKUP(L1442,Kardex!$A$1:$I$4996,2,FALSE)</f>
        <v>SOSA SERNA CLAUDIA ELENA</v>
      </c>
      <c r="N1442" s="83" t="str">
        <f>VLOOKUP(L1442,Kardex!$A$1:$I$4996,4,FALSE)</f>
        <v>ASESOR</v>
      </c>
      <c r="O1442" s="83" t="str">
        <f>VLOOKUP(L1442,Kardex!$A$1:$I$4996,5,FALSE)</f>
        <v>AGS AGUASCALIENTES NTE 509</v>
      </c>
      <c r="P1442" s="49">
        <v>0.3</v>
      </c>
      <c r="Q1442" s="120">
        <f t="shared" si="45"/>
        <v>10.540349999999998</v>
      </c>
    </row>
    <row r="1443" spans="1:17" s="125" customFormat="1" ht="12" customHeight="1">
      <c r="A1443" s="83" t="s">
        <v>2311</v>
      </c>
      <c r="B1443" s="84" t="s">
        <v>1249</v>
      </c>
      <c r="C1443" s="34">
        <v>4011900474308</v>
      </c>
      <c r="D1443" s="35">
        <v>1482.84</v>
      </c>
      <c r="E1443" s="67">
        <f t="shared" si="44"/>
        <v>222.42599999999999</v>
      </c>
      <c r="F1443" s="68">
        <v>0.15</v>
      </c>
      <c r="G1443" s="65"/>
      <c r="H1443" s="65" t="s">
        <v>2308</v>
      </c>
      <c r="I1443" s="127">
        <v>44573</v>
      </c>
      <c r="J1443" s="66" t="s">
        <v>2379</v>
      </c>
      <c r="K1443" s="83" t="s">
        <v>4237</v>
      </c>
      <c r="L1443" s="30">
        <v>52371</v>
      </c>
      <c r="M1443" s="83" t="str">
        <f>VLOOKUP(L1443,Kardex!$A$1:$I$4996,2,FALSE)</f>
        <v>SOSA SERNA CLAUDIA ELENA</v>
      </c>
      <c r="N1443" s="83" t="str">
        <f>VLOOKUP(L1443,Kardex!$A$1:$I$4996,4,FALSE)</f>
        <v>ASESOR</v>
      </c>
      <c r="O1443" s="83" t="str">
        <f>VLOOKUP(L1443,Kardex!$A$1:$I$4996,5,FALSE)</f>
        <v>AGS AGUASCALIENTES NTE 509</v>
      </c>
      <c r="P1443" s="49">
        <v>0.3</v>
      </c>
      <c r="Q1443" s="120">
        <f t="shared" si="45"/>
        <v>66.727799999999988</v>
      </c>
    </row>
    <row r="1444" spans="1:17" s="125" customFormat="1" ht="12" customHeight="1">
      <c r="A1444" s="83" t="s">
        <v>2311</v>
      </c>
      <c r="B1444" s="84" t="s">
        <v>1249</v>
      </c>
      <c r="C1444" s="34">
        <v>4011900474338</v>
      </c>
      <c r="D1444" s="35">
        <v>-253.61</v>
      </c>
      <c r="E1444" s="67">
        <f t="shared" si="44"/>
        <v>-38.041499999999999</v>
      </c>
      <c r="F1444" s="68">
        <v>0.15</v>
      </c>
      <c r="G1444" s="65"/>
      <c r="H1444" s="65" t="s">
        <v>2339</v>
      </c>
      <c r="I1444" s="127">
        <v>44573</v>
      </c>
      <c r="J1444" s="66" t="s">
        <v>2379</v>
      </c>
      <c r="K1444" s="83" t="s">
        <v>3382</v>
      </c>
      <c r="L1444" s="30">
        <v>52371</v>
      </c>
      <c r="M1444" s="83" t="str">
        <f>VLOOKUP(L1444,Kardex!$A$1:$I$4996,2,FALSE)</f>
        <v>SOSA SERNA CLAUDIA ELENA</v>
      </c>
      <c r="N1444" s="83" t="str">
        <f>VLOOKUP(L1444,Kardex!$A$1:$I$4996,4,FALSE)</f>
        <v>ASESOR</v>
      </c>
      <c r="O1444" s="83" t="str">
        <f>VLOOKUP(L1444,Kardex!$A$1:$I$4996,5,FALSE)</f>
        <v>AGS AGUASCALIENTES NTE 509</v>
      </c>
      <c r="P1444" s="49">
        <v>0.3</v>
      </c>
      <c r="Q1444" s="120">
        <f t="shared" si="45"/>
        <v>-11.41245</v>
      </c>
    </row>
    <row r="1445" spans="1:17" s="125" customFormat="1" ht="12" customHeight="1">
      <c r="A1445" s="83" t="s">
        <v>2311</v>
      </c>
      <c r="B1445" s="84" t="s">
        <v>1249</v>
      </c>
      <c r="C1445" s="34">
        <v>4012100128965</v>
      </c>
      <c r="D1445" s="35">
        <v>310.62</v>
      </c>
      <c r="E1445" s="67">
        <f t="shared" si="44"/>
        <v>46.592999999999996</v>
      </c>
      <c r="F1445" s="68">
        <v>0.15</v>
      </c>
      <c r="G1445" s="65"/>
      <c r="H1445" s="65" t="s">
        <v>2339</v>
      </c>
      <c r="I1445" s="127">
        <v>44573</v>
      </c>
      <c r="J1445" s="66" t="s">
        <v>2322</v>
      </c>
      <c r="K1445" s="83" t="s">
        <v>3381</v>
      </c>
      <c r="L1445" s="30">
        <v>62051</v>
      </c>
      <c r="M1445" s="83" t="str">
        <f>VLOOKUP(L1445,Kardex!$A$1:$I$4996,2,FALSE)</f>
        <v>PARDO TORRES MARIANA</v>
      </c>
      <c r="N1445" s="83" t="str">
        <f>VLOOKUP(L1445,Kardex!$A$1:$I$4996,4,FALSE)</f>
        <v>ASESOR</v>
      </c>
      <c r="O1445" s="83" t="str">
        <f>VLOOKUP(L1445,Kardex!$A$1:$I$4996,5,FALSE)</f>
        <v>CD MX SANTA FE CENTRO COMERCIAL</v>
      </c>
      <c r="P1445" s="49">
        <v>0.3</v>
      </c>
      <c r="Q1445" s="120">
        <f t="shared" si="45"/>
        <v>13.977899999999998</v>
      </c>
    </row>
    <row r="1446" spans="1:17" s="125" customFormat="1" ht="12" customHeight="1">
      <c r="A1446" s="83" t="s">
        <v>2311</v>
      </c>
      <c r="B1446" s="84" t="s">
        <v>1249</v>
      </c>
      <c r="C1446" s="34">
        <v>4011900474338</v>
      </c>
      <c r="D1446" s="35">
        <v>253.65</v>
      </c>
      <c r="E1446" s="67">
        <f t="shared" si="44"/>
        <v>38.047499999999999</v>
      </c>
      <c r="F1446" s="68">
        <v>0.15</v>
      </c>
      <c r="G1446" s="65"/>
      <c r="H1446" s="65" t="s">
        <v>2339</v>
      </c>
      <c r="I1446" s="127">
        <v>44575</v>
      </c>
      <c r="J1446" s="66" t="s">
        <v>2379</v>
      </c>
      <c r="K1446" s="83" t="s">
        <v>3382</v>
      </c>
      <c r="L1446" s="30">
        <v>52371</v>
      </c>
      <c r="M1446" s="83" t="str">
        <f>VLOOKUP(L1446,Kardex!$A$1:$I$4996,2,FALSE)</f>
        <v>SOSA SERNA CLAUDIA ELENA</v>
      </c>
      <c r="N1446" s="83" t="str">
        <f>VLOOKUP(L1446,Kardex!$A$1:$I$4996,4,FALSE)</f>
        <v>ASESOR</v>
      </c>
      <c r="O1446" s="83" t="str">
        <f>VLOOKUP(L1446,Kardex!$A$1:$I$4996,5,FALSE)</f>
        <v>AGS AGUASCALIENTES NTE 509</v>
      </c>
      <c r="P1446" s="49">
        <v>0.3</v>
      </c>
      <c r="Q1446" s="120">
        <f t="shared" si="45"/>
        <v>11.414249999999999</v>
      </c>
    </row>
    <row r="1447" spans="1:17" s="125" customFormat="1" ht="12" customHeight="1">
      <c r="A1447" s="83" t="s">
        <v>2311</v>
      </c>
      <c r="B1447" s="84" t="s">
        <v>1249</v>
      </c>
      <c r="C1447" s="34">
        <v>4011900474338</v>
      </c>
      <c r="D1447" s="35">
        <v>253.61</v>
      </c>
      <c r="E1447" s="67">
        <f t="shared" si="44"/>
        <v>38.041499999999999</v>
      </c>
      <c r="F1447" s="68">
        <v>0.15</v>
      </c>
      <c r="G1447" s="65"/>
      <c r="H1447" s="65" t="s">
        <v>2339</v>
      </c>
      <c r="I1447" s="127">
        <v>44575</v>
      </c>
      <c r="J1447" s="66" t="s">
        <v>2379</v>
      </c>
      <c r="K1447" s="83" t="s">
        <v>3382</v>
      </c>
      <c r="L1447" s="30">
        <v>52371</v>
      </c>
      <c r="M1447" s="83" t="str">
        <f>VLOOKUP(L1447,Kardex!$A$1:$I$4996,2,FALSE)</f>
        <v>SOSA SERNA CLAUDIA ELENA</v>
      </c>
      <c r="N1447" s="83" t="str">
        <f>VLOOKUP(L1447,Kardex!$A$1:$I$4996,4,FALSE)</f>
        <v>ASESOR</v>
      </c>
      <c r="O1447" s="83" t="str">
        <f>VLOOKUP(L1447,Kardex!$A$1:$I$4996,5,FALSE)</f>
        <v>AGS AGUASCALIENTES NTE 509</v>
      </c>
      <c r="P1447" s="49">
        <v>0.3</v>
      </c>
      <c r="Q1447" s="120">
        <f t="shared" si="45"/>
        <v>11.41245</v>
      </c>
    </row>
    <row r="1448" spans="1:17" s="125" customFormat="1" ht="12" customHeight="1">
      <c r="A1448" s="83" t="s">
        <v>2311</v>
      </c>
      <c r="B1448" s="84" t="s">
        <v>1249</v>
      </c>
      <c r="C1448" s="34">
        <v>4011900499754</v>
      </c>
      <c r="D1448" s="35">
        <v>379.57</v>
      </c>
      <c r="E1448" s="67">
        <f t="shared" si="44"/>
        <v>56.935499999999998</v>
      </c>
      <c r="F1448" s="68">
        <v>0.15</v>
      </c>
      <c r="G1448" s="65"/>
      <c r="H1448" s="65" t="s">
        <v>2339</v>
      </c>
      <c r="I1448" s="127">
        <v>44575</v>
      </c>
      <c r="J1448" s="66" t="s">
        <v>2379</v>
      </c>
      <c r="K1448" s="83" t="s">
        <v>3383</v>
      </c>
      <c r="L1448" s="30">
        <v>52371</v>
      </c>
      <c r="M1448" s="83" t="str">
        <f>VLOOKUP(L1448,Kardex!$A$1:$I$4996,2,FALSE)</f>
        <v>SOSA SERNA CLAUDIA ELENA</v>
      </c>
      <c r="N1448" s="83" t="str">
        <f>VLOOKUP(L1448,Kardex!$A$1:$I$4996,4,FALSE)</f>
        <v>ASESOR</v>
      </c>
      <c r="O1448" s="83" t="str">
        <f>VLOOKUP(L1448,Kardex!$A$1:$I$4996,5,FALSE)</f>
        <v>AGS AGUASCALIENTES NTE 509</v>
      </c>
      <c r="P1448" s="49">
        <v>0.3</v>
      </c>
      <c r="Q1448" s="120">
        <f t="shared" si="45"/>
        <v>17.080649999999999</v>
      </c>
    </row>
    <row r="1449" spans="1:17" s="125" customFormat="1" ht="12" customHeight="1">
      <c r="A1449" s="83" t="s">
        <v>2311</v>
      </c>
      <c r="B1449" s="84" t="s">
        <v>1249</v>
      </c>
      <c r="C1449" s="34">
        <v>4012000016849</v>
      </c>
      <c r="D1449" s="35">
        <v>222.03</v>
      </c>
      <c r="E1449" s="67">
        <f t="shared" si="44"/>
        <v>33.304499999999997</v>
      </c>
      <c r="F1449" s="68">
        <v>0.15</v>
      </c>
      <c r="G1449" s="65"/>
      <c r="H1449" s="65" t="s">
        <v>2339</v>
      </c>
      <c r="I1449" s="127">
        <v>44578</v>
      </c>
      <c r="J1449" s="66" t="s">
        <v>2379</v>
      </c>
      <c r="K1449" s="83" t="s">
        <v>3384</v>
      </c>
      <c r="L1449" s="30">
        <v>52371</v>
      </c>
      <c r="M1449" s="83" t="str">
        <f>VLOOKUP(L1449,Kardex!$A$1:$I$4996,2,FALSE)</f>
        <v>SOSA SERNA CLAUDIA ELENA</v>
      </c>
      <c r="N1449" s="83" t="str">
        <f>VLOOKUP(L1449,Kardex!$A$1:$I$4996,4,FALSE)</f>
        <v>ASESOR</v>
      </c>
      <c r="O1449" s="83" t="str">
        <f>VLOOKUP(L1449,Kardex!$A$1:$I$4996,5,FALSE)</f>
        <v>AGS AGUASCALIENTES NTE 509</v>
      </c>
      <c r="P1449" s="49">
        <v>0.3</v>
      </c>
      <c r="Q1449" s="120">
        <f t="shared" si="45"/>
        <v>9.9913499999999988</v>
      </c>
    </row>
    <row r="1450" spans="1:17" s="125" customFormat="1" ht="12" customHeight="1">
      <c r="A1450" s="83" t="s">
        <v>2311</v>
      </c>
      <c r="B1450" s="84" t="s">
        <v>1249</v>
      </c>
      <c r="C1450" s="34">
        <v>4012000084235</v>
      </c>
      <c r="D1450" s="35">
        <v>492.11</v>
      </c>
      <c r="E1450" s="67">
        <f t="shared" si="44"/>
        <v>73.816500000000005</v>
      </c>
      <c r="F1450" s="68">
        <v>0.15</v>
      </c>
      <c r="G1450" s="65"/>
      <c r="H1450" s="65" t="s">
        <v>2339</v>
      </c>
      <c r="I1450" s="127">
        <v>44580</v>
      </c>
      <c r="J1450" s="66" t="s">
        <v>2379</v>
      </c>
      <c r="K1450" s="83" t="s">
        <v>3385</v>
      </c>
      <c r="L1450" s="30">
        <v>52371</v>
      </c>
      <c r="M1450" s="83" t="str">
        <f>VLOOKUP(L1450,Kardex!$A$1:$I$4996,2,FALSE)</f>
        <v>SOSA SERNA CLAUDIA ELENA</v>
      </c>
      <c r="N1450" s="83" t="str">
        <f>VLOOKUP(L1450,Kardex!$A$1:$I$4996,4,FALSE)</f>
        <v>ASESOR</v>
      </c>
      <c r="O1450" s="83" t="str">
        <f>VLOOKUP(L1450,Kardex!$A$1:$I$4996,5,FALSE)</f>
        <v>AGS AGUASCALIENTES NTE 509</v>
      </c>
      <c r="P1450" s="49">
        <v>0.3</v>
      </c>
      <c r="Q1450" s="120">
        <f t="shared" si="45"/>
        <v>22.144950000000001</v>
      </c>
    </row>
    <row r="1451" spans="1:17" s="125" customFormat="1" ht="12" customHeight="1">
      <c r="A1451" s="83" t="s">
        <v>2311</v>
      </c>
      <c r="B1451" s="84" t="s">
        <v>1249</v>
      </c>
      <c r="C1451" s="34">
        <v>4012000021317</v>
      </c>
      <c r="D1451" s="35">
        <v>258.52999999999997</v>
      </c>
      <c r="E1451" s="67">
        <f t="shared" si="44"/>
        <v>38.779499999999992</v>
      </c>
      <c r="F1451" s="68">
        <v>0.15</v>
      </c>
      <c r="G1451" s="65"/>
      <c r="H1451" s="65" t="s">
        <v>2339</v>
      </c>
      <c r="I1451" s="127">
        <v>44582</v>
      </c>
      <c r="J1451" s="66" t="s">
        <v>2379</v>
      </c>
      <c r="K1451" s="83" t="s">
        <v>3386</v>
      </c>
      <c r="L1451" s="30">
        <v>52371</v>
      </c>
      <c r="M1451" s="83" t="str">
        <f>VLOOKUP(L1451,Kardex!$A$1:$I$4996,2,FALSE)</f>
        <v>SOSA SERNA CLAUDIA ELENA</v>
      </c>
      <c r="N1451" s="83" t="str">
        <f>VLOOKUP(L1451,Kardex!$A$1:$I$4996,4,FALSE)</f>
        <v>ASESOR</v>
      </c>
      <c r="O1451" s="83" t="str">
        <f>VLOOKUP(L1451,Kardex!$A$1:$I$4996,5,FALSE)</f>
        <v>AGS AGUASCALIENTES NTE 509</v>
      </c>
      <c r="P1451" s="49">
        <v>0.3</v>
      </c>
      <c r="Q1451" s="120">
        <f t="shared" si="45"/>
        <v>11.633849999999997</v>
      </c>
    </row>
    <row r="1452" spans="1:17" s="125" customFormat="1" ht="12" customHeight="1">
      <c r="A1452" s="83" t="s">
        <v>2311</v>
      </c>
      <c r="B1452" s="84" t="s">
        <v>1249</v>
      </c>
      <c r="C1452" s="34">
        <v>4012100356784</v>
      </c>
      <c r="D1452" s="35">
        <v>309.35000000000002</v>
      </c>
      <c r="E1452" s="67">
        <f t="shared" si="44"/>
        <v>46.402500000000003</v>
      </c>
      <c r="F1452" s="68">
        <v>0.15</v>
      </c>
      <c r="G1452" s="65"/>
      <c r="H1452" s="65" t="s">
        <v>2339</v>
      </c>
      <c r="I1452" s="127">
        <v>44587</v>
      </c>
      <c r="J1452" s="66" t="s">
        <v>2322</v>
      </c>
      <c r="K1452" s="83" t="s">
        <v>3592</v>
      </c>
      <c r="L1452" s="30">
        <v>52371</v>
      </c>
      <c r="M1452" s="83" t="str">
        <f>VLOOKUP(L1452,Kardex!$A$1:$I$4996,2,FALSE)</f>
        <v>SOSA SERNA CLAUDIA ELENA</v>
      </c>
      <c r="N1452" s="83" t="str">
        <f>VLOOKUP(L1452,Kardex!$A$1:$I$4996,4,FALSE)</f>
        <v>ASESOR</v>
      </c>
      <c r="O1452" s="83" t="str">
        <f>VLOOKUP(L1452,Kardex!$A$1:$I$4996,5,FALSE)</f>
        <v>AGS AGUASCALIENTES NTE 509</v>
      </c>
      <c r="P1452" s="49">
        <v>0.3</v>
      </c>
      <c r="Q1452" s="120">
        <f t="shared" si="45"/>
        <v>13.92075</v>
      </c>
    </row>
    <row r="1453" spans="1:17" s="125" customFormat="1" ht="12" customHeight="1">
      <c r="A1453" s="83" t="s">
        <v>2332</v>
      </c>
      <c r="B1453" s="84" t="s">
        <v>1249</v>
      </c>
      <c r="C1453" s="34">
        <v>1002200000530</v>
      </c>
      <c r="D1453" s="35">
        <v>5000</v>
      </c>
      <c r="E1453" s="67">
        <f t="shared" si="44"/>
        <v>1300</v>
      </c>
      <c r="F1453" s="68">
        <v>0.26</v>
      </c>
      <c r="G1453" s="65"/>
      <c r="H1453" s="65" t="s">
        <v>2266</v>
      </c>
      <c r="I1453" s="127">
        <v>44589</v>
      </c>
      <c r="J1453" s="66" t="s">
        <v>2322</v>
      </c>
      <c r="K1453" s="83" t="s">
        <v>4238</v>
      </c>
      <c r="L1453" s="30">
        <v>52371</v>
      </c>
      <c r="M1453" s="83" t="str">
        <f>VLOOKUP(L1453,Kardex!$A$1:$I$4996,2,FALSE)</f>
        <v>SOSA SERNA CLAUDIA ELENA</v>
      </c>
      <c r="N1453" s="83" t="str">
        <f>VLOOKUP(L1453,Kardex!$A$1:$I$4996,4,FALSE)</f>
        <v>ASESOR</v>
      </c>
      <c r="O1453" s="83" t="str">
        <f>VLOOKUP(L1453,Kardex!$A$1:$I$4996,5,FALSE)</f>
        <v>AGS AGUASCALIENTES NTE 509</v>
      </c>
      <c r="P1453" s="49">
        <v>0.3</v>
      </c>
      <c r="Q1453" s="120">
        <f t="shared" si="45"/>
        <v>390</v>
      </c>
    </row>
    <row r="1454" spans="1:17" s="125" customFormat="1" ht="12" customHeight="1">
      <c r="A1454" s="83" t="s">
        <v>2335</v>
      </c>
      <c r="B1454" s="84" t="s">
        <v>1249</v>
      </c>
      <c r="C1454" s="34">
        <v>2882000027824</v>
      </c>
      <c r="D1454" s="35">
        <v>704.41</v>
      </c>
      <c r="E1454" s="67">
        <f t="shared" si="44"/>
        <v>131.72</v>
      </c>
      <c r="F1454" s="68">
        <v>0.1869933703382973</v>
      </c>
      <c r="G1454" s="65"/>
      <c r="H1454" s="65" t="s">
        <v>2339</v>
      </c>
      <c r="I1454" s="127">
        <v>44579</v>
      </c>
      <c r="J1454" s="66" t="s">
        <v>2379</v>
      </c>
      <c r="K1454" s="83" t="s">
        <v>3387</v>
      </c>
      <c r="L1454" s="30">
        <v>60827</v>
      </c>
      <c r="M1454" s="83" t="str">
        <f>VLOOKUP(L1454,Kardex!$A$1:$I$4996,2,FALSE)</f>
        <v>VERDIN GONZALEZ MARIA GUADALUPE</v>
      </c>
      <c r="N1454" s="83" t="str">
        <f>VLOOKUP(L1454,Kardex!$A$1:$I$4996,4,FALSE)</f>
        <v>ASESOR</v>
      </c>
      <c r="O1454" s="83" t="str">
        <f>VLOOKUP(L1454,Kardex!$A$1:$I$4996,5,FALSE)</f>
        <v>AGS AGUASCALIENTES NTE 509</v>
      </c>
      <c r="P1454" s="49">
        <v>0.3</v>
      </c>
      <c r="Q1454" s="120">
        <f t="shared" si="45"/>
        <v>39.515999999999998</v>
      </c>
    </row>
    <row r="1455" spans="1:17" s="125" customFormat="1" ht="12" customHeight="1">
      <c r="A1455" s="83" t="s">
        <v>2335</v>
      </c>
      <c r="B1455" s="84" t="s">
        <v>1249</v>
      </c>
      <c r="C1455" s="34">
        <v>2882000029529</v>
      </c>
      <c r="D1455" s="35">
        <v>327.27</v>
      </c>
      <c r="E1455" s="67">
        <f t="shared" si="44"/>
        <v>62.1813</v>
      </c>
      <c r="F1455" s="68">
        <v>0.19</v>
      </c>
      <c r="G1455" s="65"/>
      <c r="H1455" s="65" t="s">
        <v>3784</v>
      </c>
      <c r="I1455" s="127">
        <v>44580</v>
      </c>
      <c r="J1455" s="66" t="s">
        <v>2379</v>
      </c>
      <c r="K1455" s="83" t="s">
        <v>3388</v>
      </c>
      <c r="L1455" s="30">
        <v>60827</v>
      </c>
      <c r="M1455" s="83" t="str">
        <f>VLOOKUP(L1455,Kardex!$A$1:$I$4996,2,FALSE)</f>
        <v>VERDIN GONZALEZ MARIA GUADALUPE</v>
      </c>
      <c r="N1455" s="83" t="str">
        <f>VLOOKUP(L1455,Kardex!$A$1:$I$4996,4,FALSE)</f>
        <v>ASESOR</v>
      </c>
      <c r="O1455" s="83" t="str">
        <f>VLOOKUP(L1455,Kardex!$A$1:$I$4996,5,FALSE)</f>
        <v>AGS AGUASCALIENTES NTE 509</v>
      </c>
      <c r="P1455" s="49">
        <v>0.3</v>
      </c>
      <c r="Q1455" s="120">
        <f t="shared" si="45"/>
        <v>18.654389999999999</v>
      </c>
    </row>
    <row r="1456" spans="1:17" s="125" customFormat="1" ht="12" customHeight="1">
      <c r="A1456" s="83" t="s">
        <v>2311</v>
      </c>
      <c r="B1456" s="84" t="s">
        <v>1249</v>
      </c>
      <c r="C1456" s="34">
        <v>4011900417808</v>
      </c>
      <c r="D1456" s="35">
        <v>294.57</v>
      </c>
      <c r="E1456" s="67">
        <f t="shared" si="44"/>
        <v>44.185499999999998</v>
      </c>
      <c r="F1456" s="68">
        <v>0.15</v>
      </c>
      <c r="G1456" s="65"/>
      <c r="H1456" s="65" t="s">
        <v>2339</v>
      </c>
      <c r="I1456" s="127">
        <v>44568</v>
      </c>
      <c r="J1456" s="66" t="s">
        <v>2379</v>
      </c>
      <c r="K1456" s="83" t="s">
        <v>3389</v>
      </c>
      <c r="L1456" s="30">
        <v>52181</v>
      </c>
      <c r="M1456" s="83" t="str">
        <f>VLOOKUP(L1456,Kardex!$A$1:$I$4996,2,FALSE)</f>
        <v>GUTIERREZ GUTIERREZ JORGE CARLOS</v>
      </c>
      <c r="N1456" s="83" t="str">
        <f>VLOOKUP(L1456,Kardex!$A$1:$I$4996,4,FALSE)</f>
        <v>ASESOR SENIOR</v>
      </c>
      <c r="O1456" s="83" t="str">
        <f>VLOOKUP(L1456,Kardex!$A$1:$I$4996,5,FALSE)</f>
        <v>AGS AGUASCALIENTES NTE 509</v>
      </c>
      <c r="P1456" s="49">
        <v>0.3</v>
      </c>
      <c r="Q1456" s="120">
        <f t="shared" si="45"/>
        <v>13.255649999999999</v>
      </c>
    </row>
    <row r="1457" spans="1:17" s="125" customFormat="1" ht="12" customHeight="1">
      <c r="A1457" s="83" t="s">
        <v>2311</v>
      </c>
      <c r="B1457" s="84" t="s">
        <v>1249</v>
      </c>
      <c r="C1457" s="34">
        <v>4012000063458</v>
      </c>
      <c r="D1457" s="35">
        <v>349.6</v>
      </c>
      <c r="E1457" s="67">
        <f t="shared" si="44"/>
        <v>52.440000000000005</v>
      </c>
      <c r="F1457" s="68">
        <v>0.15</v>
      </c>
      <c r="G1457" s="65"/>
      <c r="H1457" s="65" t="s">
        <v>2339</v>
      </c>
      <c r="I1457" s="127">
        <v>44575</v>
      </c>
      <c r="J1457" s="66" t="s">
        <v>2379</v>
      </c>
      <c r="K1457" s="83" t="s">
        <v>3390</v>
      </c>
      <c r="L1457" s="30">
        <v>52181</v>
      </c>
      <c r="M1457" s="83" t="str">
        <f>VLOOKUP(L1457,Kardex!$A$1:$I$4996,2,FALSE)</f>
        <v>GUTIERREZ GUTIERREZ JORGE CARLOS</v>
      </c>
      <c r="N1457" s="83" t="str">
        <f>VLOOKUP(L1457,Kardex!$A$1:$I$4996,4,FALSE)</f>
        <v>ASESOR SENIOR</v>
      </c>
      <c r="O1457" s="83" t="str">
        <f>VLOOKUP(L1457,Kardex!$A$1:$I$4996,5,FALSE)</f>
        <v>AGS AGUASCALIENTES NTE 509</v>
      </c>
      <c r="P1457" s="49">
        <v>0.3</v>
      </c>
      <c r="Q1457" s="120">
        <f t="shared" si="45"/>
        <v>15.732000000000001</v>
      </c>
    </row>
    <row r="1458" spans="1:17" s="125" customFormat="1" ht="12" customHeight="1">
      <c r="A1458" s="83" t="s">
        <v>2311</v>
      </c>
      <c r="B1458" s="84" t="s">
        <v>1249</v>
      </c>
      <c r="C1458" s="34">
        <v>4011900435807</v>
      </c>
      <c r="D1458" s="35">
        <v>314.49</v>
      </c>
      <c r="E1458" s="67">
        <f t="shared" si="44"/>
        <v>47.173499999999997</v>
      </c>
      <c r="F1458" s="68">
        <v>0.15</v>
      </c>
      <c r="G1458" s="65"/>
      <c r="H1458" s="65" t="s">
        <v>2339</v>
      </c>
      <c r="I1458" s="127">
        <v>44589</v>
      </c>
      <c r="J1458" s="66" t="s">
        <v>2379</v>
      </c>
      <c r="K1458" s="83" t="s">
        <v>3391</v>
      </c>
      <c r="L1458" s="30">
        <v>52181</v>
      </c>
      <c r="M1458" s="83" t="str">
        <f>VLOOKUP(L1458,Kardex!$A$1:$I$4996,2,FALSE)</f>
        <v>GUTIERREZ GUTIERREZ JORGE CARLOS</v>
      </c>
      <c r="N1458" s="83" t="str">
        <f>VLOOKUP(L1458,Kardex!$A$1:$I$4996,4,FALSE)</f>
        <v>ASESOR SENIOR</v>
      </c>
      <c r="O1458" s="83" t="str">
        <f>VLOOKUP(L1458,Kardex!$A$1:$I$4996,5,FALSE)</f>
        <v>AGS AGUASCALIENTES NTE 509</v>
      </c>
      <c r="P1458" s="49">
        <v>0.3</v>
      </c>
      <c r="Q1458" s="120">
        <f t="shared" si="45"/>
        <v>14.152049999999999</v>
      </c>
    </row>
    <row r="1459" spans="1:17" s="125" customFormat="1" ht="12" customHeight="1">
      <c r="A1459" s="83" t="s">
        <v>2311</v>
      </c>
      <c r="B1459" s="84" t="s">
        <v>1249</v>
      </c>
      <c r="C1459" s="34">
        <v>4011900501751</v>
      </c>
      <c r="D1459" s="35">
        <v>3957.04</v>
      </c>
      <c r="E1459" s="67">
        <f t="shared" si="44"/>
        <v>593.55599999999993</v>
      </c>
      <c r="F1459" s="68">
        <v>0.15</v>
      </c>
      <c r="G1459" s="65"/>
      <c r="H1459" s="65" t="s">
        <v>2266</v>
      </c>
      <c r="I1459" s="127">
        <v>44592</v>
      </c>
      <c r="J1459" s="66" t="s">
        <v>2379</v>
      </c>
      <c r="K1459" s="83" t="s">
        <v>4239</v>
      </c>
      <c r="L1459" s="30">
        <v>52181</v>
      </c>
      <c r="M1459" s="83" t="str">
        <f>VLOOKUP(L1459,Kardex!$A$1:$I$4996,2,FALSE)</f>
        <v>GUTIERREZ GUTIERREZ JORGE CARLOS</v>
      </c>
      <c r="N1459" s="83" t="str">
        <f>VLOOKUP(L1459,Kardex!$A$1:$I$4996,4,FALSE)</f>
        <v>ASESOR SENIOR</v>
      </c>
      <c r="O1459" s="83" t="str">
        <f>VLOOKUP(L1459,Kardex!$A$1:$I$4996,5,FALSE)</f>
        <v>AGS AGUASCALIENTES NTE 509</v>
      </c>
      <c r="P1459" s="49">
        <v>0.3</v>
      </c>
      <c r="Q1459" s="120">
        <f t="shared" si="45"/>
        <v>178.06679999999997</v>
      </c>
    </row>
    <row r="1460" spans="1:17" s="125" customFormat="1" ht="12" customHeight="1">
      <c r="A1460" s="83" t="s">
        <v>2311</v>
      </c>
      <c r="B1460" s="84" t="s">
        <v>1249</v>
      </c>
      <c r="C1460" s="34">
        <v>4012000092400</v>
      </c>
      <c r="D1460" s="35">
        <v>299.27</v>
      </c>
      <c r="E1460" s="67">
        <f t="shared" si="44"/>
        <v>44.890499999999996</v>
      </c>
      <c r="F1460" s="68">
        <v>0.15</v>
      </c>
      <c r="G1460" s="65"/>
      <c r="H1460" s="65" t="s">
        <v>2339</v>
      </c>
      <c r="I1460" s="127">
        <v>44593</v>
      </c>
      <c r="J1460" s="66" t="s">
        <v>2379</v>
      </c>
      <c r="K1460" s="83" t="s">
        <v>3392</v>
      </c>
      <c r="L1460" s="30">
        <v>52181</v>
      </c>
      <c r="M1460" s="83" t="str">
        <f>VLOOKUP(L1460,Kardex!$A$1:$I$4996,2,FALSE)</f>
        <v>GUTIERREZ GUTIERREZ JORGE CARLOS</v>
      </c>
      <c r="N1460" s="83" t="str">
        <f>VLOOKUP(L1460,Kardex!$A$1:$I$4996,4,FALSE)</f>
        <v>ASESOR SENIOR</v>
      </c>
      <c r="O1460" s="83" t="str">
        <f>VLOOKUP(L1460,Kardex!$A$1:$I$4996,5,FALSE)</f>
        <v>AGS AGUASCALIENTES NTE 509</v>
      </c>
      <c r="P1460" s="49">
        <v>0.3</v>
      </c>
      <c r="Q1460" s="120">
        <f t="shared" si="45"/>
        <v>13.467149999999998</v>
      </c>
    </row>
    <row r="1461" spans="1:17" s="125" customFormat="1" ht="12" customHeight="1">
      <c r="A1461" s="83" t="s">
        <v>2311</v>
      </c>
      <c r="B1461" s="84" t="s">
        <v>1249</v>
      </c>
      <c r="C1461" s="34">
        <v>4012000033577</v>
      </c>
      <c r="D1461" s="35">
        <v>-923.16</v>
      </c>
      <c r="E1461" s="67">
        <f t="shared" si="44"/>
        <v>-138.47399999999999</v>
      </c>
      <c r="F1461" s="68">
        <v>0.15</v>
      </c>
      <c r="G1461" s="65"/>
      <c r="H1461" s="65" t="s">
        <v>2266</v>
      </c>
      <c r="I1461" s="127">
        <v>44594</v>
      </c>
      <c r="J1461" s="66" t="s">
        <v>2379</v>
      </c>
      <c r="K1461" s="83" t="s">
        <v>4240</v>
      </c>
      <c r="L1461" s="30">
        <v>25</v>
      </c>
      <c r="M1461" s="83" t="str">
        <f>VLOOKUP(L1461,Kardex!$A$1:$I$4996,2,FALSE)</f>
        <v>ORTEGA SENTIES JOSE ALEJANDRO</v>
      </c>
      <c r="N1461" s="83" t="str">
        <f>VLOOKUP(L1461,Kardex!$A$1:$I$4996,4,FALSE)</f>
        <v>DIRECTOR DE ASESORIA</v>
      </c>
      <c r="O1461" s="83" t="str">
        <f>VLOOKUP(L1461,Kardex!$A$1:$I$4996,5,FALSE)</f>
        <v>AGS AGUASCALIENTES NTE 509</v>
      </c>
      <c r="P1461" s="49">
        <v>0.3</v>
      </c>
      <c r="Q1461" s="120">
        <f t="shared" si="45"/>
        <v>-41.542199999999994</v>
      </c>
    </row>
    <row r="1462" spans="1:17" s="125" customFormat="1" ht="12" customHeight="1">
      <c r="A1462" s="83" t="s">
        <v>2335</v>
      </c>
      <c r="B1462" s="84" t="s">
        <v>1249</v>
      </c>
      <c r="C1462" s="34">
        <v>2882000029978</v>
      </c>
      <c r="D1462" s="35">
        <v>622.14</v>
      </c>
      <c r="E1462" s="67">
        <f t="shared" si="44"/>
        <v>105.76</v>
      </c>
      <c r="F1462" s="68">
        <v>0.16999389205002091</v>
      </c>
      <c r="G1462" s="65"/>
      <c r="H1462" s="65" t="s">
        <v>3784</v>
      </c>
      <c r="I1462" s="127">
        <v>44587</v>
      </c>
      <c r="J1462" s="66" t="s">
        <v>2379</v>
      </c>
      <c r="K1462" s="83" t="s">
        <v>3393</v>
      </c>
      <c r="L1462" s="30">
        <v>52327</v>
      </c>
      <c r="M1462" s="83" t="str">
        <f>VLOOKUP(L1462,Kardex!$A$1:$I$4996,2,FALSE)</f>
        <v>OSORIO MORALES FERNANDO</v>
      </c>
      <c r="N1462" s="83" t="str">
        <f>VLOOKUP(L1462,Kardex!$A$1:$I$4996,4,FALSE)</f>
        <v>ASESOR SENIOR</v>
      </c>
      <c r="O1462" s="83" t="str">
        <f>VLOOKUP(L1462,Kardex!$A$1:$I$4996,5,FALSE)</f>
        <v>AGS AGUASCALIENTES NTE 509</v>
      </c>
      <c r="P1462" s="49">
        <v>0.3</v>
      </c>
      <c r="Q1462" s="120">
        <f t="shared" si="45"/>
        <v>31.728000000000002</v>
      </c>
    </row>
    <row r="1463" spans="1:17" s="125" customFormat="1" ht="12" customHeight="1">
      <c r="A1463" s="83" t="s">
        <v>2311</v>
      </c>
      <c r="B1463" s="84" t="s">
        <v>1249</v>
      </c>
      <c r="C1463" s="34">
        <v>4011900474460</v>
      </c>
      <c r="D1463" s="35">
        <v>3922.51</v>
      </c>
      <c r="E1463" s="67">
        <f t="shared" si="44"/>
        <v>588.37649999999996</v>
      </c>
      <c r="F1463" s="68">
        <v>0.15</v>
      </c>
      <c r="G1463" s="65"/>
      <c r="H1463" s="65" t="s">
        <v>2266</v>
      </c>
      <c r="I1463" s="127">
        <v>44587</v>
      </c>
      <c r="J1463" s="66" t="s">
        <v>2379</v>
      </c>
      <c r="K1463" s="83" t="s">
        <v>4241</v>
      </c>
      <c r="L1463" s="30">
        <v>52327</v>
      </c>
      <c r="M1463" s="83" t="str">
        <f>VLOOKUP(L1463,Kardex!$A$1:$I$4996,2,FALSE)</f>
        <v>OSORIO MORALES FERNANDO</v>
      </c>
      <c r="N1463" s="83" t="str">
        <f>VLOOKUP(L1463,Kardex!$A$1:$I$4996,4,FALSE)</f>
        <v>ASESOR SENIOR</v>
      </c>
      <c r="O1463" s="83" t="str">
        <f>VLOOKUP(L1463,Kardex!$A$1:$I$4996,5,FALSE)</f>
        <v>AGS AGUASCALIENTES NTE 509</v>
      </c>
      <c r="P1463" s="49">
        <v>0.3</v>
      </c>
      <c r="Q1463" s="120">
        <f t="shared" si="45"/>
        <v>176.51294999999999</v>
      </c>
    </row>
    <row r="1464" spans="1:17" s="125" customFormat="1" ht="12" customHeight="1">
      <c r="A1464" s="83" t="s">
        <v>2338</v>
      </c>
      <c r="B1464" s="84" t="s">
        <v>1249</v>
      </c>
      <c r="C1464" s="34">
        <v>3101900008525</v>
      </c>
      <c r="D1464" s="35">
        <v>292.08999999999997</v>
      </c>
      <c r="E1464" s="67">
        <f t="shared" si="44"/>
        <v>37.971699999999998</v>
      </c>
      <c r="F1464" s="68">
        <v>0.13</v>
      </c>
      <c r="G1464" s="65"/>
      <c r="H1464" s="65" t="s">
        <v>2339</v>
      </c>
      <c r="I1464" s="127">
        <v>44589</v>
      </c>
      <c r="J1464" s="66" t="s">
        <v>2379</v>
      </c>
      <c r="K1464" s="83" t="s">
        <v>3394</v>
      </c>
      <c r="L1464" s="30">
        <v>52327</v>
      </c>
      <c r="M1464" s="83" t="str">
        <f>VLOOKUP(L1464,Kardex!$A$1:$I$4996,2,FALSE)</f>
        <v>OSORIO MORALES FERNANDO</v>
      </c>
      <c r="N1464" s="83" t="str">
        <f>VLOOKUP(L1464,Kardex!$A$1:$I$4996,4,FALSE)</f>
        <v>ASESOR SENIOR</v>
      </c>
      <c r="O1464" s="83" t="str">
        <f>VLOOKUP(L1464,Kardex!$A$1:$I$4996,5,FALSE)</f>
        <v>AGS AGUASCALIENTES NTE 509</v>
      </c>
      <c r="P1464" s="49">
        <v>0.3</v>
      </c>
      <c r="Q1464" s="120">
        <f t="shared" si="45"/>
        <v>11.391509999999998</v>
      </c>
    </row>
    <row r="1465" spans="1:17" s="125" customFormat="1" ht="12" customHeight="1">
      <c r="A1465" s="83" t="s">
        <v>2311</v>
      </c>
      <c r="B1465" s="84" t="s">
        <v>1249</v>
      </c>
      <c r="C1465" s="34">
        <v>4012100248528</v>
      </c>
      <c r="D1465" s="35">
        <v>419.16</v>
      </c>
      <c r="E1465" s="67">
        <f t="shared" si="44"/>
        <v>62.874000000000002</v>
      </c>
      <c r="F1465" s="68">
        <v>0.15</v>
      </c>
      <c r="G1465" s="65"/>
      <c r="H1465" s="65" t="s">
        <v>2339</v>
      </c>
      <c r="I1465" s="127">
        <v>44589</v>
      </c>
      <c r="J1465" s="66" t="s">
        <v>2322</v>
      </c>
      <c r="K1465" s="83" t="s">
        <v>3673</v>
      </c>
      <c r="L1465" s="30">
        <v>52327</v>
      </c>
      <c r="M1465" s="83" t="str">
        <f>VLOOKUP(L1465,Kardex!$A$1:$I$4996,2,FALSE)</f>
        <v>OSORIO MORALES FERNANDO</v>
      </c>
      <c r="N1465" s="83" t="str">
        <f>VLOOKUP(L1465,Kardex!$A$1:$I$4996,4,FALSE)</f>
        <v>ASESOR SENIOR</v>
      </c>
      <c r="O1465" s="83" t="str">
        <f>VLOOKUP(L1465,Kardex!$A$1:$I$4996,5,FALSE)</f>
        <v>AGS AGUASCALIENTES NTE 509</v>
      </c>
      <c r="P1465" s="49">
        <v>0.3</v>
      </c>
      <c r="Q1465" s="120">
        <f t="shared" si="45"/>
        <v>18.862200000000001</v>
      </c>
    </row>
    <row r="1466" spans="1:17" s="125" customFormat="1" ht="12" customHeight="1">
      <c r="A1466" s="83" t="s">
        <v>2335</v>
      </c>
      <c r="B1466" s="84" t="s">
        <v>1249</v>
      </c>
      <c r="C1466" s="34">
        <v>2882100005318</v>
      </c>
      <c r="D1466" s="35">
        <v>25028.27</v>
      </c>
      <c r="E1466" s="67">
        <f t="shared" si="44"/>
        <v>4755.3712999999998</v>
      </c>
      <c r="F1466" s="68">
        <v>0.19</v>
      </c>
      <c r="G1466" s="65"/>
      <c r="H1466" s="65" t="s">
        <v>2266</v>
      </c>
      <c r="I1466" s="127">
        <v>44592</v>
      </c>
      <c r="J1466" s="66" t="s">
        <v>2379</v>
      </c>
      <c r="K1466" s="83" t="s">
        <v>4242</v>
      </c>
      <c r="L1466" s="30">
        <v>50853</v>
      </c>
      <c r="M1466" s="83" t="str">
        <f>VLOOKUP(L1466,Kardex!$A$1:$I$4996,2,FALSE)</f>
        <v>PEREZ GARCIA ROCIO DEL CARMEN</v>
      </c>
      <c r="N1466" s="83" t="str">
        <f>VLOOKUP(L1466,Kardex!$A$1:$I$4996,4,FALSE)</f>
        <v>ASESOR</v>
      </c>
      <c r="O1466" s="83" t="str">
        <f>VLOOKUP(L1466,Kardex!$A$1:$I$4996,5,FALSE)</f>
        <v>AGS AGUASCALIENTES NTE 509</v>
      </c>
      <c r="P1466" s="49">
        <v>0.3</v>
      </c>
      <c r="Q1466" s="120">
        <f t="shared" si="45"/>
        <v>1426.6113899999998</v>
      </c>
    </row>
    <row r="1467" spans="1:17" s="125" customFormat="1" ht="12" customHeight="1">
      <c r="A1467" s="83" t="s">
        <v>2311</v>
      </c>
      <c r="B1467" s="84" t="s">
        <v>1249</v>
      </c>
      <c r="C1467" s="34">
        <v>4011900300200</v>
      </c>
      <c r="D1467" s="35">
        <v>321.27999999999997</v>
      </c>
      <c r="E1467" s="67">
        <f t="shared" si="44"/>
        <v>41.77</v>
      </c>
      <c r="F1467" s="68">
        <v>0.13001120517928288</v>
      </c>
      <c r="G1467" s="65"/>
      <c r="H1467" s="65" t="s">
        <v>2339</v>
      </c>
      <c r="I1467" s="127">
        <v>44568</v>
      </c>
      <c r="J1467" s="66" t="s">
        <v>2379</v>
      </c>
      <c r="K1467" s="83" t="s">
        <v>3395</v>
      </c>
      <c r="L1467" s="30">
        <v>61600</v>
      </c>
      <c r="M1467" s="83" t="str">
        <f>VLOOKUP(L1467,Kardex!$A$1:$I$4996,2,FALSE)</f>
        <v>AGUILAR AYALA ARTURO</v>
      </c>
      <c r="N1467" s="83" t="str">
        <f>VLOOKUP(L1467,Kardex!$A$1:$I$4996,4,FALSE)</f>
        <v>ASESOR</v>
      </c>
      <c r="O1467" s="83" t="str">
        <f>VLOOKUP(L1467,Kardex!$A$1:$I$4996,5,FALSE)</f>
        <v>MICH MOR AV LAZARO CARDENAS</v>
      </c>
      <c r="P1467" s="49">
        <v>0.3</v>
      </c>
      <c r="Q1467" s="120">
        <f t="shared" si="45"/>
        <v>12.531000000000001</v>
      </c>
    </row>
    <row r="1468" spans="1:17" s="125" customFormat="1" ht="12" customHeight="1">
      <c r="A1468" s="83" t="s">
        <v>2311</v>
      </c>
      <c r="B1468" s="84" t="s">
        <v>1249</v>
      </c>
      <c r="C1468" s="34">
        <v>4012100127231</v>
      </c>
      <c r="D1468" s="35">
        <v>846.93</v>
      </c>
      <c r="E1468" s="67">
        <f t="shared" si="44"/>
        <v>127.03949999999999</v>
      </c>
      <c r="F1468" s="68">
        <v>0.15</v>
      </c>
      <c r="G1468" s="65"/>
      <c r="H1468" s="65" t="s">
        <v>2339</v>
      </c>
      <c r="I1468" s="127">
        <v>44571</v>
      </c>
      <c r="J1468" s="66" t="s">
        <v>2322</v>
      </c>
      <c r="K1468" s="83" t="s">
        <v>3593</v>
      </c>
      <c r="L1468" s="30">
        <v>61600</v>
      </c>
      <c r="M1468" s="83" t="str">
        <f>VLOOKUP(L1468,Kardex!$A$1:$I$4996,2,FALSE)</f>
        <v>AGUILAR AYALA ARTURO</v>
      </c>
      <c r="N1468" s="83" t="str">
        <f>VLOOKUP(L1468,Kardex!$A$1:$I$4996,4,FALSE)</f>
        <v>ASESOR</v>
      </c>
      <c r="O1468" s="83" t="str">
        <f>VLOOKUP(L1468,Kardex!$A$1:$I$4996,5,FALSE)</f>
        <v>MICH MOR AV LAZARO CARDENAS</v>
      </c>
      <c r="P1468" s="49">
        <v>0.3</v>
      </c>
      <c r="Q1468" s="120">
        <f t="shared" si="45"/>
        <v>38.111849999999997</v>
      </c>
    </row>
    <row r="1469" spans="1:17" s="125" customFormat="1" ht="12" customHeight="1">
      <c r="A1469" s="83" t="s">
        <v>2311</v>
      </c>
      <c r="B1469" s="84" t="s">
        <v>1249</v>
      </c>
      <c r="C1469" s="34">
        <v>4012100343318</v>
      </c>
      <c r="D1469" s="35">
        <v>321.14</v>
      </c>
      <c r="E1469" s="67">
        <f t="shared" si="44"/>
        <v>48.170999999999999</v>
      </c>
      <c r="F1469" s="68">
        <v>0.15</v>
      </c>
      <c r="G1469" s="65"/>
      <c r="H1469" s="65" t="s">
        <v>2339</v>
      </c>
      <c r="I1469" s="127">
        <v>44571</v>
      </c>
      <c r="J1469" s="66" t="s">
        <v>2322</v>
      </c>
      <c r="K1469" s="83" t="s">
        <v>3594</v>
      </c>
      <c r="L1469" s="30">
        <v>61600</v>
      </c>
      <c r="M1469" s="83" t="str">
        <f>VLOOKUP(L1469,Kardex!$A$1:$I$4996,2,FALSE)</f>
        <v>AGUILAR AYALA ARTURO</v>
      </c>
      <c r="N1469" s="83" t="str">
        <f>VLOOKUP(L1469,Kardex!$A$1:$I$4996,4,FALSE)</f>
        <v>ASESOR</v>
      </c>
      <c r="O1469" s="83" t="str">
        <f>VLOOKUP(L1469,Kardex!$A$1:$I$4996,5,FALSE)</f>
        <v>MICH MOR AV LAZARO CARDENAS</v>
      </c>
      <c r="P1469" s="49">
        <v>0.3</v>
      </c>
      <c r="Q1469" s="120">
        <f t="shared" si="45"/>
        <v>14.4513</v>
      </c>
    </row>
    <row r="1470" spans="1:17" s="125" customFormat="1" ht="12" customHeight="1">
      <c r="A1470" s="83" t="s">
        <v>2311</v>
      </c>
      <c r="B1470" s="84" t="s">
        <v>1249</v>
      </c>
      <c r="C1470" s="34">
        <v>4012100035155</v>
      </c>
      <c r="D1470" s="35">
        <v>6023.09</v>
      </c>
      <c r="E1470" s="67">
        <f t="shared" si="44"/>
        <v>903.46349999999995</v>
      </c>
      <c r="F1470" s="68">
        <v>0.15</v>
      </c>
      <c r="G1470" s="65"/>
      <c r="H1470" s="65" t="s">
        <v>2266</v>
      </c>
      <c r="I1470" s="127">
        <v>44578</v>
      </c>
      <c r="J1470" s="66" t="s">
        <v>2379</v>
      </c>
      <c r="K1470" s="83" t="s">
        <v>4243</v>
      </c>
      <c r="L1470" s="30">
        <v>61600</v>
      </c>
      <c r="M1470" s="83" t="str">
        <f>VLOOKUP(L1470,Kardex!$A$1:$I$4996,2,FALSE)</f>
        <v>AGUILAR AYALA ARTURO</v>
      </c>
      <c r="N1470" s="83" t="str">
        <f>VLOOKUP(L1470,Kardex!$A$1:$I$4996,4,FALSE)</f>
        <v>ASESOR</v>
      </c>
      <c r="O1470" s="83" t="str">
        <f>VLOOKUP(L1470,Kardex!$A$1:$I$4996,5,FALSE)</f>
        <v>MICH MOR AV LAZARO CARDENAS</v>
      </c>
      <c r="P1470" s="49">
        <v>0.3</v>
      </c>
      <c r="Q1470" s="120">
        <f t="shared" si="45"/>
        <v>271.03904999999997</v>
      </c>
    </row>
    <row r="1471" spans="1:17" s="125" customFormat="1" ht="12" customHeight="1">
      <c r="A1471" s="83" t="s">
        <v>2311</v>
      </c>
      <c r="B1471" s="84" t="s">
        <v>1249</v>
      </c>
      <c r="C1471" s="34">
        <v>4012200035710</v>
      </c>
      <c r="D1471" s="35">
        <v>4342.67</v>
      </c>
      <c r="E1471" s="67">
        <f t="shared" si="44"/>
        <v>651.40049999999997</v>
      </c>
      <c r="F1471" s="68">
        <v>0.15</v>
      </c>
      <c r="G1471" s="65"/>
      <c r="H1471" s="65" t="s">
        <v>2266</v>
      </c>
      <c r="I1471" s="127">
        <v>44594</v>
      </c>
      <c r="J1471" s="66" t="s">
        <v>2379</v>
      </c>
      <c r="K1471" s="83" t="s">
        <v>4244</v>
      </c>
      <c r="L1471" s="30">
        <v>61600</v>
      </c>
      <c r="M1471" s="83" t="str">
        <f>VLOOKUP(L1471,Kardex!$A$1:$I$4996,2,FALSE)</f>
        <v>AGUILAR AYALA ARTURO</v>
      </c>
      <c r="N1471" s="83" t="str">
        <f>VLOOKUP(L1471,Kardex!$A$1:$I$4996,4,FALSE)</f>
        <v>ASESOR</v>
      </c>
      <c r="O1471" s="83" t="str">
        <f>VLOOKUP(L1471,Kardex!$A$1:$I$4996,5,FALSE)</f>
        <v>MICH MOR AV LAZARO CARDENAS</v>
      </c>
      <c r="P1471" s="49">
        <v>0.3</v>
      </c>
      <c r="Q1471" s="120">
        <f t="shared" si="45"/>
        <v>195.42014999999998</v>
      </c>
    </row>
    <row r="1472" spans="1:17" s="125" customFormat="1" ht="12" customHeight="1">
      <c r="A1472" s="83" t="s">
        <v>2311</v>
      </c>
      <c r="B1472" s="84" t="s">
        <v>1249</v>
      </c>
      <c r="C1472" s="34">
        <v>4012000037297</v>
      </c>
      <c r="D1472" s="35">
        <v>493.08</v>
      </c>
      <c r="E1472" s="67">
        <f t="shared" si="44"/>
        <v>73.961999999999989</v>
      </c>
      <c r="F1472" s="68">
        <v>0.15</v>
      </c>
      <c r="G1472" s="65"/>
      <c r="H1472" s="65" t="s">
        <v>2339</v>
      </c>
      <c r="I1472" s="127">
        <v>44571</v>
      </c>
      <c r="J1472" s="66" t="s">
        <v>2379</v>
      </c>
      <c r="K1472" s="83" t="s">
        <v>3396</v>
      </c>
      <c r="L1472" s="30">
        <v>62387</v>
      </c>
      <c r="M1472" s="83" t="str">
        <f>VLOOKUP(L1472,Kardex!$A$1:$I$4996,2,FALSE)</f>
        <v>AGUILERA AREVALO  EDUARDO</v>
      </c>
      <c r="N1472" s="83" t="str">
        <f>VLOOKUP(L1472,Kardex!$A$1:$I$4996,4,FALSE)</f>
        <v>ASESOR</v>
      </c>
      <c r="O1472" s="83" t="str">
        <f>VLOOKUP(L1472,Kardex!$A$1:$I$4996,5,FALSE)</f>
        <v>MICH MOR AV LAZARO CARDENAS</v>
      </c>
      <c r="P1472" s="49">
        <v>0.3</v>
      </c>
      <c r="Q1472" s="120">
        <f t="shared" si="45"/>
        <v>22.188599999999997</v>
      </c>
    </row>
    <row r="1473" spans="1:17" s="125" customFormat="1" ht="12" customHeight="1">
      <c r="A1473" s="83" t="s">
        <v>2311</v>
      </c>
      <c r="B1473" s="84" t="s">
        <v>1249</v>
      </c>
      <c r="C1473" s="34">
        <v>4012100197371</v>
      </c>
      <c r="D1473" s="35">
        <v>291.88</v>
      </c>
      <c r="E1473" s="67">
        <f t="shared" si="44"/>
        <v>43.781999999999996</v>
      </c>
      <c r="F1473" s="68">
        <v>0.15</v>
      </c>
      <c r="G1473" s="65"/>
      <c r="H1473" s="65" t="s">
        <v>2339</v>
      </c>
      <c r="I1473" s="127">
        <v>44575</v>
      </c>
      <c r="J1473" s="66" t="s">
        <v>2322</v>
      </c>
      <c r="K1473" s="83" t="s">
        <v>3397</v>
      </c>
      <c r="L1473" s="30">
        <v>62387</v>
      </c>
      <c r="M1473" s="83" t="str">
        <f>VLOOKUP(L1473,Kardex!$A$1:$I$4996,2,FALSE)</f>
        <v>AGUILERA AREVALO  EDUARDO</v>
      </c>
      <c r="N1473" s="83" t="str">
        <f>VLOOKUP(L1473,Kardex!$A$1:$I$4996,4,FALSE)</f>
        <v>ASESOR</v>
      </c>
      <c r="O1473" s="83" t="str">
        <f>VLOOKUP(L1473,Kardex!$A$1:$I$4996,5,FALSE)</f>
        <v>MICH MOR AV LAZARO CARDENAS</v>
      </c>
      <c r="P1473" s="49">
        <v>0.3</v>
      </c>
      <c r="Q1473" s="120">
        <f t="shared" si="45"/>
        <v>13.134599999999999</v>
      </c>
    </row>
    <row r="1474" spans="1:17" s="125" customFormat="1" ht="12" customHeight="1">
      <c r="A1474" s="83" t="s">
        <v>2311</v>
      </c>
      <c r="B1474" s="84" t="s">
        <v>1249</v>
      </c>
      <c r="C1474" s="34">
        <v>4011900458061</v>
      </c>
      <c r="D1474" s="35">
        <v>334.46</v>
      </c>
      <c r="E1474" s="67">
        <f t="shared" si="44"/>
        <v>50.168999999999997</v>
      </c>
      <c r="F1474" s="68">
        <v>0.15</v>
      </c>
      <c r="G1474" s="65"/>
      <c r="H1474" s="65" t="s">
        <v>2339</v>
      </c>
      <c r="I1474" s="127">
        <v>44589</v>
      </c>
      <c r="J1474" s="66" t="s">
        <v>2379</v>
      </c>
      <c r="K1474" s="83" t="s">
        <v>3398</v>
      </c>
      <c r="L1474" s="30">
        <v>62387</v>
      </c>
      <c r="M1474" s="83" t="str">
        <f>VLOOKUP(L1474,Kardex!$A$1:$I$4996,2,FALSE)</f>
        <v>AGUILERA AREVALO  EDUARDO</v>
      </c>
      <c r="N1474" s="83" t="str">
        <f>VLOOKUP(L1474,Kardex!$A$1:$I$4996,4,FALSE)</f>
        <v>ASESOR</v>
      </c>
      <c r="O1474" s="83" t="str">
        <f>VLOOKUP(L1474,Kardex!$A$1:$I$4996,5,FALSE)</f>
        <v>MICH MOR AV LAZARO CARDENAS</v>
      </c>
      <c r="P1474" s="49">
        <v>0.3</v>
      </c>
      <c r="Q1474" s="120">
        <f t="shared" si="45"/>
        <v>15.050699999999999</v>
      </c>
    </row>
    <row r="1475" spans="1:17" s="125" customFormat="1" ht="12" customHeight="1">
      <c r="A1475" s="83" t="s">
        <v>2311</v>
      </c>
      <c r="B1475" s="84" t="s">
        <v>1249</v>
      </c>
      <c r="C1475" s="34">
        <v>4011900474931</v>
      </c>
      <c r="D1475" s="35">
        <v>340.36</v>
      </c>
      <c r="E1475" s="67">
        <f t="shared" ref="E1475:E1538" si="46">+D1475*F1475</f>
        <v>51.054000000000002</v>
      </c>
      <c r="F1475" s="68">
        <v>0.15</v>
      </c>
      <c r="G1475" s="65"/>
      <c r="H1475" s="65" t="s">
        <v>2339</v>
      </c>
      <c r="I1475" s="127">
        <v>44573</v>
      </c>
      <c r="J1475" s="66" t="s">
        <v>2379</v>
      </c>
      <c r="K1475" s="83" t="s">
        <v>3399</v>
      </c>
      <c r="L1475" s="30">
        <v>60876</v>
      </c>
      <c r="M1475" s="83" t="str">
        <f>VLOOKUP(L1475,Kardex!$A$1:$I$4996,2,FALSE)</f>
        <v>ARELLANO  AYALA ROCIO</v>
      </c>
      <c r="N1475" s="83" t="str">
        <f>VLOOKUP(L1475,Kardex!$A$1:$I$4996,4,FALSE)</f>
        <v>ASESOR</v>
      </c>
      <c r="O1475" s="83" t="str">
        <f>VLOOKUP(L1475,Kardex!$A$1:$I$4996,5,FALSE)</f>
        <v>MICH MOR AV LAZARO CARDENAS</v>
      </c>
      <c r="P1475" s="49">
        <v>0.3</v>
      </c>
      <c r="Q1475" s="120">
        <f t="shared" ref="Q1475:Q1538" si="47">E1475*P1475</f>
        <v>15.3162</v>
      </c>
    </row>
    <row r="1476" spans="1:17" s="125" customFormat="1" ht="12" customHeight="1">
      <c r="A1476" s="83" t="s">
        <v>2311</v>
      </c>
      <c r="B1476" s="84" t="s">
        <v>1249</v>
      </c>
      <c r="C1476" s="34">
        <v>4012000102362</v>
      </c>
      <c r="D1476" s="35">
        <v>460.55</v>
      </c>
      <c r="E1476" s="67">
        <f t="shared" si="46"/>
        <v>69.082499999999996</v>
      </c>
      <c r="F1476" s="68">
        <v>0.15</v>
      </c>
      <c r="G1476" s="65"/>
      <c r="H1476" s="65" t="s">
        <v>2339</v>
      </c>
      <c r="I1476" s="127">
        <v>44575</v>
      </c>
      <c r="J1476" s="66" t="s">
        <v>2379</v>
      </c>
      <c r="K1476" s="83" t="s">
        <v>3400</v>
      </c>
      <c r="L1476" s="30">
        <v>60876</v>
      </c>
      <c r="M1476" s="83" t="str">
        <f>VLOOKUP(L1476,Kardex!$A$1:$I$4996,2,FALSE)</f>
        <v>ARELLANO  AYALA ROCIO</v>
      </c>
      <c r="N1476" s="83" t="str">
        <f>VLOOKUP(L1476,Kardex!$A$1:$I$4996,4,FALSE)</f>
        <v>ASESOR</v>
      </c>
      <c r="O1476" s="83" t="str">
        <f>VLOOKUP(L1476,Kardex!$A$1:$I$4996,5,FALSE)</f>
        <v>MICH MOR AV LAZARO CARDENAS</v>
      </c>
      <c r="P1476" s="49">
        <v>0.3</v>
      </c>
      <c r="Q1476" s="120">
        <f t="shared" si="47"/>
        <v>20.724749999999997</v>
      </c>
    </row>
    <row r="1477" spans="1:17" s="125" customFormat="1" ht="12" customHeight="1">
      <c r="A1477" s="83" t="s">
        <v>2311</v>
      </c>
      <c r="B1477" s="84" t="s">
        <v>1249</v>
      </c>
      <c r="C1477" s="34">
        <v>4012000229151</v>
      </c>
      <c r="D1477" s="35">
        <v>417.54</v>
      </c>
      <c r="E1477" s="67">
        <f t="shared" si="46"/>
        <v>62.631</v>
      </c>
      <c r="F1477" s="68">
        <v>0.15</v>
      </c>
      <c r="G1477" s="65"/>
      <c r="H1477" s="65" t="s">
        <v>2339</v>
      </c>
      <c r="I1477" s="127">
        <v>44579</v>
      </c>
      <c r="J1477" s="66" t="s">
        <v>2379</v>
      </c>
      <c r="K1477" s="83" t="s">
        <v>3401</v>
      </c>
      <c r="L1477" s="30">
        <v>60876</v>
      </c>
      <c r="M1477" s="83" t="str">
        <f>VLOOKUP(L1477,Kardex!$A$1:$I$4996,2,FALSE)</f>
        <v>ARELLANO  AYALA ROCIO</v>
      </c>
      <c r="N1477" s="83" t="str">
        <f>VLOOKUP(L1477,Kardex!$A$1:$I$4996,4,FALSE)</f>
        <v>ASESOR</v>
      </c>
      <c r="O1477" s="83" t="str">
        <f>VLOOKUP(L1477,Kardex!$A$1:$I$4996,5,FALSE)</f>
        <v>MICH MOR AV LAZARO CARDENAS</v>
      </c>
      <c r="P1477" s="49">
        <v>0.3</v>
      </c>
      <c r="Q1477" s="120">
        <f t="shared" si="47"/>
        <v>18.789300000000001</v>
      </c>
    </row>
    <row r="1478" spans="1:17" s="125" customFormat="1" ht="12" customHeight="1">
      <c r="A1478" s="83" t="s">
        <v>2311</v>
      </c>
      <c r="B1478" s="84" t="s">
        <v>1249</v>
      </c>
      <c r="C1478" s="34">
        <v>4052100027552</v>
      </c>
      <c r="D1478" s="35">
        <v>477.92</v>
      </c>
      <c r="E1478" s="67">
        <f t="shared" si="46"/>
        <v>71.688000000000002</v>
      </c>
      <c r="F1478" s="68">
        <v>0.15</v>
      </c>
      <c r="G1478" s="65"/>
      <c r="H1478" s="65" t="s">
        <v>2339</v>
      </c>
      <c r="I1478" s="127">
        <v>44579</v>
      </c>
      <c r="J1478" s="66" t="s">
        <v>2322</v>
      </c>
      <c r="K1478" s="83" t="s">
        <v>4245</v>
      </c>
      <c r="L1478" s="30">
        <v>60876</v>
      </c>
      <c r="M1478" s="83" t="str">
        <f>VLOOKUP(L1478,Kardex!$A$1:$I$4996,2,FALSE)</f>
        <v>ARELLANO  AYALA ROCIO</v>
      </c>
      <c r="N1478" s="83" t="str">
        <f>VLOOKUP(L1478,Kardex!$A$1:$I$4996,4,FALSE)</f>
        <v>ASESOR</v>
      </c>
      <c r="O1478" s="83" t="str">
        <f>VLOOKUP(L1478,Kardex!$A$1:$I$4996,5,FALSE)</f>
        <v>MICH MOR AV LAZARO CARDENAS</v>
      </c>
      <c r="P1478" s="49">
        <v>0.3</v>
      </c>
      <c r="Q1478" s="120">
        <f t="shared" si="47"/>
        <v>21.506399999999999</v>
      </c>
    </row>
    <row r="1479" spans="1:17" s="125" customFormat="1" ht="12" customHeight="1">
      <c r="A1479" s="83" t="s">
        <v>2311</v>
      </c>
      <c r="B1479" s="84" t="s">
        <v>1249</v>
      </c>
      <c r="C1479" s="34">
        <v>4052100027552</v>
      </c>
      <c r="D1479" s="35">
        <v>477.92</v>
      </c>
      <c r="E1479" s="67">
        <f t="shared" si="46"/>
        <v>71.688000000000002</v>
      </c>
      <c r="F1479" s="68">
        <v>0.15</v>
      </c>
      <c r="G1479" s="65"/>
      <c r="H1479" s="65" t="s">
        <v>2339</v>
      </c>
      <c r="I1479" s="127">
        <v>44579</v>
      </c>
      <c r="J1479" s="66" t="s">
        <v>2322</v>
      </c>
      <c r="K1479" s="83" t="s">
        <v>4245</v>
      </c>
      <c r="L1479" s="30">
        <v>60876</v>
      </c>
      <c r="M1479" s="83" t="str">
        <f>VLOOKUP(L1479,Kardex!$A$1:$I$4996,2,FALSE)</f>
        <v>ARELLANO  AYALA ROCIO</v>
      </c>
      <c r="N1479" s="83" t="str">
        <f>VLOOKUP(L1479,Kardex!$A$1:$I$4996,4,FALSE)</f>
        <v>ASESOR</v>
      </c>
      <c r="O1479" s="83" t="str">
        <f>VLOOKUP(L1479,Kardex!$A$1:$I$4996,5,FALSE)</f>
        <v>MICH MOR AV LAZARO CARDENAS</v>
      </c>
      <c r="P1479" s="49">
        <v>0.3</v>
      </c>
      <c r="Q1479" s="120">
        <f t="shared" si="47"/>
        <v>21.506399999999999</v>
      </c>
    </row>
    <row r="1480" spans="1:17" s="125" customFormat="1" ht="12" customHeight="1">
      <c r="A1480" s="83" t="s">
        <v>2311</v>
      </c>
      <c r="B1480" s="84" t="s">
        <v>1249</v>
      </c>
      <c r="C1480" s="34">
        <v>4012100039309</v>
      </c>
      <c r="D1480" s="35">
        <v>474.78</v>
      </c>
      <c r="E1480" s="67">
        <f t="shared" si="46"/>
        <v>71.216999999999999</v>
      </c>
      <c r="F1480" s="68">
        <v>0.15</v>
      </c>
      <c r="G1480" s="65"/>
      <c r="H1480" s="65" t="s">
        <v>2339</v>
      </c>
      <c r="I1480" s="127">
        <v>44582</v>
      </c>
      <c r="J1480" s="66" t="s">
        <v>2379</v>
      </c>
      <c r="K1480" s="83" t="s">
        <v>3402</v>
      </c>
      <c r="L1480" s="30">
        <v>60876</v>
      </c>
      <c r="M1480" s="83" t="str">
        <f>VLOOKUP(L1480,Kardex!$A$1:$I$4996,2,FALSE)</f>
        <v>ARELLANO  AYALA ROCIO</v>
      </c>
      <c r="N1480" s="83" t="str">
        <f>VLOOKUP(L1480,Kardex!$A$1:$I$4996,4,FALSE)</f>
        <v>ASESOR</v>
      </c>
      <c r="O1480" s="83" t="str">
        <f>VLOOKUP(L1480,Kardex!$A$1:$I$4996,5,FALSE)</f>
        <v>MICH MOR AV LAZARO CARDENAS</v>
      </c>
      <c r="P1480" s="49">
        <v>0.3</v>
      </c>
      <c r="Q1480" s="120">
        <f t="shared" si="47"/>
        <v>21.365099999999998</v>
      </c>
    </row>
    <row r="1481" spans="1:17" s="125" customFormat="1" ht="12" customHeight="1">
      <c r="A1481" s="83" t="s">
        <v>2311</v>
      </c>
      <c r="B1481" s="84" t="s">
        <v>1249</v>
      </c>
      <c r="C1481" s="34">
        <v>4012200016099</v>
      </c>
      <c r="D1481" s="35">
        <v>3286.84</v>
      </c>
      <c r="E1481" s="67">
        <f t="shared" si="46"/>
        <v>493.02600000000001</v>
      </c>
      <c r="F1481" s="68">
        <v>0.15</v>
      </c>
      <c r="G1481" s="65"/>
      <c r="H1481" s="65" t="s">
        <v>2266</v>
      </c>
      <c r="I1481" s="127">
        <v>44586</v>
      </c>
      <c r="J1481" s="66" t="s">
        <v>2322</v>
      </c>
      <c r="K1481" s="83" t="s">
        <v>4246</v>
      </c>
      <c r="L1481" s="30">
        <v>60876</v>
      </c>
      <c r="M1481" s="83" t="str">
        <f>VLOOKUP(L1481,Kardex!$A$1:$I$4996,2,FALSE)</f>
        <v>ARELLANO  AYALA ROCIO</v>
      </c>
      <c r="N1481" s="83" t="str">
        <f>VLOOKUP(L1481,Kardex!$A$1:$I$4996,4,FALSE)</f>
        <v>ASESOR</v>
      </c>
      <c r="O1481" s="83" t="str">
        <f>VLOOKUP(L1481,Kardex!$A$1:$I$4996,5,FALSE)</f>
        <v>MICH MOR AV LAZARO CARDENAS</v>
      </c>
      <c r="P1481" s="49">
        <v>0.3</v>
      </c>
      <c r="Q1481" s="120">
        <f t="shared" si="47"/>
        <v>147.90780000000001</v>
      </c>
    </row>
    <row r="1482" spans="1:17" s="125" customFormat="1" ht="12" customHeight="1">
      <c r="A1482" s="83" t="s">
        <v>2311</v>
      </c>
      <c r="B1482" s="84" t="s">
        <v>1249</v>
      </c>
      <c r="C1482" s="34">
        <v>4011900436053</v>
      </c>
      <c r="D1482" s="35">
        <v>5373.88</v>
      </c>
      <c r="E1482" s="67">
        <f t="shared" si="46"/>
        <v>806.08199999999999</v>
      </c>
      <c r="F1482" s="68">
        <v>0.15</v>
      </c>
      <c r="G1482" s="65"/>
      <c r="H1482" s="65" t="s">
        <v>2308</v>
      </c>
      <c r="I1482" s="127">
        <v>44571</v>
      </c>
      <c r="J1482" s="66" t="s">
        <v>2379</v>
      </c>
      <c r="K1482" s="83" t="s">
        <v>4247</v>
      </c>
      <c r="L1482" s="30">
        <v>56</v>
      </c>
      <c r="M1482" s="83" t="str">
        <f>VLOOKUP(L1482,Kardex!$A$1:$I$4996,2,FALSE)</f>
        <v>ARRIAGA ABRAHAM GILDA DEL CARMEN</v>
      </c>
      <c r="N1482" s="83" t="str">
        <f>VLOOKUP(L1482,Kardex!$A$1:$I$4996,4,FALSE)</f>
        <v>ASESOR</v>
      </c>
      <c r="O1482" s="83" t="str">
        <f>VLOOKUP(L1482,Kardex!$A$1:$I$4996,5,FALSE)</f>
        <v>MICH MOR AV LAZARO CARDENAS</v>
      </c>
      <c r="P1482" s="49">
        <v>0.3</v>
      </c>
      <c r="Q1482" s="120">
        <f t="shared" si="47"/>
        <v>241.82459999999998</v>
      </c>
    </row>
    <row r="1483" spans="1:17" s="125" customFormat="1" ht="12" customHeight="1">
      <c r="A1483" s="83" t="s">
        <v>2311</v>
      </c>
      <c r="B1483" s="84" t="s">
        <v>1249</v>
      </c>
      <c r="C1483" s="34">
        <v>4012000213849</v>
      </c>
      <c r="D1483" s="35">
        <v>341.4</v>
      </c>
      <c r="E1483" s="67">
        <f t="shared" si="46"/>
        <v>51.209999999999994</v>
      </c>
      <c r="F1483" s="68">
        <v>0.15</v>
      </c>
      <c r="G1483" s="65"/>
      <c r="H1483" s="65" t="s">
        <v>2339</v>
      </c>
      <c r="I1483" s="127">
        <v>44589</v>
      </c>
      <c r="J1483" s="66" t="s">
        <v>2379</v>
      </c>
      <c r="K1483" s="83" t="s">
        <v>3403</v>
      </c>
      <c r="L1483" s="30">
        <v>62859</v>
      </c>
      <c r="M1483" s="83" t="str">
        <f>VLOOKUP(L1483,Kardex!$A$1:$I$4996,2,FALSE)</f>
        <v>AVILA HUERTA MONICA LORENA</v>
      </c>
      <c r="N1483" s="83" t="str">
        <f>VLOOKUP(L1483,Kardex!$A$1:$I$4996,4,FALSE)</f>
        <v>ASESOR</v>
      </c>
      <c r="O1483" s="83" t="str">
        <f>VLOOKUP(L1483,Kardex!$A$1:$I$4996,5,FALSE)</f>
        <v>BAJA</v>
      </c>
      <c r="P1483" s="49">
        <v>0.3</v>
      </c>
      <c r="Q1483" s="120">
        <f t="shared" si="47"/>
        <v>15.362999999999998</v>
      </c>
    </row>
    <row r="1484" spans="1:17" s="125" customFormat="1" ht="12" customHeight="1">
      <c r="A1484" s="83" t="s">
        <v>2311</v>
      </c>
      <c r="B1484" s="84" t="s">
        <v>1249</v>
      </c>
      <c r="C1484" s="34">
        <v>4012200031884</v>
      </c>
      <c r="D1484" s="35">
        <v>5925.62</v>
      </c>
      <c r="E1484" s="67">
        <f t="shared" si="46"/>
        <v>888.84299999999996</v>
      </c>
      <c r="F1484" s="68">
        <v>0.15</v>
      </c>
      <c r="G1484" s="65"/>
      <c r="H1484" s="65" t="s">
        <v>2266</v>
      </c>
      <c r="I1484" s="127">
        <v>44592</v>
      </c>
      <c r="J1484" s="66" t="s">
        <v>2322</v>
      </c>
      <c r="K1484" s="83" t="s">
        <v>4248</v>
      </c>
      <c r="L1484" s="30">
        <v>380</v>
      </c>
      <c r="M1484" s="83" t="str">
        <f>VLOOKUP(L1484,Kardex!$A$1:$I$4996,2,FALSE)</f>
        <v>FRANCO UGALDE ANGELICA</v>
      </c>
      <c r="N1484" s="83" t="str">
        <f>VLOOKUP(L1484,Kardex!$A$1:$I$4996,4,FALSE)</f>
        <v>ASESOR SENIOR</v>
      </c>
      <c r="O1484" s="83" t="str">
        <f>VLOOKUP(L1484,Kardex!$A$1:$I$4996,5,FALSE)</f>
        <v>MICH MOR AV LAZARO CARDENAS</v>
      </c>
      <c r="P1484" s="49">
        <v>0.3</v>
      </c>
      <c r="Q1484" s="120">
        <f t="shared" si="47"/>
        <v>266.65289999999999</v>
      </c>
    </row>
    <row r="1485" spans="1:17" s="125" customFormat="1" ht="12" customHeight="1">
      <c r="A1485" s="83" t="s">
        <v>2311</v>
      </c>
      <c r="B1485" s="84" t="s">
        <v>1249</v>
      </c>
      <c r="C1485" s="34">
        <v>4012000063738</v>
      </c>
      <c r="D1485" s="35">
        <v>364.45</v>
      </c>
      <c r="E1485" s="67">
        <f t="shared" si="46"/>
        <v>54.667499999999997</v>
      </c>
      <c r="F1485" s="68">
        <v>0.15</v>
      </c>
      <c r="G1485" s="65"/>
      <c r="H1485" s="65" t="s">
        <v>2339</v>
      </c>
      <c r="I1485" s="127">
        <v>44587</v>
      </c>
      <c r="J1485" s="66" t="s">
        <v>2379</v>
      </c>
      <c r="K1485" s="83" t="s">
        <v>3404</v>
      </c>
      <c r="L1485" s="30">
        <v>52012</v>
      </c>
      <c r="M1485" s="83" t="str">
        <f>VLOOKUP(L1485,Kardex!$A$1:$I$4996,2,FALSE)</f>
        <v>GARIBAY CEDENO NATALIA GUADALUPE</v>
      </c>
      <c r="N1485" s="83" t="str">
        <f>VLOOKUP(L1485,Kardex!$A$1:$I$4996,4,FALSE)</f>
        <v>ASESOR</v>
      </c>
      <c r="O1485" s="83" t="str">
        <f>VLOOKUP(L1485,Kardex!$A$1:$I$4996,5,FALSE)</f>
        <v>BAJA</v>
      </c>
      <c r="P1485" s="49">
        <v>0.3</v>
      </c>
      <c r="Q1485" s="120">
        <f t="shared" si="47"/>
        <v>16.40025</v>
      </c>
    </row>
    <row r="1486" spans="1:17" s="125" customFormat="1" ht="12" customHeight="1">
      <c r="A1486" s="83" t="s">
        <v>2311</v>
      </c>
      <c r="B1486" s="84" t="s">
        <v>1249</v>
      </c>
      <c r="C1486" s="34">
        <v>4012000102772</v>
      </c>
      <c r="D1486" s="35">
        <v>712.14</v>
      </c>
      <c r="E1486" s="67">
        <f t="shared" si="46"/>
        <v>106.821</v>
      </c>
      <c r="F1486" s="68">
        <v>0.15</v>
      </c>
      <c r="G1486" s="65"/>
      <c r="H1486" s="65" t="s">
        <v>2339</v>
      </c>
      <c r="I1486" s="127">
        <v>44578</v>
      </c>
      <c r="J1486" s="66" t="s">
        <v>2379</v>
      </c>
      <c r="K1486" s="83" t="s">
        <v>3405</v>
      </c>
      <c r="L1486" s="30">
        <v>60454</v>
      </c>
      <c r="M1486" s="83" t="str">
        <f>VLOOKUP(L1486,Kardex!$A$1:$I$4996,2,FALSE)</f>
        <v>YEVERINO PALOMARES EDUARDO</v>
      </c>
      <c r="N1486" s="83" t="str">
        <f>VLOOKUP(L1486,Kardex!$A$1:$I$4996,4,FALSE)</f>
        <v>ASESOR</v>
      </c>
      <c r="O1486" s="83" t="str">
        <f>VLOOKUP(L1486,Kardex!$A$1:$I$4996,5,FALSE)</f>
        <v>BAJA</v>
      </c>
      <c r="P1486" s="49">
        <v>0.3</v>
      </c>
      <c r="Q1486" s="120">
        <f t="shared" si="47"/>
        <v>32.046299999999995</v>
      </c>
    </row>
    <row r="1487" spans="1:17" s="125" customFormat="1" ht="12" customHeight="1">
      <c r="A1487" s="83" t="s">
        <v>2311</v>
      </c>
      <c r="B1487" s="84" t="s">
        <v>1249</v>
      </c>
      <c r="C1487" s="34">
        <v>4011900339563</v>
      </c>
      <c r="D1487" s="35">
        <v>393.68</v>
      </c>
      <c r="E1487" s="67">
        <f t="shared" si="46"/>
        <v>51.179999999999993</v>
      </c>
      <c r="F1487" s="68">
        <v>0.13000406421459051</v>
      </c>
      <c r="G1487" s="65"/>
      <c r="H1487" s="65" t="s">
        <v>2339</v>
      </c>
      <c r="I1487" s="127">
        <v>44566</v>
      </c>
      <c r="J1487" s="66" t="s">
        <v>2379</v>
      </c>
      <c r="K1487" s="83" t="s">
        <v>3406</v>
      </c>
      <c r="L1487" s="30">
        <v>51290</v>
      </c>
      <c r="M1487" s="83" t="str">
        <f>VLOOKUP(L1487,Kardex!$A$1:$I$4996,2,FALSE)</f>
        <v>ALONSO TORRES EDGAR OSWALDO</v>
      </c>
      <c r="N1487" s="83" t="str">
        <f>VLOOKUP(L1487,Kardex!$A$1:$I$4996,4,FALSE)</f>
        <v>ASESOR</v>
      </c>
      <c r="O1487" s="83" t="str">
        <f>VLOOKUP(L1487,Kardex!$A$1:$I$4996,5,FALSE)</f>
        <v>SLP SAN LUIS POTOSI PEDREGAL</v>
      </c>
      <c r="P1487" s="49">
        <v>0.3</v>
      </c>
      <c r="Q1487" s="120">
        <f t="shared" si="47"/>
        <v>15.353999999999997</v>
      </c>
    </row>
    <row r="1488" spans="1:17" s="125" customFormat="1" ht="12" customHeight="1">
      <c r="A1488" s="83" t="s">
        <v>2335</v>
      </c>
      <c r="B1488" s="84" t="s">
        <v>1249</v>
      </c>
      <c r="C1488" s="34">
        <v>2882000001072</v>
      </c>
      <c r="D1488" s="35">
        <v>7105.04</v>
      </c>
      <c r="E1488" s="67">
        <f t="shared" si="46"/>
        <v>1349.9576</v>
      </c>
      <c r="F1488" s="68">
        <v>0.19</v>
      </c>
      <c r="G1488" s="65"/>
      <c r="H1488" s="65" t="s">
        <v>2266</v>
      </c>
      <c r="I1488" s="127">
        <v>44568</v>
      </c>
      <c r="J1488" s="66" t="s">
        <v>2379</v>
      </c>
      <c r="K1488" s="83" t="s">
        <v>4249</v>
      </c>
      <c r="L1488" s="30">
        <v>51290</v>
      </c>
      <c r="M1488" s="83" t="str">
        <f>VLOOKUP(L1488,Kardex!$A$1:$I$4996,2,FALSE)</f>
        <v>ALONSO TORRES EDGAR OSWALDO</v>
      </c>
      <c r="N1488" s="83" t="str">
        <f>VLOOKUP(L1488,Kardex!$A$1:$I$4996,4,FALSE)</f>
        <v>ASESOR</v>
      </c>
      <c r="O1488" s="83" t="str">
        <f>VLOOKUP(L1488,Kardex!$A$1:$I$4996,5,FALSE)</f>
        <v>SLP SAN LUIS POTOSI PEDREGAL</v>
      </c>
      <c r="P1488" s="49">
        <v>0.3</v>
      </c>
      <c r="Q1488" s="120">
        <f t="shared" si="47"/>
        <v>404.98728</v>
      </c>
    </row>
    <row r="1489" spans="1:17" s="125" customFormat="1" ht="12" customHeight="1">
      <c r="A1489" s="83" t="s">
        <v>2311</v>
      </c>
      <c r="B1489" s="84" t="s">
        <v>1249</v>
      </c>
      <c r="C1489" s="34">
        <v>4011900474374</v>
      </c>
      <c r="D1489" s="35">
        <v>3824.1</v>
      </c>
      <c r="E1489" s="67">
        <f t="shared" si="46"/>
        <v>573.61500000000001</v>
      </c>
      <c r="F1489" s="68">
        <v>0.15</v>
      </c>
      <c r="G1489" s="65"/>
      <c r="H1489" s="65" t="s">
        <v>2266</v>
      </c>
      <c r="I1489" s="127">
        <v>44568</v>
      </c>
      <c r="J1489" s="66" t="s">
        <v>2379</v>
      </c>
      <c r="K1489" s="83" t="s">
        <v>4250</v>
      </c>
      <c r="L1489" s="30">
        <v>51290</v>
      </c>
      <c r="M1489" s="83" t="str">
        <f>VLOOKUP(L1489,Kardex!$A$1:$I$4996,2,FALSE)</f>
        <v>ALONSO TORRES EDGAR OSWALDO</v>
      </c>
      <c r="N1489" s="83" t="str">
        <f>VLOOKUP(L1489,Kardex!$A$1:$I$4996,4,FALSE)</f>
        <v>ASESOR</v>
      </c>
      <c r="O1489" s="83" t="str">
        <f>VLOOKUP(L1489,Kardex!$A$1:$I$4996,5,FALSE)</f>
        <v>SLP SAN LUIS POTOSI PEDREGAL</v>
      </c>
      <c r="P1489" s="49">
        <v>0.3</v>
      </c>
      <c r="Q1489" s="120">
        <f t="shared" si="47"/>
        <v>172.08449999999999</v>
      </c>
    </row>
    <row r="1490" spans="1:17" s="125" customFormat="1" ht="12" customHeight="1">
      <c r="A1490" s="83" t="s">
        <v>2332</v>
      </c>
      <c r="B1490" s="84" t="s">
        <v>1249</v>
      </c>
      <c r="C1490" s="34">
        <v>1002100008619</v>
      </c>
      <c r="D1490" s="35">
        <v>-15000</v>
      </c>
      <c r="E1490" s="67">
        <f t="shared" si="46"/>
        <v>-3900</v>
      </c>
      <c r="F1490" s="68">
        <v>0.26</v>
      </c>
      <c r="G1490" s="65"/>
      <c r="H1490" s="65" t="s">
        <v>2266</v>
      </c>
      <c r="I1490" s="127">
        <v>44573</v>
      </c>
      <c r="J1490" s="66" t="s">
        <v>2322</v>
      </c>
      <c r="K1490" s="83" t="s">
        <v>4251</v>
      </c>
      <c r="L1490" s="30">
        <v>51290</v>
      </c>
      <c r="M1490" s="83" t="str">
        <f>VLOOKUP(L1490,Kardex!$A$1:$I$4996,2,FALSE)</f>
        <v>ALONSO TORRES EDGAR OSWALDO</v>
      </c>
      <c r="N1490" s="83" t="str">
        <f>VLOOKUP(L1490,Kardex!$A$1:$I$4996,4,FALSE)</f>
        <v>ASESOR</v>
      </c>
      <c r="O1490" s="83" t="str">
        <f>VLOOKUP(L1490,Kardex!$A$1:$I$4996,5,FALSE)</f>
        <v>SLP SAN LUIS POTOSI PEDREGAL</v>
      </c>
      <c r="P1490" s="49">
        <v>0.3</v>
      </c>
      <c r="Q1490" s="120">
        <f t="shared" si="47"/>
        <v>-1170</v>
      </c>
    </row>
    <row r="1491" spans="1:17" s="125" customFormat="1" ht="12" customHeight="1">
      <c r="A1491" s="83" t="s">
        <v>2311</v>
      </c>
      <c r="B1491" s="84" t="s">
        <v>1249</v>
      </c>
      <c r="C1491" s="34">
        <v>4011900474499</v>
      </c>
      <c r="D1491" s="35">
        <v>4255.55</v>
      </c>
      <c r="E1491" s="67">
        <f t="shared" si="46"/>
        <v>638.33249999999998</v>
      </c>
      <c r="F1491" s="68">
        <v>0.15</v>
      </c>
      <c r="G1491" s="65"/>
      <c r="H1491" s="65" t="s">
        <v>2266</v>
      </c>
      <c r="I1491" s="127">
        <v>44589</v>
      </c>
      <c r="J1491" s="66" t="s">
        <v>2379</v>
      </c>
      <c r="K1491" s="83" t="s">
        <v>4252</v>
      </c>
      <c r="L1491" s="30">
        <v>51290</v>
      </c>
      <c r="M1491" s="83" t="str">
        <f>VLOOKUP(L1491,Kardex!$A$1:$I$4996,2,FALSE)</f>
        <v>ALONSO TORRES EDGAR OSWALDO</v>
      </c>
      <c r="N1491" s="83" t="str">
        <f>VLOOKUP(L1491,Kardex!$A$1:$I$4996,4,FALSE)</f>
        <v>ASESOR</v>
      </c>
      <c r="O1491" s="83" t="str">
        <f>VLOOKUP(L1491,Kardex!$A$1:$I$4996,5,FALSE)</f>
        <v>SLP SAN LUIS POTOSI PEDREGAL</v>
      </c>
      <c r="P1491" s="49">
        <v>0.3</v>
      </c>
      <c r="Q1491" s="120">
        <f t="shared" si="47"/>
        <v>191.49974999999998</v>
      </c>
    </row>
    <row r="1492" spans="1:17" s="125" customFormat="1" ht="12" customHeight="1">
      <c r="A1492" s="83" t="s">
        <v>2311</v>
      </c>
      <c r="B1492" s="84" t="s">
        <v>1249</v>
      </c>
      <c r="C1492" s="34">
        <v>4011900499442</v>
      </c>
      <c r="D1492" s="35">
        <v>240.24</v>
      </c>
      <c r="E1492" s="67">
        <f t="shared" si="46"/>
        <v>36.036000000000001</v>
      </c>
      <c r="F1492" s="68">
        <v>0.15</v>
      </c>
      <c r="G1492" s="65"/>
      <c r="H1492" s="65" t="s">
        <v>2339</v>
      </c>
      <c r="I1492" s="127">
        <v>44589</v>
      </c>
      <c r="J1492" s="66" t="s">
        <v>2379</v>
      </c>
      <c r="K1492" s="83" t="s">
        <v>3407</v>
      </c>
      <c r="L1492" s="30">
        <v>63495</v>
      </c>
      <c r="M1492" s="83" t="str">
        <f>VLOOKUP(L1492,Kardex!$A$1:$I$4996,2,FALSE)</f>
        <v>PEREZ GOMEZ OSCAR ARMANDO</v>
      </c>
      <c r="N1492" s="83" t="str">
        <f>VLOOKUP(L1492,Kardex!$A$1:$I$4996,4,FALSE)</f>
        <v>EJECUTIVO DE SERVICIO</v>
      </c>
      <c r="O1492" s="83" t="str">
        <f>VLOOKUP(L1492,Kardex!$A$1:$I$4996,5,FALSE)</f>
        <v>BAJA</v>
      </c>
      <c r="P1492" s="49">
        <v>0.3</v>
      </c>
      <c r="Q1492" s="120">
        <f t="shared" si="47"/>
        <v>10.8108</v>
      </c>
    </row>
    <row r="1493" spans="1:17" s="125" customFormat="1" ht="12" customHeight="1">
      <c r="A1493" s="83" t="s">
        <v>2311</v>
      </c>
      <c r="B1493" s="84" t="s">
        <v>1249</v>
      </c>
      <c r="C1493" s="34">
        <v>4012200029162</v>
      </c>
      <c r="D1493" s="35">
        <v>5876.84</v>
      </c>
      <c r="E1493" s="67">
        <f t="shared" si="46"/>
        <v>881.52599999999995</v>
      </c>
      <c r="F1493" s="68">
        <v>0.15</v>
      </c>
      <c r="G1493" s="65"/>
      <c r="H1493" s="65" t="s">
        <v>2266</v>
      </c>
      <c r="I1493" s="127">
        <v>44592</v>
      </c>
      <c r="J1493" s="66" t="s">
        <v>2322</v>
      </c>
      <c r="K1493" s="83" t="s">
        <v>4253</v>
      </c>
      <c r="L1493" s="30">
        <v>51290</v>
      </c>
      <c r="M1493" s="83" t="str">
        <f>VLOOKUP(L1493,Kardex!$A$1:$I$4996,2,FALSE)</f>
        <v>ALONSO TORRES EDGAR OSWALDO</v>
      </c>
      <c r="N1493" s="83" t="str">
        <f>VLOOKUP(L1493,Kardex!$A$1:$I$4996,4,FALSE)</f>
        <v>ASESOR</v>
      </c>
      <c r="O1493" s="83" t="str">
        <f>VLOOKUP(L1493,Kardex!$A$1:$I$4996,5,FALSE)</f>
        <v>SLP SAN LUIS POTOSI PEDREGAL</v>
      </c>
      <c r="P1493" s="49">
        <v>0.3</v>
      </c>
      <c r="Q1493" s="120">
        <f t="shared" si="47"/>
        <v>264.45779999999996</v>
      </c>
    </row>
    <row r="1494" spans="1:17" s="125" customFormat="1" ht="12" customHeight="1">
      <c r="A1494" s="83" t="s">
        <v>2311</v>
      </c>
      <c r="B1494" s="84" t="s">
        <v>1249</v>
      </c>
      <c r="C1494" s="34">
        <v>4012100054095</v>
      </c>
      <c r="D1494" s="35">
        <v>1703.99</v>
      </c>
      <c r="E1494" s="67">
        <f t="shared" si="46"/>
        <v>255.5985</v>
      </c>
      <c r="F1494" s="68">
        <v>0.15</v>
      </c>
      <c r="G1494" s="65"/>
      <c r="H1494" s="65" t="s">
        <v>2308</v>
      </c>
      <c r="I1494" s="127">
        <v>44593</v>
      </c>
      <c r="J1494" s="66" t="s">
        <v>2379</v>
      </c>
      <c r="K1494" s="83" t="s">
        <v>4254</v>
      </c>
      <c r="L1494" s="30">
        <v>51290</v>
      </c>
      <c r="M1494" s="83" t="str">
        <f>VLOOKUP(L1494,Kardex!$A$1:$I$4996,2,FALSE)</f>
        <v>ALONSO TORRES EDGAR OSWALDO</v>
      </c>
      <c r="N1494" s="83" t="str">
        <f>VLOOKUP(L1494,Kardex!$A$1:$I$4996,4,FALSE)</f>
        <v>ASESOR</v>
      </c>
      <c r="O1494" s="83" t="str">
        <f>VLOOKUP(L1494,Kardex!$A$1:$I$4996,5,FALSE)</f>
        <v>SLP SAN LUIS POTOSI PEDREGAL</v>
      </c>
      <c r="P1494" s="49">
        <v>0.3</v>
      </c>
      <c r="Q1494" s="120">
        <f t="shared" si="47"/>
        <v>76.679549999999992</v>
      </c>
    </row>
    <row r="1495" spans="1:17" s="125" customFormat="1" ht="12" customHeight="1">
      <c r="A1495" s="83" t="s">
        <v>2311</v>
      </c>
      <c r="B1495" s="84" t="s">
        <v>1249</v>
      </c>
      <c r="C1495" s="34">
        <v>4012000088390</v>
      </c>
      <c r="D1495" s="35">
        <v>440.02</v>
      </c>
      <c r="E1495" s="67">
        <f t="shared" si="46"/>
        <v>66.003</v>
      </c>
      <c r="F1495" s="68">
        <v>0.15</v>
      </c>
      <c r="G1495" s="65"/>
      <c r="H1495" s="65" t="s">
        <v>2339</v>
      </c>
      <c r="I1495" s="127">
        <v>44575</v>
      </c>
      <c r="J1495" s="66" t="s">
        <v>2379</v>
      </c>
      <c r="K1495" s="83" t="s">
        <v>2585</v>
      </c>
      <c r="L1495" s="30">
        <v>53538</v>
      </c>
      <c r="M1495" s="83" t="str">
        <f>VLOOKUP(L1495,Kardex!$A$1:$I$4996,2,FALSE)</f>
        <v>CORNEJO DE LA ROSA LUIS EDUARDO</v>
      </c>
      <c r="N1495" s="83" t="str">
        <f>VLOOKUP(L1495,Kardex!$A$1:$I$4996,4,FALSE)</f>
        <v>ASESOR SENIOR</v>
      </c>
      <c r="O1495" s="83" t="str">
        <f>VLOOKUP(L1495,Kardex!$A$1:$I$4996,5,FALSE)</f>
        <v>BAJA</v>
      </c>
      <c r="P1495" s="49">
        <v>0.3</v>
      </c>
      <c r="Q1495" s="120">
        <f t="shared" si="47"/>
        <v>19.800899999999999</v>
      </c>
    </row>
    <row r="1496" spans="1:17" s="125" customFormat="1" ht="12" customHeight="1">
      <c r="A1496" s="83" t="s">
        <v>2338</v>
      </c>
      <c r="B1496" s="84" t="s">
        <v>1249</v>
      </c>
      <c r="C1496" s="34">
        <v>3101900004608</v>
      </c>
      <c r="D1496" s="35">
        <v>439.82</v>
      </c>
      <c r="E1496" s="67">
        <f t="shared" si="46"/>
        <v>57.176600000000001</v>
      </c>
      <c r="F1496" s="68">
        <v>0.13</v>
      </c>
      <c r="G1496" s="65"/>
      <c r="H1496" s="65" t="s">
        <v>2339</v>
      </c>
      <c r="I1496" s="127">
        <v>44587</v>
      </c>
      <c r="J1496" s="66" t="s">
        <v>2379</v>
      </c>
      <c r="K1496" s="83" t="s">
        <v>3408</v>
      </c>
      <c r="L1496" s="30">
        <v>53538</v>
      </c>
      <c r="M1496" s="83" t="str">
        <f>VLOOKUP(L1496,Kardex!$A$1:$I$4996,2,FALSE)</f>
        <v>CORNEJO DE LA ROSA LUIS EDUARDO</v>
      </c>
      <c r="N1496" s="83" t="str">
        <f>VLOOKUP(L1496,Kardex!$A$1:$I$4996,4,FALSE)</f>
        <v>ASESOR SENIOR</v>
      </c>
      <c r="O1496" s="83" t="str">
        <f>VLOOKUP(L1496,Kardex!$A$1:$I$4996,5,FALSE)</f>
        <v>BAJA</v>
      </c>
      <c r="P1496" s="49">
        <v>0.3</v>
      </c>
      <c r="Q1496" s="120">
        <f t="shared" si="47"/>
        <v>17.152979999999999</v>
      </c>
    </row>
    <row r="1497" spans="1:17" s="125" customFormat="1" ht="12" customHeight="1">
      <c r="A1497" s="83" t="s">
        <v>2311</v>
      </c>
      <c r="B1497" s="84" t="s">
        <v>1249</v>
      </c>
      <c r="C1497" s="34">
        <v>4012000243734</v>
      </c>
      <c r="D1497" s="35">
        <v>999.17</v>
      </c>
      <c r="E1497" s="67">
        <f t="shared" si="46"/>
        <v>149.87549999999999</v>
      </c>
      <c r="F1497" s="68">
        <v>0.15</v>
      </c>
      <c r="G1497" s="65"/>
      <c r="H1497" s="65" t="s">
        <v>2339</v>
      </c>
      <c r="I1497" s="127">
        <v>44593</v>
      </c>
      <c r="J1497" s="66" t="s">
        <v>2379</v>
      </c>
      <c r="K1497" s="83" t="s">
        <v>3409</v>
      </c>
      <c r="L1497" s="30">
        <v>53538</v>
      </c>
      <c r="M1497" s="83" t="str">
        <f>VLOOKUP(L1497,Kardex!$A$1:$I$4996,2,FALSE)</f>
        <v>CORNEJO DE LA ROSA LUIS EDUARDO</v>
      </c>
      <c r="N1497" s="83" t="str">
        <f>VLOOKUP(L1497,Kardex!$A$1:$I$4996,4,FALSE)</f>
        <v>ASESOR SENIOR</v>
      </c>
      <c r="O1497" s="83" t="str">
        <f>VLOOKUP(L1497,Kardex!$A$1:$I$4996,5,FALSE)</f>
        <v>BAJA</v>
      </c>
      <c r="P1497" s="49">
        <v>0.3</v>
      </c>
      <c r="Q1497" s="120">
        <f t="shared" si="47"/>
        <v>44.962649999999996</v>
      </c>
    </row>
    <row r="1498" spans="1:17" s="125" customFormat="1" ht="12" customHeight="1">
      <c r="A1498" s="83" t="s">
        <v>2311</v>
      </c>
      <c r="B1498" s="84" t="s">
        <v>1249</v>
      </c>
      <c r="C1498" s="34">
        <v>4012000005036</v>
      </c>
      <c r="D1498" s="35">
        <v>497.49</v>
      </c>
      <c r="E1498" s="67">
        <f t="shared" si="46"/>
        <v>74.623499999999993</v>
      </c>
      <c r="F1498" s="68">
        <v>0.15</v>
      </c>
      <c r="G1498" s="65"/>
      <c r="H1498" s="65" t="s">
        <v>2339</v>
      </c>
      <c r="I1498" s="127">
        <v>44568</v>
      </c>
      <c r="J1498" s="66" t="s">
        <v>2379</v>
      </c>
      <c r="K1498" s="83" t="s">
        <v>2680</v>
      </c>
      <c r="L1498" s="30">
        <v>50621</v>
      </c>
      <c r="M1498" s="83" t="str">
        <f>VLOOKUP(L1498,Kardex!$A$1:$I$4996,2,FALSE)</f>
        <v>DELGADO MARTINEZ MAURO</v>
      </c>
      <c r="N1498" s="83" t="str">
        <f>VLOOKUP(L1498,Kardex!$A$1:$I$4996,4,FALSE)</f>
        <v>ASESOR</v>
      </c>
      <c r="O1498" s="83" t="str">
        <f>VLOOKUP(L1498,Kardex!$A$1:$I$4996,5,FALSE)</f>
        <v>BAJA</v>
      </c>
      <c r="P1498" s="49">
        <v>0.3</v>
      </c>
      <c r="Q1498" s="120">
        <f t="shared" si="47"/>
        <v>22.387049999999999</v>
      </c>
    </row>
    <row r="1499" spans="1:17" s="125" customFormat="1" ht="12" customHeight="1">
      <c r="A1499" s="83" t="s">
        <v>2338</v>
      </c>
      <c r="B1499" s="84" t="s">
        <v>1249</v>
      </c>
      <c r="C1499" s="34">
        <v>3102000004072</v>
      </c>
      <c r="D1499" s="35">
        <v>218.11</v>
      </c>
      <c r="E1499" s="67">
        <f t="shared" si="46"/>
        <v>28.354300000000002</v>
      </c>
      <c r="F1499" s="68">
        <v>0.13</v>
      </c>
      <c r="G1499" s="65"/>
      <c r="H1499" s="65" t="s">
        <v>2339</v>
      </c>
      <c r="I1499" s="127">
        <v>44575</v>
      </c>
      <c r="J1499" s="66" t="s">
        <v>2379</v>
      </c>
      <c r="K1499" s="83" t="s">
        <v>3410</v>
      </c>
      <c r="L1499" s="30">
        <v>64388</v>
      </c>
      <c r="M1499" s="83" t="str">
        <f>VLOOKUP(L1499,Kardex!$A$1:$I$4996,2,FALSE)</f>
        <v>MEJIA RUIZ ALEJANDRO</v>
      </c>
      <c r="N1499" s="83" t="str">
        <f>VLOOKUP(L1499,Kardex!$A$1:$I$4996,4,FALSE)</f>
        <v>DIRECTOR DE CENTRO FINANCIERO</v>
      </c>
      <c r="O1499" s="83" t="str">
        <f>VLOOKUP(L1499,Kardex!$A$1:$I$4996,5,FALSE)</f>
        <v>SLP SAN LUIS POTOSI PEDREGAL</v>
      </c>
      <c r="P1499" s="49">
        <v>0.3</v>
      </c>
      <c r="Q1499" s="120">
        <f t="shared" si="47"/>
        <v>8.5062899999999999</v>
      </c>
    </row>
    <row r="1500" spans="1:17" s="125" customFormat="1" ht="12" customHeight="1">
      <c r="A1500" s="83" t="s">
        <v>2311</v>
      </c>
      <c r="B1500" s="84" t="s">
        <v>1249</v>
      </c>
      <c r="C1500" s="34">
        <v>4011900491360</v>
      </c>
      <c r="D1500" s="35">
        <v>206.34</v>
      </c>
      <c r="E1500" s="67">
        <f t="shared" si="46"/>
        <v>30.951000000000001</v>
      </c>
      <c r="F1500" s="68">
        <v>0.15</v>
      </c>
      <c r="G1500" s="65"/>
      <c r="H1500" s="65" t="s">
        <v>2339</v>
      </c>
      <c r="I1500" s="127">
        <v>44581</v>
      </c>
      <c r="J1500" s="66" t="s">
        <v>2379</v>
      </c>
      <c r="K1500" s="83" t="s">
        <v>3411</v>
      </c>
      <c r="L1500" s="30">
        <v>50621</v>
      </c>
      <c r="M1500" s="83" t="str">
        <f>VLOOKUP(L1500,Kardex!$A$1:$I$4996,2,FALSE)</f>
        <v>DELGADO MARTINEZ MAURO</v>
      </c>
      <c r="N1500" s="83" t="str">
        <f>VLOOKUP(L1500,Kardex!$A$1:$I$4996,4,FALSE)</f>
        <v>ASESOR</v>
      </c>
      <c r="O1500" s="83" t="str">
        <f>VLOOKUP(L1500,Kardex!$A$1:$I$4996,5,FALSE)</f>
        <v>BAJA</v>
      </c>
      <c r="P1500" s="49">
        <v>0.3</v>
      </c>
      <c r="Q1500" s="120">
        <f t="shared" si="47"/>
        <v>9.2852999999999994</v>
      </c>
    </row>
    <row r="1501" spans="1:17" s="125" customFormat="1" ht="12" customHeight="1">
      <c r="A1501" s="83" t="s">
        <v>2338</v>
      </c>
      <c r="B1501" s="84" t="s">
        <v>1249</v>
      </c>
      <c r="C1501" s="34">
        <v>3101900015165</v>
      </c>
      <c r="D1501" s="35">
        <v>405.89</v>
      </c>
      <c r="E1501" s="67">
        <f t="shared" si="46"/>
        <v>52.765700000000002</v>
      </c>
      <c r="F1501" s="68">
        <v>0.13</v>
      </c>
      <c r="G1501" s="65"/>
      <c r="H1501" s="65" t="s">
        <v>2339</v>
      </c>
      <c r="I1501" s="127">
        <v>44594</v>
      </c>
      <c r="J1501" s="66" t="s">
        <v>2379</v>
      </c>
      <c r="K1501" s="83" t="s">
        <v>3674</v>
      </c>
      <c r="L1501" s="30">
        <v>50621</v>
      </c>
      <c r="M1501" s="83" t="str">
        <f>VLOOKUP(L1501,Kardex!$A$1:$I$4996,2,FALSE)</f>
        <v>DELGADO MARTINEZ MAURO</v>
      </c>
      <c r="N1501" s="83" t="str">
        <f>VLOOKUP(L1501,Kardex!$A$1:$I$4996,4,FALSE)</f>
        <v>ASESOR</v>
      </c>
      <c r="O1501" s="83" t="str">
        <f>VLOOKUP(L1501,Kardex!$A$1:$I$4996,5,FALSE)</f>
        <v>BAJA</v>
      </c>
      <c r="P1501" s="49">
        <v>0.3</v>
      </c>
      <c r="Q1501" s="120">
        <f t="shared" si="47"/>
        <v>15.82971</v>
      </c>
    </row>
    <row r="1502" spans="1:17" s="125" customFormat="1" ht="12" customHeight="1">
      <c r="A1502" s="83" t="s">
        <v>2338</v>
      </c>
      <c r="B1502" s="84" t="s">
        <v>1249</v>
      </c>
      <c r="C1502" s="34">
        <v>3101900012991</v>
      </c>
      <c r="D1502" s="35">
        <v>599.05999999999995</v>
      </c>
      <c r="E1502" s="67">
        <f t="shared" si="46"/>
        <v>77.877799999999993</v>
      </c>
      <c r="F1502" s="68">
        <v>0.13</v>
      </c>
      <c r="G1502" s="65"/>
      <c r="H1502" s="65" t="s">
        <v>2339</v>
      </c>
      <c r="I1502" s="127">
        <v>44588</v>
      </c>
      <c r="J1502" s="66" t="s">
        <v>2379</v>
      </c>
      <c r="K1502" s="83" t="s">
        <v>3412</v>
      </c>
      <c r="L1502" s="30">
        <v>51290</v>
      </c>
      <c r="M1502" s="83" t="str">
        <f>VLOOKUP(L1502,Kardex!$A$1:$I$4996,2,FALSE)</f>
        <v>ALONSO TORRES EDGAR OSWALDO</v>
      </c>
      <c r="N1502" s="83" t="str">
        <f>VLOOKUP(L1502,Kardex!$A$1:$I$4996,4,FALSE)</f>
        <v>ASESOR</v>
      </c>
      <c r="O1502" s="83" t="str">
        <f>VLOOKUP(L1502,Kardex!$A$1:$I$4996,5,FALSE)</f>
        <v>SLP SAN LUIS POTOSI PEDREGAL</v>
      </c>
      <c r="P1502" s="49">
        <v>0.3</v>
      </c>
      <c r="Q1502" s="120">
        <f t="shared" si="47"/>
        <v>23.363339999999997</v>
      </c>
    </row>
    <row r="1503" spans="1:17" s="125" customFormat="1" ht="12" customHeight="1">
      <c r="A1503" s="83" t="s">
        <v>2311</v>
      </c>
      <c r="B1503" s="84" t="s">
        <v>1249</v>
      </c>
      <c r="C1503" s="34">
        <v>4022100010770</v>
      </c>
      <c r="D1503" s="35">
        <v>8085.94</v>
      </c>
      <c r="E1503" s="67">
        <f t="shared" si="46"/>
        <v>1212.8909999999998</v>
      </c>
      <c r="F1503" s="68">
        <v>0.15</v>
      </c>
      <c r="G1503" s="65"/>
      <c r="H1503" s="65" t="s">
        <v>2266</v>
      </c>
      <c r="I1503" s="127">
        <v>44575</v>
      </c>
      <c r="J1503" s="66" t="s">
        <v>2379</v>
      </c>
      <c r="K1503" s="83" t="s">
        <v>4255</v>
      </c>
      <c r="L1503" s="30">
        <v>235</v>
      </c>
      <c r="M1503" s="83" t="str">
        <f>VLOOKUP(L1503,Kardex!$A$1:$I$4996,2,FALSE)</f>
        <v>MALO LOZANO MARTHA CAROLINA</v>
      </c>
      <c r="N1503" s="83" t="str">
        <f>VLOOKUP(L1503,Kardex!$A$1:$I$4996,4,FALSE)</f>
        <v>SUBDIRECTOR DE GESTION</v>
      </c>
      <c r="O1503" s="83" t="str">
        <f>VLOOKUP(L1503,Kardex!$A$1:$I$4996,5,FALSE)</f>
        <v>SLP SAN LUIS POTOSI PEDREGAL</v>
      </c>
      <c r="P1503" s="49">
        <v>0.3</v>
      </c>
      <c r="Q1503" s="120">
        <f t="shared" si="47"/>
        <v>363.86729999999994</v>
      </c>
    </row>
    <row r="1504" spans="1:17" s="125" customFormat="1" ht="12" customHeight="1">
      <c r="A1504" s="83" t="s">
        <v>2311</v>
      </c>
      <c r="B1504" s="84" t="s">
        <v>1249</v>
      </c>
      <c r="C1504" s="34">
        <v>4012000057107</v>
      </c>
      <c r="D1504" s="35">
        <v>217.07</v>
      </c>
      <c r="E1504" s="67">
        <f t="shared" si="46"/>
        <v>32.560499999999998</v>
      </c>
      <c r="F1504" s="68">
        <v>0.15</v>
      </c>
      <c r="G1504" s="65"/>
      <c r="H1504" s="65" t="s">
        <v>2339</v>
      </c>
      <c r="I1504" s="127">
        <v>44580</v>
      </c>
      <c r="J1504" s="66" t="s">
        <v>2379</v>
      </c>
      <c r="K1504" s="83" t="s">
        <v>3413</v>
      </c>
      <c r="L1504" s="30">
        <v>60847</v>
      </c>
      <c r="M1504" s="83" t="str">
        <f>VLOOKUP(L1504,Kardex!$A$1:$I$4996,2,FALSE)</f>
        <v>LARRAGA  ALMAZAN ALFREDO</v>
      </c>
      <c r="N1504" s="83" t="str">
        <f>VLOOKUP(L1504,Kardex!$A$1:$I$4996,4,FALSE)</f>
        <v>ASESOR</v>
      </c>
      <c r="O1504" s="83" t="str">
        <f>VLOOKUP(L1504,Kardex!$A$1:$I$4996,5,FALSE)</f>
        <v>BAJA</v>
      </c>
      <c r="P1504" s="49">
        <v>0.3</v>
      </c>
      <c r="Q1504" s="120">
        <f t="shared" si="47"/>
        <v>9.7681499999999986</v>
      </c>
    </row>
    <row r="1505" spans="1:17" s="125" customFormat="1" ht="12" customHeight="1">
      <c r="A1505" s="83" t="s">
        <v>2311</v>
      </c>
      <c r="B1505" s="84" t="s">
        <v>1249</v>
      </c>
      <c r="C1505" s="34">
        <v>4012100290273</v>
      </c>
      <c r="D1505" s="35">
        <v>275.56</v>
      </c>
      <c r="E1505" s="67">
        <f t="shared" si="46"/>
        <v>41.333999999999996</v>
      </c>
      <c r="F1505" s="68">
        <v>0.15</v>
      </c>
      <c r="G1505" s="65"/>
      <c r="H1505" s="65" t="s">
        <v>2339</v>
      </c>
      <c r="I1505" s="127">
        <v>44579</v>
      </c>
      <c r="J1505" s="66" t="s">
        <v>2322</v>
      </c>
      <c r="K1505" s="83" t="s">
        <v>3414</v>
      </c>
      <c r="L1505" s="30">
        <v>173</v>
      </c>
      <c r="M1505" s="83" t="str">
        <f>VLOOKUP(L1505,Kardex!$A$1:$I$4996,2,FALSE)</f>
        <v>LEIJA GUTIERREZ JOSE LUIS RAUL</v>
      </c>
      <c r="N1505" s="83" t="str">
        <f>VLOOKUP(L1505,Kardex!$A$1:$I$4996,4,FALSE)</f>
        <v>ASESOR SENIOR</v>
      </c>
      <c r="O1505" s="83" t="str">
        <f>VLOOKUP(L1505,Kardex!$A$1:$I$4996,5,FALSE)</f>
        <v>SLP SAN LUIS POTOSI PEDREGAL</v>
      </c>
      <c r="P1505" s="49">
        <v>0.3</v>
      </c>
      <c r="Q1505" s="120">
        <f t="shared" si="47"/>
        <v>12.400199999999998</v>
      </c>
    </row>
    <row r="1506" spans="1:17" s="125" customFormat="1" ht="12" customHeight="1">
      <c r="A1506" s="83" t="s">
        <v>2311</v>
      </c>
      <c r="B1506" s="84" t="s">
        <v>1249</v>
      </c>
      <c r="C1506" s="34">
        <v>4012100197819</v>
      </c>
      <c r="D1506" s="35">
        <v>334.06</v>
      </c>
      <c r="E1506" s="67">
        <f t="shared" si="46"/>
        <v>50.109000000000002</v>
      </c>
      <c r="F1506" s="68">
        <v>0.15</v>
      </c>
      <c r="G1506" s="65"/>
      <c r="H1506" s="65" t="s">
        <v>2339</v>
      </c>
      <c r="I1506" s="127">
        <v>44585</v>
      </c>
      <c r="J1506" s="66" t="s">
        <v>2322</v>
      </c>
      <c r="K1506" s="83" t="s">
        <v>3414</v>
      </c>
      <c r="L1506" s="30">
        <v>173</v>
      </c>
      <c r="M1506" s="83" t="str">
        <f>VLOOKUP(L1506,Kardex!$A$1:$I$4996,2,FALSE)</f>
        <v>LEIJA GUTIERREZ JOSE LUIS RAUL</v>
      </c>
      <c r="N1506" s="83" t="str">
        <f>VLOOKUP(L1506,Kardex!$A$1:$I$4996,4,FALSE)</f>
        <v>ASESOR SENIOR</v>
      </c>
      <c r="O1506" s="83" t="str">
        <f>VLOOKUP(L1506,Kardex!$A$1:$I$4996,5,FALSE)</f>
        <v>SLP SAN LUIS POTOSI PEDREGAL</v>
      </c>
      <c r="P1506" s="49">
        <v>0.3</v>
      </c>
      <c r="Q1506" s="120">
        <f t="shared" si="47"/>
        <v>15.0327</v>
      </c>
    </row>
    <row r="1507" spans="1:17" s="125" customFormat="1" ht="12" customHeight="1">
      <c r="A1507" s="83" t="s">
        <v>2311</v>
      </c>
      <c r="B1507" s="84" t="s">
        <v>1249</v>
      </c>
      <c r="C1507" s="34">
        <v>4012100198161</v>
      </c>
      <c r="D1507" s="35">
        <v>217.52</v>
      </c>
      <c r="E1507" s="67">
        <f t="shared" si="46"/>
        <v>32.628</v>
      </c>
      <c r="F1507" s="68">
        <v>0.15</v>
      </c>
      <c r="G1507" s="65"/>
      <c r="H1507" s="65" t="s">
        <v>2339</v>
      </c>
      <c r="I1507" s="127">
        <v>44585</v>
      </c>
      <c r="J1507" s="66" t="s">
        <v>2322</v>
      </c>
      <c r="K1507" s="83" t="s">
        <v>2485</v>
      </c>
      <c r="L1507" s="30">
        <v>173</v>
      </c>
      <c r="M1507" s="83" t="str">
        <f>VLOOKUP(L1507,Kardex!$A$1:$I$4996,2,FALSE)</f>
        <v>LEIJA GUTIERREZ JOSE LUIS RAUL</v>
      </c>
      <c r="N1507" s="83" t="str">
        <f>VLOOKUP(L1507,Kardex!$A$1:$I$4996,4,FALSE)</f>
        <v>ASESOR SENIOR</v>
      </c>
      <c r="O1507" s="83" t="str">
        <f>VLOOKUP(L1507,Kardex!$A$1:$I$4996,5,FALSE)</f>
        <v>SLP SAN LUIS POTOSI PEDREGAL</v>
      </c>
      <c r="P1507" s="49">
        <v>0.3</v>
      </c>
      <c r="Q1507" s="120">
        <f t="shared" si="47"/>
        <v>9.7883999999999993</v>
      </c>
    </row>
    <row r="1508" spans="1:17" s="125" customFormat="1" ht="12" customHeight="1">
      <c r="A1508" s="83" t="s">
        <v>2332</v>
      </c>
      <c r="B1508" s="84" t="s">
        <v>1249</v>
      </c>
      <c r="C1508" s="34">
        <v>1002000000541</v>
      </c>
      <c r="D1508" s="35">
        <v>2500</v>
      </c>
      <c r="E1508" s="67">
        <f t="shared" si="46"/>
        <v>650</v>
      </c>
      <c r="F1508" s="68">
        <v>0.26</v>
      </c>
      <c r="G1508" s="65"/>
      <c r="H1508" s="65" t="s">
        <v>2266</v>
      </c>
      <c r="I1508" s="127">
        <v>44582</v>
      </c>
      <c r="J1508" s="66" t="s">
        <v>2379</v>
      </c>
      <c r="K1508" s="83" t="s">
        <v>4256</v>
      </c>
      <c r="L1508" s="30">
        <v>250</v>
      </c>
      <c r="M1508" s="83" t="str">
        <f>VLOOKUP(L1508,Kardex!$A$1:$I$4996,2,FALSE)</f>
        <v>MANZUR SANDOVAL MARTHA CECILIA</v>
      </c>
      <c r="N1508" s="83" t="str">
        <f>VLOOKUP(L1508,Kardex!$A$1:$I$4996,4,FALSE)</f>
        <v>ASESOR</v>
      </c>
      <c r="O1508" s="83" t="str">
        <f>VLOOKUP(L1508,Kardex!$A$1:$I$4996,5,FALSE)</f>
        <v>BAJA</v>
      </c>
      <c r="P1508" s="49">
        <v>0.3</v>
      </c>
      <c r="Q1508" s="120">
        <f t="shared" si="47"/>
        <v>195</v>
      </c>
    </row>
    <row r="1509" spans="1:17" s="125" customFormat="1" ht="12" customHeight="1">
      <c r="A1509" s="83" t="s">
        <v>2338</v>
      </c>
      <c r="B1509" s="84" t="s">
        <v>1249</v>
      </c>
      <c r="C1509" s="34">
        <v>3101900011394</v>
      </c>
      <c r="D1509" s="35">
        <v>399.75</v>
      </c>
      <c r="E1509" s="67">
        <f t="shared" si="46"/>
        <v>51.967500000000001</v>
      </c>
      <c r="F1509" s="68">
        <v>0.13</v>
      </c>
      <c r="G1509" s="65"/>
      <c r="H1509" s="65" t="s">
        <v>2339</v>
      </c>
      <c r="I1509" s="127">
        <v>44589</v>
      </c>
      <c r="J1509" s="66" t="s">
        <v>2379</v>
      </c>
      <c r="K1509" s="83" t="s">
        <v>3417</v>
      </c>
      <c r="L1509" s="30">
        <v>186</v>
      </c>
      <c r="M1509" s="83" t="str">
        <f>VLOOKUP(L1509,Kardex!$A$1:$I$4996,2,FALSE)</f>
        <v>MARTINEZ MARTINEZ JOSE BENITO</v>
      </c>
      <c r="N1509" s="83" t="str">
        <f>VLOOKUP(L1509,Kardex!$A$1:$I$4996,4,FALSE)</f>
        <v>SUBDIRECTOR DE PROMOCION</v>
      </c>
      <c r="O1509" s="83" t="str">
        <f>VLOOKUP(L1509,Kardex!$A$1:$I$4996,5,FALSE)</f>
        <v>BAJA</v>
      </c>
      <c r="P1509" s="49">
        <v>0.3</v>
      </c>
      <c r="Q1509" s="120">
        <f t="shared" si="47"/>
        <v>15.590249999999999</v>
      </c>
    </row>
    <row r="1510" spans="1:17" s="125" customFormat="1" ht="12" customHeight="1">
      <c r="A1510" s="83" t="s">
        <v>2311</v>
      </c>
      <c r="B1510" s="84" t="s">
        <v>1249</v>
      </c>
      <c r="C1510" s="34">
        <v>4011900439171</v>
      </c>
      <c r="D1510" s="35">
        <v>2820.88</v>
      </c>
      <c r="E1510" s="67">
        <f t="shared" si="46"/>
        <v>423.13200000000001</v>
      </c>
      <c r="F1510" s="68">
        <v>0.15</v>
      </c>
      <c r="G1510" s="65"/>
      <c r="H1510" s="65" t="s">
        <v>2266</v>
      </c>
      <c r="I1510" s="127">
        <v>44574</v>
      </c>
      <c r="J1510" s="66" t="s">
        <v>2379</v>
      </c>
      <c r="K1510" s="83" t="s">
        <v>4257</v>
      </c>
      <c r="L1510" s="30">
        <v>6825</v>
      </c>
      <c r="M1510" s="83" t="str">
        <f>VLOOKUP(L1510,Kardex!$A$1:$I$4996,2,FALSE)</f>
        <v>AVILA VALDES ERNESTO</v>
      </c>
      <c r="N1510" s="83" t="str">
        <f>VLOOKUP(L1510,Kardex!$A$1:$I$4996,4,FALSE)</f>
        <v>ASESOR BANCA ESPECIALIZADA</v>
      </c>
      <c r="O1510" s="83" t="str">
        <f>VLOOKUP(L1510,Kardex!$A$1:$I$4996,5,FALSE)</f>
        <v>CD MX MONTES URALES</v>
      </c>
      <c r="P1510" s="49">
        <v>0.3</v>
      </c>
      <c r="Q1510" s="120">
        <f t="shared" si="47"/>
        <v>126.9396</v>
      </c>
    </row>
    <row r="1511" spans="1:17" s="125" customFormat="1" ht="12" customHeight="1">
      <c r="A1511" s="83" t="s">
        <v>2311</v>
      </c>
      <c r="B1511" s="84" t="s">
        <v>1249</v>
      </c>
      <c r="C1511" s="34">
        <v>4011900336421</v>
      </c>
      <c r="D1511" s="35">
        <v>333.03</v>
      </c>
      <c r="E1511" s="67">
        <f t="shared" si="46"/>
        <v>49.954499999999996</v>
      </c>
      <c r="F1511" s="68">
        <v>0.15</v>
      </c>
      <c r="G1511" s="65"/>
      <c r="H1511" s="65" t="s">
        <v>2339</v>
      </c>
      <c r="I1511" s="127">
        <v>44589</v>
      </c>
      <c r="J1511" s="66" t="s">
        <v>2379</v>
      </c>
      <c r="K1511" s="83" t="s">
        <v>3418</v>
      </c>
      <c r="L1511" s="30">
        <v>6825</v>
      </c>
      <c r="M1511" s="83" t="str">
        <f>VLOOKUP(L1511,Kardex!$A$1:$I$4996,2,FALSE)</f>
        <v>AVILA VALDES ERNESTO</v>
      </c>
      <c r="N1511" s="83" t="str">
        <f>VLOOKUP(L1511,Kardex!$A$1:$I$4996,4,FALSE)</f>
        <v>ASESOR BANCA ESPECIALIZADA</v>
      </c>
      <c r="O1511" s="83" t="str">
        <f>VLOOKUP(L1511,Kardex!$A$1:$I$4996,5,FALSE)</f>
        <v>CD MX MONTES URALES</v>
      </c>
      <c r="P1511" s="49">
        <v>0.3</v>
      </c>
      <c r="Q1511" s="120">
        <f t="shared" si="47"/>
        <v>14.986349999999998</v>
      </c>
    </row>
    <row r="1512" spans="1:17" s="125" customFormat="1" ht="12" customHeight="1">
      <c r="A1512" s="83" t="s">
        <v>2338</v>
      </c>
      <c r="B1512" s="84" t="s">
        <v>1249</v>
      </c>
      <c r="C1512" s="34">
        <v>3101800014632</v>
      </c>
      <c r="D1512" s="35">
        <v>1244.48</v>
      </c>
      <c r="E1512" s="67">
        <f t="shared" si="46"/>
        <v>125.02</v>
      </c>
      <c r="F1512" s="68">
        <v>0.100459629724865</v>
      </c>
      <c r="G1512" s="65"/>
      <c r="H1512" s="65" t="s">
        <v>2339</v>
      </c>
      <c r="I1512" s="127">
        <v>44566</v>
      </c>
      <c r="J1512" s="66" t="s">
        <v>2379</v>
      </c>
      <c r="K1512" s="83" t="s">
        <v>3419</v>
      </c>
      <c r="L1512" s="30">
        <v>95777</v>
      </c>
      <c r="M1512" s="83" t="str">
        <f>VLOOKUP(L1512,Kardex!$A$1:$I$4996,2,FALSE)</f>
        <v>BOLAÑOS MONTES DE OCA JESSICA</v>
      </c>
      <c r="N1512" s="83" t="str">
        <f>VLOOKUP(L1512,Kardex!$A$1:$I$4996,4,FALSE)</f>
        <v>ASESOR BANCA ESPECIALIZADA</v>
      </c>
      <c r="O1512" s="83" t="str">
        <f>VLOOKUP(L1512,Kardex!$A$1:$I$4996,5,FALSE)</f>
        <v>CD MX MONTES URALES</v>
      </c>
      <c r="P1512" s="49">
        <v>0.3</v>
      </c>
      <c r="Q1512" s="120">
        <f t="shared" si="47"/>
        <v>37.506</v>
      </c>
    </row>
    <row r="1513" spans="1:17" s="125" customFormat="1" ht="12" customHeight="1">
      <c r="A1513" s="83" t="s">
        <v>2338</v>
      </c>
      <c r="B1513" s="84" t="s">
        <v>1249</v>
      </c>
      <c r="C1513" s="34">
        <v>3102200000223</v>
      </c>
      <c r="D1513" s="35">
        <v>4213.08</v>
      </c>
      <c r="E1513" s="67">
        <f t="shared" si="46"/>
        <v>547.70040000000006</v>
      </c>
      <c r="F1513" s="68">
        <v>0.13</v>
      </c>
      <c r="G1513" s="65"/>
      <c r="H1513" s="65" t="s">
        <v>2266</v>
      </c>
      <c r="I1513" s="127">
        <v>44573</v>
      </c>
      <c r="J1513" s="66" t="s">
        <v>2322</v>
      </c>
      <c r="K1513" s="83" t="s">
        <v>4258</v>
      </c>
      <c r="L1513" s="30">
        <v>95777</v>
      </c>
      <c r="M1513" s="83" t="str">
        <f>VLOOKUP(L1513,Kardex!$A$1:$I$4996,2,FALSE)</f>
        <v>BOLAÑOS MONTES DE OCA JESSICA</v>
      </c>
      <c r="N1513" s="83" t="str">
        <f>VLOOKUP(L1513,Kardex!$A$1:$I$4996,4,FALSE)</f>
        <v>ASESOR BANCA ESPECIALIZADA</v>
      </c>
      <c r="O1513" s="83" t="str">
        <f>VLOOKUP(L1513,Kardex!$A$1:$I$4996,5,FALSE)</f>
        <v>CD MX MONTES URALES</v>
      </c>
      <c r="P1513" s="49">
        <v>0.3</v>
      </c>
      <c r="Q1513" s="120">
        <f t="shared" si="47"/>
        <v>164.31012000000001</v>
      </c>
    </row>
    <row r="1514" spans="1:17" s="125" customFormat="1" ht="12" customHeight="1">
      <c r="A1514" s="83" t="s">
        <v>2338</v>
      </c>
      <c r="B1514" s="84" t="s">
        <v>1249</v>
      </c>
      <c r="C1514" s="34">
        <v>3101900004542</v>
      </c>
      <c r="D1514" s="35">
        <v>305.8</v>
      </c>
      <c r="E1514" s="67">
        <f t="shared" si="46"/>
        <v>39.754000000000005</v>
      </c>
      <c r="F1514" s="68">
        <v>0.13</v>
      </c>
      <c r="G1514" s="65"/>
      <c r="H1514" s="65" t="s">
        <v>2339</v>
      </c>
      <c r="I1514" s="127">
        <v>44575</v>
      </c>
      <c r="J1514" s="66" t="s">
        <v>2379</v>
      </c>
      <c r="K1514" s="83" t="s">
        <v>3420</v>
      </c>
      <c r="L1514" s="30">
        <v>95777</v>
      </c>
      <c r="M1514" s="83" t="str">
        <f>VLOOKUP(L1514,Kardex!$A$1:$I$4996,2,FALSE)</f>
        <v>BOLAÑOS MONTES DE OCA JESSICA</v>
      </c>
      <c r="N1514" s="83" t="str">
        <f>VLOOKUP(L1514,Kardex!$A$1:$I$4996,4,FALSE)</f>
        <v>ASESOR BANCA ESPECIALIZADA</v>
      </c>
      <c r="O1514" s="83" t="str">
        <f>VLOOKUP(L1514,Kardex!$A$1:$I$4996,5,FALSE)</f>
        <v>CD MX MONTES URALES</v>
      </c>
      <c r="P1514" s="49">
        <v>0.3</v>
      </c>
      <c r="Q1514" s="120">
        <f t="shared" si="47"/>
        <v>11.926200000000001</v>
      </c>
    </row>
    <row r="1515" spans="1:17" s="125" customFormat="1" ht="12" customHeight="1">
      <c r="A1515" s="83" t="s">
        <v>2338</v>
      </c>
      <c r="B1515" s="84" t="s">
        <v>1249</v>
      </c>
      <c r="C1515" s="34">
        <v>3101900019384</v>
      </c>
      <c r="D1515" s="35">
        <v>3613.37</v>
      </c>
      <c r="E1515" s="67">
        <f t="shared" si="46"/>
        <v>469.73809999999997</v>
      </c>
      <c r="F1515" s="68">
        <v>0.13</v>
      </c>
      <c r="G1515" s="65"/>
      <c r="H1515" s="65" t="s">
        <v>2266</v>
      </c>
      <c r="I1515" s="127">
        <v>44575</v>
      </c>
      <c r="J1515" s="66" t="s">
        <v>2379</v>
      </c>
      <c r="K1515" s="83" t="s">
        <v>4259</v>
      </c>
      <c r="L1515" s="30">
        <v>95777</v>
      </c>
      <c r="M1515" s="83" t="str">
        <f>VLOOKUP(L1515,Kardex!$A$1:$I$4996,2,FALSE)</f>
        <v>BOLAÑOS MONTES DE OCA JESSICA</v>
      </c>
      <c r="N1515" s="83" t="str">
        <f>VLOOKUP(L1515,Kardex!$A$1:$I$4996,4,FALSE)</f>
        <v>ASESOR BANCA ESPECIALIZADA</v>
      </c>
      <c r="O1515" s="83" t="str">
        <f>VLOOKUP(L1515,Kardex!$A$1:$I$4996,5,FALSE)</f>
        <v>CD MX MONTES URALES</v>
      </c>
      <c r="P1515" s="49">
        <v>0.3</v>
      </c>
      <c r="Q1515" s="120">
        <f t="shared" si="47"/>
        <v>140.92142999999999</v>
      </c>
    </row>
    <row r="1516" spans="1:17" s="125" customFormat="1" ht="12" customHeight="1">
      <c r="A1516" s="83" t="s">
        <v>2338</v>
      </c>
      <c r="B1516" s="84" t="s">
        <v>1249</v>
      </c>
      <c r="C1516" s="34">
        <v>3101900019864</v>
      </c>
      <c r="D1516" s="35">
        <v>4893.97</v>
      </c>
      <c r="E1516" s="67">
        <f t="shared" si="46"/>
        <v>636.2161000000001</v>
      </c>
      <c r="F1516" s="68">
        <v>0.13</v>
      </c>
      <c r="G1516" s="65"/>
      <c r="H1516" s="65" t="s">
        <v>2266</v>
      </c>
      <c r="I1516" s="127">
        <v>44581</v>
      </c>
      <c r="J1516" s="66" t="s">
        <v>2379</v>
      </c>
      <c r="K1516" s="83" t="s">
        <v>4260</v>
      </c>
      <c r="L1516" s="30">
        <v>63215</v>
      </c>
      <c r="M1516" s="83" t="str">
        <f>VLOOKUP(L1516,Kardex!$A$1:$I$4996,2,FALSE)</f>
        <v>SILVA URCID BRISA JIMENA</v>
      </c>
      <c r="N1516" s="83" t="str">
        <f>VLOOKUP(L1516,Kardex!$A$1:$I$4996,4,FALSE)</f>
        <v>ASESOR DE SERVICIO</v>
      </c>
      <c r="O1516" s="83" t="str">
        <f>VLOOKUP(L1516,Kardex!$A$1:$I$4996,5,FALSE)</f>
        <v>CD MX TERRAZA PEDREGAL</v>
      </c>
      <c r="P1516" s="49">
        <v>0.3</v>
      </c>
      <c r="Q1516" s="120">
        <f t="shared" si="47"/>
        <v>190.86483000000001</v>
      </c>
    </row>
    <row r="1517" spans="1:17" s="125" customFormat="1" ht="12" customHeight="1">
      <c r="A1517" s="83" t="s">
        <v>2311</v>
      </c>
      <c r="B1517" s="84" t="s">
        <v>1249</v>
      </c>
      <c r="C1517" s="34">
        <v>4011900499724</v>
      </c>
      <c r="D1517" s="35">
        <v>506.91</v>
      </c>
      <c r="E1517" s="67">
        <f t="shared" si="46"/>
        <v>76.036500000000004</v>
      </c>
      <c r="F1517" s="68">
        <v>0.15</v>
      </c>
      <c r="G1517" s="65"/>
      <c r="H1517" s="65" t="s">
        <v>2339</v>
      </c>
      <c r="I1517" s="127">
        <v>44582</v>
      </c>
      <c r="J1517" s="66" t="s">
        <v>2379</v>
      </c>
      <c r="K1517" s="83" t="s">
        <v>3421</v>
      </c>
      <c r="L1517" s="30">
        <v>95777</v>
      </c>
      <c r="M1517" s="83" t="str">
        <f>VLOOKUP(L1517,Kardex!$A$1:$I$4996,2,FALSE)</f>
        <v>BOLAÑOS MONTES DE OCA JESSICA</v>
      </c>
      <c r="N1517" s="83" t="str">
        <f>VLOOKUP(L1517,Kardex!$A$1:$I$4996,4,FALSE)</f>
        <v>ASESOR BANCA ESPECIALIZADA</v>
      </c>
      <c r="O1517" s="83" t="str">
        <f>VLOOKUP(L1517,Kardex!$A$1:$I$4996,5,FALSE)</f>
        <v>CD MX MONTES URALES</v>
      </c>
      <c r="P1517" s="49">
        <v>0.3</v>
      </c>
      <c r="Q1517" s="120">
        <f t="shared" si="47"/>
        <v>22.810950000000002</v>
      </c>
    </row>
    <row r="1518" spans="1:17" s="125" customFormat="1" ht="12" customHeight="1">
      <c r="A1518" s="83" t="s">
        <v>2311</v>
      </c>
      <c r="B1518" s="84" t="s">
        <v>1249</v>
      </c>
      <c r="C1518" s="34">
        <v>4011900461959</v>
      </c>
      <c r="D1518" s="35">
        <v>251.69</v>
      </c>
      <c r="E1518" s="67">
        <f t="shared" si="46"/>
        <v>37.753499999999995</v>
      </c>
      <c r="F1518" s="68">
        <v>0.15</v>
      </c>
      <c r="G1518" s="65"/>
      <c r="H1518" s="65" t="s">
        <v>2339</v>
      </c>
      <c r="I1518" s="127">
        <v>44582</v>
      </c>
      <c r="J1518" s="66" t="s">
        <v>2379</v>
      </c>
      <c r="K1518" s="83" t="s">
        <v>3422</v>
      </c>
      <c r="L1518" s="30">
        <v>60650</v>
      </c>
      <c r="M1518" s="83" t="str">
        <f>VLOOKUP(L1518,Kardex!$A$1:$I$4996,2,FALSE)</f>
        <v>CUELLAR HERNANDEZ HUGO ERNESTO</v>
      </c>
      <c r="N1518" s="83" t="str">
        <f>VLOOKUP(L1518,Kardex!$A$1:$I$4996,4,FALSE)</f>
        <v>ASESOR BANCA ESPECIALIZADA</v>
      </c>
      <c r="O1518" s="83" t="str">
        <f>VLOOKUP(L1518,Kardex!$A$1:$I$4996,5,FALSE)</f>
        <v>CD MX MONTES URALES</v>
      </c>
      <c r="P1518" s="49">
        <v>0.3</v>
      </c>
      <c r="Q1518" s="120">
        <f t="shared" si="47"/>
        <v>11.326049999999999</v>
      </c>
    </row>
    <row r="1519" spans="1:17" s="125" customFormat="1" ht="12" customHeight="1">
      <c r="A1519" s="83" t="s">
        <v>2338</v>
      </c>
      <c r="B1519" s="84" t="s">
        <v>1249</v>
      </c>
      <c r="C1519" s="34">
        <v>3102000000034</v>
      </c>
      <c r="D1519" s="35">
        <v>5174.95</v>
      </c>
      <c r="E1519" s="67">
        <f t="shared" si="46"/>
        <v>672.74350000000004</v>
      </c>
      <c r="F1519" s="68">
        <v>0.13</v>
      </c>
      <c r="G1519" s="65"/>
      <c r="H1519" s="65" t="s">
        <v>2266</v>
      </c>
      <c r="I1519" s="127">
        <v>44579</v>
      </c>
      <c r="J1519" s="66" t="s">
        <v>2379</v>
      </c>
      <c r="K1519" s="83" t="s">
        <v>4261</v>
      </c>
      <c r="L1519" s="30">
        <v>63152</v>
      </c>
      <c r="M1519" s="83" t="str">
        <f>VLOOKUP(L1519,Kardex!$A$1:$I$4996,2,FALSE)</f>
        <v>DELGADO GONZALEZ SHALEM</v>
      </c>
      <c r="N1519" s="83" t="str">
        <f>VLOOKUP(L1519,Kardex!$A$1:$I$4996,4,FALSE)</f>
        <v>ASESOR BANCA ESPECIALIZADA</v>
      </c>
      <c r="O1519" s="83" t="str">
        <f>VLOOKUP(L1519,Kardex!$A$1:$I$4996,5,FALSE)</f>
        <v>CD MX MONTES URALES</v>
      </c>
      <c r="P1519" s="49">
        <v>0.3</v>
      </c>
      <c r="Q1519" s="120">
        <f t="shared" si="47"/>
        <v>201.82304999999999</v>
      </c>
    </row>
    <row r="1520" spans="1:17" s="125" customFormat="1" ht="12" customHeight="1">
      <c r="A1520" s="83" t="s">
        <v>2311</v>
      </c>
      <c r="B1520" s="84" t="s">
        <v>1249</v>
      </c>
      <c r="C1520" s="34">
        <v>4012100155200</v>
      </c>
      <c r="D1520" s="35">
        <v>335.15</v>
      </c>
      <c r="E1520" s="67">
        <f t="shared" si="46"/>
        <v>50.272499999999994</v>
      </c>
      <c r="F1520" s="68">
        <v>0.15</v>
      </c>
      <c r="G1520" s="65"/>
      <c r="H1520" s="65" t="s">
        <v>2339</v>
      </c>
      <c r="I1520" s="127">
        <v>44588</v>
      </c>
      <c r="J1520" s="66" t="s">
        <v>2322</v>
      </c>
      <c r="K1520" s="83" t="s">
        <v>3423</v>
      </c>
      <c r="L1520" s="30">
        <v>63419</v>
      </c>
      <c r="M1520" s="83" t="str">
        <f>VLOOKUP(L1520,Kardex!$A$1:$I$4996,2,FALSE)</f>
        <v>FLANDES HERNANDEZ MARIA DANIELA</v>
      </c>
      <c r="N1520" s="83" t="str">
        <f>VLOOKUP(L1520,Kardex!$A$1:$I$4996,4,FALSE)</f>
        <v>ASESOR BANCA ESPECIALIZADA</v>
      </c>
      <c r="O1520" s="83" t="str">
        <f>VLOOKUP(L1520,Kardex!$A$1:$I$4996,5,FALSE)</f>
        <v>CD MX MONTES URALES</v>
      </c>
      <c r="P1520" s="49">
        <v>0.3</v>
      </c>
      <c r="Q1520" s="120">
        <f t="shared" si="47"/>
        <v>15.081749999999998</v>
      </c>
    </row>
    <row r="1521" spans="1:17" s="125" customFormat="1" ht="12" customHeight="1">
      <c r="A1521" s="83" t="s">
        <v>2311</v>
      </c>
      <c r="B1521" s="84" t="s">
        <v>1249</v>
      </c>
      <c r="C1521" s="34">
        <v>4011900411578</v>
      </c>
      <c r="D1521" s="35">
        <v>502.8</v>
      </c>
      <c r="E1521" s="67">
        <f t="shared" si="46"/>
        <v>75.42</v>
      </c>
      <c r="F1521" s="68">
        <v>0.15</v>
      </c>
      <c r="G1521" s="65"/>
      <c r="H1521" s="65" t="s">
        <v>2339</v>
      </c>
      <c r="I1521" s="127">
        <v>44582</v>
      </c>
      <c r="J1521" s="66" t="s">
        <v>2379</v>
      </c>
      <c r="K1521" s="83" t="s">
        <v>3424</v>
      </c>
      <c r="L1521" s="30">
        <v>60368</v>
      </c>
      <c r="M1521" s="83" t="str">
        <f>VLOOKUP(L1521,Kardex!$A$1:$I$4996,2,FALSE)</f>
        <v>CERVANTES RAMIREZ ERICKA DOLORES</v>
      </c>
      <c r="N1521" s="83" t="str">
        <f>VLOOKUP(L1521,Kardex!$A$1:$I$4996,4,FALSE)</f>
        <v>SUBDIRECTOR DE PROMOCION</v>
      </c>
      <c r="O1521" s="83" t="str">
        <f>VLOOKUP(L1521,Kardex!$A$1:$I$4996,5,FALSE)</f>
        <v>EDO MEX TECAMACHALCO</v>
      </c>
      <c r="P1521" s="49">
        <v>0.3</v>
      </c>
      <c r="Q1521" s="120">
        <f t="shared" si="47"/>
        <v>22.626000000000001</v>
      </c>
    </row>
    <row r="1522" spans="1:17" s="125" customFormat="1" ht="12" customHeight="1">
      <c r="A1522" s="83" t="s">
        <v>2311</v>
      </c>
      <c r="B1522" s="84" t="s">
        <v>1249</v>
      </c>
      <c r="C1522" s="34">
        <v>4012000020603</v>
      </c>
      <c r="D1522" s="35">
        <v>454.13</v>
      </c>
      <c r="E1522" s="67">
        <f t="shared" si="46"/>
        <v>68.119500000000002</v>
      </c>
      <c r="F1522" s="68">
        <v>0.15</v>
      </c>
      <c r="G1522" s="65"/>
      <c r="H1522" s="65" t="s">
        <v>2339</v>
      </c>
      <c r="I1522" s="127">
        <v>44582</v>
      </c>
      <c r="J1522" s="66" t="s">
        <v>2379</v>
      </c>
      <c r="K1522" s="83" t="s">
        <v>3425</v>
      </c>
      <c r="L1522" s="30">
        <v>61614</v>
      </c>
      <c r="M1522" s="83" t="str">
        <f>VLOOKUP(L1522,Kardex!$A$1:$I$4996,2,FALSE)</f>
        <v>SANCHEZ ZUÑIGA ITZEL JOCELYN</v>
      </c>
      <c r="N1522" s="83" t="str">
        <f>VLOOKUP(L1522,Kardex!$A$1:$I$4996,4,FALSE)</f>
        <v>ASESOR BANCA ESPECIALIZADA</v>
      </c>
      <c r="O1522" s="83" t="str">
        <f>VLOOKUP(L1522,Kardex!$A$1:$I$4996,5,FALSE)</f>
        <v>CD MX MONTES URALES</v>
      </c>
      <c r="P1522" s="49">
        <v>0.3</v>
      </c>
      <c r="Q1522" s="120">
        <f t="shared" si="47"/>
        <v>20.435849999999999</v>
      </c>
    </row>
    <row r="1523" spans="1:17" s="125" customFormat="1" ht="12" customHeight="1">
      <c r="A1523" s="83" t="s">
        <v>2332</v>
      </c>
      <c r="B1523" s="84" t="s">
        <v>1249</v>
      </c>
      <c r="C1523" s="34">
        <v>1002100011875</v>
      </c>
      <c r="D1523" s="35">
        <v>7500</v>
      </c>
      <c r="E1523" s="67">
        <f t="shared" si="46"/>
        <v>1950</v>
      </c>
      <c r="F1523" s="68">
        <v>0.26</v>
      </c>
      <c r="G1523" s="65"/>
      <c r="H1523" s="65" t="s">
        <v>2266</v>
      </c>
      <c r="I1523" s="127">
        <v>44568</v>
      </c>
      <c r="J1523" s="66" t="s">
        <v>2322</v>
      </c>
      <c r="K1523" s="83" t="s">
        <v>4262</v>
      </c>
      <c r="L1523" s="30">
        <v>60492</v>
      </c>
      <c r="M1523" s="83" t="str">
        <f>VLOOKUP(L1523,Kardex!$A$1:$I$4996,2,FALSE)</f>
        <v>SEGOVIA HERNANDEZ GABRIEL</v>
      </c>
      <c r="N1523" s="83" t="str">
        <f>VLOOKUP(L1523,Kardex!$A$1:$I$4996,4,FALSE)</f>
        <v>ASESOR BANCA ESPECIALIZADA</v>
      </c>
      <c r="O1523" s="83" t="str">
        <f>VLOOKUP(L1523,Kardex!$A$1:$I$4996,5,FALSE)</f>
        <v>CD MX MONTES URALES</v>
      </c>
      <c r="P1523" s="49">
        <v>0.3</v>
      </c>
      <c r="Q1523" s="120">
        <f t="shared" si="47"/>
        <v>585</v>
      </c>
    </row>
    <row r="1524" spans="1:17" s="125" customFormat="1" ht="12" customHeight="1">
      <c r="A1524" s="83" t="s">
        <v>2311</v>
      </c>
      <c r="B1524" s="84" t="s">
        <v>1249</v>
      </c>
      <c r="C1524" s="34">
        <v>4012200015552</v>
      </c>
      <c r="D1524" s="35">
        <v>2719.12</v>
      </c>
      <c r="E1524" s="67">
        <f t="shared" si="46"/>
        <v>407.86799999999999</v>
      </c>
      <c r="F1524" s="68">
        <v>0.15</v>
      </c>
      <c r="G1524" s="65"/>
      <c r="H1524" s="65" t="s">
        <v>2308</v>
      </c>
      <c r="I1524" s="127">
        <v>44593</v>
      </c>
      <c r="J1524" s="66" t="s">
        <v>2322</v>
      </c>
      <c r="K1524" s="83" t="s">
        <v>4263</v>
      </c>
      <c r="L1524" s="30">
        <v>60492</v>
      </c>
      <c r="M1524" s="83" t="str">
        <f>VLOOKUP(L1524,Kardex!$A$1:$I$4996,2,FALSE)</f>
        <v>SEGOVIA HERNANDEZ GABRIEL</v>
      </c>
      <c r="N1524" s="83" t="str">
        <f>VLOOKUP(L1524,Kardex!$A$1:$I$4996,4,FALSE)</f>
        <v>ASESOR BANCA ESPECIALIZADA</v>
      </c>
      <c r="O1524" s="83" t="str">
        <f>VLOOKUP(L1524,Kardex!$A$1:$I$4996,5,FALSE)</f>
        <v>CD MX MONTES URALES</v>
      </c>
      <c r="P1524" s="49">
        <v>0.3</v>
      </c>
      <c r="Q1524" s="120">
        <f t="shared" si="47"/>
        <v>122.3604</v>
      </c>
    </row>
    <row r="1525" spans="1:17" s="125" customFormat="1" ht="12" customHeight="1">
      <c r="A1525" s="83" t="s">
        <v>2311</v>
      </c>
      <c r="B1525" s="84" t="s">
        <v>1249</v>
      </c>
      <c r="C1525" s="34">
        <v>4011900411632</v>
      </c>
      <c r="D1525" s="35">
        <v>526.59</v>
      </c>
      <c r="E1525" s="67">
        <f t="shared" si="46"/>
        <v>78.988500000000002</v>
      </c>
      <c r="F1525" s="68">
        <v>0.15</v>
      </c>
      <c r="G1525" s="65"/>
      <c r="H1525" s="65" t="s">
        <v>2339</v>
      </c>
      <c r="I1525" s="127">
        <v>44567</v>
      </c>
      <c r="J1525" s="66" t="s">
        <v>2379</v>
      </c>
      <c r="K1525" s="83" t="s">
        <v>3426</v>
      </c>
      <c r="L1525" s="30">
        <v>62364</v>
      </c>
      <c r="M1525" s="83" t="str">
        <f>VLOOKUP(L1525,Kardex!$A$1:$I$4996,2,FALSE)</f>
        <v>VALDES AGUILAR JORGE ARMANDO</v>
      </c>
      <c r="N1525" s="83" t="str">
        <f>VLOOKUP(L1525,Kardex!$A$1:$I$4996,4,FALSE)</f>
        <v>ASESOR BANCA ESPECIALIZADA</v>
      </c>
      <c r="O1525" s="83" t="str">
        <f>VLOOKUP(L1525,Kardex!$A$1:$I$4996,5,FALSE)</f>
        <v>CD MX MONTES URALES</v>
      </c>
      <c r="P1525" s="49">
        <v>0.3</v>
      </c>
      <c r="Q1525" s="120">
        <f t="shared" si="47"/>
        <v>23.696549999999998</v>
      </c>
    </row>
    <row r="1526" spans="1:17" s="125" customFormat="1" ht="12" customHeight="1">
      <c r="A1526" s="83" t="s">
        <v>2311</v>
      </c>
      <c r="B1526" s="84" t="s">
        <v>1249</v>
      </c>
      <c r="C1526" s="34">
        <v>4012000099045</v>
      </c>
      <c r="D1526" s="35">
        <v>817.81</v>
      </c>
      <c r="E1526" s="67">
        <f t="shared" si="46"/>
        <v>122.67149999999998</v>
      </c>
      <c r="F1526" s="68">
        <v>0.15</v>
      </c>
      <c r="G1526" s="65"/>
      <c r="H1526" s="65" t="s">
        <v>2265</v>
      </c>
      <c r="I1526" s="127">
        <v>44567</v>
      </c>
      <c r="J1526" s="66" t="s">
        <v>2379</v>
      </c>
      <c r="K1526" s="83" t="s">
        <v>4264</v>
      </c>
      <c r="L1526" s="30">
        <v>62364</v>
      </c>
      <c r="M1526" s="83" t="str">
        <f>VLOOKUP(L1526,Kardex!$A$1:$I$4996,2,FALSE)</f>
        <v>VALDES AGUILAR JORGE ARMANDO</v>
      </c>
      <c r="N1526" s="83" t="str">
        <f>VLOOKUP(L1526,Kardex!$A$1:$I$4996,4,FALSE)</f>
        <v>ASESOR BANCA ESPECIALIZADA</v>
      </c>
      <c r="O1526" s="83" t="str">
        <f>VLOOKUP(L1526,Kardex!$A$1:$I$4996,5,FALSE)</f>
        <v>CD MX MONTES URALES</v>
      </c>
      <c r="P1526" s="49">
        <v>0.3</v>
      </c>
      <c r="Q1526" s="120">
        <f t="shared" si="47"/>
        <v>36.801449999999996</v>
      </c>
    </row>
    <row r="1527" spans="1:17" s="125" customFormat="1" ht="12" customHeight="1">
      <c r="A1527" s="83" t="s">
        <v>2311</v>
      </c>
      <c r="B1527" s="84" t="s">
        <v>1249</v>
      </c>
      <c r="C1527" s="34">
        <v>4012000005109</v>
      </c>
      <c r="D1527" s="35">
        <v>476.89</v>
      </c>
      <c r="E1527" s="67">
        <f t="shared" si="46"/>
        <v>71.533499999999989</v>
      </c>
      <c r="F1527" s="68">
        <v>0.15</v>
      </c>
      <c r="G1527" s="65"/>
      <c r="H1527" s="65" t="s">
        <v>2339</v>
      </c>
      <c r="I1527" s="127">
        <v>44568</v>
      </c>
      <c r="J1527" s="66" t="s">
        <v>2379</v>
      </c>
      <c r="K1527" s="83" t="s">
        <v>3427</v>
      </c>
      <c r="L1527" s="30">
        <v>62364</v>
      </c>
      <c r="M1527" s="83" t="str">
        <f>VLOOKUP(L1527,Kardex!$A$1:$I$4996,2,FALSE)</f>
        <v>VALDES AGUILAR JORGE ARMANDO</v>
      </c>
      <c r="N1527" s="83" t="str">
        <f>VLOOKUP(L1527,Kardex!$A$1:$I$4996,4,FALSE)</f>
        <v>ASESOR BANCA ESPECIALIZADA</v>
      </c>
      <c r="O1527" s="83" t="str">
        <f>VLOOKUP(L1527,Kardex!$A$1:$I$4996,5,FALSE)</f>
        <v>CD MX MONTES URALES</v>
      </c>
      <c r="P1527" s="49">
        <v>0.3</v>
      </c>
      <c r="Q1527" s="120">
        <f t="shared" si="47"/>
        <v>21.460049999999995</v>
      </c>
    </row>
    <row r="1528" spans="1:17" s="125" customFormat="1" ht="12" customHeight="1">
      <c r="A1528" s="83" t="s">
        <v>2311</v>
      </c>
      <c r="B1528" s="84" t="s">
        <v>1249</v>
      </c>
      <c r="C1528" s="34">
        <v>4011900429948</v>
      </c>
      <c r="D1528" s="35">
        <v>527.20000000000005</v>
      </c>
      <c r="E1528" s="67">
        <f t="shared" si="46"/>
        <v>79.08</v>
      </c>
      <c r="F1528" s="68">
        <v>0.15</v>
      </c>
      <c r="G1528" s="65"/>
      <c r="H1528" s="65" t="s">
        <v>2339</v>
      </c>
      <c r="I1528" s="127">
        <v>44579</v>
      </c>
      <c r="J1528" s="66" t="s">
        <v>2379</v>
      </c>
      <c r="K1528" s="83" t="s">
        <v>3428</v>
      </c>
      <c r="L1528" s="30">
        <v>62364</v>
      </c>
      <c r="M1528" s="83" t="str">
        <f>VLOOKUP(L1528,Kardex!$A$1:$I$4996,2,FALSE)</f>
        <v>VALDES AGUILAR JORGE ARMANDO</v>
      </c>
      <c r="N1528" s="83" t="str">
        <f>VLOOKUP(L1528,Kardex!$A$1:$I$4996,4,FALSE)</f>
        <v>ASESOR BANCA ESPECIALIZADA</v>
      </c>
      <c r="O1528" s="83" t="str">
        <f>VLOOKUP(L1528,Kardex!$A$1:$I$4996,5,FALSE)</f>
        <v>CD MX MONTES URALES</v>
      </c>
      <c r="P1528" s="49">
        <v>0.3</v>
      </c>
      <c r="Q1528" s="120">
        <f t="shared" si="47"/>
        <v>23.724</v>
      </c>
    </row>
    <row r="1529" spans="1:17" s="125" customFormat="1" ht="12" customHeight="1">
      <c r="A1529" s="83" t="s">
        <v>2311</v>
      </c>
      <c r="B1529" s="84" t="s">
        <v>1249</v>
      </c>
      <c r="C1529" s="34">
        <v>4011900474151</v>
      </c>
      <c r="D1529" s="35">
        <v>522.49</v>
      </c>
      <c r="E1529" s="67">
        <f t="shared" si="46"/>
        <v>78.373499999999993</v>
      </c>
      <c r="F1529" s="68">
        <v>0.15</v>
      </c>
      <c r="G1529" s="65"/>
      <c r="H1529" s="65" t="s">
        <v>2339</v>
      </c>
      <c r="I1529" s="127">
        <v>44582</v>
      </c>
      <c r="J1529" s="66" t="s">
        <v>2379</v>
      </c>
      <c r="K1529" s="83" t="s">
        <v>3426</v>
      </c>
      <c r="L1529" s="30">
        <v>62364</v>
      </c>
      <c r="M1529" s="83" t="str">
        <f>VLOOKUP(L1529,Kardex!$A$1:$I$4996,2,FALSE)</f>
        <v>VALDES AGUILAR JORGE ARMANDO</v>
      </c>
      <c r="N1529" s="83" t="str">
        <f>VLOOKUP(L1529,Kardex!$A$1:$I$4996,4,FALSE)</f>
        <v>ASESOR BANCA ESPECIALIZADA</v>
      </c>
      <c r="O1529" s="83" t="str">
        <f>VLOOKUP(L1529,Kardex!$A$1:$I$4996,5,FALSE)</f>
        <v>CD MX MONTES URALES</v>
      </c>
      <c r="P1529" s="49">
        <v>0.3</v>
      </c>
      <c r="Q1529" s="120">
        <f t="shared" si="47"/>
        <v>23.512049999999999</v>
      </c>
    </row>
    <row r="1530" spans="1:17" s="125" customFormat="1" ht="12" customHeight="1">
      <c r="A1530" s="83" t="s">
        <v>2311</v>
      </c>
      <c r="B1530" s="84" t="s">
        <v>1249</v>
      </c>
      <c r="C1530" s="34">
        <v>4011900474150</v>
      </c>
      <c r="D1530" s="35">
        <v>388.4</v>
      </c>
      <c r="E1530" s="67">
        <f t="shared" si="46"/>
        <v>58.259999999999991</v>
      </c>
      <c r="F1530" s="68">
        <v>0.15</v>
      </c>
      <c r="G1530" s="65"/>
      <c r="H1530" s="65" t="s">
        <v>2339</v>
      </c>
      <c r="I1530" s="127">
        <v>44585</v>
      </c>
      <c r="J1530" s="66" t="s">
        <v>2379</v>
      </c>
      <c r="K1530" s="83" t="s">
        <v>3426</v>
      </c>
      <c r="L1530" s="30">
        <v>62364</v>
      </c>
      <c r="M1530" s="83" t="str">
        <f>VLOOKUP(L1530,Kardex!$A$1:$I$4996,2,FALSE)</f>
        <v>VALDES AGUILAR JORGE ARMANDO</v>
      </c>
      <c r="N1530" s="83" t="str">
        <f>VLOOKUP(L1530,Kardex!$A$1:$I$4996,4,FALSE)</f>
        <v>ASESOR BANCA ESPECIALIZADA</v>
      </c>
      <c r="O1530" s="83" t="str">
        <f>VLOOKUP(L1530,Kardex!$A$1:$I$4996,5,FALSE)</f>
        <v>CD MX MONTES URALES</v>
      </c>
      <c r="P1530" s="49">
        <v>0.3</v>
      </c>
      <c r="Q1530" s="120">
        <f t="shared" si="47"/>
        <v>17.477999999999998</v>
      </c>
    </row>
    <row r="1531" spans="1:17" s="125" customFormat="1" ht="12" customHeight="1">
      <c r="A1531" s="83" t="s">
        <v>2335</v>
      </c>
      <c r="B1531" s="84" t="s">
        <v>1249</v>
      </c>
      <c r="C1531" s="34">
        <v>2882100021301</v>
      </c>
      <c r="D1531" s="35">
        <v>1765.31</v>
      </c>
      <c r="E1531" s="67">
        <f t="shared" si="46"/>
        <v>335.40890000000002</v>
      </c>
      <c r="F1531" s="68">
        <v>0.19</v>
      </c>
      <c r="G1531" s="65"/>
      <c r="H1531" s="65" t="s">
        <v>2339</v>
      </c>
      <c r="I1531" s="127">
        <v>44587</v>
      </c>
      <c r="J1531" s="66" t="s">
        <v>2322</v>
      </c>
      <c r="K1531" s="83" t="s">
        <v>3429</v>
      </c>
      <c r="L1531" s="30">
        <v>62364</v>
      </c>
      <c r="M1531" s="83" t="str">
        <f>VLOOKUP(L1531,Kardex!$A$1:$I$4996,2,FALSE)</f>
        <v>VALDES AGUILAR JORGE ARMANDO</v>
      </c>
      <c r="N1531" s="83" t="str">
        <f>VLOOKUP(L1531,Kardex!$A$1:$I$4996,4,FALSE)</f>
        <v>ASESOR BANCA ESPECIALIZADA</v>
      </c>
      <c r="O1531" s="83" t="str">
        <f>VLOOKUP(L1531,Kardex!$A$1:$I$4996,5,FALSE)</f>
        <v>CD MX MONTES URALES</v>
      </c>
      <c r="P1531" s="49">
        <v>0.3</v>
      </c>
      <c r="Q1531" s="120">
        <f t="shared" si="47"/>
        <v>100.62267</v>
      </c>
    </row>
    <row r="1532" spans="1:17" s="125" customFormat="1" ht="12" customHeight="1">
      <c r="A1532" s="83" t="s">
        <v>2311</v>
      </c>
      <c r="B1532" s="84" t="s">
        <v>1249</v>
      </c>
      <c r="C1532" s="34">
        <v>4011900501603</v>
      </c>
      <c r="D1532" s="35">
        <v>456.19</v>
      </c>
      <c r="E1532" s="67">
        <f t="shared" si="46"/>
        <v>68.4285</v>
      </c>
      <c r="F1532" s="68">
        <v>0.15</v>
      </c>
      <c r="G1532" s="65"/>
      <c r="H1532" s="65" t="s">
        <v>2339</v>
      </c>
      <c r="I1532" s="127">
        <v>44589</v>
      </c>
      <c r="J1532" s="66" t="s">
        <v>2379</v>
      </c>
      <c r="K1532" s="83" t="s">
        <v>3430</v>
      </c>
      <c r="L1532" s="30">
        <v>62364</v>
      </c>
      <c r="M1532" s="83" t="str">
        <f>VLOOKUP(L1532,Kardex!$A$1:$I$4996,2,FALSE)</f>
        <v>VALDES AGUILAR JORGE ARMANDO</v>
      </c>
      <c r="N1532" s="83" t="str">
        <f>VLOOKUP(L1532,Kardex!$A$1:$I$4996,4,FALSE)</f>
        <v>ASESOR BANCA ESPECIALIZADA</v>
      </c>
      <c r="O1532" s="83" t="str">
        <f>VLOOKUP(L1532,Kardex!$A$1:$I$4996,5,FALSE)</f>
        <v>CD MX MONTES URALES</v>
      </c>
      <c r="P1532" s="49">
        <v>0.3</v>
      </c>
      <c r="Q1532" s="120">
        <f t="shared" si="47"/>
        <v>20.528549999999999</v>
      </c>
    </row>
    <row r="1533" spans="1:17" s="125" customFormat="1" ht="12" customHeight="1">
      <c r="A1533" s="83" t="s">
        <v>2311</v>
      </c>
      <c r="B1533" s="84" t="s">
        <v>1249</v>
      </c>
      <c r="C1533" s="34">
        <v>4012000100499</v>
      </c>
      <c r="D1533" s="35">
        <v>280.20999999999998</v>
      </c>
      <c r="E1533" s="67">
        <f t="shared" si="46"/>
        <v>42.031499999999994</v>
      </c>
      <c r="F1533" s="68">
        <v>0.15</v>
      </c>
      <c r="G1533" s="65"/>
      <c r="H1533" s="65" t="s">
        <v>2339</v>
      </c>
      <c r="I1533" s="127">
        <v>44568</v>
      </c>
      <c r="J1533" s="66" t="s">
        <v>2379</v>
      </c>
      <c r="K1533" s="83" t="s">
        <v>3432</v>
      </c>
      <c r="L1533" s="30">
        <v>53762</v>
      </c>
      <c r="M1533" s="83" t="str">
        <f>VLOOKUP(L1533,Kardex!$A$1:$I$4996,2,FALSE)</f>
        <v>VARGAS GONZALEZ MARLENE</v>
      </c>
      <c r="N1533" s="83" t="str">
        <f>VLOOKUP(L1533,Kardex!$A$1:$I$4996,4,FALSE)</f>
        <v>ASESOR BANCA ESPECIALIZADA</v>
      </c>
      <c r="O1533" s="83" t="str">
        <f>VLOOKUP(L1533,Kardex!$A$1:$I$4996,5,FALSE)</f>
        <v>CD MX MONTES URALES</v>
      </c>
      <c r="P1533" s="49">
        <v>0.3</v>
      </c>
      <c r="Q1533" s="120">
        <f t="shared" si="47"/>
        <v>12.609449999999997</v>
      </c>
    </row>
    <row r="1534" spans="1:17" s="125" customFormat="1" ht="12" customHeight="1">
      <c r="A1534" s="83" t="s">
        <v>2311</v>
      </c>
      <c r="B1534" s="84" t="s">
        <v>1249</v>
      </c>
      <c r="C1534" s="34">
        <v>4012100312958</v>
      </c>
      <c r="D1534" s="35">
        <v>388.39</v>
      </c>
      <c r="E1534" s="67">
        <f t="shared" si="46"/>
        <v>58.258499999999998</v>
      </c>
      <c r="F1534" s="68">
        <v>0.15</v>
      </c>
      <c r="G1534" s="65"/>
      <c r="H1534" s="65" t="s">
        <v>2339</v>
      </c>
      <c r="I1534" s="127">
        <v>44568</v>
      </c>
      <c r="J1534" s="66" t="s">
        <v>2322</v>
      </c>
      <c r="K1534" s="83" t="s">
        <v>3431</v>
      </c>
      <c r="L1534" s="30">
        <v>53762</v>
      </c>
      <c r="M1534" s="83" t="str">
        <f>VLOOKUP(L1534,Kardex!$A$1:$I$4996,2,FALSE)</f>
        <v>VARGAS GONZALEZ MARLENE</v>
      </c>
      <c r="N1534" s="83" t="str">
        <f>VLOOKUP(L1534,Kardex!$A$1:$I$4996,4,FALSE)</f>
        <v>ASESOR BANCA ESPECIALIZADA</v>
      </c>
      <c r="O1534" s="83" t="str">
        <f>VLOOKUP(L1534,Kardex!$A$1:$I$4996,5,FALSE)</f>
        <v>CD MX MONTES URALES</v>
      </c>
      <c r="P1534" s="49">
        <v>0.3</v>
      </c>
      <c r="Q1534" s="120">
        <f t="shared" si="47"/>
        <v>17.477549999999997</v>
      </c>
    </row>
    <row r="1535" spans="1:17" s="125" customFormat="1" ht="12" customHeight="1">
      <c r="A1535" s="83" t="s">
        <v>2311</v>
      </c>
      <c r="B1535" s="84" t="s">
        <v>1249</v>
      </c>
      <c r="C1535" s="34">
        <v>4012000008211</v>
      </c>
      <c r="D1535" s="35">
        <v>5022.93</v>
      </c>
      <c r="E1535" s="67">
        <f t="shared" si="46"/>
        <v>753.43950000000007</v>
      </c>
      <c r="F1535" s="68">
        <v>0.15</v>
      </c>
      <c r="G1535" s="65"/>
      <c r="H1535" s="65" t="s">
        <v>2266</v>
      </c>
      <c r="I1535" s="127">
        <v>44575</v>
      </c>
      <c r="J1535" s="66" t="s">
        <v>2379</v>
      </c>
      <c r="K1535" s="83" t="s">
        <v>4265</v>
      </c>
      <c r="L1535" s="30">
        <v>53781</v>
      </c>
      <c r="M1535" s="83" t="str">
        <f>VLOOKUP(L1535,Kardex!$A$1:$I$4996,2,FALSE)</f>
        <v>VILLA ZEVALLOS RODRIGUEZ RODOLFO</v>
      </c>
      <c r="N1535" s="83" t="str">
        <f>VLOOKUP(L1535,Kardex!$A$1:$I$4996,4,FALSE)</f>
        <v>ASESOR BANCA ESPECIALIZADA</v>
      </c>
      <c r="O1535" s="83" t="str">
        <f>VLOOKUP(L1535,Kardex!$A$1:$I$4996,5,FALSE)</f>
        <v>BAJA</v>
      </c>
      <c r="P1535" s="49">
        <v>0.3</v>
      </c>
      <c r="Q1535" s="120">
        <f t="shared" si="47"/>
        <v>226.03185000000002</v>
      </c>
    </row>
    <row r="1536" spans="1:17" s="125" customFormat="1" ht="12" customHeight="1">
      <c r="A1536" s="83" t="s">
        <v>2311</v>
      </c>
      <c r="B1536" s="84" t="s">
        <v>1249</v>
      </c>
      <c r="C1536" s="34">
        <v>4012000164347</v>
      </c>
      <c r="D1536" s="35">
        <v>701.46</v>
      </c>
      <c r="E1536" s="67">
        <f t="shared" si="46"/>
        <v>105.21900000000001</v>
      </c>
      <c r="F1536" s="68">
        <v>0.15</v>
      </c>
      <c r="G1536" s="65"/>
      <c r="H1536" s="65" t="s">
        <v>2339</v>
      </c>
      <c r="I1536" s="127">
        <v>44580</v>
      </c>
      <c r="J1536" s="66" t="s">
        <v>2379</v>
      </c>
      <c r="K1536" s="83" t="s">
        <v>3433</v>
      </c>
      <c r="L1536" s="30">
        <v>53781</v>
      </c>
      <c r="M1536" s="83" t="str">
        <f>VLOOKUP(L1536,Kardex!$A$1:$I$4996,2,FALSE)</f>
        <v>VILLA ZEVALLOS RODRIGUEZ RODOLFO</v>
      </c>
      <c r="N1536" s="83" t="str">
        <f>VLOOKUP(L1536,Kardex!$A$1:$I$4996,4,FALSE)</f>
        <v>ASESOR BANCA ESPECIALIZADA</v>
      </c>
      <c r="O1536" s="83" t="str">
        <f>VLOOKUP(L1536,Kardex!$A$1:$I$4996,5,FALSE)</f>
        <v>BAJA</v>
      </c>
      <c r="P1536" s="49">
        <v>0.3</v>
      </c>
      <c r="Q1536" s="120">
        <f t="shared" si="47"/>
        <v>31.5657</v>
      </c>
    </row>
    <row r="1537" spans="1:17" s="125" customFormat="1" ht="12" customHeight="1">
      <c r="A1537" s="83" t="s">
        <v>2311</v>
      </c>
      <c r="B1537" s="84" t="s">
        <v>1249</v>
      </c>
      <c r="C1537" s="34">
        <v>4012000639962</v>
      </c>
      <c r="D1537" s="35">
        <v>4357.87</v>
      </c>
      <c r="E1537" s="67">
        <f t="shared" si="46"/>
        <v>653.68049999999994</v>
      </c>
      <c r="F1537" s="68">
        <v>0.15</v>
      </c>
      <c r="G1537" s="65"/>
      <c r="H1537" s="65" t="s">
        <v>2266</v>
      </c>
      <c r="I1537" s="127">
        <v>44586</v>
      </c>
      <c r="J1537" s="66" t="s">
        <v>2379</v>
      </c>
      <c r="K1537" s="83" t="s">
        <v>4266</v>
      </c>
      <c r="L1537" s="30">
        <v>53781</v>
      </c>
      <c r="M1537" s="83" t="str">
        <f>VLOOKUP(L1537,Kardex!$A$1:$I$4996,2,FALSE)</f>
        <v>VILLA ZEVALLOS RODRIGUEZ RODOLFO</v>
      </c>
      <c r="N1537" s="83" t="str">
        <f>VLOOKUP(L1537,Kardex!$A$1:$I$4996,4,FALSE)</f>
        <v>ASESOR BANCA ESPECIALIZADA</v>
      </c>
      <c r="O1537" s="83" t="str">
        <f>VLOOKUP(L1537,Kardex!$A$1:$I$4996,5,FALSE)</f>
        <v>BAJA</v>
      </c>
      <c r="P1537" s="49">
        <v>0.3</v>
      </c>
      <c r="Q1537" s="120">
        <f t="shared" si="47"/>
        <v>196.10414999999998</v>
      </c>
    </row>
    <row r="1538" spans="1:17" s="125" customFormat="1" ht="12" customHeight="1">
      <c r="A1538" s="83" t="s">
        <v>2338</v>
      </c>
      <c r="B1538" s="84" t="s">
        <v>1249</v>
      </c>
      <c r="C1538" s="34">
        <v>3101900010648</v>
      </c>
      <c r="D1538" s="35">
        <v>612.33000000000004</v>
      </c>
      <c r="E1538" s="67">
        <f t="shared" si="46"/>
        <v>79.602900000000005</v>
      </c>
      <c r="F1538" s="68">
        <v>0.13</v>
      </c>
      <c r="G1538" s="65"/>
      <c r="H1538" s="65" t="s">
        <v>2265</v>
      </c>
      <c r="I1538" s="127">
        <v>44593</v>
      </c>
      <c r="J1538" s="66" t="s">
        <v>2379</v>
      </c>
      <c r="K1538" s="83" t="s">
        <v>4267</v>
      </c>
      <c r="L1538" s="30">
        <v>53781</v>
      </c>
      <c r="M1538" s="83" t="str">
        <f>VLOOKUP(L1538,Kardex!$A$1:$I$4996,2,FALSE)</f>
        <v>VILLA ZEVALLOS RODRIGUEZ RODOLFO</v>
      </c>
      <c r="N1538" s="83" t="str">
        <f>VLOOKUP(L1538,Kardex!$A$1:$I$4996,4,FALSE)</f>
        <v>ASESOR BANCA ESPECIALIZADA</v>
      </c>
      <c r="O1538" s="83" t="str">
        <f>VLOOKUP(L1538,Kardex!$A$1:$I$4996,5,FALSE)</f>
        <v>BAJA</v>
      </c>
      <c r="P1538" s="49">
        <v>0.3</v>
      </c>
      <c r="Q1538" s="120">
        <f t="shared" si="47"/>
        <v>23.880870000000002</v>
      </c>
    </row>
    <row r="1539" spans="1:17" s="125" customFormat="1" ht="12" customHeight="1">
      <c r="A1539" s="83" t="s">
        <v>2338</v>
      </c>
      <c r="B1539" s="84" t="s">
        <v>1249</v>
      </c>
      <c r="C1539" s="34">
        <v>3101900019888</v>
      </c>
      <c r="D1539" s="35">
        <v>284.3</v>
      </c>
      <c r="E1539" s="67">
        <f t="shared" ref="E1539:E1602" si="48">+D1539*F1539</f>
        <v>36.959000000000003</v>
      </c>
      <c r="F1539" s="68">
        <v>0.13</v>
      </c>
      <c r="G1539" s="65"/>
      <c r="H1539" s="65" t="s">
        <v>2339</v>
      </c>
      <c r="I1539" s="127">
        <v>44571</v>
      </c>
      <c r="J1539" s="66" t="s">
        <v>2379</v>
      </c>
      <c r="K1539" s="83" t="s">
        <v>3434</v>
      </c>
      <c r="L1539" s="30">
        <v>331</v>
      </c>
      <c r="M1539" s="83" t="str">
        <f>VLOOKUP(L1539,Kardex!$A$1:$I$4996,2,FALSE)</f>
        <v>MATEOS GONZALEZ ALEJANDRO</v>
      </c>
      <c r="N1539" s="83" t="str">
        <f>VLOOKUP(L1539,Kardex!$A$1:$I$4996,4,FALSE)</f>
        <v>DIRECTOR</v>
      </c>
      <c r="O1539" s="83" t="str">
        <f>VLOOKUP(L1539,Kardex!$A$1:$I$4996,5,FALSE)</f>
        <v>BAJA</v>
      </c>
      <c r="P1539" s="49">
        <v>0.3</v>
      </c>
      <c r="Q1539" s="120">
        <f t="shared" ref="Q1539:Q1602" si="49">E1539*P1539</f>
        <v>11.0877</v>
      </c>
    </row>
    <row r="1540" spans="1:17" s="125" customFormat="1" ht="12" customHeight="1">
      <c r="A1540" s="83" t="s">
        <v>2311</v>
      </c>
      <c r="B1540" s="84" t="s">
        <v>1249</v>
      </c>
      <c r="C1540" s="34">
        <v>4052000027946</v>
      </c>
      <c r="D1540" s="35">
        <v>13410.41</v>
      </c>
      <c r="E1540" s="67">
        <f t="shared" si="48"/>
        <v>1743.36</v>
      </c>
      <c r="F1540" s="68">
        <v>0.13000049961186869</v>
      </c>
      <c r="G1540" s="65"/>
      <c r="H1540" s="65" t="s">
        <v>2266</v>
      </c>
      <c r="I1540" s="127">
        <v>44568</v>
      </c>
      <c r="J1540" s="66" t="s">
        <v>2379</v>
      </c>
      <c r="K1540" s="83" t="s">
        <v>4268</v>
      </c>
      <c r="L1540" s="30">
        <v>5479</v>
      </c>
      <c r="M1540" s="83" t="str">
        <f>VLOOKUP(L1540,Kardex!$A$1:$I$4996,2,FALSE)</f>
        <v>GOMEZ LUNA LAURA ELIZABETH</v>
      </c>
      <c r="N1540" s="83" t="str">
        <f>VLOOKUP(L1540,Kardex!$A$1:$I$4996,4,FALSE)</f>
        <v>ASESOR</v>
      </c>
      <c r="O1540" s="83" t="str">
        <f>VLOOKUP(L1540,Kardex!$A$1:$I$4996,5,FALSE)</f>
        <v>WEALTH MANAGEMENT</v>
      </c>
      <c r="P1540" s="49">
        <v>0.3</v>
      </c>
      <c r="Q1540" s="120">
        <f t="shared" si="49"/>
        <v>523.00799999999992</v>
      </c>
    </row>
    <row r="1541" spans="1:17" s="125" customFormat="1" ht="12" customHeight="1">
      <c r="A1541" s="83" t="s">
        <v>2311</v>
      </c>
      <c r="B1541" s="84" t="s">
        <v>1249</v>
      </c>
      <c r="C1541" s="34">
        <v>4011900499536</v>
      </c>
      <c r="D1541" s="35">
        <v>405.43</v>
      </c>
      <c r="E1541" s="67">
        <f t="shared" si="48"/>
        <v>60.814499999999995</v>
      </c>
      <c r="F1541" s="68">
        <v>0.15</v>
      </c>
      <c r="G1541" s="65"/>
      <c r="H1541" s="65" t="s">
        <v>2339</v>
      </c>
      <c r="I1541" s="127">
        <v>44580</v>
      </c>
      <c r="J1541" s="66" t="s">
        <v>2379</v>
      </c>
      <c r="K1541" s="83" t="s">
        <v>3435</v>
      </c>
      <c r="L1541" s="30">
        <v>5479</v>
      </c>
      <c r="M1541" s="83" t="str">
        <f>VLOOKUP(L1541,Kardex!$A$1:$I$4996,2,FALSE)</f>
        <v>GOMEZ LUNA LAURA ELIZABETH</v>
      </c>
      <c r="N1541" s="83" t="str">
        <f>VLOOKUP(L1541,Kardex!$A$1:$I$4996,4,FALSE)</f>
        <v>ASESOR</v>
      </c>
      <c r="O1541" s="83" t="str">
        <f>VLOOKUP(L1541,Kardex!$A$1:$I$4996,5,FALSE)</f>
        <v>WEALTH MANAGEMENT</v>
      </c>
      <c r="P1541" s="49">
        <v>0.3</v>
      </c>
      <c r="Q1541" s="120">
        <f t="shared" si="49"/>
        <v>18.244349999999997</v>
      </c>
    </row>
    <row r="1542" spans="1:17" s="125" customFormat="1" ht="12" customHeight="1">
      <c r="A1542" s="83" t="s">
        <v>2311</v>
      </c>
      <c r="B1542" s="84" t="s">
        <v>1249</v>
      </c>
      <c r="C1542" s="34">
        <v>4011900473723</v>
      </c>
      <c r="D1542" s="35">
        <v>5106.93</v>
      </c>
      <c r="E1542" s="67">
        <f t="shared" si="48"/>
        <v>766.03949999999998</v>
      </c>
      <c r="F1542" s="68">
        <v>0.15</v>
      </c>
      <c r="G1542" s="65"/>
      <c r="H1542" s="65" t="s">
        <v>2266</v>
      </c>
      <c r="I1542" s="127">
        <v>44573</v>
      </c>
      <c r="J1542" s="66" t="s">
        <v>2379</v>
      </c>
      <c r="K1542" s="83" t="s">
        <v>4269</v>
      </c>
      <c r="L1542" s="30">
        <v>60370</v>
      </c>
      <c r="M1542" s="83" t="str">
        <f>VLOOKUP(L1542,Kardex!$A$1:$I$4996,2,FALSE)</f>
        <v>CASSEREAU AMERENA CARLOS</v>
      </c>
      <c r="N1542" s="83" t="str">
        <f>VLOOKUP(L1542,Kardex!$A$1:$I$4996,4,FALSE)</f>
        <v>DIRECTOR</v>
      </c>
      <c r="O1542" s="83" t="str">
        <f>VLOOKUP(L1542,Kardex!$A$1:$I$4996,5,FALSE)</f>
        <v>WEALTH MANAGEMENT</v>
      </c>
      <c r="P1542" s="49">
        <v>0.3</v>
      </c>
      <c r="Q1542" s="120">
        <f t="shared" si="49"/>
        <v>229.81184999999999</v>
      </c>
    </row>
    <row r="1543" spans="1:17" s="125" customFormat="1" ht="12" customHeight="1">
      <c r="A1543" s="83" t="s">
        <v>2335</v>
      </c>
      <c r="B1543" s="84" t="s">
        <v>1249</v>
      </c>
      <c r="C1543" s="34">
        <v>2882000000427</v>
      </c>
      <c r="D1543" s="35">
        <v>91226.2</v>
      </c>
      <c r="E1543" s="67">
        <f t="shared" si="48"/>
        <v>13683.929999999998</v>
      </c>
      <c r="F1543" s="68">
        <v>0.15</v>
      </c>
      <c r="G1543" s="65"/>
      <c r="H1543" s="65" t="s">
        <v>2266</v>
      </c>
      <c r="I1543" s="127">
        <v>44566</v>
      </c>
      <c r="J1543" s="66" t="s">
        <v>2379</v>
      </c>
      <c r="K1543" s="83" t="s">
        <v>4270</v>
      </c>
      <c r="L1543" s="30">
        <v>60834</v>
      </c>
      <c r="M1543" s="83" t="str">
        <f>VLOOKUP(L1543,Kardex!$A$1:$I$4996,2,FALSE)</f>
        <v>CAMARENA DE SANTIAGO AMIRA ALEJANDRA</v>
      </c>
      <c r="N1543" s="83" t="str">
        <f>VLOOKUP(L1543,Kardex!$A$1:$I$4996,4,FALSE)</f>
        <v>ASESOR ESPECIALIZADO</v>
      </c>
      <c r="O1543" s="83" t="str">
        <f>VLOOKUP(L1543,Kardex!$A$1:$I$4996,5,FALSE)</f>
        <v>CD MX CORPORATIVO</v>
      </c>
      <c r="P1543" s="49">
        <v>0.3</v>
      </c>
      <c r="Q1543" s="120">
        <f t="shared" si="49"/>
        <v>4105.1789999999992</v>
      </c>
    </row>
    <row r="1544" spans="1:17" s="125" customFormat="1" ht="12" customHeight="1">
      <c r="A1544" s="83" t="s">
        <v>2338</v>
      </c>
      <c r="B1544" s="84" t="s">
        <v>1249</v>
      </c>
      <c r="C1544" s="34">
        <v>3101900008822</v>
      </c>
      <c r="D1544" s="35">
        <v>372.04</v>
      </c>
      <c r="E1544" s="67">
        <f t="shared" si="48"/>
        <v>48.365200000000002</v>
      </c>
      <c r="F1544" s="68">
        <v>0.13</v>
      </c>
      <c r="G1544" s="65"/>
      <c r="H1544" s="65" t="s">
        <v>2339</v>
      </c>
      <c r="I1544" s="127">
        <v>44568</v>
      </c>
      <c r="J1544" s="66" t="s">
        <v>2379</v>
      </c>
      <c r="K1544" s="83" t="s">
        <v>3436</v>
      </c>
      <c r="L1544" s="30">
        <v>60308</v>
      </c>
      <c r="M1544" s="83" t="str">
        <f>VLOOKUP(L1544,Kardex!$A$1:$I$4996,2,FALSE)</f>
        <v>OGAZ VIRAMONTES SALVADOR</v>
      </c>
      <c r="N1544" s="83" t="str">
        <f>VLOOKUP(L1544,Kardex!$A$1:$I$4996,4,FALSE)</f>
        <v>ASESOR ESPECIALIZADO</v>
      </c>
      <c r="O1544" s="83" t="str">
        <f>VLOOKUP(L1544,Kardex!$A$1:$I$4996,5,FALSE)</f>
        <v>WEALTH MANAGEMENT</v>
      </c>
      <c r="P1544" s="49">
        <v>0.3</v>
      </c>
      <c r="Q1544" s="120">
        <f t="shared" si="49"/>
        <v>14.50956</v>
      </c>
    </row>
    <row r="1545" spans="1:17" s="125" customFormat="1" ht="12" customHeight="1">
      <c r="A1545" s="83" t="s">
        <v>2338</v>
      </c>
      <c r="B1545" s="84" t="s">
        <v>1249</v>
      </c>
      <c r="C1545" s="34">
        <v>3101900012844</v>
      </c>
      <c r="D1545" s="35">
        <v>285.81</v>
      </c>
      <c r="E1545" s="67">
        <f t="shared" si="48"/>
        <v>37.155300000000004</v>
      </c>
      <c r="F1545" s="68">
        <v>0.13</v>
      </c>
      <c r="G1545" s="65"/>
      <c r="H1545" s="65" t="s">
        <v>2339</v>
      </c>
      <c r="I1545" s="127">
        <v>44573</v>
      </c>
      <c r="J1545" s="66" t="s">
        <v>2379</v>
      </c>
      <c r="K1545" s="83" t="s">
        <v>3437</v>
      </c>
      <c r="L1545" s="30">
        <v>60308</v>
      </c>
      <c r="M1545" s="83" t="str">
        <f>VLOOKUP(L1545,Kardex!$A$1:$I$4996,2,FALSE)</f>
        <v>OGAZ VIRAMONTES SALVADOR</v>
      </c>
      <c r="N1545" s="83" t="str">
        <f>VLOOKUP(L1545,Kardex!$A$1:$I$4996,4,FALSE)</f>
        <v>ASESOR ESPECIALIZADO</v>
      </c>
      <c r="O1545" s="83" t="str">
        <f>VLOOKUP(L1545,Kardex!$A$1:$I$4996,5,FALSE)</f>
        <v>WEALTH MANAGEMENT</v>
      </c>
      <c r="P1545" s="49">
        <v>0.3</v>
      </c>
      <c r="Q1545" s="120">
        <f t="shared" si="49"/>
        <v>11.146590000000002</v>
      </c>
    </row>
    <row r="1546" spans="1:17" s="125" customFormat="1" ht="12" customHeight="1">
      <c r="A1546" s="83" t="s">
        <v>2311</v>
      </c>
      <c r="B1546" s="84" t="s">
        <v>1249</v>
      </c>
      <c r="C1546" s="34">
        <v>4012100237734</v>
      </c>
      <c r="D1546" s="35">
        <v>373.79</v>
      </c>
      <c r="E1546" s="67">
        <f t="shared" si="48"/>
        <v>56.0685</v>
      </c>
      <c r="F1546" s="68">
        <v>0.15</v>
      </c>
      <c r="G1546" s="65"/>
      <c r="H1546" s="65" t="s">
        <v>2339</v>
      </c>
      <c r="I1546" s="127">
        <v>44587</v>
      </c>
      <c r="J1546" s="66" t="s">
        <v>2322</v>
      </c>
      <c r="K1546" s="83" t="s">
        <v>3438</v>
      </c>
      <c r="L1546" s="30">
        <v>63071</v>
      </c>
      <c r="M1546" s="83" t="str">
        <f>VLOOKUP(L1546,Kardex!$A$1:$I$4996,2,FALSE)</f>
        <v>RODRIGUEZ DE LA VEGA FAMILIAR RAMON</v>
      </c>
      <c r="N1546" s="83" t="str">
        <f>VLOOKUP(L1546,Kardex!$A$1:$I$4996,4,FALSE)</f>
        <v>ASESOR SENIOR</v>
      </c>
      <c r="O1546" s="83" t="str">
        <f>VLOOKUP(L1546,Kardex!$A$1:$I$4996,5,FALSE)</f>
        <v>CD MX MONTES URALES (CORPORATIVO)</v>
      </c>
      <c r="P1546" s="49">
        <v>0.3</v>
      </c>
      <c r="Q1546" s="120">
        <f t="shared" si="49"/>
        <v>16.820550000000001</v>
      </c>
    </row>
    <row r="1547" spans="1:17" s="125" customFormat="1" ht="12" customHeight="1">
      <c r="A1547" s="83" t="s">
        <v>2311</v>
      </c>
      <c r="B1547" s="84" t="s">
        <v>1249</v>
      </c>
      <c r="C1547" s="34">
        <v>4012100182226</v>
      </c>
      <c r="D1547" s="35">
        <v>508.62</v>
      </c>
      <c r="E1547" s="67">
        <f t="shared" si="48"/>
        <v>58.96</v>
      </c>
      <c r="F1547" s="68">
        <v>0.11592151311391609</v>
      </c>
      <c r="G1547" s="65"/>
      <c r="H1547" s="65" t="s">
        <v>2339</v>
      </c>
      <c r="I1547" s="127">
        <v>44593</v>
      </c>
      <c r="J1547" s="66" t="s">
        <v>2322</v>
      </c>
      <c r="K1547" s="83" t="s">
        <v>3438</v>
      </c>
      <c r="L1547" s="30">
        <v>63071</v>
      </c>
      <c r="M1547" s="83" t="str">
        <f>VLOOKUP(L1547,Kardex!$A$1:$I$4996,2,FALSE)</f>
        <v>RODRIGUEZ DE LA VEGA FAMILIAR RAMON</v>
      </c>
      <c r="N1547" s="83" t="str">
        <f>VLOOKUP(L1547,Kardex!$A$1:$I$4996,4,FALSE)</f>
        <v>ASESOR SENIOR</v>
      </c>
      <c r="O1547" s="83" t="str">
        <f>VLOOKUP(L1547,Kardex!$A$1:$I$4996,5,FALSE)</f>
        <v>CD MX MONTES URALES (CORPORATIVO)</v>
      </c>
      <c r="P1547" s="49">
        <v>0.3</v>
      </c>
      <c r="Q1547" s="120">
        <f t="shared" si="49"/>
        <v>17.687999999999999</v>
      </c>
    </row>
    <row r="1548" spans="1:17" s="125" customFormat="1" ht="12" customHeight="1">
      <c r="A1548" s="83" t="s">
        <v>2311</v>
      </c>
      <c r="B1548" s="84" t="s">
        <v>1249</v>
      </c>
      <c r="C1548" s="34">
        <v>4012000006646</v>
      </c>
      <c r="D1548" s="35">
        <v>9500.2000000000007</v>
      </c>
      <c r="E1548" s="67">
        <f t="shared" si="48"/>
        <v>1425.03</v>
      </c>
      <c r="F1548" s="68">
        <v>0.15</v>
      </c>
      <c r="G1548" s="65"/>
      <c r="H1548" s="65" t="s">
        <v>2266</v>
      </c>
      <c r="I1548" s="127">
        <v>44568</v>
      </c>
      <c r="J1548" s="66" t="s">
        <v>2379</v>
      </c>
      <c r="K1548" s="83" t="s">
        <v>4271</v>
      </c>
      <c r="L1548" s="30">
        <v>61007</v>
      </c>
      <c r="M1548" s="83" t="str">
        <f>VLOOKUP(L1548,Kardex!$A$1:$I$4996,2,FALSE)</f>
        <v>VELASCO ARBOLEYA EDUARDO</v>
      </c>
      <c r="N1548" s="83" t="str">
        <f>VLOOKUP(L1548,Kardex!$A$1:$I$4996,4,FALSE)</f>
        <v>ASESOR ESPECIALIZADO</v>
      </c>
      <c r="O1548" s="83" t="str">
        <f>VLOOKUP(L1548,Kardex!$A$1:$I$4996,5,FALSE)</f>
        <v>WEALTH MANAGEMENT</v>
      </c>
      <c r="P1548" s="49">
        <v>0.3</v>
      </c>
      <c r="Q1548" s="120">
        <f t="shared" si="49"/>
        <v>427.50899999999996</v>
      </c>
    </row>
    <row r="1549" spans="1:17" s="125" customFormat="1" ht="12" customHeight="1">
      <c r="A1549" s="83" t="s">
        <v>2335</v>
      </c>
      <c r="B1549" s="84" t="s">
        <v>1249</v>
      </c>
      <c r="C1549" s="34">
        <v>2882000037527</v>
      </c>
      <c r="D1549" s="35">
        <v>714.49</v>
      </c>
      <c r="E1549" s="67">
        <f t="shared" si="48"/>
        <v>135.75309999999999</v>
      </c>
      <c r="F1549" s="68">
        <v>0.19</v>
      </c>
      <c r="G1549" s="65"/>
      <c r="H1549" s="65" t="s">
        <v>3784</v>
      </c>
      <c r="I1549" s="127">
        <v>44566</v>
      </c>
      <c r="J1549" s="66" t="s">
        <v>2379</v>
      </c>
      <c r="K1549" s="83" t="s">
        <v>3439</v>
      </c>
      <c r="L1549" s="30">
        <v>52428</v>
      </c>
      <c r="M1549" s="83" t="str">
        <f>VLOOKUP(L1549,Kardex!$A$1:$I$4996,2,FALSE)</f>
        <v>BAÑUELOS BARRERA LLUVIA AMPARO</v>
      </c>
      <c r="N1549" s="83" t="str">
        <f>VLOOKUP(L1549,Kardex!$A$1:$I$4996,4,FALSE)</f>
        <v>ASESOR</v>
      </c>
      <c r="O1549" s="83" t="str">
        <f>VLOOKUP(L1549,Kardex!$A$1:$I$4996,5,FALSE)</f>
        <v>CD MX ALTAVISTA</v>
      </c>
      <c r="P1549" s="49">
        <v>0.3</v>
      </c>
      <c r="Q1549" s="120">
        <f t="shared" si="49"/>
        <v>40.725929999999998</v>
      </c>
    </row>
    <row r="1550" spans="1:17" s="125" customFormat="1" ht="12" customHeight="1">
      <c r="A1550" s="83" t="s">
        <v>2335</v>
      </c>
      <c r="B1550" s="84" t="s">
        <v>1249</v>
      </c>
      <c r="C1550" s="34">
        <v>2882000037995</v>
      </c>
      <c r="D1550" s="35">
        <v>893.38</v>
      </c>
      <c r="E1550" s="67">
        <f t="shared" si="48"/>
        <v>151.87</v>
      </c>
      <c r="F1550" s="68">
        <v>0.16999485101524547</v>
      </c>
      <c r="G1550" s="65"/>
      <c r="H1550" s="65" t="s">
        <v>3784</v>
      </c>
      <c r="I1550" s="127">
        <v>44566</v>
      </c>
      <c r="J1550" s="66" t="s">
        <v>2379</v>
      </c>
      <c r="K1550" s="83" t="s">
        <v>3440</v>
      </c>
      <c r="L1550" s="30">
        <v>52428</v>
      </c>
      <c r="M1550" s="83" t="str">
        <f>VLOOKUP(L1550,Kardex!$A$1:$I$4996,2,FALSE)</f>
        <v>BAÑUELOS BARRERA LLUVIA AMPARO</v>
      </c>
      <c r="N1550" s="83" t="str">
        <f>VLOOKUP(L1550,Kardex!$A$1:$I$4996,4,FALSE)</f>
        <v>ASESOR</v>
      </c>
      <c r="O1550" s="83" t="str">
        <f>VLOOKUP(L1550,Kardex!$A$1:$I$4996,5,FALSE)</f>
        <v>CD MX ALTAVISTA</v>
      </c>
      <c r="P1550" s="49">
        <v>0.3</v>
      </c>
      <c r="Q1550" s="120">
        <f t="shared" si="49"/>
        <v>45.561</v>
      </c>
    </row>
    <row r="1551" spans="1:17" s="125" customFormat="1" ht="12" customHeight="1">
      <c r="A1551" s="83" t="s">
        <v>2335</v>
      </c>
      <c r="B1551" s="84" t="s">
        <v>1249</v>
      </c>
      <c r="C1551" s="34">
        <v>2882000017454</v>
      </c>
      <c r="D1551" s="35">
        <v>471.54</v>
      </c>
      <c r="E1551" s="67">
        <f t="shared" si="48"/>
        <v>89.592600000000004</v>
      </c>
      <c r="F1551" s="68">
        <v>0.19</v>
      </c>
      <c r="G1551" s="65"/>
      <c r="H1551" s="65" t="s">
        <v>3784</v>
      </c>
      <c r="I1551" s="127">
        <v>44568</v>
      </c>
      <c r="J1551" s="66" t="s">
        <v>2379</v>
      </c>
      <c r="K1551" s="83" t="s">
        <v>3513</v>
      </c>
      <c r="L1551" s="30">
        <v>52428</v>
      </c>
      <c r="M1551" s="83" t="str">
        <f>VLOOKUP(L1551,Kardex!$A$1:$I$4996,2,FALSE)</f>
        <v>BAÑUELOS BARRERA LLUVIA AMPARO</v>
      </c>
      <c r="N1551" s="83" t="str">
        <f>VLOOKUP(L1551,Kardex!$A$1:$I$4996,4,FALSE)</f>
        <v>ASESOR</v>
      </c>
      <c r="O1551" s="83" t="str">
        <f>VLOOKUP(L1551,Kardex!$A$1:$I$4996,5,FALSE)</f>
        <v>CD MX ALTAVISTA</v>
      </c>
      <c r="P1551" s="49">
        <v>0.3</v>
      </c>
      <c r="Q1551" s="120">
        <f t="shared" si="49"/>
        <v>26.877780000000001</v>
      </c>
    </row>
    <row r="1552" spans="1:17" s="125" customFormat="1" ht="12" customHeight="1">
      <c r="A1552" s="83" t="s">
        <v>2311</v>
      </c>
      <c r="B1552" s="84" t="s">
        <v>1249</v>
      </c>
      <c r="C1552" s="34">
        <v>4012100375829</v>
      </c>
      <c r="D1552" s="35">
        <v>195.3</v>
      </c>
      <c r="E1552" s="67">
        <f t="shared" si="48"/>
        <v>29.295000000000002</v>
      </c>
      <c r="F1552" s="68">
        <v>0.15</v>
      </c>
      <c r="G1552" s="65"/>
      <c r="H1552" s="65" t="s">
        <v>2339</v>
      </c>
      <c r="I1552" s="127">
        <v>44568</v>
      </c>
      <c r="J1552" s="66" t="s">
        <v>2322</v>
      </c>
      <c r="K1552" s="83" t="s">
        <v>3676</v>
      </c>
      <c r="L1552" s="30">
        <v>52428</v>
      </c>
      <c r="M1552" s="83" t="str">
        <f>VLOOKUP(L1552,Kardex!$A$1:$I$4996,2,FALSE)</f>
        <v>BAÑUELOS BARRERA LLUVIA AMPARO</v>
      </c>
      <c r="N1552" s="83" t="str">
        <f>VLOOKUP(L1552,Kardex!$A$1:$I$4996,4,FALSE)</f>
        <v>ASESOR</v>
      </c>
      <c r="O1552" s="83" t="str">
        <f>VLOOKUP(L1552,Kardex!$A$1:$I$4996,5,FALSE)</f>
        <v>CD MX ALTAVISTA</v>
      </c>
      <c r="P1552" s="49">
        <v>0.3</v>
      </c>
      <c r="Q1552" s="120">
        <f t="shared" si="49"/>
        <v>8.7885000000000009</v>
      </c>
    </row>
    <row r="1553" spans="1:17" s="125" customFormat="1" ht="12" customHeight="1">
      <c r="A1553" s="83" t="s">
        <v>2311</v>
      </c>
      <c r="B1553" s="84" t="s">
        <v>1249</v>
      </c>
      <c r="C1553" s="34">
        <v>4011900401517</v>
      </c>
      <c r="D1553" s="35">
        <v>242.01</v>
      </c>
      <c r="E1553" s="67">
        <f t="shared" si="48"/>
        <v>36.301499999999997</v>
      </c>
      <c r="F1553" s="68">
        <v>0.15</v>
      </c>
      <c r="G1553" s="65"/>
      <c r="H1553" s="65" t="s">
        <v>2339</v>
      </c>
      <c r="I1553" s="127">
        <v>44575</v>
      </c>
      <c r="J1553" s="66" t="s">
        <v>2379</v>
      </c>
      <c r="K1553" s="83" t="s">
        <v>2588</v>
      </c>
      <c r="L1553" s="30">
        <v>52428</v>
      </c>
      <c r="M1553" s="83" t="str">
        <f>VLOOKUP(L1553,Kardex!$A$1:$I$4996,2,FALSE)</f>
        <v>BAÑUELOS BARRERA LLUVIA AMPARO</v>
      </c>
      <c r="N1553" s="83" t="str">
        <f>VLOOKUP(L1553,Kardex!$A$1:$I$4996,4,FALSE)</f>
        <v>ASESOR</v>
      </c>
      <c r="O1553" s="83" t="str">
        <f>VLOOKUP(L1553,Kardex!$A$1:$I$4996,5,FALSE)</f>
        <v>CD MX ALTAVISTA</v>
      </c>
      <c r="P1553" s="49">
        <v>0.3</v>
      </c>
      <c r="Q1553" s="120">
        <f t="shared" si="49"/>
        <v>10.89045</v>
      </c>
    </row>
    <row r="1554" spans="1:17" s="125" customFormat="1" ht="12" customHeight="1">
      <c r="A1554" s="83" t="s">
        <v>2338</v>
      </c>
      <c r="B1554" s="84" t="s">
        <v>1249</v>
      </c>
      <c r="C1554" s="34">
        <v>3102100005144</v>
      </c>
      <c r="D1554" s="35">
        <v>289.92</v>
      </c>
      <c r="E1554" s="67">
        <f t="shared" si="48"/>
        <v>37.689600000000006</v>
      </c>
      <c r="F1554" s="68">
        <v>0.13</v>
      </c>
      <c r="G1554" s="65"/>
      <c r="H1554" s="65" t="s">
        <v>2339</v>
      </c>
      <c r="I1554" s="127">
        <v>44578</v>
      </c>
      <c r="J1554" s="66" t="s">
        <v>2322</v>
      </c>
      <c r="K1554" s="83" t="s">
        <v>3595</v>
      </c>
      <c r="L1554" s="30">
        <v>52428</v>
      </c>
      <c r="M1554" s="83" t="str">
        <f>VLOOKUP(L1554,Kardex!$A$1:$I$4996,2,FALSE)</f>
        <v>BAÑUELOS BARRERA LLUVIA AMPARO</v>
      </c>
      <c r="N1554" s="83" t="str">
        <f>VLOOKUP(L1554,Kardex!$A$1:$I$4996,4,FALSE)</f>
        <v>ASESOR</v>
      </c>
      <c r="O1554" s="83" t="str">
        <f>VLOOKUP(L1554,Kardex!$A$1:$I$4996,5,FALSE)</f>
        <v>CD MX ALTAVISTA</v>
      </c>
      <c r="P1554" s="49">
        <v>0.3</v>
      </c>
      <c r="Q1554" s="120">
        <f t="shared" si="49"/>
        <v>11.306880000000001</v>
      </c>
    </row>
    <row r="1555" spans="1:17" s="125" customFormat="1" ht="12" customHeight="1">
      <c r="A1555" s="83" t="s">
        <v>2311</v>
      </c>
      <c r="B1555" s="84" t="s">
        <v>1249</v>
      </c>
      <c r="C1555" s="34">
        <v>4012000016247</v>
      </c>
      <c r="D1555" s="35">
        <v>455.11</v>
      </c>
      <c r="E1555" s="67">
        <f t="shared" si="48"/>
        <v>68.266499999999994</v>
      </c>
      <c r="F1555" s="68">
        <v>0.15</v>
      </c>
      <c r="G1555" s="65"/>
      <c r="H1555" s="65" t="s">
        <v>2339</v>
      </c>
      <c r="I1555" s="127">
        <v>44578</v>
      </c>
      <c r="J1555" s="66" t="s">
        <v>2379</v>
      </c>
      <c r="K1555" s="83" t="s">
        <v>3441</v>
      </c>
      <c r="L1555" s="30">
        <v>52428</v>
      </c>
      <c r="M1555" s="83" t="str">
        <f>VLOOKUP(L1555,Kardex!$A$1:$I$4996,2,FALSE)</f>
        <v>BAÑUELOS BARRERA LLUVIA AMPARO</v>
      </c>
      <c r="N1555" s="83" t="str">
        <f>VLOOKUP(L1555,Kardex!$A$1:$I$4996,4,FALSE)</f>
        <v>ASESOR</v>
      </c>
      <c r="O1555" s="83" t="str">
        <f>VLOOKUP(L1555,Kardex!$A$1:$I$4996,5,FALSE)</f>
        <v>CD MX ALTAVISTA</v>
      </c>
      <c r="P1555" s="49">
        <v>0.3</v>
      </c>
      <c r="Q1555" s="120">
        <f t="shared" si="49"/>
        <v>20.479949999999999</v>
      </c>
    </row>
    <row r="1556" spans="1:17" s="125" customFormat="1" ht="12" customHeight="1">
      <c r="A1556" s="83" t="s">
        <v>2311</v>
      </c>
      <c r="B1556" s="84" t="s">
        <v>1249</v>
      </c>
      <c r="C1556" s="34">
        <v>4012100256289</v>
      </c>
      <c r="D1556" s="35">
        <v>339.05</v>
      </c>
      <c r="E1556" s="67">
        <f t="shared" si="48"/>
        <v>50.857500000000002</v>
      </c>
      <c r="F1556" s="68">
        <v>0.15</v>
      </c>
      <c r="G1556" s="65"/>
      <c r="H1556" s="65" t="s">
        <v>2339</v>
      </c>
      <c r="I1556" s="127">
        <v>44579</v>
      </c>
      <c r="J1556" s="66" t="s">
        <v>2322</v>
      </c>
      <c r="K1556" s="83" t="s">
        <v>3442</v>
      </c>
      <c r="L1556" s="30">
        <v>52428</v>
      </c>
      <c r="M1556" s="83" t="str">
        <f>VLOOKUP(L1556,Kardex!$A$1:$I$4996,2,FALSE)</f>
        <v>BAÑUELOS BARRERA LLUVIA AMPARO</v>
      </c>
      <c r="N1556" s="83" t="str">
        <f>VLOOKUP(L1556,Kardex!$A$1:$I$4996,4,FALSE)</f>
        <v>ASESOR</v>
      </c>
      <c r="O1556" s="83" t="str">
        <f>VLOOKUP(L1556,Kardex!$A$1:$I$4996,5,FALSE)</f>
        <v>CD MX ALTAVISTA</v>
      </c>
      <c r="P1556" s="49">
        <v>0.3</v>
      </c>
      <c r="Q1556" s="120">
        <f t="shared" si="49"/>
        <v>15.257249999999999</v>
      </c>
    </row>
    <row r="1557" spans="1:17" s="125" customFormat="1" ht="12" customHeight="1">
      <c r="A1557" s="83" t="s">
        <v>2338</v>
      </c>
      <c r="B1557" s="84" t="s">
        <v>1249</v>
      </c>
      <c r="C1557" s="34">
        <v>3101900019836</v>
      </c>
      <c r="D1557" s="35">
        <v>224.82</v>
      </c>
      <c r="E1557" s="67">
        <f t="shared" si="48"/>
        <v>29.226600000000001</v>
      </c>
      <c r="F1557" s="68">
        <v>0.13</v>
      </c>
      <c r="G1557" s="65"/>
      <c r="H1557" s="65" t="s">
        <v>2339</v>
      </c>
      <c r="I1557" s="127">
        <v>44580</v>
      </c>
      <c r="J1557" s="66" t="s">
        <v>2379</v>
      </c>
      <c r="K1557" s="83" t="s">
        <v>3443</v>
      </c>
      <c r="L1557" s="30">
        <v>52428</v>
      </c>
      <c r="M1557" s="83" t="str">
        <f>VLOOKUP(L1557,Kardex!$A$1:$I$4996,2,FALSE)</f>
        <v>BAÑUELOS BARRERA LLUVIA AMPARO</v>
      </c>
      <c r="N1557" s="83" t="str">
        <f>VLOOKUP(L1557,Kardex!$A$1:$I$4996,4,FALSE)</f>
        <v>ASESOR</v>
      </c>
      <c r="O1557" s="83" t="str">
        <f>VLOOKUP(L1557,Kardex!$A$1:$I$4996,5,FALSE)</f>
        <v>CD MX ALTAVISTA</v>
      </c>
      <c r="P1557" s="49">
        <v>0.3</v>
      </c>
      <c r="Q1557" s="120">
        <f t="shared" si="49"/>
        <v>8.7679799999999997</v>
      </c>
    </row>
    <row r="1558" spans="1:17" s="125" customFormat="1" ht="12" customHeight="1">
      <c r="A1558" s="83" t="s">
        <v>2338</v>
      </c>
      <c r="B1558" s="84" t="s">
        <v>1249</v>
      </c>
      <c r="C1558" s="34">
        <v>3102100013150</v>
      </c>
      <c r="D1558" s="35">
        <v>233.36</v>
      </c>
      <c r="E1558" s="67">
        <f t="shared" si="48"/>
        <v>30.336800000000004</v>
      </c>
      <c r="F1558" s="68">
        <v>0.13</v>
      </c>
      <c r="G1558" s="65"/>
      <c r="H1558" s="65" t="s">
        <v>2339</v>
      </c>
      <c r="I1558" s="127">
        <v>44582</v>
      </c>
      <c r="J1558" s="66" t="s">
        <v>2322</v>
      </c>
      <c r="K1558" s="83" t="s">
        <v>3444</v>
      </c>
      <c r="L1558" s="30">
        <v>52428</v>
      </c>
      <c r="M1558" s="83" t="str">
        <f>VLOOKUP(L1558,Kardex!$A$1:$I$4996,2,FALSE)</f>
        <v>BAÑUELOS BARRERA LLUVIA AMPARO</v>
      </c>
      <c r="N1558" s="83" t="str">
        <f>VLOOKUP(L1558,Kardex!$A$1:$I$4996,4,FALSE)</f>
        <v>ASESOR</v>
      </c>
      <c r="O1558" s="83" t="str">
        <f>VLOOKUP(L1558,Kardex!$A$1:$I$4996,5,FALSE)</f>
        <v>CD MX ALTAVISTA</v>
      </c>
      <c r="P1558" s="49">
        <v>0.3</v>
      </c>
      <c r="Q1558" s="120">
        <f t="shared" si="49"/>
        <v>9.1010400000000011</v>
      </c>
    </row>
    <row r="1559" spans="1:17" s="125" customFormat="1" ht="12" customHeight="1">
      <c r="A1559" s="83" t="s">
        <v>2311</v>
      </c>
      <c r="B1559" s="84" t="s">
        <v>1249</v>
      </c>
      <c r="C1559" s="34">
        <v>4011900474252</v>
      </c>
      <c r="D1559" s="35">
        <v>761.62</v>
      </c>
      <c r="E1559" s="67">
        <f t="shared" si="48"/>
        <v>114.24299999999999</v>
      </c>
      <c r="F1559" s="68">
        <v>0.15</v>
      </c>
      <c r="G1559" s="65"/>
      <c r="H1559" s="65" t="s">
        <v>2339</v>
      </c>
      <c r="I1559" s="127">
        <v>44582</v>
      </c>
      <c r="J1559" s="66" t="s">
        <v>2379</v>
      </c>
      <c r="K1559" s="83" t="s">
        <v>3446</v>
      </c>
      <c r="L1559" s="30">
        <v>52428</v>
      </c>
      <c r="M1559" s="83" t="str">
        <f>VLOOKUP(L1559,Kardex!$A$1:$I$4996,2,FALSE)</f>
        <v>BAÑUELOS BARRERA LLUVIA AMPARO</v>
      </c>
      <c r="N1559" s="83" t="str">
        <f>VLOOKUP(L1559,Kardex!$A$1:$I$4996,4,FALSE)</f>
        <v>ASESOR</v>
      </c>
      <c r="O1559" s="83" t="str">
        <f>VLOOKUP(L1559,Kardex!$A$1:$I$4996,5,FALSE)</f>
        <v>CD MX ALTAVISTA</v>
      </c>
      <c r="P1559" s="49">
        <v>0.3</v>
      </c>
      <c r="Q1559" s="120">
        <f t="shared" si="49"/>
        <v>34.2729</v>
      </c>
    </row>
    <row r="1560" spans="1:17" s="125" customFormat="1" ht="12" customHeight="1">
      <c r="A1560" s="83" t="s">
        <v>2311</v>
      </c>
      <c r="B1560" s="84" t="s">
        <v>1249</v>
      </c>
      <c r="C1560" s="34">
        <v>4011900433400</v>
      </c>
      <c r="D1560" s="35">
        <v>285.77999999999997</v>
      </c>
      <c r="E1560" s="67">
        <f t="shared" si="48"/>
        <v>42.866999999999997</v>
      </c>
      <c r="F1560" s="68">
        <v>0.15</v>
      </c>
      <c r="G1560" s="65"/>
      <c r="H1560" s="65" t="s">
        <v>2339</v>
      </c>
      <c r="I1560" s="127">
        <v>44585</v>
      </c>
      <c r="J1560" s="66" t="s">
        <v>2379</v>
      </c>
      <c r="K1560" s="83" t="s">
        <v>3445</v>
      </c>
      <c r="L1560" s="30">
        <v>52428</v>
      </c>
      <c r="M1560" s="83" t="str">
        <f>VLOOKUP(L1560,Kardex!$A$1:$I$4996,2,FALSE)</f>
        <v>BAÑUELOS BARRERA LLUVIA AMPARO</v>
      </c>
      <c r="N1560" s="83" t="str">
        <f>VLOOKUP(L1560,Kardex!$A$1:$I$4996,4,FALSE)</f>
        <v>ASESOR</v>
      </c>
      <c r="O1560" s="83" t="str">
        <f>VLOOKUP(L1560,Kardex!$A$1:$I$4996,5,FALSE)</f>
        <v>CD MX ALTAVISTA</v>
      </c>
      <c r="P1560" s="49">
        <v>0.3</v>
      </c>
      <c r="Q1560" s="120">
        <f t="shared" si="49"/>
        <v>12.860099999999999</v>
      </c>
    </row>
    <row r="1561" spans="1:17" s="125" customFormat="1" ht="12" customHeight="1">
      <c r="A1561" s="83" t="s">
        <v>2311</v>
      </c>
      <c r="B1561" s="84" t="s">
        <v>1249</v>
      </c>
      <c r="C1561" s="34">
        <v>4012100305786</v>
      </c>
      <c r="D1561" s="35">
        <v>577.24</v>
      </c>
      <c r="E1561" s="67">
        <f t="shared" si="48"/>
        <v>86.585999999999999</v>
      </c>
      <c r="F1561" s="68">
        <v>0.15</v>
      </c>
      <c r="G1561" s="65"/>
      <c r="H1561" s="65" t="s">
        <v>2339</v>
      </c>
      <c r="I1561" s="127">
        <v>44589</v>
      </c>
      <c r="J1561" s="66" t="s">
        <v>2322</v>
      </c>
      <c r="K1561" s="83" t="s">
        <v>3448</v>
      </c>
      <c r="L1561" s="30">
        <v>52428</v>
      </c>
      <c r="M1561" s="83" t="str">
        <f>VLOOKUP(L1561,Kardex!$A$1:$I$4996,2,FALSE)</f>
        <v>BAÑUELOS BARRERA LLUVIA AMPARO</v>
      </c>
      <c r="N1561" s="83" t="str">
        <f>VLOOKUP(L1561,Kardex!$A$1:$I$4996,4,FALSE)</f>
        <v>ASESOR</v>
      </c>
      <c r="O1561" s="83" t="str">
        <f>VLOOKUP(L1561,Kardex!$A$1:$I$4996,5,FALSE)</f>
        <v>CD MX ALTAVISTA</v>
      </c>
      <c r="P1561" s="49">
        <v>0.3</v>
      </c>
      <c r="Q1561" s="120">
        <f t="shared" si="49"/>
        <v>25.9758</v>
      </c>
    </row>
    <row r="1562" spans="1:17" s="125" customFormat="1" ht="12" customHeight="1">
      <c r="A1562" s="83" t="s">
        <v>2311</v>
      </c>
      <c r="B1562" s="84" t="s">
        <v>1249</v>
      </c>
      <c r="C1562" s="34">
        <v>4012100305847</v>
      </c>
      <c r="D1562" s="35">
        <v>362.8</v>
      </c>
      <c r="E1562" s="67">
        <f t="shared" si="48"/>
        <v>54.42</v>
      </c>
      <c r="F1562" s="68">
        <v>0.15</v>
      </c>
      <c r="G1562" s="65"/>
      <c r="H1562" s="65" t="s">
        <v>2339</v>
      </c>
      <c r="I1562" s="127">
        <v>44589</v>
      </c>
      <c r="J1562" s="66" t="s">
        <v>2322</v>
      </c>
      <c r="K1562" s="83" t="s">
        <v>3448</v>
      </c>
      <c r="L1562" s="30">
        <v>52428</v>
      </c>
      <c r="M1562" s="83" t="str">
        <f>VLOOKUP(L1562,Kardex!$A$1:$I$4996,2,FALSE)</f>
        <v>BAÑUELOS BARRERA LLUVIA AMPARO</v>
      </c>
      <c r="N1562" s="83" t="str">
        <f>VLOOKUP(L1562,Kardex!$A$1:$I$4996,4,FALSE)</f>
        <v>ASESOR</v>
      </c>
      <c r="O1562" s="83" t="str">
        <f>VLOOKUP(L1562,Kardex!$A$1:$I$4996,5,FALSE)</f>
        <v>CD MX ALTAVISTA</v>
      </c>
      <c r="P1562" s="49">
        <v>0.3</v>
      </c>
      <c r="Q1562" s="120">
        <f t="shared" si="49"/>
        <v>16.326000000000001</v>
      </c>
    </row>
    <row r="1563" spans="1:17" s="125" customFormat="1" ht="12" customHeight="1">
      <c r="A1563" s="83" t="s">
        <v>2335</v>
      </c>
      <c r="B1563" s="84" t="s">
        <v>1249</v>
      </c>
      <c r="C1563" s="34">
        <v>2882000022076</v>
      </c>
      <c r="D1563" s="35">
        <v>1021.27</v>
      </c>
      <c r="E1563" s="67">
        <f t="shared" si="48"/>
        <v>194.04130000000001</v>
      </c>
      <c r="F1563" s="68">
        <v>0.19</v>
      </c>
      <c r="G1563" s="65"/>
      <c r="H1563" s="65" t="s">
        <v>3784</v>
      </c>
      <c r="I1563" s="127">
        <v>44593</v>
      </c>
      <c r="J1563" s="66" t="s">
        <v>2379</v>
      </c>
      <c r="K1563" s="83" t="s">
        <v>3442</v>
      </c>
      <c r="L1563" s="30">
        <v>52428</v>
      </c>
      <c r="M1563" s="83" t="str">
        <f>VLOOKUP(L1563,Kardex!$A$1:$I$4996,2,FALSE)</f>
        <v>BAÑUELOS BARRERA LLUVIA AMPARO</v>
      </c>
      <c r="N1563" s="83" t="str">
        <f>VLOOKUP(L1563,Kardex!$A$1:$I$4996,4,FALSE)</f>
        <v>ASESOR</v>
      </c>
      <c r="O1563" s="83" t="str">
        <f>VLOOKUP(L1563,Kardex!$A$1:$I$4996,5,FALSE)</f>
        <v>CD MX ALTAVISTA</v>
      </c>
      <c r="P1563" s="49">
        <v>0.3</v>
      </c>
      <c r="Q1563" s="120">
        <f t="shared" si="49"/>
        <v>58.212389999999999</v>
      </c>
    </row>
    <row r="1564" spans="1:17" s="125" customFormat="1" ht="12" customHeight="1">
      <c r="A1564" s="83" t="s">
        <v>2338</v>
      </c>
      <c r="B1564" s="84" t="s">
        <v>1249</v>
      </c>
      <c r="C1564" s="34">
        <v>3102000014967</v>
      </c>
      <c r="D1564" s="35">
        <v>245.52</v>
      </c>
      <c r="E1564" s="67">
        <f t="shared" si="48"/>
        <v>31.917600000000004</v>
      </c>
      <c r="F1564" s="68">
        <v>0.13</v>
      </c>
      <c r="G1564" s="65"/>
      <c r="H1564" s="65" t="s">
        <v>2339</v>
      </c>
      <c r="I1564" s="127">
        <v>44594</v>
      </c>
      <c r="J1564" s="66" t="s">
        <v>2379</v>
      </c>
      <c r="K1564" s="83" t="s">
        <v>3447</v>
      </c>
      <c r="L1564" s="30">
        <v>52428</v>
      </c>
      <c r="M1564" s="83" t="str">
        <f>VLOOKUP(L1564,Kardex!$A$1:$I$4996,2,FALSE)</f>
        <v>BAÑUELOS BARRERA LLUVIA AMPARO</v>
      </c>
      <c r="N1564" s="83" t="str">
        <f>VLOOKUP(L1564,Kardex!$A$1:$I$4996,4,FALSE)</f>
        <v>ASESOR</v>
      </c>
      <c r="O1564" s="83" t="str">
        <f>VLOOKUP(L1564,Kardex!$A$1:$I$4996,5,FALSE)</f>
        <v>CD MX ALTAVISTA</v>
      </c>
      <c r="P1564" s="49">
        <v>0.3</v>
      </c>
      <c r="Q1564" s="120">
        <f t="shared" si="49"/>
        <v>9.5752800000000011</v>
      </c>
    </row>
    <row r="1565" spans="1:17" s="125" customFormat="1" ht="12" customHeight="1">
      <c r="A1565" s="83" t="s">
        <v>2311</v>
      </c>
      <c r="B1565" s="84" t="s">
        <v>1249</v>
      </c>
      <c r="C1565" s="34">
        <v>4011900472453</v>
      </c>
      <c r="D1565" s="35">
        <v>341.48</v>
      </c>
      <c r="E1565" s="67">
        <f t="shared" si="48"/>
        <v>51.222000000000001</v>
      </c>
      <c r="F1565" s="68">
        <v>0.15</v>
      </c>
      <c r="G1565" s="65"/>
      <c r="H1565" s="65" t="s">
        <v>2339</v>
      </c>
      <c r="I1565" s="127">
        <v>44594</v>
      </c>
      <c r="J1565" s="66" t="s">
        <v>2379</v>
      </c>
      <c r="K1565" s="83" t="s">
        <v>2633</v>
      </c>
      <c r="L1565" s="30">
        <v>52428</v>
      </c>
      <c r="M1565" s="83" t="str">
        <f>VLOOKUP(L1565,Kardex!$A$1:$I$4996,2,FALSE)</f>
        <v>BAÑUELOS BARRERA LLUVIA AMPARO</v>
      </c>
      <c r="N1565" s="83" t="str">
        <f>VLOOKUP(L1565,Kardex!$A$1:$I$4996,4,FALSE)</f>
        <v>ASESOR</v>
      </c>
      <c r="O1565" s="83" t="str">
        <f>VLOOKUP(L1565,Kardex!$A$1:$I$4996,5,FALSE)</f>
        <v>CD MX ALTAVISTA</v>
      </c>
      <c r="P1565" s="49">
        <v>0.3</v>
      </c>
      <c r="Q1565" s="120">
        <f t="shared" si="49"/>
        <v>15.3666</v>
      </c>
    </row>
    <row r="1566" spans="1:17" s="125" customFormat="1" ht="12" customHeight="1">
      <c r="A1566" s="83" t="s">
        <v>2338</v>
      </c>
      <c r="B1566" s="84" t="s">
        <v>1249</v>
      </c>
      <c r="C1566" s="34">
        <v>3101900012854</v>
      </c>
      <c r="D1566" s="35">
        <v>539.23</v>
      </c>
      <c r="E1566" s="67">
        <f t="shared" si="48"/>
        <v>70.099900000000005</v>
      </c>
      <c r="F1566" s="68">
        <v>0.13</v>
      </c>
      <c r="G1566" s="65"/>
      <c r="H1566" s="65" t="s">
        <v>2339</v>
      </c>
      <c r="I1566" s="127">
        <v>44589</v>
      </c>
      <c r="J1566" s="66" t="s">
        <v>2379</v>
      </c>
      <c r="K1566" s="83" t="s">
        <v>3449</v>
      </c>
      <c r="L1566" s="30">
        <v>52361</v>
      </c>
      <c r="M1566" s="83" t="str">
        <f>VLOOKUP(L1566,Kardex!$A$1:$I$4996,2,FALSE)</f>
        <v>GUZMAN CAMARILLO CARMEN MINERVA</v>
      </c>
      <c r="N1566" s="83" t="str">
        <f>VLOOKUP(L1566,Kardex!$A$1:$I$4996,4,FALSE)</f>
        <v>ASESOR SENIOR</v>
      </c>
      <c r="O1566" s="83" t="str">
        <f>VLOOKUP(L1566,Kardex!$A$1:$I$4996,5,FALSE)</f>
        <v>EDO MEX SATELITE</v>
      </c>
      <c r="P1566" s="49">
        <v>0.3</v>
      </c>
      <c r="Q1566" s="120">
        <f t="shared" si="49"/>
        <v>21.029970000000002</v>
      </c>
    </row>
    <row r="1567" spans="1:17" s="125" customFormat="1" ht="12" customHeight="1">
      <c r="A1567" s="83" t="s">
        <v>2311</v>
      </c>
      <c r="B1567" s="84" t="s">
        <v>1249</v>
      </c>
      <c r="C1567" s="34">
        <v>4011900474231</v>
      </c>
      <c r="D1567" s="35">
        <v>806.34</v>
      </c>
      <c r="E1567" s="67">
        <f t="shared" si="48"/>
        <v>120.95099999999999</v>
      </c>
      <c r="F1567" s="68">
        <v>0.15</v>
      </c>
      <c r="G1567" s="65"/>
      <c r="H1567" s="65" t="s">
        <v>2339</v>
      </c>
      <c r="I1567" s="127">
        <v>44567</v>
      </c>
      <c r="J1567" s="66" t="s">
        <v>2379</v>
      </c>
      <c r="K1567" s="83" t="s">
        <v>3450</v>
      </c>
      <c r="L1567" s="30">
        <v>5412</v>
      </c>
      <c r="M1567" s="83" t="str">
        <f>VLOOKUP(L1567,Kardex!$A$1:$I$4996,2,FALSE)</f>
        <v>ORDONANA AGUILAR JOSE ANTONIO</v>
      </c>
      <c r="N1567" s="83" t="str">
        <f>VLOOKUP(L1567,Kardex!$A$1:$I$4996,4,FALSE)</f>
        <v>DIRECTOR DE CENTRO FINANCIERO</v>
      </c>
      <c r="O1567" s="83" t="str">
        <f>VLOOKUP(L1567,Kardex!$A$1:$I$4996,5,FALSE)</f>
        <v>EDO MEX TECAMACHALCO</v>
      </c>
      <c r="P1567" s="49">
        <v>0.3</v>
      </c>
      <c r="Q1567" s="120">
        <f t="shared" si="49"/>
        <v>36.285299999999999</v>
      </c>
    </row>
    <row r="1568" spans="1:17" s="125" customFormat="1" ht="12" customHeight="1">
      <c r="A1568" s="83" t="s">
        <v>2311</v>
      </c>
      <c r="B1568" s="84" t="s">
        <v>1249</v>
      </c>
      <c r="C1568" s="34">
        <v>4011900474267</v>
      </c>
      <c r="D1568" s="35">
        <v>475.96</v>
      </c>
      <c r="E1568" s="67">
        <f t="shared" si="48"/>
        <v>71.393999999999991</v>
      </c>
      <c r="F1568" s="68">
        <v>0.15</v>
      </c>
      <c r="G1568" s="65"/>
      <c r="H1568" s="65" t="s">
        <v>2339</v>
      </c>
      <c r="I1568" s="127">
        <v>44581</v>
      </c>
      <c r="J1568" s="66" t="s">
        <v>2379</v>
      </c>
      <c r="K1568" s="83" t="s">
        <v>3451</v>
      </c>
      <c r="L1568" s="30">
        <v>62643</v>
      </c>
      <c r="M1568" s="83" t="str">
        <f>VLOOKUP(L1568,Kardex!$A$1:$I$4996,2,FALSE)</f>
        <v>ARELLANO IRINEO ISABEL</v>
      </c>
      <c r="N1568" s="83" t="str">
        <f>VLOOKUP(L1568,Kardex!$A$1:$I$4996,4,FALSE)</f>
        <v>ASESOR</v>
      </c>
      <c r="O1568" s="83" t="str">
        <f>VLOOKUP(L1568,Kardex!$A$1:$I$4996,5,FALSE)</f>
        <v>EDO MEX TOLUCA V CARRANZA</v>
      </c>
      <c r="P1568" s="49">
        <v>0.3</v>
      </c>
      <c r="Q1568" s="120">
        <f t="shared" si="49"/>
        <v>21.418199999999995</v>
      </c>
    </row>
    <row r="1569" spans="1:17" s="125" customFormat="1" ht="12" customHeight="1">
      <c r="A1569" s="83" t="s">
        <v>2311</v>
      </c>
      <c r="B1569" s="84" t="s">
        <v>1249</v>
      </c>
      <c r="C1569" s="34">
        <v>4012000064732</v>
      </c>
      <c r="D1569" s="35">
        <v>349.6</v>
      </c>
      <c r="E1569" s="67">
        <f t="shared" si="48"/>
        <v>52.440000000000005</v>
      </c>
      <c r="F1569" s="68">
        <v>0.15</v>
      </c>
      <c r="G1569" s="65"/>
      <c r="H1569" s="65" t="s">
        <v>2339</v>
      </c>
      <c r="I1569" s="127">
        <v>44582</v>
      </c>
      <c r="J1569" s="66" t="s">
        <v>2379</v>
      </c>
      <c r="K1569" s="83" t="s">
        <v>3452</v>
      </c>
      <c r="L1569" s="30">
        <v>62643</v>
      </c>
      <c r="M1569" s="83" t="str">
        <f>VLOOKUP(L1569,Kardex!$A$1:$I$4996,2,FALSE)</f>
        <v>ARELLANO IRINEO ISABEL</v>
      </c>
      <c r="N1569" s="83" t="str">
        <f>VLOOKUP(L1569,Kardex!$A$1:$I$4996,4,FALSE)</f>
        <v>ASESOR</v>
      </c>
      <c r="O1569" s="83" t="str">
        <f>VLOOKUP(L1569,Kardex!$A$1:$I$4996,5,FALSE)</f>
        <v>EDO MEX TOLUCA V CARRANZA</v>
      </c>
      <c r="P1569" s="49">
        <v>0.3</v>
      </c>
      <c r="Q1569" s="120">
        <f t="shared" si="49"/>
        <v>15.732000000000001</v>
      </c>
    </row>
    <row r="1570" spans="1:17" s="125" customFormat="1" ht="12" customHeight="1">
      <c r="A1570" s="83" t="s">
        <v>2311</v>
      </c>
      <c r="B1570" s="84" t="s">
        <v>1249</v>
      </c>
      <c r="C1570" s="34">
        <v>4012000064733</v>
      </c>
      <c r="D1570" s="35">
        <v>518.49</v>
      </c>
      <c r="E1570" s="67">
        <f t="shared" si="48"/>
        <v>77.773499999999999</v>
      </c>
      <c r="F1570" s="68">
        <v>0.15</v>
      </c>
      <c r="G1570" s="65"/>
      <c r="H1570" s="65" t="s">
        <v>2339</v>
      </c>
      <c r="I1570" s="127">
        <v>44582</v>
      </c>
      <c r="J1570" s="66" t="s">
        <v>2379</v>
      </c>
      <c r="K1570" s="83" t="s">
        <v>3452</v>
      </c>
      <c r="L1570" s="30">
        <v>62643</v>
      </c>
      <c r="M1570" s="83" t="str">
        <f>VLOOKUP(L1570,Kardex!$A$1:$I$4996,2,FALSE)</f>
        <v>ARELLANO IRINEO ISABEL</v>
      </c>
      <c r="N1570" s="83" t="str">
        <f>VLOOKUP(L1570,Kardex!$A$1:$I$4996,4,FALSE)</f>
        <v>ASESOR</v>
      </c>
      <c r="O1570" s="83" t="str">
        <f>VLOOKUP(L1570,Kardex!$A$1:$I$4996,5,FALSE)</f>
        <v>EDO MEX TOLUCA V CARRANZA</v>
      </c>
      <c r="P1570" s="49">
        <v>0.3</v>
      </c>
      <c r="Q1570" s="120">
        <f t="shared" si="49"/>
        <v>23.332049999999999</v>
      </c>
    </row>
    <row r="1571" spans="1:17" s="125" customFormat="1" ht="12" customHeight="1">
      <c r="A1571" s="83" t="s">
        <v>2311</v>
      </c>
      <c r="B1571" s="84" t="s">
        <v>1249</v>
      </c>
      <c r="C1571" s="34">
        <v>4012100311961</v>
      </c>
      <c r="D1571" s="35">
        <v>283.83</v>
      </c>
      <c r="E1571" s="67">
        <f t="shared" si="48"/>
        <v>42.574499999999993</v>
      </c>
      <c r="F1571" s="68">
        <v>0.15</v>
      </c>
      <c r="G1571" s="65"/>
      <c r="H1571" s="65" t="s">
        <v>2339</v>
      </c>
      <c r="I1571" s="127">
        <v>44582</v>
      </c>
      <c r="J1571" s="66" t="s">
        <v>2322</v>
      </c>
      <c r="K1571" s="83" t="s">
        <v>3453</v>
      </c>
      <c r="L1571" s="30">
        <v>62643</v>
      </c>
      <c r="M1571" s="83" t="str">
        <f>VLOOKUP(L1571,Kardex!$A$1:$I$4996,2,FALSE)</f>
        <v>ARELLANO IRINEO ISABEL</v>
      </c>
      <c r="N1571" s="83" t="str">
        <f>VLOOKUP(L1571,Kardex!$A$1:$I$4996,4,FALSE)</f>
        <v>ASESOR</v>
      </c>
      <c r="O1571" s="83" t="str">
        <f>VLOOKUP(L1571,Kardex!$A$1:$I$4996,5,FALSE)</f>
        <v>EDO MEX TOLUCA V CARRANZA</v>
      </c>
      <c r="P1571" s="49">
        <v>0.3</v>
      </c>
      <c r="Q1571" s="120">
        <f t="shared" si="49"/>
        <v>12.772349999999998</v>
      </c>
    </row>
    <row r="1572" spans="1:17" s="125" customFormat="1" ht="12" customHeight="1">
      <c r="A1572" s="83" t="s">
        <v>2311</v>
      </c>
      <c r="B1572" s="84" t="s">
        <v>1249</v>
      </c>
      <c r="C1572" s="34">
        <v>4012200028038</v>
      </c>
      <c r="D1572" s="35">
        <v>296.07</v>
      </c>
      <c r="E1572" s="67">
        <f t="shared" si="48"/>
        <v>44.410499999999999</v>
      </c>
      <c r="F1572" s="68">
        <v>0.15</v>
      </c>
      <c r="G1572" s="65"/>
      <c r="H1572" s="65" t="s">
        <v>2339</v>
      </c>
      <c r="I1572" s="127">
        <v>44588</v>
      </c>
      <c r="J1572" s="66" t="s">
        <v>2322</v>
      </c>
      <c r="K1572" s="83" t="s">
        <v>4272</v>
      </c>
      <c r="L1572" s="30">
        <v>62643</v>
      </c>
      <c r="M1572" s="83" t="str">
        <f>VLOOKUP(L1572,Kardex!$A$1:$I$4996,2,FALSE)</f>
        <v>ARELLANO IRINEO ISABEL</v>
      </c>
      <c r="N1572" s="83" t="str">
        <f>VLOOKUP(L1572,Kardex!$A$1:$I$4996,4,FALSE)</f>
        <v>ASESOR</v>
      </c>
      <c r="O1572" s="83" t="str">
        <f>VLOOKUP(L1572,Kardex!$A$1:$I$4996,5,FALSE)</f>
        <v>EDO MEX TOLUCA V CARRANZA</v>
      </c>
      <c r="P1572" s="49">
        <v>0.3</v>
      </c>
      <c r="Q1572" s="120">
        <f t="shared" si="49"/>
        <v>13.32315</v>
      </c>
    </row>
    <row r="1573" spans="1:17" s="125" customFormat="1" ht="12" customHeight="1">
      <c r="A1573" s="83" t="s">
        <v>2311</v>
      </c>
      <c r="B1573" s="84" t="s">
        <v>1249</v>
      </c>
      <c r="C1573" s="34">
        <v>4011900474318</v>
      </c>
      <c r="D1573" s="35">
        <v>249.86</v>
      </c>
      <c r="E1573" s="67">
        <f t="shared" si="48"/>
        <v>37.478999999999999</v>
      </c>
      <c r="F1573" s="68">
        <v>0.15</v>
      </c>
      <c r="G1573" s="65"/>
      <c r="H1573" s="65" t="s">
        <v>2339</v>
      </c>
      <c r="I1573" s="127">
        <v>44589</v>
      </c>
      <c r="J1573" s="66" t="s">
        <v>2379</v>
      </c>
      <c r="K1573" s="83" t="s">
        <v>3454</v>
      </c>
      <c r="L1573" s="30">
        <v>62643</v>
      </c>
      <c r="M1573" s="83" t="str">
        <f>VLOOKUP(L1573,Kardex!$A$1:$I$4996,2,FALSE)</f>
        <v>ARELLANO IRINEO ISABEL</v>
      </c>
      <c r="N1573" s="83" t="str">
        <f>VLOOKUP(L1573,Kardex!$A$1:$I$4996,4,FALSE)</f>
        <v>ASESOR</v>
      </c>
      <c r="O1573" s="83" t="str">
        <f>VLOOKUP(L1573,Kardex!$A$1:$I$4996,5,FALSE)</f>
        <v>EDO MEX TOLUCA V CARRANZA</v>
      </c>
      <c r="P1573" s="49">
        <v>0.3</v>
      </c>
      <c r="Q1573" s="120">
        <f t="shared" si="49"/>
        <v>11.243699999999999</v>
      </c>
    </row>
    <row r="1574" spans="1:17" s="125" customFormat="1" ht="12" customHeight="1">
      <c r="A1574" s="83" t="s">
        <v>2311</v>
      </c>
      <c r="B1574" s="84" t="s">
        <v>1249</v>
      </c>
      <c r="C1574" s="34">
        <v>4011900402761</v>
      </c>
      <c r="D1574" s="35">
        <v>328.33</v>
      </c>
      <c r="E1574" s="67">
        <f t="shared" si="48"/>
        <v>49.249499999999998</v>
      </c>
      <c r="F1574" s="68">
        <v>0.15</v>
      </c>
      <c r="G1574" s="65"/>
      <c r="H1574" s="65" t="s">
        <v>2339</v>
      </c>
      <c r="I1574" s="127">
        <v>44593</v>
      </c>
      <c r="J1574" s="66" t="s">
        <v>2379</v>
      </c>
      <c r="K1574" s="83" t="s">
        <v>3455</v>
      </c>
      <c r="L1574" s="30">
        <v>62643</v>
      </c>
      <c r="M1574" s="83" t="str">
        <f>VLOOKUP(L1574,Kardex!$A$1:$I$4996,2,FALSE)</f>
        <v>ARELLANO IRINEO ISABEL</v>
      </c>
      <c r="N1574" s="83" t="str">
        <f>VLOOKUP(L1574,Kardex!$A$1:$I$4996,4,FALSE)</f>
        <v>ASESOR</v>
      </c>
      <c r="O1574" s="83" t="str">
        <f>VLOOKUP(L1574,Kardex!$A$1:$I$4996,5,FALSE)</f>
        <v>EDO MEX TOLUCA V CARRANZA</v>
      </c>
      <c r="P1574" s="49">
        <v>0.3</v>
      </c>
      <c r="Q1574" s="120">
        <f t="shared" si="49"/>
        <v>14.774849999999999</v>
      </c>
    </row>
    <row r="1575" spans="1:17" s="125" customFormat="1" ht="12" customHeight="1">
      <c r="A1575" s="83" t="s">
        <v>2311</v>
      </c>
      <c r="B1575" s="84" t="s">
        <v>1249</v>
      </c>
      <c r="C1575" s="34">
        <v>4012200034139</v>
      </c>
      <c r="D1575" s="35">
        <v>403.01</v>
      </c>
      <c r="E1575" s="67">
        <f t="shared" si="48"/>
        <v>60.451499999999996</v>
      </c>
      <c r="F1575" s="68">
        <v>0.15</v>
      </c>
      <c r="G1575" s="65"/>
      <c r="H1575" s="65" t="s">
        <v>2339</v>
      </c>
      <c r="I1575" s="127">
        <v>44593</v>
      </c>
      <c r="J1575" s="66" t="s">
        <v>2322</v>
      </c>
      <c r="K1575" s="83" t="s">
        <v>4273</v>
      </c>
      <c r="L1575" s="30">
        <v>62643</v>
      </c>
      <c r="M1575" s="83" t="str">
        <f>VLOOKUP(L1575,Kardex!$A$1:$I$4996,2,FALSE)</f>
        <v>ARELLANO IRINEO ISABEL</v>
      </c>
      <c r="N1575" s="83" t="str">
        <f>VLOOKUP(L1575,Kardex!$A$1:$I$4996,4,FALSE)</f>
        <v>ASESOR</v>
      </c>
      <c r="O1575" s="83" t="str">
        <f>VLOOKUP(L1575,Kardex!$A$1:$I$4996,5,FALSE)</f>
        <v>EDO MEX TOLUCA V CARRANZA</v>
      </c>
      <c r="P1575" s="49">
        <v>0.3</v>
      </c>
      <c r="Q1575" s="120">
        <f t="shared" si="49"/>
        <v>18.135449999999999</v>
      </c>
    </row>
    <row r="1576" spans="1:17" s="125" customFormat="1" ht="12" customHeight="1">
      <c r="A1576" s="83" t="s">
        <v>2335</v>
      </c>
      <c r="B1576" s="84" t="s">
        <v>1249</v>
      </c>
      <c r="C1576" s="34">
        <v>2881900021738</v>
      </c>
      <c r="D1576" s="35">
        <v>28586</v>
      </c>
      <c r="E1576" s="67">
        <f t="shared" si="48"/>
        <v>4287.8999999999996</v>
      </c>
      <c r="F1576" s="68">
        <v>0.15</v>
      </c>
      <c r="G1576" s="65"/>
      <c r="H1576" s="65" t="s">
        <v>2266</v>
      </c>
      <c r="I1576" s="127">
        <v>44568</v>
      </c>
      <c r="J1576" s="66" t="s">
        <v>2379</v>
      </c>
      <c r="K1576" s="83" t="s">
        <v>4274</v>
      </c>
      <c r="L1576" s="30">
        <v>60340</v>
      </c>
      <c r="M1576" s="83" t="str">
        <f>VLOOKUP(L1576,Kardex!$A$1:$I$4996,2,FALSE)</f>
        <v>VENEGAS GUTIERREZ VICTOR</v>
      </c>
      <c r="N1576" s="83" t="str">
        <f>VLOOKUP(L1576,Kardex!$A$1:$I$4996,4,FALSE)</f>
        <v>DIRECTOR DE CENTRO FINANCIERO</v>
      </c>
      <c r="O1576" s="83" t="str">
        <f>VLOOKUP(L1576,Kardex!$A$1:$I$4996,5,FALSE)</f>
        <v>HGO PACHUCA CAMINO REAL</v>
      </c>
      <c r="P1576" s="49">
        <v>0.3</v>
      </c>
      <c r="Q1576" s="120">
        <f t="shared" si="49"/>
        <v>1286.3699999999999</v>
      </c>
    </row>
    <row r="1577" spans="1:17" s="125" customFormat="1" ht="12" customHeight="1">
      <c r="A1577" s="83" t="s">
        <v>2311</v>
      </c>
      <c r="B1577" s="84" t="s">
        <v>1249</v>
      </c>
      <c r="C1577" s="34">
        <v>4012000088260</v>
      </c>
      <c r="D1577" s="35">
        <v>1036.72</v>
      </c>
      <c r="E1577" s="67">
        <f t="shared" si="48"/>
        <v>155.50800000000001</v>
      </c>
      <c r="F1577" s="68">
        <v>0.15</v>
      </c>
      <c r="G1577" s="65"/>
      <c r="H1577" s="65" t="s">
        <v>2339</v>
      </c>
      <c r="I1577" s="127">
        <v>44594</v>
      </c>
      <c r="J1577" s="66" t="s">
        <v>2379</v>
      </c>
      <c r="K1577" s="83" t="s">
        <v>3677</v>
      </c>
      <c r="L1577" s="30">
        <v>60340</v>
      </c>
      <c r="M1577" s="83" t="str">
        <f>VLOOKUP(L1577,Kardex!$A$1:$I$4996,2,FALSE)</f>
        <v>VENEGAS GUTIERREZ VICTOR</v>
      </c>
      <c r="N1577" s="83" t="str">
        <f>VLOOKUP(L1577,Kardex!$A$1:$I$4996,4,FALSE)</f>
        <v>DIRECTOR DE CENTRO FINANCIERO</v>
      </c>
      <c r="O1577" s="83" t="str">
        <f>VLOOKUP(L1577,Kardex!$A$1:$I$4996,5,FALSE)</f>
        <v>HGO PACHUCA CAMINO REAL</v>
      </c>
      <c r="P1577" s="49">
        <v>0.3</v>
      </c>
      <c r="Q1577" s="120">
        <f t="shared" si="49"/>
        <v>46.6524</v>
      </c>
    </row>
    <row r="1578" spans="1:17" s="125" customFormat="1" ht="12" customHeight="1">
      <c r="A1578" s="83" t="s">
        <v>2332</v>
      </c>
      <c r="B1578" s="84" t="s">
        <v>1249</v>
      </c>
      <c r="C1578" s="34">
        <v>1002000013128</v>
      </c>
      <c r="D1578" s="35">
        <v>5000</v>
      </c>
      <c r="E1578" s="67">
        <f t="shared" si="48"/>
        <v>1300</v>
      </c>
      <c r="F1578" s="68">
        <v>0.26</v>
      </c>
      <c r="G1578" s="65"/>
      <c r="H1578" s="65" t="s">
        <v>2266</v>
      </c>
      <c r="I1578" s="127">
        <v>44568</v>
      </c>
      <c r="J1578" s="66" t="s">
        <v>2379</v>
      </c>
      <c r="K1578" s="83" t="s">
        <v>4275</v>
      </c>
      <c r="L1578" s="30">
        <v>60367</v>
      </c>
      <c r="M1578" s="83" t="str">
        <f>VLOOKUP(L1578,Kardex!$A$1:$I$4996,2,FALSE)</f>
        <v>DEL ANGEL FIGUEROA PAOLA INDIRA</v>
      </c>
      <c r="N1578" s="83" t="str">
        <f>VLOOKUP(L1578,Kardex!$A$1:$I$4996,4,FALSE)</f>
        <v>ASESOR SENIOR</v>
      </c>
      <c r="O1578" s="83" t="str">
        <f>VLOOKUP(L1578,Kardex!$A$1:$I$4996,5,FALSE)</f>
        <v>CD MX SANTA FE GLEZ CAMARENA</v>
      </c>
      <c r="P1578" s="49">
        <v>0.3</v>
      </c>
      <c r="Q1578" s="120">
        <f t="shared" si="49"/>
        <v>390</v>
      </c>
    </row>
    <row r="1579" spans="1:17" s="125" customFormat="1" ht="12" customHeight="1">
      <c r="A1579" s="83" t="s">
        <v>2332</v>
      </c>
      <c r="B1579" s="84" t="s">
        <v>1249</v>
      </c>
      <c r="C1579" s="34">
        <v>1002000013137</v>
      </c>
      <c r="D1579" s="35">
        <v>7500</v>
      </c>
      <c r="E1579" s="67">
        <f t="shared" si="48"/>
        <v>1950</v>
      </c>
      <c r="F1579" s="68">
        <v>0.26</v>
      </c>
      <c r="G1579" s="65"/>
      <c r="H1579" s="65" t="s">
        <v>2266</v>
      </c>
      <c r="I1579" s="127">
        <v>44568</v>
      </c>
      <c r="J1579" s="66" t="s">
        <v>2379</v>
      </c>
      <c r="K1579" s="83" t="s">
        <v>4276</v>
      </c>
      <c r="L1579" s="30">
        <v>60367</v>
      </c>
      <c r="M1579" s="83" t="str">
        <f>VLOOKUP(L1579,Kardex!$A$1:$I$4996,2,FALSE)</f>
        <v>DEL ANGEL FIGUEROA PAOLA INDIRA</v>
      </c>
      <c r="N1579" s="83" t="str">
        <f>VLOOKUP(L1579,Kardex!$A$1:$I$4996,4,FALSE)</f>
        <v>ASESOR SENIOR</v>
      </c>
      <c r="O1579" s="83" t="str">
        <f>VLOOKUP(L1579,Kardex!$A$1:$I$4996,5,FALSE)</f>
        <v>CD MX SANTA FE GLEZ CAMARENA</v>
      </c>
      <c r="P1579" s="49">
        <v>0.3</v>
      </c>
      <c r="Q1579" s="120">
        <f t="shared" si="49"/>
        <v>585</v>
      </c>
    </row>
    <row r="1580" spans="1:17" s="125" customFormat="1" ht="12" customHeight="1">
      <c r="A1580" s="83" t="s">
        <v>2338</v>
      </c>
      <c r="B1580" s="84" t="s">
        <v>1249</v>
      </c>
      <c r="C1580" s="34">
        <v>3101900018804</v>
      </c>
      <c r="D1580" s="35">
        <v>4217.46</v>
      </c>
      <c r="E1580" s="67">
        <f t="shared" si="48"/>
        <v>548.26980000000003</v>
      </c>
      <c r="F1580" s="68">
        <v>0.13</v>
      </c>
      <c r="G1580" s="65"/>
      <c r="H1580" s="65" t="s">
        <v>2266</v>
      </c>
      <c r="I1580" s="127">
        <v>44575</v>
      </c>
      <c r="J1580" s="66" t="s">
        <v>2379</v>
      </c>
      <c r="K1580" s="83" t="s">
        <v>4277</v>
      </c>
      <c r="L1580" s="30">
        <v>62300</v>
      </c>
      <c r="M1580" s="83" t="str">
        <f>VLOOKUP(L1580,Kardex!$A$1:$I$4996,2,FALSE)</f>
        <v>ARMENTA LIZARRAGA DORA LETICIA</v>
      </c>
      <c r="N1580" s="83" t="str">
        <f>VLOOKUP(L1580,Kardex!$A$1:$I$4996,4,FALSE)</f>
        <v>ASESOR</v>
      </c>
      <c r="O1580" s="83" t="str">
        <f>VLOOKUP(L1580,Kardex!$A$1:$I$4996,5,FALSE)</f>
        <v>JAL ZAPOPAN ANDARES BANCO</v>
      </c>
      <c r="P1580" s="49">
        <v>0.3</v>
      </c>
      <c r="Q1580" s="120">
        <f t="shared" si="49"/>
        <v>164.48094</v>
      </c>
    </row>
    <row r="1581" spans="1:17" s="125" customFormat="1" ht="12" customHeight="1">
      <c r="A1581" s="83" t="s">
        <v>2338</v>
      </c>
      <c r="B1581" s="84" t="s">
        <v>1249</v>
      </c>
      <c r="C1581" s="34">
        <v>3101900006366</v>
      </c>
      <c r="D1581" s="35">
        <v>324.47000000000003</v>
      </c>
      <c r="E1581" s="67">
        <f t="shared" si="48"/>
        <v>42.181100000000008</v>
      </c>
      <c r="F1581" s="68">
        <v>0.13</v>
      </c>
      <c r="G1581" s="65"/>
      <c r="H1581" s="65" t="s">
        <v>2339</v>
      </c>
      <c r="I1581" s="127">
        <v>44568</v>
      </c>
      <c r="J1581" s="66" t="s">
        <v>2379</v>
      </c>
      <c r="K1581" s="83" t="s">
        <v>3456</v>
      </c>
      <c r="L1581" s="30">
        <v>61884</v>
      </c>
      <c r="M1581" s="83" t="str">
        <f>VLOOKUP(L1581,Kardex!$A$1:$I$4996,2,FALSE)</f>
        <v>ELIZALDE MENDOZA MARIO ANDRE</v>
      </c>
      <c r="N1581" s="83" t="str">
        <f>VLOOKUP(L1581,Kardex!$A$1:$I$4996,4,FALSE)</f>
        <v>ASESOR</v>
      </c>
      <c r="O1581" s="83" t="str">
        <f>VLOOKUP(L1581,Kardex!$A$1:$I$4996,5,FALSE)</f>
        <v>JAL ZAPOPAN PLAZA PATRIA</v>
      </c>
      <c r="P1581" s="49">
        <v>0.3</v>
      </c>
      <c r="Q1581" s="120">
        <f t="shared" si="49"/>
        <v>12.654330000000002</v>
      </c>
    </row>
    <row r="1582" spans="1:17" s="125" customFormat="1" ht="12" customHeight="1">
      <c r="A1582" s="83" t="s">
        <v>2311</v>
      </c>
      <c r="B1582" s="84" t="s">
        <v>1249</v>
      </c>
      <c r="C1582" s="34">
        <v>4012000005188</v>
      </c>
      <c r="D1582" s="35">
        <v>5045.33</v>
      </c>
      <c r="E1582" s="67">
        <f t="shared" si="48"/>
        <v>756.79949999999997</v>
      </c>
      <c r="F1582" s="68">
        <v>0.15</v>
      </c>
      <c r="G1582" s="65"/>
      <c r="H1582" s="65" t="s">
        <v>2266</v>
      </c>
      <c r="I1582" s="127">
        <v>44571</v>
      </c>
      <c r="J1582" s="66" t="s">
        <v>2379</v>
      </c>
      <c r="K1582" s="83" t="s">
        <v>4017</v>
      </c>
      <c r="L1582" s="30">
        <v>61884</v>
      </c>
      <c r="M1582" s="83" t="str">
        <f>VLOOKUP(L1582,Kardex!$A$1:$I$4996,2,FALSE)</f>
        <v>ELIZALDE MENDOZA MARIO ANDRE</v>
      </c>
      <c r="N1582" s="83" t="str">
        <f>VLOOKUP(L1582,Kardex!$A$1:$I$4996,4,FALSE)</f>
        <v>ASESOR</v>
      </c>
      <c r="O1582" s="83" t="str">
        <f>VLOOKUP(L1582,Kardex!$A$1:$I$4996,5,FALSE)</f>
        <v>JAL ZAPOPAN PLAZA PATRIA</v>
      </c>
      <c r="P1582" s="49">
        <v>0.3</v>
      </c>
      <c r="Q1582" s="120">
        <f t="shared" si="49"/>
        <v>227.03984999999997</v>
      </c>
    </row>
    <row r="1583" spans="1:17" s="125" customFormat="1" ht="12" customHeight="1">
      <c r="A1583" s="83" t="s">
        <v>2311</v>
      </c>
      <c r="B1583" s="84" t="s">
        <v>1249</v>
      </c>
      <c r="C1583" s="34">
        <v>4012000005560</v>
      </c>
      <c r="D1583" s="35">
        <v>2257.84</v>
      </c>
      <c r="E1583" s="67">
        <f t="shared" si="48"/>
        <v>338.67599999999999</v>
      </c>
      <c r="F1583" s="68">
        <v>0.15</v>
      </c>
      <c r="G1583" s="65"/>
      <c r="H1583" s="65" t="s">
        <v>2266</v>
      </c>
      <c r="I1583" s="127">
        <v>44573</v>
      </c>
      <c r="J1583" s="66" t="s">
        <v>2379</v>
      </c>
      <c r="K1583" s="83" t="s">
        <v>3678</v>
      </c>
      <c r="L1583" s="30">
        <v>61884</v>
      </c>
      <c r="M1583" s="83" t="str">
        <f>VLOOKUP(L1583,Kardex!$A$1:$I$4996,2,FALSE)</f>
        <v>ELIZALDE MENDOZA MARIO ANDRE</v>
      </c>
      <c r="N1583" s="83" t="str">
        <f>VLOOKUP(L1583,Kardex!$A$1:$I$4996,4,FALSE)</f>
        <v>ASESOR</v>
      </c>
      <c r="O1583" s="83" t="str">
        <f>VLOOKUP(L1583,Kardex!$A$1:$I$4996,5,FALSE)</f>
        <v>JAL ZAPOPAN PLAZA PATRIA</v>
      </c>
      <c r="P1583" s="49">
        <v>0.3</v>
      </c>
      <c r="Q1583" s="120">
        <f t="shared" si="49"/>
        <v>101.60279999999999</v>
      </c>
    </row>
    <row r="1584" spans="1:17" s="125" customFormat="1" ht="12" customHeight="1">
      <c r="A1584" s="83" t="s">
        <v>2311</v>
      </c>
      <c r="B1584" s="84" t="s">
        <v>1249</v>
      </c>
      <c r="C1584" s="34">
        <v>4012200009516</v>
      </c>
      <c r="D1584" s="35">
        <v>12321.86</v>
      </c>
      <c r="E1584" s="67">
        <f t="shared" si="48"/>
        <v>1848.279</v>
      </c>
      <c r="F1584" s="68">
        <v>0.15</v>
      </c>
      <c r="G1584" s="65"/>
      <c r="H1584" s="65" t="s">
        <v>2266</v>
      </c>
      <c r="I1584" s="127">
        <v>44578</v>
      </c>
      <c r="J1584" s="66" t="s">
        <v>2322</v>
      </c>
      <c r="K1584" s="83" t="s">
        <v>4278</v>
      </c>
      <c r="L1584" s="30">
        <v>61884</v>
      </c>
      <c r="M1584" s="83" t="str">
        <f>VLOOKUP(L1584,Kardex!$A$1:$I$4996,2,FALSE)</f>
        <v>ELIZALDE MENDOZA MARIO ANDRE</v>
      </c>
      <c r="N1584" s="83" t="str">
        <f>VLOOKUP(L1584,Kardex!$A$1:$I$4996,4,FALSE)</f>
        <v>ASESOR</v>
      </c>
      <c r="O1584" s="83" t="str">
        <f>VLOOKUP(L1584,Kardex!$A$1:$I$4996,5,FALSE)</f>
        <v>JAL ZAPOPAN PLAZA PATRIA</v>
      </c>
      <c r="P1584" s="49">
        <v>0.3</v>
      </c>
      <c r="Q1584" s="120">
        <f t="shared" si="49"/>
        <v>554.4837</v>
      </c>
    </row>
    <row r="1585" spans="1:17" s="125" customFormat="1" ht="12" customHeight="1">
      <c r="A1585" s="83" t="s">
        <v>2335</v>
      </c>
      <c r="B1585" s="84" t="s">
        <v>1249</v>
      </c>
      <c r="C1585" s="34">
        <v>2882000034433</v>
      </c>
      <c r="D1585" s="35">
        <v>850.87</v>
      </c>
      <c r="E1585" s="67">
        <f t="shared" si="48"/>
        <v>161.6653</v>
      </c>
      <c r="F1585" s="68">
        <v>0.19</v>
      </c>
      <c r="G1585" s="65"/>
      <c r="H1585" s="65" t="s">
        <v>3784</v>
      </c>
      <c r="I1585" s="127">
        <v>44582</v>
      </c>
      <c r="J1585" s="66" t="s">
        <v>2379</v>
      </c>
      <c r="K1585" s="83" t="s">
        <v>3457</v>
      </c>
      <c r="L1585" s="30">
        <v>62130</v>
      </c>
      <c r="M1585" s="83" t="str">
        <f>VLOOKUP(L1585,Kardex!$A$1:$I$4996,2,FALSE)</f>
        <v>HUIZAR OLVERA BLANCA ARACELI</v>
      </c>
      <c r="N1585" s="83" t="str">
        <f>VLOOKUP(L1585,Kardex!$A$1:$I$4996,4,FALSE)</f>
        <v>ASESOR</v>
      </c>
      <c r="O1585" s="83" t="str">
        <f>VLOOKUP(L1585,Kardex!$A$1:$I$4996,5,FALSE)</f>
        <v>BAJA</v>
      </c>
      <c r="P1585" s="49">
        <v>0.3</v>
      </c>
      <c r="Q1585" s="120">
        <f t="shared" si="49"/>
        <v>48.499589999999998</v>
      </c>
    </row>
    <row r="1586" spans="1:17" s="125" customFormat="1" ht="12" customHeight="1">
      <c r="A1586" s="83" t="s">
        <v>2335</v>
      </c>
      <c r="B1586" s="84" t="s">
        <v>1249</v>
      </c>
      <c r="C1586" s="34">
        <v>2882000021041</v>
      </c>
      <c r="D1586" s="35">
        <v>1218.0999999999999</v>
      </c>
      <c r="E1586" s="67">
        <f t="shared" si="48"/>
        <v>231.43899999999999</v>
      </c>
      <c r="F1586" s="68">
        <v>0.19</v>
      </c>
      <c r="G1586" s="65"/>
      <c r="H1586" s="65" t="s">
        <v>2339</v>
      </c>
      <c r="I1586" s="127">
        <v>44585</v>
      </c>
      <c r="J1586" s="66" t="s">
        <v>2379</v>
      </c>
      <c r="K1586" s="83" t="s">
        <v>3458</v>
      </c>
      <c r="L1586" s="30">
        <v>5091</v>
      </c>
      <c r="M1586" s="83" t="str">
        <f>VLOOKUP(L1586,Kardex!$A$1:$I$4996,2,FALSE)</f>
        <v>OSTOS RUIZ ROGELIO</v>
      </c>
      <c r="N1586" s="83" t="str">
        <f>VLOOKUP(L1586,Kardex!$A$1:$I$4996,4,FALSE)</f>
        <v>DIRECTOR DE CENTRO FINANCIERO</v>
      </c>
      <c r="O1586" s="83" t="str">
        <f>VLOOKUP(L1586,Kardex!$A$1:$I$4996,5,FALSE)</f>
        <v>CHIH CD JUAREZ PLAZA ODORE</v>
      </c>
      <c r="P1586" s="49">
        <v>0.3</v>
      </c>
      <c r="Q1586" s="120">
        <f t="shared" si="49"/>
        <v>69.431699999999992</v>
      </c>
    </row>
    <row r="1587" spans="1:17" s="125" customFormat="1" ht="12" customHeight="1">
      <c r="A1587" s="83" t="s">
        <v>2311</v>
      </c>
      <c r="B1587" s="84" t="s">
        <v>1249</v>
      </c>
      <c r="C1587" s="34">
        <v>4011900436025</v>
      </c>
      <c r="D1587" s="35">
        <v>568.96</v>
      </c>
      <c r="E1587" s="67">
        <f t="shared" si="48"/>
        <v>85.344000000000008</v>
      </c>
      <c r="F1587" s="68">
        <v>0.15</v>
      </c>
      <c r="G1587" s="65"/>
      <c r="H1587" s="65" t="s">
        <v>2339</v>
      </c>
      <c r="I1587" s="127">
        <v>44579</v>
      </c>
      <c r="J1587" s="66" t="s">
        <v>2379</v>
      </c>
      <c r="K1587" s="83" t="s">
        <v>3679</v>
      </c>
      <c r="L1587" s="30">
        <v>51870</v>
      </c>
      <c r="M1587" s="83" t="str">
        <f>VLOOKUP(L1587,Kardex!$A$1:$I$4996,2,FALSE)</f>
        <v>VIDAL GUTIERREZ GODOFREDO</v>
      </c>
      <c r="N1587" s="83" t="str">
        <f>VLOOKUP(L1587,Kardex!$A$1:$I$4996,4,FALSE)</f>
        <v>DIRECTOR DE CENTRO FINANCIERO</v>
      </c>
      <c r="O1587" s="83" t="str">
        <f>VLOOKUP(L1587,Kardex!$A$1:$I$4996,5,FALSE)</f>
        <v>JAL MARINA VALLARTA</v>
      </c>
      <c r="P1587" s="49">
        <v>0.3</v>
      </c>
      <c r="Q1587" s="120">
        <f t="shared" si="49"/>
        <v>25.603200000000001</v>
      </c>
    </row>
    <row r="1588" spans="1:17" s="125" customFormat="1" ht="12" customHeight="1">
      <c r="A1588" s="83" t="s">
        <v>2311</v>
      </c>
      <c r="B1588" s="84" t="s">
        <v>1249</v>
      </c>
      <c r="C1588" s="34">
        <v>4012000104589</v>
      </c>
      <c r="D1588" s="35">
        <v>402.14</v>
      </c>
      <c r="E1588" s="67">
        <f t="shared" si="48"/>
        <v>60.320999999999998</v>
      </c>
      <c r="F1588" s="68">
        <v>0.15</v>
      </c>
      <c r="G1588" s="65"/>
      <c r="H1588" s="65" t="s">
        <v>2339</v>
      </c>
      <c r="I1588" s="127">
        <v>44586</v>
      </c>
      <c r="J1588" s="66" t="s">
        <v>2379</v>
      </c>
      <c r="K1588" s="83" t="s">
        <v>3459</v>
      </c>
      <c r="L1588" s="30">
        <v>51870</v>
      </c>
      <c r="M1588" s="83" t="str">
        <f>VLOOKUP(L1588,Kardex!$A$1:$I$4996,2,FALSE)</f>
        <v>VIDAL GUTIERREZ GODOFREDO</v>
      </c>
      <c r="N1588" s="83" t="str">
        <f>VLOOKUP(L1588,Kardex!$A$1:$I$4996,4,FALSE)</f>
        <v>DIRECTOR DE CENTRO FINANCIERO</v>
      </c>
      <c r="O1588" s="83" t="str">
        <f>VLOOKUP(L1588,Kardex!$A$1:$I$4996,5,FALSE)</f>
        <v>JAL MARINA VALLARTA</v>
      </c>
      <c r="P1588" s="49">
        <v>0.3</v>
      </c>
      <c r="Q1588" s="120">
        <f t="shared" si="49"/>
        <v>18.096299999999999</v>
      </c>
    </row>
    <row r="1589" spans="1:17" s="125" customFormat="1" ht="12" customHeight="1">
      <c r="A1589" s="83" t="s">
        <v>2335</v>
      </c>
      <c r="B1589" s="84" t="s">
        <v>1249</v>
      </c>
      <c r="C1589" s="34">
        <v>2882000037787</v>
      </c>
      <c r="D1589" s="35">
        <v>754.87</v>
      </c>
      <c r="E1589" s="67">
        <f t="shared" si="48"/>
        <v>143.42529999999999</v>
      </c>
      <c r="F1589" s="68">
        <v>0.19</v>
      </c>
      <c r="G1589" s="65"/>
      <c r="H1589" s="65" t="s">
        <v>3784</v>
      </c>
      <c r="I1589" s="127">
        <v>44566</v>
      </c>
      <c r="J1589" s="66" t="s">
        <v>2379</v>
      </c>
      <c r="K1589" s="83" t="s">
        <v>3153</v>
      </c>
      <c r="L1589" s="30">
        <v>5051</v>
      </c>
      <c r="M1589" s="83" t="str">
        <f>VLOOKUP(L1589,Kardex!$A$1:$I$4996,2,FALSE)</f>
        <v>AVENDANO ESTEVEZ LUIS GERARDO</v>
      </c>
      <c r="N1589" s="83" t="str">
        <f>VLOOKUP(L1589,Kardex!$A$1:$I$4996,4,FALSE)</f>
        <v>ASESOR SENIOR</v>
      </c>
      <c r="O1589" s="83" t="str">
        <f>VLOOKUP(L1589,Kardex!$A$1:$I$4996,5,FALSE)</f>
        <v>PUE CHOLULA CITY ANGELOPOLIS</v>
      </c>
      <c r="P1589" s="49">
        <v>0.3</v>
      </c>
      <c r="Q1589" s="120">
        <f t="shared" si="49"/>
        <v>43.027589999999996</v>
      </c>
    </row>
    <row r="1590" spans="1:17" s="125" customFormat="1" ht="12" customHeight="1">
      <c r="A1590" s="83" t="s">
        <v>2311</v>
      </c>
      <c r="B1590" s="84" t="s">
        <v>1249</v>
      </c>
      <c r="C1590" s="34">
        <v>4011900439035</v>
      </c>
      <c r="D1590" s="35">
        <v>5780.15</v>
      </c>
      <c r="E1590" s="67">
        <f t="shared" si="48"/>
        <v>867.02249999999992</v>
      </c>
      <c r="F1590" s="68">
        <v>0.15</v>
      </c>
      <c r="G1590" s="65"/>
      <c r="H1590" s="65" t="s">
        <v>2266</v>
      </c>
      <c r="I1590" s="127">
        <v>44568</v>
      </c>
      <c r="J1590" s="66" t="s">
        <v>2379</v>
      </c>
      <c r="K1590" s="83" t="s">
        <v>4279</v>
      </c>
      <c r="L1590" s="30">
        <v>5051</v>
      </c>
      <c r="M1590" s="83" t="str">
        <f>VLOOKUP(L1590,Kardex!$A$1:$I$4996,2,FALSE)</f>
        <v>AVENDANO ESTEVEZ LUIS GERARDO</v>
      </c>
      <c r="N1590" s="83" t="str">
        <f>VLOOKUP(L1590,Kardex!$A$1:$I$4996,4,FALSE)</f>
        <v>ASESOR SENIOR</v>
      </c>
      <c r="O1590" s="83" t="str">
        <f>VLOOKUP(L1590,Kardex!$A$1:$I$4996,5,FALSE)</f>
        <v>PUE CHOLULA CITY ANGELOPOLIS</v>
      </c>
      <c r="P1590" s="49">
        <v>0.3</v>
      </c>
      <c r="Q1590" s="120">
        <f t="shared" si="49"/>
        <v>260.10674999999998</v>
      </c>
    </row>
    <row r="1591" spans="1:17" s="125" customFormat="1" ht="12" customHeight="1">
      <c r="A1591" s="83" t="s">
        <v>2311</v>
      </c>
      <c r="B1591" s="84" t="s">
        <v>1249</v>
      </c>
      <c r="C1591" s="34">
        <v>4011900474233</v>
      </c>
      <c r="D1591" s="35">
        <v>4575.68</v>
      </c>
      <c r="E1591" s="67">
        <f t="shared" si="48"/>
        <v>686.35199999999998</v>
      </c>
      <c r="F1591" s="68">
        <v>0.15</v>
      </c>
      <c r="G1591" s="65"/>
      <c r="H1591" s="65" t="s">
        <v>2266</v>
      </c>
      <c r="I1591" s="127">
        <v>44589</v>
      </c>
      <c r="J1591" s="66" t="s">
        <v>2379</v>
      </c>
      <c r="K1591" s="83" t="s">
        <v>4280</v>
      </c>
      <c r="L1591" s="30">
        <v>5051</v>
      </c>
      <c r="M1591" s="83" t="str">
        <f>VLOOKUP(L1591,Kardex!$A$1:$I$4996,2,FALSE)</f>
        <v>AVENDANO ESTEVEZ LUIS GERARDO</v>
      </c>
      <c r="N1591" s="83" t="str">
        <f>VLOOKUP(L1591,Kardex!$A$1:$I$4996,4,FALSE)</f>
        <v>ASESOR SENIOR</v>
      </c>
      <c r="O1591" s="83" t="str">
        <f>VLOOKUP(L1591,Kardex!$A$1:$I$4996,5,FALSE)</f>
        <v>PUE CHOLULA CITY ANGELOPOLIS</v>
      </c>
      <c r="P1591" s="49">
        <v>0.3</v>
      </c>
      <c r="Q1591" s="120">
        <f t="shared" si="49"/>
        <v>205.90559999999999</v>
      </c>
    </row>
    <row r="1592" spans="1:17" s="125" customFormat="1" ht="12" customHeight="1">
      <c r="A1592" s="83" t="s">
        <v>2311</v>
      </c>
      <c r="B1592" s="84" t="s">
        <v>1249</v>
      </c>
      <c r="C1592" s="34">
        <v>4012100052297</v>
      </c>
      <c r="D1592" s="35">
        <v>4021.79</v>
      </c>
      <c r="E1592" s="67">
        <f t="shared" si="48"/>
        <v>603.26850000000002</v>
      </c>
      <c r="F1592" s="68">
        <v>0.15</v>
      </c>
      <c r="G1592" s="65"/>
      <c r="H1592" s="65" t="s">
        <v>2266</v>
      </c>
      <c r="I1592" s="127">
        <v>44592</v>
      </c>
      <c r="J1592" s="66" t="s">
        <v>2379</v>
      </c>
      <c r="K1592" s="83" t="s">
        <v>4281</v>
      </c>
      <c r="L1592" s="30">
        <v>5051</v>
      </c>
      <c r="M1592" s="83" t="str">
        <f>VLOOKUP(L1592,Kardex!$A$1:$I$4996,2,FALSE)</f>
        <v>AVENDANO ESTEVEZ LUIS GERARDO</v>
      </c>
      <c r="N1592" s="83" t="str">
        <f>VLOOKUP(L1592,Kardex!$A$1:$I$4996,4,FALSE)</f>
        <v>ASESOR SENIOR</v>
      </c>
      <c r="O1592" s="83" t="str">
        <f>VLOOKUP(L1592,Kardex!$A$1:$I$4996,5,FALSE)</f>
        <v>PUE CHOLULA CITY ANGELOPOLIS</v>
      </c>
      <c r="P1592" s="49">
        <v>0.3</v>
      </c>
      <c r="Q1592" s="120">
        <f t="shared" si="49"/>
        <v>180.98054999999999</v>
      </c>
    </row>
    <row r="1593" spans="1:17" s="125" customFormat="1" ht="12" customHeight="1">
      <c r="A1593" s="83" t="s">
        <v>2311</v>
      </c>
      <c r="B1593" s="84" t="s">
        <v>1249</v>
      </c>
      <c r="C1593" s="34">
        <v>4011900474289</v>
      </c>
      <c r="D1593" s="35">
        <v>450.88</v>
      </c>
      <c r="E1593" s="67">
        <f t="shared" si="48"/>
        <v>67.631999999999991</v>
      </c>
      <c r="F1593" s="68">
        <v>0.15</v>
      </c>
      <c r="G1593" s="65"/>
      <c r="H1593" s="65" t="s">
        <v>2339</v>
      </c>
      <c r="I1593" s="127">
        <v>44575</v>
      </c>
      <c r="J1593" s="66" t="s">
        <v>2379</v>
      </c>
      <c r="K1593" s="83" t="s">
        <v>3460</v>
      </c>
      <c r="L1593" s="30">
        <v>51263</v>
      </c>
      <c r="M1593" s="83" t="str">
        <f>VLOOKUP(L1593,Kardex!$A$1:$I$4996,2,FALSE)</f>
        <v>ZAMORANO FERNANDEZ HECTOR MANUEL</v>
      </c>
      <c r="N1593" s="83" t="str">
        <f>VLOOKUP(L1593,Kardex!$A$1:$I$4996,4,FALSE)</f>
        <v>ASESOR</v>
      </c>
      <c r="O1593" s="83" t="str">
        <f>VLOOKUP(L1593,Kardex!$A$1:$I$4996,5,FALSE)</f>
        <v>BAJA</v>
      </c>
      <c r="P1593" s="49">
        <v>0.3</v>
      </c>
      <c r="Q1593" s="120">
        <f t="shared" si="49"/>
        <v>20.289599999999997</v>
      </c>
    </row>
    <row r="1594" spans="1:17" s="125" customFormat="1" ht="12" customHeight="1">
      <c r="A1594" s="83" t="s">
        <v>2311</v>
      </c>
      <c r="B1594" s="84" t="s">
        <v>1249</v>
      </c>
      <c r="C1594" s="34">
        <v>4011900433535</v>
      </c>
      <c r="D1594" s="35">
        <v>1289.79</v>
      </c>
      <c r="E1594" s="67">
        <f t="shared" si="48"/>
        <v>193.46849999999998</v>
      </c>
      <c r="F1594" s="68">
        <v>0.15</v>
      </c>
      <c r="G1594" s="65"/>
      <c r="H1594" s="65" t="s">
        <v>2339</v>
      </c>
      <c r="I1594" s="127">
        <v>44586</v>
      </c>
      <c r="J1594" s="66" t="s">
        <v>2379</v>
      </c>
      <c r="K1594" s="83" t="s">
        <v>3461</v>
      </c>
      <c r="L1594" s="30">
        <v>51263</v>
      </c>
      <c r="M1594" s="83" t="str">
        <f>VLOOKUP(L1594,Kardex!$A$1:$I$4996,2,FALSE)</f>
        <v>ZAMORANO FERNANDEZ HECTOR MANUEL</v>
      </c>
      <c r="N1594" s="83" t="str">
        <f>VLOOKUP(L1594,Kardex!$A$1:$I$4996,4,FALSE)</f>
        <v>ASESOR</v>
      </c>
      <c r="O1594" s="83" t="str">
        <f>VLOOKUP(L1594,Kardex!$A$1:$I$4996,5,FALSE)</f>
        <v>BAJA</v>
      </c>
      <c r="P1594" s="49">
        <v>0.3</v>
      </c>
      <c r="Q1594" s="120">
        <f t="shared" si="49"/>
        <v>58.040549999999989</v>
      </c>
    </row>
    <row r="1595" spans="1:17" s="125" customFormat="1" ht="12" customHeight="1">
      <c r="A1595" s="83" t="s">
        <v>2311</v>
      </c>
      <c r="B1595" s="84" t="s">
        <v>1249</v>
      </c>
      <c r="C1595" s="34">
        <v>4012000035950</v>
      </c>
      <c r="D1595" s="35">
        <v>403.12</v>
      </c>
      <c r="E1595" s="67">
        <f t="shared" si="48"/>
        <v>60.467999999999996</v>
      </c>
      <c r="F1595" s="68">
        <v>0.15</v>
      </c>
      <c r="G1595" s="65"/>
      <c r="H1595" s="65" t="s">
        <v>2339</v>
      </c>
      <c r="I1595" s="127">
        <v>44575</v>
      </c>
      <c r="J1595" s="66" t="s">
        <v>2379</v>
      </c>
      <c r="K1595" s="83" t="s">
        <v>3462</v>
      </c>
      <c r="L1595" s="30">
        <v>5005</v>
      </c>
      <c r="M1595" s="83" t="str">
        <f>VLOOKUP(L1595,Kardex!$A$1:$I$4996,2,FALSE)</f>
        <v>CHAIREZ ACOSTA MARIA DEL ROSARIO</v>
      </c>
      <c r="N1595" s="83" t="str">
        <f>VLOOKUP(L1595,Kardex!$A$1:$I$4996,4,FALSE)</f>
        <v>ASESOR SENIOR</v>
      </c>
      <c r="O1595" s="83" t="str">
        <f>VLOOKUP(L1595,Kardex!$A$1:$I$4996,5,FALSE)</f>
        <v>COAH TORREON B INDEPENDENCIA</v>
      </c>
      <c r="P1595" s="49">
        <v>0.3</v>
      </c>
      <c r="Q1595" s="120">
        <f t="shared" si="49"/>
        <v>18.1404</v>
      </c>
    </row>
    <row r="1596" spans="1:17" s="125" customFormat="1" ht="12" customHeight="1">
      <c r="A1596" s="83" t="s">
        <v>2311</v>
      </c>
      <c r="B1596" s="84" t="s">
        <v>1249</v>
      </c>
      <c r="C1596" s="34">
        <v>4012000017574</v>
      </c>
      <c r="D1596" s="35">
        <v>2247.9299999999998</v>
      </c>
      <c r="E1596" s="67">
        <f t="shared" si="48"/>
        <v>337.18949999999995</v>
      </c>
      <c r="F1596" s="68">
        <v>0.15</v>
      </c>
      <c r="G1596" s="65"/>
      <c r="H1596" s="65" t="s">
        <v>2266</v>
      </c>
      <c r="I1596" s="127">
        <v>44578</v>
      </c>
      <c r="J1596" s="66" t="s">
        <v>2379</v>
      </c>
      <c r="K1596" s="83" t="s">
        <v>4282</v>
      </c>
      <c r="L1596" s="30">
        <v>60630</v>
      </c>
      <c r="M1596" s="83" t="str">
        <f>VLOOKUP(L1596,Kardex!$A$1:$I$4996,2,FALSE)</f>
        <v>CORDOVA  MUÑIZ MARIA EUGENIA</v>
      </c>
      <c r="N1596" s="83" t="str">
        <f>VLOOKUP(L1596,Kardex!$A$1:$I$4996,4,FALSE)</f>
        <v>ASESOR</v>
      </c>
      <c r="O1596" s="83" t="str">
        <f>VLOOKUP(L1596,Kardex!$A$1:$I$4996,5,FALSE)</f>
        <v>COAH TORREON B INDEPENDENCIA</v>
      </c>
      <c r="P1596" s="49">
        <v>0.3</v>
      </c>
      <c r="Q1596" s="120">
        <f t="shared" si="49"/>
        <v>101.15684999999998</v>
      </c>
    </row>
    <row r="1597" spans="1:17" s="125" customFormat="1" ht="12" customHeight="1">
      <c r="A1597" s="83" t="s">
        <v>2311</v>
      </c>
      <c r="B1597" s="84" t="s">
        <v>1249</v>
      </c>
      <c r="C1597" s="34">
        <v>4011900432471</v>
      </c>
      <c r="D1597" s="35">
        <v>1749.45</v>
      </c>
      <c r="E1597" s="67">
        <f t="shared" si="48"/>
        <v>262.41750000000002</v>
      </c>
      <c r="F1597" s="68">
        <v>0.15</v>
      </c>
      <c r="G1597" s="65"/>
      <c r="H1597" s="65" t="s">
        <v>2265</v>
      </c>
      <c r="I1597" s="127">
        <v>44582</v>
      </c>
      <c r="J1597" s="66" t="s">
        <v>2379</v>
      </c>
      <c r="K1597" s="83" t="s">
        <v>4283</v>
      </c>
      <c r="L1597" s="30">
        <v>5005</v>
      </c>
      <c r="M1597" s="83" t="str">
        <f>VLOOKUP(L1597,Kardex!$A$1:$I$4996,2,FALSE)</f>
        <v>CHAIREZ ACOSTA MARIA DEL ROSARIO</v>
      </c>
      <c r="N1597" s="83" t="str">
        <f>VLOOKUP(L1597,Kardex!$A$1:$I$4996,4,FALSE)</f>
        <v>ASESOR SENIOR</v>
      </c>
      <c r="O1597" s="83" t="str">
        <f>VLOOKUP(L1597,Kardex!$A$1:$I$4996,5,FALSE)</f>
        <v>COAH TORREON B INDEPENDENCIA</v>
      </c>
      <c r="P1597" s="49">
        <v>0.3</v>
      </c>
      <c r="Q1597" s="120">
        <f t="shared" si="49"/>
        <v>78.725250000000003</v>
      </c>
    </row>
    <row r="1598" spans="1:17" s="125" customFormat="1" ht="12" customHeight="1">
      <c r="A1598" s="83" t="s">
        <v>2335</v>
      </c>
      <c r="B1598" s="84" t="s">
        <v>1249</v>
      </c>
      <c r="C1598" s="34">
        <v>2882000017651</v>
      </c>
      <c r="D1598" s="35">
        <v>2132.2399999999998</v>
      </c>
      <c r="E1598" s="67">
        <f t="shared" si="48"/>
        <v>405.12559999999996</v>
      </c>
      <c r="F1598" s="68">
        <v>0.19</v>
      </c>
      <c r="G1598" s="65"/>
      <c r="H1598" s="65" t="s">
        <v>3784</v>
      </c>
      <c r="I1598" s="127">
        <v>44589</v>
      </c>
      <c r="J1598" s="66" t="s">
        <v>2379</v>
      </c>
      <c r="K1598" s="83" t="s">
        <v>3463</v>
      </c>
      <c r="L1598" s="30">
        <v>63212</v>
      </c>
      <c r="M1598" s="83" t="str">
        <f>VLOOKUP(L1598,Kardex!$A$1:$I$4996,2,FALSE)</f>
        <v>CARRILLO MARTINEZ OSCAR MARIO</v>
      </c>
      <c r="N1598" s="83" t="str">
        <f>VLOOKUP(L1598,Kardex!$A$1:$I$4996,4,FALSE)</f>
        <v>DIRECTOR DE CENTRO FINANCIERO</v>
      </c>
      <c r="O1598" s="83" t="str">
        <f>VLOOKUP(L1598,Kardex!$A$1:$I$4996,5,FALSE)</f>
        <v>NL SAN PEDRO GOMEZ MORIN</v>
      </c>
      <c r="P1598" s="49">
        <v>0.3</v>
      </c>
      <c r="Q1598" s="120">
        <f t="shared" si="49"/>
        <v>121.53767999999998</v>
      </c>
    </row>
    <row r="1599" spans="1:17" s="125" customFormat="1" ht="12" customHeight="1">
      <c r="A1599" s="83" t="s">
        <v>2335</v>
      </c>
      <c r="B1599" s="84" t="s">
        <v>1249</v>
      </c>
      <c r="C1599" s="34">
        <v>2882000017664</v>
      </c>
      <c r="D1599" s="35">
        <v>1145.21</v>
      </c>
      <c r="E1599" s="67">
        <f t="shared" si="48"/>
        <v>217.5899</v>
      </c>
      <c r="F1599" s="68">
        <v>0.19</v>
      </c>
      <c r="G1599" s="65"/>
      <c r="H1599" s="65" t="s">
        <v>3784</v>
      </c>
      <c r="I1599" s="127">
        <v>44589</v>
      </c>
      <c r="J1599" s="66" t="s">
        <v>2379</v>
      </c>
      <c r="K1599" s="83" t="s">
        <v>3463</v>
      </c>
      <c r="L1599" s="30">
        <v>63212</v>
      </c>
      <c r="M1599" s="83" t="str">
        <f>VLOOKUP(L1599,Kardex!$A$1:$I$4996,2,FALSE)</f>
        <v>CARRILLO MARTINEZ OSCAR MARIO</v>
      </c>
      <c r="N1599" s="83" t="str">
        <f>VLOOKUP(L1599,Kardex!$A$1:$I$4996,4,FALSE)</f>
        <v>DIRECTOR DE CENTRO FINANCIERO</v>
      </c>
      <c r="O1599" s="83" t="str">
        <f>VLOOKUP(L1599,Kardex!$A$1:$I$4996,5,FALSE)</f>
        <v>NL SAN PEDRO GOMEZ MORIN</v>
      </c>
      <c r="P1599" s="49">
        <v>0.3</v>
      </c>
      <c r="Q1599" s="120">
        <f t="shared" si="49"/>
        <v>65.276969999999992</v>
      </c>
    </row>
    <row r="1600" spans="1:17" s="125" customFormat="1" ht="12" customHeight="1">
      <c r="A1600" s="83" t="s">
        <v>2335</v>
      </c>
      <c r="B1600" s="84" t="s">
        <v>1249</v>
      </c>
      <c r="C1600" s="34">
        <v>2882000018103</v>
      </c>
      <c r="D1600" s="35">
        <v>1105.02</v>
      </c>
      <c r="E1600" s="67">
        <f t="shared" si="48"/>
        <v>209.9538</v>
      </c>
      <c r="F1600" s="68">
        <v>0.19</v>
      </c>
      <c r="G1600" s="65"/>
      <c r="H1600" s="65" t="s">
        <v>3784</v>
      </c>
      <c r="I1600" s="127">
        <v>44589</v>
      </c>
      <c r="J1600" s="66" t="s">
        <v>2379</v>
      </c>
      <c r="K1600" s="83" t="s">
        <v>3463</v>
      </c>
      <c r="L1600" s="30">
        <v>63212</v>
      </c>
      <c r="M1600" s="83" t="str">
        <f>VLOOKUP(L1600,Kardex!$A$1:$I$4996,2,FALSE)</f>
        <v>CARRILLO MARTINEZ OSCAR MARIO</v>
      </c>
      <c r="N1600" s="83" t="str">
        <f>VLOOKUP(L1600,Kardex!$A$1:$I$4996,4,FALSE)</f>
        <v>DIRECTOR DE CENTRO FINANCIERO</v>
      </c>
      <c r="O1600" s="83" t="str">
        <f>VLOOKUP(L1600,Kardex!$A$1:$I$4996,5,FALSE)</f>
        <v>NL SAN PEDRO GOMEZ MORIN</v>
      </c>
      <c r="P1600" s="49">
        <v>0.3</v>
      </c>
      <c r="Q1600" s="120">
        <f t="shared" si="49"/>
        <v>62.986139999999999</v>
      </c>
    </row>
    <row r="1601" spans="1:17" s="125" customFormat="1" ht="12" customHeight="1">
      <c r="A1601" s="83" t="s">
        <v>2311</v>
      </c>
      <c r="B1601" s="84" t="s">
        <v>1249</v>
      </c>
      <c r="C1601" s="34">
        <v>4012000033515</v>
      </c>
      <c r="D1601" s="35">
        <v>428.09</v>
      </c>
      <c r="E1601" s="67">
        <f t="shared" si="48"/>
        <v>64.213499999999996</v>
      </c>
      <c r="F1601" s="68">
        <v>0.15</v>
      </c>
      <c r="G1601" s="65"/>
      <c r="H1601" s="65" t="s">
        <v>2339</v>
      </c>
      <c r="I1601" s="127">
        <v>44568</v>
      </c>
      <c r="J1601" s="66" t="s">
        <v>2379</v>
      </c>
      <c r="K1601" s="83" t="s">
        <v>3464</v>
      </c>
      <c r="L1601" s="30">
        <v>53954</v>
      </c>
      <c r="M1601" s="83" t="str">
        <f>VLOOKUP(L1601,Kardex!$A$1:$I$4996,2,FALSE)</f>
        <v>GARCIA URQUIZA MARINES</v>
      </c>
      <c r="N1601" s="83" t="str">
        <f>VLOOKUP(L1601,Kardex!$A$1:$I$4996,4,FALSE)</f>
        <v>ASESOR</v>
      </c>
      <c r="O1601" s="83" t="str">
        <f>VLOOKUP(L1601,Kardex!$A$1:$I$4996,5,FALSE)</f>
        <v>QRO QUERETARO BERNARDO QUINTANA</v>
      </c>
      <c r="P1601" s="49">
        <v>0.3</v>
      </c>
      <c r="Q1601" s="120">
        <f t="shared" si="49"/>
        <v>19.264049999999997</v>
      </c>
    </row>
    <row r="1602" spans="1:17" s="125" customFormat="1" ht="12" customHeight="1">
      <c r="A1602" s="83" t="s">
        <v>2335</v>
      </c>
      <c r="B1602" s="84" t="s">
        <v>1249</v>
      </c>
      <c r="C1602" s="34">
        <v>2882000029080</v>
      </c>
      <c r="D1602" s="35">
        <v>2658.5</v>
      </c>
      <c r="E1602" s="67">
        <f t="shared" si="48"/>
        <v>451.95</v>
      </c>
      <c r="F1602" s="68">
        <v>0.17000188075982697</v>
      </c>
      <c r="G1602" s="65"/>
      <c r="H1602" s="65" t="s">
        <v>3784</v>
      </c>
      <c r="I1602" s="127">
        <v>44579</v>
      </c>
      <c r="J1602" s="66" t="s">
        <v>2379</v>
      </c>
      <c r="K1602" s="83" t="s">
        <v>3465</v>
      </c>
      <c r="L1602" s="30">
        <v>53954</v>
      </c>
      <c r="M1602" s="83" t="str">
        <f>VLOOKUP(L1602,Kardex!$A$1:$I$4996,2,FALSE)</f>
        <v>GARCIA URQUIZA MARINES</v>
      </c>
      <c r="N1602" s="83" t="str">
        <f>VLOOKUP(L1602,Kardex!$A$1:$I$4996,4,FALSE)</f>
        <v>ASESOR</v>
      </c>
      <c r="O1602" s="83" t="str">
        <f>VLOOKUP(L1602,Kardex!$A$1:$I$4996,5,FALSE)</f>
        <v>QRO QUERETARO BERNARDO QUINTANA</v>
      </c>
      <c r="P1602" s="49">
        <v>0.3</v>
      </c>
      <c r="Q1602" s="120">
        <f t="shared" si="49"/>
        <v>135.58499999999998</v>
      </c>
    </row>
    <row r="1603" spans="1:17" s="125" customFormat="1" ht="12" customHeight="1">
      <c r="A1603" s="83" t="s">
        <v>2311</v>
      </c>
      <c r="B1603" s="84" t="s">
        <v>1249</v>
      </c>
      <c r="C1603" s="34">
        <v>4012000204676</v>
      </c>
      <c r="D1603" s="35">
        <v>392.88</v>
      </c>
      <c r="E1603" s="67">
        <f t="shared" ref="E1603:E1666" si="50">+D1603*F1603</f>
        <v>58.931999999999995</v>
      </c>
      <c r="F1603" s="68">
        <v>0.15</v>
      </c>
      <c r="G1603" s="65"/>
      <c r="H1603" s="65" t="s">
        <v>2339</v>
      </c>
      <c r="I1603" s="127">
        <v>44585</v>
      </c>
      <c r="J1603" s="66" t="s">
        <v>2379</v>
      </c>
      <c r="K1603" s="83" t="s">
        <v>3466</v>
      </c>
      <c r="L1603" s="30">
        <v>53954</v>
      </c>
      <c r="M1603" s="83" t="str">
        <f>VLOOKUP(L1603,Kardex!$A$1:$I$4996,2,FALSE)</f>
        <v>GARCIA URQUIZA MARINES</v>
      </c>
      <c r="N1603" s="83" t="str">
        <f>VLOOKUP(L1603,Kardex!$A$1:$I$4996,4,FALSE)</f>
        <v>ASESOR</v>
      </c>
      <c r="O1603" s="83" t="str">
        <f>VLOOKUP(L1603,Kardex!$A$1:$I$4996,5,FALSE)</f>
        <v>QRO QUERETARO BERNARDO QUINTANA</v>
      </c>
      <c r="P1603" s="49">
        <v>0.3</v>
      </c>
      <c r="Q1603" s="120">
        <f t="shared" ref="Q1603:Q1666" si="51">E1603*P1603</f>
        <v>17.679599999999997</v>
      </c>
    </row>
    <row r="1604" spans="1:17" s="125" customFormat="1" ht="12" customHeight="1">
      <c r="A1604" s="83" t="s">
        <v>2311</v>
      </c>
      <c r="B1604" s="84" t="s">
        <v>1249</v>
      </c>
      <c r="C1604" s="34">
        <v>4012000063263</v>
      </c>
      <c r="D1604" s="35">
        <v>614.74</v>
      </c>
      <c r="E1604" s="67">
        <f t="shared" si="50"/>
        <v>92.210999999999999</v>
      </c>
      <c r="F1604" s="68">
        <v>0.15</v>
      </c>
      <c r="G1604" s="65"/>
      <c r="H1604" s="65" t="s">
        <v>2339</v>
      </c>
      <c r="I1604" s="127">
        <v>44586</v>
      </c>
      <c r="J1604" s="66" t="s">
        <v>2379</v>
      </c>
      <c r="K1604" s="83" t="s">
        <v>3467</v>
      </c>
      <c r="L1604" s="30">
        <v>53954</v>
      </c>
      <c r="M1604" s="83" t="str">
        <f>VLOOKUP(L1604,Kardex!$A$1:$I$4996,2,FALSE)</f>
        <v>GARCIA URQUIZA MARINES</v>
      </c>
      <c r="N1604" s="83" t="str">
        <f>VLOOKUP(L1604,Kardex!$A$1:$I$4996,4,FALSE)</f>
        <v>ASESOR</v>
      </c>
      <c r="O1604" s="83" t="str">
        <f>VLOOKUP(L1604,Kardex!$A$1:$I$4996,5,FALSE)</f>
        <v>QRO QUERETARO BERNARDO QUINTANA</v>
      </c>
      <c r="P1604" s="49">
        <v>0.3</v>
      </c>
      <c r="Q1604" s="120">
        <f t="shared" si="51"/>
        <v>27.6633</v>
      </c>
    </row>
    <row r="1605" spans="1:17" s="125" customFormat="1" ht="12" customHeight="1">
      <c r="A1605" s="83" t="s">
        <v>2311</v>
      </c>
      <c r="B1605" s="84" t="s">
        <v>1249</v>
      </c>
      <c r="C1605" s="34">
        <v>4012000063443</v>
      </c>
      <c r="D1605" s="35">
        <v>413.96</v>
      </c>
      <c r="E1605" s="67">
        <f t="shared" si="50"/>
        <v>62.093999999999994</v>
      </c>
      <c r="F1605" s="68">
        <v>0.15</v>
      </c>
      <c r="G1605" s="65"/>
      <c r="H1605" s="65" t="s">
        <v>2339</v>
      </c>
      <c r="I1605" s="127">
        <v>44573</v>
      </c>
      <c r="J1605" s="66" t="s">
        <v>2379</v>
      </c>
      <c r="K1605" s="83" t="s">
        <v>3468</v>
      </c>
      <c r="L1605" s="30">
        <v>61511</v>
      </c>
      <c r="M1605" s="83" t="str">
        <f>VLOOKUP(L1605,Kardex!$A$1:$I$4996,2,FALSE)</f>
        <v>NORIEGA FERNANDEZ FRANCISCO</v>
      </c>
      <c r="N1605" s="83" t="str">
        <f>VLOOKUP(L1605,Kardex!$A$1:$I$4996,4,FALSE)</f>
        <v>ASESOR</v>
      </c>
      <c r="O1605" s="83" t="str">
        <f>VLOOKUP(L1605,Kardex!$A$1:$I$4996,5,FALSE)</f>
        <v>CD MX TERRAZA PEDREGAL</v>
      </c>
      <c r="P1605" s="49">
        <v>0.3</v>
      </c>
      <c r="Q1605" s="120">
        <f t="shared" si="51"/>
        <v>18.628199999999996</v>
      </c>
    </row>
    <row r="1606" spans="1:17" s="125" customFormat="1" ht="12" customHeight="1">
      <c r="A1606" s="83" t="s">
        <v>2311</v>
      </c>
      <c r="B1606" s="84" t="s">
        <v>1249</v>
      </c>
      <c r="C1606" s="34">
        <v>4011900474239</v>
      </c>
      <c r="D1606" s="35">
        <v>3952.64</v>
      </c>
      <c r="E1606" s="67">
        <f t="shared" si="50"/>
        <v>592.89599999999996</v>
      </c>
      <c r="F1606" s="68">
        <v>0.15</v>
      </c>
      <c r="G1606" s="65"/>
      <c r="H1606" s="65" t="s">
        <v>2266</v>
      </c>
      <c r="I1606" s="127">
        <v>44587</v>
      </c>
      <c r="J1606" s="66" t="s">
        <v>2379</v>
      </c>
      <c r="K1606" s="83" t="s">
        <v>4284</v>
      </c>
      <c r="L1606" s="30">
        <v>61511</v>
      </c>
      <c r="M1606" s="83" t="str">
        <f>VLOOKUP(L1606,Kardex!$A$1:$I$4996,2,FALSE)</f>
        <v>NORIEGA FERNANDEZ FRANCISCO</v>
      </c>
      <c r="N1606" s="83" t="str">
        <f>VLOOKUP(L1606,Kardex!$A$1:$I$4996,4,FALSE)</f>
        <v>ASESOR</v>
      </c>
      <c r="O1606" s="83" t="str">
        <f>VLOOKUP(L1606,Kardex!$A$1:$I$4996,5,FALSE)</f>
        <v>CD MX TERRAZA PEDREGAL</v>
      </c>
      <c r="P1606" s="49">
        <v>0.3</v>
      </c>
      <c r="Q1606" s="120">
        <f t="shared" si="51"/>
        <v>177.86879999999999</v>
      </c>
    </row>
    <row r="1607" spans="1:17" s="125" customFormat="1" ht="12" customHeight="1">
      <c r="A1607" s="83" t="s">
        <v>2311</v>
      </c>
      <c r="B1607" s="84" t="s">
        <v>1249</v>
      </c>
      <c r="C1607" s="34">
        <v>4011900499457</v>
      </c>
      <c r="D1607" s="35">
        <v>478.5</v>
      </c>
      <c r="E1607" s="67">
        <f t="shared" si="50"/>
        <v>71.774999999999991</v>
      </c>
      <c r="F1607" s="68">
        <v>0.15</v>
      </c>
      <c r="G1607" s="65"/>
      <c r="H1607" s="65" t="s">
        <v>2339</v>
      </c>
      <c r="I1607" s="127">
        <v>44589</v>
      </c>
      <c r="J1607" s="66" t="s">
        <v>2379</v>
      </c>
      <c r="K1607" s="83" t="s">
        <v>3469</v>
      </c>
      <c r="L1607" s="30">
        <v>61511</v>
      </c>
      <c r="M1607" s="83" t="str">
        <f>VLOOKUP(L1607,Kardex!$A$1:$I$4996,2,FALSE)</f>
        <v>NORIEGA FERNANDEZ FRANCISCO</v>
      </c>
      <c r="N1607" s="83" t="str">
        <f>VLOOKUP(L1607,Kardex!$A$1:$I$4996,4,FALSE)</f>
        <v>ASESOR</v>
      </c>
      <c r="O1607" s="83" t="str">
        <f>VLOOKUP(L1607,Kardex!$A$1:$I$4996,5,FALSE)</f>
        <v>CD MX TERRAZA PEDREGAL</v>
      </c>
      <c r="P1607" s="49">
        <v>0.3</v>
      </c>
      <c r="Q1607" s="120">
        <f t="shared" si="51"/>
        <v>21.532499999999995</v>
      </c>
    </row>
    <row r="1608" spans="1:17" s="125" customFormat="1" ht="12" customHeight="1">
      <c r="A1608" s="83" t="s">
        <v>2311</v>
      </c>
      <c r="B1608" s="84" t="s">
        <v>1249</v>
      </c>
      <c r="C1608" s="34">
        <v>4011900499624</v>
      </c>
      <c r="D1608" s="35">
        <v>464.29</v>
      </c>
      <c r="E1608" s="67">
        <f t="shared" si="50"/>
        <v>69.643500000000003</v>
      </c>
      <c r="F1608" s="68">
        <v>0.15</v>
      </c>
      <c r="G1608" s="65"/>
      <c r="H1608" s="65" t="s">
        <v>2339</v>
      </c>
      <c r="I1608" s="127">
        <v>44589</v>
      </c>
      <c r="J1608" s="66" t="s">
        <v>2379</v>
      </c>
      <c r="K1608" s="83" t="s">
        <v>2702</v>
      </c>
      <c r="L1608" s="30">
        <v>61511</v>
      </c>
      <c r="M1608" s="83" t="str">
        <f>VLOOKUP(L1608,Kardex!$A$1:$I$4996,2,FALSE)</f>
        <v>NORIEGA FERNANDEZ FRANCISCO</v>
      </c>
      <c r="N1608" s="83" t="str">
        <f>VLOOKUP(L1608,Kardex!$A$1:$I$4996,4,FALSE)</f>
        <v>ASESOR</v>
      </c>
      <c r="O1608" s="83" t="str">
        <f>VLOOKUP(L1608,Kardex!$A$1:$I$4996,5,FALSE)</f>
        <v>CD MX TERRAZA PEDREGAL</v>
      </c>
      <c r="P1608" s="49">
        <v>0.3</v>
      </c>
      <c r="Q1608" s="120">
        <f t="shared" si="51"/>
        <v>20.893049999999999</v>
      </c>
    </row>
    <row r="1609" spans="1:17" s="125" customFormat="1" ht="12" customHeight="1">
      <c r="A1609" s="83" t="s">
        <v>2338</v>
      </c>
      <c r="B1609" s="84" t="s">
        <v>1249</v>
      </c>
      <c r="C1609" s="34">
        <v>3101900007259</v>
      </c>
      <c r="D1609" s="35">
        <v>378.24</v>
      </c>
      <c r="E1609" s="67">
        <f t="shared" si="50"/>
        <v>49.171200000000006</v>
      </c>
      <c r="F1609" s="68">
        <v>0.13</v>
      </c>
      <c r="G1609" s="65"/>
      <c r="H1609" s="65" t="s">
        <v>2339</v>
      </c>
      <c r="I1609" s="127">
        <v>44580</v>
      </c>
      <c r="J1609" s="66" t="s">
        <v>2379</v>
      </c>
      <c r="K1609" s="83" t="s">
        <v>3470</v>
      </c>
      <c r="L1609" s="30">
        <v>52373</v>
      </c>
      <c r="M1609" s="83" t="str">
        <f>VLOOKUP(L1609,Kardex!$A$1:$I$4996,2,FALSE)</f>
        <v>HERNANDEZ LOPEZ RODOLFO</v>
      </c>
      <c r="N1609" s="83" t="str">
        <f>VLOOKUP(L1609,Kardex!$A$1:$I$4996,4,FALSE)</f>
        <v>DIRECTOR DE CENTRO FINANCIERO</v>
      </c>
      <c r="O1609" s="83" t="str">
        <f>VLOOKUP(L1609,Kardex!$A$1:$I$4996,5,FALSE)</f>
        <v>EDO MEX GT LOMAS VERDES</v>
      </c>
      <c r="P1609" s="49">
        <v>0.3</v>
      </c>
      <c r="Q1609" s="120">
        <f t="shared" si="51"/>
        <v>14.751360000000002</v>
      </c>
    </row>
    <row r="1610" spans="1:17" s="125" customFormat="1" ht="12" customHeight="1">
      <c r="A1610" s="83" t="s">
        <v>2338</v>
      </c>
      <c r="B1610" s="84" t="s">
        <v>1249</v>
      </c>
      <c r="C1610" s="34">
        <v>3101900018691</v>
      </c>
      <c r="D1610" s="35">
        <v>491.27</v>
      </c>
      <c r="E1610" s="67">
        <f t="shared" si="50"/>
        <v>63.865099999999998</v>
      </c>
      <c r="F1610" s="68">
        <v>0.13</v>
      </c>
      <c r="G1610" s="65"/>
      <c r="H1610" s="65" t="s">
        <v>2339</v>
      </c>
      <c r="I1610" s="127">
        <v>44567</v>
      </c>
      <c r="J1610" s="66" t="s">
        <v>2379</v>
      </c>
      <c r="K1610" s="83" t="s">
        <v>3471</v>
      </c>
      <c r="L1610" s="30">
        <v>52339</v>
      </c>
      <c r="M1610" s="83" t="str">
        <f>VLOOKUP(L1610,Kardex!$A$1:$I$4996,2,FALSE)</f>
        <v>MACIAS FRIAS KARLA ANABEL</v>
      </c>
      <c r="N1610" s="83" t="str">
        <f>VLOOKUP(L1610,Kardex!$A$1:$I$4996,4,FALSE)</f>
        <v>ASESOR SENIOR</v>
      </c>
      <c r="O1610" s="83" t="str">
        <f>VLOOKUP(L1610,Kardex!$A$1:$I$4996,5,FALSE)</f>
        <v>EDO MEX SATELITE</v>
      </c>
      <c r="P1610" s="49">
        <v>0.3</v>
      </c>
      <c r="Q1610" s="120">
        <f t="shared" si="51"/>
        <v>19.15953</v>
      </c>
    </row>
    <row r="1611" spans="1:17" s="125" customFormat="1" ht="12" customHeight="1">
      <c r="A1611" s="83" t="s">
        <v>2335</v>
      </c>
      <c r="B1611" s="84" t="s">
        <v>1249</v>
      </c>
      <c r="C1611" s="34">
        <v>2882000019922</v>
      </c>
      <c r="D1611" s="35">
        <v>1533.74</v>
      </c>
      <c r="E1611" s="67">
        <f t="shared" si="50"/>
        <v>260.74</v>
      </c>
      <c r="F1611" s="68">
        <v>0.17000273840416238</v>
      </c>
      <c r="G1611" s="65"/>
      <c r="H1611" s="65" t="s">
        <v>3784</v>
      </c>
      <c r="I1611" s="127">
        <v>44568</v>
      </c>
      <c r="J1611" s="66" t="s">
        <v>2379</v>
      </c>
      <c r="K1611" s="83" t="s">
        <v>3472</v>
      </c>
      <c r="L1611" s="30">
        <v>52310</v>
      </c>
      <c r="M1611" s="83" t="str">
        <f>VLOOKUP(L1611,Kardex!$A$1:$I$4996,2,FALSE)</f>
        <v>SEDANO JEREZ GUILLERMO</v>
      </c>
      <c r="N1611" s="83" t="str">
        <f>VLOOKUP(L1611,Kardex!$A$1:$I$4996,4,FALSE)</f>
        <v>SUBDIRECTOR DE PROMOCION</v>
      </c>
      <c r="O1611" s="83" t="str">
        <f>VLOOKUP(L1611,Kardex!$A$1:$I$4996,5,FALSE)</f>
        <v>CD MX JULIO VERNE POLANCO</v>
      </c>
      <c r="P1611" s="49">
        <v>0.3</v>
      </c>
      <c r="Q1611" s="120">
        <f t="shared" si="51"/>
        <v>78.221999999999994</v>
      </c>
    </row>
    <row r="1612" spans="1:17" s="125" customFormat="1" ht="12" customHeight="1">
      <c r="A1612" s="83" t="s">
        <v>2311</v>
      </c>
      <c r="B1612" s="84" t="s">
        <v>1249</v>
      </c>
      <c r="C1612" s="34">
        <v>4012000063452</v>
      </c>
      <c r="D1612" s="35">
        <v>393.96</v>
      </c>
      <c r="E1612" s="67">
        <f t="shared" si="50"/>
        <v>59.093999999999994</v>
      </c>
      <c r="F1612" s="68">
        <v>0.15</v>
      </c>
      <c r="G1612" s="65"/>
      <c r="H1612" s="65" t="s">
        <v>2339</v>
      </c>
      <c r="I1612" s="127">
        <v>44571</v>
      </c>
      <c r="J1612" s="66" t="s">
        <v>2379</v>
      </c>
      <c r="K1612" s="83" t="s">
        <v>3473</v>
      </c>
      <c r="L1612" s="30">
        <v>52339</v>
      </c>
      <c r="M1612" s="83" t="str">
        <f>VLOOKUP(L1612,Kardex!$A$1:$I$4996,2,FALSE)</f>
        <v>MACIAS FRIAS KARLA ANABEL</v>
      </c>
      <c r="N1612" s="83" t="str">
        <f>VLOOKUP(L1612,Kardex!$A$1:$I$4996,4,FALSE)</f>
        <v>ASESOR SENIOR</v>
      </c>
      <c r="O1612" s="83" t="str">
        <f>VLOOKUP(L1612,Kardex!$A$1:$I$4996,5,FALSE)</f>
        <v>EDO MEX SATELITE</v>
      </c>
      <c r="P1612" s="49">
        <v>0.3</v>
      </c>
      <c r="Q1612" s="120">
        <f t="shared" si="51"/>
        <v>17.728199999999998</v>
      </c>
    </row>
    <row r="1613" spans="1:17" s="125" customFormat="1" ht="12" customHeight="1">
      <c r="A1613" s="83" t="s">
        <v>2311</v>
      </c>
      <c r="B1613" s="84" t="s">
        <v>1249</v>
      </c>
      <c r="C1613" s="34">
        <v>4012100343070</v>
      </c>
      <c r="D1613" s="35">
        <v>472.42</v>
      </c>
      <c r="E1613" s="67">
        <f t="shared" si="50"/>
        <v>70.863</v>
      </c>
      <c r="F1613" s="68">
        <v>0.15</v>
      </c>
      <c r="G1613" s="65"/>
      <c r="H1613" s="65" t="s">
        <v>2339</v>
      </c>
      <c r="I1613" s="127">
        <v>44571</v>
      </c>
      <c r="J1613" s="66" t="s">
        <v>2322</v>
      </c>
      <c r="K1613" s="83" t="s">
        <v>3596</v>
      </c>
      <c r="L1613" s="30">
        <v>52339</v>
      </c>
      <c r="M1613" s="83" t="str">
        <f>VLOOKUP(L1613,Kardex!$A$1:$I$4996,2,FALSE)</f>
        <v>MACIAS FRIAS KARLA ANABEL</v>
      </c>
      <c r="N1613" s="83" t="str">
        <f>VLOOKUP(L1613,Kardex!$A$1:$I$4996,4,FALSE)</f>
        <v>ASESOR SENIOR</v>
      </c>
      <c r="O1613" s="83" t="str">
        <f>VLOOKUP(L1613,Kardex!$A$1:$I$4996,5,FALSE)</f>
        <v>EDO MEX SATELITE</v>
      </c>
      <c r="P1613" s="49">
        <v>0.3</v>
      </c>
      <c r="Q1613" s="120">
        <f t="shared" si="51"/>
        <v>21.258900000000001</v>
      </c>
    </row>
    <row r="1614" spans="1:17" s="125" customFormat="1" ht="12" customHeight="1">
      <c r="A1614" s="83" t="s">
        <v>2311</v>
      </c>
      <c r="B1614" s="84" t="s">
        <v>1249</v>
      </c>
      <c r="C1614" s="34">
        <v>4012100343888</v>
      </c>
      <c r="D1614" s="35">
        <v>358.79</v>
      </c>
      <c r="E1614" s="67">
        <f t="shared" si="50"/>
        <v>53.8185</v>
      </c>
      <c r="F1614" s="68">
        <v>0.15</v>
      </c>
      <c r="G1614" s="65"/>
      <c r="H1614" s="65" t="s">
        <v>2339</v>
      </c>
      <c r="I1614" s="127">
        <v>44572</v>
      </c>
      <c r="J1614" s="66" t="s">
        <v>2322</v>
      </c>
      <c r="K1614" s="83" t="s">
        <v>3597</v>
      </c>
      <c r="L1614" s="30">
        <v>52339</v>
      </c>
      <c r="M1614" s="83" t="str">
        <f>VLOOKUP(L1614,Kardex!$A$1:$I$4996,2,FALSE)</f>
        <v>MACIAS FRIAS KARLA ANABEL</v>
      </c>
      <c r="N1614" s="83" t="str">
        <f>VLOOKUP(L1614,Kardex!$A$1:$I$4996,4,FALSE)</f>
        <v>ASESOR SENIOR</v>
      </c>
      <c r="O1614" s="83" t="str">
        <f>VLOOKUP(L1614,Kardex!$A$1:$I$4996,5,FALSE)</f>
        <v>EDO MEX SATELITE</v>
      </c>
      <c r="P1614" s="49">
        <v>0.3</v>
      </c>
      <c r="Q1614" s="120">
        <f t="shared" si="51"/>
        <v>16.14555</v>
      </c>
    </row>
    <row r="1615" spans="1:17" s="125" customFormat="1" ht="12" customHeight="1">
      <c r="A1615" s="83" t="s">
        <v>2338</v>
      </c>
      <c r="B1615" s="84" t="s">
        <v>1249</v>
      </c>
      <c r="C1615" s="34">
        <v>3101900009118</v>
      </c>
      <c r="D1615" s="35">
        <v>288.76</v>
      </c>
      <c r="E1615" s="67">
        <f t="shared" si="50"/>
        <v>37.538800000000002</v>
      </c>
      <c r="F1615" s="68">
        <v>0.13</v>
      </c>
      <c r="G1615" s="65"/>
      <c r="H1615" s="65" t="s">
        <v>2339</v>
      </c>
      <c r="I1615" s="127">
        <v>44575</v>
      </c>
      <c r="J1615" s="66" t="s">
        <v>2379</v>
      </c>
      <c r="K1615" s="83" t="s">
        <v>3473</v>
      </c>
      <c r="L1615" s="30">
        <v>52339</v>
      </c>
      <c r="M1615" s="83" t="str">
        <f>VLOOKUP(L1615,Kardex!$A$1:$I$4996,2,FALSE)</f>
        <v>MACIAS FRIAS KARLA ANABEL</v>
      </c>
      <c r="N1615" s="83" t="str">
        <f>VLOOKUP(L1615,Kardex!$A$1:$I$4996,4,FALSE)</f>
        <v>ASESOR SENIOR</v>
      </c>
      <c r="O1615" s="83" t="str">
        <f>VLOOKUP(L1615,Kardex!$A$1:$I$4996,5,FALSE)</f>
        <v>EDO MEX SATELITE</v>
      </c>
      <c r="P1615" s="49">
        <v>0.3</v>
      </c>
      <c r="Q1615" s="120">
        <f t="shared" si="51"/>
        <v>11.26164</v>
      </c>
    </row>
    <row r="1616" spans="1:17" s="125" customFormat="1" ht="12" customHeight="1">
      <c r="A1616" s="83" t="s">
        <v>2311</v>
      </c>
      <c r="B1616" s="84" t="s">
        <v>1249</v>
      </c>
      <c r="C1616" s="34">
        <v>4011900499565</v>
      </c>
      <c r="D1616" s="35">
        <v>755.72</v>
      </c>
      <c r="E1616" s="67">
        <f t="shared" si="50"/>
        <v>113.358</v>
      </c>
      <c r="F1616" s="68">
        <v>0.15</v>
      </c>
      <c r="G1616" s="65"/>
      <c r="H1616" s="65" t="s">
        <v>2339</v>
      </c>
      <c r="I1616" s="127">
        <v>44575</v>
      </c>
      <c r="J1616" s="66" t="s">
        <v>2379</v>
      </c>
      <c r="K1616" s="83" t="s">
        <v>3475</v>
      </c>
      <c r="L1616" s="30">
        <v>52339</v>
      </c>
      <c r="M1616" s="83" t="str">
        <f>VLOOKUP(L1616,Kardex!$A$1:$I$4996,2,FALSE)</f>
        <v>MACIAS FRIAS KARLA ANABEL</v>
      </c>
      <c r="N1616" s="83" t="str">
        <f>VLOOKUP(L1616,Kardex!$A$1:$I$4996,4,FALSE)</f>
        <v>ASESOR SENIOR</v>
      </c>
      <c r="O1616" s="83" t="str">
        <f>VLOOKUP(L1616,Kardex!$A$1:$I$4996,5,FALSE)</f>
        <v>EDO MEX SATELITE</v>
      </c>
      <c r="P1616" s="49">
        <v>0.3</v>
      </c>
      <c r="Q1616" s="120">
        <f t="shared" si="51"/>
        <v>34.007399999999997</v>
      </c>
    </row>
    <row r="1617" spans="1:17" s="125" customFormat="1" ht="12" customHeight="1">
      <c r="A1617" s="83" t="s">
        <v>2311</v>
      </c>
      <c r="B1617" s="84" t="s">
        <v>1249</v>
      </c>
      <c r="C1617" s="34">
        <v>4012000541249</v>
      </c>
      <c r="D1617" s="35">
        <v>174.29</v>
      </c>
      <c r="E1617" s="67">
        <f t="shared" si="50"/>
        <v>26.1435</v>
      </c>
      <c r="F1617" s="68">
        <v>0.15</v>
      </c>
      <c r="G1617" s="65"/>
      <c r="H1617" s="65" t="s">
        <v>2339</v>
      </c>
      <c r="I1617" s="127">
        <v>44575</v>
      </c>
      <c r="J1617" s="66" t="s">
        <v>2379</v>
      </c>
      <c r="K1617" s="83" t="s">
        <v>3474</v>
      </c>
      <c r="L1617" s="30">
        <v>52339</v>
      </c>
      <c r="M1617" s="83" t="str">
        <f>VLOOKUP(L1617,Kardex!$A$1:$I$4996,2,FALSE)</f>
        <v>MACIAS FRIAS KARLA ANABEL</v>
      </c>
      <c r="N1617" s="83" t="str">
        <f>VLOOKUP(L1617,Kardex!$A$1:$I$4996,4,FALSE)</f>
        <v>ASESOR SENIOR</v>
      </c>
      <c r="O1617" s="83" t="str">
        <f>VLOOKUP(L1617,Kardex!$A$1:$I$4996,5,FALSE)</f>
        <v>EDO MEX SATELITE</v>
      </c>
      <c r="P1617" s="49">
        <v>0.3</v>
      </c>
      <c r="Q1617" s="120">
        <f t="shared" si="51"/>
        <v>7.8430499999999999</v>
      </c>
    </row>
    <row r="1618" spans="1:17" s="125" customFormat="1" ht="12" customHeight="1">
      <c r="A1618" s="83" t="s">
        <v>2338</v>
      </c>
      <c r="B1618" s="84" t="s">
        <v>1249</v>
      </c>
      <c r="C1618" s="34">
        <v>3101900018691</v>
      </c>
      <c r="D1618" s="35">
        <v>491.23</v>
      </c>
      <c r="E1618" s="67">
        <f t="shared" si="50"/>
        <v>63.859900000000003</v>
      </c>
      <c r="F1618" s="68">
        <v>0.13</v>
      </c>
      <c r="G1618" s="65"/>
      <c r="H1618" s="65" t="s">
        <v>2339</v>
      </c>
      <c r="I1618" s="127">
        <v>44579</v>
      </c>
      <c r="J1618" s="66" t="s">
        <v>2379</v>
      </c>
      <c r="K1618" s="83" t="s">
        <v>3471</v>
      </c>
      <c r="L1618" s="30">
        <v>52339</v>
      </c>
      <c r="M1618" s="83" t="str">
        <f>VLOOKUP(L1618,Kardex!$A$1:$I$4996,2,FALSE)</f>
        <v>MACIAS FRIAS KARLA ANABEL</v>
      </c>
      <c r="N1618" s="83" t="str">
        <f>VLOOKUP(L1618,Kardex!$A$1:$I$4996,4,FALSE)</f>
        <v>ASESOR SENIOR</v>
      </c>
      <c r="O1618" s="83" t="str">
        <f>VLOOKUP(L1618,Kardex!$A$1:$I$4996,5,FALSE)</f>
        <v>EDO MEX SATELITE</v>
      </c>
      <c r="P1618" s="49">
        <v>0.3</v>
      </c>
      <c r="Q1618" s="120">
        <f t="shared" si="51"/>
        <v>19.157969999999999</v>
      </c>
    </row>
    <row r="1619" spans="1:17" s="125" customFormat="1" ht="12" customHeight="1">
      <c r="A1619" s="83" t="s">
        <v>2338</v>
      </c>
      <c r="B1619" s="84" t="s">
        <v>1249</v>
      </c>
      <c r="C1619" s="34">
        <v>3101900006404</v>
      </c>
      <c r="D1619" s="35">
        <v>518.04</v>
      </c>
      <c r="E1619" s="67">
        <f t="shared" si="50"/>
        <v>67.345199999999991</v>
      </c>
      <c r="F1619" s="68">
        <v>0.13</v>
      </c>
      <c r="G1619" s="65"/>
      <c r="H1619" s="65" t="s">
        <v>2339</v>
      </c>
      <c r="I1619" s="127">
        <v>44582</v>
      </c>
      <c r="J1619" s="66" t="s">
        <v>2379</v>
      </c>
      <c r="K1619" s="83" t="s">
        <v>3476</v>
      </c>
      <c r="L1619" s="30">
        <v>52339</v>
      </c>
      <c r="M1619" s="83" t="str">
        <f>VLOOKUP(L1619,Kardex!$A$1:$I$4996,2,FALSE)</f>
        <v>MACIAS FRIAS KARLA ANABEL</v>
      </c>
      <c r="N1619" s="83" t="str">
        <f>VLOOKUP(L1619,Kardex!$A$1:$I$4996,4,FALSE)</f>
        <v>ASESOR SENIOR</v>
      </c>
      <c r="O1619" s="83" t="str">
        <f>VLOOKUP(L1619,Kardex!$A$1:$I$4996,5,FALSE)</f>
        <v>EDO MEX SATELITE</v>
      </c>
      <c r="P1619" s="49">
        <v>0.3</v>
      </c>
      <c r="Q1619" s="120">
        <f t="shared" si="51"/>
        <v>20.203559999999996</v>
      </c>
    </row>
    <row r="1620" spans="1:17" s="125" customFormat="1" ht="12" customHeight="1">
      <c r="A1620" s="83" t="s">
        <v>2311</v>
      </c>
      <c r="B1620" s="84" t="s">
        <v>1249</v>
      </c>
      <c r="C1620" s="34">
        <v>4012000206234</v>
      </c>
      <c r="D1620" s="35">
        <v>379.51</v>
      </c>
      <c r="E1620" s="67">
        <f t="shared" si="50"/>
        <v>56.926499999999997</v>
      </c>
      <c r="F1620" s="68">
        <v>0.15</v>
      </c>
      <c r="G1620" s="65"/>
      <c r="H1620" s="65" t="s">
        <v>2339</v>
      </c>
      <c r="I1620" s="127">
        <v>44585</v>
      </c>
      <c r="J1620" s="66" t="s">
        <v>2379</v>
      </c>
      <c r="K1620" s="83" t="s">
        <v>3477</v>
      </c>
      <c r="L1620" s="30">
        <v>52339</v>
      </c>
      <c r="M1620" s="83" t="str">
        <f>VLOOKUP(L1620,Kardex!$A$1:$I$4996,2,FALSE)</f>
        <v>MACIAS FRIAS KARLA ANABEL</v>
      </c>
      <c r="N1620" s="83" t="str">
        <f>VLOOKUP(L1620,Kardex!$A$1:$I$4996,4,FALSE)</f>
        <v>ASESOR SENIOR</v>
      </c>
      <c r="O1620" s="83" t="str">
        <f>VLOOKUP(L1620,Kardex!$A$1:$I$4996,5,FALSE)</f>
        <v>EDO MEX SATELITE</v>
      </c>
      <c r="P1620" s="49">
        <v>0.3</v>
      </c>
      <c r="Q1620" s="120">
        <f t="shared" si="51"/>
        <v>17.077949999999998</v>
      </c>
    </row>
    <row r="1621" spans="1:17" s="125" customFormat="1" ht="12" customHeight="1">
      <c r="A1621" s="83" t="s">
        <v>2311</v>
      </c>
      <c r="B1621" s="84" t="s">
        <v>1249</v>
      </c>
      <c r="C1621" s="34">
        <v>4012000063456</v>
      </c>
      <c r="D1621" s="35">
        <v>364.58</v>
      </c>
      <c r="E1621" s="67">
        <f t="shared" si="50"/>
        <v>54.686999999999998</v>
      </c>
      <c r="F1621" s="68">
        <v>0.15</v>
      </c>
      <c r="G1621" s="65"/>
      <c r="H1621" s="65" t="s">
        <v>2339</v>
      </c>
      <c r="I1621" s="127">
        <v>44586</v>
      </c>
      <c r="J1621" s="66" t="s">
        <v>2379</v>
      </c>
      <c r="K1621" s="83" t="s">
        <v>3473</v>
      </c>
      <c r="L1621" s="30">
        <v>52339</v>
      </c>
      <c r="M1621" s="83" t="str">
        <f>VLOOKUP(L1621,Kardex!$A$1:$I$4996,2,FALSE)</f>
        <v>MACIAS FRIAS KARLA ANABEL</v>
      </c>
      <c r="N1621" s="83" t="str">
        <f>VLOOKUP(L1621,Kardex!$A$1:$I$4996,4,FALSE)</f>
        <v>ASESOR SENIOR</v>
      </c>
      <c r="O1621" s="83" t="str">
        <f>VLOOKUP(L1621,Kardex!$A$1:$I$4996,5,FALSE)</f>
        <v>EDO MEX SATELITE</v>
      </c>
      <c r="P1621" s="49">
        <v>0.3</v>
      </c>
      <c r="Q1621" s="120">
        <f t="shared" si="51"/>
        <v>16.406099999999999</v>
      </c>
    </row>
    <row r="1622" spans="1:17" s="125" customFormat="1" ht="12" customHeight="1">
      <c r="A1622" s="83" t="s">
        <v>2311</v>
      </c>
      <c r="B1622" s="84" t="s">
        <v>1249</v>
      </c>
      <c r="C1622" s="34">
        <v>4011900414830</v>
      </c>
      <c r="D1622" s="35">
        <v>326.27999999999997</v>
      </c>
      <c r="E1622" s="67">
        <f t="shared" si="50"/>
        <v>48.941999999999993</v>
      </c>
      <c r="F1622" s="68">
        <v>0.15</v>
      </c>
      <c r="G1622" s="65"/>
      <c r="H1622" s="65" t="s">
        <v>2339</v>
      </c>
      <c r="I1622" s="127">
        <v>44589</v>
      </c>
      <c r="J1622" s="66" t="s">
        <v>2379</v>
      </c>
      <c r="K1622" s="83" t="s">
        <v>3478</v>
      </c>
      <c r="L1622" s="30">
        <v>52339</v>
      </c>
      <c r="M1622" s="83" t="str">
        <f>VLOOKUP(L1622,Kardex!$A$1:$I$4996,2,FALSE)</f>
        <v>MACIAS FRIAS KARLA ANABEL</v>
      </c>
      <c r="N1622" s="83" t="str">
        <f>VLOOKUP(L1622,Kardex!$A$1:$I$4996,4,FALSE)</f>
        <v>ASESOR SENIOR</v>
      </c>
      <c r="O1622" s="83" t="str">
        <f>VLOOKUP(L1622,Kardex!$A$1:$I$4996,5,FALSE)</f>
        <v>EDO MEX SATELITE</v>
      </c>
      <c r="P1622" s="49">
        <v>0.3</v>
      </c>
      <c r="Q1622" s="120">
        <f t="shared" si="51"/>
        <v>14.682599999999997</v>
      </c>
    </row>
    <row r="1623" spans="1:17" s="125" customFormat="1" ht="12" customHeight="1">
      <c r="A1623" s="83" t="s">
        <v>2311</v>
      </c>
      <c r="B1623" s="84" t="s">
        <v>1249</v>
      </c>
      <c r="C1623" s="34">
        <v>4012100335808</v>
      </c>
      <c r="D1623" s="35">
        <v>591.03</v>
      </c>
      <c r="E1623" s="67">
        <f t="shared" si="50"/>
        <v>88.654499999999999</v>
      </c>
      <c r="F1623" s="68">
        <v>0.15</v>
      </c>
      <c r="G1623" s="65"/>
      <c r="H1623" s="65" t="s">
        <v>2339</v>
      </c>
      <c r="I1623" s="127">
        <v>44589</v>
      </c>
      <c r="J1623" s="66" t="s">
        <v>2322</v>
      </c>
      <c r="K1623" s="83" t="s">
        <v>3479</v>
      </c>
      <c r="L1623" s="30">
        <v>52339</v>
      </c>
      <c r="M1623" s="83" t="str">
        <f>VLOOKUP(L1623,Kardex!$A$1:$I$4996,2,FALSE)</f>
        <v>MACIAS FRIAS KARLA ANABEL</v>
      </c>
      <c r="N1623" s="83" t="str">
        <f>VLOOKUP(L1623,Kardex!$A$1:$I$4996,4,FALSE)</f>
        <v>ASESOR SENIOR</v>
      </c>
      <c r="O1623" s="83" t="str">
        <f>VLOOKUP(L1623,Kardex!$A$1:$I$4996,5,FALSE)</f>
        <v>EDO MEX SATELITE</v>
      </c>
      <c r="P1623" s="49">
        <v>0.3</v>
      </c>
      <c r="Q1623" s="120">
        <f t="shared" si="51"/>
        <v>26.596349999999997</v>
      </c>
    </row>
    <row r="1624" spans="1:17" s="125" customFormat="1" ht="12" customHeight="1">
      <c r="A1624" s="83" t="s">
        <v>2311</v>
      </c>
      <c r="B1624" s="84" t="s">
        <v>1249</v>
      </c>
      <c r="C1624" s="34">
        <v>4011900499828</v>
      </c>
      <c r="D1624" s="35">
        <v>5647.67</v>
      </c>
      <c r="E1624" s="67">
        <f t="shared" si="50"/>
        <v>847.15049999999997</v>
      </c>
      <c r="F1624" s="68">
        <v>0.15</v>
      </c>
      <c r="G1624" s="65"/>
      <c r="H1624" s="65" t="s">
        <v>2266</v>
      </c>
      <c r="I1624" s="127">
        <v>44582</v>
      </c>
      <c r="J1624" s="66" t="s">
        <v>2379</v>
      </c>
      <c r="K1624" s="83" t="s">
        <v>4285</v>
      </c>
      <c r="L1624" s="30">
        <v>52267</v>
      </c>
      <c r="M1624" s="83" t="str">
        <f>VLOOKUP(L1624,Kardex!$A$1:$I$4996,2,FALSE)</f>
        <v>VIEYRA MARTIÑON CARLOS FRANCISCO</v>
      </c>
      <c r="N1624" s="83" t="str">
        <f>VLOOKUP(L1624,Kardex!$A$1:$I$4996,4,FALSE)</f>
        <v>ASESOR</v>
      </c>
      <c r="O1624" s="83" t="str">
        <f>VLOOKUP(L1624,Kardex!$A$1:$I$4996,5,FALSE)</f>
        <v>EDO MEX TOLUCA V CARRANZA</v>
      </c>
      <c r="P1624" s="49">
        <v>0.3</v>
      </c>
      <c r="Q1624" s="120">
        <f t="shared" si="51"/>
        <v>254.14514999999997</v>
      </c>
    </row>
    <row r="1625" spans="1:17" s="125" customFormat="1" ht="12" customHeight="1">
      <c r="A1625" s="83" t="s">
        <v>2311</v>
      </c>
      <c r="B1625" s="84" t="s">
        <v>1249</v>
      </c>
      <c r="C1625" s="34">
        <v>4012000010176</v>
      </c>
      <c r="D1625" s="35">
        <v>477.4</v>
      </c>
      <c r="E1625" s="67">
        <f t="shared" si="50"/>
        <v>71.61</v>
      </c>
      <c r="F1625" s="68">
        <v>0.15</v>
      </c>
      <c r="G1625" s="65"/>
      <c r="H1625" s="65" t="s">
        <v>2339</v>
      </c>
      <c r="I1625" s="127">
        <v>44571</v>
      </c>
      <c r="J1625" s="66" t="s">
        <v>2379</v>
      </c>
      <c r="K1625" s="83" t="s">
        <v>3480</v>
      </c>
      <c r="L1625" s="30">
        <v>50385</v>
      </c>
      <c r="M1625" s="83" t="str">
        <f>VLOOKUP(L1625,Kardex!$A$1:$I$4996,2,FALSE)</f>
        <v>LEDEZMA AVILA LEONARDO MANUEL</v>
      </c>
      <c r="N1625" s="83" t="str">
        <f>VLOOKUP(L1625,Kardex!$A$1:$I$4996,4,FALSE)</f>
        <v>ASESOR SENIOR</v>
      </c>
      <c r="O1625" s="83" t="str">
        <f>VLOOKUP(L1625,Kardex!$A$1:$I$4996,5,FALSE)</f>
        <v>CD MX SANTA FE GLEZ CAMARENA</v>
      </c>
      <c r="P1625" s="49">
        <v>0.3</v>
      </c>
      <c r="Q1625" s="120">
        <f t="shared" si="51"/>
        <v>21.483000000000001</v>
      </c>
    </row>
    <row r="1626" spans="1:17" s="125" customFormat="1" ht="12" customHeight="1">
      <c r="A1626" s="83" t="s">
        <v>2311</v>
      </c>
      <c r="B1626" s="84" t="s">
        <v>1249</v>
      </c>
      <c r="C1626" s="34">
        <v>4011900435700</v>
      </c>
      <c r="D1626" s="35">
        <v>430.58</v>
      </c>
      <c r="E1626" s="67">
        <f t="shared" si="50"/>
        <v>64.586999999999989</v>
      </c>
      <c r="F1626" s="68">
        <v>0.15</v>
      </c>
      <c r="G1626" s="65"/>
      <c r="H1626" s="65" t="s">
        <v>2339</v>
      </c>
      <c r="I1626" s="127">
        <v>44575</v>
      </c>
      <c r="J1626" s="66" t="s">
        <v>2379</v>
      </c>
      <c r="K1626" s="83" t="s">
        <v>3481</v>
      </c>
      <c r="L1626" s="30">
        <v>50385</v>
      </c>
      <c r="M1626" s="83" t="str">
        <f>VLOOKUP(L1626,Kardex!$A$1:$I$4996,2,FALSE)</f>
        <v>LEDEZMA AVILA LEONARDO MANUEL</v>
      </c>
      <c r="N1626" s="83" t="str">
        <f>VLOOKUP(L1626,Kardex!$A$1:$I$4996,4,FALSE)</f>
        <v>ASESOR SENIOR</v>
      </c>
      <c r="O1626" s="83" t="str">
        <f>VLOOKUP(L1626,Kardex!$A$1:$I$4996,5,FALSE)</f>
        <v>CD MX SANTA FE GLEZ CAMARENA</v>
      </c>
      <c r="P1626" s="49">
        <v>0.3</v>
      </c>
      <c r="Q1626" s="120">
        <f t="shared" si="51"/>
        <v>19.376099999999997</v>
      </c>
    </row>
    <row r="1627" spans="1:17" s="125" customFormat="1" ht="12" customHeight="1">
      <c r="A1627" s="83" t="s">
        <v>2311</v>
      </c>
      <c r="B1627" s="84" t="s">
        <v>1249</v>
      </c>
      <c r="C1627" s="34">
        <v>4011900435707</v>
      </c>
      <c r="D1627" s="35">
        <v>254.19</v>
      </c>
      <c r="E1627" s="67">
        <f t="shared" si="50"/>
        <v>38.128499999999995</v>
      </c>
      <c r="F1627" s="68">
        <v>0.15</v>
      </c>
      <c r="G1627" s="65"/>
      <c r="H1627" s="65" t="s">
        <v>2339</v>
      </c>
      <c r="I1627" s="127">
        <v>44575</v>
      </c>
      <c r="J1627" s="66" t="s">
        <v>2379</v>
      </c>
      <c r="K1627" s="83" t="s">
        <v>3482</v>
      </c>
      <c r="L1627" s="30">
        <v>50385</v>
      </c>
      <c r="M1627" s="83" t="str">
        <f>VLOOKUP(L1627,Kardex!$A$1:$I$4996,2,FALSE)</f>
        <v>LEDEZMA AVILA LEONARDO MANUEL</v>
      </c>
      <c r="N1627" s="83" t="str">
        <f>VLOOKUP(L1627,Kardex!$A$1:$I$4996,4,FALSE)</f>
        <v>ASESOR SENIOR</v>
      </c>
      <c r="O1627" s="83" t="str">
        <f>VLOOKUP(L1627,Kardex!$A$1:$I$4996,5,FALSE)</f>
        <v>CD MX SANTA FE GLEZ CAMARENA</v>
      </c>
      <c r="P1627" s="49">
        <v>0.3</v>
      </c>
      <c r="Q1627" s="120">
        <f t="shared" si="51"/>
        <v>11.438549999999998</v>
      </c>
    </row>
    <row r="1628" spans="1:17" s="125" customFormat="1" ht="12" customHeight="1">
      <c r="A1628" s="83" t="s">
        <v>2311</v>
      </c>
      <c r="B1628" s="84" t="s">
        <v>1249</v>
      </c>
      <c r="C1628" s="34">
        <v>4011900435740</v>
      </c>
      <c r="D1628" s="35">
        <v>735.86</v>
      </c>
      <c r="E1628" s="67">
        <f t="shared" si="50"/>
        <v>110.379</v>
      </c>
      <c r="F1628" s="68">
        <v>0.15</v>
      </c>
      <c r="G1628" s="65"/>
      <c r="H1628" s="65" t="s">
        <v>2339</v>
      </c>
      <c r="I1628" s="127">
        <v>44593</v>
      </c>
      <c r="J1628" s="66" t="s">
        <v>2379</v>
      </c>
      <c r="K1628" s="83" t="s">
        <v>3483</v>
      </c>
      <c r="L1628" s="30">
        <v>50385</v>
      </c>
      <c r="M1628" s="83" t="str">
        <f>VLOOKUP(L1628,Kardex!$A$1:$I$4996,2,FALSE)</f>
        <v>LEDEZMA AVILA LEONARDO MANUEL</v>
      </c>
      <c r="N1628" s="83" t="str">
        <f>VLOOKUP(L1628,Kardex!$A$1:$I$4996,4,FALSE)</f>
        <v>ASESOR SENIOR</v>
      </c>
      <c r="O1628" s="83" t="str">
        <f>VLOOKUP(L1628,Kardex!$A$1:$I$4996,5,FALSE)</f>
        <v>CD MX SANTA FE GLEZ CAMARENA</v>
      </c>
      <c r="P1628" s="49">
        <v>0.3</v>
      </c>
      <c r="Q1628" s="120">
        <f t="shared" si="51"/>
        <v>33.113700000000001</v>
      </c>
    </row>
    <row r="1629" spans="1:17" s="125" customFormat="1" ht="12" customHeight="1">
      <c r="A1629" s="83" t="s">
        <v>2311</v>
      </c>
      <c r="B1629" s="84" t="s">
        <v>1249</v>
      </c>
      <c r="C1629" s="34">
        <v>4012200002565</v>
      </c>
      <c r="D1629" s="35">
        <v>11075.81</v>
      </c>
      <c r="E1629" s="67">
        <f t="shared" si="50"/>
        <v>1661.3715</v>
      </c>
      <c r="F1629" s="68">
        <v>0.15</v>
      </c>
      <c r="G1629" s="65"/>
      <c r="H1629" s="65" t="s">
        <v>2266</v>
      </c>
      <c r="I1629" s="127">
        <v>44566</v>
      </c>
      <c r="J1629" s="66" t="s">
        <v>2322</v>
      </c>
      <c r="K1629" s="83" t="s">
        <v>4286</v>
      </c>
      <c r="L1629" s="30">
        <v>98060</v>
      </c>
      <c r="M1629" s="83" t="str">
        <f>VLOOKUP(L1629,Kardex!$A$1:$I$4996,2,FALSE)</f>
        <v>IÑIGUEZ MONTES MOISES ARMANDO</v>
      </c>
      <c r="N1629" s="83" t="str">
        <f>VLOOKUP(L1629,Kardex!$A$1:$I$4996,4,FALSE)</f>
        <v>ASESOR SENIOR</v>
      </c>
      <c r="O1629" s="83" t="str">
        <f>VLOOKUP(L1629,Kardex!$A$1:$I$4996,5,FALSE)</f>
        <v>JAL ZAPOPAN MARIANO OTERO</v>
      </c>
      <c r="P1629" s="49">
        <v>0.3</v>
      </c>
      <c r="Q1629" s="120">
        <f t="shared" si="51"/>
        <v>498.41144999999995</v>
      </c>
    </row>
    <row r="1630" spans="1:17" s="125" customFormat="1" ht="12" customHeight="1">
      <c r="A1630" s="83" t="s">
        <v>2311</v>
      </c>
      <c r="B1630" s="84" t="s">
        <v>1249</v>
      </c>
      <c r="C1630" s="34">
        <v>4011900436084</v>
      </c>
      <c r="D1630" s="35">
        <v>1756.48</v>
      </c>
      <c r="E1630" s="67">
        <f t="shared" si="50"/>
        <v>263.47199999999998</v>
      </c>
      <c r="F1630" s="68">
        <v>0.15</v>
      </c>
      <c r="G1630" s="65"/>
      <c r="H1630" s="65" t="s">
        <v>2308</v>
      </c>
      <c r="I1630" s="127">
        <v>44567</v>
      </c>
      <c r="J1630" s="66" t="s">
        <v>2379</v>
      </c>
      <c r="K1630" s="83" t="s">
        <v>4287</v>
      </c>
      <c r="L1630" s="30">
        <v>98060</v>
      </c>
      <c r="M1630" s="83" t="str">
        <f>VLOOKUP(L1630,Kardex!$A$1:$I$4996,2,FALSE)</f>
        <v>IÑIGUEZ MONTES MOISES ARMANDO</v>
      </c>
      <c r="N1630" s="83" t="str">
        <f>VLOOKUP(L1630,Kardex!$A$1:$I$4996,4,FALSE)</f>
        <v>ASESOR SENIOR</v>
      </c>
      <c r="O1630" s="83" t="str">
        <f>VLOOKUP(L1630,Kardex!$A$1:$I$4996,5,FALSE)</f>
        <v>JAL ZAPOPAN MARIANO OTERO</v>
      </c>
      <c r="P1630" s="49">
        <v>0.3</v>
      </c>
      <c r="Q1630" s="120">
        <f t="shared" si="51"/>
        <v>79.041599999999988</v>
      </c>
    </row>
    <row r="1631" spans="1:17" s="125" customFormat="1" ht="12" customHeight="1">
      <c r="A1631" s="83" t="s">
        <v>2311</v>
      </c>
      <c r="B1631" s="84" t="s">
        <v>1249</v>
      </c>
      <c r="C1631" s="34">
        <v>4012100402442</v>
      </c>
      <c r="D1631" s="35">
        <v>5027.32</v>
      </c>
      <c r="E1631" s="67">
        <f t="shared" si="50"/>
        <v>754.09799999999996</v>
      </c>
      <c r="F1631" s="68">
        <v>0.15</v>
      </c>
      <c r="G1631" s="65"/>
      <c r="H1631" s="65" t="s">
        <v>2266</v>
      </c>
      <c r="I1631" s="127">
        <v>44571</v>
      </c>
      <c r="J1631" s="66" t="s">
        <v>2322</v>
      </c>
      <c r="K1631" s="83" t="s">
        <v>4288</v>
      </c>
      <c r="L1631" s="30">
        <v>98060</v>
      </c>
      <c r="M1631" s="83" t="str">
        <f>VLOOKUP(L1631,Kardex!$A$1:$I$4996,2,FALSE)</f>
        <v>IÑIGUEZ MONTES MOISES ARMANDO</v>
      </c>
      <c r="N1631" s="83" t="str">
        <f>VLOOKUP(L1631,Kardex!$A$1:$I$4996,4,FALSE)</f>
        <v>ASESOR SENIOR</v>
      </c>
      <c r="O1631" s="83" t="str">
        <f>VLOOKUP(L1631,Kardex!$A$1:$I$4996,5,FALSE)</f>
        <v>JAL ZAPOPAN MARIANO OTERO</v>
      </c>
      <c r="P1631" s="49">
        <v>0.3</v>
      </c>
      <c r="Q1631" s="120">
        <f t="shared" si="51"/>
        <v>226.22939999999997</v>
      </c>
    </row>
    <row r="1632" spans="1:17" s="125" customFormat="1" ht="12" customHeight="1">
      <c r="A1632" s="83" t="s">
        <v>2311</v>
      </c>
      <c r="B1632" s="84" t="s">
        <v>1249</v>
      </c>
      <c r="C1632" s="34">
        <v>4011900474463</v>
      </c>
      <c r="D1632" s="35">
        <v>5024.96</v>
      </c>
      <c r="E1632" s="67">
        <f t="shared" si="50"/>
        <v>753.74400000000003</v>
      </c>
      <c r="F1632" s="68">
        <v>0.15</v>
      </c>
      <c r="G1632" s="65"/>
      <c r="H1632" s="65" t="s">
        <v>2266</v>
      </c>
      <c r="I1632" s="127">
        <v>44572</v>
      </c>
      <c r="J1632" s="66" t="s">
        <v>2379</v>
      </c>
      <c r="K1632" s="83" t="s">
        <v>4289</v>
      </c>
      <c r="L1632" s="30">
        <v>98060</v>
      </c>
      <c r="M1632" s="83" t="str">
        <f>VLOOKUP(L1632,Kardex!$A$1:$I$4996,2,FALSE)</f>
        <v>IÑIGUEZ MONTES MOISES ARMANDO</v>
      </c>
      <c r="N1632" s="83" t="str">
        <f>VLOOKUP(L1632,Kardex!$A$1:$I$4996,4,FALSE)</f>
        <v>ASESOR SENIOR</v>
      </c>
      <c r="O1632" s="83" t="str">
        <f>VLOOKUP(L1632,Kardex!$A$1:$I$4996,5,FALSE)</f>
        <v>JAL ZAPOPAN MARIANO OTERO</v>
      </c>
      <c r="P1632" s="49">
        <v>0.3</v>
      </c>
      <c r="Q1632" s="120">
        <f t="shared" si="51"/>
        <v>226.1232</v>
      </c>
    </row>
    <row r="1633" spans="1:17" s="125" customFormat="1" ht="12" customHeight="1">
      <c r="A1633" s="83" t="s">
        <v>2311</v>
      </c>
      <c r="B1633" s="84" t="s">
        <v>1249</v>
      </c>
      <c r="C1633" s="34">
        <v>4012100216690</v>
      </c>
      <c r="D1633" s="35">
        <v>1802.15</v>
      </c>
      <c r="E1633" s="67">
        <f t="shared" si="50"/>
        <v>270.32249999999999</v>
      </c>
      <c r="F1633" s="68">
        <v>0.15</v>
      </c>
      <c r="G1633" s="65"/>
      <c r="H1633" s="65" t="s">
        <v>2308</v>
      </c>
      <c r="I1633" s="127">
        <v>44592</v>
      </c>
      <c r="J1633" s="66" t="s">
        <v>2322</v>
      </c>
      <c r="K1633" s="83" t="s">
        <v>4290</v>
      </c>
      <c r="L1633" s="30">
        <v>5005</v>
      </c>
      <c r="M1633" s="83" t="str">
        <f>VLOOKUP(L1633,Kardex!$A$1:$I$4996,2,FALSE)</f>
        <v>CHAIREZ ACOSTA MARIA DEL ROSARIO</v>
      </c>
      <c r="N1633" s="83" t="str">
        <f>VLOOKUP(L1633,Kardex!$A$1:$I$4996,4,FALSE)</f>
        <v>ASESOR SENIOR</v>
      </c>
      <c r="O1633" s="83" t="str">
        <f>VLOOKUP(L1633,Kardex!$A$1:$I$4996,5,FALSE)</f>
        <v>COAH TORREON B INDEPENDENCIA</v>
      </c>
      <c r="P1633" s="49">
        <v>0.3</v>
      </c>
      <c r="Q1633" s="120">
        <f t="shared" si="51"/>
        <v>81.09675</v>
      </c>
    </row>
    <row r="1634" spans="1:17" s="125" customFormat="1" ht="12" customHeight="1">
      <c r="A1634" s="83" t="s">
        <v>2311</v>
      </c>
      <c r="B1634" s="84" t="s">
        <v>1249</v>
      </c>
      <c r="C1634" s="34">
        <v>4012200033790</v>
      </c>
      <c r="D1634" s="35">
        <v>5077.51</v>
      </c>
      <c r="E1634" s="67">
        <f t="shared" si="50"/>
        <v>761.62649999999996</v>
      </c>
      <c r="F1634" s="68">
        <v>0.15</v>
      </c>
      <c r="G1634" s="65"/>
      <c r="H1634" s="65" t="s">
        <v>2266</v>
      </c>
      <c r="I1634" s="127">
        <v>44592</v>
      </c>
      <c r="J1634" s="66" t="s">
        <v>2322</v>
      </c>
      <c r="K1634" s="83" t="s">
        <v>4291</v>
      </c>
      <c r="L1634" s="30">
        <v>98060</v>
      </c>
      <c r="M1634" s="83" t="str">
        <f>VLOOKUP(L1634,Kardex!$A$1:$I$4996,2,FALSE)</f>
        <v>IÑIGUEZ MONTES MOISES ARMANDO</v>
      </c>
      <c r="N1634" s="83" t="str">
        <f>VLOOKUP(L1634,Kardex!$A$1:$I$4996,4,FALSE)</f>
        <v>ASESOR SENIOR</v>
      </c>
      <c r="O1634" s="83" t="str">
        <f>VLOOKUP(L1634,Kardex!$A$1:$I$4996,5,FALSE)</f>
        <v>JAL ZAPOPAN MARIANO OTERO</v>
      </c>
      <c r="P1634" s="49">
        <v>0.3</v>
      </c>
      <c r="Q1634" s="120">
        <f t="shared" si="51"/>
        <v>228.48794999999998</v>
      </c>
    </row>
    <row r="1635" spans="1:17" s="125" customFormat="1" ht="12" customHeight="1">
      <c r="A1635" s="83" t="s">
        <v>2311</v>
      </c>
      <c r="B1635" s="84" t="s">
        <v>1249</v>
      </c>
      <c r="C1635" s="34">
        <v>4052000017110</v>
      </c>
      <c r="D1635" s="35">
        <v>798.61</v>
      </c>
      <c r="E1635" s="67">
        <f t="shared" si="50"/>
        <v>119.7915</v>
      </c>
      <c r="F1635" s="68">
        <v>0.15</v>
      </c>
      <c r="G1635" s="65"/>
      <c r="H1635" s="65" t="s">
        <v>2339</v>
      </c>
      <c r="I1635" s="127">
        <v>44594</v>
      </c>
      <c r="J1635" s="66" t="s">
        <v>2379</v>
      </c>
      <c r="K1635" s="83" t="s">
        <v>3484</v>
      </c>
      <c r="L1635" s="30">
        <v>98060</v>
      </c>
      <c r="M1635" s="83" t="str">
        <f>VLOOKUP(L1635,Kardex!$A$1:$I$4996,2,FALSE)</f>
        <v>IÑIGUEZ MONTES MOISES ARMANDO</v>
      </c>
      <c r="N1635" s="83" t="str">
        <f>VLOOKUP(L1635,Kardex!$A$1:$I$4996,4,FALSE)</f>
        <v>ASESOR SENIOR</v>
      </c>
      <c r="O1635" s="83" t="str">
        <f>VLOOKUP(L1635,Kardex!$A$1:$I$4996,5,FALSE)</f>
        <v>JAL ZAPOPAN MARIANO OTERO</v>
      </c>
      <c r="P1635" s="49">
        <v>0.3</v>
      </c>
      <c r="Q1635" s="120">
        <f t="shared" si="51"/>
        <v>35.937449999999998</v>
      </c>
    </row>
    <row r="1636" spans="1:17" s="125" customFormat="1" ht="12" customHeight="1">
      <c r="A1636" s="83" t="s">
        <v>2311</v>
      </c>
      <c r="B1636" s="84" t="s">
        <v>1249</v>
      </c>
      <c r="C1636" s="34">
        <v>4011900402688</v>
      </c>
      <c r="D1636" s="35">
        <v>306.52</v>
      </c>
      <c r="E1636" s="67">
        <f t="shared" si="50"/>
        <v>45.977999999999994</v>
      </c>
      <c r="F1636" s="68">
        <v>0.15</v>
      </c>
      <c r="G1636" s="65"/>
      <c r="H1636" s="65" t="s">
        <v>2339</v>
      </c>
      <c r="I1636" s="127">
        <v>44582</v>
      </c>
      <c r="J1636" s="66" t="s">
        <v>2379</v>
      </c>
      <c r="K1636" s="83" t="s">
        <v>3485</v>
      </c>
      <c r="L1636" s="30">
        <v>50844</v>
      </c>
      <c r="M1636" s="83" t="str">
        <f>VLOOKUP(L1636,Kardex!$A$1:$I$4996,2,FALSE)</f>
        <v>RICARDEZ SANTIAGO ELIZABETH</v>
      </c>
      <c r="N1636" s="83" t="str">
        <f>VLOOKUP(L1636,Kardex!$A$1:$I$4996,4,FALSE)</f>
        <v>ASESOR</v>
      </c>
      <c r="O1636" s="83" t="str">
        <f>VLOOKUP(L1636,Kardex!$A$1:$I$4996,5,FALSE)</f>
        <v>NL MTY VISTA HERMOSA</v>
      </c>
      <c r="P1636" s="49">
        <v>0.3</v>
      </c>
      <c r="Q1636" s="120">
        <f t="shared" si="51"/>
        <v>13.793399999999998</v>
      </c>
    </row>
    <row r="1637" spans="1:17" s="125" customFormat="1" ht="12" customHeight="1">
      <c r="A1637" s="83" t="s">
        <v>2311</v>
      </c>
      <c r="B1637" s="84" t="s">
        <v>1249</v>
      </c>
      <c r="C1637" s="34">
        <v>4052000027944</v>
      </c>
      <c r="D1637" s="35">
        <v>5577.38</v>
      </c>
      <c r="E1637" s="67">
        <f t="shared" si="50"/>
        <v>725.06000000000006</v>
      </c>
      <c r="F1637" s="68">
        <v>0.13000010757739297</v>
      </c>
      <c r="G1637" s="65"/>
      <c r="H1637" s="65" t="s">
        <v>2266</v>
      </c>
      <c r="I1637" s="127">
        <v>44587</v>
      </c>
      <c r="J1637" s="66" t="s">
        <v>2379</v>
      </c>
      <c r="K1637" s="83" t="s">
        <v>4292</v>
      </c>
      <c r="L1637" s="30">
        <v>50844</v>
      </c>
      <c r="M1637" s="83" t="str">
        <f>VLOOKUP(L1637,Kardex!$A$1:$I$4996,2,FALSE)</f>
        <v>RICARDEZ SANTIAGO ELIZABETH</v>
      </c>
      <c r="N1637" s="83" t="str">
        <f>VLOOKUP(L1637,Kardex!$A$1:$I$4996,4,FALSE)</f>
        <v>ASESOR</v>
      </c>
      <c r="O1637" s="83" t="str">
        <f>VLOOKUP(L1637,Kardex!$A$1:$I$4996,5,FALSE)</f>
        <v>NL MTY VISTA HERMOSA</v>
      </c>
      <c r="P1637" s="49">
        <v>0.3</v>
      </c>
      <c r="Q1637" s="120">
        <f t="shared" si="51"/>
        <v>217.518</v>
      </c>
    </row>
    <row r="1638" spans="1:17" s="125" customFormat="1" ht="12" customHeight="1">
      <c r="A1638" s="83" t="s">
        <v>2338</v>
      </c>
      <c r="B1638" s="84" t="s">
        <v>1249</v>
      </c>
      <c r="C1638" s="34">
        <v>3101900007210</v>
      </c>
      <c r="D1638" s="35">
        <v>264.36</v>
      </c>
      <c r="E1638" s="67">
        <f t="shared" si="50"/>
        <v>34.366800000000005</v>
      </c>
      <c r="F1638" s="68">
        <v>0.13</v>
      </c>
      <c r="G1638" s="65"/>
      <c r="H1638" s="65" t="s">
        <v>2339</v>
      </c>
      <c r="I1638" s="127">
        <v>44589</v>
      </c>
      <c r="J1638" s="66" t="s">
        <v>2379</v>
      </c>
      <c r="K1638" s="83" t="s">
        <v>3287</v>
      </c>
      <c r="L1638" s="30">
        <v>50844</v>
      </c>
      <c r="M1638" s="83" t="str">
        <f>VLOOKUP(L1638,Kardex!$A$1:$I$4996,2,FALSE)</f>
        <v>RICARDEZ SANTIAGO ELIZABETH</v>
      </c>
      <c r="N1638" s="83" t="str">
        <f>VLOOKUP(L1638,Kardex!$A$1:$I$4996,4,FALSE)</f>
        <v>ASESOR</v>
      </c>
      <c r="O1638" s="83" t="str">
        <f>VLOOKUP(L1638,Kardex!$A$1:$I$4996,5,FALSE)</f>
        <v>NL MTY VISTA HERMOSA</v>
      </c>
      <c r="P1638" s="49">
        <v>0.3</v>
      </c>
      <c r="Q1638" s="120">
        <f t="shared" si="51"/>
        <v>10.310040000000001</v>
      </c>
    </row>
    <row r="1639" spans="1:17" s="125" customFormat="1" ht="12" customHeight="1">
      <c r="A1639" s="83" t="s">
        <v>2311</v>
      </c>
      <c r="B1639" s="84" t="s">
        <v>1249</v>
      </c>
      <c r="C1639" s="34">
        <v>4012000203185</v>
      </c>
      <c r="D1639" s="35">
        <v>258.13</v>
      </c>
      <c r="E1639" s="67">
        <f t="shared" si="50"/>
        <v>38.719499999999996</v>
      </c>
      <c r="F1639" s="68">
        <v>0.15</v>
      </c>
      <c r="G1639" s="65"/>
      <c r="H1639" s="65" t="s">
        <v>2339</v>
      </c>
      <c r="I1639" s="127">
        <v>44567</v>
      </c>
      <c r="J1639" s="66" t="s">
        <v>2379</v>
      </c>
      <c r="K1639" s="83" t="s">
        <v>3486</v>
      </c>
      <c r="L1639" s="30">
        <v>93327</v>
      </c>
      <c r="M1639" s="83" t="str">
        <f>VLOOKUP(L1639,Kardex!$A$1:$I$4996,2,FALSE)</f>
        <v>PLIEGO MARRON GABRIELA</v>
      </c>
      <c r="N1639" s="83" t="str">
        <f>VLOOKUP(L1639,Kardex!$A$1:$I$4996,4,FALSE)</f>
        <v>ASESOR SENIOR</v>
      </c>
      <c r="O1639" s="83" t="str">
        <f>VLOOKUP(L1639,Kardex!$A$1:$I$4996,5,FALSE)</f>
        <v>QRO QUERETARO BERNARDO QUINTANA</v>
      </c>
      <c r="P1639" s="49">
        <v>0.3</v>
      </c>
      <c r="Q1639" s="120">
        <f t="shared" si="51"/>
        <v>11.615849999999998</v>
      </c>
    </row>
    <row r="1640" spans="1:17" s="125" customFormat="1" ht="12" customHeight="1">
      <c r="A1640" s="83" t="s">
        <v>2311</v>
      </c>
      <c r="B1640" s="84" t="s">
        <v>1249</v>
      </c>
      <c r="C1640" s="34">
        <v>4012000203185</v>
      </c>
      <c r="D1640" s="35">
        <v>258.13</v>
      </c>
      <c r="E1640" s="67">
        <f t="shared" si="50"/>
        <v>38.719499999999996</v>
      </c>
      <c r="F1640" s="68">
        <v>0.15</v>
      </c>
      <c r="G1640" s="65"/>
      <c r="H1640" s="65" t="s">
        <v>2339</v>
      </c>
      <c r="I1640" s="127">
        <v>44567</v>
      </c>
      <c r="J1640" s="66" t="s">
        <v>2379</v>
      </c>
      <c r="K1640" s="83" t="s">
        <v>3486</v>
      </c>
      <c r="L1640" s="30">
        <v>93327</v>
      </c>
      <c r="M1640" s="83" t="str">
        <f>VLOOKUP(L1640,Kardex!$A$1:$I$4996,2,FALSE)</f>
        <v>PLIEGO MARRON GABRIELA</v>
      </c>
      <c r="N1640" s="83" t="str">
        <f>VLOOKUP(L1640,Kardex!$A$1:$I$4996,4,FALSE)</f>
        <v>ASESOR SENIOR</v>
      </c>
      <c r="O1640" s="83" t="str">
        <f>VLOOKUP(L1640,Kardex!$A$1:$I$4996,5,FALSE)</f>
        <v>QRO QUERETARO BERNARDO QUINTANA</v>
      </c>
      <c r="P1640" s="49">
        <v>0.3</v>
      </c>
      <c r="Q1640" s="120">
        <f t="shared" si="51"/>
        <v>11.615849999999998</v>
      </c>
    </row>
    <row r="1641" spans="1:17" s="125" customFormat="1" ht="12" customHeight="1">
      <c r="A1641" s="83" t="s">
        <v>2311</v>
      </c>
      <c r="B1641" s="84" t="s">
        <v>1249</v>
      </c>
      <c r="C1641" s="34">
        <v>4012000203195</v>
      </c>
      <c r="D1641" s="35">
        <v>217.65</v>
      </c>
      <c r="E1641" s="67">
        <f t="shared" si="50"/>
        <v>32.647500000000001</v>
      </c>
      <c r="F1641" s="68">
        <v>0.15</v>
      </c>
      <c r="G1641" s="65"/>
      <c r="H1641" s="65" t="s">
        <v>2339</v>
      </c>
      <c r="I1641" s="127">
        <v>44567</v>
      </c>
      <c r="J1641" s="66" t="s">
        <v>2379</v>
      </c>
      <c r="K1641" s="83" t="s">
        <v>3486</v>
      </c>
      <c r="L1641" s="30">
        <v>93327</v>
      </c>
      <c r="M1641" s="83" t="str">
        <f>VLOOKUP(L1641,Kardex!$A$1:$I$4996,2,FALSE)</f>
        <v>PLIEGO MARRON GABRIELA</v>
      </c>
      <c r="N1641" s="83" t="str">
        <f>VLOOKUP(L1641,Kardex!$A$1:$I$4996,4,FALSE)</f>
        <v>ASESOR SENIOR</v>
      </c>
      <c r="O1641" s="83" t="str">
        <f>VLOOKUP(L1641,Kardex!$A$1:$I$4996,5,FALSE)</f>
        <v>QRO QUERETARO BERNARDO QUINTANA</v>
      </c>
      <c r="P1641" s="49">
        <v>0.3</v>
      </c>
      <c r="Q1641" s="120">
        <f t="shared" si="51"/>
        <v>9.7942499999999999</v>
      </c>
    </row>
    <row r="1642" spans="1:17" s="125" customFormat="1" ht="12" customHeight="1">
      <c r="A1642" s="83" t="s">
        <v>2311</v>
      </c>
      <c r="B1642" s="84" t="s">
        <v>1249</v>
      </c>
      <c r="C1642" s="34">
        <v>4011900411746</v>
      </c>
      <c r="D1642" s="35">
        <v>401.69</v>
      </c>
      <c r="E1642" s="67">
        <f t="shared" si="50"/>
        <v>60.253499999999995</v>
      </c>
      <c r="F1642" s="68">
        <v>0.15</v>
      </c>
      <c r="G1642" s="65"/>
      <c r="H1642" s="65" t="s">
        <v>2339</v>
      </c>
      <c r="I1642" s="127">
        <v>44572</v>
      </c>
      <c r="J1642" s="66" t="s">
        <v>2379</v>
      </c>
      <c r="K1642" s="83" t="s">
        <v>3487</v>
      </c>
      <c r="L1642" s="30">
        <v>93327</v>
      </c>
      <c r="M1642" s="83" t="str">
        <f>VLOOKUP(L1642,Kardex!$A$1:$I$4996,2,FALSE)</f>
        <v>PLIEGO MARRON GABRIELA</v>
      </c>
      <c r="N1642" s="83" t="str">
        <f>VLOOKUP(L1642,Kardex!$A$1:$I$4996,4,FALSE)</f>
        <v>ASESOR SENIOR</v>
      </c>
      <c r="O1642" s="83" t="str">
        <f>VLOOKUP(L1642,Kardex!$A$1:$I$4996,5,FALSE)</f>
        <v>QRO QUERETARO BERNARDO QUINTANA</v>
      </c>
      <c r="P1642" s="49">
        <v>0.3</v>
      </c>
      <c r="Q1642" s="120">
        <f t="shared" si="51"/>
        <v>18.076049999999999</v>
      </c>
    </row>
    <row r="1643" spans="1:17" s="125" customFormat="1" ht="12" customHeight="1">
      <c r="A1643" s="83" t="s">
        <v>2311</v>
      </c>
      <c r="B1643" s="84" t="s">
        <v>1249</v>
      </c>
      <c r="C1643" s="34">
        <v>4011900474617</v>
      </c>
      <c r="D1643" s="35">
        <v>10465.57</v>
      </c>
      <c r="E1643" s="67">
        <f t="shared" si="50"/>
        <v>1569.8354999999999</v>
      </c>
      <c r="F1643" s="68">
        <v>0.15</v>
      </c>
      <c r="G1643" s="65"/>
      <c r="H1643" s="65" t="s">
        <v>2266</v>
      </c>
      <c r="I1643" s="127">
        <v>44573</v>
      </c>
      <c r="J1643" s="66" t="s">
        <v>2379</v>
      </c>
      <c r="K1643" s="83" t="s">
        <v>4293</v>
      </c>
      <c r="L1643" s="30">
        <v>93327</v>
      </c>
      <c r="M1643" s="83" t="str">
        <f>VLOOKUP(L1643,Kardex!$A$1:$I$4996,2,FALSE)</f>
        <v>PLIEGO MARRON GABRIELA</v>
      </c>
      <c r="N1643" s="83" t="str">
        <f>VLOOKUP(L1643,Kardex!$A$1:$I$4996,4,FALSE)</f>
        <v>ASESOR SENIOR</v>
      </c>
      <c r="O1643" s="83" t="str">
        <f>VLOOKUP(L1643,Kardex!$A$1:$I$4996,5,FALSE)</f>
        <v>QRO QUERETARO BERNARDO QUINTANA</v>
      </c>
      <c r="P1643" s="49">
        <v>0.3</v>
      </c>
      <c r="Q1643" s="120">
        <f t="shared" si="51"/>
        <v>470.95064999999994</v>
      </c>
    </row>
    <row r="1644" spans="1:17" s="125" customFormat="1" ht="12" customHeight="1">
      <c r="A1644" s="83" t="s">
        <v>2311</v>
      </c>
      <c r="B1644" s="84" t="s">
        <v>1249</v>
      </c>
      <c r="C1644" s="34">
        <v>4012000015725</v>
      </c>
      <c r="D1644" s="35">
        <v>587.23</v>
      </c>
      <c r="E1644" s="67">
        <f t="shared" si="50"/>
        <v>88.084500000000006</v>
      </c>
      <c r="F1644" s="68">
        <v>0.15</v>
      </c>
      <c r="G1644" s="65"/>
      <c r="H1644" s="65" t="s">
        <v>2339</v>
      </c>
      <c r="I1644" s="127">
        <v>44575</v>
      </c>
      <c r="J1644" s="66" t="s">
        <v>2379</v>
      </c>
      <c r="K1644" s="83" t="s">
        <v>3488</v>
      </c>
      <c r="L1644" s="30">
        <v>93327</v>
      </c>
      <c r="M1644" s="83" t="str">
        <f>VLOOKUP(L1644,Kardex!$A$1:$I$4996,2,FALSE)</f>
        <v>PLIEGO MARRON GABRIELA</v>
      </c>
      <c r="N1644" s="83" t="str">
        <f>VLOOKUP(L1644,Kardex!$A$1:$I$4996,4,FALSE)</f>
        <v>ASESOR SENIOR</v>
      </c>
      <c r="O1644" s="83" t="str">
        <f>VLOOKUP(L1644,Kardex!$A$1:$I$4996,5,FALSE)</f>
        <v>QRO QUERETARO BERNARDO QUINTANA</v>
      </c>
      <c r="P1644" s="49">
        <v>0.3</v>
      </c>
      <c r="Q1644" s="120">
        <f t="shared" si="51"/>
        <v>26.425350000000002</v>
      </c>
    </row>
    <row r="1645" spans="1:17" s="125" customFormat="1" ht="12" customHeight="1">
      <c r="A1645" s="83" t="s">
        <v>2311</v>
      </c>
      <c r="B1645" s="84" t="s">
        <v>1249</v>
      </c>
      <c r="C1645" s="34">
        <v>4011900474591</v>
      </c>
      <c r="D1645" s="35">
        <v>5488.43</v>
      </c>
      <c r="E1645" s="67">
        <f t="shared" si="50"/>
        <v>823.2645</v>
      </c>
      <c r="F1645" s="68">
        <v>0.15</v>
      </c>
      <c r="G1645" s="65"/>
      <c r="H1645" s="65" t="s">
        <v>2266</v>
      </c>
      <c r="I1645" s="127">
        <v>44578</v>
      </c>
      <c r="J1645" s="66" t="s">
        <v>2379</v>
      </c>
      <c r="K1645" s="83" t="s">
        <v>4294</v>
      </c>
      <c r="L1645" s="30">
        <v>93327</v>
      </c>
      <c r="M1645" s="83" t="str">
        <f>VLOOKUP(L1645,Kardex!$A$1:$I$4996,2,FALSE)</f>
        <v>PLIEGO MARRON GABRIELA</v>
      </c>
      <c r="N1645" s="83" t="str">
        <f>VLOOKUP(L1645,Kardex!$A$1:$I$4996,4,FALSE)</f>
        <v>ASESOR SENIOR</v>
      </c>
      <c r="O1645" s="83" t="str">
        <f>VLOOKUP(L1645,Kardex!$A$1:$I$4996,5,FALSE)</f>
        <v>QRO QUERETARO BERNARDO QUINTANA</v>
      </c>
      <c r="P1645" s="49">
        <v>0.3</v>
      </c>
      <c r="Q1645" s="120">
        <f t="shared" si="51"/>
        <v>246.97934999999998</v>
      </c>
    </row>
    <row r="1646" spans="1:17" s="125" customFormat="1" ht="12" customHeight="1">
      <c r="A1646" s="83" t="s">
        <v>2311</v>
      </c>
      <c r="B1646" s="84" t="s">
        <v>1249</v>
      </c>
      <c r="C1646" s="34">
        <v>4012200011190</v>
      </c>
      <c r="D1646" s="35">
        <v>278.13</v>
      </c>
      <c r="E1646" s="67">
        <f t="shared" si="50"/>
        <v>41.719499999999996</v>
      </c>
      <c r="F1646" s="68">
        <v>0.15</v>
      </c>
      <c r="G1646" s="65"/>
      <c r="H1646" s="65" t="s">
        <v>2339</v>
      </c>
      <c r="I1646" s="127">
        <v>44578</v>
      </c>
      <c r="J1646" s="66" t="s">
        <v>2322</v>
      </c>
      <c r="K1646" s="83" t="s">
        <v>4295</v>
      </c>
      <c r="L1646" s="30">
        <v>93327</v>
      </c>
      <c r="M1646" s="83" t="str">
        <f>VLOOKUP(L1646,Kardex!$A$1:$I$4996,2,FALSE)</f>
        <v>PLIEGO MARRON GABRIELA</v>
      </c>
      <c r="N1646" s="83" t="str">
        <f>VLOOKUP(L1646,Kardex!$A$1:$I$4996,4,FALSE)</f>
        <v>ASESOR SENIOR</v>
      </c>
      <c r="O1646" s="83" t="str">
        <f>VLOOKUP(L1646,Kardex!$A$1:$I$4996,5,FALSE)</f>
        <v>QRO QUERETARO BERNARDO QUINTANA</v>
      </c>
      <c r="P1646" s="49">
        <v>0.3</v>
      </c>
      <c r="Q1646" s="120">
        <f t="shared" si="51"/>
        <v>12.515849999999999</v>
      </c>
    </row>
    <row r="1647" spans="1:17" s="125" customFormat="1" ht="12" customHeight="1">
      <c r="A1647" s="83" t="s">
        <v>2311</v>
      </c>
      <c r="B1647" s="84" t="s">
        <v>1249</v>
      </c>
      <c r="C1647" s="34">
        <v>4012100106834</v>
      </c>
      <c r="D1647" s="35">
        <v>319.64999999999998</v>
      </c>
      <c r="E1647" s="67">
        <f t="shared" si="50"/>
        <v>47.947499999999998</v>
      </c>
      <c r="F1647" s="68">
        <v>0.15</v>
      </c>
      <c r="G1647" s="65"/>
      <c r="H1647" s="65" t="s">
        <v>2339</v>
      </c>
      <c r="I1647" s="127">
        <v>44580</v>
      </c>
      <c r="J1647" s="66" t="s">
        <v>2322</v>
      </c>
      <c r="K1647" s="83" t="s">
        <v>3490</v>
      </c>
      <c r="L1647" s="30">
        <v>93327</v>
      </c>
      <c r="M1647" s="83" t="str">
        <f>VLOOKUP(L1647,Kardex!$A$1:$I$4996,2,FALSE)</f>
        <v>PLIEGO MARRON GABRIELA</v>
      </c>
      <c r="N1647" s="83" t="str">
        <f>VLOOKUP(L1647,Kardex!$A$1:$I$4996,4,FALSE)</f>
        <v>ASESOR SENIOR</v>
      </c>
      <c r="O1647" s="83" t="str">
        <f>VLOOKUP(L1647,Kardex!$A$1:$I$4996,5,FALSE)</f>
        <v>QRO QUERETARO BERNARDO QUINTANA</v>
      </c>
      <c r="P1647" s="49">
        <v>0.3</v>
      </c>
      <c r="Q1647" s="120">
        <f t="shared" si="51"/>
        <v>14.38425</v>
      </c>
    </row>
    <row r="1648" spans="1:17" s="125" customFormat="1" ht="12" customHeight="1">
      <c r="A1648" s="83" t="s">
        <v>2311</v>
      </c>
      <c r="B1648" s="84" t="s">
        <v>1249</v>
      </c>
      <c r="C1648" s="34">
        <v>4012100288937</v>
      </c>
      <c r="D1648" s="35">
        <v>211.03</v>
      </c>
      <c r="E1648" s="67">
        <f t="shared" si="50"/>
        <v>31.654499999999999</v>
      </c>
      <c r="F1648" s="68">
        <v>0.15</v>
      </c>
      <c r="G1648" s="65"/>
      <c r="H1648" s="65" t="s">
        <v>2339</v>
      </c>
      <c r="I1648" s="127">
        <v>44580</v>
      </c>
      <c r="J1648" s="66" t="s">
        <v>2322</v>
      </c>
      <c r="K1648" s="83" t="s">
        <v>3489</v>
      </c>
      <c r="L1648" s="30">
        <v>93327</v>
      </c>
      <c r="M1648" s="83" t="str">
        <f>VLOOKUP(L1648,Kardex!$A$1:$I$4996,2,FALSE)</f>
        <v>PLIEGO MARRON GABRIELA</v>
      </c>
      <c r="N1648" s="83" t="str">
        <f>VLOOKUP(L1648,Kardex!$A$1:$I$4996,4,FALSE)</f>
        <v>ASESOR SENIOR</v>
      </c>
      <c r="O1648" s="83" t="str">
        <f>VLOOKUP(L1648,Kardex!$A$1:$I$4996,5,FALSE)</f>
        <v>QRO QUERETARO BERNARDO QUINTANA</v>
      </c>
      <c r="P1648" s="49">
        <v>0.3</v>
      </c>
      <c r="Q1648" s="120">
        <f t="shared" si="51"/>
        <v>9.4963499999999996</v>
      </c>
    </row>
    <row r="1649" spans="1:17" s="125" customFormat="1" ht="12" customHeight="1">
      <c r="A1649" s="83" t="s">
        <v>2311</v>
      </c>
      <c r="B1649" s="84" t="s">
        <v>1249</v>
      </c>
      <c r="C1649" s="34">
        <v>4012000163942</v>
      </c>
      <c r="D1649" s="35">
        <v>294.92</v>
      </c>
      <c r="E1649" s="67">
        <f t="shared" si="50"/>
        <v>44.238</v>
      </c>
      <c r="F1649" s="68">
        <v>0.15</v>
      </c>
      <c r="G1649" s="65"/>
      <c r="H1649" s="65" t="s">
        <v>2339</v>
      </c>
      <c r="I1649" s="127">
        <v>44581</v>
      </c>
      <c r="J1649" s="66" t="s">
        <v>2379</v>
      </c>
      <c r="K1649" s="83" t="s">
        <v>3491</v>
      </c>
      <c r="L1649" s="30">
        <v>93327</v>
      </c>
      <c r="M1649" s="83" t="str">
        <f>VLOOKUP(L1649,Kardex!$A$1:$I$4996,2,FALSE)</f>
        <v>PLIEGO MARRON GABRIELA</v>
      </c>
      <c r="N1649" s="83" t="str">
        <f>VLOOKUP(L1649,Kardex!$A$1:$I$4996,4,FALSE)</f>
        <v>ASESOR SENIOR</v>
      </c>
      <c r="O1649" s="83" t="str">
        <f>VLOOKUP(L1649,Kardex!$A$1:$I$4996,5,FALSE)</f>
        <v>QRO QUERETARO BERNARDO QUINTANA</v>
      </c>
      <c r="P1649" s="49">
        <v>0.3</v>
      </c>
      <c r="Q1649" s="120">
        <f t="shared" si="51"/>
        <v>13.2714</v>
      </c>
    </row>
    <row r="1650" spans="1:17" s="125" customFormat="1" ht="12" customHeight="1">
      <c r="A1650" s="83" t="s">
        <v>2311</v>
      </c>
      <c r="B1650" s="84" t="s">
        <v>1249</v>
      </c>
      <c r="C1650" s="34">
        <v>4012200015960</v>
      </c>
      <c r="D1650" s="35">
        <v>712.16</v>
      </c>
      <c r="E1650" s="67">
        <f t="shared" si="50"/>
        <v>106.824</v>
      </c>
      <c r="F1650" s="68">
        <v>0.15</v>
      </c>
      <c r="G1650" s="65"/>
      <c r="H1650" s="65" t="s">
        <v>2339</v>
      </c>
      <c r="I1650" s="127">
        <v>44581</v>
      </c>
      <c r="J1650" s="66" t="s">
        <v>2322</v>
      </c>
      <c r="K1650" s="83" t="s">
        <v>4296</v>
      </c>
      <c r="L1650" s="30">
        <v>93327</v>
      </c>
      <c r="M1650" s="83" t="str">
        <f>VLOOKUP(L1650,Kardex!$A$1:$I$4996,2,FALSE)</f>
        <v>PLIEGO MARRON GABRIELA</v>
      </c>
      <c r="N1650" s="83" t="str">
        <f>VLOOKUP(L1650,Kardex!$A$1:$I$4996,4,FALSE)</f>
        <v>ASESOR SENIOR</v>
      </c>
      <c r="O1650" s="83" t="str">
        <f>VLOOKUP(L1650,Kardex!$A$1:$I$4996,5,FALSE)</f>
        <v>QRO QUERETARO BERNARDO QUINTANA</v>
      </c>
      <c r="P1650" s="49">
        <v>0.3</v>
      </c>
      <c r="Q1650" s="120">
        <f t="shared" si="51"/>
        <v>32.047199999999997</v>
      </c>
    </row>
    <row r="1651" spans="1:17" s="125" customFormat="1" ht="12" customHeight="1">
      <c r="A1651" s="83" t="s">
        <v>2311</v>
      </c>
      <c r="B1651" s="84" t="s">
        <v>1249</v>
      </c>
      <c r="C1651" s="34">
        <v>4011900402794</v>
      </c>
      <c r="D1651" s="35">
        <v>304.68</v>
      </c>
      <c r="E1651" s="67">
        <f t="shared" si="50"/>
        <v>45.701999999999998</v>
      </c>
      <c r="F1651" s="68">
        <v>0.15</v>
      </c>
      <c r="G1651" s="65"/>
      <c r="H1651" s="65" t="s">
        <v>2339</v>
      </c>
      <c r="I1651" s="127">
        <v>44582</v>
      </c>
      <c r="J1651" s="66" t="s">
        <v>2379</v>
      </c>
      <c r="K1651" s="83" t="s">
        <v>3492</v>
      </c>
      <c r="L1651" s="30">
        <v>93327</v>
      </c>
      <c r="M1651" s="83" t="str">
        <f>VLOOKUP(L1651,Kardex!$A$1:$I$4996,2,FALSE)</f>
        <v>PLIEGO MARRON GABRIELA</v>
      </c>
      <c r="N1651" s="83" t="str">
        <f>VLOOKUP(L1651,Kardex!$A$1:$I$4996,4,FALSE)</f>
        <v>ASESOR SENIOR</v>
      </c>
      <c r="O1651" s="83" t="str">
        <f>VLOOKUP(L1651,Kardex!$A$1:$I$4996,5,FALSE)</f>
        <v>QRO QUERETARO BERNARDO QUINTANA</v>
      </c>
      <c r="P1651" s="49">
        <v>0.3</v>
      </c>
      <c r="Q1651" s="120">
        <f t="shared" si="51"/>
        <v>13.710599999999999</v>
      </c>
    </row>
    <row r="1652" spans="1:17" s="125" customFormat="1" ht="12" customHeight="1">
      <c r="A1652" s="83" t="s">
        <v>2311</v>
      </c>
      <c r="B1652" s="84" t="s">
        <v>1249</v>
      </c>
      <c r="C1652" s="34">
        <v>4012000203195</v>
      </c>
      <c r="D1652" s="35">
        <v>217.65</v>
      </c>
      <c r="E1652" s="67">
        <f t="shared" si="50"/>
        <v>32.647500000000001</v>
      </c>
      <c r="F1652" s="68">
        <v>0.15</v>
      </c>
      <c r="G1652" s="65"/>
      <c r="H1652" s="65" t="s">
        <v>2339</v>
      </c>
      <c r="I1652" s="127">
        <v>44585</v>
      </c>
      <c r="J1652" s="66" t="s">
        <v>2379</v>
      </c>
      <c r="K1652" s="83" t="s">
        <v>3486</v>
      </c>
      <c r="L1652" s="30">
        <v>93327</v>
      </c>
      <c r="M1652" s="83" t="str">
        <f>VLOOKUP(L1652,Kardex!$A$1:$I$4996,2,FALSE)</f>
        <v>PLIEGO MARRON GABRIELA</v>
      </c>
      <c r="N1652" s="83" t="str">
        <f>VLOOKUP(L1652,Kardex!$A$1:$I$4996,4,FALSE)</f>
        <v>ASESOR SENIOR</v>
      </c>
      <c r="O1652" s="83" t="str">
        <f>VLOOKUP(L1652,Kardex!$A$1:$I$4996,5,FALSE)</f>
        <v>QRO QUERETARO BERNARDO QUINTANA</v>
      </c>
      <c r="P1652" s="49">
        <v>0.3</v>
      </c>
      <c r="Q1652" s="120">
        <f t="shared" si="51"/>
        <v>9.7942499999999999</v>
      </c>
    </row>
    <row r="1653" spans="1:17" s="125" customFormat="1" ht="12" customHeight="1">
      <c r="A1653" s="83" t="s">
        <v>2335</v>
      </c>
      <c r="B1653" s="84" t="s">
        <v>1249</v>
      </c>
      <c r="C1653" s="34">
        <v>2882000027777</v>
      </c>
      <c r="D1653" s="35">
        <v>2510</v>
      </c>
      <c r="E1653" s="67">
        <f t="shared" si="50"/>
        <v>426.7</v>
      </c>
      <c r="F1653" s="68">
        <v>0.16999999999999998</v>
      </c>
      <c r="G1653" s="65"/>
      <c r="H1653" s="65" t="s">
        <v>3784</v>
      </c>
      <c r="I1653" s="127">
        <v>44589</v>
      </c>
      <c r="J1653" s="66" t="s">
        <v>2379</v>
      </c>
      <c r="K1653" s="83" t="s">
        <v>3493</v>
      </c>
      <c r="L1653" s="30">
        <v>93327</v>
      </c>
      <c r="M1653" s="83" t="str">
        <f>VLOOKUP(L1653,Kardex!$A$1:$I$4996,2,FALSE)</f>
        <v>PLIEGO MARRON GABRIELA</v>
      </c>
      <c r="N1653" s="83" t="str">
        <f>VLOOKUP(L1653,Kardex!$A$1:$I$4996,4,FALSE)</f>
        <v>ASESOR SENIOR</v>
      </c>
      <c r="O1653" s="83" t="str">
        <f>VLOOKUP(L1653,Kardex!$A$1:$I$4996,5,FALSE)</f>
        <v>QRO QUERETARO BERNARDO QUINTANA</v>
      </c>
      <c r="P1653" s="49">
        <v>0.3</v>
      </c>
      <c r="Q1653" s="120">
        <f t="shared" si="51"/>
        <v>128.01</v>
      </c>
    </row>
    <row r="1654" spans="1:17" s="125" customFormat="1" ht="12" customHeight="1">
      <c r="A1654" s="83" t="s">
        <v>2338</v>
      </c>
      <c r="B1654" s="84" t="s">
        <v>1249</v>
      </c>
      <c r="C1654" s="34">
        <v>3101900013109</v>
      </c>
      <c r="D1654" s="35">
        <v>387.92</v>
      </c>
      <c r="E1654" s="67">
        <f t="shared" si="50"/>
        <v>50.429600000000001</v>
      </c>
      <c r="F1654" s="68">
        <v>0.13</v>
      </c>
      <c r="G1654" s="65"/>
      <c r="H1654" s="65" t="s">
        <v>2339</v>
      </c>
      <c r="I1654" s="127">
        <v>44589</v>
      </c>
      <c r="J1654" s="66" t="s">
        <v>2379</v>
      </c>
      <c r="K1654" s="83" t="s">
        <v>3494</v>
      </c>
      <c r="L1654" s="30">
        <v>93327</v>
      </c>
      <c r="M1654" s="83" t="str">
        <f>VLOOKUP(L1654,Kardex!$A$1:$I$4996,2,FALSE)</f>
        <v>PLIEGO MARRON GABRIELA</v>
      </c>
      <c r="N1654" s="83" t="str">
        <f>VLOOKUP(L1654,Kardex!$A$1:$I$4996,4,FALSE)</f>
        <v>ASESOR SENIOR</v>
      </c>
      <c r="O1654" s="83" t="str">
        <f>VLOOKUP(L1654,Kardex!$A$1:$I$4996,5,FALSE)</f>
        <v>QRO QUERETARO BERNARDO QUINTANA</v>
      </c>
      <c r="P1654" s="49">
        <v>0.3</v>
      </c>
      <c r="Q1654" s="120">
        <f t="shared" si="51"/>
        <v>15.128879999999999</v>
      </c>
    </row>
    <row r="1655" spans="1:17" s="125" customFormat="1" ht="12" customHeight="1">
      <c r="A1655" s="83" t="s">
        <v>2311</v>
      </c>
      <c r="B1655" s="84" t="s">
        <v>1249</v>
      </c>
      <c r="C1655" s="34">
        <v>4011900432306</v>
      </c>
      <c r="D1655" s="35">
        <v>938.12</v>
      </c>
      <c r="E1655" s="67">
        <f t="shared" si="50"/>
        <v>140.71799999999999</v>
      </c>
      <c r="F1655" s="68">
        <v>0.15</v>
      </c>
      <c r="G1655" s="65"/>
      <c r="H1655" s="65" t="s">
        <v>2339</v>
      </c>
      <c r="I1655" s="127">
        <v>44593</v>
      </c>
      <c r="J1655" s="66" t="s">
        <v>2379</v>
      </c>
      <c r="K1655" s="83" t="s">
        <v>3495</v>
      </c>
      <c r="L1655" s="30">
        <v>93327</v>
      </c>
      <c r="M1655" s="83" t="str">
        <f>VLOOKUP(L1655,Kardex!$A$1:$I$4996,2,FALSE)</f>
        <v>PLIEGO MARRON GABRIELA</v>
      </c>
      <c r="N1655" s="83" t="str">
        <f>VLOOKUP(L1655,Kardex!$A$1:$I$4996,4,FALSE)</f>
        <v>ASESOR SENIOR</v>
      </c>
      <c r="O1655" s="83" t="str">
        <f>VLOOKUP(L1655,Kardex!$A$1:$I$4996,5,FALSE)</f>
        <v>QRO QUERETARO BERNARDO QUINTANA</v>
      </c>
      <c r="P1655" s="49">
        <v>0.3</v>
      </c>
      <c r="Q1655" s="120">
        <f t="shared" si="51"/>
        <v>42.215399999999995</v>
      </c>
    </row>
    <row r="1656" spans="1:17" s="125" customFormat="1" ht="12" customHeight="1">
      <c r="A1656" s="83" t="s">
        <v>2311</v>
      </c>
      <c r="B1656" s="84" t="s">
        <v>1249</v>
      </c>
      <c r="C1656" s="34">
        <v>4012000033580</v>
      </c>
      <c r="D1656" s="35">
        <v>695.69</v>
      </c>
      <c r="E1656" s="67">
        <f t="shared" si="50"/>
        <v>104.35350000000001</v>
      </c>
      <c r="F1656" s="68">
        <v>0.15</v>
      </c>
      <c r="G1656" s="65"/>
      <c r="H1656" s="65" t="s">
        <v>2339</v>
      </c>
      <c r="I1656" s="127">
        <v>44593</v>
      </c>
      <c r="J1656" s="66" t="s">
        <v>2379</v>
      </c>
      <c r="K1656" s="83" t="s">
        <v>3495</v>
      </c>
      <c r="L1656" s="30">
        <v>93327</v>
      </c>
      <c r="M1656" s="83" t="str">
        <f>VLOOKUP(L1656,Kardex!$A$1:$I$4996,2,FALSE)</f>
        <v>PLIEGO MARRON GABRIELA</v>
      </c>
      <c r="N1656" s="83" t="str">
        <f>VLOOKUP(L1656,Kardex!$A$1:$I$4996,4,FALSE)</f>
        <v>ASESOR SENIOR</v>
      </c>
      <c r="O1656" s="83" t="str">
        <f>VLOOKUP(L1656,Kardex!$A$1:$I$4996,5,FALSE)</f>
        <v>QRO QUERETARO BERNARDO QUINTANA</v>
      </c>
      <c r="P1656" s="49">
        <v>0.3</v>
      </c>
      <c r="Q1656" s="120">
        <f t="shared" si="51"/>
        <v>31.306050000000003</v>
      </c>
    </row>
    <row r="1657" spans="1:17" s="125" customFormat="1" ht="12" customHeight="1">
      <c r="A1657" s="83" t="s">
        <v>2335</v>
      </c>
      <c r="B1657" s="84" t="s">
        <v>1249</v>
      </c>
      <c r="C1657" s="34">
        <v>2882000013246</v>
      </c>
      <c r="D1657" s="35">
        <v>1060.98</v>
      </c>
      <c r="E1657" s="67">
        <f t="shared" si="50"/>
        <v>201.58620000000002</v>
      </c>
      <c r="F1657" s="68">
        <v>0.19</v>
      </c>
      <c r="G1657" s="65"/>
      <c r="H1657" s="65" t="s">
        <v>2339</v>
      </c>
      <c r="I1657" s="127">
        <v>44574</v>
      </c>
      <c r="J1657" s="66" t="s">
        <v>2379</v>
      </c>
      <c r="K1657" s="83" t="s">
        <v>3496</v>
      </c>
      <c r="L1657" s="30">
        <v>52346</v>
      </c>
      <c r="M1657" s="83" t="str">
        <f>VLOOKUP(L1657,Kardex!$A$1:$I$4996,2,FALSE)</f>
        <v>SANCHEZ LOPEZ SANDRA CATALINA</v>
      </c>
      <c r="N1657" s="83" t="str">
        <f>VLOOKUP(L1657,Kardex!$A$1:$I$4996,4,FALSE)</f>
        <v>ASESOR</v>
      </c>
      <c r="O1657" s="83" t="str">
        <f>VLOOKUP(L1657,Kardex!$A$1:$I$4996,5,FALSE)</f>
        <v>GTO LEON CERRO GORDO BANCO</v>
      </c>
      <c r="P1657" s="49">
        <v>0.3</v>
      </c>
      <c r="Q1657" s="120">
        <f t="shared" si="51"/>
        <v>60.475860000000004</v>
      </c>
    </row>
    <row r="1658" spans="1:17" s="125" customFormat="1" ht="12" customHeight="1">
      <c r="A1658" s="83" t="s">
        <v>2337</v>
      </c>
      <c r="B1658" s="84" t="s">
        <v>1249</v>
      </c>
      <c r="C1658" s="34">
        <v>3922100003730</v>
      </c>
      <c r="D1658" s="35">
        <v>262882.13040000002</v>
      </c>
      <c r="E1658" s="67">
        <f t="shared" si="50"/>
        <v>20509.939999999999</v>
      </c>
      <c r="F1658" s="68">
        <v>7.8019529013981223E-2</v>
      </c>
      <c r="G1658" s="65"/>
      <c r="H1658" s="65" t="s">
        <v>3787</v>
      </c>
      <c r="I1658" s="127">
        <v>44592</v>
      </c>
      <c r="J1658" s="66" t="s">
        <v>2322</v>
      </c>
      <c r="K1658" s="83" t="s">
        <v>4297</v>
      </c>
      <c r="L1658" s="30">
        <v>99999</v>
      </c>
      <c r="M1658" s="83" t="str">
        <f>VLOOKUP(L1658,Kardex!$A$1:$I$4996,2,FALSE)</f>
        <v>SEGUROS</v>
      </c>
      <c r="N1658" s="83" t="str">
        <f>VLOOKUP(L1658,Kardex!$A$1:$I$4996,4,FALSE)</f>
        <v>SEGUROS</v>
      </c>
      <c r="O1658" s="83" t="str">
        <f>VLOOKUP(L1658,Kardex!$A$1:$I$4996,5,FALSE)</f>
        <v>SEGUROS</v>
      </c>
      <c r="P1658" s="49">
        <v>0.3</v>
      </c>
      <c r="Q1658" s="120">
        <f t="shared" si="51"/>
        <v>6152.9819999999991</v>
      </c>
    </row>
    <row r="1659" spans="1:17" s="125" customFormat="1" ht="12" customHeight="1">
      <c r="A1659" s="83" t="s">
        <v>2332</v>
      </c>
      <c r="B1659" s="84" t="s">
        <v>1249</v>
      </c>
      <c r="C1659" s="34">
        <v>1001600014508</v>
      </c>
      <c r="D1659" s="35">
        <v>5000</v>
      </c>
      <c r="E1659" s="67">
        <f t="shared" si="50"/>
        <v>1300</v>
      </c>
      <c r="F1659" s="68">
        <v>0.26</v>
      </c>
      <c r="G1659" s="65"/>
      <c r="H1659" s="65" t="s">
        <v>2266</v>
      </c>
      <c r="I1659" s="127">
        <v>44564</v>
      </c>
      <c r="J1659" s="66" t="s">
        <v>2379</v>
      </c>
      <c r="K1659" s="83" t="s">
        <v>4298</v>
      </c>
      <c r="L1659" s="30">
        <v>64776</v>
      </c>
      <c r="M1659" s="83" t="str">
        <f>VLOOKUP(L1659,Kardex!$A$1:$I$4996,2,FALSE)</f>
        <v>DELGADO RODRIGUEZ PAMELA MARIANA</v>
      </c>
      <c r="N1659" s="83" t="str">
        <f>VLOOKUP(L1659,Kardex!$A$1:$I$4996,4,FALSE)</f>
        <v>ASESOR PATRIMONIAL ASOCIADO</v>
      </c>
      <c r="O1659" s="83" t="str">
        <f>VLOOKUP(L1659,Kardex!$A$1:$I$4996,5,FALSE)</f>
        <v>GTO SMA CENTRO</v>
      </c>
      <c r="P1659" s="49">
        <v>0.3</v>
      </c>
      <c r="Q1659" s="120">
        <f t="shared" si="51"/>
        <v>390</v>
      </c>
    </row>
    <row r="1660" spans="1:17" s="125" customFormat="1" ht="12" customHeight="1">
      <c r="A1660" s="83" t="s">
        <v>2332</v>
      </c>
      <c r="B1660" s="84" t="s">
        <v>1249</v>
      </c>
      <c r="C1660" s="34">
        <v>1001600014591</v>
      </c>
      <c r="D1660" s="35">
        <v>5000</v>
      </c>
      <c r="E1660" s="67">
        <f t="shared" si="50"/>
        <v>1300</v>
      </c>
      <c r="F1660" s="68">
        <v>0.26</v>
      </c>
      <c r="G1660" s="65"/>
      <c r="H1660" s="65" t="s">
        <v>2266</v>
      </c>
      <c r="I1660" s="127">
        <v>44564</v>
      </c>
      <c r="J1660" s="66" t="s">
        <v>2379</v>
      </c>
      <c r="K1660" s="83" t="s">
        <v>4299</v>
      </c>
      <c r="L1660" s="30">
        <v>64776</v>
      </c>
      <c r="M1660" s="83" t="str">
        <f>VLOOKUP(L1660,Kardex!$A$1:$I$4996,2,FALSE)</f>
        <v>DELGADO RODRIGUEZ PAMELA MARIANA</v>
      </c>
      <c r="N1660" s="83" t="str">
        <f>VLOOKUP(L1660,Kardex!$A$1:$I$4996,4,FALSE)</f>
        <v>ASESOR PATRIMONIAL ASOCIADO</v>
      </c>
      <c r="O1660" s="83" t="str">
        <f>VLOOKUP(L1660,Kardex!$A$1:$I$4996,5,FALSE)</f>
        <v>GTO SMA CENTRO</v>
      </c>
      <c r="P1660" s="49">
        <v>0.3</v>
      </c>
      <c r="Q1660" s="120">
        <f t="shared" si="51"/>
        <v>390</v>
      </c>
    </row>
    <row r="1661" spans="1:17" s="125" customFormat="1" ht="12" customHeight="1">
      <c r="A1661" s="83" t="s">
        <v>2332</v>
      </c>
      <c r="B1661" s="84" t="s">
        <v>1249</v>
      </c>
      <c r="C1661" s="34">
        <v>1001500022210</v>
      </c>
      <c r="D1661" s="35">
        <v>5000</v>
      </c>
      <c r="E1661" s="67">
        <f t="shared" si="50"/>
        <v>1300</v>
      </c>
      <c r="F1661" s="68">
        <v>0.26</v>
      </c>
      <c r="G1661" s="65"/>
      <c r="H1661" s="65" t="s">
        <v>2266</v>
      </c>
      <c r="I1661" s="127">
        <v>44565</v>
      </c>
      <c r="J1661" s="66" t="s">
        <v>2379</v>
      </c>
      <c r="K1661" s="83" t="s">
        <v>4300</v>
      </c>
      <c r="L1661" s="30">
        <v>97641</v>
      </c>
      <c r="M1661" s="83" t="str">
        <f>VLOOKUP(L1661,Kardex!$A$1:$I$4996,2,FALSE)</f>
        <v>OLIVARES ALVAREZ MARGARITA</v>
      </c>
      <c r="N1661" s="83" t="str">
        <f>VLOOKUP(L1661,Kardex!$A$1:$I$4996,4,FALSE)</f>
        <v>ASESOR SENIOR</v>
      </c>
      <c r="O1661" s="83" t="str">
        <f>VLOOKUP(L1661,Kardex!$A$1:$I$4996,5,FALSE)</f>
        <v>JAL GDL PLAZA MEXICO</v>
      </c>
      <c r="P1661" s="49">
        <v>0.3</v>
      </c>
      <c r="Q1661" s="120">
        <f t="shared" si="51"/>
        <v>390</v>
      </c>
    </row>
    <row r="1662" spans="1:17" s="125" customFormat="1" ht="12" customHeight="1">
      <c r="A1662" s="83" t="s">
        <v>2332</v>
      </c>
      <c r="B1662" s="84" t="s">
        <v>1249</v>
      </c>
      <c r="C1662" s="34">
        <v>1001900009501</v>
      </c>
      <c r="D1662" s="35">
        <v>5000</v>
      </c>
      <c r="E1662" s="67">
        <f t="shared" si="50"/>
        <v>1300</v>
      </c>
      <c r="F1662" s="68">
        <v>0.26</v>
      </c>
      <c r="G1662" s="65"/>
      <c r="H1662" s="65" t="s">
        <v>2266</v>
      </c>
      <c r="I1662" s="127">
        <v>44565</v>
      </c>
      <c r="J1662" s="66" t="s">
        <v>2379</v>
      </c>
      <c r="K1662" s="83" t="s">
        <v>4301</v>
      </c>
      <c r="L1662" s="30">
        <v>90638</v>
      </c>
      <c r="M1662" s="83" t="str">
        <f>VLOOKUP(L1662,Kardex!$A$1:$I$4996,2,FALSE)</f>
        <v>GALINDO FLORES YAMMIN</v>
      </c>
      <c r="N1662" s="83" t="str">
        <f>VLOOKUP(L1662,Kardex!$A$1:$I$4996,4,FALSE)</f>
        <v>ASESOR SENIOR</v>
      </c>
      <c r="O1662" s="83" t="str">
        <f>VLOOKUP(L1662,Kardex!$A$1:$I$4996,5,FALSE)</f>
        <v>JAL ZAPOPAN PLAZA PATRIA</v>
      </c>
      <c r="P1662" s="49">
        <v>0.3</v>
      </c>
      <c r="Q1662" s="120">
        <f t="shared" si="51"/>
        <v>390</v>
      </c>
    </row>
    <row r="1663" spans="1:17" s="125" customFormat="1" ht="12" customHeight="1">
      <c r="A1663" s="83" t="s">
        <v>2332</v>
      </c>
      <c r="B1663" s="84" t="s">
        <v>1249</v>
      </c>
      <c r="C1663" s="34">
        <v>1001600000005</v>
      </c>
      <c r="D1663" s="35">
        <v>5000</v>
      </c>
      <c r="E1663" s="67">
        <f t="shared" si="50"/>
        <v>1300</v>
      </c>
      <c r="F1663" s="68">
        <v>0.26</v>
      </c>
      <c r="G1663" s="65"/>
      <c r="H1663" s="65" t="s">
        <v>2266</v>
      </c>
      <c r="I1663" s="127">
        <v>44566</v>
      </c>
      <c r="J1663" s="66" t="s">
        <v>2379</v>
      </c>
      <c r="K1663" s="83" t="s">
        <v>3055</v>
      </c>
      <c r="L1663" s="30">
        <v>90174</v>
      </c>
      <c r="M1663" s="83" t="str">
        <f>VLOOKUP(L1663,Kardex!$A$1:$I$4996,2,FALSE)</f>
        <v>HERNANDEZ MARTIN CLAUDIA</v>
      </c>
      <c r="N1663" s="83" t="str">
        <f>VLOOKUP(L1663,Kardex!$A$1:$I$4996,4,FALSE)</f>
        <v>ASESOR SENIOR</v>
      </c>
      <c r="O1663" s="83" t="str">
        <f>VLOOKUP(L1663,Kardex!$A$1:$I$4996,5,FALSE)</f>
        <v>JAL ZAPOPAN MARIANO OTERO</v>
      </c>
      <c r="P1663" s="49">
        <v>0.3</v>
      </c>
      <c r="Q1663" s="120">
        <f t="shared" si="51"/>
        <v>390</v>
      </c>
    </row>
    <row r="1664" spans="1:17" s="125" customFormat="1" ht="12" customHeight="1">
      <c r="A1664" s="83" t="s">
        <v>2332</v>
      </c>
      <c r="B1664" s="84" t="s">
        <v>1249</v>
      </c>
      <c r="C1664" s="34">
        <v>1001600000008</v>
      </c>
      <c r="D1664" s="35">
        <v>5000</v>
      </c>
      <c r="E1664" s="67">
        <f t="shared" si="50"/>
        <v>1300</v>
      </c>
      <c r="F1664" s="68">
        <v>0.26</v>
      </c>
      <c r="G1664" s="65"/>
      <c r="H1664" s="65" t="s">
        <v>2266</v>
      </c>
      <c r="I1664" s="127">
        <v>44566</v>
      </c>
      <c r="J1664" s="66" t="s">
        <v>2379</v>
      </c>
      <c r="K1664" s="83" t="s">
        <v>4302</v>
      </c>
      <c r="L1664" s="30">
        <v>90174</v>
      </c>
      <c r="M1664" s="83" t="str">
        <f>VLOOKUP(L1664,Kardex!$A$1:$I$4996,2,FALSE)</f>
        <v>HERNANDEZ MARTIN CLAUDIA</v>
      </c>
      <c r="N1664" s="83" t="str">
        <f>VLOOKUP(L1664,Kardex!$A$1:$I$4996,4,FALSE)</f>
        <v>ASESOR SENIOR</v>
      </c>
      <c r="O1664" s="83" t="str">
        <f>VLOOKUP(L1664,Kardex!$A$1:$I$4996,5,FALSE)</f>
        <v>JAL ZAPOPAN MARIANO OTERO</v>
      </c>
      <c r="P1664" s="49">
        <v>0.3</v>
      </c>
      <c r="Q1664" s="120">
        <f t="shared" si="51"/>
        <v>390</v>
      </c>
    </row>
    <row r="1665" spans="1:17" s="125" customFormat="1" ht="12" customHeight="1">
      <c r="A1665" s="83" t="s">
        <v>2332</v>
      </c>
      <c r="B1665" s="84" t="s">
        <v>1249</v>
      </c>
      <c r="C1665" s="34">
        <v>1001600014358</v>
      </c>
      <c r="D1665" s="35">
        <v>5000</v>
      </c>
      <c r="E1665" s="67">
        <f t="shared" si="50"/>
        <v>1300</v>
      </c>
      <c r="F1665" s="68">
        <v>0.26</v>
      </c>
      <c r="G1665" s="65"/>
      <c r="H1665" s="65" t="s">
        <v>2266</v>
      </c>
      <c r="I1665" s="127">
        <v>44566</v>
      </c>
      <c r="J1665" s="66" t="s">
        <v>2379</v>
      </c>
      <c r="K1665" s="83" t="s">
        <v>4303</v>
      </c>
      <c r="L1665" s="30">
        <v>50922</v>
      </c>
      <c r="M1665" s="83" t="str">
        <f>VLOOKUP(L1665,Kardex!$A$1:$I$4996,2,FALSE)</f>
        <v>RUIZ FUENTES MARIA DE LOURDES</v>
      </c>
      <c r="N1665" s="83" t="str">
        <f>VLOOKUP(L1665,Kardex!$A$1:$I$4996,4,FALSE)</f>
        <v>ASESOR</v>
      </c>
      <c r="O1665" s="83" t="str">
        <f>VLOOKUP(L1665,Kardex!$A$1:$I$4996,5,FALSE)</f>
        <v>JAL ZAPOPAN PLAZA PATRIA</v>
      </c>
      <c r="P1665" s="49">
        <v>0.3</v>
      </c>
      <c r="Q1665" s="120">
        <f t="shared" si="51"/>
        <v>390</v>
      </c>
    </row>
    <row r="1666" spans="1:17" s="125" customFormat="1" ht="12" customHeight="1">
      <c r="A1666" s="83" t="s">
        <v>2332</v>
      </c>
      <c r="B1666" s="84" t="s">
        <v>1249</v>
      </c>
      <c r="C1666" s="34">
        <v>1001700000029</v>
      </c>
      <c r="D1666" s="35">
        <v>5000</v>
      </c>
      <c r="E1666" s="67">
        <f t="shared" si="50"/>
        <v>1300</v>
      </c>
      <c r="F1666" s="68">
        <v>0.26</v>
      </c>
      <c r="G1666" s="65"/>
      <c r="H1666" s="65" t="s">
        <v>2266</v>
      </c>
      <c r="I1666" s="127">
        <v>44566</v>
      </c>
      <c r="J1666" s="66" t="s">
        <v>2379</v>
      </c>
      <c r="K1666" s="83" t="s">
        <v>4304</v>
      </c>
      <c r="L1666" s="30">
        <v>52652</v>
      </c>
      <c r="M1666" s="83" t="str">
        <f>VLOOKUP(L1666,Kardex!$A$1:$I$4996,2,FALSE)</f>
        <v>DE LA TORRE DE LA TORRE FABIOLA</v>
      </c>
      <c r="N1666" s="83" t="str">
        <f>VLOOKUP(L1666,Kardex!$A$1:$I$4996,4,FALSE)</f>
        <v>ASESOR</v>
      </c>
      <c r="O1666" s="83" t="str">
        <f>VLOOKUP(L1666,Kardex!$A$1:$I$4996,5,FALSE)</f>
        <v>JAL GDL ARCOS VALLARTA</v>
      </c>
      <c r="P1666" s="49">
        <v>0.3</v>
      </c>
      <c r="Q1666" s="120">
        <f t="shared" si="51"/>
        <v>390</v>
      </c>
    </row>
    <row r="1667" spans="1:17" s="125" customFormat="1" ht="12" customHeight="1">
      <c r="A1667" s="83" t="s">
        <v>2332</v>
      </c>
      <c r="B1667" s="84" t="s">
        <v>1249</v>
      </c>
      <c r="C1667" s="34">
        <v>1001700000098</v>
      </c>
      <c r="D1667" s="35">
        <v>5000</v>
      </c>
      <c r="E1667" s="67">
        <f t="shared" ref="E1667:E1730" si="52">+D1667*F1667</f>
        <v>1300</v>
      </c>
      <c r="F1667" s="68">
        <v>0.26</v>
      </c>
      <c r="G1667" s="65"/>
      <c r="H1667" s="65" t="s">
        <v>2266</v>
      </c>
      <c r="I1667" s="127">
        <v>44567</v>
      </c>
      <c r="J1667" s="66" t="s">
        <v>2379</v>
      </c>
      <c r="K1667" s="83" t="s">
        <v>4305</v>
      </c>
      <c r="L1667" s="30">
        <v>61580</v>
      </c>
      <c r="M1667" s="83" t="str">
        <f>VLOOKUP(L1667,Kardex!$A$1:$I$4996,2,FALSE)</f>
        <v>AGUIRRE CAVAZOS RODRIGO</v>
      </c>
      <c r="N1667" s="83" t="str">
        <f>VLOOKUP(L1667,Kardex!$A$1:$I$4996,4,FALSE)</f>
        <v>ASESOR</v>
      </c>
      <c r="O1667" s="83" t="str">
        <f>VLOOKUP(L1667,Kardex!$A$1:$I$4996,5,FALSE)</f>
        <v>BAJA</v>
      </c>
      <c r="P1667" s="49">
        <v>0.3</v>
      </c>
      <c r="Q1667" s="120">
        <f t="shared" ref="Q1667:Q1730" si="53">E1667*P1667</f>
        <v>390</v>
      </c>
    </row>
    <row r="1668" spans="1:17" s="125" customFormat="1" ht="12" customHeight="1">
      <c r="A1668" s="83" t="s">
        <v>2332</v>
      </c>
      <c r="B1668" s="84" t="s">
        <v>1249</v>
      </c>
      <c r="C1668" s="34">
        <v>1001600014629</v>
      </c>
      <c r="D1668" s="35">
        <v>5000</v>
      </c>
      <c r="E1668" s="67">
        <f t="shared" si="52"/>
        <v>1300</v>
      </c>
      <c r="F1668" s="68">
        <v>0.26</v>
      </c>
      <c r="G1668" s="65"/>
      <c r="H1668" s="65" t="s">
        <v>2266</v>
      </c>
      <c r="I1668" s="127">
        <v>44568</v>
      </c>
      <c r="J1668" s="66" t="s">
        <v>2379</v>
      </c>
      <c r="K1668" s="83" t="s">
        <v>3681</v>
      </c>
      <c r="L1668" s="30">
        <v>52396</v>
      </c>
      <c r="M1668" s="83" t="str">
        <f>VLOOKUP(L1668,Kardex!$A$1:$I$4996,2,FALSE)</f>
        <v>MERCADO VILLARREAL JAVIER OMAR</v>
      </c>
      <c r="N1668" s="83" t="str">
        <f>VLOOKUP(L1668,Kardex!$A$1:$I$4996,4,FALSE)</f>
        <v>ASESOR SENIOR</v>
      </c>
      <c r="O1668" s="83" t="str">
        <f>VLOOKUP(L1668,Kardex!$A$1:$I$4996,5,FALSE)</f>
        <v>NL SAN PEDRO VALLE</v>
      </c>
      <c r="P1668" s="49">
        <v>0.3</v>
      </c>
      <c r="Q1668" s="120">
        <f t="shared" si="53"/>
        <v>390</v>
      </c>
    </row>
    <row r="1669" spans="1:17" s="125" customFormat="1" ht="12" customHeight="1">
      <c r="A1669" s="83" t="s">
        <v>2332</v>
      </c>
      <c r="B1669" s="84" t="s">
        <v>1249</v>
      </c>
      <c r="C1669" s="34">
        <v>1001700000003</v>
      </c>
      <c r="D1669" s="35">
        <v>2500</v>
      </c>
      <c r="E1669" s="67">
        <f t="shared" si="52"/>
        <v>650</v>
      </c>
      <c r="F1669" s="68">
        <v>0.26</v>
      </c>
      <c r="G1669" s="65"/>
      <c r="H1669" s="65" t="s">
        <v>2266</v>
      </c>
      <c r="I1669" s="127">
        <v>44568</v>
      </c>
      <c r="J1669" s="66" t="s">
        <v>2379</v>
      </c>
      <c r="K1669" s="83" t="s">
        <v>4306</v>
      </c>
      <c r="L1669" s="30">
        <v>91412</v>
      </c>
      <c r="M1669" s="83" t="str">
        <f>VLOOKUP(L1669,Kardex!$A$1:$I$4996,2,FALSE)</f>
        <v>DE LA MORA SANCHEZ MARIO ALEJANDRO</v>
      </c>
      <c r="N1669" s="83" t="str">
        <f>VLOOKUP(L1669,Kardex!$A$1:$I$4996,4,FALSE)</f>
        <v>ASESOR SENIOR</v>
      </c>
      <c r="O1669" s="83" t="str">
        <f>VLOOKUP(L1669,Kardex!$A$1:$I$4996,5,FALSE)</f>
        <v>JAL ZAPOPAN MARIANO OTERO</v>
      </c>
      <c r="P1669" s="49">
        <v>0.3</v>
      </c>
      <c r="Q1669" s="120">
        <f t="shared" si="53"/>
        <v>195</v>
      </c>
    </row>
    <row r="1670" spans="1:17" s="125" customFormat="1" ht="12" customHeight="1">
      <c r="A1670" s="83" t="s">
        <v>2332</v>
      </c>
      <c r="B1670" s="84" t="s">
        <v>1249</v>
      </c>
      <c r="C1670" s="34">
        <v>1001700000077</v>
      </c>
      <c r="D1670" s="35">
        <v>5000</v>
      </c>
      <c r="E1670" s="67">
        <f t="shared" si="52"/>
        <v>1300</v>
      </c>
      <c r="F1670" s="68">
        <v>0.26</v>
      </c>
      <c r="G1670" s="65"/>
      <c r="H1670" s="65" t="s">
        <v>2266</v>
      </c>
      <c r="I1670" s="127">
        <v>44568</v>
      </c>
      <c r="J1670" s="66" t="s">
        <v>2379</v>
      </c>
      <c r="K1670" s="83" t="s">
        <v>4307</v>
      </c>
      <c r="L1670" s="30">
        <v>5051</v>
      </c>
      <c r="M1670" s="83" t="str">
        <f>VLOOKUP(L1670,Kardex!$A$1:$I$4996,2,FALSE)</f>
        <v>AVENDANO ESTEVEZ LUIS GERARDO</v>
      </c>
      <c r="N1670" s="83" t="str">
        <f>VLOOKUP(L1670,Kardex!$A$1:$I$4996,4,FALSE)</f>
        <v>ASESOR SENIOR</v>
      </c>
      <c r="O1670" s="83" t="str">
        <f>VLOOKUP(L1670,Kardex!$A$1:$I$4996,5,FALSE)</f>
        <v>PUE CHOLULA CITY ANGELOPOLIS</v>
      </c>
      <c r="P1670" s="49">
        <v>0.3</v>
      </c>
      <c r="Q1670" s="120">
        <f t="shared" si="53"/>
        <v>390</v>
      </c>
    </row>
    <row r="1671" spans="1:17" s="125" customFormat="1" ht="12" customHeight="1">
      <c r="A1671" s="83" t="s">
        <v>2332</v>
      </c>
      <c r="B1671" s="84" t="s">
        <v>1249</v>
      </c>
      <c r="C1671" s="34">
        <v>1001700000087</v>
      </c>
      <c r="D1671" s="35">
        <v>5000</v>
      </c>
      <c r="E1671" s="67">
        <f t="shared" si="52"/>
        <v>1300</v>
      </c>
      <c r="F1671" s="68">
        <v>0.26</v>
      </c>
      <c r="G1671" s="65"/>
      <c r="H1671" s="65" t="s">
        <v>2266</v>
      </c>
      <c r="I1671" s="127">
        <v>44568</v>
      </c>
      <c r="J1671" s="66" t="s">
        <v>2379</v>
      </c>
      <c r="K1671" s="83" t="s">
        <v>4308</v>
      </c>
      <c r="L1671" s="30">
        <v>5051</v>
      </c>
      <c r="M1671" s="83" t="str">
        <f>VLOOKUP(L1671,Kardex!$A$1:$I$4996,2,FALSE)</f>
        <v>AVENDANO ESTEVEZ LUIS GERARDO</v>
      </c>
      <c r="N1671" s="83" t="str">
        <f>VLOOKUP(L1671,Kardex!$A$1:$I$4996,4,FALSE)</f>
        <v>ASESOR SENIOR</v>
      </c>
      <c r="O1671" s="83" t="str">
        <f>VLOOKUP(L1671,Kardex!$A$1:$I$4996,5,FALSE)</f>
        <v>PUE CHOLULA CITY ANGELOPOLIS</v>
      </c>
      <c r="P1671" s="49">
        <v>0.3</v>
      </c>
      <c r="Q1671" s="120">
        <f t="shared" si="53"/>
        <v>390</v>
      </c>
    </row>
    <row r="1672" spans="1:17" s="125" customFormat="1" ht="12" customHeight="1">
      <c r="A1672" s="83" t="s">
        <v>2332</v>
      </c>
      <c r="B1672" s="84" t="s">
        <v>1249</v>
      </c>
      <c r="C1672" s="34">
        <v>1001700000143</v>
      </c>
      <c r="D1672" s="35">
        <v>5000</v>
      </c>
      <c r="E1672" s="67">
        <f t="shared" si="52"/>
        <v>1300</v>
      </c>
      <c r="F1672" s="68">
        <v>0.26</v>
      </c>
      <c r="G1672" s="65"/>
      <c r="H1672" s="65" t="s">
        <v>2266</v>
      </c>
      <c r="I1672" s="127">
        <v>44568</v>
      </c>
      <c r="J1672" s="66" t="s">
        <v>2379</v>
      </c>
      <c r="K1672" s="83" t="s">
        <v>4309</v>
      </c>
      <c r="L1672" s="30">
        <v>62304</v>
      </c>
      <c r="M1672" s="83" t="str">
        <f>VLOOKUP(L1672,Kardex!$A$1:$I$4996,2,FALSE)</f>
        <v>MORENO CONTRERAS RODRIGO</v>
      </c>
      <c r="N1672" s="83" t="str">
        <f>VLOOKUP(L1672,Kardex!$A$1:$I$4996,4,FALSE)</f>
        <v>ASESOR</v>
      </c>
      <c r="O1672" s="83" t="str">
        <f>VLOOKUP(L1672,Kardex!$A$1:$I$4996,5,FALSE)</f>
        <v>JAL GDL PLAZA MEXICO</v>
      </c>
      <c r="P1672" s="49">
        <v>0.3</v>
      </c>
      <c r="Q1672" s="120">
        <f t="shared" si="53"/>
        <v>390</v>
      </c>
    </row>
    <row r="1673" spans="1:17" s="125" customFormat="1" ht="12" customHeight="1">
      <c r="A1673" s="83" t="s">
        <v>2332</v>
      </c>
      <c r="B1673" s="84" t="s">
        <v>1249</v>
      </c>
      <c r="C1673" s="34">
        <v>1001700000177</v>
      </c>
      <c r="D1673" s="35">
        <v>5000</v>
      </c>
      <c r="E1673" s="67">
        <f t="shared" si="52"/>
        <v>1300</v>
      </c>
      <c r="F1673" s="68">
        <v>0.26</v>
      </c>
      <c r="G1673" s="65"/>
      <c r="H1673" s="65" t="s">
        <v>2266</v>
      </c>
      <c r="I1673" s="127">
        <v>44568</v>
      </c>
      <c r="J1673" s="66" t="s">
        <v>2379</v>
      </c>
      <c r="K1673" s="83" t="s">
        <v>4310</v>
      </c>
      <c r="L1673" s="30">
        <v>53984</v>
      </c>
      <c r="M1673" s="83" t="str">
        <f>VLOOKUP(L1673,Kardex!$A$1:$I$4996,2,FALSE)</f>
        <v>VARGAS CORREA PATRICIA PILAR DEL SOCORRO</v>
      </c>
      <c r="N1673" s="83" t="str">
        <f>VLOOKUP(L1673,Kardex!$A$1:$I$4996,4,FALSE)</f>
        <v>ASESOR</v>
      </c>
      <c r="O1673" s="83" t="str">
        <f>VLOOKUP(L1673,Kardex!$A$1:$I$4996,5,FALSE)</f>
        <v>YUC MERIDA PLAZA LUXUS ALTABRISA</v>
      </c>
      <c r="P1673" s="49">
        <v>0.3</v>
      </c>
      <c r="Q1673" s="120">
        <f t="shared" si="53"/>
        <v>390</v>
      </c>
    </row>
    <row r="1674" spans="1:17" s="125" customFormat="1" ht="12" customHeight="1">
      <c r="A1674" s="83" t="s">
        <v>2332</v>
      </c>
      <c r="B1674" s="84" t="s">
        <v>1249</v>
      </c>
      <c r="C1674" s="34">
        <v>1001700000197</v>
      </c>
      <c r="D1674" s="35">
        <v>5000</v>
      </c>
      <c r="E1674" s="67">
        <f t="shared" si="52"/>
        <v>1300</v>
      </c>
      <c r="F1674" s="68">
        <v>0.26</v>
      </c>
      <c r="G1674" s="65"/>
      <c r="H1674" s="65" t="s">
        <v>2266</v>
      </c>
      <c r="I1674" s="127">
        <v>44568</v>
      </c>
      <c r="J1674" s="66" t="s">
        <v>2379</v>
      </c>
      <c r="K1674" s="83" t="s">
        <v>4311</v>
      </c>
      <c r="L1674" s="30">
        <v>53984</v>
      </c>
      <c r="M1674" s="83" t="str">
        <f>VLOOKUP(L1674,Kardex!$A$1:$I$4996,2,FALSE)</f>
        <v>VARGAS CORREA PATRICIA PILAR DEL SOCORRO</v>
      </c>
      <c r="N1674" s="83" t="str">
        <f>VLOOKUP(L1674,Kardex!$A$1:$I$4996,4,FALSE)</f>
        <v>ASESOR</v>
      </c>
      <c r="O1674" s="83" t="str">
        <f>VLOOKUP(L1674,Kardex!$A$1:$I$4996,5,FALSE)</f>
        <v>YUC MERIDA PLAZA LUXUS ALTABRISA</v>
      </c>
      <c r="P1674" s="49">
        <v>0.3</v>
      </c>
      <c r="Q1674" s="120">
        <f t="shared" si="53"/>
        <v>390</v>
      </c>
    </row>
    <row r="1675" spans="1:17" s="125" customFormat="1" ht="12" customHeight="1">
      <c r="A1675" s="83" t="s">
        <v>2332</v>
      </c>
      <c r="B1675" s="84" t="s">
        <v>1249</v>
      </c>
      <c r="C1675" s="34">
        <v>1001700000199</v>
      </c>
      <c r="D1675" s="35">
        <v>2500</v>
      </c>
      <c r="E1675" s="67">
        <f t="shared" si="52"/>
        <v>650</v>
      </c>
      <c r="F1675" s="68">
        <v>0.26</v>
      </c>
      <c r="G1675" s="65"/>
      <c r="H1675" s="65" t="s">
        <v>2266</v>
      </c>
      <c r="I1675" s="127">
        <v>44568</v>
      </c>
      <c r="J1675" s="66" t="s">
        <v>2379</v>
      </c>
      <c r="K1675" s="83" t="s">
        <v>4312</v>
      </c>
      <c r="L1675" s="30">
        <v>97864</v>
      </c>
      <c r="M1675" s="83" t="str">
        <f>VLOOKUP(L1675,Kardex!$A$1:$I$4996,2,FALSE)</f>
        <v>SANCHEZ AUBERT ANA MARIA</v>
      </c>
      <c r="N1675" s="83" t="str">
        <f>VLOOKUP(L1675,Kardex!$A$1:$I$4996,4,FALSE)</f>
        <v>ASESOR SENIOR</v>
      </c>
      <c r="O1675" s="83" t="str">
        <f>VLOOKUP(L1675,Kardex!$A$1:$I$4996,5,FALSE)</f>
        <v>JAL ZAPOPAN ANDARES CB</v>
      </c>
      <c r="P1675" s="49">
        <v>0.3</v>
      </c>
      <c r="Q1675" s="120">
        <f t="shared" si="53"/>
        <v>195</v>
      </c>
    </row>
    <row r="1676" spans="1:17" s="125" customFormat="1" ht="12" customHeight="1">
      <c r="A1676" s="83" t="s">
        <v>2332</v>
      </c>
      <c r="B1676" s="84" t="s">
        <v>1249</v>
      </c>
      <c r="C1676" s="34">
        <v>1001800000536</v>
      </c>
      <c r="D1676" s="35">
        <v>5000</v>
      </c>
      <c r="E1676" s="67">
        <f t="shared" si="52"/>
        <v>1300</v>
      </c>
      <c r="F1676" s="68">
        <v>0.26</v>
      </c>
      <c r="G1676" s="65"/>
      <c r="H1676" s="65" t="s">
        <v>2266</v>
      </c>
      <c r="I1676" s="127">
        <v>44568</v>
      </c>
      <c r="J1676" s="66" t="s">
        <v>2379</v>
      </c>
      <c r="K1676" s="83" t="s">
        <v>4313</v>
      </c>
      <c r="L1676" s="30">
        <v>52229</v>
      </c>
      <c r="M1676" s="83" t="str">
        <f>VLOOKUP(L1676,Kardex!$A$1:$I$4996,2,FALSE)</f>
        <v>CAMACHO CANSECO ISAAC SAUL</v>
      </c>
      <c r="N1676" s="83" t="str">
        <f>VLOOKUP(L1676,Kardex!$A$1:$I$4996,4,FALSE)</f>
        <v>SUBDIRECTOR DE PROMOCION</v>
      </c>
      <c r="O1676" s="83" t="str">
        <f>VLOOKUP(L1676,Kardex!$A$1:$I$4996,5,FALSE)</f>
        <v>BAJA</v>
      </c>
      <c r="P1676" s="49">
        <v>0.3</v>
      </c>
      <c r="Q1676" s="120">
        <f t="shared" si="53"/>
        <v>390</v>
      </c>
    </row>
    <row r="1677" spans="1:17" s="125" customFormat="1" ht="12" customHeight="1">
      <c r="A1677" s="83" t="s">
        <v>2332</v>
      </c>
      <c r="B1677" s="84" t="s">
        <v>1249</v>
      </c>
      <c r="C1677" s="34">
        <v>1001800010328</v>
      </c>
      <c r="D1677" s="35">
        <v>2500</v>
      </c>
      <c r="E1677" s="67">
        <f t="shared" si="52"/>
        <v>650</v>
      </c>
      <c r="F1677" s="68">
        <v>0.26</v>
      </c>
      <c r="G1677" s="65"/>
      <c r="H1677" s="65" t="s">
        <v>2266</v>
      </c>
      <c r="I1677" s="127">
        <v>44568</v>
      </c>
      <c r="J1677" s="66" t="s">
        <v>2379</v>
      </c>
      <c r="K1677" s="83" t="s">
        <v>4314</v>
      </c>
      <c r="L1677" s="30">
        <v>97039</v>
      </c>
      <c r="M1677" s="83" t="str">
        <f>VLOOKUP(L1677,Kardex!$A$1:$I$4996,2,FALSE)</f>
        <v>FERADO VILLA CLAUDIA</v>
      </c>
      <c r="N1677" s="83" t="str">
        <f>VLOOKUP(L1677,Kardex!$A$1:$I$4996,4,FALSE)</f>
        <v>ASESOR SENIOR</v>
      </c>
      <c r="O1677" s="83" t="str">
        <f>VLOOKUP(L1677,Kardex!$A$1:$I$4996,5,FALSE)</f>
        <v>JAL ZAPOPAN PLAZA PATRIA</v>
      </c>
      <c r="P1677" s="49">
        <v>0.3</v>
      </c>
      <c r="Q1677" s="120">
        <f t="shared" si="53"/>
        <v>195</v>
      </c>
    </row>
    <row r="1678" spans="1:17" s="125" customFormat="1" ht="12" customHeight="1">
      <c r="A1678" s="83" t="s">
        <v>2332</v>
      </c>
      <c r="B1678" s="84" t="s">
        <v>1249</v>
      </c>
      <c r="C1678" s="34">
        <v>1001800010331</v>
      </c>
      <c r="D1678" s="35">
        <v>2500</v>
      </c>
      <c r="E1678" s="67">
        <f t="shared" si="52"/>
        <v>650</v>
      </c>
      <c r="F1678" s="68">
        <v>0.26</v>
      </c>
      <c r="G1678" s="65"/>
      <c r="H1678" s="65" t="s">
        <v>2266</v>
      </c>
      <c r="I1678" s="127">
        <v>44568</v>
      </c>
      <c r="J1678" s="66" t="s">
        <v>2379</v>
      </c>
      <c r="K1678" s="83" t="s">
        <v>4315</v>
      </c>
      <c r="L1678" s="30">
        <v>60919</v>
      </c>
      <c r="M1678" s="83" t="str">
        <f>VLOOKUP(L1678,Kardex!$A$1:$I$4996,2,FALSE)</f>
        <v>CERVANTES GONZALEZ MA. GUADALUPE ELENA</v>
      </c>
      <c r="N1678" s="83" t="str">
        <f>VLOOKUP(L1678,Kardex!$A$1:$I$4996,4,FALSE)</f>
        <v>SUBDIRECTOR DE CENTRO FINANCIERO</v>
      </c>
      <c r="O1678" s="83" t="str">
        <f>VLOOKUP(L1678,Kardex!$A$1:$I$4996,5,FALSE)</f>
        <v>JAL MARINA VALLARTA</v>
      </c>
      <c r="P1678" s="49">
        <v>0.3</v>
      </c>
      <c r="Q1678" s="120">
        <f t="shared" si="53"/>
        <v>195</v>
      </c>
    </row>
    <row r="1679" spans="1:17" s="125" customFormat="1" ht="12" customHeight="1">
      <c r="A1679" s="83" t="s">
        <v>2332</v>
      </c>
      <c r="B1679" s="84" t="s">
        <v>1249</v>
      </c>
      <c r="C1679" s="34">
        <v>1001800010332</v>
      </c>
      <c r="D1679" s="35">
        <v>2500</v>
      </c>
      <c r="E1679" s="67">
        <f t="shared" si="52"/>
        <v>650</v>
      </c>
      <c r="F1679" s="68">
        <v>0.26</v>
      </c>
      <c r="G1679" s="65"/>
      <c r="H1679" s="65" t="s">
        <v>2266</v>
      </c>
      <c r="I1679" s="127">
        <v>44568</v>
      </c>
      <c r="J1679" s="66" t="s">
        <v>2379</v>
      </c>
      <c r="K1679" s="83" t="s">
        <v>4316</v>
      </c>
      <c r="L1679" s="30">
        <v>60919</v>
      </c>
      <c r="M1679" s="83" t="str">
        <f>VLOOKUP(L1679,Kardex!$A$1:$I$4996,2,FALSE)</f>
        <v>CERVANTES GONZALEZ MA. GUADALUPE ELENA</v>
      </c>
      <c r="N1679" s="83" t="str">
        <f>VLOOKUP(L1679,Kardex!$A$1:$I$4996,4,FALSE)</f>
        <v>SUBDIRECTOR DE CENTRO FINANCIERO</v>
      </c>
      <c r="O1679" s="83" t="str">
        <f>VLOOKUP(L1679,Kardex!$A$1:$I$4996,5,FALSE)</f>
        <v>JAL MARINA VALLARTA</v>
      </c>
      <c r="P1679" s="49">
        <v>0.3</v>
      </c>
      <c r="Q1679" s="120">
        <f t="shared" si="53"/>
        <v>195</v>
      </c>
    </row>
    <row r="1680" spans="1:17" s="125" customFormat="1" ht="12" customHeight="1">
      <c r="A1680" s="83" t="s">
        <v>2332</v>
      </c>
      <c r="B1680" s="84" t="s">
        <v>1249</v>
      </c>
      <c r="C1680" s="34">
        <v>1001600013519</v>
      </c>
      <c r="D1680" s="35">
        <v>10000</v>
      </c>
      <c r="E1680" s="67">
        <f t="shared" si="52"/>
        <v>2600</v>
      </c>
      <c r="F1680" s="68">
        <v>0.26</v>
      </c>
      <c r="G1680" s="65"/>
      <c r="H1680" s="65" t="s">
        <v>2266</v>
      </c>
      <c r="I1680" s="127">
        <v>44571</v>
      </c>
      <c r="J1680" s="66" t="s">
        <v>2379</v>
      </c>
      <c r="K1680" s="83" t="s">
        <v>4317</v>
      </c>
      <c r="L1680" s="30">
        <v>52276</v>
      </c>
      <c r="M1680" s="83" t="str">
        <f>VLOOKUP(L1680,Kardex!$A$1:$I$4996,2,FALSE)</f>
        <v>MARINEZ VARELA CELIA ALIETA</v>
      </c>
      <c r="N1680" s="83" t="str">
        <f>VLOOKUP(L1680,Kardex!$A$1:$I$4996,4,FALSE)</f>
        <v>ASESOR</v>
      </c>
      <c r="O1680" s="83" t="str">
        <f>VLOOKUP(L1680,Kardex!$A$1:$I$4996,5,FALSE)</f>
        <v>QRO QUERETARO BERNARDO QUINTANA</v>
      </c>
      <c r="P1680" s="49">
        <v>0.3</v>
      </c>
      <c r="Q1680" s="120">
        <f t="shared" si="53"/>
        <v>780</v>
      </c>
    </row>
    <row r="1681" spans="1:17" s="125" customFormat="1" ht="12" customHeight="1">
      <c r="A1681" s="83" t="s">
        <v>2332</v>
      </c>
      <c r="B1681" s="84" t="s">
        <v>1249</v>
      </c>
      <c r="C1681" s="34">
        <v>1001600000064</v>
      </c>
      <c r="D1681" s="35">
        <v>5000</v>
      </c>
      <c r="E1681" s="67">
        <f t="shared" si="52"/>
        <v>1300</v>
      </c>
      <c r="F1681" s="68">
        <v>0.26</v>
      </c>
      <c r="G1681" s="65"/>
      <c r="H1681" s="65" t="s">
        <v>2266</v>
      </c>
      <c r="I1681" s="127">
        <v>44572</v>
      </c>
      <c r="J1681" s="66" t="s">
        <v>2379</v>
      </c>
      <c r="K1681" s="83" t="s">
        <v>4318</v>
      </c>
      <c r="L1681" s="30">
        <v>90034</v>
      </c>
      <c r="M1681" s="83" t="str">
        <f>VLOOKUP(L1681,Kardex!$A$1:$I$4996,2,FALSE)</f>
        <v>DE LA MORA BARRERA CARLOS IVAN</v>
      </c>
      <c r="N1681" s="83" t="str">
        <f>VLOOKUP(L1681,Kardex!$A$1:$I$4996,4,FALSE)</f>
        <v>ASESOR SENIOR</v>
      </c>
      <c r="O1681" s="83" t="str">
        <f>VLOOKUP(L1681,Kardex!$A$1:$I$4996,5,FALSE)</f>
        <v>JAL ZAPOPAN PLAZA PATRIA</v>
      </c>
      <c r="P1681" s="49">
        <v>0.3</v>
      </c>
      <c r="Q1681" s="120">
        <f t="shared" si="53"/>
        <v>390</v>
      </c>
    </row>
    <row r="1682" spans="1:17" s="125" customFormat="1" ht="12" customHeight="1">
      <c r="A1682" s="83" t="s">
        <v>2332</v>
      </c>
      <c r="B1682" s="84" t="s">
        <v>1249</v>
      </c>
      <c r="C1682" s="34">
        <v>1001600000191</v>
      </c>
      <c r="D1682" s="35">
        <v>5000</v>
      </c>
      <c r="E1682" s="67">
        <f t="shared" si="52"/>
        <v>1300</v>
      </c>
      <c r="F1682" s="68">
        <v>0.26</v>
      </c>
      <c r="G1682" s="65"/>
      <c r="H1682" s="65" t="s">
        <v>2266</v>
      </c>
      <c r="I1682" s="127">
        <v>44572</v>
      </c>
      <c r="J1682" s="66" t="s">
        <v>2379</v>
      </c>
      <c r="K1682" s="83" t="s">
        <v>4319</v>
      </c>
      <c r="L1682" s="30">
        <v>90034</v>
      </c>
      <c r="M1682" s="83" t="str">
        <f>VLOOKUP(L1682,Kardex!$A$1:$I$4996,2,FALSE)</f>
        <v>DE LA MORA BARRERA CARLOS IVAN</v>
      </c>
      <c r="N1682" s="83" t="str">
        <f>VLOOKUP(L1682,Kardex!$A$1:$I$4996,4,FALSE)</f>
        <v>ASESOR SENIOR</v>
      </c>
      <c r="O1682" s="83" t="str">
        <f>VLOOKUP(L1682,Kardex!$A$1:$I$4996,5,FALSE)</f>
        <v>JAL ZAPOPAN PLAZA PATRIA</v>
      </c>
      <c r="P1682" s="49">
        <v>0.3</v>
      </c>
      <c r="Q1682" s="120">
        <f t="shared" si="53"/>
        <v>390</v>
      </c>
    </row>
    <row r="1683" spans="1:17" s="125" customFormat="1" ht="12" customHeight="1">
      <c r="A1683" s="83" t="s">
        <v>2332</v>
      </c>
      <c r="B1683" s="84" t="s">
        <v>1249</v>
      </c>
      <c r="C1683" s="34">
        <v>1001700000586</v>
      </c>
      <c r="D1683" s="35">
        <v>2500</v>
      </c>
      <c r="E1683" s="67">
        <f t="shared" si="52"/>
        <v>650</v>
      </c>
      <c r="F1683" s="68">
        <v>0.26</v>
      </c>
      <c r="G1683" s="65"/>
      <c r="H1683" s="65" t="s">
        <v>2266</v>
      </c>
      <c r="I1683" s="127">
        <v>44572</v>
      </c>
      <c r="J1683" s="66" t="s">
        <v>2379</v>
      </c>
      <c r="K1683" s="83" t="s">
        <v>4320</v>
      </c>
      <c r="L1683" s="30">
        <v>5072</v>
      </c>
      <c r="M1683" s="83" t="str">
        <f>VLOOKUP(L1683,Kardex!$A$1:$I$4996,2,FALSE)</f>
        <v>GALICIA FRIAS MA. ALEJANDRINA</v>
      </c>
      <c r="N1683" s="83" t="str">
        <f>VLOOKUP(L1683,Kardex!$A$1:$I$4996,4,FALSE)</f>
        <v>SUBDIRECTOR DE PROMOCION</v>
      </c>
      <c r="O1683" s="83" t="str">
        <f>VLOOKUP(L1683,Kardex!$A$1:$I$4996,5,FALSE)</f>
        <v>QRO JURICA</v>
      </c>
      <c r="P1683" s="49">
        <v>0.3</v>
      </c>
      <c r="Q1683" s="120">
        <f t="shared" si="53"/>
        <v>195</v>
      </c>
    </row>
    <row r="1684" spans="1:17" s="125" customFormat="1" ht="12" customHeight="1">
      <c r="A1684" s="83" t="s">
        <v>2332</v>
      </c>
      <c r="B1684" s="84" t="s">
        <v>1249</v>
      </c>
      <c r="C1684" s="34">
        <v>1001800000889</v>
      </c>
      <c r="D1684" s="35">
        <v>5000</v>
      </c>
      <c r="E1684" s="67">
        <f t="shared" si="52"/>
        <v>1300</v>
      </c>
      <c r="F1684" s="68">
        <v>0.26</v>
      </c>
      <c r="G1684" s="65"/>
      <c r="H1684" s="65" t="s">
        <v>2266</v>
      </c>
      <c r="I1684" s="127">
        <v>44572</v>
      </c>
      <c r="J1684" s="66" t="s">
        <v>2379</v>
      </c>
      <c r="K1684" s="83" t="s">
        <v>4321</v>
      </c>
      <c r="L1684" s="30">
        <v>52313</v>
      </c>
      <c r="M1684" s="83" t="str">
        <f>VLOOKUP(L1684,Kardex!$A$1:$I$4996,2,FALSE)</f>
        <v>SERNA BLANCO ELIZABETH</v>
      </c>
      <c r="N1684" s="83" t="str">
        <f>VLOOKUP(L1684,Kardex!$A$1:$I$4996,4,FALSE)</f>
        <v>ASESOR SENIOR</v>
      </c>
      <c r="O1684" s="83" t="str">
        <f>VLOOKUP(L1684,Kardex!$A$1:$I$4996,5,FALSE)</f>
        <v>CD MX LINDAVISTA</v>
      </c>
      <c r="P1684" s="49">
        <v>0.3</v>
      </c>
      <c r="Q1684" s="120">
        <f t="shared" si="53"/>
        <v>390</v>
      </c>
    </row>
    <row r="1685" spans="1:17" s="125" customFormat="1" ht="12" customHeight="1">
      <c r="A1685" s="83" t="s">
        <v>2332</v>
      </c>
      <c r="B1685" s="84" t="s">
        <v>1249</v>
      </c>
      <c r="C1685" s="34">
        <v>1001600000215</v>
      </c>
      <c r="D1685" s="35">
        <v>5000</v>
      </c>
      <c r="E1685" s="67">
        <f t="shared" si="52"/>
        <v>1300</v>
      </c>
      <c r="F1685" s="68">
        <v>0.26</v>
      </c>
      <c r="G1685" s="65"/>
      <c r="H1685" s="65" t="s">
        <v>2266</v>
      </c>
      <c r="I1685" s="127">
        <v>44573</v>
      </c>
      <c r="J1685" s="66" t="s">
        <v>2379</v>
      </c>
      <c r="K1685" s="83" t="s">
        <v>4322</v>
      </c>
      <c r="L1685" s="30">
        <v>97641</v>
      </c>
      <c r="M1685" s="83" t="str">
        <f>VLOOKUP(L1685,Kardex!$A$1:$I$4996,2,FALSE)</f>
        <v>OLIVARES ALVAREZ MARGARITA</v>
      </c>
      <c r="N1685" s="83" t="str">
        <f>VLOOKUP(L1685,Kardex!$A$1:$I$4996,4,FALSE)</f>
        <v>ASESOR SENIOR</v>
      </c>
      <c r="O1685" s="83" t="str">
        <f>VLOOKUP(L1685,Kardex!$A$1:$I$4996,5,FALSE)</f>
        <v>JAL GDL PLAZA MEXICO</v>
      </c>
      <c r="P1685" s="49">
        <v>0.3</v>
      </c>
      <c r="Q1685" s="120">
        <f t="shared" si="53"/>
        <v>390</v>
      </c>
    </row>
    <row r="1686" spans="1:17" s="125" customFormat="1" ht="12" customHeight="1">
      <c r="A1686" s="83" t="s">
        <v>2332</v>
      </c>
      <c r="B1686" s="84" t="s">
        <v>1249</v>
      </c>
      <c r="C1686" s="34">
        <v>1001600009343</v>
      </c>
      <c r="D1686" s="35">
        <v>-2500</v>
      </c>
      <c r="E1686" s="67">
        <f t="shared" si="52"/>
        <v>-650</v>
      </c>
      <c r="F1686" s="68">
        <v>0.26</v>
      </c>
      <c r="G1686" s="65"/>
      <c r="H1686" s="65" t="s">
        <v>2266</v>
      </c>
      <c r="I1686" s="127">
        <v>44573</v>
      </c>
      <c r="J1686" s="66" t="s">
        <v>2379</v>
      </c>
      <c r="K1686" s="83" t="s">
        <v>4323</v>
      </c>
      <c r="L1686" s="30">
        <v>62139</v>
      </c>
      <c r="M1686" s="83" t="str">
        <f>VLOOKUP(L1686,Kardex!$A$1:$I$4996,2,FALSE)</f>
        <v>VILLASEÑOR RODRIGUEZ MARIO ALBERTO</v>
      </c>
      <c r="N1686" s="83" t="str">
        <f>VLOOKUP(L1686,Kardex!$A$1:$I$4996,4,FALSE)</f>
        <v>SUBDIRECTOR DE CENTRO FINANCIERO</v>
      </c>
      <c r="O1686" s="83" t="str">
        <f>VLOOKUP(L1686,Kardex!$A$1:$I$4996,5,FALSE)</f>
        <v>BAJA</v>
      </c>
      <c r="P1686" s="49">
        <v>0.3</v>
      </c>
      <c r="Q1686" s="120">
        <f t="shared" si="53"/>
        <v>-195</v>
      </c>
    </row>
    <row r="1687" spans="1:17" s="125" customFormat="1" ht="12" customHeight="1">
      <c r="A1687" s="83" t="s">
        <v>2332</v>
      </c>
      <c r="B1687" s="84" t="s">
        <v>1249</v>
      </c>
      <c r="C1687" s="34">
        <v>1001800000322</v>
      </c>
      <c r="D1687" s="35">
        <v>5000</v>
      </c>
      <c r="E1687" s="67">
        <f t="shared" si="52"/>
        <v>1300</v>
      </c>
      <c r="F1687" s="68">
        <v>0.26</v>
      </c>
      <c r="G1687" s="65"/>
      <c r="H1687" s="65" t="s">
        <v>2266</v>
      </c>
      <c r="I1687" s="127">
        <v>44573</v>
      </c>
      <c r="J1687" s="66" t="s">
        <v>2379</v>
      </c>
      <c r="K1687" s="83" t="s">
        <v>4324</v>
      </c>
      <c r="L1687" s="30">
        <v>51333</v>
      </c>
      <c r="M1687" s="83" t="str">
        <f>VLOOKUP(L1687,Kardex!$A$1:$I$4996,2,FALSE)</f>
        <v>VENEGAS CHAVEZ RENE</v>
      </c>
      <c r="N1687" s="83" t="str">
        <f>VLOOKUP(L1687,Kardex!$A$1:$I$4996,4,FALSE)</f>
        <v>ASESOR</v>
      </c>
      <c r="O1687" s="83" t="str">
        <f>VLOOKUP(L1687,Kardex!$A$1:$I$4996,5,FALSE)</f>
        <v>COAH TORREON B INDEPENDENCIA</v>
      </c>
      <c r="P1687" s="49">
        <v>0.3</v>
      </c>
      <c r="Q1687" s="120">
        <f t="shared" si="53"/>
        <v>390</v>
      </c>
    </row>
    <row r="1688" spans="1:17" s="125" customFormat="1" ht="12" customHeight="1">
      <c r="A1688" s="83" t="s">
        <v>2332</v>
      </c>
      <c r="B1688" s="84" t="s">
        <v>1249</v>
      </c>
      <c r="C1688" s="34">
        <v>1001800007884</v>
      </c>
      <c r="D1688" s="35">
        <v>-2500</v>
      </c>
      <c r="E1688" s="67">
        <f t="shared" si="52"/>
        <v>-650</v>
      </c>
      <c r="F1688" s="68">
        <v>0.26</v>
      </c>
      <c r="G1688" s="65"/>
      <c r="H1688" s="65" t="s">
        <v>2266</v>
      </c>
      <c r="I1688" s="127">
        <v>44573</v>
      </c>
      <c r="J1688" s="66" t="s">
        <v>2379</v>
      </c>
      <c r="K1688" s="83" t="s">
        <v>4325</v>
      </c>
      <c r="L1688" s="30">
        <v>63375</v>
      </c>
      <c r="M1688" s="83" t="str">
        <f>VLOOKUP(L1688,Kardex!$A$1:$I$4996,2,FALSE)</f>
        <v>GUAKIL TARRAB ELSA</v>
      </c>
      <c r="N1688" s="83" t="str">
        <f>VLOOKUP(L1688,Kardex!$A$1:$I$4996,4,FALSE)</f>
        <v>INTERNO</v>
      </c>
      <c r="O1688" s="83" t="str">
        <f>VLOOKUP(L1688,Kardex!$A$1:$I$4996,5,FALSE)</f>
        <v>BAJA</v>
      </c>
      <c r="P1688" s="49">
        <v>0.3</v>
      </c>
      <c r="Q1688" s="120">
        <f t="shared" si="53"/>
        <v>-195</v>
      </c>
    </row>
    <row r="1689" spans="1:17" s="125" customFormat="1" ht="12" customHeight="1">
      <c r="A1689" s="83" t="s">
        <v>2332</v>
      </c>
      <c r="B1689" s="84" t="s">
        <v>1249</v>
      </c>
      <c r="C1689" s="34">
        <v>1001900008595</v>
      </c>
      <c r="D1689" s="35">
        <v>-5000</v>
      </c>
      <c r="E1689" s="67">
        <f t="shared" si="52"/>
        <v>-1300</v>
      </c>
      <c r="F1689" s="68">
        <v>0.26</v>
      </c>
      <c r="G1689" s="65"/>
      <c r="H1689" s="65" t="s">
        <v>2266</v>
      </c>
      <c r="I1689" s="127">
        <v>44573</v>
      </c>
      <c r="J1689" s="66" t="s">
        <v>2379</v>
      </c>
      <c r="K1689" s="83" t="s">
        <v>4326</v>
      </c>
      <c r="L1689" s="30">
        <v>53607</v>
      </c>
      <c r="M1689" s="83" t="str">
        <f>VLOOKUP(L1689,Kardex!$A$1:$I$4996,2,FALSE)</f>
        <v>FERNANDEZ ALZAGA GONZALO LUIS</v>
      </c>
      <c r="N1689" s="83" t="str">
        <f>VLOOKUP(L1689,Kardex!$A$1:$I$4996,4,FALSE)</f>
        <v>DIRECTOR DE CENTRO FINANCIERO</v>
      </c>
      <c r="O1689" s="83" t="str">
        <f>VLOOKUP(L1689,Kardex!$A$1:$I$4996,5,FALSE)</f>
        <v>BAJA</v>
      </c>
      <c r="P1689" s="49">
        <v>0.3</v>
      </c>
      <c r="Q1689" s="120">
        <f t="shared" si="53"/>
        <v>-390</v>
      </c>
    </row>
    <row r="1690" spans="1:17" s="125" customFormat="1" ht="12" customHeight="1">
      <c r="A1690" s="83" t="s">
        <v>2332</v>
      </c>
      <c r="B1690" s="84" t="s">
        <v>1249</v>
      </c>
      <c r="C1690" s="34">
        <v>1001700000380</v>
      </c>
      <c r="D1690" s="35">
        <v>2500</v>
      </c>
      <c r="E1690" s="67">
        <f t="shared" si="52"/>
        <v>650</v>
      </c>
      <c r="F1690" s="68">
        <v>0.26</v>
      </c>
      <c r="G1690" s="65"/>
      <c r="H1690" s="65" t="s">
        <v>2266</v>
      </c>
      <c r="I1690" s="127">
        <v>44574</v>
      </c>
      <c r="J1690" s="66" t="s">
        <v>2379</v>
      </c>
      <c r="K1690" s="83" t="s">
        <v>4327</v>
      </c>
      <c r="L1690" s="30">
        <v>6825</v>
      </c>
      <c r="M1690" s="83" t="str">
        <f>VLOOKUP(L1690,Kardex!$A$1:$I$4996,2,FALSE)</f>
        <v>AVILA VALDES ERNESTO</v>
      </c>
      <c r="N1690" s="83" t="str">
        <f>VLOOKUP(L1690,Kardex!$A$1:$I$4996,4,FALSE)</f>
        <v>ASESOR BANCA ESPECIALIZADA</v>
      </c>
      <c r="O1690" s="83" t="str">
        <f>VLOOKUP(L1690,Kardex!$A$1:$I$4996,5,FALSE)</f>
        <v>CD MX MONTES URALES</v>
      </c>
      <c r="P1690" s="49">
        <v>0.3</v>
      </c>
      <c r="Q1690" s="120">
        <f t="shared" si="53"/>
        <v>195</v>
      </c>
    </row>
    <row r="1691" spans="1:17" s="125" customFormat="1" ht="12" customHeight="1">
      <c r="A1691" s="83" t="s">
        <v>2332</v>
      </c>
      <c r="B1691" s="84" t="s">
        <v>1249</v>
      </c>
      <c r="C1691" s="34">
        <v>1001700000979</v>
      </c>
      <c r="D1691" s="35">
        <v>2500</v>
      </c>
      <c r="E1691" s="67">
        <f t="shared" si="52"/>
        <v>650</v>
      </c>
      <c r="F1691" s="68">
        <v>0.26</v>
      </c>
      <c r="G1691" s="65"/>
      <c r="H1691" s="65" t="s">
        <v>2266</v>
      </c>
      <c r="I1691" s="127">
        <v>44574</v>
      </c>
      <c r="J1691" s="66" t="s">
        <v>2379</v>
      </c>
      <c r="K1691" s="83" t="s">
        <v>4328</v>
      </c>
      <c r="L1691" s="30">
        <v>97229</v>
      </c>
      <c r="M1691" s="83" t="str">
        <f>VLOOKUP(L1691,Kardex!$A$1:$I$4996,2,FALSE)</f>
        <v>OLMEDO CUEVAS AMANDA GABRIELA</v>
      </c>
      <c r="N1691" s="83" t="str">
        <f>VLOOKUP(L1691,Kardex!$A$1:$I$4996,4,FALSE)</f>
        <v>ASESOR SENIOR</v>
      </c>
      <c r="O1691" s="83" t="str">
        <f>VLOOKUP(L1691,Kardex!$A$1:$I$4996,5,FALSE)</f>
        <v>JAL ZAPOPAN PLAZA PATRIA</v>
      </c>
      <c r="P1691" s="49">
        <v>0.3</v>
      </c>
      <c r="Q1691" s="120">
        <f t="shared" si="53"/>
        <v>195</v>
      </c>
    </row>
    <row r="1692" spans="1:17" s="125" customFormat="1" ht="12" customHeight="1">
      <c r="A1692" s="83" t="s">
        <v>2332</v>
      </c>
      <c r="B1692" s="84" t="s">
        <v>1249</v>
      </c>
      <c r="C1692" s="34">
        <v>1001600014116</v>
      </c>
      <c r="D1692" s="35">
        <v>5000</v>
      </c>
      <c r="E1692" s="67">
        <f t="shared" si="52"/>
        <v>1300</v>
      </c>
      <c r="F1692" s="68">
        <v>0.26</v>
      </c>
      <c r="G1692" s="65"/>
      <c r="H1692" s="65" t="s">
        <v>2266</v>
      </c>
      <c r="I1692" s="127">
        <v>44575</v>
      </c>
      <c r="J1692" s="66" t="s">
        <v>2379</v>
      </c>
      <c r="K1692" s="83" t="s">
        <v>4329</v>
      </c>
      <c r="L1692" s="30">
        <v>146</v>
      </c>
      <c r="M1692" s="83" t="str">
        <f>VLOOKUP(L1692,Kardex!$A$1:$I$4996,2,FALSE)</f>
        <v>PENA ORTEGA ROSALINDA</v>
      </c>
      <c r="N1692" s="83" t="str">
        <f>VLOOKUP(L1692,Kardex!$A$1:$I$4996,4,FALSE)</f>
        <v>DIRECTOR DE PROMOCION</v>
      </c>
      <c r="O1692" s="83" t="str">
        <f>VLOOKUP(L1692,Kardex!$A$1:$I$4996,5,FALSE)</f>
        <v>NL SAN PEDRO VALLE</v>
      </c>
      <c r="P1692" s="49">
        <v>0.3</v>
      </c>
      <c r="Q1692" s="120">
        <f t="shared" si="53"/>
        <v>390</v>
      </c>
    </row>
    <row r="1693" spans="1:17" s="125" customFormat="1" ht="12" customHeight="1">
      <c r="A1693" s="83" t="s">
        <v>2332</v>
      </c>
      <c r="B1693" s="84" t="s">
        <v>1249</v>
      </c>
      <c r="C1693" s="34">
        <v>1001600014282</v>
      </c>
      <c r="D1693" s="35">
        <v>15000</v>
      </c>
      <c r="E1693" s="67">
        <f t="shared" si="52"/>
        <v>3900</v>
      </c>
      <c r="F1693" s="68">
        <v>0.26</v>
      </c>
      <c r="G1693" s="65"/>
      <c r="H1693" s="65" t="s">
        <v>2266</v>
      </c>
      <c r="I1693" s="127">
        <v>44575</v>
      </c>
      <c r="J1693" s="66" t="s">
        <v>2379</v>
      </c>
      <c r="K1693" s="83" t="s">
        <v>4330</v>
      </c>
      <c r="L1693" s="30">
        <v>62071</v>
      </c>
      <c r="M1693" s="83" t="str">
        <f>VLOOKUP(L1693,Kardex!$A$1:$I$4996,2,FALSE)</f>
        <v>LOPEZ SALCIDO LAURA</v>
      </c>
      <c r="N1693" s="83" t="str">
        <f>VLOOKUP(L1693,Kardex!$A$1:$I$4996,4,FALSE)</f>
        <v>ASESOR</v>
      </c>
      <c r="O1693" s="83" t="str">
        <f>VLOOKUP(L1693,Kardex!$A$1:$I$4996,5,FALSE)</f>
        <v>CD MX ALTAVISTA</v>
      </c>
      <c r="P1693" s="49">
        <v>0.3</v>
      </c>
      <c r="Q1693" s="120">
        <f t="shared" si="53"/>
        <v>1170</v>
      </c>
    </row>
    <row r="1694" spans="1:17" s="125" customFormat="1" ht="12" customHeight="1">
      <c r="A1694" s="83" t="s">
        <v>2332</v>
      </c>
      <c r="B1694" s="84" t="s">
        <v>1249</v>
      </c>
      <c r="C1694" s="34">
        <v>1001700000124</v>
      </c>
      <c r="D1694" s="35">
        <v>5000</v>
      </c>
      <c r="E1694" s="67">
        <f t="shared" si="52"/>
        <v>1300</v>
      </c>
      <c r="F1694" s="68">
        <v>0.26</v>
      </c>
      <c r="G1694" s="65"/>
      <c r="H1694" s="65" t="s">
        <v>2266</v>
      </c>
      <c r="I1694" s="127">
        <v>44575</v>
      </c>
      <c r="J1694" s="66" t="s">
        <v>2379</v>
      </c>
      <c r="K1694" s="83" t="s">
        <v>4331</v>
      </c>
      <c r="L1694" s="30">
        <v>60380</v>
      </c>
      <c r="M1694" s="83" t="str">
        <f>VLOOKUP(L1694,Kardex!$A$1:$I$4996,2,FALSE)</f>
        <v>DIAZ HERNANDEZ LUCIA</v>
      </c>
      <c r="N1694" s="83" t="str">
        <f>VLOOKUP(L1694,Kardex!$A$1:$I$4996,4,FALSE)</f>
        <v>SUBDIRECTOR DE PROMOCION</v>
      </c>
      <c r="O1694" s="83" t="str">
        <f>VLOOKUP(L1694,Kardex!$A$1:$I$4996,5,FALSE)</f>
        <v>CD MX SANTA FE GLEZ CAMARENA</v>
      </c>
      <c r="P1694" s="49">
        <v>0.3</v>
      </c>
      <c r="Q1694" s="120">
        <f t="shared" si="53"/>
        <v>390</v>
      </c>
    </row>
    <row r="1695" spans="1:17" s="125" customFormat="1" ht="12" customHeight="1">
      <c r="A1695" s="83" t="s">
        <v>2332</v>
      </c>
      <c r="B1695" s="84" t="s">
        <v>1249</v>
      </c>
      <c r="C1695" s="34">
        <v>1001700000279</v>
      </c>
      <c r="D1695" s="35">
        <v>5000</v>
      </c>
      <c r="E1695" s="67">
        <f t="shared" si="52"/>
        <v>1300</v>
      </c>
      <c r="F1695" s="68">
        <v>0.26</v>
      </c>
      <c r="G1695" s="65"/>
      <c r="H1695" s="65" t="s">
        <v>2266</v>
      </c>
      <c r="I1695" s="127">
        <v>44575</v>
      </c>
      <c r="J1695" s="66" t="s">
        <v>2379</v>
      </c>
      <c r="K1695" s="83" t="s">
        <v>4332</v>
      </c>
      <c r="L1695" s="30">
        <v>93228</v>
      </c>
      <c r="M1695" s="83" t="str">
        <f>VLOOKUP(L1695,Kardex!$A$1:$I$4996,2,FALSE)</f>
        <v>ESCOBAR CUEVAS JOSE ANTONIO</v>
      </c>
      <c r="N1695" s="83" t="str">
        <f>VLOOKUP(L1695,Kardex!$A$1:$I$4996,4,FALSE)</f>
        <v>ASESOR SENIOR</v>
      </c>
      <c r="O1695" s="83" t="str">
        <f>VLOOKUP(L1695,Kardex!$A$1:$I$4996,5,FALSE)</f>
        <v>QRO QUERETARO BERNARDO QUINTANA</v>
      </c>
      <c r="P1695" s="49">
        <v>0.3</v>
      </c>
      <c r="Q1695" s="120">
        <f t="shared" si="53"/>
        <v>390</v>
      </c>
    </row>
    <row r="1696" spans="1:17" s="125" customFormat="1" ht="12" customHeight="1">
      <c r="A1696" s="83" t="s">
        <v>2332</v>
      </c>
      <c r="B1696" s="84" t="s">
        <v>1249</v>
      </c>
      <c r="C1696" s="34">
        <v>1001700000378</v>
      </c>
      <c r="D1696" s="35">
        <v>5000</v>
      </c>
      <c r="E1696" s="67">
        <f t="shared" si="52"/>
        <v>1300</v>
      </c>
      <c r="F1696" s="68">
        <v>0.26</v>
      </c>
      <c r="G1696" s="65"/>
      <c r="H1696" s="65" t="s">
        <v>2266</v>
      </c>
      <c r="I1696" s="127">
        <v>44575</v>
      </c>
      <c r="J1696" s="66" t="s">
        <v>2379</v>
      </c>
      <c r="K1696" s="83" t="s">
        <v>2943</v>
      </c>
      <c r="L1696" s="30">
        <v>52230</v>
      </c>
      <c r="M1696" s="83" t="str">
        <f>VLOOKUP(L1696,Kardex!$A$1:$I$4996,2,FALSE)</f>
        <v>ARCE ZOZAYACORREA ARTURO MALCOLM</v>
      </c>
      <c r="N1696" s="83" t="str">
        <f>VLOOKUP(L1696,Kardex!$A$1:$I$4996,4,FALSE)</f>
        <v>DIRECTOR DE PROMOCION</v>
      </c>
      <c r="O1696" s="83" t="str">
        <f>VLOOKUP(L1696,Kardex!$A$1:$I$4996,5,FALSE)</f>
        <v>CD MX SANTA FE GLEZ CAMARENA</v>
      </c>
      <c r="P1696" s="49">
        <v>0.3</v>
      </c>
      <c r="Q1696" s="120">
        <f t="shared" si="53"/>
        <v>390</v>
      </c>
    </row>
    <row r="1697" spans="1:17" s="125" customFormat="1" ht="12" customHeight="1">
      <c r="A1697" s="83" t="s">
        <v>2332</v>
      </c>
      <c r="B1697" s="84" t="s">
        <v>1249</v>
      </c>
      <c r="C1697" s="34">
        <v>1001800000189</v>
      </c>
      <c r="D1697" s="35">
        <v>2500</v>
      </c>
      <c r="E1697" s="67">
        <f t="shared" si="52"/>
        <v>650</v>
      </c>
      <c r="F1697" s="68">
        <v>0.26</v>
      </c>
      <c r="G1697" s="65"/>
      <c r="H1697" s="65" t="s">
        <v>2266</v>
      </c>
      <c r="I1697" s="127">
        <v>44575</v>
      </c>
      <c r="J1697" s="66" t="s">
        <v>2379</v>
      </c>
      <c r="K1697" s="83" t="s">
        <v>4333</v>
      </c>
      <c r="L1697" s="30">
        <v>97823</v>
      </c>
      <c r="M1697" s="83" t="str">
        <f>VLOOKUP(L1697,Kardex!$A$1:$I$4996,2,FALSE)</f>
        <v>RODRIGUEZ PIMENTEL TANIA GUADALUPE</v>
      </c>
      <c r="N1697" s="83" t="str">
        <f>VLOOKUP(L1697,Kardex!$A$1:$I$4996,4,FALSE)</f>
        <v>EJECUTIVO DE SERVICIO</v>
      </c>
      <c r="O1697" s="83" t="str">
        <f>VLOOKUP(L1697,Kardex!$A$1:$I$4996,5,FALSE)</f>
        <v>JAL GDL FORUM TLAQUEPAQUE</v>
      </c>
      <c r="P1697" s="49">
        <v>0.3</v>
      </c>
      <c r="Q1697" s="120">
        <f t="shared" si="53"/>
        <v>195</v>
      </c>
    </row>
    <row r="1698" spans="1:17" s="125" customFormat="1" ht="12" customHeight="1">
      <c r="A1698" s="83" t="s">
        <v>2332</v>
      </c>
      <c r="B1698" s="84" t="s">
        <v>1249</v>
      </c>
      <c r="C1698" s="34">
        <v>1001800009774</v>
      </c>
      <c r="D1698" s="35">
        <v>5000</v>
      </c>
      <c r="E1698" s="67">
        <f t="shared" si="52"/>
        <v>1300</v>
      </c>
      <c r="F1698" s="68">
        <v>0.26</v>
      </c>
      <c r="G1698" s="65"/>
      <c r="H1698" s="65" t="s">
        <v>2266</v>
      </c>
      <c r="I1698" s="127">
        <v>44575</v>
      </c>
      <c r="J1698" s="66" t="s">
        <v>2379</v>
      </c>
      <c r="K1698" s="83" t="s">
        <v>4334</v>
      </c>
      <c r="L1698" s="30">
        <v>60513</v>
      </c>
      <c r="M1698" s="83" t="str">
        <f>VLOOKUP(L1698,Kardex!$A$1:$I$4996,2,FALSE)</f>
        <v>MACIAS NEGRETE LAURA ICELA</v>
      </c>
      <c r="N1698" s="83" t="str">
        <f>VLOOKUP(L1698,Kardex!$A$1:$I$4996,4,FALSE)</f>
        <v>SUBDIRECTOR DE CENTRO FINANCIERO</v>
      </c>
      <c r="O1698" s="83" t="str">
        <f>VLOOKUP(L1698,Kardex!$A$1:$I$4996,5,FALSE)</f>
        <v>AGS AGUASCALIENTES NTE 509</v>
      </c>
      <c r="P1698" s="49">
        <v>0.3</v>
      </c>
      <c r="Q1698" s="120">
        <f t="shared" si="53"/>
        <v>390</v>
      </c>
    </row>
    <row r="1699" spans="1:17" s="125" customFormat="1" ht="12" customHeight="1">
      <c r="A1699" s="83" t="s">
        <v>2332</v>
      </c>
      <c r="B1699" s="84" t="s">
        <v>1249</v>
      </c>
      <c r="C1699" s="34">
        <v>1001900000165</v>
      </c>
      <c r="D1699" s="35">
        <v>5000</v>
      </c>
      <c r="E1699" s="67">
        <f t="shared" si="52"/>
        <v>1300</v>
      </c>
      <c r="F1699" s="68">
        <v>0.26</v>
      </c>
      <c r="G1699" s="65"/>
      <c r="H1699" s="65" t="s">
        <v>2266</v>
      </c>
      <c r="I1699" s="127">
        <v>44575</v>
      </c>
      <c r="J1699" s="66" t="s">
        <v>2379</v>
      </c>
      <c r="K1699" s="83" t="s">
        <v>3962</v>
      </c>
      <c r="L1699" s="30">
        <v>25</v>
      </c>
      <c r="M1699" s="83" t="str">
        <f>VLOOKUP(L1699,Kardex!$A$1:$I$4996,2,FALSE)</f>
        <v>ORTEGA SENTIES JOSE ALEJANDRO</v>
      </c>
      <c r="N1699" s="83" t="str">
        <f>VLOOKUP(L1699,Kardex!$A$1:$I$4996,4,FALSE)</f>
        <v>DIRECTOR DE ASESORIA</v>
      </c>
      <c r="O1699" s="83" t="str">
        <f>VLOOKUP(L1699,Kardex!$A$1:$I$4996,5,FALSE)</f>
        <v>AGS AGUASCALIENTES NTE 509</v>
      </c>
      <c r="P1699" s="49">
        <v>0.3</v>
      </c>
      <c r="Q1699" s="120">
        <f t="shared" si="53"/>
        <v>390</v>
      </c>
    </row>
    <row r="1700" spans="1:17" s="125" customFormat="1" ht="12" customHeight="1">
      <c r="A1700" s="83" t="s">
        <v>2332</v>
      </c>
      <c r="B1700" s="84" t="s">
        <v>1249</v>
      </c>
      <c r="C1700" s="34">
        <v>1001600000189</v>
      </c>
      <c r="D1700" s="35">
        <v>5000</v>
      </c>
      <c r="E1700" s="67">
        <f t="shared" si="52"/>
        <v>1300</v>
      </c>
      <c r="F1700" s="68">
        <v>0.26</v>
      </c>
      <c r="G1700" s="65"/>
      <c r="H1700" s="65" t="s">
        <v>2266</v>
      </c>
      <c r="I1700" s="127">
        <v>44578</v>
      </c>
      <c r="J1700" s="66" t="s">
        <v>2379</v>
      </c>
      <c r="K1700" s="83" t="s">
        <v>4335</v>
      </c>
      <c r="L1700" s="30">
        <v>90034</v>
      </c>
      <c r="M1700" s="83" t="str">
        <f>VLOOKUP(L1700,Kardex!$A$1:$I$4996,2,FALSE)</f>
        <v>DE LA MORA BARRERA CARLOS IVAN</v>
      </c>
      <c r="N1700" s="83" t="str">
        <f>VLOOKUP(L1700,Kardex!$A$1:$I$4996,4,FALSE)</f>
        <v>ASESOR SENIOR</v>
      </c>
      <c r="O1700" s="83" t="str">
        <f>VLOOKUP(L1700,Kardex!$A$1:$I$4996,5,FALSE)</f>
        <v>JAL ZAPOPAN PLAZA PATRIA</v>
      </c>
      <c r="P1700" s="49">
        <v>0.3</v>
      </c>
      <c r="Q1700" s="120">
        <f t="shared" si="53"/>
        <v>390</v>
      </c>
    </row>
    <row r="1701" spans="1:17" s="125" customFormat="1" ht="12" customHeight="1">
      <c r="A1701" s="83" t="s">
        <v>2332</v>
      </c>
      <c r="B1701" s="84" t="s">
        <v>1249</v>
      </c>
      <c r="C1701" s="34">
        <v>1001700000357</v>
      </c>
      <c r="D1701" s="35">
        <v>5000</v>
      </c>
      <c r="E1701" s="67">
        <f t="shared" si="52"/>
        <v>1300</v>
      </c>
      <c r="F1701" s="68">
        <v>0.26</v>
      </c>
      <c r="G1701" s="65"/>
      <c r="H1701" s="65" t="s">
        <v>2266</v>
      </c>
      <c r="I1701" s="127">
        <v>44578</v>
      </c>
      <c r="J1701" s="66" t="s">
        <v>2379</v>
      </c>
      <c r="K1701" s="83" t="s">
        <v>4336</v>
      </c>
      <c r="L1701" s="30">
        <v>94887</v>
      </c>
      <c r="M1701" s="83" t="str">
        <f>VLOOKUP(L1701,Kardex!$A$1:$I$4996,2,FALSE)</f>
        <v>GONZALEZ QUINTERO FERNANDO</v>
      </c>
      <c r="N1701" s="83" t="str">
        <f>VLOOKUP(L1701,Kardex!$A$1:$I$4996,4,FALSE)</f>
        <v>ASESOR</v>
      </c>
      <c r="O1701" s="83" t="str">
        <f>VLOOKUP(L1701,Kardex!$A$1:$I$4996,5,FALSE)</f>
        <v>GTO SMA CENTRO</v>
      </c>
      <c r="P1701" s="49">
        <v>0.3</v>
      </c>
      <c r="Q1701" s="120">
        <f t="shared" si="53"/>
        <v>390</v>
      </c>
    </row>
    <row r="1702" spans="1:17" s="125" customFormat="1" ht="12" customHeight="1">
      <c r="A1702" s="83" t="s">
        <v>2332</v>
      </c>
      <c r="B1702" s="84" t="s">
        <v>1249</v>
      </c>
      <c r="C1702" s="34">
        <v>1001700000373</v>
      </c>
      <c r="D1702" s="35">
        <v>2500</v>
      </c>
      <c r="E1702" s="67">
        <f t="shared" si="52"/>
        <v>650</v>
      </c>
      <c r="F1702" s="68">
        <v>0.26</v>
      </c>
      <c r="G1702" s="65"/>
      <c r="H1702" s="65" t="s">
        <v>2266</v>
      </c>
      <c r="I1702" s="127">
        <v>44578</v>
      </c>
      <c r="J1702" s="66" t="s">
        <v>2379</v>
      </c>
      <c r="K1702" s="83" t="s">
        <v>4337</v>
      </c>
      <c r="L1702" s="30">
        <v>53927</v>
      </c>
      <c r="M1702" s="83" t="str">
        <f>VLOOKUP(L1702,Kardex!$A$1:$I$4996,2,FALSE)</f>
        <v>COELLO  GUTIERREZ ROMEO DAVID</v>
      </c>
      <c r="N1702" s="83" t="str">
        <f>VLOOKUP(L1702,Kardex!$A$1:$I$4996,4,FALSE)</f>
        <v>DIRECTOR DE CENTRO FINANCIERO</v>
      </c>
      <c r="O1702" s="83" t="str">
        <f>VLOOKUP(L1702,Kardex!$A$1:$I$4996,5,FALSE)</f>
        <v>BAJA</v>
      </c>
      <c r="P1702" s="49">
        <v>0.3</v>
      </c>
      <c r="Q1702" s="120">
        <f t="shared" si="53"/>
        <v>195</v>
      </c>
    </row>
    <row r="1703" spans="1:17" s="125" customFormat="1" ht="12" customHeight="1">
      <c r="A1703" s="83" t="s">
        <v>2332</v>
      </c>
      <c r="B1703" s="84" t="s">
        <v>1249</v>
      </c>
      <c r="C1703" s="34">
        <v>1001700000376</v>
      </c>
      <c r="D1703" s="35">
        <v>5000</v>
      </c>
      <c r="E1703" s="67">
        <f t="shared" si="52"/>
        <v>1300</v>
      </c>
      <c r="F1703" s="68">
        <v>0.26</v>
      </c>
      <c r="G1703" s="65"/>
      <c r="H1703" s="65" t="s">
        <v>2266</v>
      </c>
      <c r="I1703" s="127">
        <v>44578</v>
      </c>
      <c r="J1703" s="66" t="s">
        <v>2379</v>
      </c>
      <c r="K1703" s="83" t="s">
        <v>4338</v>
      </c>
      <c r="L1703" s="30">
        <v>25</v>
      </c>
      <c r="M1703" s="83" t="str">
        <f>VLOOKUP(L1703,Kardex!$A$1:$I$4996,2,FALSE)</f>
        <v>ORTEGA SENTIES JOSE ALEJANDRO</v>
      </c>
      <c r="N1703" s="83" t="str">
        <f>VLOOKUP(L1703,Kardex!$A$1:$I$4996,4,FALSE)</f>
        <v>DIRECTOR DE ASESORIA</v>
      </c>
      <c r="O1703" s="83" t="str">
        <f>VLOOKUP(L1703,Kardex!$A$1:$I$4996,5,FALSE)</f>
        <v>AGS AGUASCALIENTES NTE 509</v>
      </c>
      <c r="P1703" s="49">
        <v>0.3</v>
      </c>
      <c r="Q1703" s="120">
        <f t="shared" si="53"/>
        <v>390</v>
      </c>
    </row>
    <row r="1704" spans="1:17" s="125" customFormat="1" ht="12" customHeight="1">
      <c r="A1704" s="83" t="s">
        <v>2332</v>
      </c>
      <c r="B1704" s="84" t="s">
        <v>1249</v>
      </c>
      <c r="C1704" s="34">
        <v>1001700000397</v>
      </c>
      <c r="D1704" s="35">
        <v>2500</v>
      </c>
      <c r="E1704" s="67">
        <f t="shared" si="52"/>
        <v>650</v>
      </c>
      <c r="F1704" s="68">
        <v>0.26</v>
      </c>
      <c r="G1704" s="65"/>
      <c r="H1704" s="65" t="s">
        <v>2266</v>
      </c>
      <c r="I1704" s="127">
        <v>44578</v>
      </c>
      <c r="J1704" s="66" t="s">
        <v>2379</v>
      </c>
      <c r="K1704" s="83" t="s">
        <v>4339</v>
      </c>
      <c r="L1704" s="30">
        <v>95710</v>
      </c>
      <c r="M1704" s="83" t="str">
        <f>VLOOKUP(L1704,Kardex!$A$1:$I$4996,2,FALSE)</f>
        <v>CORDOBA HERNANDEZ CATALINA</v>
      </c>
      <c r="N1704" s="83" t="str">
        <f>VLOOKUP(L1704,Kardex!$A$1:$I$4996,4,FALSE)</f>
        <v>ASESOR SENIOR</v>
      </c>
      <c r="O1704" s="83" t="str">
        <f>VLOOKUP(L1704,Kardex!$A$1:$I$4996,5,FALSE)</f>
        <v>CD MX XOLA</v>
      </c>
      <c r="P1704" s="49">
        <v>0.3</v>
      </c>
      <c r="Q1704" s="120">
        <f t="shared" si="53"/>
        <v>195</v>
      </c>
    </row>
    <row r="1705" spans="1:17" s="125" customFormat="1" ht="12" customHeight="1">
      <c r="A1705" s="83" t="s">
        <v>2332</v>
      </c>
      <c r="B1705" s="84" t="s">
        <v>1249</v>
      </c>
      <c r="C1705" s="34">
        <v>1001700000511</v>
      </c>
      <c r="D1705" s="35">
        <v>5000</v>
      </c>
      <c r="E1705" s="67">
        <f t="shared" si="52"/>
        <v>1300</v>
      </c>
      <c r="F1705" s="68">
        <v>0.26</v>
      </c>
      <c r="G1705" s="65"/>
      <c r="H1705" s="65" t="s">
        <v>2266</v>
      </c>
      <c r="I1705" s="127">
        <v>44578</v>
      </c>
      <c r="J1705" s="66" t="s">
        <v>2379</v>
      </c>
      <c r="K1705" s="83" t="s">
        <v>4340</v>
      </c>
      <c r="L1705" s="30">
        <v>112</v>
      </c>
      <c r="M1705" s="83" t="str">
        <f>VLOOKUP(L1705,Kardex!$A$1:$I$4996,2,FALSE)</f>
        <v>GARZA CAVAZOS OTONIEL</v>
      </c>
      <c r="N1705" s="83" t="str">
        <f>VLOOKUP(L1705,Kardex!$A$1:$I$4996,4,FALSE)</f>
        <v>ASESOR</v>
      </c>
      <c r="O1705" s="83" t="str">
        <f>VLOOKUP(L1705,Kardex!$A$1:$I$4996,5,FALSE)</f>
        <v>NL MTY VISTA HERMOSA</v>
      </c>
      <c r="P1705" s="49">
        <v>0.3</v>
      </c>
      <c r="Q1705" s="120">
        <f t="shared" si="53"/>
        <v>390</v>
      </c>
    </row>
    <row r="1706" spans="1:17" s="125" customFormat="1" ht="12" customHeight="1">
      <c r="A1706" s="83" t="s">
        <v>2332</v>
      </c>
      <c r="B1706" s="84" t="s">
        <v>1249</v>
      </c>
      <c r="C1706" s="34">
        <v>1001800000053</v>
      </c>
      <c r="D1706" s="35">
        <v>2500</v>
      </c>
      <c r="E1706" s="67">
        <f t="shared" si="52"/>
        <v>650</v>
      </c>
      <c r="F1706" s="68">
        <v>0.26</v>
      </c>
      <c r="G1706" s="65"/>
      <c r="H1706" s="65" t="s">
        <v>2266</v>
      </c>
      <c r="I1706" s="127">
        <v>44578</v>
      </c>
      <c r="J1706" s="66" t="s">
        <v>2379</v>
      </c>
      <c r="K1706" s="83" t="s">
        <v>4341</v>
      </c>
      <c r="L1706" s="30">
        <v>60603</v>
      </c>
      <c r="M1706" s="83" t="str">
        <f>VLOOKUP(L1706,Kardex!$A$1:$I$4996,2,FALSE)</f>
        <v>BARRERA RODRIGUEZ JENIFER PAULINA</v>
      </c>
      <c r="N1706" s="83" t="str">
        <f>VLOOKUP(L1706,Kardex!$A$1:$I$4996,4,FALSE)</f>
        <v>EJECUTIVO DE SERVICIO</v>
      </c>
      <c r="O1706" s="83" t="str">
        <f>VLOOKUP(L1706,Kardex!$A$1:$I$4996,5,FALSE)</f>
        <v>JAL GDL FORUM TLAQUEPAQUE</v>
      </c>
      <c r="P1706" s="49">
        <v>0.3</v>
      </c>
      <c r="Q1706" s="120">
        <f t="shared" si="53"/>
        <v>195</v>
      </c>
    </row>
    <row r="1707" spans="1:17" s="125" customFormat="1" ht="12" customHeight="1">
      <c r="A1707" s="83" t="s">
        <v>2332</v>
      </c>
      <c r="B1707" s="84" t="s">
        <v>1249</v>
      </c>
      <c r="C1707" s="34">
        <v>1001600000090</v>
      </c>
      <c r="D1707" s="35">
        <v>5000</v>
      </c>
      <c r="E1707" s="67">
        <f t="shared" si="52"/>
        <v>1300</v>
      </c>
      <c r="F1707" s="68">
        <v>0.26</v>
      </c>
      <c r="G1707" s="65"/>
      <c r="H1707" s="65" t="s">
        <v>2266</v>
      </c>
      <c r="I1707" s="127">
        <v>44580</v>
      </c>
      <c r="J1707" s="66" t="s">
        <v>2379</v>
      </c>
      <c r="K1707" s="83" t="s">
        <v>4342</v>
      </c>
      <c r="L1707" s="30">
        <v>97583</v>
      </c>
      <c r="M1707" s="83" t="str">
        <f>VLOOKUP(L1707,Kardex!$A$1:$I$4996,2,FALSE)</f>
        <v>HERNANDEZ PADILLA SUSANA</v>
      </c>
      <c r="N1707" s="83" t="str">
        <f>VLOOKUP(L1707,Kardex!$A$1:$I$4996,4,FALSE)</f>
        <v>ASESOR SENIOR</v>
      </c>
      <c r="O1707" s="83" t="str">
        <f>VLOOKUP(L1707,Kardex!$A$1:$I$4996,5,FALSE)</f>
        <v>JAL GDL PLAZA MEXICO</v>
      </c>
      <c r="P1707" s="49">
        <v>0.3</v>
      </c>
      <c r="Q1707" s="120">
        <f t="shared" si="53"/>
        <v>390</v>
      </c>
    </row>
    <row r="1708" spans="1:17" s="125" customFormat="1" ht="12" customHeight="1">
      <c r="A1708" s="83" t="s">
        <v>2332</v>
      </c>
      <c r="B1708" s="84" t="s">
        <v>1249</v>
      </c>
      <c r="C1708" s="34">
        <v>1001700000509</v>
      </c>
      <c r="D1708" s="35">
        <v>5000</v>
      </c>
      <c r="E1708" s="67">
        <f t="shared" si="52"/>
        <v>1300</v>
      </c>
      <c r="F1708" s="68">
        <v>0.26</v>
      </c>
      <c r="G1708" s="65"/>
      <c r="H1708" s="65" t="s">
        <v>2266</v>
      </c>
      <c r="I1708" s="127">
        <v>44580</v>
      </c>
      <c r="J1708" s="66" t="s">
        <v>2379</v>
      </c>
      <c r="K1708" s="83" t="s">
        <v>4343</v>
      </c>
      <c r="L1708" s="30">
        <v>62303</v>
      </c>
      <c r="M1708" s="83" t="str">
        <f>VLOOKUP(L1708,Kardex!$A$1:$I$4996,2,FALSE)</f>
        <v>ABASCAL  VAZQUEZ RODRIGO</v>
      </c>
      <c r="N1708" s="83" t="str">
        <f>VLOOKUP(L1708,Kardex!$A$1:$I$4996,4,FALSE)</f>
        <v>EJECUTIVO DE SERVICIO</v>
      </c>
      <c r="O1708" s="83" t="str">
        <f>VLOOKUP(L1708,Kardex!$A$1:$I$4996,5,FALSE)</f>
        <v>BAJA</v>
      </c>
      <c r="P1708" s="49">
        <v>0.3</v>
      </c>
      <c r="Q1708" s="120">
        <f t="shared" si="53"/>
        <v>390</v>
      </c>
    </row>
    <row r="1709" spans="1:17" s="125" customFormat="1" ht="12" customHeight="1">
      <c r="A1709" s="83" t="s">
        <v>2332</v>
      </c>
      <c r="B1709" s="84" t="s">
        <v>1249</v>
      </c>
      <c r="C1709" s="34">
        <v>1001900000352</v>
      </c>
      <c r="D1709" s="35">
        <v>2500</v>
      </c>
      <c r="E1709" s="67">
        <f t="shared" si="52"/>
        <v>650</v>
      </c>
      <c r="F1709" s="68">
        <v>0.26</v>
      </c>
      <c r="G1709" s="65"/>
      <c r="H1709" s="65" t="s">
        <v>2266</v>
      </c>
      <c r="I1709" s="127">
        <v>44580</v>
      </c>
      <c r="J1709" s="66" t="s">
        <v>2379</v>
      </c>
      <c r="K1709" s="83" t="s">
        <v>4344</v>
      </c>
      <c r="L1709" s="30">
        <v>60603</v>
      </c>
      <c r="M1709" s="83" t="str">
        <f>VLOOKUP(L1709,Kardex!$A$1:$I$4996,2,FALSE)</f>
        <v>BARRERA RODRIGUEZ JENIFER PAULINA</v>
      </c>
      <c r="N1709" s="83" t="str">
        <f>VLOOKUP(L1709,Kardex!$A$1:$I$4996,4,FALSE)</f>
        <v>EJECUTIVO DE SERVICIO</v>
      </c>
      <c r="O1709" s="83" t="str">
        <f>VLOOKUP(L1709,Kardex!$A$1:$I$4996,5,FALSE)</f>
        <v>JAL GDL FORUM TLAQUEPAQUE</v>
      </c>
      <c r="P1709" s="49">
        <v>0.3</v>
      </c>
      <c r="Q1709" s="120">
        <f t="shared" si="53"/>
        <v>195</v>
      </c>
    </row>
    <row r="1710" spans="1:17" s="125" customFormat="1" ht="12" customHeight="1">
      <c r="A1710" s="83" t="s">
        <v>2332</v>
      </c>
      <c r="B1710" s="84" t="s">
        <v>1249</v>
      </c>
      <c r="C1710" s="34">
        <v>1001600000044</v>
      </c>
      <c r="D1710" s="35">
        <v>5000</v>
      </c>
      <c r="E1710" s="67">
        <f t="shared" si="52"/>
        <v>1300</v>
      </c>
      <c r="F1710" s="68">
        <v>0.26</v>
      </c>
      <c r="G1710" s="65"/>
      <c r="H1710" s="65" t="s">
        <v>2266</v>
      </c>
      <c r="I1710" s="127">
        <v>44581</v>
      </c>
      <c r="J1710" s="66" t="s">
        <v>2379</v>
      </c>
      <c r="K1710" s="83" t="s">
        <v>4345</v>
      </c>
      <c r="L1710" s="30">
        <v>60483</v>
      </c>
      <c r="M1710" s="83" t="str">
        <f>VLOOKUP(L1710,Kardex!$A$1:$I$4996,2,FALSE)</f>
        <v>DURON NUNGARAY VERONICA</v>
      </c>
      <c r="N1710" s="83" t="str">
        <f>VLOOKUP(L1710,Kardex!$A$1:$I$4996,4,FALSE)</f>
        <v>ASESOR</v>
      </c>
      <c r="O1710" s="83" t="str">
        <f>VLOOKUP(L1710,Kardex!$A$1:$I$4996,5,FALSE)</f>
        <v>JAL GDL PLAZA MEXICO</v>
      </c>
      <c r="P1710" s="49">
        <v>0.3</v>
      </c>
      <c r="Q1710" s="120">
        <f t="shared" si="53"/>
        <v>390</v>
      </c>
    </row>
    <row r="1711" spans="1:17" s="125" customFormat="1" ht="12" customHeight="1">
      <c r="A1711" s="83" t="s">
        <v>2332</v>
      </c>
      <c r="B1711" s="84" t="s">
        <v>1249</v>
      </c>
      <c r="C1711" s="34">
        <v>1001700000659</v>
      </c>
      <c r="D1711" s="35">
        <v>10000</v>
      </c>
      <c r="E1711" s="67">
        <f t="shared" si="52"/>
        <v>2600</v>
      </c>
      <c r="F1711" s="68">
        <v>0.26</v>
      </c>
      <c r="G1711" s="65"/>
      <c r="H1711" s="65" t="s">
        <v>2266</v>
      </c>
      <c r="I1711" s="127">
        <v>44581</v>
      </c>
      <c r="J1711" s="66" t="s">
        <v>2379</v>
      </c>
      <c r="K1711" s="83" t="s">
        <v>4346</v>
      </c>
      <c r="L1711" s="30">
        <v>52181</v>
      </c>
      <c r="M1711" s="83" t="str">
        <f>VLOOKUP(L1711,Kardex!$A$1:$I$4996,2,FALSE)</f>
        <v>GUTIERREZ GUTIERREZ JORGE CARLOS</v>
      </c>
      <c r="N1711" s="83" t="str">
        <f>VLOOKUP(L1711,Kardex!$A$1:$I$4996,4,FALSE)</f>
        <v>ASESOR SENIOR</v>
      </c>
      <c r="O1711" s="83" t="str">
        <f>VLOOKUP(L1711,Kardex!$A$1:$I$4996,5,FALSE)</f>
        <v>AGS AGUASCALIENTES NTE 509</v>
      </c>
      <c r="P1711" s="49">
        <v>0.3</v>
      </c>
      <c r="Q1711" s="120">
        <f t="shared" si="53"/>
        <v>780</v>
      </c>
    </row>
    <row r="1712" spans="1:17" s="125" customFormat="1" ht="12" customHeight="1">
      <c r="A1712" s="83" t="s">
        <v>2332</v>
      </c>
      <c r="B1712" s="84" t="s">
        <v>1249</v>
      </c>
      <c r="C1712" s="34">
        <v>1001500022106</v>
      </c>
      <c r="D1712" s="35">
        <v>5000</v>
      </c>
      <c r="E1712" s="67">
        <f t="shared" si="52"/>
        <v>1300</v>
      </c>
      <c r="F1712" s="68">
        <v>0.26</v>
      </c>
      <c r="G1712" s="65"/>
      <c r="H1712" s="65" t="s">
        <v>2266</v>
      </c>
      <c r="I1712" s="127">
        <v>44582</v>
      </c>
      <c r="J1712" s="66" t="s">
        <v>2379</v>
      </c>
      <c r="K1712" s="83" t="s">
        <v>4347</v>
      </c>
      <c r="L1712" s="30">
        <v>90158</v>
      </c>
      <c r="M1712" s="83" t="str">
        <f>VLOOKUP(L1712,Kardex!$A$1:$I$4996,2,FALSE)</f>
        <v>RAMOS CAMACHO MARISA</v>
      </c>
      <c r="N1712" s="83" t="str">
        <f>VLOOKUP(L1712,Kardex!$A$1:$I$4996,4,FALSE)</f>
        <v>ASESOR SENIOR</v>
      </c>
      <c r="O1712" s="83" t="str">
        <f>VLOOKUP(L1712,Kardex!$A$1:$I$4996,5,FALSE)</f>
        <v>JAL ZAPOPAN MARIANO OTERO</v>
      </c>
      <c r="P1712" s="49">
        <v>0.3</v>
      </c>
      <c r="Q1712" s="120">
        <f t="shared" si="53"/>
        <v>390</v>
      </c>
    </row>
    <row r="1713" spans="1:17" s="125" customFormat="1" ht="12" customHeight="1">
      <c r="A1713" s="83" t="s">
        <v>2332</v>
      </c>
      <c r="B1713" s="84" t="s">
        <v>1249</v>
      </c>
      <c r="C1713" s="34">
        <v>1001600000477</v>
      </c>
      <c r="D1713" s="35">
        <v>5000</v>
      </c>
      <c r="E1713" s="67">
        <f t="shared" si="52"/>
        <v>1300</v>
      </c>
      <c r="F1713" s="68">
        <v>0.26</v>
      </c>
      <c r="G1713" s="65"/>
      <c r="H1713" s="65" t="s">
        <v>2266</v>
      </c>
      <c r="I1713" s="127">
        <v>44586</v>
      </c>
      <c r="J1713" s="66" t="s">
        <v>2379</v>
      </c>
      <c r="K1713" s="83" t="s">
        <v>4348</v>
      </c>
      <c r="L1713" s="30">
        <v>97039</v>
      </c>
      <c r="M1713" s="83" t="str">
        <f>VLOOKUP(L1713,Kardex!$A$1:$I$4996,2,FALSE)</f>
        <v>FERADO VILLA CLAUDIA</v>
      </c>
      <c r="N1713" s="83" t="str">
        <f>VLOOKUP(L1713,Kardex!$A$1:$I$4996,4,FALSE)</f>
        <v>ASESOR SENIOR</v>
      </c>
      <c r="O1713" s="83" t="str">
        <f>VLOOKUP(L1713,Kardex!$A$1:$I$4996,5,FALSE)</f>
        <v>JAL ZAPOPAN PLAZA PATRIA</v>
      </c>
      <c r="P1713" s="49">
        <v>0.3</v>
      </c>
      <c r="Q1713" s="120">
        <f t="shared" si="53"/>
        <v>390</v>
      </c>
    </row>
    <row r="1714" spans="1:17" s="125" customFormat="1" ht="12" customHeight="1">
      <c r="A1714" s="83" t="s">
        <v>2332</v>
      </c>
      <c r="B1714" s="84" t="s">
        <v>1249</v>
      </c>
      <c r="C1714" s="34">
        <v>1001600014586</v>
      </c>
      <c r="D1714" s="35">
        <v>15000</v>
      </c>
      <c r="E1714" s="67">
        <f t="shared" si="52"/>
        <v>3900</v>
      </c>
      <c r="F1714" s="68">
        <v>0.26</v>
      </c>
      <c r="G1714" s="65"/>
      <c r="H1714" s="65" t="s">
        <v>2266</v>
      </c>
      <c r="I1714" s="127">
        <v>44586</v>
      </c>
      <c r="J1714" s="66" t="s">
        <v>2379</v>
      </c>
      <c r="K1714" s="83" t="s">
        <v>4349</v>
      </c>
      <c r="L1714" s="30">
        <v>50836</v>
      </c>
      <c r="M1714" s="83" t="str">
        <f>VLOOKUP(L1714,Kardex!$A$1:$I$4996,2,FALSE)</f>
        <v>RODRIGUEZ FLORES MARIA ALICIA</v>
      </c>
      <c r="N1714" s="83" t="str">
        <f>VLOOKUP(L1714,Kardex!$A$1:$I$4996,4,FALSE)</f>
        <v>ASESOR</v>
      </c>
      <c r="O1714" s="83" t="str">
        <f>VLOOKUP(L1714,Kardex!$A$1:$I$4996,5,FALSE)</f>
        <v>NL MTY VISTA HERMOSA</v>
      </c>
      <c r="P1714" s="49">
        <v>0.3</v>
      </c>
      <c r="Q1714" s="120">
        <f t="shared" si="53"/>
        <v>1170</v>
      </c>
    </row>
    <row r="1715" spans="1:17" s="125" customFormat="1" ht="12" customHeight="1">
      <c r="A1715" s="83" t="s">
        <v>2332</v>
      </c>
      <c r="B1715" s="84" t="s">
        <v>1249</v>
      </c>
      <c r="C1715" s="34">
        <v>1001700000658</v>
      </c>
      <c r="D1715" s="35">
        <v>2500</v>
      </c>
      <c r="E1715" s="67">
        <f t="shared" si="52"/>
        <v>650</v>
      </c>
      <c r="F1715" s="68">
        <v>0.26</v>
      </c>
      <c r="G1715" s="65"/>
      <c r="H1715" s="65" t="s">
        <v>2266</v>
      </c>
      <c r="I1715" s="127">
        <v>44586</v>
      </c>
      <c r="J1715" s="66" t="s">
        <v>2379</v>
      </c>
      <c r="K1715" s="83" t="s">
        <v>4350</v>
      </c>
      <c r="L1715" s="30">
        <v>60910</v>
      </c>
      <c r="M1715" s="83" t="str">
        <f>VLOOKUP(L1715,Kardex!$A$1:$I$4996,2,FALSE)</f>
        <v>AGUILAR FLORES ADRIANA</v>
      </c>
      <c r="N1715" s="83" t="str">
        <f>VLOOKUP(L1715,Kardex!$A$1:$I$4996,4,FALSE)</f>
        <v>ASESOR</v>
      </c>
      <c r="O1715" s="83" t="str">
        <f>VLOOKUP(L1715,Kardex!$A$1:$I$4996,5,FALSE)</f>
        <v>EDO MEX TOLUCA V CARRANZA</v>
      </c>
      <c r="P1715" s="49">
        <v>0.3</v>
      </c>
      <c r="Q1715" s="120">
        <f t="shared" si="53"/>
        <v>195</v>
      </c>
    </row>
    <row r="1716" spans="1:17" s="125" customFormat="1" ht="12" customHeight="1">
      <c r="A1716" s="83" t="s">
        <v>2332</v>
      </c>
      <c r="B1716" s="84" t="s">
        <v>1249</v>
      </c>
      <c r="C1716" s="34">
        <v>1001700000741</v>
      </c>
      <c r="D1716" s="35">
        <v>2500</v>
      </c>
      <c r="E1716" s="67">
        <f t="shared" si="52"/>
        <v>650</v>
      </c>
      <c r="F1716" s="68">
        <v>0.26</v>
      </c>
      <c r="G1716" s="65"/>
      <c r="H1716" s="65" t="s">
        <v>2266</v>
      </c>
      <c r="I1716" s="127">
        <v>44586</v>
      </c>
      <c r="J1716" s="66" t="s">
        <v>2379</v>
      </c>
      <c r="K1716" s="83" t="s">
        <v>4351</v>
      </c>
      <c r="L1716" s="30">
        <v>61948</v>
      </c>
      <c r="M1716" s="83" t="str">
        <f>VLOOKUP(L1716,Kardex!$A$1:$I$4996,2,FALSE)</f>
        <v>TORRES MARQUEZ ANDRES</v>
      </c>
      <c r="N1716" s="83" t="str">
        <f>VLOOKUP(L1716,Kardex!$A$1:$I$4996,4,FALSE)</f>
        <v>EJECUTIVO DE SERVICIO</v>
      </c>
      <c r="O1716" s="83" t="str">
        <f>VLOOKUP(L1716,Kardex!$A$1:$I$4996,5,FALSE)</f>
        <v>JAL ZAPOPAN MARIANO OTERO</v>
      </c>
      <c r="P1716" s="49">
        <v>0.3</v>
      </c>
      <c r="Q1716" s="120">
        <f t="shared" si="53"/>
        <v>195</v>
      </c>
    </row>
    <row r="1717" spans="1:17" s="125" customFormat="1" ht="12" customHeight="1">
      <c r="A1717" s="83" t="s">
        <v>2332</v>
      </c>
      <c r="B1717" s="84" t="s">
        <v>1249</v>
      </c>
      <c r="C1717" s="34">
        <v>1001900000415</v>
      </c>
      <c r="D1717" s="35">
        <v>5000</v>
      </c>
      <c r="E1717" s="67">
        <f t="shared" si="52"/>
        <v>1300</v>
      </c>
      <c r="F1717" s="68">
        <v>0.26</v>
      </c>
      <c r="G1717" s="65"/>
      <c r="H1717" s="65" t="s">
        <v>2266</v>
      </c>
      <c r="I1717" s="127">
        <v>44586</v>
      </c>
      <c r="J1717" s="66" t="s">
        <v>2379</v>
      </c>
      <c r="K1717" s="83" t="s">
        <v>3952</v>
      </c>
      <c r="L1717" s="30">
        <v>62674</v>
      </c>
      <c r="M1717" s="83" t="str">
        <f>VLOOKUP(L1717,Kardex!$A$1:$I$4996,2,FALSE)</f>
        <v>AGUIRRE CALDERON ANA LILIA</v>
      </c>
      <c r="N1717" s="83" t="str">
        <f>VLOOKUP(L1717,Kardex!$A$1:$I$4996,4,FALSE)</f>
        <v>ASESOR</v>
      </c>
      <c r="O1717" s="83" t="str">
        <f>VLOOKUP(L1717,Kardex!$A$1:$I$4996,5,FALSE)</f>
        <v>JAL ZAPOPAN ANDARES BANCO</v>
      </c>
      <c r="P1717" s="49">
        <v>0.3</v>
      </c>
      <c r="Q1717" s="120">
        <f t="shared" si="53"/>
        <v>390</v>
      </c>
    </row>
    <row r="1718" spans="1:17" s="125" customFormat="1" ht="12" customHeight="1">
      <c r="A1718" s="83" t="s">
        <v>2332</v>
      </c>
      <c r="B1718" s="84" t="s">
        <v>1249</v>
      </c>
      <c r="C1718" s="34">
        <v>1001900000417</v>
      </c>
      <c r="D1718" s="35">
        <v>5000</v>
      </c>
      <c r="E1718" s="67">
        <f t="shared" si="52"/>
        <v>1300</v>
      </c>
      <c r="F1718" s="68">
        <v>0.26</v>
      </c>
      <c r="G1718" s="65"/>
      <c r="H1718" s="65" t="s">
        <v>2266</v>
      </c>
      <c r="I1718" s="127">
        <v>44586</v>
      </c>
      <c r="J1718" s="66" t="s">
        <v>2379</v>
      </c>
      <c r="K1718" s="83" t="s">
        <v>3952</v>
      </c>
      <c r="L1718" s="30">
        <v>62674</v>
      </c>
      <c r="M1718" s="83" t="str">
        <f>VLOOKUP(L1718,Kardex!$A$1:$I$4996,2,FALSE)</f>
        <v>AGUIRRE CALDERON ANA LILIA</v>
      </c>
      <c r="N1718" s="83" t="str">
        <f>VLOOKUP(L1718,Kardex!$A$1:$I$4996,4,FALSE)</f>
        <v>ASESOR</v>
      </c>
      <c r="O1718" s="83" t="str">
        <f>VLOOKUP(L1718,Kardex!$A$1:$I$4996,5,FALSE)</f>
        <v>JAL ZAPOPAN ANDARES BANCO</v>
      </c>
      <c r="P1718" s="49">
        <v>0.3</v>
      </c>
      <c r="Q1718" s="120">
        <f t="shared" si="53"/>
        <v>390</v>
      </c>
    </row>
    <row r="1719" spans="1:17" s="125" customFormat="1" ht="12" customHeight="1">
      <c r="A1719" s="83" t="s">
        <v>2332</v>
      </c>
      <c r="B1719" s="84" t="s">
        <v>1249</v>
      </c>
      <c r="C1719" s="34">
        <v>1001600000732</v>
      </c>
      <c r="D1719" s="35">
        <v>7500</v>
      </c>
      <c r="E1719" s="67">
        <f t="shared" si="52"/>
        <v>1950</v>
      </c>
      <c r="F1719" s="68">
        <v>0.26</v>
      </c>
      <c r="G1719" s="65"/>
      <c r="H1719" s="65" t="s">
        <v>2266</v>
      </c>
      <c r="I1719" s="127">
        <v>44587</v>
      </c>
      <c r="J1719" s="66" t="s">
        <v>2379</v>
      </c>
      <c r="K1719" s="83" t="s">
        <v>4352</v>
      </c>
      <c r="L1719" s="30">
        <v>50522</v>
      </c>
      <c r="M1719" s="83" t="str">
        <f>VLOOKUP(L1719,Kardex!$A$1:$I$4996,2,FALSE)</f>
        <v>PIÑA CHAVEZ CONCEPCION</v>
      </c>
      <c r="N1719" s="83" t="str">
        <f>VLOOKUP(L1719,Kardex!$A$1:$I$4996,4,FALSE)</f>
        <v>ASESOR</v>
      </c>
      <c r="O1719" s="83" t="str">
        <f>VLOOKUP(L1719,Kardex!$A$1:$I$4996,5,FALSE)</f>
        <v>MOR CUERNAVACA DOMINGO DIEZ</v>
      </c>
      <c r="P1719" s="49">
        <v>0.3</v>
      </c>
      <c r="Q1719" s="120">
        <f t="shared" si="53"/>
        <v>585</v>
      </c>
    </row>
    <row r="1720" spans="1:17" s="125" customFormat="1" ht="12" customHeight="1">
      <c r="A1720" s="83" t="s">
        <v>2332</v>
      </c>
      <c r="B1720" s="84" t="s">
        <v>1249</v>
      </c>
      <c r="C1720" s="34">
        <v>1001700000801</v>
      </c>
      <c r="D1720" s="35">
        <v>12500</v>
      </c>
      <c r="E1720" s="67">
        <f t="shared" si="52"/>
        <v>3250</v>
      </c>
      <c r="F1720" s="68">
        <v>0.26</v>
      </c>
      <c r="G1720" s="65"/>
      <c r="H1720" s="65" t="s">
        <v>2266</v>
      </c>
      <c r="I1720" s="127">
        <v>44587</v>
      </c>
      <c r="J1720" s="66" t="s">
        <v>2379</v>
      </c>
      <c r="K1720" s="83" t="s">
        <v>4353</v>
      </c>
      <c r="L1720" s="30">
        <v>60847</v>
      </c>
      <c r="M1720" s="83" t="str">
        <f>VLOOKUP(L1720,Kardex!$A$1:$I$4996,2,FALSE)</f>
        <v>LARRAGA  ALMAZAN ALFREDO</v>
      </c>
      <c r="N1720" s="83" t="str">
        <f>VLOOKUP(L1720,Kardex!$A$1:$I$4996,4,FALSE)</f>
        <v>ASESOR</v>
      </c>
      <c r="O1720" s="83" t="str">
        <f>VLOOKUP(L1720,Kardex!$A$1:$I$4996,5,FALSE)</f>
        <v>BAJA</v>
      </c>
      <c r="P1720" s="49">
        <v>0.3</v>
      </c>
      <c r="Q1720" s="120">
        <f t="shared" si="53"/>
        <v>975</v>
      </c>
    </row>
    <row r="1721" spans="1:17" s="125" customFormat="1" ht="12" customHeight="1">
      <c r="A1721" s="83" t="s">
        <v>2332</v>
      </c>
      <c r="B1721" s="84" t="s">
        <v>1249</v>
      </c>
      <c r="C1721" s="34">
        <v>1001800000139</v>
      </c>
      <c r="D1721" s="35">
        <v>10000</v>
      </c>
      <c r="E1721" s="67">
        <f t="shared" si="52"/>
        <v>2600</v>
      </c>
      <c r="F1721" s="68">
        <v>0.26</v>
      </c>
      <c r="G1721" s="65"/>
      <c r="H1721" s="65" t="s">
        <v>2266</v>
      </c>
      <c r="I1721" s="127">
        <v>44587</v>
      </c>
      <c r="J1721" s="66" t="s">
        <v>2379</v>
      </c>
      <c r="K1721" s="83" t="s">
        <v>4354</v>
      </c>
      <c r="L1721" s="30">
        <v>97641</v>
      </c>
      <c r="M1721" s="83" t="str">
        <f>VLOOKUP(L1721,Kardex!$A$1:$I$4996,2,FALSE)</f>
        <v>OLIVARES ALVAREZ MARGARITA</v>
      </c>
      <c r="N1721" s="83" t="str">
        <f>VLOOKUP(L1721,Kardex!$A$1:$I$4996,4,FALSE)</f>
        <v>ASESOR SENIOR</v>
      </c>
      <c r="O1721" s="83" t="str">
        <f>VLOOKUP(L1721,Kardex!$A$1:$I$4996,5,FALSE)</f>
        <v>JAL GDL PLAZA MEXICO</v>
      </c>
      <c r="P1721" s="49">
        <v>0.3</v>
      </c>
      <c r="Q1721" s="120">
        <f t="shared" si="53"/>
        <v>780</v>
      </c>
    </row>
    <row r="1722" spans="1:17" s="125" customFormat="1" ht="12" customHeight="1">
      <c r="A1722" s="83" t="s">
        <v>2332</v>
      </c>
      <c r="B1722" s="84" t="s">
        <v>1249</v>
      </c>
      <c r="C1722" s="34">
        <v>1001600000119</v>
      </c>
      <c r="D1722" s="35">
        <v>12500</v>
      </c>
      <c r="E1722" s="67">
        <f t="shared" si="52"/>
        <v>3250</v>
      </c>
      <c r="F1722" s="68">
        <v>0.26</v>
      </c>
      <c r="G1722" s="65"/>
      <c r="H1722" s="65" t="s">
        <v>2266</v>
      </c>
      <c r="I1722" s="127">
        <v>44588</v>
      </c>
      <c r="J1722" s="66" t="s">
        <v>2379</v>
      </c>
      <c r="K1722" s="83" t="s">
        <v>4355</v>
      </c>
      <c r="L1722" s="30">
        <v>60847</v>
      </c>
      <c r="M1722" s="83" t="str">
        <f>VLOOKUP(L1722,Kardex!$A$1:$I$4996,2,FALSE)</f>
        <v>LARRAGA  ALMAZAN ALFREDO</v>
      </c>
      <c r="N1722" s="83" t="str">
        <f>VLOOKUP(L1722,Kardex!$A$1:$I$4996,4,FALSE)</f>
        <v>ASESOR</v>
      </c>
      <c r="O1722" s="83" t="str">
        <f>VLOOKUP(L1722,Kardex!$A$1:$I$4996,5,FALSE)</f>
        <v>BAJA</v>
      </c>
      <c r="P1722" s="49">
        <v>0.3</v>
      </c>
      <c r="Q1722" s="120">
        <f t="shared" si="53"/>
        <v>975</v>
      </c>
    </row>
    <row r="1723" spans="1:17" s="125" customFormat="1" ht="12" customHeight="1">
      <c r="A1723" s="83" t="s">
        <v>2332</v>
      </c>
      <c r="B1723" s="84" t="s">
        <v>1249</v>
      </c>
      <c r="C1723" s="34">
        <v>1001600000803</v>
      </c>
      <c r="D1723" s="35">
        <v>5000</v>
      </c>
      <c r="E1723" s="67">
        <f t="shared" si="52"/>
        <v>1300</v>
      </c>
      <c r="F1723" s="68">
        <v>0.26</v>
      </c>
      <c r="G1723" s="65"/>
      <c r="H1723" s="65" t="s">
        <v>2266</v>
      </c>
      <c r="I1723" s="127">
        <v>44588</v>
      </c>
      <c r="J1723" s="66" t="s">
        <v>2379</v>
      </c>
      <c r="K1723" s="83" t="s">
        <v>4356</v>
      </c>
      <c r="L1723" s="30">
        <v>60426</v>
      </c>
      <c r="M1723" s="83" t="str">
        <f>VLOOKUP(L1723,Kardex!$A$1:$I$4996,2,FALSE)</f>
        <v>BAJA</v>
      </c>
      <c r="N1723" s="83" t="str">
        <f>VLOOKUP(L1723,Kardex!$A$1:$I$4996,4,FALSE)</f>
        <v>BAJA</v>
      </c>
      <c r="O1723" s="83" t="str">
        <f>VLOOKUP(L1723,Kardex!$A$1:$I$4996,5,FALSE)</f>
        <v>BAJA</v>
      </c>
      <c r="P1723" s="49">
        <v>0.3</v>
      </c>
      <c r="Q1723" s="120">
        <f t="shared" si="53"/>
        <v>390</v>
      </c>
    </row>
    <row r="1724" spans="1:17" s="125" customFormat="1" ht="12" customHeight="1">
      <c r="A1724" s="83" t="s">
        <v>2332</v>
      </c>
      <c r="B1724" s="84" t="s">
        <v>1249</v>
      </c>
      <c r="C1724" s="34">
        <v>1001700000837</v>
      </c>
      <c r="D1724" s="35">
        <v>5000</v>
      </c>
      <c r="E1724" s="67">
        <f t="shared" si="52"/>
        <v>1300</v>
      </c>
      <c r="F1724" s="68">
        <v>0.26</v>
      </c>
      <c r="G1724" s="65"/>
      <c r="H1724" s="65" t="s">
        <v>2266</v>
      </c>
      <c r="I1724" s="127">
        <v>44588</v>
      </c>
      <c r="J1724" s="66" t="s">
        <v>2379</v>
      </c>
      <c r="K1724" s="83" t="s">
        <v>4357</v>
      </c>
      <c r="L1724" s="30">
        <v>51290</v>
      </c>
      <c r="M1724" s="83" t="str">
        <f>VLOOKUP(L1724,Kardex!$A$1:$I$4996,2,FALSE)</f>
        <v>ALONSO TORRES EDGAR OSWALDO</v>
      </c>
      <c r="N1724" s="83" t="str">
        <f>VLOOKUP(L1724,Kardex!$A$1:$I$4996,4,FALSE)</f>
        <v>ASESOR</v>
      </c>
      <c r="O1724" s="83" t="str">
        <f>VLOOKUP(L1724,Kardex!$A$1:$I$4996,5,FALSE)</f>
        <v>SLP SAN LUIS POTOSI PEDREGAL</v>
      </c>
      <c r="P1724" s="49">
        <v>0.3</v>
      </c>
      <c r="Q1724" s="120">
        <f t="shared" si="53"/>
        <v>390</v>
      </c>
    </row>
    <row r="1725" spans="1:17" s="125" customFormat="1" ht="12" customHeight="1">
      <c r="A1725" s="83" t="s">
        <v>2332</v>
      </c>
      <c r="B1725" s="84" t="s">
        <v>1249</v>
      </c>
      <c r="C1725" s="34">
        <v>1001600000887</v>
      </c>
      <c r="D1725" s="35">
        <v>2500</v>
      </c>
      <c r="E1725" s="67">
        <f t="shared" si="52"/>
        <v>650</v>
      </c>
      <c r="F1725" s="68">
        <v>0.26</v>
      </c>
      <c r="G1725" s="65"/>
      <c r="H1725" s="65" t="s">
        <v>2266</v>
      </c>
      <c r="I1725" s="127">
        <v>44589</v>
      </c>
      <c r="J1725" s="66" t="s">
        <v>2379</v>
      </c>
      <c r="K1725" s="83" t="s">
        <v>2444</v>
      </c>
      <c r="L1725" s="30">
        <v>60340</v>
      </c>
      <c r="M1725" s="83" t="str">
        <f>VLOOKUP(L1725,Kardex!$A$1:$I$4996,2,FALSE)</f>
        <v>VENEGAS GUTIERREZ VICTOR</v>
      </c>
      <c r="N1725" s="83" t="str">
        <f>VLOOKUP(L1725,Kardex!$A$1:$I$4996,4,FALSE)</f>
        <v>DIRECTOR DE CENTRO FINANCIERO</v>
      </c>
      <c r="O1725" s="83" t="str">
        <f>VLOOKUP(L1725,Kardex!$A$1:$I$4996,5,FALSE)</f>
        <v>HGO PACHUCA CAMINO REAL</v>
      </c>
      <c r="P1725" s="49">
        <v>0.3</v>
      </c>
      <c r="Q1725" s="120">
        <f t="shared" si="53"/>
        <v>195</v>
      </c>
    </row>
    <row r="1726" spans="1:17" s="125" customFormat="1" ht="12" customHeight="1">
      <c r="A1726" s="83" t="s">
        <v>2332</v>
      </c>
      <c r="B1726" s="84" t="s">
        <v>1249</v>
      </c>
      <c r="C1726" s="34">
        <v>1001600000894</v>
      </c>
      <c r="D1726" s="35">
        <v>5000</v>
      </c>
      <c r="E1726" s="67">
        <f t="shared" si="52"/>
        <v>1300</v>
      </c>
      <c r="F1726" s="68">
        <v>0.26</v>
      </c>
      <c r="G1726" s="65"/>
      <c r="H1726" s="65" t="s">
        <v>2266</v>
      </c>
      <c r="I1726" s="127">
        <v>44589</v>
      </c>
      <c r="J1726" s="66" t="s">
        <v>2379</v>
      </c>
      <c r="K1726" s="83" t="s">
        <v>4358</v>
      </c>
      <c r="L1726" s="30">
        <v>62051</v>
      </c>
      <c r="M1726" s="83" t="str">
        <f>VLOOKUP(L1726,Kardex!$A$1:$I$4996,2,FALSE)</f>
        <v>PARDO TORRES MARIANA</v>
      </c>
      <c r="N1726" s="83" t="str">
        <f>VLOOKUP(L1726,Kardex!$A$1:$I$4996,4,FALSE)</f>
        <v>ASESOR</v>
      </c>
      <c r="O1726" s="83" t="str">
        <f>VLOOKUP(L1726,Kardex!$A$1:$I$4996,5,FALSE)</f>
        <v>CD MX SANTA FE CENTRO COMERCIAL</v>
      </c>
      <c r="P1726" s="49">
        <v>0.3</v>
      </c>
      <c r="Q1726" s="120">
        <f t="shared" si="53"/>
        <v>390</v>
      </c>
    </row>
    <row r="1727" spans="1:17" s="125" customFormat="1" ht="12" customHeight="1">
      <c r="A1727" s="83" t="s">
        <v>2332</v>
      </c>
      <c r="B1727" s="84" t="s">
        <v>1249</v>
      </c>
      <c r="C1727" s="34">
        <v>1001700000748</v>
      </c>
      <c r="D1727" s="35">
        <v>5000</v>
      </c>
      <c r="E1727" s="67">
        <f t="shared" si="52"/>
        <v>1300</v>
      </c>
      <c r="F1727" s="68">
        <v>0.26</v>
      </c>
      <c r="G1727" s="65"/>
      <c r="H1727" s="65" t="s">
        <v>2266</v>
      </c>
      <c r="I1727" s="127">
        <v>44589</v>
      </c>
      <c r="J1727" s="66" t="s">
        <v>2379</v>
      </c>
      <c r="K1727" s="83" t="s">
        <v>4359</v>
      </c>
      <c r="L1727" s="30">
        <v>5085</v>
      </c>
      <c r="M1727" s="83" t="str">
        <f>VLOOKUP(L1727,Kardex!$A$1:$I$4996,2,FALSE)</f>
        <v>TEJEDA REYES ANA CLAUDIA</v>
      </c>
      <c r="N1727" s="83" t="str">
        <f>VLOOKUP(L1727,Kardex!$A$1:$I$4996,4,FALSE)</f>
        <v>ASESOR</v>
      </c>
      <c r="O1727" s="83" t="str">
        <f>VLOOKUP(L1727,Kardex!$A$1:$I$4996,5,FALSE)</f>
        <v>CD MX SANTA FE GLEZ CAMARENA</v>
      </c>
      <c r="P1727" s="49">
        <v>0.3</v>
      </c>
      <c r="Q1727" s="120">
        <f t="shared" si="53"/>
        <v>390</v>
      </c>
    </row>
    <row r="1728" spans="1:17" s="125" customFormat="1" ht="12" customHeight="1">
      <c r="A1728" s="83" t="s">
        <v>2332</v>
      </c>
      <c r="B1728" s="84" t="s">
        <v>1249</v>
      </c>
      <c r="C1728" s="34">
        <v>1001700000792</v>
      </c>
      <c r="D1728" s="35">
        <v>5000</v>
      </c>
      <c r="E1728" s="67">
        <f t="shared" si="52"/>
        <v>1300</v>
      </c>
      <c r="F1728" s="68">
        <v>0.26</v>
      </c>
      <c r="G1728" s="65"/>
      <c r="H1728" s="65" t="s">
        <v>2266</v>
      </c>
      <c r="I1728" s="127">
        <v>44589</v>
      </c>
      <c r="J1728" s="66" t="s">
        <v>2379</v>
      </c>
      <c r="K1728" s="83" t="s">
        <v>4360</v>
      </c>
      <c r="L1728" s="30">
        <v>52297</v>
      </c>
      <c r="M1728" s="83" t="str">
        <f>VLOOKUP(L1728,Kardex!$A$1:$I$4996,2,FALSE)</f>
        <v>MACOTELA MORA LUZ PATRICIA</v>
      </c>
      <c r="N1728" s="83" t="str">
        <f>VLOOKUP(L1728,Kardex!$A$1:$I$4996,4,FALSE)</f>
        <v>ASESOR SENIOR</v>
      </c>
      <c r="O1728" s="83" t="str">
        <f>VLOOKUP(L1728,Kardex!$A$1:$I$4996,5,FALSE)</f>
        <v>CD MX PATIO UNIVERSIDAD</v>
      </c>
      <c r="P1728" s="49">
        <v>0.3</v>
      </c>
      <c r="Q1728" s="120">
        <f t="shared" si="53"/>
        <v>390</v>
      </c>
    </row>
    <row r="1729" spans="1:17" s="125" customFormat="1" ht="12" customHeight="1">
      <c r="A1729" s="83" t="s">
        <v>2332</v>
      </c>
      <c r="B1729" s="84" t="s">
        <v>1249</v>
      </c>
      <c r="C1729" s="34">
        <v>1001700000794</v>
      </c>
      <c r="D1729" s="35">
        <v>5000</v>
      </c>
      <c r="E1729" s="67">
        <f t="shared" si="52"/>
        <v>1300</v>
      </c>
      <c r="F1729" s="68">
        <v>0.26</v>
      </c>
      <c r="G1729" s="65"/>
      <c r="H1729" s="65" t="s">
        <v>2266</v>
      </c>
      <c r="I1729" s="127">
        <v>44589</v>
      </c>
      <c r="J1729" s="66" t="s">
        <v>2379</v>
      </c>
      <c r="K1729" s="83" t="s">
        <v>4361</v>
      </c>
      <c r="L1729" s="30">
        <v>52297</v>
      </c>
      <c r="M1729" s="83" t="str">
        <f>VLOOKUP(L1729,Kardex!$A$1:$I$4996,2,FALSE)</f>
        <v>MACOTELA MORA LUZ PATRICIA</v>
      </c>
      <c r="N1729" s="83" t="str">
        <f>VLOOKUP(L1729,Kardex!$A$1:$I$4996,4,FALSE)</f>
        <v>ASESOR SENIOR</v>
      </c>
      <c r="O1729" s="83" t="str">
        <f>VLOOKUP(L1729,Kardex!$A$1:$I$4996,5,FALSE)</f>
        <v>CD MX PATIO UNIVERSIDAD</v>
      </c>
      <c r="P1729" s="49">
        <v>0.3</v>
      </c>
      <c r="Q1729" s="120">
        <f t="shared" si="53"/>
        <v>390</v>
      </c>
    </row>
    <row r="1730" spans="1:17" s="125" customFormat="1" ht="12" customHeight="1">
      <c r="A1730" s="83" t="s">
        <v>2332</v>
      </c>
      <c r="B1730" s="84" t="s">
        <v>1249</v>
      </c>
      <c r="C1730" s="34">
        <v>1001700000800</v>
      </c>
      <c r="D1730" s="35">
        <v>2500</v>
      </c>
      <c r="E1730" s="67">
        <f t="shared" si="52"/>
        <v>650</v>
      </c>
      <c r="F1730" s="68">
        <v>0.26</v>
      </c>
      <c r="G1730" s="65"/>
      <c r="H1730" s="65" t="s">
        <v>2266</v>
      </c>
      <c r="I1730" s="127">
        <v>44589</v>
      </c>
      <c r="J1730" s="66" t="s">
        <v>2379</v>
      </c>
      <c r="K1730" s="83" t="s">
        <v>4362</v>
      </c>
      <c r="L1730" s="30">
        <v>173</v>
      </c>
      <c r="M1730" s="83" t="str">
        <f>VLOOKUP(L1730,Kardex!$A$1:$I$4996,2,FALSE)</f>
        <v>LEIJA GUTIERREZ JOSE LUIS RAUL</v>
      </c>
      <c r="N1730" s="83" t="str">
        <f>VLOOKUP(L1730,Kardex!$A$1:$I$4996,4,FALSE)</f>
        <v>ASESOR SENIOR</v>
      </c>
      <c r="O1730" s="83" t="str">
        <f>VLOOKUP(L1730,Kardex!$A$1:$I$4996,5,FALSE)</f>
        <v>SLP SAN LUIS POTOSI PEDREGAL</v>
      </c>
      <c r="P1730" s="49">
        <v>0.3</v>
      </c>
      <c r="Q1730" s="120">
        <f t="shared" si="53"/>
        <v>195</v>
      </c>
    </row>
    <row r="1731" spans="1:17" s="125" customFormat="1" ht="12" customHeight="1">
      <c r="A1731" s="83" t="s">
        <v>2332</v>
      </c>
      <c r="B1731" s="84" t="s">
        <v>1249</v>
      </c>
      <c r="C1731" s="34">
        <v>1001700000981</v>
      </c>
      <c r="D1731" s="35">
        <v>5000</v>
      </c>
      <c r="E1731" s="67">
        <f t="shared" ref="E1731:E1788" si="54">+D1731*F1731</f>
        <v>1300</v>
      </c>
      <c r="F1731" s="68">
        <v>0.26</v>
      </c>
      <c r="G1731" s="65"/>
      <c r="H1731" s="65" t="s">
        <v>2266</v>
      </c>
      <c r="I1731" s="127">
        <v>44589</v>
      </c>
      <c r="J1731" s="66" t="s">
        <v>2379</v>
      </c>
      <c r="K1731" s="83" t="s">
        <v>4363</v>
      </c>
      <c r="L1731" s="30">
        <v>50347</v>
      </c>
      <c r="M1731" s="83" t="str">
        <f>VLOOKUP(L1731,Kardex!$A$1:$I$4996,2,FALSE)</f>
        <v>DE LA GARZA AYALA MARCELA CECILIA</v>
      </c>
      <c r="N1731" s="83" t="str">
        <f>VLOOKUP(L1731,Kardex!$A$1:$I$4996,4,FALSE)</f>
        <v>ASESOR</v>
      </c>
      <c r="O1731" s="83" t="str">
        <f>VLOOKUP(L1731,Kardex!$A$1:$I$4996,5,FALSE)</f>
        <v>NL SAN PEDRO GOMEZ MORIN</v>
      </c>
      <c r="P1731" s="49">
        <v>0.3</v>
      </c>
      <c r="Q1731" s="120">
        <f t="shared" ref="Q1731:Q1788" si="55">E1731*P1731</f>
        <v>390</v>
      </c>
    </row>
    <row r="1732" spans="1:17" s="125" customFormat="1" ht="12" customHeight="1">
      <c r="A1732" s="83" t="s">
        <v>2332</v>
      </c>
      <c r="B1732" s="84" t="s">
        <v>1249</v>
      </c>
      <c r="C1732" s="34">
        <v>1001700000989</v>
      </c>
      <c r="D1732" s="35">
        <v>5000</v>
      </c>
      <c r="E1732" s="67">
        <f t="shared" si="54"/>
        <v>1300</v>
      </c>
      <c r="F1732" s="68">
        <v>0.26</v>
      </c>
      <c r="G1732" s="65"/>
      <c r="H1732" s="65" t="s">
        <v>2266</v>
      </c>
      <c r="I1732" s="127">
        <v>44589</v>
      </c>
      <c r="J1732" s="66" t="s">
        <v>2379</v>
      </c>
      <c r="K1732" s="83" t="s">
        <v>4364</v>
      </c>
      <c r="L1732" s="30">
        <v>90174</v>
      </c>
      <c r="M1732" s="83" t="str">
        <f>VLOOKUP(L1732,Kardex!$A$1:$I$4996,2,FALSE)</f>
        <v>HERNANDEZ MARTIN CLAUDIA</v>
      </c>
      <c r="N1732" s="83" t="str">
        <f>VLOOKUP(L1732,Kardex!$A$1:$I$4996,4,FALSE)</f>
        <v>ASESOR SENIOR</v>
      </c>
      <c r="O1732" s="83" t="str">
        <f>VLOOKUP(L1732,Kardex!$A$1:$I$4996,5,FALSE)</f>
        <v>JAL ZAPOPAN MARIANO OTERO</v>
      </c>
      <c r="P1732" s="49">
        <v>0.3</v>
      </c>
      <c r="Q1732" s="120">
        <f t="shared" si="55"/>
        <v>390</v>
      </c>
    </row>
    <row r="1733" spans="1:17" s="125" customFormat="1" ht="12" customHeight="1">
      <c r="A1733" s="83" t="s">
        <v>2332</v>
      </c>
      <c r="B1733" s="84" t="s">
        <v>1249</v>
      </c>
      <c r="C1733" s="34">
        <v>1001700001079</v>
      </c>
      <c r="D1733" s="35">
        <v>12500</v>
      </c>
      <c r="E1733" s="67">
        <f t="shared" si="54"/>
        <v>3250</v>
      </c>
      <c r="F1733" s="68">
        <v>0.26</v>
      </c>
      <c r="G1733" s="65"/>
      <c r="H1733" s="65" t="s">
        <v>2266</v>
      </c>
      <c r="I1733" s="127">
        <v>44589</v>
      </c>
      <c r="J1733" s="66" t="s">
        <v>2379</v>
      </c>
      <c r="K1733" s="83" t="s">
        <v>4365</v>
      </c>
      <c r="L1733" s="30">
        <v>61445</v>
      </c>
      <c r="M1733" s="83" t="str">
        <f>VLOOKUP(L1733,Kardex!$A$1:$I$4996,2,FALSE)</f>
        <v>MARTINEZ RIVERA JOEL</v>
      </c>
      <c r="N1733" s="83" t="str">
        <f>VLOOKUP(L1733,Kardex!$A$1:$I$4996,4,FALSE)</f>
        <v>ASESOR</v>
      </c>
      <c r="O1733" s="83" t="str">
        <f>VLOOKUP(L1733,Kardex!$A$1:$I$4996,5,FALSE)</f>
        <v>QROO CANCUN PLAZA HOLLYWOOD</v>
      </c>
      <c r="P1733" s="49">
        <v>0.3</v>
      </c>
      <c r="Q1733" s="120">
        <f t="shared" si="55"/>
        <v>975</v>
      </c>
    </row>
    <row r="1734" spans="1:17" s="125" customFormat="1" ht="12" customHeight="1">
      <c r="A1734" s="83" t="s">
        <v>2332</v>
      </c>
      <c r="B1734" s="84" t="s">
        <v>1249</v>
      </c>
      <c r="C1734" s="34">
        <v>1001800000137</v>
      </c>
      <c r="D1734" s="35">
        <v>15000</v>
      </c>
      <c r="E1734" s="67">
        <f t="shared" si="54"/>
        <v>3900</v>
      </c>
      <c r="F1734" s="68">
        <v>0.26</v>
      </c>
      <c r="G1734" s="65"/>
      <c r="H1734" s="65" t="s">
        <v>2266</v>
      </c>
      <c r="I1734" s="127">
        <v>44589</v>
      </c>
      <c r="J1734" s="66" t="s">
        <v>2379</v>
      </c>
      <c r="K1734" s="83" t="s">
        <v>4354</v>
      </c>
      <c r="L1734" s="30">
        <v>97641</v>
      </c>
      <c r="M1734" s="83" t="str">
        <f>VLOOKUP(L1734,Kardex!$A$1:$I$4996,2,FALSE)</f>
        <v>OLIVARES ALVAREZ MARGARITA</v>
      </c>
      <c r="N1734" s="83" t="str">
        <f>VLOOKUP(L1734,Kardex!$A$1:$I$4996,4,FALSE)</f>
        <v>ASESOR SENIOR</v>
      </c>
      <c r="O1734" s="83" t="str">
        <f>VLOOKUP(L1734,Kardex!$A$1:$I$4996,5,FALSE)</f>
        <v>JAL GDL PLAZA MEXICO</v>
      </c>
      <c r="P1734" s="49">
        <v>0.3</v>
      </c>
      <c r="Q1734" s="120">
        <f t="shared" si="55"/>
        <v>1170</v>
      </c>
    </row>
    <row r="1735" spans="1:17" s="125" customFormat="1" ht="12" customHeight="1">
      <c r="A1735" s="83" t="s">
        <v>2332</v>
      </c>
      <c r="B1735" s="84" t="s">
        <v>1249</v>
      </c>
      <c r="C1735" s="34">
        <v>1001600000128</v>
      </c>
      <c r="D1735" s="35">
        <v>5000</v>
      </c>
      <c r="E1735" s="67">
        <f t="shared" si="54"/>
        <v>1300</v>
      </c>
      <c r="F1735" s="68">
        <v>0.26</v>
      </c>
      <c r="G1735" s="65"/>
      <c r="H1735" s="65" t="s">
        <v>2266</v>
      </c>
      <c r="I1735" s="127">
        <v>44592</v>
      </c>
      <c r="J1735" s="66" t="s">
        <v>2379</v>
      </c>
      <c r="K1735" s="83" t="s">
        <v>4366</v>
      </c>
      <c r="L1735" s="30">
        <v>97583</v>
      </c>
      <c r="M1735" s="83" t="str">
        <f>VLOOKUP(L1735,Kardex!$A$1:$I$4996,2,FALSE)</f>
        <v>HERNANDEZ PADILLA SUSANA</v>
      </c>
      <c r="N1735" s="83" t="str">
        <f>VLOOKUP(L1735,Kardex!$A$1:$I$4996,4,FALSE)</f>
        <v>ASESOR SENIOR</v>
      </c>
      <c r="O1735" s="83" t="str">
        <f>VLOOKUP(L1735,Kardex!$A$1:$I$4996,5,FALSE)</f>
        <v>JAL GDL PLAZA MEXICO</v>
      </c>
      <c r="P1735" s="49">
        <v>0.3</v>
      </c>
      <c r="Q1735" s="120">
        <f t="shared" si="55"/>
        <v>390</v>
      </c>
    </row>
    <row r="1736" spans="1:17" s="125" customFormat="1" ht="12" customHeight="1">
      <c r="A1736" s="83" t="s">
        <v>2332</v>
      </c>
      <c r="B1736" s="84" t="s">
        <v>1249</v>
      </c>
      <c r="C1736" s="34">
        <v>1001700001054</v>
      </c>
      <c r="D1736" s="35">
        <v>7500</v>
      </c>
      <c r="E1736" s="67">
        <f t="shared" si="54"/>
        <v>1950</v>
      </c>
      <c r="F1736" s="68">
        <v>0.26</v>
      </c>
      <c r="G1736" s="65"/>
      <c r="H1736" s="65" t="s">
        <v>2266</v>
      </c>
      <c r="I1736" s="127">
        <v>44592</v>
      </c>
      <c r="J1736" s="66" t="s">
        <v>2379</v>
      </c>
      <c r="K1736" s="83" t="s">
        <v>4367</v>
      </c>
      <c r="L1736" s="30">
        <v>60483</v>
      </c>
      <c r="M1736" s="83" t="str">
        <f>VLOOKUP(L1736,Kardex!$A$1:$I$4996,2,FALSE)</f>
        <v>DURON NUNGARAY VERONICA</v>
      </c>
      <c r="N1736" s="83" t="str">
        <f>VLOOKUP(L1736,Kardex!$A$1:$I$4996,4,FALSE)</f>
        <v>ASESOR</v>
      </c>
      <c r="O1736" s="83" t="str">
        <f>VLOOKUP(L1736,Kardex!$A$1:$I$4996,5,FALSE)</f>
        <v>JAL GDL PLAZA MEXICO</v>
      </c>
      <c r="P1736" s="49">
        <v>0.3</v>
      </c>
      <c r="Q1736" s="120">
        <f t="shared" si="55"/>
        <v>585</v>
      </c>
    </row>
    <row r="1737" spans="1:17" s="125" customFormat="1" ht="12" customHeight="1">
      <c r="A1737" s="83" t="s">
        <v>2337</v>
      </c>
      <c r="B1737" s="84" t="s">
        <v>1249</v>
      </c>
      <c r="C1737" s="34">
        <v>1102100000667</v>
      </c>
      <c r="D1737" s="35">
        <v>9322.9699999999993</v>
      </c>
      <c r="E1737" s="67">
        <f t="shared" si="54"/>
        <v>1211.9860999999999</v>
      </c>
      <c r="F1737" s="68">
        <v>0.13</v>
      </c>
      <c r="G1737" s="65"/>
      <c r="H1737" s="65" t="s">
        <v>2266</v>
      </c>
      <c r="I1737" s="127">
        <v>44565</v>
      </c>
      <c r="J1737" s="66" t="s">
        <v>2322</v>
      </c>
      <c r="K1737" s="83" t="s">
        <v>2427</v>
      </c>
      <c r="L1737" s="30">
        <v>99999</v>
      </c>
      <c r="M1737" s="83" t="str">
        <f>VLOOKUP(L1737,Kardex!$A$1:$I$4996,2,FALSE)</f>
        <v>SEGUROS</v>
      </c>
      <c r="N1737" s="83" t="str">
        <f>VLOOKUP(L1737,Kardex!$A$1:$I$4996,4,FALSE)</f>
        <v>SEGUROS</v>
      </c>
      <c r="O1737" s="83" t="str">
        <f>VLOOKUP(L1737,Kardex!$A$1:$I$4996,5,FALSE)</f>
        <v>SEGUROS</v>
      </c>
      <c r="P1737" s="49">
        <v>0.3</v>
      </c>
      <c r="Q1737" s="120">
        <f t="shared" si="55"/>
        <v>363.59582999999992</v>
      </c>
    </row>
    <row r="1738" spans="1:17" s="125" customFormat="1" ht="12" customHeight="1">
      <c r="A1738" s="83" t="s">
        <v>2337</v>
      </c>
      <c r="B1738" s="84" t="s">
        <v>1249</v>
      </c>
      <c r="C1738" s="34">
        <v>1612100000111</v>
      </c>
      <c r="D1738" s="35">
        <v>1874.49</v>
      </c>
      <c r="E1738" s="67">
        <f t="shared" si="54"/>
        <v>243.68370000000002</v>
      </c>
      <c r="F1738" s="68">
        <v>0.13</v>
      </c>
      <c r="G1738" s="65"/>
      <c r="H1738" s="65" t="s">
        <v>3784</v>
      </c>
      <c r="I1738" s="127">
        <v>44579</v>
      </c>
      <c r="J1738" s="66" t="s">
        <v>2322</v>
      </c>
      <c r="K1738" s="83" t="s">
        <v>2425</v>
      </c>
      <c r="L1738" s="30">
        <v>11111</v>
      </c>
      <c r="M1738" s="83" t="str">
        <f>VLOOKUP(L1738,Kardex!$A$1:$I$4996,2,FALSE)</f>
        <v>ARRENDADORA</v>
      </c>
      <c r="N1738" s="83" t="str">
        <f>VLOOKUP(L1738,Kardex!$A$1:$I$4996,4,FALSE)</f>
        <v>ARRENDADORA</v>
      </c>
      <c r="O1738" s="83" t="str">
        <f>VLOOKUP(L1738,Kardex!$A$1:$I$4996,5,FALSE)</f>
        <v>ARRENDADORA</v>
      </c>
      <c r="P1738" s="49">
        <v>0.3</v>
      </c>
      <c r="Q1738" s="120">
        <f t="shared" si="55"/>
        <v>73.105109999999996</v>
      </c>
    </row>
    <row r="1739" spans="1:17" s="125" customFormat="1" ht="12" customHeight="1">
      <c r="A1739" s="83" t="s">
        <v>2337</v>
      </c>
      <c r="B1739" s="84" t="s">
        <v>1249</v>
      </c>
      <c r="C1739" s="34">
        <v>1102200000067</v>
      </c>
      <c r="D1739" s="35">
        <v>4800.3500000000004</v>
      </c>
      <c r="E1739" s="67">
        <f t="shared" si="54"/>
        <v>624.04550000000006</v>
      </c>
      <c r="F1739" s="68">
        <v>0.13</v>
      </c>
      <c r="G1739" s="65"/>
      <c r="H1739" s="65" t="s">
        <v>2266</v>
      </c>
      <c r="I1739" s="127">
        <v>44587</v>
      </c>
      <c r="J1739" s="66" t="s">
        <v>2322</v>
      </c>
      <c r="K1739" s="83" t="s">
        <v>2427</v>
      </c>
      <c r="L1739" s="30">
        <v>99999</v>
      </c>
      <c r="M1739" s="83" t="str">
        <f>VLOOKUP(L1739,Kardex!$A$1:$I$4996,2,FALSE)</f>
        <v>SEGUROS</v>
      </c>
      <c r="N1739" s="83" t="str">
        <f>VLOOKUP(L1739,Kardex!$A$1:$I$4996,4,FALSE)</f>
        <v>SEGUROS</v>
      </c>
      <c r="O1739" s="83" t="str">
        <f>VLOOKUP(L1739,Kardex!$A$1:$I$4996,5,FALSE)</f>
        <v>SEGUROS</v>
      </c>
      <c r="P1739" s="49">
        <v>0.3</v>
      </c>
      <c r="Q1739" s="120">
        <f t="shared" si="55"/>
        <v>187.21365</v>
      </c>
    </row>
    <row r="1740" spans="1:17" s="125" customFormat="1" ht="12" customHeight="1">
      <c r="A1740" s="83" t="s">
        <v>2337</v>
      </c>
      <c r="B1740" s="84" t="s">
        <v>1249</v>
      </c>
      <c r="C1740" s="34">
        <v>3302000000129</v>
      </c>
      <c r="D1740" s="35">
        <v>1834.58</v>
      </c>
      <c r="E1740" s="67">
        <f t="shared" si="54"/>
        <v>238.49539999999999</v>
      </c>
      <c r="F1740" s="68">
        <v>0.13</v>
      </c>
      <c r="G1740" s="65"/>
      <c r="H1740" s="65" t="s">
        <v>2339</v>
      </c>
      <c r="I1740" s="127">
        <v>44572</v>
      </c>
      <c r="J1740" s="66" t="s">
        <v>2379</v>
      </c>
      <c r="K1740" s="83" t="s">
        <v>2428</v>
      </c>
      <c r="L1740" s="30">
        <v>61553</v>
      </c>
      <c r="M1740" s="83" t="str">
        <f>VLOOKUP(L1740,Kardex!$A$1:$I$4996,2,FALSE)</f>
        <v>BERNAL GONZALEZ CHRISTIAN ALFREDO</v>
      </c>
      <c r="N1740" s="83" t="str">
        <f>VLOOKUP(L1740,Kardex!$A$1:$I$4996,4,FALSE)</f>
        <v>ASESOR</v>
      </c>
      <c r="O1740" s="83" t="str">
        <f>VLOOKUP(L1740,Kardex!$A$1:$I$4996,5,FALSE)</f>
        <v>CD MX SANTA FE BANCO PB</v>
      </c>
      <c r="P1740" s="49">
        <v>0.3</v>
      </c>
      <c r="Q1740" s="120">
        <f t="shared" si="55"/>
        <v>71.54862</v>
      </c>
    </row>
    <row r="1741" spans="1:17" s="125" customFormat="1" ht="12" customHeight="1">
      <c r="A1741" s="83" t="s">
        <v>2337</v>
      </c>
      <c r="B1741" s="84" t="s">
        <v>1249</v>
      </c>
      <c r="C1741" s="34">
        <v>3922200000070</v>
      </c>
      <c r="D1741" s="35">
        <v>4605.51</v>
      </c>
      <c r="E1741" s="67">
        <f t="shared" si="54"/>
        <v>598.71630000000005</v>
      </c>
      <c r="F1741" s="68">
        <v>0.13</v>
      </c>
      <c r="G1741" s="65"/>
      <c r="H1741" s="65" t="s">
        <v>2266</v>
      </c>
      <c r="I1741" s="127">
        <v>44573</v>
      </c>
      <c r="J1741" s="66" t="s">
        <v>2379</v>
      </c>
      <c r="K1741" s="83" t="s">
        <v>4185</v>
      </c>
      <c r="L1741" s="30">
        <v>60659</v>
      </c>
      <c r="M1741" s="83" t="str">
        <f>VLOOKUP(L1741,Kardex!$A$1:$I$4996,2,FALSE)</f>
        <v>RODRIGUEZ ELIZONDO GERARDO GUADALUPE</v>
      </c>
      <c r="N1741" s="83" t="str">
        <f>VLOOKUP(L1741,Kardex!$A$1:$I$4996,4,FALSE)</f>
        <v>EJECUTIVO ASOCIADO</v>
      </c>
      <c r="O1741" s="83" t="str">
        <f>VLOOKUP(L1741,Kardex!$A$1:$I$4996,5,FALSE)</f>
        <v>TAMPS NUEVO LAREDO AV COLON</v>
      </c>
      <c r="P1741" s="49">
        <v>0.3</v>
      </c>
      <c r="Q1741" s="120">
        <f t="shared" si="55"/>
        <v>179.61489</v>
      </c>
    </row>
    <row r="1742" spans="1:17" s="125" customFormat="1" ht="12" customHeight="1">
      <c r="A1742" s="83" t="s">
        <v>2337</v>
      </c>
      <c r="B1742" s="84" t="s">
        <v>1249</v>
      </c>
      <c r="C1742" s="34">
        <v>3532000000015</v>
      </c>
      <c r="D1742" s="35">
        <v>90178.298460000005</v>
      </c>
      <c r="E1742" s="67">
        <f t="shared" si="54"/>
        <v>11723.178799800002</v>
      </c>
      <c r="F1742" s="68">
        <v>0.13</v>
      </c>
      <c r="G1742" s="65"/>
      <c r="H1742" s="65" t="s">
        <v>2266</v>
      </c>
      <c r="I1742" s="127">
        <v>44575</v>
      </c>
      <c r="J1742" s="66" t="s">
        <v>2379</v>
      </c>
      <c r="K1742" s="83" t="s">
        <v>2425</v>
      </c>
      <c r="L1742" s="30">
        <v>11111</v>
      </c>
      <c r="M1742" s="83" t="str">
        <f>VLOOKUP(L1742,Kardex!$A$1:$I$4996,2,FALSE)</f>
        <v>ARRENDADORA</v>
      </c>
      <c r="N1742" s="83" t="str">
        <f>VLOOKUP(L1742,Kardex!$A$1:$I$4996,4,FALSE)</f>
        <v>ARRENDADORA</v>
      </c>
      <c r="O1742" s="83" t="str">
        <f>VLOOKUP(L1742,Kardex!$A$1:$I$4996,5,FALSE)</f>
        <v>ARRENDADORA</v>
      </c>
      <c r="P1742" s="49">
        <v>0.3</v>
      </c>
      <c r="Q1742" s="120">
        <f t="shared" si="55"/>
        <v>3516.9536399400004</v>
      </c>
    </row>
    <row r="1743" spans="1:17" s="125" customFormat="1" ht="12" customHeight="1">
      <c r="A1743" s="83" t="s">
        <v>2337</v>
      </c>
      <c r="B1743" s="84" t="s">
        <v>1249</v>
      </c>
      <c r="C1743" s="34">
        <v>3551900000394</v>
      </c>
      <c r="D1743" s="35">
        <v>60226.77</v>
      </c>
      <c r="E1743" s="67">
        <f t="shared" si="54"/>
        <v>7829.4800999999998</v>
      </c>
      <c r="F1743" s="68">
        <v>0.13</v>
      </c>
      <c r="G1743" s="65"/>
      <c r="H1743" s="65" t="s">
        <v>2266</v>
      </c>
      <c r="I1743" s="127">
        <v>44575</v>
      </c>
      <c r="J1743" s="66" t="s">
        <v>2379</v>
      </c>
      <c r="K1743" s="83" t="s">
        <v>2425</v>
      </c>
      <c r="L1743" s="30">
        <v>11111</v>
      </c>
      <c r="M1743" s="83" t="str">
        <f>VLOOKUP(L1743,Kardex!$A$1:$I$4996,2,FALSE)</f>
        <v>ARRENDADORA</v>
      </c>
      <c r="N1743" s="83" t="str">
        <f>VLOOKUP(L1743,Kardex!$A$1:$I$4996,4,FALSE)</f>
        <v>ARRENDADORA</v>
      </c>
      <c r="O1743" s="83" t="str">
        <f>VLOOKUP(L1743,Kardex!$A$1:$I$4996,5,FALSE)</f>
        <v>ARRENDADORA</v>
      </c>
      <c r="P1743" s="49">
        <v>0.3</v>
      </c>
      <c r="Q1743" s="120">
        <f t="shared" si="55"/>
        <v>2348.8440299999997</v>
      </c>
    </row>
    <row r="1744" spans="1:17" s="125" customFormat="1" ht="12" customHeight="1">
      <c r="A1744" s="83" t="s">
        <v>2337</v>
      </c>
      <c r="B1744" s="84" t="s">
        <v>1249</v>
      </c>
      <c r="C1744" s="34">
        <v>3552100000004</v>
      </c>
      <c r="D1744" s="35">
        <v>125526.92400000001</v>
      </c>
      <c r="E1744" s="67">
        <f t="shared" si="54"/>
        <v>16318.500120000002</v>
      </c>
      <c r="F1744" s="68">
        <v>0.13</v>
      </c>
      <c r="G1744" s="65"/>
      <c r="H1744" s="65" t="s">
        <v>2266</v>
      </c>
      <c r="I1744" s="127">
        <v>44575</v>
      </c>
      <c r="J1744" s="66" t="s">
        <v>2322</v>
      </c>
      <c r="K1744" s="83" t="s">
        <v>2425</v>
      </c>
      <c r="L1744" s="30">
        <v>11111</v>
      </c>
      <c r="M1744" s="83" t="str">
        <f>VLOOKUP(L1744,Kardex!$A$1:$I$4996,2,FALSE)</f>
        <v>ARRENDADORA</v>
      </c>
      <c r="N1744" s="83" t="str">
        <f>VLOOKUP(L1744,Kardex!$A$1:$I$4996,4,FALSE)</f>
        <v>ARRENDADORA</v>
      </c>
      <c r="O1744" s="83" t="str">
        <f>VLOOKUP(L1744,Kardex!$A$1:$I$4996,5,FALSE)</f>
        <v>ARRENDADORA</v>
      </c>
      <c r="P1744" s="49">
        <v>0.3</v>
      </c>
      <c r="Q1744" s="120">
        <f t="shared" si="55"/>
        <v>4895.5500360000005</v>
      </c>
    </row>
    <row r="1745" spans="1:17" s="125" customFormat="1" ht="12" customHeight="1">
      <c r="A1745" s="83" t="s">
        <v>2337</v>
      </c>
      <c r="B1745" s="84" t="s">
        <v>1249</v>
      </c>
      <c r="C1745" s="34">
        <v>3922100000576</v>
      </c>
      <c r="D1745" s="35">
        <v>13489.75</v>
      </c>
      <c r="E1745" s="67">
        <f t="shared" si="54"/>
        <v>1753.6675</v>
      </c>
      <c r="F1745" s="68">
        <v>0.13</v>
      </c>
      <c r="G1745" s="65"/>
      <c r="H1745" s="65" t="s">
        <v>2339</v>
      </c>
      <c r="I1745" s="127">
        <v>44575</v>
      </c>
      <c r="J1745" s="66" t="s">
        <v>2322</v>
      </c>
      <c r="K1745" s="83" t="s">
        <v>2430</v>
      </c>
      <c r="L1745" s="30">
        <v>60338</v>
      </c>
      <c r="M1745" s="83" t="str">
        <f>VLOOKUP(L1745,Kardex!$A$1:$I$4996,2,FALSE)</f>
        <v>TORRES LARA URIEL RICARDO</v>
      </c>
      <c r="N1745" s="83" t="str">
        <f>VLOOKUP(L1745,Kardex!$A$1:$I$4996,4,FALSE)</f>
        <v>SUBDIRECTOR DE PROMOCION</v>
      </c>
      <c r="O1745" s="83" t="str">
        <f>VLOOKUP(L1745,Kardex!$A$1:$I$4996,5,FALSE)</f>
        <v>CD MX JULIO VERNE POLANCO</v>
      </c>
      <c r="P1745" s="49">
        <v>0.3</v>
      </c>
      <c r="Q1745" s="120">
        <f t="shared" si="55"/>
        <v>526.10024999999996</v>
      </c>
    </row>
    <row r="1746" spans="1:17" s="125" customFormat="1" ht="12" customHeight="1">
      <c r="A1746" s="83" t="s">
        <v>2337</v>
      </c>
      <c r="B1746" s="84" t="s">
        <v>1249</v>
      </c>
      <c r="C1746" s="34">
        <v>3922000000946</v>
      </c>
      <c r="D1746" s="35">
        <v>9096.81</v>
      </c>
      <c r="E1746" s="67">
        <f t="shared" si="54"/>
        <v>1182.5853</v>
      </c>
      <c r="F1746" s="68">
        <v>0.13</v>
      </c>
      <c r="G1746" s="65"/>
      <c r="H1746" s="65" t="s">
        <v>2339</v>
      </c>
      <c r="I1746" s="127">
        <v>44578</v>
      </c>
      <c r="J1746" s="66" t="s">
        <v>2379</v>
      </c>
      <c r="K1746" s="83" t="s">
        <v>2429</v>
      </c>
      <c r="L1746" s="30">
        <v>60338</v>
      </c>
      <c r="M1746" s="83" t="str">
        <f>VLOOKUP(L1746,Kardex!$A$1:$I$4996,2,FALSE)</f>
        <v>TORRES LARA URIEL RICARDO</v>
      </c>
      <c r="N1746" s="83" t="str">
        <f>VLOOKUP(L1746,Kardex!$A$1:$I$4996,4,FALSE)</f>
        <v>SUBDIRECTOR DE PROMOCION</v>
      </c>
      <c r="O1746" s="83" t="str">
        <f>VLOOKUP(L1746,Kardex!$A$1:$I$4996,5,FALSE)</f>
        <v>CD MX JULIO VERNE POLANCO</v>
      </c>
      <c r="P1746" s="49">
        <v>0.3</v>
      </c>
      <c r="Q1746" s="120">
        <f t="shared" si="55"/>
        <v>354.77558999999997</v>
      </c>
    </row>
    <row r="1747" spans="1:17" s="125" customFormat="1" ht="12" customHeight="1">
      <c r="A1747" s="83" t="s">
        <v>2337</v>
      </c>
      <c r="B1747" s="84" t="s">
        <v>1249</v>
      </c>
      <c r="C1747" s="34">
        <v>3922200000125</v>
      </c>
      <c r="D1747" s="35">
        <v>30210.3</v>
      </c>
      <c r="E1747" s="67">
        <f t="shared" si="54"/>
        <v>3927.3389999999999</v>
      </c>
      <c r="F1747" s="68">
        <v>0.13</v>
      </c>
      <c r="G1747" s="65"/>
      <c r="H1747" s="65" t="s">
        <v>2266</v>
      </c>
      <c r="I1747" s="127">
        <v>44580</v>
      </c>
      <c r="J1747" s="66" t="s">
        <v>2379</v>
      </c>
      <c r="K1747" s="83" t="s">
        <v>4368</v>
      </c>
      <c r="L1747" s="30">
        <v>62709</v>
      </c>
      <c r="M1747" s="83" t="str">
        <f>VLOOKUP(L1747,Kardex!$A$1:$I$4996,2,FALSE)</f>
        <v>SANCHEZ HUIZAR MARITZA</v>
      </c>
      <c r="N1747" s="83" t="str">
        <f>VLOOKUP(L1747,Kardex!$A$1:$I$4996,4,FALSE)</f>
        <v>ASESOR</v>
      </c>
      <c r="O1747" s="83" t="str">
        <f>VLOOKUP(L1747,Kardex!$A$1:$I$4996,5,FALSE)</f>
        <v>JAL GDL PLAZA MEXICO</v>
      </c>
      <c r="P1747" s="49">
        <v>0.3</v>
      </c>
      <c r="Q1747" s="120">
        <f t="shared" si="55"/>
        <v>1178.2016999999998</v>
      </c>
    </row>
    <row r="1748" spans="1:17" s="125" customFormat="1" ht="12" customHeight="1">
      <c r="A1748" s="83" t="s">
        <v>2337</v>
      </c>
      <c r="B1748" s="84" t="s">
        <v>1249</v>
      </c>
      <c r="C1748" s="34">
        <v>3922100004044</v>
      </c>
      <c r="D1748" s="35">
        <v>3629.35</v>
      </c>
      <c r="E1748" s="67">
        <f t="shared" si="54"/>
        <v>471.81549999999999</v>
      </c>
      <c r="F1748" s="68">
        <v>0.13</v>
      </c>
      <c r="G1748" s="65"/>
      <c r="H1748" s="65" t="s">
        <v>2266</v>
      </c>
      <c r="I1748" s="127">
        <v>44581</v>
      </c>
      <c r="J1748" s="66" t="s">
        <v>2322</v>
      </c>
      <c r="K1748" s="83" t="s">
        <v>3682</v>
      </c>
      <c r="L1748" s="30">
        <v>99999</v>
      </c>
      <c r="M1748" s="83" t="str">
        <f>VLOOKUP(L1748,Kardex!$A$1:$I$4996,2,FALSE)</f>
        <v>SEGUROS</v>
      </c>
      <c r="N1748" s="83" t="str">
        <f>VLOOKUP(L1748,Kardex!$A$1:$I$4996,4,FALSE)</f>
        <v>SEGUROS</v>
      </c>
      <c r="O1748" s="83" t="str">
        <f>VLOOKUP(L1748,Kardex!$A$1:$I$4996,5,FALSE)</f>
        <v>SEGUROS</v>
      </c>
      <c r="P1748" s="49">
        <v>0.3</v>
      </c>
      <c r="Q1748" s="120">
        <f t="shared" si="55"/>
        <v>141.54464999999999</v>
      </c>
    </row>
    <row r="1749" spans="1:17" s="125" customFormat="1" ht="12" customHeight="1">
      <c r="A1749" s="83" t="s">
        <v>2337</v>
      </c>
      <c r="B1749" s="84" t="s">
        <v>1249</v>
      </c>
      <c r="C1749" s="34">
        <v>3932200000034</v>
      </c>
      <c r="D1749" s="35">
        <v>3559.87</v>
      </c>
      <c r="E1749" s="67">
        <f t="shared" si="54"/>
        <v>445.31</v>
      </c>
      <c r="F1749" s="68">
        <v>0.12509164660507266</v>
      </c>
      <c r="G1749" s="65"/>
      <c r="H1749" s="65" t="s">
        <v>2266</v>
      </c>
      <c r="I1749" s="127">
        <v>44581</v>
      </c>
      <c r="J1749" s="66" t="s">
        <v>2322</v>
      </c>
      <c r="K1749" s="83" t="s">
        <v>4369</v>
      </c>
      <c r="L1749" s="30">
        <v>64126</v>
      </c>
      <c r="M1749" s="83" t="str">
        <f>VLOOKUP(L1749,Kardex!$A$1:$I$4996,2,FALSE)</f>
        <v>GAMBOA BELLO RAUL MANELIK</v>
      </c>
      <c r="N1749" s="83" t="str">
        <f>VLOOKUP(L1749,Kardex!$A$1:$I$4996,4,FALSE)</f>
        <v>DIRECTOR DE CENTRO FINANCIERO</v>
      </c>
      <c r="O1749" s="83" t="str">
        <f>VLOOKUP(L1749,Kardex!$A$1:$I$4996,5,FALSE)</f>
        <v>EDO MEX VALLE DORADO</v>
      </c>
      <c r="P1749" s="49">
        <v>0.3</v>
      </c>
      <c r="Q1749" s="120">
        <f t="shared" si="55"/>
        <v>133.59299999999999</v>
      </c>
    </row>
    <row r="1750" spans="1:17" s="125" customFormat="1" ht="12" customHeight="1">
      <c r="A1750" s="83" t="s">
        <v>2337</v>
      </c>
      <c r="B1750" s="84" t="s">
        <v>1249</v>
      </c>
      <c r="C1750" s="34">
        <v>3552200000015</v>
      </c>
      <c r="D1750" s="35">
        <v>50942.242226000002</v>
      </c>
      <c r="E1750" s="67">
        <f t="shared" si="54"/>
        <v>6112.77</v>
      </c>
      <c r="F1750" s="68">
        <v>0.11999412929021316</v>
      </c>
      <c r="G1750" s="65"/>
      <c r="H1750" s="65" t="s">
        <v>2266</v>
      </c>
      <c r="I1750" s="127">
        <v>44582</v>
      </c>
      <c r="J1750" s="66" t="s">
        <v>2322</v>
      </c>
      <c r="K1750" s="83" t="s">
        <v>2425</v>
      </c>
      <c r="L1750" s="30">
        <v>11111</v>
      </c>
      <c r="M1750" s="83" t="str">
        <f>VLOOKUP(L1750,Kardex!$A$1:$I$4996,2,FALSE)</f>
        <v>ARRENDADORA</v>
      </c>
      <c r="N1750" s="83" t="str">
        <f>VLOOKUP(L1750,Kardex!$A$1:$I$4996,4,FALSE)</f>
        <v>ARRENDADORA</v>
      </c>
      <c r="O1750" s="83" t="str">
        <f>VLOOKUP(L1750,Kardex!$A$1:$I$4996,5,FALSE)</f>
        <v>ARRENDADORA</v>
      </c>
      <c r="P1750" s="49">
        <v>0.3</v>
      </c>
      <c r="Q1750" s="120">
        <f t="shared" si="55"/>
        <v>1833.8310000000001</v>
      </c>
    </row>
    <row r="1751" spans="1:17" s="125" customFormat="1" ht="12" customHeight="1">
      <c r="A1751" s="83" t="s">
        <v>2337</v>
      </c>
      <c r="B1751" s="84" t="s">
        <v>1249</v>
      </c>
      <c r="C1751" s="34">
        <v>3922000000060</v>
      </c>
      <c r="D1751" s="35">
        <v>59186</v>
      </c>
      <c r="E1751" s="67">
        <f t="shared" si="54"/>
        <v>7694.18</v>
      </c>
      <c r="F1751" s="68">
        <v>0.13</v>
      </c>
      <c r="G1751" s="65"/>
      <c r="H1751" s="65" t="s">
        <v>2266</v>
      </c>
      <c r="I1751" s="127">
        <v>44582</v>
      </c>
      <c r="J1751" s="66" t="s">
        <v>2379</v>
      </c>
      <c r="K1751" s="83" t="s">
        <v>2425</v>
      </c>
      <c r="L1751" s="30">
        <v>11111</v>
      </c>
      <c r="M1751" s="83" t="str">
        <f>VLOOKUP(L1751,Kardex!$A$1:$I$4996,2,FALSE)</f>
        <v>ARRENDADORA</v>
      </c>
      <c r="N1751" s="83" t="str">
        <f>VLOOKUP(L1751,Kardex!$A$1:$I$4996,4,FALSE)</f>
        <v>ARRENDADORA</v>
      </c>
      <c r="O1751" s="83" t="str">
        <f>VLOOKUP(L1751,Kardex!$A$1:$I$4996,5,FALSE)</f>
        <v>ARRENDADORA</v>
      </c>
      <c r="P1751" s="49">
        <v>0.3</v>
      </c>
      <c r="Q1751" s="120">
        <f t="shared" si="55"/>
        <v>2308.2539999999999</v>
      </c>
    </row>
    <row r="1752" spans="1:17" s="125" customFormat="1" ht="12" customHeight="1">
      <c r="A1752" s="83" t="s">
        <v>2337</v>
      </c>
      <c r="B1752" s="84" t="s">
        <v>1249</v>
      </c>
      <c r="C1752" s="34">
        <v>3922100004353</v>
      </c>
      <c r="D1752" s="35">
        <v>10055.6</v>
      </c>
      <c r="E1752" s="67">
        <f t="shared" si="54"/>
        <v>1307.2280000000001</v>
      </c>
      <c r="F1752" s="68">
        <v>0.13</v>
      </c>
      <c r="G1752" s="65"/>
      <c r="H1752" s="65" t="s">
        <v>2266</v>
      </c>
      <c r="I1752" s="127">
        <v>44582</v>
      </c>
      <c r="J1752" s="66" t="s">
        <v>2322</v>
      </c>
      <c r="K1752" s="83" t="s">
        <v>4167</v>
      </c>
      <c r="L1752" s="30">
        <v>53676</v>
      </c>
      <c r="M1752" s="83" t="str">
        <f>VLOOKUP(L1752,Kardex!$A$1:$I$4996,2,FALSE)</f>
        <v>CAMPOS STENNER RODOLFO ALEJANDRO</v>
      </c>
      <c r="N1752" s="83" t="str">
        <f>VLOOKUP(L1752,Kardex!$A$1:$I$4996,4,FALSE)</f>
        <v>ASESOR</v>
      </c>
      <c r="O1752" s="83" t="str">
        <f>VLOOKUP(L1752,Kardex!$A$1:$I$4996,5,FALSE)</f>
        <v>COAH TORREON B INDEPENDENCIA</v>
      </c>
      <c r="P1752" s="49">
        <v>0.3</v>
      </c>
      <c r="Q1752" s="120">
        <f t="shared" si="55"/>
        <v>392.16840000000002</v>
      </c>
    </row>
    <row r="1753" spans="1:17" s="125" customFormat="1" ht="12" customHeight="1">
      <c r="A1753" s="83" t="s">
        <v>2337</v>
      </c>
      <c r="B1753" s="84" t="s">
        <v>1249</v>
      </c>
      <c r="C1753" s="34">
        <v>3922100004389</v>
      </c>
      <c r="D1753" s="35">
        <v>21951.52</v>
      </c>
      <c r="E1753" s="67">
        <f t="shared" si="54"/>
        <v>2853.6976</v>
      </c>
      <c r="F1753" s="68">
        <v>0.13</v>
      </c>
      <c r="G1753" s="65"/>
      <c r="H1753" s="65" t="s">
        <v>2266</v>
      </c>
      <c r="I1753" s="127">
        <v>44582</v>
      </c>
      <c r="J1753" s="66" t="s">
        <v>2322</v>
      </c>
      <c r="K1753" s="83" t="s">
        <v>2425</v>
      </c>
      <c r="L1753" s="30">
        <v>11111</v>
      </c>
      <c r="M1753" s="83" t="str">
        <f>VLOOKUP(L1753,Kardex!$A$1:$I$4996,2,FALSE)</f>
        <v>ARRENDADORA</v>
      </c>
      <c r="N1753" s="83" t="str">
        <f>VLOOKUP(L1753,Kardex!$A$1:$I$4996,4,FALSE)</f>
        <v>ARRENDADORA</v>
      </c>
      <c r="O1753" s="83" t="str">
        <f>VLOOKUP(L1753,Kardex!$A$1:$I$4996,5,FALSE)</f>
        <v>ARRENDADORA</v>
      </c>
      <c r="P1753" s="49">
        <v>0.3</v>
      </c>
      <c r="Q1753" s="120">
        <f t="shared" si="55"/>
        <v>856.10928000000001</v>
      </c>
    </row>
    <row r="1754" spans="1:17" s="125" customFormat="1" ht="12" customHeight="1">
      <c r="A1754" s="83" t="s">
        <v>2337</v>
      </c>
      <c r="B1754" s="84" t="s">
        <v>1249</v>
      </c>
      <c r="C1754" s="34">
        <v>3922200000113</v>
      </c>
      <c r="D1754" s="35">
        <v>5165.08</v>
      </c>
      <c r="E1754" s="67">
        <f t="shared" si="54"/>
        <v>671.46040000000005</v>
      </c>
      <c r="F1754" s="68">
        <v>0.13</v>
      </c>
      <c r="G1754" s="65"/>
      <c r="H1754" s="65" t="s">
        <v>2266</v>
      </c>
      <c r="I1754" s="127">
        <v>44585</v>
      </c>
      <c r="J1754" s="66" t="s">
        <v>2379</v>
      </c>
      <c r="K1754" s="83" t="s">
        <v>4370</v>
      </c>
      <c r="L1754" s="30">
        <v>63578</v>
      </c>
      <c r="M1754" s="83" t="str">
        <f>VLOOKUP(L1754,Kardex!$A$1:$I$4996,2,FALSE)</f>
        <v>GARCIA QUIROZ VICTORIA</v>
      </c>
      <c r="N1754" s="83" t="str">
        <f>VLOOKUP(L1754,Kardex!$A$1:$I$4996,4,FALSE)</f>
        <v>ASESOR</v>
      </c>
      <c r="O1754" s="83" t="str">
        <f>VLOOKUP(L1754,Kardex!$A$1:$I$4996,5,FALSE)</f>
        <v>SIN MAZATLAN AV DEL MAR</v>
      </c>
      <c r="P1754" s="49">
        <v>0.3</v>
      </c>
      <c r="Q1754" s="120">
        <f t="shared" si="55"/>
        <v>201.43812</v>
      </c>
    </row>
    <row r="1755" spans="1:17" s="125" customFormat="1" ht="12" customHeight="1">
      <c r="A1755" s="83" t="s">
        <v>2337</v>
      </c>
      <c r="B1755" s="84" t="s">
        <v>1249</v>
      </c>
      <c r="C1755" s="34">
        <v>3532200000066</v>
      </c>
      <c r="D1755" s="35">
        <v>144949.88336000001</v>
      </c>
      <c r="E1755" s="67">
        <f t="shared" si="54"/>
        <v>18843.484836800002</v>
      </c>
      <c r="F1755" s="68">
        <v>0.13</v>
      </c>
      <c r="G1755" s="65"/>
      <c r="H1755" s="65" t="s">
        <v>2266</v>
      </c>
      <c r="I1755" s="127">
        <v>44589</v>
      </c>
      <c r="J1755" s="66" t="s">
        <v>2322</v>
      </c>
      <c r="K1755" s="83" t="s">
        <v>2425</v>
      </c>
      <c r="L1755" s="30">
        <v>11111</v>
      </c>
      <c r="M1755" s="83" t="str">
        <f>VLOOKUP(L1755,Kardex!$A$1:$I$4996,2,FALSE)</f>
        <v>ARRENDADORA</v>
      </c>
      <c r="N1755" s="83" t="str">
        <f>VLOOKUP(L1755,Kardex!$A$1:$I$4996,4,FALSE)</f>
        <v>ARRENDADORA</v>
      </c>
      <c r="O1755" s="83" t="str">
        <f>VLOOKUP(L1755,Kardex!$A$1:$I$4996,5,FALSE)</f>
        <v>ARRENDADORA</v>
      </c>
      <c r="P1755" s="49">
        <v>0.3</v>
      </c>
      <c r="Q1755" s="120">
        <f t="shared" si="55"/>
        <v>5653.0454510400004</v>
      </c>
    </row>
    <row r="1756" spans="1:17" s="125" customFormat="1" ht="12" customHeight="1">
      <c r="A1756" s="83" t="s">
        <v>2337</v>
      </c>
      <c r="B1756" s="84" t="s">
        <v>1249</v>
      </c>
      <c r="C1756" s="34">
        <v>3552200000016</v>
      </c>
      <c r="D1756" s="35">
        <v>7011.988155</v>
      </c>
      <c r="E1756" s="67">
        <f t="shared" si="54"/>
        <v>911.55846015000009</v>
      </c>
      <c r="F1756" s="68">
        <v>0.13</v>
      </c>
      <c r="G1756" s="65"/>
      <c r="H1756" s="65" t="s">
        <v>2266</v>
      </c>
      <c r="I1756" s="127">
        <v>44589</v>
      </c>
      <c r="J1756" s="66" t="s">
        <v>2322</v>
      </c>
      <c r="K1756" s="83" t="s">
        <v>2425</v>
      </c>
      <c r="L1756" s="30">
        <v>11111</v>
      </c>
      <c r="M1756" s="83" t="str">
        <f>VLOOKUP(L1756,Kardex!$A$1:$I$4996,2,FALSE)</f>
        <v>ARRENDADORA</v>
      </c>
      <c r="N1756" s="83" t="str">
        <f>VLOOKUP(L1756,Kardex!$A$1:$I$4996,4,FALSE)</f>
        <v>ARRENDADORA</v>
      </c>
      <c r="O1756" s="83" t="str">
        <f>VLOOKUP(L1756,Kardex!$A$1:$I$4996,5,FALSE)</f>
        <v>ARRENDADORA</v>
      </c>
      <c r="P1756" s="49">
        <v>0.3</v>
      </c>
      <c r="Q1756" s="120">
        <f t="shared" si="55"/>
        <v>273.46753804500003</v>
      </c>
    </row>
    <row r="1757" spans="1:17" s="125" customFormat="1" ht="12" customHeight="1">
      <c r="A1757" s="83" t="s">
        <v>2337</v>
      </c>
      <c r="B1757" s="84" t="s">
        <v>1249</v>
      </c>
      <c r="C1757" s="34">
        <v>3552200000021</v>
      </c>
      <c r="D1757" s="35">
        <v>24560.720000000001</v>
      </c>
      <c r="E1757" s="67">
        <f t="shared" si="54"/>
        <v>3192.8936000000003</v>
      </c>
      <c r="F1757" s="68">
        <v>0.13</v>
      </c>
      <c r="G1757" s="65"/>
      <c r="H1757" s="65" t="s">
        <v>2266</v>
      </c>
      <c r="I1757" s="127">
        <v>44589</v>
      </c>
      <c r="J1757" s="66" t="s">
        <v>2322</v>
      </c>
      <c r="K1757" s="83" t="s">
        <v>2425</v>
      </c>
      <c r="L1757" s="30">
        <v>11111</v>
      </c>
      <c r="M1757" s="83" t="str">
        <f>VLOOKUP(L1757,Kardex!$A$1:$I$4996,2,FALSE)</f>
        <v>ARRENDADORA</v>
      </c>
      <c r="N1757" s="83" t="str">
        <f>VLOOKUP(L1757,Kardex!$A$1:$I$4996,4,FALSE)</f>
        <v>ARRENDADORA</v>
      </c>
      <c r="O1757" s="83" t="str">
        <f>VLOOKUP(L1757,Kardex!$A$1:$I$4996,5,FALSE)</f>
        <v>ARRENDADORA</v>
      </c>
      <c r="P1757" s="49">
        <v>0.3</v>
      </c>
      <c r="Q1757" s="120">
        <f t="shared" si="55"/>
        <v>957.86808000000008</v>
      </c>
    </row>
    <row r="1758" spans="1:17" s="125" customFormat="1" ht="12" customHeight="1">
      <c r="A1758" s="83" t="s">
        <v>2337</v>
      </c>
      <c r="B1758" s="84" t="s">
        <v>1249</v>
      </c>
      <c r="C1758" s="34">
        <v>3921900000286</v>
      </c>
      <c r="D1758" s="35">
        <v>15931.32</v>
      </c>
      <c r="E1758" s="67">
        <f t="shared" si="54"/>
        <v>2071.0716000000002</v>
      </c>
      <c r="F1758" s="68">
        <v>0.13</v>
      </c>
      <c r="G1758" s="65"/>
      <c r="H1758" s="65" t="s">
        <v>2266</v>
      </c>
      <c r="I1758" s="127">
        <v>44589</v>
      </c>
      <c r="J1758" s="66" t="s">
        <v>2379</v>
      </c>
      <c r="K1758" s="83" t="s">
        <v>2425</v>
      </c>
      <c r="L1758" s="30">
        <v>11111</v>
      </c>
      <c r="M1758" s="83" t="str">
        <f>VLOOKUP(L1758,Kardex!$A$1:$I$4996,2,FALSE)</f>
        <v>ARRENDADORA</v>
      </c>
      <c r="N1758" s="83" t="str">
        <f>VLOOKUP(L1758,Kardex!$A$1:$I$4996,4,FALSE)</f>
        <v>ARRENDADORA</v>
      </c>
      <c r="O1758" s="83" t="str">
        <f>VLOOKUP(L1758,Kardex!$A$1:$I$4996,5,FALSE)</f>
        <v>ARRENDADORA</v>
      </c>
      <c r="P1758" s="49">
        <v>0.3</v>
      </c>
      <c r="Q1758" s="120">
        <f t="shared" si="55"/>
        <v>621.32148000000007</v>
      </c>
    </row>
    <row r="1759" spans="1:17" s="125" customFormat="1" ht="12" customHeight="1">
      <c r="A1759" s="83" t="s">
        <v>2337</v>
      </c>
      <c r="B1759" s="84" t="s">
        <v>1249</v>
      </c>
      <c r="C1759" s="34">
        <v>3921900000451</v>
      </c>
      <c r="D1759" s="35">
        <v>10403.64</v>
      </c>
      <c r="E1759" s="67">
        <f t="shared" si="54"/>
        <v>1352.4731999999999</v>
      </c>
      <c r="F1759" s="68">
        <v>0.13</v>
      </c>
      <c r="G1759" s="65"/>
      <c r="H1759" s="65" t="s">
        <v>2266</v>
      </c>
      <c r="I1759" s="127">
        <v>44589</v>
      </c>
      <c r="J1759" s="66" t="s">
        <v>2379</v>
      </c>
      <c r="K1759" s="83" t="s">
        <v>2425</v>
      </c>
      <c r="L1759" s="30">
        <v>11111</v>
      </c>
      <c r="M1759" s="83" t="str">
        <f>VLOOKUP(L1759,Kardex!$A$1:$I$4996,2,FALSE)</f>
        <v>ARRENDADORA</v>
      </c>
      <c r="N1759" s="83" t="str">
        <f>VLOOKUP(L1759,Kardex!$A$1:$I$4996,4,FALSE)</f>
        <v>ARRENDADORA</v>
      </c>
      <c r="O1759" s="83" t="str">
        <f>VLOOKUP(L1759,Kardex!$A$1:$I$4996,5,FALSE)</f>
        <v>ARRENDADORA</v>
      </c>
      <c r="P1759" s="49">
        <v>0.3</v>
      </c>
      <c r="Q1759" s="120">
        <f t="shared" si="55"/>
        <v>405.74195999999995</v>
      </c>
    </row>
    <row r="1760" spans="1:17" s="125" customFormat="1" ht="12" customHeight="1">
      <c r="A1760" s="83" t="s">
        <v>2337</v>
      </c>
      <c r="B1760" s="84" t="s">
        <v>1249</v>
      </c>
      <c r="C1760" s="34">
        <v>3922100001802</v>
      </c>
      <c r="D1760" s="35">
        <v>30158.799999999999</v>
      </c>
      <c r="E1760" s="67">
        <f t="shared" si="54"/>
        <v>3920.6440000000002</v>
      </c>
      <c r="F1760" s="68">
        <v>0.13</v>
      </c>
      <c r="G1760" s="65"/>
      <c r="H1760" s="65" t="s">
        <v>3784</v>
      </c>
      <c r="I1760" s="127">
        <v>44589</v>
      </c>
      <c r="J1760" s="66" t="s">
        <v>2322</v>
      </c>
      <c r="K1760" s="83" t="s">
        <v>2341</v>
      </c>
      <c r="L1760" s="30">
        <v>63950</v>
      </c>
      <c r="M1760" s="83" t="str">
        <f>VLOOKUP(L1760,Kardex!$A$1:$I$4996,2,FALSE)</f>
        <v>RESTREPO DUQUE ALEJANDRA</v>
      </c>
      <c r="N1760" s="83" t="str">
        <f>VLOOKUP(L1760,Kardex!$A$1:$I$4996,4,FALSE)</f>
        <v>GERENTE DE PROMOCION</v>
      </c>
      <c r="O1760" s="83" t="str">
        <f>VLOOKUP(L1760,Kardex!$A$1:$I$4996,5,FALSE)</f>
        <v>BAJA</v>
      </c>
      <c r="P1760" s="49">
        <v>0.3</v>
      </c>
      <c r="Q1760" s="120">
        <f t="shared" si="55"/>
        <v>1176.1931999999999</v>
      </c>
    </row>
    <row r="1761" spans="1:17" s="125" customFormat="1" ht="12" customHeight="1">
      <c r="A1761" s="83" t="s">
        <v>2338</v>
      </c>
      <c r="B1761" s="84" t="s">
        <v>1249</v>
      </c>
      <c r="C1761" s="34">
        <v>3101800015739</v>
      </c>
      <c r="D1761" s="35">
        <v>353.31</v>
      </c>
      <c r="E1761" s="67">
        <f t="shared" si="54"/>
        <v>45.930300000000003</v>
      </c>
      <c r="F1761" s="68">
        <v>0.13</v>
      </c>
      <c r="G1761" s="65"/>
      <c r="H1761" s="65" t="s">
        <v>2339</v>
      </c>
      <c r="I1761" s="127">
        <v>44580</v>
      </c>
      <c r="J1761" s="66" t="s">
        <v>2379</v>
      </c>
      <c r="K1761" s="83" t="s">
        <v>2431</v>
      </c>
      <c r="L1761" s="30">
        <v>60352</v>
      </c>
      <c r="M1761" s="83" t="str">
        <f>VLOOKUP(L1761,Kardex!$A$1:$I$4996,2,FALSE)</f>
        <v>MALDONADO CHAVEZ DAVID ANTONIO</v>
      </c>
      <c r="N1761" s="83" t="str">
        <f>VLOOKUP(L1761,Kardex!$A$1:$I$4996,4,FALSE)</f>
        <v>SUBDIRECTOR DE PROMOCION</v>
      </c>
      <c r="O1761" s="83" t="str">
        <f>VLOOKUP(L1761,Kardex!$A$1:$I$4996,5,FALSE)</f>
        <v>CD MX SANTA FE GLEZ CAMARENA</v>
      </c>
      <c r="P1761" s="49">
        <v>0.3</v>
      </c>
      <c r="Q1761" s="120">
        <f t="shared" si="55"/>
        <v>13.77909</v>
      </c>
    </row>
    <row r="1762" spans="1:17" s="125" customFormat="1" ht="12" customHeight="1">
      <c r="A1762" s="83" t="s">
        <v>2418</v>
      </c>
      <c r="B1762" s="84" t="s">
        <v>1249</v>
      </c>
      <c r="C1762" s="34">
        <v>2392000000024</v>
      </c>
      <c r="D1762" s="35">
        <v>636.73</v>
      </c>
      <c r="E1762" s="67">
        <f t="shared" si="54"/>
        <v>191.01900000000001</v>
      </c>
      <c r="F1762" s="68">
        <v>0.3</v>
      </c>
      <c r="G1762" s="65"/>
      <c r="H1762" s="65" t="s">
        <v>2339</v>
      </c>
      <c r="I1762" s="127">
        <v>44568</v>
      </c>
      <c r="J1762" s="66" t="s">
        <v>2379</v>
      </c>
      <c r="K1762" s="83" t="s">
        <v>2433</v>
      </c>
      <c r="L1762" s="30">
        <v>53897</v>
      </c>
      <c r="M1762" s="83" t="str">
        <f>VLOOKUP(L1762,Kardex!$A$1:$I$4996,2,FALSE)</f>
        <v>FLORES BENITEZ GILA HAYDEE</v>
      </c>
      <c r="N1762" s="83" t="str">
        <f>VLOOKUP(L1762,Kardex!$A$1:$I$4996,4,FALSE)</f>
        <v>EJECUTIVO DE SERVICIO</v>
      </c>
      <c r="O1762" s="83" t="str">
        <f>VLOOKUP(L1762,Kardex!$A$1:$I$4996,5,FALSE)</f>
        <v>YUC MERIDA PLAZA LUXUS ALTABRISA</v>
      </c>
      <c r="P1762" s="49">
        <v>0.3</v>
      </c>
      <c r="Q1762" s="120">
        <f t="shared" si="55"/>
        <v>57.305700000000002</v>
      </c>
    </row>
    <row r="1763" spans="1:17" s="125" customFormat="1" ht="12" customHeight="1">
      <c r="A1763" s="83" t="s">
        <v>2418</v>
      </c>
      <c r="B1763" s="84" t="s">
        <v>1249</v>
      </c>
      <c r="C1763" s="34">
        <v>2391800000004</v>
      </c>
      <c r="D1763" s="35">
        <v>7640.72</v>
      </c>
      <c r="E1763" s="67">
        <f t="shared" si="54"/>
        <v>2292.2199999999998</v>
      </c>
      <c r="F1763" s="68">
        <v>0.30000052351087331</v>
      </c>
      <c r="G1763" s="65"/>
      <c r="H1763" s="65" t="s">
        <v>2266</v>
      </c>
      <c r="I1763" s="127">
        <v>44580</v>
      </c>
      <c r="J1763" s="66" t="s">
        <v>2379</v>
      </c>
      <c r="K1763" s="83" t="s">
        <v>4371</v>
      </c>
      <c r="L1763" s="30">
        <v>60899</v>
      </c>
      <c r="M1763" s="83" t="str">
        <f>VLOOKUP(L1763,Kardex!$A$1:$I$4996,2,FALSE)</f>
        <v>TAMAYO RODRIGUEZ CESAR</v>
      </c>
      <c r="N1763" s="83" t="str">
        <f>VLOOKUP(L1763,Kardex!$A$1:$I$4996,4,FALSE)</f>
        <v>DIRECTOR DE PROMOCION</v>
      </c>
      <c r="O1763" s="83" t="str">
        <f>VLOOKUP(L1763,Kardex!$A$1:$I$4996,5,FALSE)</f>
        <v>SIN CULIACAN TORRE STA MARIA</v>
      </c>
      <c r="P1763" s="49">
        <v>0.3</v>
      </c>
      <c r="Q1763" s="120">
        <f t="shared" si="55"/>
        <v>687.66599999999994</v>
      </c>
    </row>
    <row r="1764" spans="1:17" s="125" customFormat="1" ht="12" customHeight="1">
      <c r="A1764" s="83" t="s">
        <v>2418</v>
      </c>
      <c r="B1764" s="84" t="s">
        <v>1249</v>
      </c>
      <c r="C1764" s="34">
        <v>2391700000008</v>
      </c>
      <c r="D1764" s="35">
        <v>7640.72</v>
      </c>
      <c r="E1764" s="67">
        <f t="shared" si="54"/>
        <v>2292.2199999999998</v>
      </c>
      <c r="F1764" s="68">
        <v>0.30000052351087331</v>
      </c>
      <c r="G1764" s="65"/>
      <c r="H1764" s="65" t="s">
        <v>2266</v>
      </c>
      <c r="I1764" s="127">
        <v>44586</v>
      </c>
      <c r="J1764" s="66" t="s">
        <v>2379</v>
      </c>
      <c r="K1764" s="83" t="s">
        <v>3473</v>
      </c>
      <c r="L1764" s="30">
        <v>52339</v>
      </c>
      <c r="M1764" s="83" t="str">
        <f>VLOOKUP(L1764,Kardex!$A$1:$I$4996,2,FALSE)</f>
        <v>MACIAS FRIAS KARLA ANABEL</v>
      </c>
      <c r="N1764" s="83" t="str">
        <f>VLOOKUP(L1764,Kardex!$A$1:$I$4996,4,FALSE)</f>
        <v>ASESOR SENIOR</v>
      </c>
      <c r="O1764" s="83" t="str">
        <f>VLOOKUP(L1764,Kardex!$A$1:$I$4996,5,FALSE)</f>
        <v>EDO MEX SATELITE</v>
      </c>
      <c r="P1764" s="49">
        <v>0.3</v>
      </c>
      <c r="Q1764" s="120">
        <f t="shared" si="55"/>
        <v>687.66599999999994</v>
      </c>
    </row>
    <row r="1765" spans="1:17" s="125" customFormat="1" ht="12" customHeight="1">
      <c r="A1765" s="83" t="s">
        <v>2418</v>
      </c>
      <c r="B1765" s="84" t="s">
        <v>1249</v>
      </c>
      <c r="C1765" s="34">
        <v>2391800000015</v>
      </c>
      <c r="D1765" s="35">
        <v>7640.72</v>
      </c>
      <c r="E1765" s="67">
        <f t="shared" si="54"/>
        <v>2292.2199999999998</v>
      </c>
      <c r="F1765" s="68">
        <v>0.30000052351087331</v>
      </c>
      <c r="G1765" s="65"/>
      <c r="H1765" s="65" t="s">
        <v>2266</v>
      </c>
      <c r="I1765" s="127">
        <v>44588</v>
      </c>
      <c r="J1765" s="66" t="s">
        <v>2379</v>
      </c>
      <c r="K1765" s="83" t="s">
        <v>4372</v>
      </c>
      <c r="L1765" s="30">
        <v>52304</v>
      </c>
      <c r="M1765" s="83" t="str">
        <f>VLOOKUP(L1765,Kardex!$A$1:$I$4996,2,FALSE)</f>
        <v>MENDIOLA MARIN KARLA BIBIANA</v>
      </c>
      <c r="N1765" s="83" t="str">
        <f>VLOOKUP(L1765,Kardex!$A$1:$I$4996,4,FALSE)</f>
        <v>ASESOR SENIOR</v>
      </c>
      <c r="O1765" s="83" t="str">
        <f>VLOOKUP(L1765,Kardex!$A$1:$I$4996,5,FALSE)</f>
        <v>CD MX JULIO VERNE POLANCO</v>
      </c>
      <c r="P1765" s="49">
        <v>0.3</v>
      </c>
      <c r="Q1765" s="120">
        <f t="shared" si="55"/>
        <v>687.66599999999994</v>
      </c>
    </row>
    <row r="1766" spans="1:17" s="125" customFormat="1" ht="12" customHeight="1">
      <c r="A1766" s="83" t="s">
        <v>2418</v>
      </c>
      <c r="B1766" s="84" t="s">
        <v>1249</v>
      </c>
      <c r="C1766" s="34">
        <v>2392200000008</v>
      </c>
      <c r="D1766" s="35">
        <v>6385.52</v>
      </c>
      <c r="E1766" s="67">
        <f t="shared" si="54"/>
        <v>1915.6599999999999</v>
      </c>
      <c r="F1766" s="68">
        <v>0.30000062641726905</v>
      </c>
      <c r="G1766" s="65"/>
      <c r="H1766" s="65" t="s">
        <v>2266</v>
      </c>
      <c r="I1766" s="127">
        <v>44588</v>
      </c>
      <c r="J1766" s="66" t="s">
        <v>2322</v>
      </c>
      <c r="K1766" s="83" t="s">
        <v>3361</v>
      </c>
      <c r="L1766" s="30">
        <v>5094</v>
      </c>
      <c r="M1766" s="83" t="str">
        <f>VLOOKUP(L1766,Kardex!$A$1:$I$4996,2,FALSE)</f>
        <v>LOPEZ MARTINEZ BERENICE</v>
      </c>
      <c r="N1766" s="83" t="str">
        <f>VLOOKUP(L1766,Kardex!$A$1:$I$4996,4,FALSE)</f>
        <v>SUBDIRECTOR DE PROMOCION</v>
      </c>
      <c r="O1766" s="83" t="str">
        <f>VLOOKUP(L1766,Kardex!$A$1:$I$4996,5,FALSE)</f>
        <v>SIN MAZATLAN AV DEL MAR</v>
      </c>
      <c r="P1766" s="49">
        <v>0.3</v>
      </c>
      <c r="Q1766" s="120">
        <f t="shared" si="55"/>
        <v>574.69799999999998</v>
      </c>
    </row>
    <row r="1767" spans="1:17" s="125" customFormat="1" ht="12" customHeight="1">
      <c r="A1767" s="83" t="s">
        <v>2418</v>
      </c>
      <c r="B1767" s="84" t="s">
        <v>1249</v>
      </c>
      <c r="C1767" s="34">
        <v>2391700000018</v>
      </c>
      <c r="D1767" s="35">
        <v>7640.72</v>
      </c>
      <c r="E1767" s="67">
        <f t="shared" si="54"/>
        <v>2292.2199999999998</v>
      </c>
      <c r="F1767" s="68">
        <v>0.30000052351087331</v>
      </c>
      <c r="G1767" s="65"/>
      <c r="H1767" s="65" t="s">
        <v>2266</v>
      </c>
      <c r="I1767" s="127">
        <v>44589</v>
      </c>
      <c r="J1767" s="66" t="s">
        <v>2379</v>
      </c>
      <c r="K1767" s="83" t="s">
        <v>4373</v>
      </c>
      <c r="L1767" s="30">
        <v>52672</v>
      </c>
      <c r="M1767" s="83" t="str">
        <f>VLOOKUP(L1767,Kardex!$A$1:$I$4996,2,FALSE)</f>
        <v>SANCHEZ OJEDA ERICK</v>
      </c>
      <c r="N1767" s="83" t="str">
        <f>VLOOKUP(L1767,Kardex!$A$1:$I$4996,4,FALSE)</f>
        <v>DIRECTOR DE CENTRO FINANCIERO</v>
      </c>
      <c r="O1767" s="83" t="str">
        <f>VLOOKUP(L1767,Kardex!$A$1:$I$4996,5,FALSE)</f>
        <v>CD MX LINDAVISTA</v>
      </c>
      <c r="P1767" s="49">
        <v>0.3</v>
      </c>
      <c r="Q1767" s="120">
        <f t="shared" si="55"/>
        <v>687.66599999999994</v>
      </c>
    </row>
    <row r="1768" spans="1:17" s="125" customFormat="1" ht="12" customHeight="1">
      <c r="A1768" s="83" t="s">
        <v>2418</v>
      </c>
      <c r="B1768" s="84" t="s">
        <v>1249</v>
      </c>
      <c r="C1768" s="34">
        <v>2391800000008</v>
      </c>
      <c r="D1768" s="35">
        <v>7640.72</v>
      </c>
      <c r="E1768" s="67">
        <f t="shared" si="54"/>
        <v>2292.2199999999998</v>
      </c>
      <c r="F1768" s="68">
        <v>0.30000052351087331</v>
      </c>
      <c r="G1768" s="65"/>
      <c r="H1768" s="65" t="s">
        <v>2266</v>
      </c>
      <c r="I1768" s="127">
        <v>44589</v>
      </c>
      <c r="J1768" s="66" t="s">
        <v>2379</v>
      </c>
      <c r="K1768" s="83" t="s">
        <v>4374</v>
      </c>
      <c r="L1768" s="30">
        <v>93327</v>
      </c>
      <c r="M1768" s="83" t="str">
        <f>VLOOKUP(L1768,Kardex!$A$1:$I$4996,2,FALSE)</f>
        <v>PLIEGO MARRON GABRIELA</v>
      </c>
      <c r="N1768" s="83" t="str">
        <f>VLOOKUP(L1768,Kardex!$A$1:$I$4996,4,FALSE)</f>
        <v>ASESOR SENIOR</v>
      </c>
      <c r="O1768" s="83" t="str">
        <f>VLOOKUP(L1768,Kardex!$A$1:$I$4996,5,FALSE)</f>
        <v>QRO QUERETARO BERNARDO QUINTANA</v>
      </c>
      <c r="P1768" s="49">
        <v>0.3</v>
      </c>
      <c r="Q1768" s="120">
        <f t="shared" si="55"/>
        <v>687.66599999999994</v>
      </c>
    </row>
    <row r="1769" spans="1:17" s="125" customFormat="1" ht="12" customHeight="1">
      <c r="A1769" s="83" t="s">
        <v>2418</v>
      </c>
      <c r="B1769" s="84" t="s">
        <v>1249</v>
      </c>
      <c r="C1769" s="34">
        <v>2391900000359</v>
      </c>
      <c r="D1769" s="35">
        <v>7640.72</v>
      </c>
      <c r="E1769" s="67">
        <f t="shared" si="54"/>
        <v>2292.2199999999998</v>
      </c>
      <c r="F1769" s="68">
        <v>0.30000052351087331</v>
      </c>
      <c r="G1769" s="65"/>
      <c r="H1769" s="65" t="s">
        <v>2266</v>
      </c>
      <c r="I1769" s="127">
        <v>44589</v>
      </c>
      <c r="J1769" s="66" t="s">
        <v>2379</v>
      </c>
      <c r="K1769" s="83" t="s">
        <v>4375</v>
      </c>
      <c r="L1769" s="30">
        <v>52266</v>
      </c>
      <c r="M1769" s="83" t="str">
        <f>VLOOKUP(L1769,Kardex!$A$1:$I$4996,2,FALSE)</f>
        <v>QUIZAMAN BAZAN ALDO ARTURO</v>
      </c>
      <c r="N1769" s="83" t="str">
        <f>VLOOKUP(L1769,Kardex!$A$1:$I$4996,4,FALSE)</f>
        <v>SUBDIRECTOR DE PROMOCION</v>
      </c>
      <c r="O1769" s="83" t="str">
        <f>VLOOKUP(L1769,Kardex!$A$1:$I$4996,5,FALSE)</f>
        <v>EDO MEX SATELITE</v>
      </c>
      <c r="P1769" s="49">
        <v>0.3</v>
      </c>
      <c r="Q1769" s="120">
        <f t="shared" si="55"/>
        <v>687.66599999999994</v>
      </c>
    </row>
    <row r="1770" spans="1:17" s="125" customFormat="1" ht="12" customHeight="1">
      <c r="A1770" s="83" t="s">
        <v>2337</v>
      </c>
      <c r="B1770" s="84" t="s">
        <v>1249</v>
      </c>
      <c r="C1770" s="34">
        <v>1612100000507</v>
      </c>
      <c r="D1770" s="35">
        <v>117037.8</v>
      </c>
      <c r="E1770" s="67">
        <f t="shared" si="54"/>
        <v>15214.914000000001</v>
      </c>
      <c r="F1770" s="68">
        <v>0.13</v>
      </c>
      <c r="G1770" s="65"/>
      <c r="H1770" s="65" t="s">
        <v>3784</v>
      </c>
      <c r="I1770" s="127">
        <v>44575</v>
      </c>
      <c r="J1770" s="66" t="s">
        <v>2322</v>
      </c>
      <c r="K1770" s="83" t="s">
        <v>2434</v>
      </c>
      <c r="L1770" s="30">
        <v>99999</v>
      </c>
      <c r="M1770" s="83" t="str">
        <f>VLOOKUP(L1770,Kardex!$A$1:$I$4996,2,FALSE)</f>
        <v>SEGUROS</v>
      </c>
      <c r="N1770" s="83" t="str">
        <f>VLOOKUP(L1770,Kardex!$A$1:$I$4996,4,FALSE)</f>
        <v>SEGUROS</v>
      </c>
      <c r="O1770" s="83" t="str">
        <f>VLOOKUP(L1770,Kardex!$A$1:$I$4996,5,FALSE)</f>
        <v>SEGUROS</v>
      </c>
      <c r="P1770" s="49">
        <v>0.3</v>
      </c>
      <c r="Q1770" s="120">
        <f t="shared" si="55"/>
        <v>4564.4741999999997</v>
      </c>
    </row>
    <row r="1771" spans="1:17" s="125" customFormat="1" ht="12" customHeight="1">
      <c r="A1771" s="83" t="s">
        <v>2337</v>
      </c>
      <c r="B1771" s="84" t="s">
        <v>1249</v>
      </c>
      <c r="C1771" s="34">
        <v>1612100000070</v>
      </c>
      <c r="D1771" s="35">
        <v>1607659.94</v>
      </c>
      <c r="E1771" s="67">
        <f t="shared" si="54"/>
        <v>208995.7922</v>
      </c>
      <c r="F1771" s="68">
        <v>0.13</v>
      </c>
      <c r="G1771" s="65"/>
      <c r="H1771" s="65" t="s">
        <v>3784</v>
      </c>
      <c r="I1771" s="127">
        <v>44585</v>
      </c>
      <c r="J1771" s="66" t="s">
        <v>2322</v>
      </c>
      <c r="K1771" s="83" t="s">
        <v>2435</v>
      </c>
      <c r="L1771" s="30">
        <v>99999</v>
      </c>
      <c r="M1771" s="83" t="str">
        <f>VLOOKUP(L1771,Kardex!$A$1:$I$4996,2,FALSE)</f>
        <v>SEGUROS</v>
      </c>
      <c r="N1771" s="83" t="str">
        <f>VLOOKUP(L1771,Kardex!$A$1:$I$4996,4,FALSE)</f>
        <v>SEGUROS</v>
      </c>
      <c r="O1771" s="83" t="str">
        <f>VLOOKUP(L1771,Kardex!$A$1:$I$4996,5,FALSE)</f>
        <v>SEGUROS</v>
      </c>
      <c r="P1771" s="49">
        <v>0.3</v>
      </c>
      <c r="Q1771" s="120">
        <f t="shared" si="55"/>
        <v>62698.737659999999</v>
      </c>
    </row>
    <row r="1772" spans="1:17" s="125" customFormat="1" ht="12" customHeight="1">
      <c r="A1772" s="83" t="s">
        <v>2311</v>
      </c>
      <c r="B1772" s="84" t="s">
        <v>1249</v>
      </c>
      <c r="C1772" s="34">
        <v>4011800267128</v>
      </c>
      <c r="D1772" s="35">
        <v>1404.82</v>
      </c>
      <c r="E1772" s="67">
        <f t="shared" si="54"/>
        <v>150.59</v>
      </c>
      <c r="F1772" s="68">
        <v>0.10719522785837332</v>
      </c>
      <c r="G1772" s="65"/>
      <c r="H1772" s="65" t="s">
        <v>2265</v>
      </c>
      <c r="I1772" s="127">
        <v>44568</v>
      </c>
      <c r="J1772" s="66" t="s">
        <v>2379</v>
      </c>
      <c r="K1772" s="83" t="s">
        <v>4376</v>
      </c>
      <c r="L1772" s="30">
        <v>92170</v>
      </c>
      <c r="M1772" s="83" t="str">
        <f>VLOOKUP(L1772,Kardex!$A$1:$I$4996,2,FALSE)</f>
        <v>TROPIANO . CARMELA ANGELA</v>
      </c>
      <c r="N1772" s="83" t="str">
        <f>VLOOKUP(L1772,Kardex!$A$1:$I$4996,4,FALSE)</f>
        <v>ASESOR SENIOR</v>
      </c>
      <c r="O1772" s="83" t="str">
        <f>VLOOKUP(L1772,Kardex!$A$1:$I$4996,5,FALSE)</f>
        <v>JAL CHAPALA AJIJIC</v>
      </c>
      <c r="P1772" s="49">
        <v>0.3</v>
      </c>
      <c r="Q1772" s="120">
        <f t="shared" si="55"/>
        <v>45.177</v>
      </c>
    </row>
    <row r="1773" spans="1:17" s="125" customFormat="1" ht="12" customHeight="1">
      <c r="A1773" s="83" t="s">
        <v>2337</v>
      </c>
      <c r="B1773" s="84" t="s">
        <v>1249</v>
      </c>
      <c r="C1773" s="34">
        <v>1612100000074</v>
      </c>
      <c r="D1773" s="35">
        <v>715637.68</v>
      </c>
      <c r="E1773" s="67">
        <f t="shared" si="54"/>
        <v>93032.898400000005</v>
      </c>
      <c r="F1773" s="68">
        <v>0.13</v>
      </c>
      <c r="G1773" s="65"/>
      <c r="H1773" s="65" t="s">
        <v>3784</v>
      </c>
      <c r="I1773" s="127">
        <v>44585</v>
      </c>
      <c r="J1773" s="66" t="s">
        <v>2322</v>
      </c>
      <c r="K1773" s="83" t="s">
        <v>2435</v>
      </c>
      <c r="L1773" s="30">
        <v>99999</v>
      </c>
      <c r="M1773" s="83" t="str">
        <f>VLOOKUP(L1773,Kardex!$A$1:$I$4996,2,FALSE)</f>
        <v>SEGUROS</v>
      </c>
      <c r="N1773" s="83" t="str">
        <f>VLOOKUP(L1773,Kardex!$A$1:$I$4996,4,FALSE)</f>
        <v>SEGUROS</v>
      </c>
      <c r="O1773" s="83" t="str">
        <f>VLOOKUP(L1773,Kardex!$A$1:$I$4996,5,FALSE)</f>
        <v>SEGUROS</v>
      </c>
      <c r="P1773" s="49">
        <v>0.3</v>
      </c>
      <c r="Q1773" s="120">
        <f t="shared" si="55"/>
        <v>27909.86952</v>
      </c>
    </row>
    <row r="1774" spans="1:17" s="125" customFormat="1" ht="12" customHeight="1">
      <c r="A1774" s="83" t="s">
        <v>2337</v>
      </c>
      <c r="B1774" s="84" t="s">
        <v>1249</v>
      </c>
      <c r="C1774" s="34">
        <v>2612100000407</v>
      </c>
      <c r="D1774" s="35">
        <v>-446719.71</v>
      </c>
      <c r="E1774" s="67">
        <f t="shared" si="54"/>
        <v>-58073.562300000005</v>
      </c>
      <c r="F1774" s="68">
        <v>0.13</v>
      </c>
      <c r="G1774" s="65"/>
      <c r="H1774" s="65" t="s">
        <v>2265</v>
      </c>
      <c r="I1774" s="127">
        <v>44564</v>
      </c>
      <c r="J1774" s="66" t="s">
        <v>2322</v>
      </c>
      <c r="K1774" s="83" t="s">
        <v>2426</v>
      </c>
      <c r="L1774" s="30">
        <v>99999</v>
      </c>
      <c r="M1774" s="83" t="str">
        <f>VLOOKUP(L1774,Kardex!$A$1:$I$4996,2,FALSE)</f>
        <v>SEGUROS</v>
      </c>
      <c r="N1774" s="83" t="str">
        <f>VLOOKUP(L1774,Kardex!$A$1:$I$4996,4,FALSE)</f>
        <v>SEGUROS</v>
      </c>
      <c r="O1774" s="83" t="str">
        <f>VLOOKUP(L1774,Kardex!$A$1:$I$4996,5,FALSE)</f>
        <v>SEGUROS</v>
      </c>
      <c r="P1774" s="49">
        <v>0.3</v>
      </c>
      <c r="Q1774" s="120">
        <f t="shared" si="55"/>
        <v>-17422.06869</v>
      </c>
    </row>
    <row r="1775" spans="1:17" s="125" customFormat="1" ht="12" customHeight="1">
      <c r="A1775" s="83" t="s">
        <v>2335</v>
      </c>
      <c r="B1775" s="84" t="s">
        <v>1249</v>
      </c>
      <c r="C1775" s="34">
        <v>2882000016187</v>
      </c>
      <c r="D1775" s="35">
        <v>636.12</v>
      </c>
      <c r="E1775" s="67">
        <f t="shared" si="54"/>
        <v>108.14000000000001</v>
      </c>
      <c r="F1775" s="68">
        <v>0.16999937118782621</v>
      </c>
      <c r="G1775" s="65"/>
      <c r="H1775" s="65" t="s">
        <v>3784</v>
      </c>
      <c r="I1775" s="127">
        <v>44564</v>
      </c>
      <c r="J1775" s="66" t="s">
        <v>2379</v>
      </c>
      <c r="K1775" s="83" t="s">
        <v>2437</v>
      </c>
      <c r="L1775" s="30">
        <v>63709</v>
      </c>
      <c r="M1775" s="83" t="str">
        <f>VLOOKUP(L1775,Kardex!$A$1:$I$4996,2,FALSE)</f>
        <v>ZAVALA MORENO MARGARITA</v>
      </c>
      <c r="N1775" s="83" t="str">
        <f>VLOOKUP(L1775,Kardex!$A$1:$I$4996,4,FALSE)</f>
        <v>EJECUTIVO DE SERVICIO</v>
      </c>
      <c r="O1775" s="83" t="str">
        <f>VLOOKUP(L1775,Kardex!$A$1:$I$4996,5,FALSE)</f>
        <v>PUE CHOLULA CITY ANGELOPOLIS</v>
      </c>
      <c r="P1775" s="49">
        <v>0.3</v>
      </c>
      <c r="Q1775" s="120">
        <f t="shared" si="55"/>
        <v>32.442</v>
      </c>
    </row>
    <row r="1776" spans="1:17" s="125" customFormat="1" ht="12" customHeight="1">
      <c r="A1776" s="83" t="s">
        <v>2335</v>
      </c>
      <c r="B1776" s="84" t="s">
        <v>1249</v>
      </c>
      <c r="C1776" s="34">
        <v>2882000018654</v>
      </c>
      <c r="D1776" s="35">
        <v>2040.1</v>
      </c>
      <c r="E1776" s="67">
        <f t="shared" si="54"/>
        <v>387.61899999999997</v>
      </c>
      <c r="F1776" s="68">
        <v>0.19</v>
      </c>
      <c r="G1776" s="65"/>
      <c r="H1776" s="65" t="s">
        <v>2339</v>
      </c>
      <c r="I1776" s="127">
        <v>44564</v>
      </c>
      <c r="J1776" s="66" t="s">
        <v>2379</v>
      </c>
      <c r="K1776" s="83" t="s">
        <v>2438</v>
      </c>
      <c r="L1776" s="30">
        <v>63575</v>
      </c>
      <c r="M1776" s="83" t="str">
        <f>VLOOKUP(L1776,Kardex!$A$1:$I$4996,2,FALSE)</f>
        <v>GARCIA DAVILA LUIS ISAAC</v>
      </c>
      <c r="N1776" s="83" t="str">
        <f>VLOOKUP(L1776,Kardex!$A$1:$I$4996,4,FALSE)</f>
        <v>ASESOR</v>
      </c>
      <c r="O1776" s="83" t="str">
        <f>VLOOKUP(L1776,Kardex!$A$1:$I$4996,5,FALSE)</f>
        <v>EDO MEX VALLE DORADO</v>
      </c>
      <c r="P1776" s="49">
        <v>0.3</v>
      </c>
      <c r="Q1776" s="120">
        <f t="shared" si="55"/>
        <v>116.28569999999999</v>
      </c>
    </row>
    <row r="1777" spans="1:17" s="125" customFormat="1" ht="12" customHeight="1">
      <c r="A1777" s="83" t="s">
        <v>2335</v>
      </c>
      <c r="B1777" s="84" t="s">
        <v>1249</v>
      </c>
      <c r="C1777" s="34">
        <v>2882000031006</v>
      </c>
      <c r="D1777" s="35">
        <v>1810.45</v>
      </c>
      <c r="E1777" s="67">
        <f t="shared" si="54"/>
        <v>334.03</v>
      </c>
      <c r="F1777" s="68">
        <v>0.18450109088900549</v>
      </c>
      <c r="G1777" s="65"/>
      <c r="H1777" s="65" t="s">
        <v>3784</v>
      </c>
      <c r="I1777" s="127">
        <v>44564</v>
      </c>
      <c r="J1777" s="66" t="s">
        <v>2379</v>
      </c>
      <c r="K1777" s="83" t="s">
        <v>2440</v>
      </c>
      <c r="L1777" s="30">
        <v>60630</v>
      </c>
      <c r="M1777" s="83" t="str">
        <f>VLOOKUP(L1777,Kardex!$A$1:$I$4996,2,FALSE)</f>
        <v>CORDOVA  MUÑIZ MARIA EUGENIA</v>
      </c>
      <c r="N1777" s="83" t="str">
        <f>VLOOKUP(L1777,Kardex!$A$1:$I$4996,4,FALSE)</f>
        <v>ASESOR</v>
      </c>
      <c r="O1777" s="83" t="str">
        <f>VLOOKUP(L1777,Kardex!$A$1:$I$4996,5,FALSE)</f>
        <v>COAH TORREON B INDEPENDENCIA</v>
      </c>
      <c r="P1777" s="49">
        <v>0.3</v>
      </c>
      <c r="Q1777" s="120">
        <f t="shared" si="55"/>
        <v>100.20899999999999</v>
      </c>
    </row>
    <row r="1778" spans="1:17" s="125" customFormat="1" ht="12" customHeight="1">
      <c r="A1778" s="83" t="s">
        <v>2335</v>
      </c>
      <c r="B1778" s="84" t="s">
        <v>1249</v>
      </c>
      <c r="C1778" s="34">
        <v>2882100053741</v>
      </c>
      <c r="D1778" s="35">
        <v>-18342.560000000001</v>
      </c>
      <c r="E1778" s="67">
        <f t="shared" si="54"/>
        <v>-3485.0864000000001</v>
      </c>
      <c r="F1778" s="68">
        <v>0.19</v>
      </c>
      <c r="G1778" s="65"/>
      <c r="H1778" s="65" t="s">
        <v>2266</v>
      </c>
      <c r="I1778" s="127">
        <v>44564</v>
      </c>
      <c r="J1778" s="66" t="s">
        <v>2322</v>
      </c>
      <c r="K1778" s="83" t="s">
        <v>3701</v>
      </c>
      <c r="L1778" s="30">
        <v>64776</v>
      </c>
      <c r="M1778" s="83" t="str">
        <f>VLOOKUP(L1778,Kardex!$A$1:$I$4996,2,FALSE)</f>
        <v>DELGADO RODRIGUEZ PAMELA MARIANA</v>
      </c>
      <c r="N1778" s="83" t="str">
        <f>VLOOKUP(L1778,Kardex!$A$1:$I$4996,4,FALSE)</f>
        <v>ASESOR PATRIMONIAL ASOCIADO</v>
      </c>
      <c r="O1778" s="83" t="str">
        <f>VLOOKUP(L1778,Kardex!$A$1:$I$4996,5,FALSE)</f>
        <v>GTO SMA CENTRO</v>
      </c>
      <c r="P1778" s="49">
        <v>0.3</v>
      </c>
      <c r="Q1778" s="120">
        <f t="shared" si="55"/>
        <v>-1045.52592</v>
      </c>
    </row>
    <row r="1779" spans="1:17" s="125" customFormat="1" ht="12" customHeight="1">
      <c r="A1779" s="83" t="s">
        <v>2338</v>
      </c>
      <c r="B1779" s="84" t="s">
        <v>1249</v>
      </c>
      <c r="C1779" s="34">
        <v>3102100003029</v>
      </c>
      <c r="D1779" s="35">
        <v>302.52</v>
      </c>
      <c r="E1779" s="67">
        <f t="shared" si="54"/>
        <v>39.327599999999997</v>
      </c>
      <c r="F1779" s="68">
        <v>0.13</v>
      </c>
      <c r="G1779" s="65"/>
      <c r="H1779" s="65" t="s">
        <v>2339</v>
      </c>
      <c r="I1779" s="127">
        <v>44564</v>
      </c>
      <c r="J1779" s="66" t="s">
        <v>2322</v>
      </c>
      <c r="K1779" s="83" t="s">
        <v>2441</v>
      </c>
      <c r="L1779" s="30">
        <v>52483</v>
      </c>
      <c r="M1779" s="83" t="str">
        <f>VLOOKUP(L1779,Kardex!$A$1:$I$4996,2,FALSE)</f>
        <v>MORENO JUAREZ EDUARDO</v>
      </c>
      <c r="N1779" s="83" t="str">
        <f>VLOOKUP(L1779,Kardex!$A$1:$I$4996,4,FALSE)</f>
        <v>DIRECTOR DE CENTRO FINANCIERO</v>
      </c>
      <c r="O1779" s="83" t="str">
        <f>VLOOKUP(L1779,Kardex!$A$1:$I$4996,5,FALSE)</f>
        <v>EDO MEX TOLUCA V CARRANZA</v>
      </c>
      <c r="P1779" s="49">
        <v>0.3</v>
      </c>
      <c r="Q1779" s="120">
        <f t="shared" si="55"/>
        <v>11.798279999999998</v>
      </c>
    </row>
    <row r="1780" spans="1:17" s="125" customFormat="1" ht="12" customHeight="1">
      <c r="A1780" s="83" t="s">
        <v>2338</v>
      </c>
      <c r="B1780" s="84" t="s">
        <v>1249</v>
      </c>
      <c r="C1780" s="34">
        <v>3102100013728</v>
      </c>
      <c r="D1780" s="35">
        <v>403.29</v>
      </c>
      <c r="E1780" s="67">
        <f t="shared" si="54"/>
        <v>52.427700000000002</v>
      </c>
      <c r="F1780" s="68">
        <v>0.13</v>
      </c>
      <c r="G1780" s="65"/>
      <c r="H1780" s="65" t="s">
        <v>2339</v>
      </c>
      <c r="I1780" s="127">
        <v>44564</v>
      </c>
      <c r="J1780" s="66" t="s">
        <v>2322</v>
      </c>
      <c r="K1780" s="83" t="s">
        <v>2443</v>
      </c>
      <c r="L1780" s="30">
        <v>60732</v>
      </c>
      <c r="M1780" s="83" t="str">
        <f>VLOOKUP(L1780,Kardex!$A$1:$I$4996,2,FALSE)</f>
        <v>EGUILUZ HACES ALEJANDRA</v>
      </c>
      <c r="N1780" s="83" t="str">
        <f>VLOOKUP(L1780,Kardex!$A$1:$I$4996,4,FALSE)</f>
        <v>ASESOR</v>
      </c>
      <c r="O1780" s="83" t="str">
        <f>VLOOKUP(L1780,Kardex!$A$1:$I$4996,5,FALSE)</f>
        <v>CD MX XOLA</v>
      </c>
      <c r="P1780" s="49">
        <v>0.3</v>
      </c>
      <c r="Q1780" s="120">
        <f t="shared" si="55"/>
        <v>15.72831</v>
      </c>
    </row>
    <row r="1781" spans="1:17" s="125" customFormat="1" ht="12" customHeight="1">
      <c r="A1781" s="83" t="s">
        <v>2338</v>
      </c>
      <c r="B1781" s="84" t="s">
        <v>1249</v>
      </c>
      <c r="C1781" s="34">
        <v>3102100013787</v>
      </c>
      <c r="D1781" s="35">
        <v>939.25</v>
      </c>
      <c r="E1781" s="67">
        <f t="shared" si="54"/>
        <v>122.10250000000001</v>
      </c>
      <c r="F1781" s="68">
        <v>0.13</v>
      </c>
      <c r="G1781" s="65"/>
      <c r="H1781" s="65" t="s">
        <v>2265</v>
      </c>
      <c r="I1781" s="127">
        <v>44564</v>
      </c>
      <c r="J1781" s="66" t="s">
        <v>2322</v>
      </c>
      <c r="K1781" s="83" t="s">
        <v>4377</v>
      </c>
      <c r="L1781" s="30">
        <v>63593</v>
      </c>
      <c r="M1781" s="83" t="str">
        <f>VLOOKUP(L1781,Kardex!$A$1:$I$4996,2,FALSE)</f>
        <v>SEGUROS</v>
      </c>
      <c r="N1781" s="83" t="str">
        <f>VLOOKUP(L1781,Kardex!$A$1:$I$4996,4,FALSE)</f>
        <v>SEGUROS</v>
      </c>
      <c r="O1781" s="83" t="str">
        <f>VLOOKUP(L1781,Kardex!$A$1:$I$4996,5,FALSE)</f>
        <v>SEGUROS</v>
      </c>
      <c r="P1781" s="49">
        <v>0.3</v>
      </c>
      <c r="Q1781" s="120">
        <f t="shared" si="55"/>
        <v>36.630749999999999</v>
      </c>
    </row>
    <row r="1782" spans="1:17" s="125" customFormat="1" ht="12" customHeight="1">
      <c r="A1782" s="83" t="s">
        <v>2311</v>
      </c>
      <c r="B1782" s="84" t="s">
        <v>1249</v>
      </c>
      <c r="C1782" s="34">
        <v>4011900204898</v>
      </c>
      <c r="D1782" s="35">
        <v>633.77</v>
      </c>
      <c r="E1782" s="67">
        <f t="shared" si="54"/>
        <v>95.0655</v>
      </c>
      <c r="F1782" s="68">
        <v>0.15</v>
      </c>
      <c r="G1782" s="65"/>
      <c r="H1782" s="65" t="s">
        <v>2339</v>
      </c>
      <c r="I1782" s="127">
        <v>44564</v>
      </c>
      <c r="J1782" s="66" t="s">
        <v>2379</v>
      </c>
      <c r="K1782" s="83" t="s">
        <v>2444</v>
      </c>
      <c r="L1782" s="30">
        <v>60340</v>
      </c>
      <c r="M1782" s="83" t="str">
        <f>VLOOKUP(L1782,Kardex!$A$1:$I$4996,2,FALSE)</f>
        <v>VENEGAS GUTIERREZ VICTOR</v>
      </c>
      <c r="N1782" s="83" t="str">
        <f>VLOOKUP(L1782,Kardex!$A$1:$I$4996,4,FALSE)</f>
        <v>DIRECTOR DE CENTRO FINANCIERO</v>
      </c>
      <c r="O1782" s="83" t="str">
        <f>VLOOKUP(L1782,Kardex!$A$1:$I$4996,5,FALSE)</f>
        <v>HGO PACHUCA CAMINO REAL</v>
      </c>
      <c r="P1782" s="49">
        <v>0.3</v>
      </c>
      <c r="Q1782" s="120">
        <f t="shared" si="55"/>
        <v>28.519649999999999</v>
      </c>
    </row>
    <row r="1783" spans="1:17" s="125" customFormat="1" ht="12" customHeight="1">
      <c r="A1783" s="83" t="s">
        <v>2311</v>
      </c>
      <c r="B1783" s="84" t="s">
        <v>1249</v>
      </c>
      <c r="C1783" s="34">
        <v>4011900205140</v>
      </c>
      <c r="D1783" s="35">
        <v>314.3</v>
      </c>
      <c r="E1783" s="67">
        <f t="shared" si="54"/>
        <v>47.145000000000003</v>
      </c>
      <c r="F1783" s="68">
        <v>0.15</v>
      </c>
      <c r="G1783" s="65"/>
      <c r="H1783" s="65" t="s">
        <v>2339</v>
      </c>
      <c r="I1783" s="127">
        <v>44564</v>
      </c>
      <c r="J1783" s="66" t="s">
        <v>2379</v>
      </c>
      <c r="K1783" s="83" t="s">
        <v>2445</v>
      </c>
      <c r="L1783" s="30">
        <v>94622</v>
      </c>
      <c r="M1783" s="83" t="str">
        <f>VLOOKUP(L1783,Kardex!$A$1:$I$4996,2,FALSE)</f>
        <v>BECERRA RAMIREZ REBECA</v>
      </c>
      <c r="N1783" s="83" t="str">
        <f>VLOOKUP(L1783,Kardex!$A$1:$I$4996,4,FALSE)</f>
        <v>ASESOR</v>
      </c>
      <c r="O1783" s="83" t="str">
        <f>VLOOKUP(L1783,Kardex!$A$1:$I$4996,5,FALSE)</f>
        <v>JAL MARINA VALLARTA</v>
      </c>
      <c r="P1783" s="49">
        <v>0.3</v>
      </c>
      <c r="Q1783" s="120">
        <f t="shared" si="55"/>
        <v>14.143500000000001</v>
      </c>
    </row>
    <row r="1784" spans="1:17" s="125" customFormat="1" ht="12" customHeight="1">
      <c r="A1784" s="83" t="s">
        <v>2311</v>
      </c>
      <c r="B1784" s="84" t="s">
        <v>1249</v>
      </c>
      <c r="C1784" s="34">
        <v>4011900211166</v>
      </c>
      <c r="D1784" s="35">
        <v>540.94000000000005</v>
      </c>
      <c r="E1784" s="67">
        <f t="shared" si="54"/>
        <v>81.141000000000005</v>
      </c>
      <c r="F1784" s="68">
        <v>0.15</v>
      </c>
      <c r="G1784" s="65"/>
      <c r="H1784" s="65" t="s">
        <v>2339</v>
      </c>
      <c r="I1784" s="127">
        <v>44564</v>
      </c>
      <c r="J1784" s="66" t="s">
        <v>2379</v>
      </c>
      <c r="K1784" s="83" t="s">
        <v>2463</v>
      </c>
      <c r="L1784" s="30">
        <v>60151</v>
      </c>
      <c r="M1784" s="83" t="str">
        <f>VLOOKUP(L1784,Kardex!$A$1:$I$4996,2,FALSE)</f>
        <v>LEAL TENORIO YOLANDA</v>
      </c>
      <c r="N1784" s="83" t="str">
        <f>VLOOKUP(L1784,Kardex!$A$1:$I$4996,4,FALSE)</f>
        <v>ASESOR</v>
      </c>
      <c r="O1784" s="83" t="str">
        <f>VLOOKUP(L1784,Kardex!$A$1:$I$4996,5,FALSE)</f>
        <v>QRO QUERETARO BERNARDO QUINTANA</v>
      </c>
      <c r="P1784" s="49">
        <v>0.3</v>
      </c>
      <c r="Q1784" s="120">
        <f t="shared" si="55"/>
        <v>24.342300000000002</v>
      </c>
    </row>
    <row r="1785" spans="1:17" s="125" customFormat="1" ht="12" customHeight="1">
      <c r="A1785" s="83" t="s">
        <v>2311</v>
      </c>
      <c r="B1785" s="84" t="s">
        <v>1249</v>
      </c>
      <c r="C1785" s="34">
        <v>4011900236529</v>
      </c>
      <c r="D1785" s="35">
        <v>444.2</v>
      </c>
      <c r="E1785" s="67">
        <f t="shared" si="54"/>
        <v>66.63</v>
      </c>
      <c r="F1785" s="68">
        <v>0.15</v>
      </c>
      <c r="G1785" s="65"/>
      <c r="H1785" s="65" t="s">
        <v>2339</v>
      </c>
      <c r="I1785" s="127">
        <v>44564</v>
      </c>
      <c r="J1785" s="66" t="s">
        <v>2379</v>
      </c>
      <c r="K1785" s="83" t="s">
        <v>2446</v>
      </c>
      <c r="L1785" s="30">
        <v>62455</v>
      </c>
      <c r="M1785" s="83" t="str">
        <f>VLOOKUP(L1785,Kardex!$A$1:$I$4996,2,FALSE)</f>
        <v>SEGUROS</v>
      </c>
      <c r="N1785" s="83" t="str">
        <f>VLOOKUP(L1785,Kardex!$A$1:$I$4996,4,FALSE)</f>
        <v>SEGUROS</v>
      </c>
      <c r="O1785" s="83" t="str">
        <f>VLOOKUP(L1785,Kardex!$A$1:$I$4996,5,FALSE)</f>
        <v>SEGUROS</v>
      </c>
      <c r="P1785" s="49">
        <v>0.3</v>
      </c>
      <c r="Q1785" s="120">
        <f t="shared" si="55"/>
        <v>19.988999999999997</v>
      </c>
    </row>
    <row r="1786" spans="1:17" s="125" customFormat="1" ht="12" customHeight="1">
      <c r="A1786" s="83" t="s">
        <v>2311</v>
      </c>
      <c r="B1786" s="84" t="s">
        <v>1249</v>
      </c>
      <c r="C1786" s="34">
        <v>4011900236737</v>
      </c>
      <c r="D1786" s="35">
        <v>944.26</v>
      </c>
      <c r="E1786" s="67">
        <f t="shared" si="54"/>
        <v>141.63899999999998</v>
      </c>
      <c r="F1786" s="68">
        <v>0.15</v>
      </c>
      <c r="G1786" s="65"/>
      <c r="H1786" s="65" t="s">
        <v>2339</v>
      </c>
      <c r="I1786" s="127">
        <v>44564</v>
      </c>
      <c r="J1786" s="66" t="s">
        <v>2379</v>
      </c>
      <c r="K1786" s="83" t="s">
        <v>2447</v>
      </c>
      <c r="L1786" s="30">
        <v>52428</v>
      </c>
      <c r="M1786" s="83" t="str">
        <f>VLOOKUP(L1786,Kardex!$A$1:$I$4996,2,FALSE)</f>
        <v>BAÑUELOS BARRERA LLUVIA AMPARO</v>
      </c>
      <c r="N1786" s="83" t="str">
        <f>VLOOKUP(L1786,Kardex!$A$1:$I$4996,4,FALSE)</f>
        <v>ASESOR</v>
      </c>
      <c r="O1786" s="83" t="str">
        <f>VLOOKUP(L1786,Kardex!$A$1:$I$4996,5,FALSE)</f>
        <v>CD MX ALTAVISTA</v>
      </c>
      <c r="P1786" s="49">
        <v>0.3</v>
      </c>
      <c r="Q1786" s="120">
        <f t="shared" si="55"/>
        <v>42.491699999999994</v>
      </c>
    </row>
    <row r="1787" spans="1:17" s="125" customFormat="1" ht="12" customHeight="1">
      <c r="A1787" s="83" t="s">
        <v>2311</v>
      </c>
      <c r="B1787" s="84" t="s">
        <v>1249</v>
      </c>
      <c r="C1787" s="34">
        <v>4011900237247</v>
      </c>
      <c r="D1787" s="35">
        <v>711.79</v>
      </c>
      <c r="E1787" s="67">
        <f t="shared" si="54"/>
        <v>106.76849999999999</v>
      </c>
      <c r="F1787" s="68">
        <v>0.15</v>
      </c>
      <c r="G1787" s="65"/>
      <c r="H1787" s="65" t="s">
        <v>2339</v>
      </c>
      <c r="I1787" s="127">
        <v>44564</v>
      </c>
      <c r="J1787" s="66" t="s">
        <v>2379</v>
      </c>
      <c r="K1787" s="83" t="s">
        <v>2448</v>
      </c>
      <c r="L1787" s="30">
        <v>112</v>
      </c>
      <c r="M1787" s="83" t="str">
        <f>VLOOKUP(L1787,Kardex!$A$1:$I$4996,2,FALSE)</f>
        <v>GARZA CAVAZOS OTONIEL</v>
      </c>
      <c r="N1787" s="83" t="str">
        <f>VLOOKUP(L1787,Kardex!$A$1:$I$4996,4,FALSE)</f>
        <v>ASESOR</v>
      </c>
      <c r="O1787" s="83" t="str">
        <f>VLOOKUP(L1787,Kardex!$A$1:$I$4996,5,FALSE)</f>
        <v>NL MTY VISTA HERMOSA</v>
      </c>
      <c r="P1787" s="49">
        <v>0.3</v>
      </c>
      <c r="Q1787" s="120">
        <f t="shared" si="55"/>
        <v>32.030549999999998</v>
      </c>
    </row>
    <row r="1788" spans="1:17" s="125" customFormat="1" ht="12" customHeight="1">
      <c r="A1788" s="83" t="s">
        <v>2311</v>
      </c>
      <c r="B1788" s="84" t="s">
        <v>1249</v>
      </c>
      <c r="C1788" s="34">
        <v>4011900238889</v>
      </c>
      <c r="D1788" s="35">
        <v>414.39</v>
      </c>
      <c r="E1788" s="67">
        <f t="shared" si="54"/>
        <v>62.158499999999997</v>
      </c>
      <c r="F1788" s="68">
        <v>0.15</v>
      </c>
      <c r="G1788" s="65"/>
      <c r="H1788" s="65" t="s">
        <v>2339</v>
      </c>
      <c r="I1788" s="127">
        <v>44564</v>
      </c>
      <c r="J1788" s="66" t="s">
        <v>2379</v>
      </c>
      <c r="K1788" s="83" t="s">
        <v>2449</v>
      </c>
      <c r="L1788" s="30">
        <v>61007</v>
      </c>
      <c r="M1788" s="83" t="str">
        <f>VLOOKUP(L1788,Kardex!$A$1:$I$4996,2,FALSE)</f>
        <v>VELASCO ARBOLEYA EDUARDO</v>
      </c>
      <c r="N1788" s="83" t="str">
        <f>VLOOKUP(L1788,Kardex!$A$1:$I$4996,4,FALSE)</f>
        <v>ASESOR ESPECIALIZADO</v>
      </c>
      <c r="O1788" s="83" t="str">
        <f>VLOOKUP(L1788,Kardex!$A$1:$I$4996,5,FALSE)</f>
        <v>WEALTH MANAGEMENT</v>
      </c>
      <c r="P1788" s="49">
        <v>0.3</v>
      </c>
      <c r="Q1788" s="120">
        <f t="shared" si="55"/>
        <v>18.647549999999999</v>
      </c>
    </row>
    <row r="1789" spans="1:17" s="125" customFormat="1" ht="12" customHeight="1">
      <c r="A1789" s="83" t="s">
        <v>2311</v>
      </c>
      <c r="B1789" s="84" t="s">
        <v>1249</v>
      </c>
      <c r="C1789" s="34">
        <v>4011900272492</v>
      </c>
      <c r="D1789" s="35">
        <v>3179.46</v>
      </c>
      <c r="E1789" s="67">
        <f t="shared" ref="E1789:E1850" si="56">+D1789*F1789</f>
        <v>476.91899999999998</v>
      </c>
      <c r="F1789" s="68">
        <v>0.15</v>
      </c>
      <c r="G1789" s="65"/>
      <c r="H1789" s="65" t="s">
        <v>2308</v>
      </c>
      <c r="I1789" s="127">
        <v>44564</v>
      </c>
      <c r="J1789" s="66" t="s">
        <v>2379</v>
      </c>
      <c r="K1789" s="83" t="s">
        <v>4378</v>
      </c>
      <c r="L1789" s="30">
        <v>53241</v>
      </c>
      <c r="M1789" s="83" t="str">
        <f>VLOOKUP(L1789,Kardex!$A$1:$I$4996,2,FALSE)</f>
        <v>IBARRA ZARAGOZA MARIANA ALEJANDRA</v>
      </c>
      <c r="N1789" s="83" t="str">
        <f>VLOOKUP(L1789,Kardex!$A$1:$I$4996,4,FALSE)</f>
        <v>SUBGERENTE ADMINISTRATIVO</v>
      </c>
      <c r="O1789" s="83" t="str">
        <f>VLOOKUP(L1789,Kardex!$A$1:$I$4996,5,FALSE)</f>
        <v>QRO QUERETARO BERNARDO QUINTANA</v>
      </c>
      <c r="P1789" s="49">
        <v>0.3</v>
      </c>
      <c r="Q1789" s="120">
        <f t="shared" ref="Q1789:Q1850" si="57">E1789*P1789</f>
        <v>143.07569999999998</v>
      </c>
    </row>
    <row r="1790" spans="1:17" s="125" customFormat="1" ht="12" customHeight="1">
      <c r="A1790" s="83" t="s">
        <v>2311</v>
      </c>
      <c r="B1790" s="84" t="s">
        <v>1249</v>
      </c>
      <c r="C1790" s="34">
        <v>4011900274018</v>
      </c>
      <c r="D1790" s="35">
        <v>535.4</v>
      </c>
      <c r="E1790" s="67">
        <f t="shared" si="56"/>
        <v>80.309999999999988</v>
      </c>
      <c r="F1790" s="68">
        <v>0.15</v>
      </c>
      <c r="G1790" s="65"/>
      <c r="H1790" s="65" t="s">
        <v>2339</v>
      </c>
      <c r="I1790" s="127">
        <v>44564</v>
      </c>
      <c r="J1790" s="66" t="s">
        <v>2379</v>
      </c>
      <c r="K1790" s="83" t="s">
        <v>2451</v>
      </c>
      <c r="L1790" s="30">
        <v>50453</v>
      </c>
      <c r="M1790" s="83" t="str">
        <f>VLOOKUP(L1790,Kardex!$A$1:$I$4996,2,FALSE)</f>
        <v>CUELLAR VALLE JOSE LUIS</v>
      </c>
      <c r="N1790" s="83" t="str">
        <f>VLOOKUP(L1790,Kardex!$A$1:$I$4996,4,FALSE)</f>
        <v>ASESOR</v>
      </c>
      <c r="O1790" s="83" t="str">
        <f>VLOOKUP(L1790,Kardex!$A$1:$I$4996,5,FALSE)</f>
        <v>NL SAN PEDRO GOMEZ MORIN</v>
      </c>
      <c r="P1790" s="49">
        <v>0.3</v>
      </c>
      <c r="Q1790" s="120">
        <f t="shared" si="57"/>
        <v>24.092999999999996</v>
      </c>
    </row>
    <row r="1791" spans="1:17" s="125" customFormat="1" ht="12" customHeight="1">
      <c r="A1791" s="83" t="s">
        <v>2311</v>
      </c>
      <c r="B1791" s="84" t="s">
        <v>1249</v>
      </c>
      <c r="C1791" s="34">
        <v>4011900274338</v>
      </c>
      <c r="D1791" s="35">
        <v>2627.37</v>
      </c>
      <c r="E1791" s="67">
        <f t="shared" si="56"/>
        <v>394.10549999999995</v>
      </c>
      <c r="F1791" s="68">
        <v>0.15</v>
      </c>
      <c r="G1791" s="65"/>
      <c r="H1791" s="65" t="s">
        <v>2308</v>
      </c>
      <c r="I1791" s="127">
        <v>44564</v>
      </c>
      <c r="J1791" s="66" t="s">
        <v>2379</v>
      </c>
      <c r="K1791" s="83" t="s">
        <v>4379</v>
      </c>
      <c r="L1791" s="30">
        <v>5005</v>
      </c>
      <c r="M1791" s="83" t="str">
        <f>VLOOKUP(L1791,Kardex!$A$1:$I$4996,2,FALSE)</f>
        <v>CHAIREZ ACOSTA MARIA DEL ROSARIO</v>
      </c>
      <c r="N1791" s="83" t="str">
        <f>VLOOKUP(L1791,Kardex!$A$1:$I$4996,4,FALSE)</f>
        <v>ASESOR SENIOR</v>
      </c>
      <c r="O1791" s="83" t="str">
        <f>VLOOKUP(L1791,Kardex!$A$1:$I$4996,5,FALSE)</f>
        <v>COAH TORREON B INDEPENDENCIA</v>
      </c>
      <c r="P1791" s="49">
        <v>0.3</v>
      </c>
      <c r="Q1791" s="120">
        <f t="shared" si="57"/>
        <v>118.23164999999997</v>
      </c>
    </row>
    <row r="1792" spans="1:17" s="125" customFormat="1" ht="12" customHeight="1">
      <c r="A1792" s="83" t="s">
        <v>2311</v>
      </c>
      <c r="B1792" s="84" t="s">
        <v>1249</v>
      </c>
      <c r="C1792" s="34">
        <v>4011900443293</v>
      </c>
      <c r="D1792" s="35">
        <v>412.18</v>
      </c>
      <c r="E1792" s="67">
        <f t="shared" si="56"/>
        <v>61.826999999999998</v>
      </c>
      <c r="F1792" s="68">
        <v>0.15</v>
      </c>
      <c r="G1792" s="65"/>
      <c r="H1792" s="65" t="s">
        <v>2339</v>
      </c>
      <c r="I1792" s="127">
        <v>44564</v>
      </c>
      <c r="J1792" s="66" t="s">
        <v>2379</v>
      </c>
      <c r="K1792" s="83" t="s">
        <v>2446</v>
      </c>
      <c r="L1792" s="30">
        <v>63779</v>
      </c>
      <c r="M1792" s="83" t="str">
        <f>VLOOKUP(L1792,Kardex!$A$1:$I$4996,2,FALSE)</f>
        <v>BRITO PEDROZA PATRICIA ELIZABETH</v>
      </c>
      <c r="N1792" s="83" t="str">
        <f>VLOOKUP(L1792,Kardex!$A$1:$I$4996,4,FALSE)</f>
        <v>ASESOR SENIOR</v>
      </c>
      <c r="O1792" s="83" t="str">
        <f>VLOOKUP(L1792,Kardex!$A$1:$I$4996,5,FALSE)</f>
        <v>CD MX SANTA FE GLEZ CAMARENA</v>
      </c>
      <c r="P1792" s="49">
        <v>0.3</v>
      </c>
      <c r="Q1792" s="120">
        <f t="shared" si="57"/>
        <v>18.548099999999998</v>
      </c>
    </row>
    <row r="1793" spans="1:17" s="125" customFormat="1" ht="12" customHeight="1">
      <c r="A1793" s="83" t="s">
        <v>2311</v>
      </c>
      <c r="B1793" s="84" t="s">
        <v>1249</v>
      </c>
      <c r="C1793" s="34">
        <v>4011900502977</v>
      </c>
      <c r="D1793" s="35">
        <v>4498.33</v>
      </c>
      <c r="E1793" s="67">
        <f t="shared" si="56"/>
        <v>674.74950000000001</v>
      </c>
      <c r="F1793" s="68">
        <v>0.15</v>
      </c>
      <c r="G1793" s="65"/>
      <c r="H1793" s="65" t="s">
        <v>2266</v>
      </c>
      <c r="I1793" s="127">
        <v>44564</v>
      </c>
      <c r="J1793" s="66" t="s">
        <v>2379</v>
      </c>
      <c r="K1793" s="83" t="s">
        <v>4380</v>
      </c>
      <c r="L1793" s="30">
        <v>60630</v>
      </c>
      <c r="M1793" s="83" t="str">
        <f>VLOOKUP(L1793,Kardex!$A$1:$I$4996,2,FALSE)</f>
        <v>CORDOVA  MUÑIZ MARIA EUGENIA</v>
      </c>
      <c r="N1793" s="83" t="str">
        <f>VLOOKUP(L1793,Kardex!$A$1:$I$4996,4,FALSE)</f>
        <v>ASESOR</v>
      </c>
      <c r="O1793" s="83" t="str">
        <f>VLOOKUP(L1793,Kardex!$A$1:$I$4996,5,FALSE)</f>
        <v>COAH TORREON B INDEPENDENCIA</v>
      </c>
      <c r="P1793" s="49">
        <v>0.3</v>
      </c>
      <c r="Q1793" s="120">
        <f t="shared" si="57"/>
        <v>202.42484999999999</v>
      </c>
    </row>
    <row r="1794" spans="1:17" s="125" customFormat="1" ht="12" customHeight="1">
      <c r="A1794" s="83" t="s">
        <v>2311</v>
      </c>
      <c r="B1794" s="84" t="s">
        <v>1249</v>
      </c>
      <c r="C1794" s="34">
        <v>4012000095256</v>
      </c>
      <c r="D1794" s="35">
        <v>815.14</v>
      </c>
      <c r="E1794" s="67">
        <f t="shared" si="56"/>
        <v>122.27099999999999</v>
      </c>
      <c r="F1794" s="68">
        <v>0.15</v>
      </c>
      <c r="G1794" s="65"/>
      <c r="H1794" s="65" t="s">
        <v>2339</v>
      </c>
      <c r="I1794" s="127">
        <v>44564</v>
      </c>
      <c r="J1794" s="66" t="s">
        <v>2379</v>
      </c>
      <c r="K1794" s="83" t="s">
        <v>2453</v>
      </c>
      <c r="L1794" s="30">
        <v>52012</v>
      </c>
      <c r="M1794" s="83" t="str">
        <f>VLOOKUP(L1794,Kardex!$A$1:$I$4996,2,FALSE)</f>
        <v>GARIBAY CEDENO NATALIA GUADALUPE</v>
      </c>
      <c r="N1794" s="83" t="str">
        <f>VLOOKUP(L1794,Kardex!$A$1:$I$4996,4,FALSE)</f>
        <v>ASESOR</v>
      </c>
      <c r="O1794" s="83" t="str">
        <f>VLOOKUP(L1794,Kardex!$A$1:$I$4996,5,FALSE)</f>
        <v>BAJA</v>
      </c>
      <c r="P1794" s="49">
        <v>0.3</v>
      </c>
      <c r="Q1794" s="120">
        <f t="shared" si="57"/>
        <v>36.681299999999993</v>
      </c>
    </row>
    <row r="1795" spans="1:17" s="125" customFormat="1" ht="12" customHeight="1">
      <c r="A1795" s="83" t="s">
        <v>2311</v>
      </c>
      <c r="B1795" s="84" t="s">
        <v>1249</v>
      </c>
      <c r="C1795" s="34">
        <v>4012000095354</v>
      </c>
      <c r="D1795" s="35">
        <v>407.32</v>
      </c>
      <c r="E1795" s="67">
        <f t="shared" si="56"/>
        <v>61.097999999999999</v>
      </c>
      <c r="F1795" s="68">
        <v>0.15</v>
      </c>
      <c r="G1795" s="65"/>
      <c r="H1795" s="65" t="s">
        <v>2339</v>
      </c>
      <c r="I1795" s="127">
        <v>44564</v>
      </c>
      <c r="J1795" s="66" t="s">
        <v>2379</v>
      </c>
      <c r="K1795" s="83" t="s">
        <v>2454</v>
      </c>
      <c r="L1795" s="30">
        <v>99999</v>
      </c>
      <c r="M1795" s="83" t="str">
        <f>VLOOKUP(L1795,Kardex!$A$1:$I$4996,2,FALSE)</f>
        <v>SEGUROS</v>
      </c>
      <c r="N1795" s="83" t="str">
        <f>VLOOKUP(L1795,Kardex!$A$1:$I$4996,4,FALSE)</f>
        <v>SEGUROS</v>
      </c>
      <c r="O1795" s="83" t="str">
        <f>VLOOKUP(L1795,Kardex!$A$1:$I$4996,5,FALSE)</f>
        <v>SEGUROS</v>
      </c>
      <c r="P1795" s="49">
        <v>0.3</v>
      </c>
      <c r="Q1795" s="120">
        <f t="shared" si="57"/>
        <v>18.3294</v>
      </c>
    </row>
    <row r="1796" spans="1:17" s="125" customFormat="1" ht="12" customHeight="1">
      <c r="A1796" s="83" t="s">
        <v>2311</v>
      </c>
      <c r="B1796" s="84" t="s">
        <v>1249</v>
      </c>
      <c r="C1796" s="34">
        <v>4012000216275</v>
      </c>
      <c r="D1796" s="35">
        <v>673.33</v>
      </c>
      <c r="E1796" s="67">
        <f t="shared" si="56"/>
        <v>100.9995</v>
      </c>
      <c r="F1796" s="68">
        <v>0.15</v>
      </c>
      <c r="G1796" s="65"/>
      <c r="H1796" s="65" t="s">
        <v>2339</v>
      </c>
      <c r="I1796" s="127">
        <v>44564</v>
      </c>
      <c r="J1796" s="66" t="s">
        <v>2379</v>
      </c>
      <c r="K1796" s="83" t="s">
        <v>2455</v>
      </c>
      <c r="L1796" s="30">
        <v>99999</v>
      </c>
      <c r="M1796" s="83" t="str">
        <f>VLOOKUP(L1796,Kardex!$A$1:$I$4996,2,FALSE)</f>
        <v>SEGUROS</v>
      </c>
      <c r="N1796" s="83" t="str">
        <f>VLOOKUP(L1796,Kardex!$A$1:$I$4996,4,FALSE)</f>
        <v>SEGUROS</v>
      </c>
      <c r="O1796" s="83" t="str">
        <f>VLOOKUP(L1796,Kardex!$A$1:$I$4996,5,FALSE)</f>
        <v>SEGUROS</v>
      </c>
      <c r="P1796" s="49">
        <v>0.3</v>
      </c>
      <c r="Q1796" s="120">
        <f t="shared" si="57"/>
        <v>30.299849999999999</v>
      </c>
    </row>
    <row r="1797" spans="1:17" s="125" customFormat="1" ht="12" customHeight="1">
      <c r="A1797" s="83" t="s">
        <v>2311</v>
      </c>
      <c r="B1797" s="84" t="s">
        <v>1249</v>
      </c>
      <c r="C1797" s="34">
        <v>4012000245776</v>
      </c>
      <c r="D1797" s="35">
        <v>290.85000000000002</v>
      </c>
      <c r="E1797" s="67">
        <f t="shared" si="56"/>
        <v>43.627500000000005</v>
      </c>
      <c r="F1797" s="68">
        <v>0.15</v>
      </c>
      <c r="G1797" s="65"/>
      <c r="H1797" s="65" t="s">
        <v>2339</v>
      </c>
      <c r="I1797" s="127">
        <v>44564</v>
      </c>
      <c r="J1797" s="66" t="s">
        <v>2379</v>
      </c>
      <c r="K1797" s="83" t="s">
        <v>2456</v>
      </c>
      <c r="L1797" s="30">
        <v>99999</v>
      </c>
      <c r="M1797" s="83" t="str">
        <f>VLOOKUP(L1797,Kardex!$A$1:$I$4996,2,FALSE)</f>
        <v>SEGUROS</v>
      </c>
      <c r="N1797" s="83" t="str">
        <f>VLOOKUP(L1797,Kardex!$A$1:$I$4996,4,FALSE)</f>
        <v>SEGUROS</v>
      </c>
      <c r="O1797" s="83" t="str">
        <f>VLOOKUP(L1797,Kardex!$A$1:$I$4996,5,FALSE)</f>
        <v>SEGUROS</v>
      </c>
      <c r="P1797" s="49">
        <v>0.3</v>
      </c>
      <c r="Q1797" s="120">
        <f t="shared" si="57"/>
        <v>13.08825</v>
      </c>
    </row>
    <row r="1798" spans="1:17" s="125" customFormat="1" ht="12" customHeight="1">
      <c r="A1798" s="83" t="s">
        <v>2311</v>
      </c>
      <c r="B1798" s="84" t="s">
        <v>1249</v>
      </c>
      <c r="C1798" s="34">
        <v>4012100218342</v>
      </c>
      <c r="D1798" s="35">
        <v>1087.9100000000001</v>
      </c>
      <c r="E1798" s="67">
        <f t="shared" si="56"/>
        <v>163.1865</v>
      </c>
      <c r="F1798" s="68">
        <v>0.15</v>
      </c>
      <c r="G1798" s="65"/>
      <c r="H1798" s="65" t="s">
        <v>2265</v>
      </c>
      <c r="I1798" s="127">
        <v>44564</v>
      </c>
      <c r="J1798" s="66" t="s">
        <v>2322</v>
      </c>
      <c r="K1798" s="83" t="s">
        <v>3742</v>
      </c>
      <c r="L1798" s="30">
        <v>63878</v>
      </c>
      <c r="M1798" s="83" t="str">
        <f>VLOOKUP(L1798,Kardex!$A$1:$I$4996,2,FALSE)</f>
        <v>SEGUROS</v>
      </c>
      <c r="N1798" s="83" t="str">
        <f>VLOOKUP(L1798,Kardex!$A$1:$I$4996,4,FALSE)</f>
        <v>SEGUROS</v>
      </c>
      <c r="O1798" s="83" t="str">
        <f>VLOOKUP(L1798,Kardex!$A$1:$I$4996,5,FALSE)</f>
        <v>SEGUROS</v>
      </c>
      <c r="P1798" s="49">
        <v>0.3</v>
      </c>
      <c r="Q1798" s="120">
        <f t="shared" si="57"/>
        <v>48.955949999999994</v>
      </c>
    </row>
    <row r="1799" spans="1:17" s="125" customFormat="1" ht="12" customHeight="1">
      <c r="A1799" s="83" t="s">
        <v>2311</v>
      </c>
      <c r="B1799" s="84" t="s">
        <v>1249</v>
      </c>
      <c r="C1799" s="34">
        <v>4012100334795</v>
      </c>
      <c r="D1799" s="35">
        <v>356.93</v>
      </c>
      <c r="E1799" s="67">
        <f t="shared" si="56"/>
        <v>53.539499999999997</v>
      </c>
      <c r="F1799" s="68">
        <v>0.15</v>
      </c>
      <c r="G1799" s="65"/>
      <c r="H1799" s="65" t="s">
        <v>2339</v>
      </c>
      <c r="I1799" s="127">
        <v>44564</v>
      </c>
      <c r="J1799" s="66" t="s">
        <v>2379</v>
      </c>
      <c r="K1799" s="83" t="s">
        <v>3511</v>
      </c>
      <c r="L1799" s="30">
        <v>60183</v>
      </c>
      <c r="M1799" s="83" t="str">
        <f>VLOOKUP(L1799,Kardex!$A$1:$I$4996,2,FALSE)</f>
        <v>ROBLES GARNICA ALEJANDRO</v>
      </c>
      <c r="N1799" s="83" t="str">
        <f>VLOOKUP(L1799,Kardex!$A$1:$I$4996,4,FALSE)</f>
        <v>DIRECTOR DE CENTRO FINANCIERO</v>
      </c>
      <c r="O1799" s="83" t="str">
        <f>VLOOKUP(L1799,Kardex!$A$1:$I$4996,5,FALSE)</f>
        <v>GTO SMA PLAZA LUCIERNAGA</v>
      </c>
      <c r="P1799" s="49">
        <v>0.3</v>
      </c>
      <c r="Q1799" s="120">
        <f t="shared" si="57"/>
        <v>16.06185</v>
      </c>
    </row>
    <row r="1800" spans="1:17" s="125" customFormat="1" ht="12" customHeight="1">
      <c r="A1800" s="83" t="s">
        <v>2311</v>
      </c>
      <c r="B1800" s="84" t="s">
        <v>1249</v>
      </c>
      <c r="C1800" s="34">
        <v>4012100366269</v>
      </c>
      <c r="D1800" s="35">
        <v>316.42</v>
      </c>
      <c r="E1800" s="67">
        <f t="shared" si="56"/>
        <v>47.463000000000001</v>
      </c>
      <c r="F1800" s="68">
        <v>0.15</v>
      </c>
      <c r="G1800" s="65"/>
      <c r="H1800" s="65" t="s">
        <v>2339</v>
      </c>
      <c r="I1800" s="127">
        <v>44564</v>
      </c>
      <c r="J1800" s="66" t="s">
        <v>2322</v>
      </c>
      <c r="K1800" s="83" t="s">
        <v>3684</v>
      </c>
      <c r="L1800" s="30">
        <v>52841</v>
      </c>
      <c r="M1800" s="83" t="str">
        <f>VLOOKUP(L1800,Kardex!$A$1:$I$4996,2,FALSE)</f>
        <v>HINOJOSA FREGOSO LUZ EUGENIA</v>
      </c>
      <c r="N1800" s="83" t="str">
        <f>VLOOKUP(L1800,Kardex!$A$1:$I$4996,4,FALSE)</f>
        <v>ASESOR</v>
      </c>
      <c r="O1800" s="83" t="str">
        <f>VLOOKUP(L1800,Kardex!$A$1:$I$4996,5,FALSE)</f>
        <v>JAL ZAPOPAN MARIANO OTERO</v>
      </c>
      <c r="P1800" s="49">
        <v>0.3</v>
      </c>
      <c r="Q1800" s="120">
        <f t="shared" si="57"/>
        <v>14.238899999999999</v>
      </c>
    </row>
    <row r="1801" spans="1:17" s="125" customFormat="1" ht="12" customHeight="1">
      <c r="A1801" s="83" t="s">
        <v>2311</v>
      </c>
      <c r="B1801" s="84" t="s">
        <v>1249</v>
      </c>
      <c r="C1801" s="34">
        <v>4012100368857</v>
      </c>
      <c r="D1801" s="35">
        <v>319.66000000000003</v>
      </c>
      <c r="E1801" s="67">
        <f t="shared" si="56"/>
        <v>47.949000000000005</v>
      </c>
      <c r="F1801" s="68">
        <v>0.15</v>
      </c>
      <c r="G1801" s="65"/>
      <c r="H1801" s="65" t="s">
        <v>2339</v>
      </c>
      <c r="I1801" s="127">
        <v>44564</v>
      </c>
      <c r="J1801" s="66" t="s">
        <v>2322</v>
      </c>
      <c r="K1801" s="83" t="s">
        <v>3686</v>
      </c>
      <c r="L1801" s="30">
        <v>64638</v>
      </c>
      <c r="M1801" s="83" t="str">
        <f>VLOOKUP(L1801,Kardex!$A$1:$I$4996,2,FALSE)</f>
        <v>SEGUROS</v>
      </c>
      <c r="N1801" s="83" t="str">
        <f>VLOOKUP(L1801,Kardex!$A$1:$I$4996,4,FALSE)</f>
        <v>SEGUROS</v>
      </c>
      <c r="O1801" s="83" t="str">
        <f>VLOOKUP(L1801,Kardex!$A$1:$I$4996,5,FALSE)</f>
        <v>SEGUROS</v>
      </c>
      <c r="P1801" s="49">
        <v>0.3</v>
      </c>
      <c r="Q1801" s="120">
        <f t="shared" si="57"/>
        <v>14.3847</v>
      </c>
    </row>
    <row r="1802" spans="1:17" s="125" customFormat="1" ht="12" customHeight="1">
      <c r="A1802" s="83" t="s">
        <v>2311</v>
      </c>
      <c r="B1802" s="84" t="s">
        <v>1249</v>
      </c>
      <c r="C1802" s="34">
        <v>4012100369286</v>
      </c>
      <c r="D1802" s="35">
        <v>524.04999999999995</v>
      </c>
      <c r="E1802" s="67">
        <f t="shared" si="56"/>
        <v>78.607499999999987</v>
      </c>
      <c r="F1802" s="68">
        <v>0.15</v>
      </c>
      <c r="G1802" s="65"/>
      <c r="H1802" s="65" t="s">
        <v>2339</v>
      </c>
      <c r="I1802" s="127">
        <v>44564</v>
      </c>
      <c r="J1802" s="66" t="s">
        <v>2322</v>
      </c>
      <c r="K1802" s="83" t="s">
        <v>3689</v>
      </c>
      <c r="L1802" s="30">
        <v>62931</v>
      </c>
      <c r="M1802" s="83" t="str">
        <f>VLOOKUP(L1802,Kardex!$A$1:$I$4996,2,FALSE)</f>
        <v>WALKER  RIO DE LA LOZA ALFREDO</v>
      </c>
      <c r="N1802" s="83" t="str">
        <f>VLOOKUP(L1802,Kardex!$A$1:$I$4996,4,FALSE)</f>
        <v>ASESOR SENIOR</v>
      </c>
      <c r="O1802" s="83" t="str">
        <f>VLOOKUP(L1802,Kardex!$A$1:$I$4996,5,FALSE)</f>
        <v>WEALTH MANAGEMENT</v>
      </c>
      <c r="P1802" s="49">
        <v>0.3</v>
      </c>
      <c r="Q1802" s="120">
        <f t="shared" si="57"/>
        <v>23.582249999999995</v>
      </c>
    </row>
    <row r="1803" spans="1:17" s="125" customFormat="1" ht="12" customHeight="1">
      <c r="A1803" s="83" t="s">
        <v>2311</v>
      </c>
      <c r="B1803" s="84" t="s">
        <v>1249</v>
      </c>
      <c r="C1803" s="34">
        <v>4012100369315</v>
      </c>
      <c r="D1803" s="35">
        <v>648.98</v>
      </c>
      <c r="E1803" s="67">
        <f t="shared" si="56"/>
        <v>97.346999999999994</v>
      </c>
      <c r="F1803" s="68">
        <v>0.15</v>
      </c>
      <c r="G1803" s="65"/>
      <c r="H1803" s="65" t="s">
        <v>2339</v>
      </c>
      <c r="I1803" s="127">
        <v>44564</v>
      </c>
      <c r="J1803" s="66" t="s">
        <v>2322</v>
      </c>
      <c r="K1803" s="83" t="s">
        <v>3690</v>
      </c>
      <c r="L1803" s="30">
        <v>62931</v>
      </c>
      <c r="M1803" s="83" t="str">
        <f>VLOOKUP(L1803,Kardex!$A$1:$I$4996,2,FALSE)</f>
        <v>WALKER  RIO DE LA LOZA ALFREDO</v>
      </c>
      <c r="N1803" s="83" t="str">
        <f>VLOOKUP(L1803,Kardex!$A$1:$I$4996,4,FALSE)</f>
        <v>ASESOR SENIOR</v>
      </c>
      <c r="O1803" s="83" t="str">
        <f>VLOOKUP(L1803,Kardex!$A$1:$I$4996,5,FALSE)</f>
        <v>WEALTH MANAGEMENT</v>
      </c>
      <c r="P1803" s="49">
        <v>0.3</v>
      </c>
      <c r="Q1803" s="120">
        <f t="shared" si="57"/>
        <v>29.204099999999997</v>
      </c>
    </row>
    <row r="1804" spans="1:17" s="125" customFormat="1" ht="12" customHeight="1">
      <c r="A1804" s="83" t="s">
        <v>2311</v>
      </c>
      <c r="B1804" s="84" t="s">
        <v>1249</v>
      </c>
      <c r="C1804" s="34">
        <v>4012100370096</v>
      </c>
      <c r="D1804" s="35">
        <v>997.41</v>
      </c>
      <c r="E1804" s="67">
        <f t="shared" si="56"/>
        <v>149.61149999999998</v>
      </c>
      <c r="F1804" s="68">
        <v>0.15</v>
      </c>
      <c r="G1804" s="65"/>
      <c r="H1804" s="65" t="s">
        <v>2339</v>
      </c>
      <c r="I1804" s="127">
        <v>44564</v>
      </c>
      <c r="J1804" s="66" t="s">
        <v>2322</v>
      </c>
      <c r="K1804" s="83" t="s">
        <v>3690</v>
      </c>
      <c r="L1804" s="30">
        <v>62931</v>
      </c>
      <c r="M1804" s="83" t="str">
        <f>VLOOKUP(L1804,Kardex!$A$1:$I$4996,2,FALSE)</f>
        <v>WALKER  RIO DE LA LOZA ALFREDO</v>
      </c>
      <c r="N1804" s="83" t="str">
        <f>VLOOKUP(L1804,Kardex!$A$1:$I$4996,4,FALSE)</f>
        <v>ASESOR SENIOR</v>
      </c>
      <c r="O1804" s="83" t="str">
        <f>VLOOKUP(L1804,Kardex!$A$1:$I$4996,5,FALSE)</f>
        <v>WEALTH MANAGEMENT</v>
      </c>
      <c r="P1804" s="49">
        <v>0.3</v>
      </c>
      <c r="Q1804" s="120">
        <f t="shared" si="57"/>
        <v>44.883449999999989</v>
      </c>
    </row>
    <row r="1805" spans="1:17" s="125" customFormat="1" ht="12" customHeight="1">
      <c r="A1805" s="83" t="s">
        <v>2311</v>
      </c>
      <c r="B1805" s="84" t="s">
        <v>1249</v>
      </c>
      <c r="C1805" s="34">
        <v>4012100374736</v>
      </c>
      <c r="D1805" s="35">
        <v>-4023.79</v>
      </c>
      <c r="E1805" s="67">
        <f t="shared" si="56"/>
        <v>-603.56849999999997</v>
      </c>
      <c r="F1805" s="68">
        <v>0.15</v>
      </c>
      <c r="G1805" s="65"/>
      <c r="H1805" s="65" t="s">
        <v>2266</v>
      </c>
      <c r="I1805" s="127">
        <v>44564</v>
      </c>
      <c r="J1805" s="66" t="s">
        <v>2322</v>
      </c>
      <c r="K1805" s="83" t="s">
        <v>3620</v>
      </c>
      <c r="L1805" s="30">
        <v>95025</v>
      </c>
      <c r="M1805" s="83" t="str">
        <f>VLOOKUP(L1805,Kardex!$A$1:$I$4996,2,FALSE)</f>
        <v>TELLEZ MONDRAGON ALFONSO</v>
      </c>
      <c r="N1805" s="83" t="str">
        <f>VLOOKUP(L1805,Kardex!$A$1:$I$4996,4,FALSE)</f>
        <v>ASESOR</v>
      </c>
      <c r="O1805" s="83" t="str">
        <f>VLOOKUP(L1805,Kardex!$A$1:$I$4996,5,FALSE)</f>
        <v>EDO MEX SATELITE</v>
      </c>
      <c r="P1805" s="49">
        <v>0.3</v>
      </c>
      <c r="Q1805" s="120">
        <f t="shared" si="57"/>
        <v>-181.07055</v>
      </c>
    </row>
    <row r="1806" spans="1:17" s="125" customFormat="1" ht="12" customHeight="1">
      <c r="A1806" s="83" t="s">
        <v>2311</v>
      </c>
      <c r="B1806" s="84" t="s">
        <v>1249</v>
      </c>
      <c r="C1806" s="34">
        <v>4012100401097</v>
      </c>
      <c r="D1806" s="35">
        <v>3881.65</v>
      </c>
      <c r="E1806" s="67">
        <f t="shared" si="56"/>
        <v>582.24749999999995</v>
      </c>
      <c r="F1806" s="68">
        <v>0.15</v>
      </c>
      <c r="G1806" s="65"/>
      <c r="H1806" s="65" t="s">
        <v>2266</v>
      </c>
      <c r="I1806" s="127">
        <v>44564</v>
      </c>
      <c r="J1806" s="66" t="s">
        <v>2322</v>
      </c>
      <c r="K1806" s="83" t="s">
        <v>3620</v>
      </c>
      <c r="L1806" s="30">
        <v>95025</v>
      </c>
      <c r="M1806" s="83" t="str">
        <f>VLOOKUP(L1806,Kardex!$A$1:$I$4996,2,FALSE)</f>
        <v>TELLEZ MONDRAGON ALFONSO</v>
      </c>
      <c r="N1806" s="83" t="str">
        <f>VLOOKUP(L1806,Kardex!$A$1:$I$4996,4,FALSE)</f>
        <v>ASESOR</v>
      </c>
      <c r="O1806" s="83" t="str">
        <f>VLOOKUP(L1806,Kardex!$A$1:$I$4996,5,FALSE)</f>
        <v>EDO MEX SATELITE</v>
      </c>
      <c r="P1806" s="49">
        <v>0.3</v>
      </c>
      <c r="Q1806" s="120">
        <f t="shared" si="57"/>
        <v>174.67424999999997</v>
      </c>
    </row>
    <row r="1807" spans="1:17" s="125" customFormat="1" ht="12" customHeight="1">
      <c r="A1807" s="83" t="s">
        <v>2311</v>
      </c>
      <c r="B1807" s="84" t="s">
        <v>1249</v>
      </c>
      <c r="C1807" s="34">
        <v>4012100405361</v>
      </c>
      <c r="D1807" s="35">
        <v>11268.62</v>
      </c>
      <c r="E1807" s="67">
        <f t="shared" si="56"/>
        <v>1690.2930000000001</v>
      </c>
      <c r="F1807" s="68">
        <v>0.15</v>
      </c>
      <c r="G1807" s="65"/>
      <c r="H1807" s="65" t="s">
        <v>2266</v>
      </c>
      <c r="I1807" s="127">
        <v>44564</v>
      </c>
      <c r="J1807" s="66" t="s">
        <v>2322</v>
      </c>
      <c r="K1807" s="83" t="s">
        <v>4381</v>
      </c>
      <c r="L1807" s="30">
        <v>64611</v>
      </c>
      <c r="M1807" s="83" t="str">
        <f>VLOOKUP(L1807,Kardex!$A$1:$I$4996,2,FALSE)</f>
        <v>OROZCO MAGAÑA JOSE ANTONIO</v>
      </c>
      <c r="N1807" s="83" t="str">
        <f>VLOOKUP(L1807,Kardex!$A$1:$I$4996,4,FALSE)</f>
        <v>ASESOR PATRIMONIAL</v>
      </c>
      <c r="O1807" s="83" t="str">
        <f>VLOOKUP(L1807,Kardex!$A$1:$I$4996,5,FALSE)</f>
        <v>MICH MOR AV LAZARO CARDENAS</v>
      </c>
      <c r="P1807" s="49">
        <v>0.3</v>
      </c>
      <c r="Q1807" s="120">
        <f t="shared" si="57"/>
        <v>507.08789999999999</v>
      </c>
    </row>
    <row r="1808" spans="1:17" s="125" customFormat="1" ht="12" customHeight="1">
      <c r="A1808" s="83" t="s">
        <v>2332</v>
      </c>
      <c r="B1808" s="84" t="s">
        <v>1249</v>
      </c>
      <c r="C1808" s="34">
        <v>1002000000050</v>
      </c>
      <c r="D1808" s="35">
        <v>5000</v>
      </c>
      <c r="E1808" s="67">
        <f t="shared" si="56"/>
        <v>1300</v>
      </c>
      <c r="F1808" s="68">
        <v>0.26</v>
      </c>
      <c r="G1808" s="65"/>
      <c r="H1808" s="65" t="s">
        <v>2266</v>
      </c>
      <c r="I1808" s="127">
        <v>44565</v>
      </c>
      <c r="J1808" s="66" t="s">
        <v>2379</v>
      </c>
      <c r="K1808" s="83" t="s">
        <v>4382</v>
      </c>
      <c r="L1808" s="30">
        <v>52339</v>
      </c>
      <c r="M1808" s="83" t="str">
        <f>VLOOKUP(L1808,Kardex!$A$1:$I$4996,2,FALSE)</f>
        <v>MACIAS FRIAS KARLA ANABEL</v>
      </c>
      <c r="N1808" s="83" t="str">
        <f>VLOOKUP(L1808,Kardex!$A$1:$I$4996,4,FALSE)</f>
        <v>ASESOR SENIOR</v>
      </c>
      <c r="O1808" s="83" t="str">
        <f>VLOOKUP(L1808,Kardex!$A$1:$I$4996,5,FALSE)</f>
        <v>EDO MEX SATELITE</v>
      </c>
      <c r="P1808" s="49">
        <v>0.3</v>
      </c>
      <c r="Q1808" s="120">
        <f t="shared" si="57"/>
        <v>390</v>
      </c>
    </row>
    <row r="1809" spans="1:18" s="125" customFormat="1" ht="12" customHeight="1">
      <c r="A1809" s="83" t="s">
        <v>2337</v>
      </c>
      <c r="B1809" s="84" t="s">
        <v>1249</v>
      </c>
      <c r="C1809" s="34">
        <v>1602100006011</v>
      </c>
      <c r="D1809" s="35">
        <v>24213.14</v>
      </c>
      <c r="E1809" s="67">
        <f t="shared" si="56"/>
        <v>3147.7082</v>
      </c>
      <c r="F1809" s="68">
        <v>0.13</v>
      </c>
      <c r="G1809" s="65"/>
      <c r="H1809" s="65" t="s">
        <v>2266</v>
      </c>
      <c r="I1809" s="127">
        <v>44565</v>
      </c>
      <c r="J1809" s="66" t="s">
        <v>2379</v>
      </c>
      <c r="K1809" s="83" t="s">
        <v>4383</v>
      </c>
      <c r="L1809" s="30">
        <v>52501</v>
      </c>
      <c r="M1809" s="83" t="str">
        <f>VLOOKUP(L1809,Kardex!$A$1:$I$4996,2,FALSE)</f>
        <v>BREMAUNTZ GONZALEZ SERGIO EUGENIO</v>
      </c>
      <c r="N1809" s="83" t="str">
        <f>VLOOKUP(L1809,Kardex!$A$1:$I$4996,4,FALSE)</f>
        <v>ASESOR</v>
      </c>
      <c r="O1809" s="83" t="str">
        <f>VLOOKUP(L1809,Kardex!$A$1:$I$4996,5,FALSE)</f>
        <v>GTO IRAPUATO</v>
      </c>
      <c r="P1809" s="49">
        <v>0.3</v>
      </c>
      <c r="Q1809" s="120">
        <f t="shared" si="57"/>
        <v>944.31245999999999</v>
      </c>
    </row>
    <row r="1810" spans="1:18" s="125" customFormat="1" ht="12" customHeight="1">
      <c r="A1810" s="83" t="s">
        <v>2335</v>
      </c>
      <c r="B1810" s="84" t="s">
        <v>1249</v>
      </c>
      <c r="C1810" s="34">
        <v>2882000024841</v>
      </c>
      <c r="D1810" s="35">
        <v>963.93</v>
      </c>
      <c r="E1810" s="67">
        <f t="shared" si="56"/>
        <v>163.87</v>
      </c>
      <c r="F1810" s="68">
        <v>0.17000197109748635</v>
      </c>
      <c r="G1810" s="65"/>
      <c r="H1810" s="65" t="s">
        <v>3784</v>
      </c>
      <c r="I1810" s="127">
        <v>44565</v>
      </c>
      <c r="J1810" s="66" t="s">
        <v>2379</v>
      </c>
      <c r="K1810" s="83" t="s">
        <v>2459</v>
      </c>
      <c r="L1810" s="30">
        <v>61919</v>
      </c>
      <c r="M1810" s="83" t="str">
        <f>VLOOKUP(L1810,Kardex!$A$1:$I$4996,2,FALSE)</f>
        <v>MORALES GARCIA MIGUEL</v>
      </c>
      <c r="N1810" s="83" t="str">
        <f>VLOOKUP(L1810,Kardex!$A$1:$I$4996,4,FALSE)</f>
        <v>EJECUTIVO DE SERVICIO</v>
      </c>
      <c r="O1810" s="83" t="str">
        <f>VLOOKUP(L1810,Kardex!$A$1:$I$4996,5,FALSE)</f>
        <v>JAL CHAPALA AJIJIC</v>
      </c>
      <c r="P1810" s="49">
        <v>0.3</v>
      </c>
      <c r="Q1810" s="120">
        <f t="shared" si="57"/>
        <v>49.161000000000001</v>
      </c>
    </row>
    <row r="1811" spans="1:18" s="125" customFormat="1" ht="12" customHeight="1">
      <c r="A1811" s="83" t="s">
        <v>2338</v>
      </c>
      <c r="B1811" s="84" t="s">
        <v>1249</v>
      </c>
      <c r="C1811" s="34">
        <v>3101900009927</v>
      </c>
      <c r="D1811" s="35">
        <v>259.35000000000002</v>
      </c>
      <c r="E1811" s="67">
        <f t="shared" si="56"/>
        <v>33.715500000000006</v>
      </c>
      <c r="F1811" s="68">
        <v>0.13</v>
      </c>
      <c r="G1811" s="65"/>
      <c r="H1811" s="65" t="s">
        <v>2339</v>
      </c>
      <c r="I1811" s="127">
        <v>44565</v>
      </c>
      <c r="J1811" s="66" t="s">
        <v>2379</v>
      </c>
      <c r="K1811" s="83" t="s">
        <v>3687</v>
      </c>
      <c r="L1811" s="30">
        <v>52428</v>
      </c>
      <c r="M1811" s="83" t="str">
        <f>VLOOKUP(L1811,Kardex!$A$1:$I$4996,2,FALSE)</f>
        <v>BAÑUELOS BARRERA LLUVIA AMPARO</v>
      </c>
      <c r="N1811" s="83" t="str">
        <f>VLOOKUP(L1811,Kardex!$A$1:$I$4996,4,FALSE)</f>
        <v>ASESOR</v>
      </c>
      <c r="O1811" s="83" t="str">
        <f>VLOOKUP(L1811,Kardex!$A$1:$I$4996,5,FALSE)</f>
        <v>CD MX ALTAVISTA</v>
      </c>
      <c r="P1811" s="49">
        <v>0.3</v>
      </c>
      <c r="Q1811" s="120">
        <f t="shared" si="57"/>
        <v>10.114650000000001</v>
      </c>
    </row>
    <row r="1812" spans="1:18" s="125" customFormat="1" ht="12" customHeight="1">
      <c r="A1812" s="83" t="s">
        <v>2338</v>
      </c>
      <c r="B1812" s="84" t="s">
        <v>1249</v>
      </c>
      <c r="C1812" s="34">
        <v>3102100018447</v>
      </c>
      <c r="D1812" s="35">
        <v>14619.55</v>
      </c>
      <c r="E1812" s="67">
        <f t="shared" si="56"/>
        <v>1900.5415</v>
      </c>
      <c r="F1812" s="68">
        <v>0.13</v>
      </c>
      <c r="G1812" s="65"/>
      <c r="H1812" s="65" t="s">
        <v>2266</v>
      </c>
      <c r="I1812" s="127">
        <v>44565</v>
      </c>
      <c r="J1812" s="66" t="s">
        <v>2322</v>
      </c>
      <c r="K1812" s="83" t="s">
        <v>3744</v>
      </c>
      <c r="L1812" s="30">
        <v>63709</v>
      </c>
      <c r="M1812" s="83" t="str">
        <f>VLOOKUP(L1812,Kardex!$A$1:$I$4996,2,FALSE)</f>
        <v>ZAVALA MORENO MARGARITA</v>
      </c>
      <c r="N1812" s="83" t="str">
        <f>VLOOKUP(L1812,Kardex!$A$1:$I$4996,4,FALSE)</f>
        <v>EJECUTIVO DE SERVICIO</v>
      </c>
      <c r="O1812" s="83" t="str">
        <f>VLOOKUP(L1812,Kardex!$A$1:$I$4996,5,FALSE)</f>
        <v>PUE CHOLULA CITY ANGELOPOLIS</v>
      </c>
      <c r="P1812" s="49">
        <v>0.3</v>
      </c>
      <c r="Q1812" s="120">
        <f t="shared" si="57"/>
        <v>570.16245000000004</v>
      </c>
    </row>
    <row r="1813" spans="1:18" s="125" customFormat="1" ht="12" customHeight="1">
      <c r="A1813" s="83" t="s">
        <v>2311</v>
      </c>
      <c r="B1813" s="84" t="s">
        <v>1249</v>
      </c>
      <c r="C1813" s="34">
        <v>4011900204954</v>
      </c>
      <c r="D1813" s="35">
        <v>655.9</v>
      </c>
      <c r="E1813" s="67">
        <f t="shared" si="56"/>
        <v>98.384999999999991</v>
      </c>
      <c r="F1813" s="68">
        <v>0.15</v>
      </c>
      <c r="G1813" s="65"/>
      <c r="H1813" s="65" t="s">
        <v>2339</v>
      </c>
      <c r="I1813" s="127">
        <v>44565</v>
      </c>
      <c r="J1813" s="66" t="s">
        <v>2379</v>
      </c>
      <c r="K1813" s="83" t="s">
        <v>2460</v>
      </c>
      <c r="L1813" s="30">
        <v>61553</v>
      </c>
      <c r="M1813" s="83" t="str">
        <f>VLOOKUP(L1813,Kardex!$A$1:$I$4996,2,FALSE)</f>
        <v>BERNAL GONZALEZ CHRISTIAN ALFREDO</v>
      </c>
      <c r="N1813" s="83" t="str">
        <f>VLOOKUP(L1813,Kardex!$A$1:$I$4996,4,FALSE)</f>
        <v>ASESOR</v>
      </c>
      <c r="O1813" s="83" t="str">
        <f>VLOOKUP(L1813,Kardex!$A$1:$I$4996,5,FALSE)</f>
        <v>CD MX SANTA FE BANCO PB</v>
      </c>
      <c r="P1813" s="49">
        <v>0.3</v>
      </c>
      <c r="Q1813" s="120">
        <f t="shared" si="57"/>
        <v>29.515499999999996</v>
      </c>
    </row>
    <row r="1814" spans="1:18" s="125" customFormat="1" ht="12" customHeight="1">
      <c r="A1814" s="83" t="s">
        <v>2311</v>
      </c>
      <c r="B1814" s="84" t="s">
        <v>1249</v>
      </c>
      <c r="C1814" s="34">
        <v>4011900205004</v>
      </c>
      <c r="D1814" s="35">
        <v>398</v>
      </c>
      <c r="E1814" s="67">
        <f t="shared" si="56"/>
        <v>59.699999999999996</v>
      </c>
      <c r="F1814" s="68">
        <v>0.15</v>
      </c>
      <c r="G1814" s="65"/>
      <c r="H1814" s="65" t="s">
        <v>2339</v>
      </c>
      <c r="I1814" s="127">
        <v>44565</v>
      </c>
      <c r="J1814" s="66" t="s">
        <v>2379</v>
      </c>
      <c r="K1814" s="83" t="s">
        <v>2461</v>
      </c>
      <c r="L1814" s="30">
        <v>60686</v>
      </c>
      <c r="M1814" s="83" t="str">
        <f>VLOOKUP(L1814,Kardex!$A$1:$I$4996,2,FALSE)</f>
        <v>LOPEZ  ESCAMILLA JOSE RAMON</v>
      </c>
      <c r="N1814" s="83" t="str">
        <f>VLOOKUP(L1814,Kardex!$A$1:$I$4996,4,FALSE)</f>
        <v>ASESOR</v>
      </c>
      <c r="O1814" s="83" t="str">
        <f>VLOOKUP(L1814,Kardex!$A$1:$I$4996,5,FALSE)</f>
        <v>JAL GDL PLAZA MEXICO</v>
      </c>
      <c r="P1814" s="49">
        <v>0.3</v>
      </c>
      <c r="Q1814" s="120">
        <f t="shared" si="57"/>
        <v>17.909999999999997</v>
      </c>
    </row>
    <row r="1815" spans="1:18" s="125" customFormat="1" ht="12" customHeight="1">
      <c r="A1815" s="83" t="s">
        <v>2311</v>
      </c>
      <c r="B1815" s="84" t="s">
        <v>1249</v>
      </c>
      <c r="C1815" s="34">
        <v>4011900205089</v>
      </c>
      <c r="D1815" s="35">
        <v>737.23</v>
      </c>
      <c r="E1815" s="67">
        <f t="shared" si="56"/>
        <v>110.58450000000001</v>
      </c>
      <c r="F1815" s="68">
        <v>0.15</v>
      </c>
      <c r="G1815" s="65"/>
      <c r="H1815" s="65" t="s">
        <v>2339</v>
      </c>
      <c r="I1815" s="127">
        <v>44565</v>
      </c>
      <c r="J1815" s="66" t="s">
        <v>2379</v>
      </c>
      <c r="K1815" s="83" t="s">
        <v>2462</v>
      </c>
      <c r="L1815" s="30">
        <v>388</v>
      </c>
      <c r="M1815" s="83" t="str">
        <f>VLOOKUP(L1815,Kardex!$A$1:$I$4996,2,FALSE)</f>
        <v>VILLARREAL CAVAZOS JORGE ARTURO</v>
      </c>
      <c r="N1815" s="83" t="str">
        <f>VLOOKUP(L1815,Kardex!$A$1:$I$4996,4,FALSE)</f>
        <v>DIRECTOR DE ASESORIA</v>
      </c>
      <c r="O1815" s="83" t="str">
        <f>VLOOKUP(L1815,Kardex!$A$1:$I$4996,5,FALSE)</f>
        <v>NL SAN PEDRO VALLE</v>
      </c>
      <c r="P1815" s="49">
        <v>0.3</v>
      </c>
      <c r="Q1815" s="120">
        <f t="shared" si="57"/>
        <v>33.175350000000002</v>
      </c>
    </row>
    <row r="1816" spans="1:18" s="125" customFormat="1" ht="12" customHeight="1">
      <c r="A1816" s="83" t="s">
        <v>2311</v>
      </c>
      <c r="B1816" s="84" t="s">
        <v>1249</v>
      </c>
      <c r="C1816" s="34">
        <v>4011900275908</v>
      </c>
      <c r="D1816" s="35">
        <v>412.38</v>
      </c>
      <c r="E1816" s="67">
        <f t="shared" si="56"/>
        <v>61.856999999999999</v>
      </c>
      <c r="F1816" s="68">
        <v>0.15</v>
      </c>
      <c r="G1816" s="65"/>
      <c r="H1816" s="65" t="s">
        <v>2339</v>
      </c>
      <c r="I1816" s="127">
        <v>44565</v>
      </c>
      <c r="J1816" s="66" t="s">
        <v>2379</v>
      </c>
      <c r="K1816" s="83" t="s">
        <v>2464</v>
      </c>
      <c r="L1816" s="30">
        <v>61815</v>
      </c>
      <c r="M1816" s="83" t="str">
        <f>VLOOKUP(L1816,Kardex!$A$1:$I$4996,2,FALSE)</f>
        <v>RODRIGUEZ AVIÑA MARISOL ALEJANDRA</v>
      </c>
      <c r="N1816" s="83" t="str">
        <f>VLOOKUP(L1816,Kardex!$A$1:$I$4996,4,FALSE)</f>
        <v>OPERADOR TELEFONICO</v>
      </c>
      <c r="O1816" s="83" t="str">
        <f>VLOOKUP(L1816,Kardex!$A$1:$I$4996,5,FALSE)</f>
        <v>SERVICIOS CAT</v>
      </c>
      <c r="P1816" s="49">
        <v>0.15</v>
      </c>
      <c r="Q1816" s="120">
        <f t="shared" si="57"/>
        <v>9.2785499999999992</v>
      </c>
      <c r="R1816" s="125">
        <f>VLOOKUP(C1816,'Historico Cat'!$D$2:$S$140,16,FALSE)</f>
        <v>96056098</v>
      </c>
    </row>
    <row r="1817" spans="1:18" s="125" customFormat="1" ht="12" customHeight="1">
      <c r="A1817" s="83" t="s">
        <v>2311</v>
      </c>
      <c r="B1817" s="84" t="s">
        <v>1249</v>
      </c>
      <c r="C1817" s="34">
        <v>4011900307204</v>
      </c>
      <c r="D1817" s="35">
        <v>328.98</v>
      </c>
      <c r="E1817" s="67">
        <f t="shared" si="56"/>
        <v>49.347000000000001</v>
      </c>
      <c r="F1817" s="68">
        <v>0.15</v>
      </c>
      <c r="G1817" s="65"/>
      <c r="H1817" s="65" t="s">
        <v>2339</v>
      </c>
      <c r="I1817" s="127">
        <v>44565</v>
      </c>
      <c r="J1817" s="66" t="s">
        <v>2379</v>
      </c>
      <c r="K1817" s="83" t="s">
        <v>2465</v>
      </c>
      <c r="L1817" s="30">
        <v>63697</v>
      </c>
      <c r="M1817" s="83" t="str">
        <f>VLOOKUP(L1817,Kardex!$A$1:$I$4996,2,FALSE)</f>
        <v>ALVITER NOLASCO VICTOR</v>
      </c>
      <c r="N1817" s="83" t="str">
        <f>VLOOKUP(L1817,Kardex!$A$1:$I$4996,4,FALSE)</f>
        <v>INTERNO</v>
      </c>
      <c r="O1817" s="83" t="str">
        <f>VLOOKUP(L1817,Kardex!$A$1:$I$4996,5,FALSE)</f>
        <v>JAL ZAPOPAN ANDARES CB</v>
      </c>
      <c r="P1817" s="49">
        <v>0.3</v>
      </c>
      <c r="Q1817" s="120">
        <f t="shared" si="57"/>
        <v>14.8041</v>
      </c>
    </row>
    <row r="1818" spans="1:18" s="125" customFormat="1" ht="12" customHeight="1">
      <c r="A1818" s="83" t="s">
        <v>2311</v>
      </c>
      <c r="B1818" s="84" t="s">
        <v>1249</v>
      </c>
      <c r="C1818" s="34">
        <v>4011900309107</v>
      </c>
      <c r="D1818" s="35">
        <v>493.23</v>
      </c>
      <c r="E1818" s="67">
        <f t="shared" si="56"/>
        <v>73.984499999999997</v>
      </c>
      <c r="F1818" s="68">
        <v>0.15</v>
      </c>
      <c r="G1818" s="65"/>
      <c r="H1818" s="65" t="s">
        <v>2339</v>
      </c>
      <c r="I1818" s="127">
        <v>44565</v>
      </c>
      <c r="J1818" s="66" t="s">
        <v>2379</v>
      </c>
      <c r="K1818" s="83" t="s">
        <v>2466</v>
      </c>
      <c r="L1818" s="30">
        <v>63697</v>
      </c>
      <c r="M1818" s="83" t="str">
        <f>VLOOKUP(L1818,Kardex!$A$1:$I$4996,2,FALSE)</f>
        <v>ALVITER NOLASCO VICTOR</v>
      </c>
      <c r="N1818" s="83" t="str">
        <f>VLOOKUP(L1818,Kardex!$A$1:$I$4996,4,FALSE)</f>
        <v>INTERNO</v>
      </c>
      <c r="O1818" s="83" t="str">
        <f>VLOOKUP(L1818,Kardex!$A$1:$I$4996,5,FALSE)</f>
        <v>JAL ZAPOPAN ANDARES CB</v>
      </c>
      <c r="P1818" s="49">
        <v>0.3</v>
      </c>
      <c r="Q1818" s="120">
        <f t="shared" si="57"/>
        <v>22.195349999999998</v>
      </c>
    </row>
    <row r="1819" spans="1:18" s="125" customFormat="1" ht="12" customHeight="1">
      <c r="A1819" s="83" t="s">
        <v>2311</v>
      </c>
      <c r="B1819" s="84" t="s">
        <v>1249</v>
      </c>
      <c r="C1819" s="34">
        <v>4012000147818</v>
      </c>
      <c r="D1819" s="35">
        <v>259.42</v>
      </c>
      <c r="E1819" s="67">
        <f t="shared" si="56"/>
        <v>38.913000000000004</v>
      </c>
      <c r="F1819" s="68">
        <v>0.15</v>
      </c>
      <c r="G1819" s="65"/>
      <c r="H1819" s="65" t="s">
        <v>2339</v>
      </c>
      <c r="I1819" s="127">
        <v>44565</v>
      </c>
      <c r="J1819" s="66" t="s">
        <v>2379</v>
      </c>
      <c r="K1819" s="83" t="s">
        <v>2467</v>
      </c>
      <c r="L1819" s="30">
        <v>63967</v>
      </c>
      <c r="M1819" s="83" t="str">
        <f>VLOOKUP(L1819,Kardex!$A$1:$I$4996,2,FALSE)</f>
        <v>HINOJOSA JUAREZ SCHEDAR</v>
      </c>
      <c r="N1819" s="83" t="str">
        <f>VLOOKUP(L1819,Kardex!$A$1:$I$4996,4,FALSE)</f>
        <v>ASESOR</v>
      </c>
      <c r="O1819" s="83" t="str">
        <f>VLOOKUP(L1819,Kardex!$A$1:$I$4996,5,FALSE)</f>
        <v>TAMPS TAMPICO AV HIDALGO</v>
      </c>
      <c r="P1819" s="49">
        <v>0.3</v>
      </c>
      <c r="Q1819" s="120">
        <f t="shared" si="57"/>
        <v>11.673900000000001</v>
      </c>
    </row>
    <row r="1820" spans="1:18" s="125" customFormat="1" ht="12" customHeight="1">
      <c r="A1820" s="83" t="s">
        <v>2311</v>
      </c>
      <c r="B1820" s="84" t="s">
        <v>1249</v>
      </c>
      <c r="C1820" s="34">
        <v>4012000150568</v>
      </c>
      <c r="D1820" s="35">
        <v>313.02999999999997</v>
      </c>
      <c r="E1820" s="67">
        <f t="shared" si="56"/>
        <v>46.954499999999996</v>
      </c>
      <c r="F1820" s="68">
        <v>0.15</v>
      </c>
      <c r="G1820" s="65"/>
      <c r="H1820" s="65" t="s">
        <v>2339</v>
      </c>
      <c r="I1820" s="127">
        <v>44565</v>
      </c>
      <c r="J1820" s="66" t="s">
        <v>2379</v>
      </c>
      <c r="K1820" s="83" t="s">
        <v>2468</v>
      </c>
      <c r="L1820" s="30">
        <v>63407</v>
      </c>
      <c r="M1820" s="83" t="str">
        <f>VLOOKUP(L1820,Kardex!$A$1:$I$4996,2,FALSE)</f>
        <v>CASAS LUGO BRENDA CARMINA</v>
      </c>
      <c r="N1820" s="83" t="str">
        <f>VLOOKUP(L1820,Kardex!$A$1:$I$4996,4,FALSE)</f>
        <v>ASESOR</v>
      </c>
      <c r="O1820" s="83" t="str">
        <f>VLOOKUP(L1820,Kardex!$A$1:$I$4996,5,FALSE)</f>
        <v>EDO MEX VALLE DORADO</v>
      </c>
      <c r="P1820" s="49">
        <v>0.3</v>
      </c>
      <c r="Q1820" s="120">
        <f t="shared" si="57"/>
        <v>14.086349999999998</v>
      </c>
    </row>
    <row r="1821" spans="1:18" s="125" customFormat="1" ht="12" customHeight="1">
      <c r="A1821" s="83" t="s">
        <v>2311</v>
      </c>
      <c r="B1821" s="84" t="s">
        <v>1249</v>
      </c>
      <c r="C1821" s="34">
        <v>4012000539287</v>
      </c>
      <c r="D1821" s="35">
        <v>334</v>
      </c>
      <c r="E1821" s="67">
        <f t="shared" si="56"/>
        <v>50.1</v>
      </c>
      <c r="F1821" s="68">
        <v>0.15</v>
      </c>
      <c r="G1821" s="65"/>
      <c r="H1821" s="65" t="s">
        <v>2339</v>
      </c>
      <c r="I1821" s="127">
        <v>44565</v>
      </c>
      <c r="J1821" s="66" t="s">
        <v>2379</v>
      </c>
      <c r="K1821" s="83" t="s">
        <v>2469</v>
      </c>
      <c r="L1821" s="30">
        <v>51865</v>
      </c>
      <c r="M1821" s="83" t="str">
        <f>VLOOKUP(L1821,Kardex!$A$1:$I$4996,2,FALSE)</f>
        <v>PARDINAS GALVAN ANA ELENA</v>
      </c>
      <c r="N1821" s="83" t="str">
        <f>VLOOKUP(L1821,Kardex!$A$1:$I$4996,4,FALSE)</f>
        <v>SUBDIRECTOR DE PROMOCION</v>
      </c>
      <c r="O1821" s="83" t="str">
        <f>VLOOKUP(L1821,Kardex!$A$1:$I$4996,5,FALSE)</f>
        <v>CD MX ALTAVISTA</v>
      </c>
      <c r="P1821" s="49">
        <v>0.3</v>
      </c>
      <c r="Q1821" s="120">
        <f t="shared" si="57"/>
        <v>15.03</v>
      </c>
    </row>
    <row r="1822" spans="1:18" s="125" customFormat="1" ht="12" customHeight="1">
      <c r="A1822" s="83" t="s">
        <v>2311</v>
      </c>
      <c r="B1822" s="84" t="s">
        <v>1249</v>
      </c>
      <c r="C1822" s="34">
        <v>4012000567175</v>
      </c>
      <c r="D1822" s="35">
        <v>566.39</v>
      </c>
      <c r="E1822" s="67">
        <f t="shared" si="56"/>
        <v>84.958500000000001</v>
      </c>
      <c r="F1822" s="68">
        <v>0.15</v>
      </c>
      <c r="G1822" s="65"/>
      <c r="H1822" s="65" t="s">
        <v>2339</v>
      </c>
      <c r="I1822" s="127">
        <v>44565</v>
      </c>
      <c r="J1822" s="66" t="s">
        <v>2379</v>
      </c>
      <c r="K1822" s="83" t="s">
        <v>2470</v>
      </c>
      <c r="L1822" s="30">
        <v>63804</v>
      </c>
      <c r="M1822" s="83" t="str">
        <f>VLOOKUP(L1822,Kardex!$A$1:$I$4996,2,FALSE)</f>
        <v>MORA HERNANDEZ JOAQUIN ALBERTO</v>
      </c>
      <c r="N1822" s="83" t="str">
        <f>VLOOKUP(L1822,Kardex!$A$1:$I$4996,4,FALSE)</f>
        <v>ASESOR</v>
      </c>
      <c r="O1822" s="83" t="str">
        <f>VLOOKUP(L1822,Kardex!$A$1:$I$4996,5,FALSE)</f>
        <v>AGS AGUASCALIENTES NTE 509</v>
      </c>
      <c r="P1822" s="49">
        <v>0.3</v>
      </c>
      <c r="Q1822" s="120">
        <f t="shared" si="57"/>
        <v>25.487549999999999</v>
      </c>
    </row>
    <row r="1823" spans="1:18" s="125" customFormat="1" ht="12" customHeight="1">
      <c r="A1823" s="83" t="s">
        <v>2311</v>
      </c>
      <c r="B1823" s="84" t="s">
        <v>1249</v>
      </c>
      <c r="C1823" s="34">
        <v>4012000583686</v>
      </c>
      <c r="D1823" s="35">
        <v>6697.84</v>
      </c>
      <c r="E1823" s="67">
        <f t="shared" si="56"/>
        <v>1004.6759999999999</v>
      </c>
      <c r="F1823" s="68">
        <v>0.15</v>
      </c>
      <c r="G1823" s="65"/>
      <c r="H1823" s="65" t="s">
        <v>2266</v>
      </c>
      <c r="I1823" s="127">
        <v>44565</v>
      </c>
      <c r="J1823" s="66" t="s">
        <v>2379</v>
      </c>
      <c r="K1823" s="83" t="s">
        <v>4384</v>
      </c>
      <c r="L1823" s="30">
        <v>53255</v>
      </c>
      <c r="M1823" s="83" t="str">
        <f>VLOOKUP(L1823,Kardex!$A$1:$I$4996,2,FALSE)</f>
        <v>CEJA GARCIA RAFAEL</v>
      </c>
      <c r="N1823" s="83" t="str">
        <f>VLOOKUP(L1823,Kardex!$A$1:$I$4996,4,FALSE)</f>
        <v>ASESOR SENIOR</v>
      </c>
      <c r="O1823" s="83" t="str">
        <f>VLOOKUP(L1823,Kardex!$A$1:$I$4996,5,FALSE)</f>
        <v>CD MX TERRAZA PEDREGAL</v>
      </c>
      <c r="P1823" s="49">
        <v>0.3</v>
      </c>
      <c r="Q1823" s="120">
        <f t="shared" si="57"/>
        <v>301.40279999999996</v>
      </c>
    </row>
    <row r="1824" spans="1:18" s="125" customFormat="1" ht="12" customHeight="1">
      <c r="A1824" s="83" t="s">
        <v>2311</v>
      </c>
      <c r="B1824" s="84" t="s">
        <v>1249</v>
      </c>
      <c r="C1824" s="34">
        <v>4012000603311</v>
      </c>
      <c r="D1824" s="35">
        <v>10214.56</v>
      </c>
      <c r="E1824" s="67">
        <f t="shared" si="56"/>
        <v>1532.184</v>
      </c>
      <c r="F1824" s="68">
        <v>0.15</v>
      </c>
      <c r="G1824" s="65"/>
      <c r="H1824" s="65" t="s">
        <v>2266</v>
      </c>
      <c r="I1824" s="127">
        <v>44565</v>
      </c>
      <c r="J1824" s="66" t="s">
        <v>2379</v>
      </c>
      <c r="K1824" s="83" t="s">
        <v>4385</v>
      </c>
      <c r="L1824" s="30">
        <v>43</v>
      </c>
      <c r="M1824" s="83" t="str">
        <f>VLOOKUP(L1824,Kardex!$A$1:$I$4996,2,FALSE)</f>
        <v>LLAMAS ANDRADE ERIKA</v>
      </c>
      <c r="N1824" s="83" t="str">
        <f>VLOOKUP(L1824,Kardex!$A$1:$I$4996,4,FALSE)</f>
        <v>DIRECTOR DE PROMOCION</v>
      </c>
      <c r="O1824" s="83" t="str">
        <f>VLOOKUP(L1824,Kardex!$A$1:$I$4996,5,FALSE)</f>
        <v>GTO LEON CERRO GORDO CB</v>
      </c>
      <c r="P1824" s="49">
        <v>0.3</v>
      </c>
      <c r="Q1824" s="120">
        <f t="shared" si="57"/>
        <v>459.65519999999998</v>
      </c>
    </row>
    <row r="1825" spans="1:18" s="125" customFormat="1" ht="12" customHeight="1">
      <c r="A1825" s="83" t="s">
        <v>2311</v>
      </c>
      <c r="B1825" s="84" t="s">
        <v>1249</v>
      </c>
      <c r="C1825" s="34">
        <v>4012000629777</v>
      </c>
      <c r="D1825" s="35">
        <v>14984.36</v>
      </c>
      <c r="E1825" s="67">
        <f t="shared" si="56"/>
        <v>2247.654</v>
      </c>
      <c r="F1825" s="68">
        <v>0.15</v>
      </c>
      <c r="G1825" s="65"/>
      <c r="H1825" s="65" t="s">
        <v>2266</v>
      </c>
      <c r="I1825" s="127">
        <v>44565</v>
      </c>
      <c r="J1825" s="66" t="s">
        <v>2379</v>
      </c>
      <c r="K1825" s="83" t="s">
        <v>4386</v>
      </c>
      <c r="L1825" s="30">
        <v>50261</v>
      </c>
      <c r="M1825" s="83" t="str">
        <f>VLOOKUP(L1825,Kardex!$A$1:$I$4996,2,FALSE)</f>
        <v>RIVERO MORAGREGA MARIA JOSE</v>
      </c>
      <c r="N1825" s="83" t="str">
        <f>VLOOKUP(L1825,Kardex!$A$1:$I$4996,4,FALSE)</f>
        <v>ASESOR SENIOR</v>
      </c>
      <c r="O1825" s="83" t="str">
        <f>VLOOKUP(L1825,Kardex!$A$1:$I$4996,5,FALSE)</f>
        <v>JAL ZAPOPAN ANDARES BANCO</v>
      </c>
      <c r="P1825" s="49">
        <v>0.3</v>
      </c>
      <c r="Q1825" s="120">
        <f t="shared" si="57"/>
        <v>674.2962</v>
      </c>
    </row>
    <row r="1826" spans="1:18" s="125" customFormat="1" ht="12" customHeight="1">
      <c r="A1826" s="83" t="s">
        <v>2311</v>
      </c>
      <c r="B1826" s="84" t="s">
        <v>1249</v>
      </c>
      <c r="C1826" s="34">
        <v>4012100185817</v>
      </c>
      <c r="D1826" s="35">
        <v>151.28</v>
      </c>
      <c r="E1826" s="67">
        <f t="shared" si="56"/>
        <v>22.692</v>
      </c>
      <c r="F1826" s="68">
        <v>0.15</v>
      </c>
      <c r="G1826" s="65"/>
      <c r="H1826" s="65" t="s">
        <v>2339</v>
      </c>
      <c r="I1826" s="127">
        <v>44565</v>
      </c>
      <c r="J1826" s="66" t="s">
        <v>2322</v>
      </c>
      <c r="K1826" s="83" t="s">
        <v>2471</v>
      </c>
      <c r="L1826" s="30">
        <v>53600</v>
      </c>
      <c r="M1826" s="83" t="str">
        <f>VLOOKUP(L1826,Kardex!$A$1:$I$4996,2,FALSE)</f>
        <v>PEREZ MAGANA GLORIA AMPARO</v>
      </c>
      <c r="N1826" s="83" t="str">
        <f>VLOOKUP(L1826,Kardex!$A$1:$I$4996,4,FALSE)</f>
        <v>ASESOR BANCA ESPECIALIZADA</v>
      </c>
      <c r="O1826" s="83" t="str">
        <f>VLOOKUP(L1826,Kardex!$A$1:$I$4996,5,FALSE)</f>
        <v>CD MX MONTES URALES</v>
      </c>
      <c r="P1826" s="49">
        <v>0.3</v>
      </c>
      <c r="Q1826" s="120">
        <f t="shared" si="57"/>
        <v>6.8075999999999999</v>
      </c>
    </row>
    <row r="1827" spans="1:18" s="125" customFormat="1" ht="12" customHeight="1">
      <c r="A1827" s="83" t="s">
        <v>2311</v>
      </c>
      <c r="B1827" s="84" t="s">
        <v>1249</v>
      </c>
      <c r="C1827" s="34">
        <v>4012100193884</v>
      </c>
      <c r="D1827" s="35">
        <v>415.67</v>
      </c>
      <c r="E1827" s="67">
        <f t="shared" si="56"/>
        <v>62.350499999999997</v>
      </c>
      <c r="F1827" s="68">
        <v>0.15</v>
      </c>
      <c r="G1827" s="65"/>
      <c r="H1827" s="65" t="s">
        <v>2339</v>
      </c>
      <c r="I1827" s="127">
        <v>44565</v>
      </c>
      <c r="J1827" s="66" t="s">
        <v>2379</v>
      </c>
      <c r="K1827" s="83" t="s">
        <v>2472</v>
      </c>
      <c r="L1827" s="30">
        <v>61087</v>
      </c>
      <c r="M1827" s="83" t="str">
        <f>VLOOKUP(L1827,Kardex!$A$1:$I$4996,2,FALSE)</f>
        <v>CALDERON PANIAGUA FERMIN</v>
      </c>
      <c r="N1827" s="83" t="str">
        <f>VLOOKUP(L1827,Kardex!$A$1:$I$4996,4,FALSE)</f>
        <v>ASESOR</v>
      </c>
      <c r="O1827" s="83" t="str">
        <f>VLOOKUP(L1827,Kardex!$A$1:$I$4996,5,FALSE)</f>
        <v>CD MX JULIO VERNE POLANCO</v>
      </c>
      <c r="P1827" s="49">
        <v>0.3</v>
      </c>
      <c r="Q1827" s="120">
        <f t="shared" si="57"/>
        <v>18.70515</v>
      </c>
    </row>
    <row r="1828" spans="1:18" s="125" customFormat="1" ht="12" customHeight="1">
      <c r="A1828" s="83" t="s">
        <v>2311</v>
      </c>
      <c r="B1828" s="84" t="s">
        <v>1249</v>
      </c>
      <c r="C1828" s="34">
        <v>4012100218050</v>
      </c>
      <c r="D1828" s="35">
        <v>159.88999999999999</v>
      </c>
      <c r="E1828" s="67">
        <f t="shared" si="56"/>
        <v>23.983499999999996</v>
      </c>
      <c r="F1828" s="68">
        <v>0.15</v>
      </c>
      <c r="G1828" s="65"/>
      <c r="H1828" s="65" t="s">
        <v>2339</v>
      </c>
      <c r="I1828" s="127">
        <v>44565</v>
      </c>
      <c r="J1828" s="66" t="s">
        <v>2322</v>
      </c>
      <c r="K1828" s="83" t="s">
        <v>4387</v>
      </c>
      <c r="L1828" s="30">
        <v>53787</v>
      </c>
      <c r="M1828" s="83" t="str">
        <f>VLOOKUP(L1828,Kardex!$A$1:$I$4996,2,FALSE)</f>
        <v>SEGUROS</v>
      </c>
      <c r="N1828" s="83" t="str">
        <f>VLOOKUP(L1828,Kardex!$A$1:$I$4996,4,FALSE)</f>
        <v>SEGUROS</v>
      </c>
      <c r="O1828" s="83" t="str">
        <f>VLOOKUP(L1828,Kardex!$A$1:$I$4996,5,FALSE)</f>
        <v>SEGUROS</v>
      </c>
      <c r="P1828" s="49">
        <v>0.3</v>
      </c>
      <c r="Q1828" s="120">
        <f t="shared" si="57"/>
        <v>7.1950499999999984</v>
      </c>
    </row>
    <row r="1829" spans="1:18" s="125" customFormat="1" ht="12" customHeight="1">
      <c r="A1829" s="83" t="s">
        <v>2311</v>
      </c>
      <c r="B1829" s="84" t="s">
        <v>1249</v>
      </c>
      <c r="C1829" s="34">
        <v>4012100247205</v>
      </c>
      <c r="D1829" s="35">
        <v>410.1</v>
      </c>
      <c r="E1829" s="67">
        <f t="shared" si="56"/>
        <v>61.515000000000001</v>
      </c>
      <c r="F1829" s="68">
        <v>0.15</v>
      </c>
      <c r="G1829" s="65"/>
      <c r="H1829" s="65" t="s">
        <v>2339</v>
      </c>
      <c r="I1829" s="127">
        <v>44565</v>
      </c>
      <c r="J1829" s="66" t="s">
        <v>2322</v>
      </c>
      <c r="K1829" s="83" t="s">
        <v>2457</v>
      </c>
      <c r="L1829" s="30">
        <v>50522</v>
      </c>
      <c r="M1829" s="83" t="str">
        <f>VLOOKUP(L1829,Kardex!$A$1:$I$4996,2,FALSE)</f>
        <v>PIÑA CHAVEZ CONCEPCION</v>
      </c>
      <c r="N1829" s="83" t="str">
        <f>VLOOKUP(L1829,Kardex!$A$1:$I$4996,4,FALSE)</f>
        <v>ASESOR</v>
      </c>
      <c r="O1829" s="83" t="str">
        <f>VLOOKUP(L1829,Kardex!$A$1:$I$4996,5,FALSE)</f>
        <v>MOR CUERNAVACA DOMINGO DIEZ</v>
      </c>
      <c r="P1829" s="49">
        <v>0.3</v>
      </c>
      <c r="Q1829" s="120">
        <f t="shared" si="57"/>
        <v>18.454499999999999</v>
      </c>
    </row>
    <row r="1830" spans="1:18" s="125" customFormat="1" ht="12" customHeight="1">
      <c r="A1830" s="83" t="s">
        <v>2311</v>
      </c>
      <c r="B1830" s="84" t="s">
        <v>1249</v>
      </c>
      <c r="C1830" s="34">
        <v>4012100337981</v>
      </c>
      <c r="D1830" s="35">
        <v>584.86</v>
      </c>
      <c r="E1830" s="67">
        <f t="shared" si="56"/>
        <v>87.728999999999999</v>
      </c>
      <c r="F1830" s="68">
        <v>0.15</v>
      </c>
      <c r="G1830" s="65"/>
      <c r="H1830" s="65" t="s">
        <v>2339</v>
      </c>
      <c r="I1830" s="127">
        <v>44565</v>
      </c>
      <c r="J1830" s="66" t="s">
        <v>2322</v>
      </c>
      <c r="K1830" s="83" t="s">
        <v>3696</v>
      </c>
      <c r="L1830" s="30">
        <v>64670</v>
      </c>
      <c r="M1830" s="83" t="str">
        <f>VLOOKUP(L1830,Kardex!$A$1:$I$4996,2,FALSE)</f>
        <v>GUADARRAMA GUADARRAMA ANA KAREN</v>
      </c>
      <c r="N1830" s="83" t="str">
        <f>VLOOKUP(L1830,Kardex!$A$1:$I$4996,4,FALSE)</f>
        <v>OPERADOR TELEFONICO</v>
      </c>
      <c r="O1830" s="83" t="str">
        <f>VLOOKUP(L1830,Kardex!$A$1:$I$4996,5,FALSE)</f>
        <v>SERVICIOS CAT</v>
      </c>
      <c r="P1830" s="49">
        <v>0.15</v>
      </c>
      <c r="Q1830" s="120">
        <f>E1830*P1830+100</f>
        <v>113.15935</v>
      </c>
      <c r="R1830" s="125">
        <v>98427172</v>
      </c>
    </row>
    <row r="1831" spans="1:18" s="125" customFormat="1" ht="12" customHeight="1">
      <c r="A1831" s="83" t="s">
        <v>2311</v>
      </c>
      <c r="B1831" s="84" t="s">
        <v>1249</v>
      </c>
      <c r="C1831" s="34">
        <v>4012100350950</v>
      </c>
      <c r="D1831" s="35">
        <v>395.32</v>
      </c>
      <c r="E1831" s="67">
        <f t="shared" si="56"/>
        <v>59.297999999999995</v>
      </c>
      <c r="F1831" s="68">
        <v>0.15</v>
      </c>
      <c r="G1831" s="65"/>
      <c r="H1831" s="65" t="s">
        <v>2339</v>
      </c>
      <c r="I1831" s="127">
        <v>44565</v>
      </c>
      <c r="J1831" s="66" t="s">
        <v>2322</v>
      </c>
      <c r="K1831" s="83" t="s">
        <v>3685</v>
      </c>
      <c r="L1831" s="30">
        <v>64428</v>
      </c>
      <c r="M1831" s="83" t="str">
        <f>VLOOKUP(L1831,Kardex!$A$1:$I$4996,2,FALSE)</f>
        <v>CAÑEZ SANCHEZ CESAR</v>
      </c>
      <c r="N1831" s="83" t="str">
        <f>VLOOKUP(L1831,Kardex!$A$1:$I$4996,4,FALSE)</f>
        <v>ASPIRANTE A ASESOR</v>
      </c>
      <c r="O1831" s="83" t="str">
        <f>VLOOKUP(L1831,Kardex!$A$1:$I$4996,5,FALSE)</f>
        <v>CHIH CD JUAREZ PLAZA ODORE</v>
      </c>
      <c r="P1831" s="49">
        <v>0.3</v>
      </c>
      <c r="Q1831" s="120">
        <f t="shared" si="57"/>
        <v>17.789399999999997</v>
      </c>
    </row>
    <row r="1832" spans="1:18" s="125" customFormat="1" ht="12" customHeight="1">
      <c r="A1832" s="83" t="s">
        <v>2311</v>
      </c>
      <c r="B1832" s="84" t="s">
        <v>1249</v>
      </c>
      <c r="C1832" s="34">
        <v>4012100371037</v>
      </c>
      <c r="D1832" s="35">
        <v>323.31</v>
      </c>
      <c r="E1832" s="67">
        <f t="shared" si="56"/>
        <v>48.496499999999997</v>
      </c>
      <c r="F1832" s="68">
        <v>0.15</v>
      </c>
      <c r="G1832" s="65"/>
      <c r="H1832" s="65" t="s">
        <v>2339</v>
      </c>
      <c r="I1832" s="127">
        <v>44565</v>
      </c>
      <c r="J1832" s="66" t="s">
        <v>2322</v>
      </c>
      <c r="K1832" s="83" t="s">
        <v>3692</v>
      </c>
      <c r="L1832" s="30">
        <v>60305</v>
      </c>
      <c r="M1832" s="83" t="str">
        <f>VLOOKUP(L1832,Kardex!$A$1:$I$4996,2,FALSE)</f>
        <v>GALLARDO GARCIA DAVID</v>
      </c>
      <c r="N1832" s="83" t="str">
        <f>VLOOKUP(L1832,Kardex!$A$1:$I$4996,4,FALSE)</f>
        <v>ASESOR</v>
      </c>
      <c r="O1832" s="83" t="str">
        <f>VLOOKUP(L1832,Kardex!$A$1:$I$4996,5,FALSE)</f>
        <v>NL MTY VISTA HERMOSA</v>
      </c>
      <c r="P1832" s="49">
        <v>0.3</v>
      </c>
      <c r="Q1832" s="120">
        <f t="shared" si="57"/>
        <v>14.548949999999998</v>
      </c>
    </row>
    <row r="1833" spans="1:18" s="125" customFormat="1" ht="12" customHeight="1">
      <c r="A1833" s="83" t="s">
        <v>2311</v>
      </c>
      <c r="B1833" s="84" t="s">
        <v>1249</v>
      </c>
      <c r="C1833" s="34">
        <v>4012100382040</v>
      </c>
      <c r="D1833" s="35">
        <v>4988.76</v>
      </c>
      <c r="E1833" s="67">
        <f t="shared" si="56"/>
        <v>748.31399999999996</v>
      </c>
      <c r="F1833" s="68">
        <v>0.15</v>
      </c>
      <c r="G1833" s="65"/>
      <c r="H1833" s="65" t="s">
        <v>2266</v>
      </c>
      <c r="I1833" s="127">
        <v>44565</v>
      </c>
      <c r="J1833" s="66" t="s">
        <v>2322</v>
      </c>
      <c r="K1833" s="83" t="s">
        <v>3716</v>
      </c>
      <c r="L1833" s="30">
        <v>63575</v>
      </c>
      <c r="M1833" s="83" t="str">
        <f>VLOOKUP(L1833,Kardex!$A$1:$I$4996,2,FALSE)</f>
        <v>GARCIA DAVILA LUIS ISAAC</v>
      </c>
      <c r="N1833" s="83" t="str">
        <f>VLOOKUP(L1833,Kardex!$A$1:$I$4996,4,FALSE)</f>
        <v>ASESOR</v>
      </c>
      <c r="O1833" s="83" t="str">
        <f>VLOOKUP(L1833,Kardex!$A$1:$I$4996,5,FALSE)</f>
        <v>EDO MEX VALLE DORADO</v>
      </c>
      <c r="P1833" s="49">
        <v>0.3</v>
      </c>
      <c r="Q1833" s="120">
        <f t="shared" si="57"/>
        <v>224.49419999999998</v>
      </c>
    </row>
    <row r="1834" spans="1:18" s="125" customFormat="1" ht="12" customHeight="1">
      <c r="A1834" s="83" t="s">
        <v>2311</v>
      </c>
      <c r="B1834" s="84" t="s">
        <v>1249</v>
      </c>
      <c r="C1834" s="34">
        <v>4012100400244</v>
      </c>
      <c r="D1834" s="35">
        <v>7781.45</v>
      </c>
      <c r="E1834" s="67">
        <f t="shared" si="56"/>
        <v>1167.2175</v>
      </c>
      <c r="F1834" s="68">
        <v>0.15</v>
      </c>
      <c r="G1834" s="65"/>
      <c r="H1834" s="65" t="s">
        <v>2266</v>
      </c>
      <c r="I1834" s="127">
        <v>44565</v>
      </c>
      <c r="J1834" s="66" t="s">
        <v>2322</v>
      </c>
      <c r="K1834" s="83" t="s">
        <v>4388</v>
      </c>
      <c r="L1834" s="30">
        <v>53787</v>
      </c>
      <c r="M1834" s="83" t="str">
        <f>VLOOKUP(L1834,Kardex!$A$1:$I$4996,2,FALSE)</f>
        <v>SEGUROS</v>
      </c>
      <c r="N1834" s="83" t="str">
        <f>VLOOKUP(L1834,Kardex!$A$1:$I$4996,4,FALSE)</f>
        <v>SEGUROS</v>
      </c>
      <c r="O1834" s="83" t="str">
        <f>VLOOKUP(L1834,Kardex!$A$1:$I$4996,5,FALSE)</f>
        <v>SEGUROS</v>
      </c>
      <c r="P1834" s="49">
        <v>0.3</v>
      </c>
      <c r="Q1834" s="120">
        <f t="shared" si="57"/>
        <v>350.16524999999996</v>
      </c>
    </row>
    <row r="1835" spans="1:18" s="125" customFormat="1" ht="12" customHeight="1">
      <c r="A1835" s="83" t="s">
        <v>2311</v>
      </c>
      <c r="B1835" s="84" t="s">
        <v>1249</v>
      </c>
      <c r="C1835" s="34">
        <v>4012100400244</v>
      </c>
      <c r="D1835" s="35">
        <v>-155.19</v>
      </c>
      <c r="E1835" s="67">
        <f t="shared" si="56"/>
        <v>-23.278499999999998</v>
      </c>
      <c r="F1835" s="68">
        <v>0.15</v>
      </c>
      <c r="G1835" s="65"/>
      <c r="H1835" s="65" t="s">
        <v>2266</v>
      </c>
      <c r="I1835" s="127">
        <v>44565</v>
      </c>
      <c r="J1835" s="66" t="s">
        <v>2322</v>
      </c>
      <c r="K1835" s="83" t="s">
        <v>4388</v>
      </c>
      <c r="L1835" s="30">
        <v>53787</v>
      </c>
      <c r="M1835" s="83" t="str">
        <f>VLOOKUP(L1835,Kardex!$A$1:$I$4996,2,FALSE)</f>
        <v>SEGUROS</v>
      </c>
      <c r="N1835" s="83" t="str">
        <f>VLOOKUP(L1835,Kardex!$A$1:$I$4996,4,FALSE)</f>
        <v>SEGUROS</v>
      </c>
      <c r="O1835" s="83" t="str">
        <f>VLOOKUP(L1835,Kardex!$A$1:$I$4996,5,FALSE)</f>
        <v>SEGUROS</v>
      </c>
      <c r="P1835" s="49">
        <v>0.3</v>
      </c>
      <c r="Q1835" s="120">
        <f t="shared" si="57"/>
        <v>-6.9835499999999993</v>
      </c>
    </row>
    <row r="1836" spans="1:18" s="125" customFormat="1" ht="12" customHeight="1">
      <c r="A1836" s="83" t="s">
        <v>2311</v>
      </c>
      <c r="B1836" s="84" t="s">
        <v>1249</v>
      </c>
      <c r="C1836" s="34">
        <v>4012100400244</v>
      </c>
      <c r="D1836" s="35">
        <v>155.19</v>
      </c>
      <c r="E1836" s="67">
        <f t="shared" si="56"/>
        <v>23.278499999999998</v>
      </c>
      <c r="F1836" s="68">
        <v>0.15</v>
      </c>
      <c r="G1836" s="65"/>
      <c r="H1836" s="65" t="s">
        <v>2266</v>
      </c>
      <c r="I1836" s="127">
        <v>44565</v>
      </c>
      <c r="J1836" s="66" t="s">
        <v>2322</v>
      </c>
      <c r="K1836" s="83" t="s">
        <v>4388</v>
      </c>
      <c r="L1836" s="30">
        <v>53787</v>
      </c>
      <c r="M1836" s="83" t="str">
        <f>VLOOKUP(L1836,Kardex!$A$1:$I$4996,2,FALSE)</f>
        <v>SEGUROS</v>
      </c>
      <c r="N1836" s="83" t="str">
        <f>VLOOKUP(L1836,Kardex!$A$1:$I$4996,4,FALSE)</f>
        <v>SEGUROS</v>
      </c>
      <c r="O1836" s="83" t="str">
        <f>VLOOKUP(L1836,Kardex!$A$1:$I$4996,5,FALSE)</f>
        <v>SEGUROS</v>
      </c>
      <c r="P1836" s="49">
        <v>0.3</v>
      </c>
      <c r="Q1836" s="120">
        <f t="shared" si="57"/>
        <v>6.9835499999999993</v>
      </c>
    </row>
    <row r="1837" spans="1:18" s="125" customFormat="1" ht="12" customHeight="1">
      <c r="A1837" s="83" t="s">
        <v>2311</v>
      </c>
      <c r="B1837" s="84" t="s">
        <v>1249</v>
      </c>
      <c r="C1837" s="34">
        <v>4012100404371</v>
      </c>
      <c r="D1837" s="35">
        <v>5204.6400000000003</v>
      </c>
      <c r="E1837" s="67">
        <f t="shared" si="56"/>
        <v>780.69600000000003</v>
      </c>
      <c r="F1837" s="68">
        <v>0.15</v>
      </c>
      <c r="G1837" s="65"/>
      <c r="H1837" s="65" t="s">
        <v>2266</v>
      </c>
      <c r="I1837" s="127">
        <v>44565</v>
      </c>
      <c r="J1837" s="66" t="s">
        <v>2322</v>
      </c>
      <c r="K1837" s="83" t="s">
        <v>4389</v>
      </c>
      <c r="L1837" s="30">
        <v>52309</v>
      </c>
      <c r="M1837" s="83" t="str">
        <f>VLOOKUP(L1837,Kardex!$A$1:$I$4996,2,FALSE)</f>
        <v>ZUÑIGA SANCHEZ HECTOR</v>
      </c>
      <c r="N1837" s="83" t="str">
        <f>VLOOKUP(L1837,Kardex!$A$1:$I$4996,4,FALSE)</f>
        <v>ASESOR SENIOR</v>
      </c>
      <c r="O1837" s="83" t="str">
        <f>VLOOKUP(L1837,Kardex!$A$1:$I$4996,5,FALSE)</f>
        <v>CD MX LINDAVISTA</v>
      </c>
      <c r="P1837" s="49">
        <v>0.3</v>
      </c>
      <c r="Q1837" s="120">
        <f t="shared" si="57"/>
        <v>234.2088</v>
      </c>
    </row>
    <row r="1838" spans="1:18" s="125" customFormat="1" ht="12" customHeight="1">
      <c r="A1838" s="83" t="s">
        <v>2311</v>
      </c>
      <c r="B1838" s="84" t="s">
        <v>1249</v>
      </c>
      <c r="C1838" s="34">
        <v>4012100405252</v>
      </c>
      <c r="D1838" s="35">
        <v>4975.08</v>
      </c>
      <c r="E1838" s="67">
        <f t="shared" si="56"/>
        <v>746.26199999999994</v>
      </c>
      <c r="F1838" s="68">
        <v>0.15</v>
      </c>
      <c r="G1838" s="65"/>
      <c r="H1838" s="65" t="s">
        <v>2266</v>
      </c>
      <c r="I1838" s="127">
        <v>44565</v>
      </c>
      <c r="J1838" s="66" t="s">
        <v>2322</v>
      </c>
      <c r="K1838" s="83" t="s">
        <v>4390</v>
      </c>
      <c r="L1838" s="30">
        <v>52309</v>
      </c>
      <c r="M1838" s="83" t="str">
        <f>VLOOKUP(L1838,Kardex!$A$1:$I$4996,2,FALSE)</f>
        <v>ZUÑIGA SANCHEZ HECTOR</v>
      </c>
      <c r="N1838" s="83" t="str">
        <f>VLOOKUP(L1838,Kardex!$A$1:$I$4996,4,FALSE)</f>
        <v>ASESOR SENIOR</v>
      </c>
      <c r="O1838" s="83" t="str">
        <f>VLOOKUP(L1838,Kardex!$A$1:$I$4996,5,FALSE)</f>
        <v>CD MX LINDAVISTA</v>
      </c>
      <c r="P1838" s="49">
        <v>0.3</v>
      </c>
      <c r="Q1838" s="120">
        <f t="shared" si="57"/>
        <v>223.87859999999998</v>
      </c>
    </row>
    <row r="1839" spans="1:18" s="125" customFormat="1" ht="12" customHeight="1">
      <c r="A1839" s="83" t="s">
        <v>2311</v>
      </c>
      <c r="B1839" s="84" t="s">
        <v>1249</v>
      </c>
      <c r="C1839" s="34">
        <v>4012100405492</v>
      </c>
      <c r="D1839" s="35">
        <v>124.17</v>
      </c>
      <c r="E1839" s="67">
        <f t="shared" si="56"/>
        <v>18.625499999999999</v>
      </c>
      <c r="F1839" s="68">
        <v>0.15</v>
      </c>
      <c r="G1839" s="65"/>
      <c r="H1839" s="65" t="s">
        <v>2339</v>
      </c>
      <c r="I1839" s="127">
        <v>44565</v>
      </c>
      <c r="J1839" s="66" t="s">
        <v>2322</v>
      </c>
      <c r="K1839" s="83" t="s">
        <v>4391</v>
      </c>
      <c r="L1839" s="30">
        <v>63593</v>
      </c>
      <c r="M1839" s="83" t="str">
        <f>VLOOKUP(L1839,Kardex!$A$1:$I$4996,2,FALSE)</f>
        <v>SEGUROS</v>
      </c>
      <c r="N1839" s="83" t="str">
        <f>VLOOKUP(L1839,Kardex!$A$1:$I$4996,4,FALSE)</f>
        <v>SEGUROS</v>
      </c>
      <c r="O1839" s="83" t="str">
        <f>VLOOKUP(L1839,Kardex!$A$1:$I$4996,5,FALSE)</f>
        <v>SEGUROS</v>
      </c>
      <c r="P1839" s="49">
        <v>0.3</v>
      </c>
      <c r="Q1839" s="120">
        <f t="shared" si="57"/>
        <v>5.5876499999999991</v>
      </c>
    </row>
    <row r="1840" spans="1:18" s="125" customFormat="1" ht="12" customHeight="1">
      <c r="A1840" s="83" t="s">
        <v>2311</v>
      </c>
      <c r="B1840" s="84" t="s">
        <v>1249</v>
      </c>
      <c r="C1840" s="34">
        <v>4012200000196</v>
      </c>
      <c r="D1840" s="35">
        <v>3791.28</v>
      </c>
      <c r="E1840" s="67">
        <f t="shared" si="56"/>
        <v>568.69200000000001</v>
      </c>
      <c r="F1840" s="68">
        <v>0.15</v>
      </c>
      <c r="G1840" s="65"/>
      <c r="H1840" s="65" t="s">
        <v>2266</v>
      </c>
      <c r="I1840" s="127">
        <v>44565</v>
      </c>
      <c r="J1840" s="66" t="s">
        <v>2322</v>
      </c>
      <c r="K1840" s="83" t="s">
        <v>4392</v>
      </c>
      <c r="L1840" s="30">
        <v>52328</v>
      </c>
      <c r="M1840" s="83" t="str">
        <f>VLOOKUP(L1840,Kardex!$A$1:$I$4996,2,FALSE)</f>
        <v>CARRASCO ARIAS IK BALAM</v>
      </c>
      <c r="N1840" s="83" t="str">
        <f>VLOOKUP(L1840,Kardex!$A$1:$I$4996,4,FALSE)</f>
        <v>ASESOR SENIOR</v>
      </c>
      <c r="O1840" s="83" t="str">
        <f>VLOOKUP(L1840,Kardex!$A$1:$I$4996,5,FALSE)</f>
        <v>CD MX JULIO VERNE POLANCO</v>
      </c>
      <c r="P1840" s="49">
        <v>0.3</v>
      </c>
      <c r="Q1840" s="120">
        <f t="shared" si="57"/>
        <v>170.60759999999999</v>
      </c>
    </row>
    <row r="1841" spans="1:18" s="125" customFormat="1" ht="12" customHeight="1">
      <c r="A1841" s="83" t="s">
        <v>2311</v>
      </c>
      <c r="B1841" s="84" t="s">
        <v>1249</v>
      </c>
      <c r="C1841" s="34">
        <v>4052200000037</v>
      </c>
      <c r="D1841" s="35">
        <v>8207.7999999999993</v>
      </c>
      <c r="E1841" s="67">
        <f t="shared" si="56"/>
        <v>1231.1699999999998</v>
      </c>
      <c r="F1841" s="68">
        <v>0.15</v>
      </c>
      <c r="G1841" s="65"/>
      <c r="H1841" s="65" t="s">
        <v>2266</v>
      </c>
      <c r="I1841" s="127">
        <v>44565</v>
      </c>
      <c r="J1841" s="66" t="s">
        <v>2322</v>
      </c>
      <c r="K1841" s="83" t="s">
        <v>4393</v>
      </c>
      <c r="L1841" s="30">
        <v>50653</v>
      </c>
      <c r="M1841" s="83" t="str">
        <f>VLOOKUP(L1841,Kardex!$A$1:$I$4996,2,FALSE)</f>
        <v>HERNANDEZ FLORES MAYRA NAHYELY</v>
      </c>
      <c r="N1841" s="83" t="str">
        <f>VLOOKUP(L1841,Kardex!$A$1:$I$4996,4,FALSE)</f>
        <v>EJECUTIVO DE SERVICIO</v>
      </c>
      <c r="O1841" s="83" t="str">
        <f>VLOOKUP(L1841,Kardex!$A$1:$I$4996,5,FALSE)</f>
        <v>JAL ZAPOPAN MARIANO OTERO</v>
      </c>
      <c r="P1841" s="49">
        <v>0.3</v>
      </c>
      <c r="Q1841" s="120">
        <f t="shared" si="57"/>
        <v>369.35099999999994</v>
      </c>
    </row>
    <row r="1842" spans="1:18" s="125" customFormat="1" ht="12" customHeight="1">
      <c r="A1842" s="83" t="s">
        <v>2332</v>
      </c>
      <c r="B1842" s="84" t="s">
        <v>1249</v>
      </c>
      <c r="C1842" s="34">
        <v>1002000012921</v>
      </c>
      <c r="D1842" s="35">
        <v>25000</v>
      </c>
      <c r="E1842" s="67">
        <f t="shared" si="56"/>
        <v>6500</v>
      </c>
      <c r="F1842" s="68">
        <v>0.26</v>
      </c>
      <c r="G1842" s="65"/>
      <c r="H1842" s="65" t="s">
        <v>2266</v>
      </c>
      <c r="I1842" s="127">
        <v>44566</v>
      </c>
      <c r="J1842" s="66" t="s">
        <v>2379</v>
      </c>
      <c r="K1842" s="83" t="s">
        <v>4394</v>
      </c>
      <c r="L1842" s="30">
        <v>5412</v>
      </c>
      <c r="M1842" s="83" t="str">
        <f>VLOOKUP(L1842,Kardex!$A$1:$I$4996,2,FALSE)</f>
        <v>ORDONANA AGUILAR JOSE ANTONIO</v>
      </c>
      <c r="N1842" s="83" t="str">
        <f>VLOOKUP(L1842,Kardex!$A$1:$I$4996,4,FALSE)</f>
        <v>DIRECTOR DE CENTRO FINANCIERO</v>
      </c>
      <c r="O1842" s="83" t="str">
        <f>VLOOKUP(L1842,Kardex!$A$1:$I$4996,5,FALSE)</f>
        <v>EDO MEX TECAMACHALCO</v>
      </c>
      <c r="P1842" s="49">
        <v>0.3</v>
      </c>
      <c r="Q1842" s="120">
        <f t="shared" si="57"/>
        <v>1950</v>
      </c>
    </row>
    <row r="1843" spans="1:18" s="125" customFormat="1" ht="12" customHeight="1">
      <c r="A1843" s="83" t="s">
        <v>2332</v>
      </c>
      <c r="B1843" s="84" t="s">
        <v>1249</v>
      </c>
      <c r="C1843" s="34">
        <v>1002200000019</v>
      </c>
      <c r="D1843" s="35">
        <v>5000</v>
      </c>
      <c r="E1843" s="67">
        <f t="shared" si="56"/>
        <v>1300</v>
      </c>
      <c r="F1843" s="68">
        <v>0.26</v>
      </c>
      <c r="G1843" s="65"/>
      <c r="H1843" s="65" t="s">
        <v>2266</v>
      </c>
      <c r="I1843" s="127">
        <v>44566</v>
      </c>
      <c r="J1843" s="66" t="s">
        <v>2322</v>
      </c>
      <c r="K1843" s="83" t="s">
        <v>4395</v>
      </c>
      <c r="L1843" s="30">
        <v>52562</v>
      </c>
      <c r="M1843" s="83" t="str">
        <f>VLOOKUP(L1843,Kardex!$A$1:$I$4996,2,FALSE)</f>
        <v>TREVIÑO MARROQUIN BARBARA</v>
      </c>
      <c r="N1843" s="83" t="str">
        <f>VLOOKUP(L1843,Kardex!$A$1:$I$4996,4,FALSE)</f>
        <v>ASESOR SENIOR</v>
      </c>
      <c r="O1843" s="83" t="str">
        <f>VLOOKUP(L1843,Kardex!$A$1:$I$4996,5,FALSE)</f>
        <v>COAH TORREON B INDEPENDENCIA</v>
      </c>
      <c r="P1843" s="49">
        <v>0.3</v>
      </c>
      <c r="Q1843" s="120">
        <f t="shared" si="57"/>
        <v>390</v>
      </c>
    </row>
    <row r="1844" spans="1:18" s="125" customFormat="1" ht="12" customHeight="1">
      <c r="A1844" s="83" t="s">
        <v>2335</v>
      </c>
      <c r="B1844" s="84" t="s">
        <v>1249</v>
      </c>
      <c r="C1844" s="34">
        <v>2882000024424</v>
      </c>
      <c r="D1844" s="35">
        <v>2528.0100000000002</v>
      </c>
      <c r="E1844" s="67">
        <f t="shared" si="56"/>
        <v>379.2</v>
      </c>
      <c r="F1844" s="68">
        <v>0.14999940664791672</v>
      </c>
      <c r="G1844" s="65"/>
      <c r="H1844" s="65" t="s">
        <v>2266</v>
      </c>
      <c r="I1844" s="127">
        <v>44566</v>
      </c>
      <c r="J1844" s="66" t="s">
        <v>2379</v>
      </c>
      <c r="K1844" s="83" t="s">
        <v>4396</v>
      </c>
      <c r="L1844" s="30">
        <v>63804</v>
      </c>
      <c r="M1844" s="83" t="str">
        <f>VLOOKUP(L1844,Kardex!$A$1:$I$4996,2,FALSE)</f>
        <v>MORA HERNANDEZ JOAQUIN ALBERTO</v>
      </c>
      <c r="N1844" s="83" t="str">
        <f>VLOOKUP(L1844,Kardex!$A$1:$I$4996,4,FALSE)</f>
        <v>ASESOR</v>
      </c>
      <c r="O1844" s="83" t="str">
        <f>VLOOKUP(L1844,Kardex!$A$1:$I$4996,5,FALSE)</f>
        <v>AGS AGUASCALIENTES NTE 509</v>
      </c>
      <c r="P1844" s="49">
        <v>0.3</v>
      </c>
      <c r="Q1844" s="120">
        <f t="shared" si="57"/>
        <v>113.75999999999999</v>
      </c>
    </row>
    <row r="1845" spans="1:18" s="125" customFormat="1" ht="12" customHeight="1">
      <c r="A1845" s="83" t="s">
        <v>2311</v>
      </c>
      <c r="B1845" s="84" t="s">
        <v>1249</v>
      </c>
      <c r="C1845" s="34">
        <v>4011900236382</v>
      </c>
      <c r="D1845" s="35">
        <v>253.07</v>
      </c>
      <c r="E1845" s="67">
        <f t="shared" si="56"/>
        <v>37.960499999999996</v>
      </c>
      <c r="F1845" s="68">
        <v>0.15</v>
      </c>
      <c r="G1845" s="65"/>
      <c r="H1845" s="65" t="s">
        <v>2339</v>
      </c>
      <c r="I1845" s="127">
        <v>44566</v>
      </c>
      <c r="J1845" s="66" t="s">
        <v>2379</v>
      </c>
      <c r="K1845" s="83" t="s">
        <v>2473</v>
      </c>
      <c r="L1845" s="30">
        <v>62387</v>
      </c>
      <c r="M1845" s="83" t="str">
        <f>VLOOKUP(L1845,Kardex!$A$1:$I$4996,2,FALSE)</f>
        <v>AGUILERA AREVALO  EDUARDO</v>
      </c>
      <c r="N1845" s="83" t="str">
        <f>VLOOKUP(L1845,Kardex!$A$1:$I$4996,4,FALSE)</f>
        <v>ASESOR</v>
      </c>
      <c r="O1845" s="83" t="str">
        <f>VLOOKUP(L1845,Kardex!$A$1:$I$4996,5,FALSE)</f>
        <v>MICH MOR AV LAZARO CARDENAS</v>
      </c>
      <c r="P1845" s="49">
        <v>0.3</v>
      </c>
      <c r="Q1845" s="120">
        <f t="shared" si="57"/>
        <v>11.388149999999998</v>
      </c>
    </row>
    <row r="1846" spans="1:18" s="125" customFormat="1" ht="12" customHeight="1">
      <c r="A1846" s="83" t="s">
        <v>2311</v>
      </c>
      <c r="B1846" s="84" t="s">
        <v>1249</v>
      </c>
      <c r="C1846" s="34">
        <v>4011900236774</v>
      </c>
      <c r="D1846" s="35">
        <v>424.3</v>
      </c>
      <c r="E1846" s="67">
        <f t="shared" si="56"/>
        <v>63.644999999999996</v>
      </c>
      <c r="F1846" s="68">
        <v>0.15</v>
      </c>
      <c r="G1846" s="65"/>
      <c r="H1846" s="65" t="s">
        <v>2339</v>
      </c>
      <c r="I1846" s="127">
        <v>44566</v>
      </c>
      <c r="J1846" s="66" t="s">
        <v>2379</v>
      </c>
      <c r="K1846" s="83" t="s">
        <v>2474</v>
      </c>
      <c r="L1846" s="30">
        <v>61797</v>
      </c>
      <c r="M1846" s="83" t="str">
        <f>VLOOKUP(L1846,Kardex!$A$1:$I$4996,2,FALSE)</f>
        <v>ROMERO DIAZ ESTEBAN</v>
      </c>
      <c r="N1846" s="83" t="str">
        <f>VLOOKUP(L1846,Kardex!$A$1:$I$4996,4,FALSE)</f>
        <v>ASESOR</v>
      </c>
      <c r="O1846" s="83" t="str">
        <f>VLOOKUP(L1846,Kardex!$A$1:$I$4996,5,FALSE)</f>
        <v>QROO CANCUN PLAZA HOLLYWOOD</v>
      </c>
      <c r="P1846" s="49">
        <v>0.3</v>
      </c>
      <c r="Q1846" s="120">
        <f t="shared" si="57"/>
        <v>19.093499999999999</v>
      </c>
    </row>
    <row r="1847" spans="1:18" s="125" customFormat="1" ht="12" customHeight="1">
      <c r="A1847" s="83" t="s">
        <v>2311</v>
      </c>
      <c r="B1847" s="84" t="s">
        <v>1249</v>
      </c>
      <c r="C1847" s="34">
        <v>4011900238885</v>
      </c>
      <c r="D1847" s="35">
        <v>396.56</v>
      </c>
      <c r="E1847" s="67">
        <f t="shared" si="56"/>
        <v>59.483999999999995</v>
      </c>
      <c r="F1847" s="68">
        <v>0.15</v>
      </c>
      <c r="G1847" s="65"/>
      <c r="H1847" s="65" t="s">
        <v>2339</v>
      </c>
      <c r="I1847" s="127">
        <v>44566</v>
      </c>
      <c r="J1847" s="66" t="s">
        <v>2379</v>
      </c>
      <c r="K1847" s="83" t="s">
        <v>2475</v>
      </c>
      <c r="L1847" s="30">
        <v>50453</v>
      </c>
      <c r="M1847" s="83" t="str">
        <f>VLOOKUP(L1847,Kardex!$A$1:$I$4996,2,FALSE)</f>
        <v>CUELLAR VALLE JOSE LUIS</v>
      </c>
      <c r="N1847" s="83" t="str">
        <f>VLOOKUP(L1847,Kardex!$A$1:$I$4996,4,FALSE)</f>
        <v>ASESOR</v>
      </c>
      <c r="O1847" s="83" t="str">
        <f>VLOOKUP(L1847,Kardex!$A$1:$I$4996,5,FALSE)</f>
        <v>NL SAN PEDRO GOMEZ MORIN</v>
      </c>
      <c r="P1847" s="49">
        <v>0.3</v>
      </c>
      <c r="Q1847" s="120">
        <f t="shared" si="57"/>
        <v>17.845199999999998</v>
      </c>
    </row>
    <row r="1848" spans="1:18" s="125" customFormat="1" ht="12" customHeight="1">
      <c r="A1848" s="83" t="s">
        <v>2311</v>
      </c>
      <c r="B1848" s="84" t="s">
        <v>1249</v>
      </c>
      <c r="C1848" s="34">
        <v>4011900278008</v>
      </c>
      <c r="D1848" s="35">
        <v>901.6</v>
      </c>
      <c r="E1848" s="67">
        <f t="shared" si="56"/>
        <v>135.24</v>
      </c>
      <c r="F1848" s="68">
        <v>0.15</v>
      </c>
      <c r="G1848" s="65"/>
      <c r="H1848" s="65" t="s">
        <v>2265</v>
      </c>
      <c r="I1848" s="127">
        <v>44566</v>
      </c>
      <c r="J1848" s="66" t="s">
        <v>2379</v>
      </c>
      <c r="K1848" s="83" t="s">
        <v>2476</v>
      </c>
      <c r="L1848" s="30">
        <v>61815</v>
      </c>
      <c r="M1848" s="83" t="str">
        <f>VLOOKUP(L1848,Kardex!$A$1:$I$4996,2,FALSE)</f>
        <v>RODRIGUEZ AVIÑA MARISOL ALEJANDRA</v>
      </c>
      <c r="N1848" s="83" t="str">
        <f>VLOOKUP(L1848,Kardex!$A$1:$I$4996,4,FALSE)</f>
        <v>OPERADOR TELEFONICO</v>
      </c>
      <c r="O1848" s="83" t="str">
        <f>VLOOKUP(L1848,Kardex!$A$1:$I$4996,5,FALSE)</f>
        <v>SERVICIOS CAT</v>
      </c>
      <c r="P1848" s="49">
        <v>0.3</v>
      </c>
      <c r="Q1848" s="120">
        <f t="shared" si="57"/>
        <v>40.572000000000003</v>
      </c>
      <c r="R1848" s="125">
        <f>VLOOKUP(C1848,'Historico Cat'!$D$2:$S$140,16,FALSE)</f>
        <v>0</v>
      </c>
    </row>
    <row r="1849" spans="1:18" s="125" customFormat="1" ht="12" customHeight="1">
      <c r="A1849" s="83" t="s">
        <v>2311</v>
      </c>
      <c r="B1849" s="84" t="s">
        <v>1249</v>
      </c>
      <c r="C1849" s="34">
        <v>4011900278380</v>
      </c>
      <c r="D1849" s="35">
        <v>358.13</v>
      </c>
      <c r="E1849" s="67">
        <f t="shared" si="56"/>
        <v>53.719499999999996</v>
      </c>
      <c r="F1849" s="68">
        <v>0.15</v>
      </c>
      <c r="G1849" s="65"/>
      <c r="H1849" s="65" t="s">
        <v>2339</v>
      </c>
      <c r="I1849" s="127">
        <v>44566</v>
      </c>
      <c r="J1849" s="66" t="s">
        <v>2379</v>
      </c>
      <c r="K1849" s="83" t="s">
        <v>2477</v>
      </c>
      <c r="L1849" s="30">
        <v>97823</v>
      </c>
      <c r="M1849" s="83" t="str">
        <f>VLOOKUP(L1849,Kardex!$A$1:$I$4996,2,FALSE)</f>
        <v>RODRIGUEZ PIMENTEL TANIA GUADALUPE</v>
      </c>
      <c r="N1849" s="83" t="str">
        <f>VLOOKUP(L1849,Kardex!$A$1:$I$4996,4,FALSE)</f>
        <v>EJECUTIVO DE SERVICIO</v>
      </c>
      <c r="O1849" s="83" t="str">
        <f>VLOOKUP(L1849,Kardex!$A$1:$I$4996,5,FALSE)</f>
        <v>JAL GDL FORUM TLAQUEPAQUE</v>
      </c>
      <c r="P1849" s="49">
        <v>0.3</v>
      </c>
      <c r="Q1849" s="120">
        <f t="shared" si="57"/>
        <v>16.115849999999998</v>
      </c>
    </row>
    <row r="1850" spans="1:18" s="125" customFormat="1" ht="12" customHeight="1">
      <c r="A1850" s="83" t="s">
        <v>2311</v>
      </c>
      <c r="B1850" s="84" t="s">
        <v>1249</v>
      </c>
      <c r="C1850" s="34">
        <v>4011900333484</v>
      </c>
      <c r="D1850" s="35">
        <v>402.58</v>
      </c>
      <c r="E1850" s="67">
        <f t="shared" si="56"/>
        <v>35.43</v>
      </c>
      <c r="F1850" s="68">
        <v>8.8007352575885545E-2</v>
      </c>
      <c r="G1850" s="65"/>
      <c r="H1850" s="65" t="s">
        <v>2339</v>
      </c>
      <c r="I1850" s="127">
        <v>44566</v>
      </c>
      <c r="J1850" s="66" t="s">
        <v>2379</v>
      </c>
      <c r="K1850" s="83" t="s">
        <v>2478</v>
      </c>
      <c r="L1850" s="30">
        <v>62072</v>
      </c>
      <c r="M1850" s="83" t="str">
        <f>VLOOKUP(L1850,Kardex!$A$1:$I$4996,2,FALSE)</f>
        <v>SANTOYO DEL CASTILLO ARIADNA AIDA</v>
      </c>
      <c r="N1850" s="83" t="str">
        <f>VLOOKUP(L1850,Kardex!$A$1:$I$4996,4,FALSE)</f>
        <v>ASESOR</v>
      </c>
      <c r="O1850" s="83" t="str">
        <f>VLOOKUP(L1850,Kardex!$A$1:$I$4996,5,FALSE)</f>
        <v>CD MX ALTAVISTA</v>
      </c>
      <c r="P1850" s="49">
        <v>0.3</v>
      </c>
      <c r="Q1850" s="120">
        <f t="shared" si="57"/>
        <v>10.629</v>
      </c>
    </row>
    <row r="1851" spans="1:18" s="125" customFormat="1" ht="12" customHeight="1">
      <c r="A1851" s="83" t="s">
        <v>2311</v>
      </c>
      <c r="B1851" s="84" t="s">
        <v>1249</v>
      </c>
      <c r="C1851" s="34">
        <v>4011900370282</v>
      </c>
      <c r="D1851" s="35">
        <v>793.73</v>
      </c>
      <c r="E1851" s="67">
        <f t="shared" ref="E1851:E1914" si="58">+D1851*F1851</f>
        <v>87.31</v>
      </c>
      <c r="F1851" s="68">
        <v>0.10999962203772064</v>
      </c>
      <c r="G1851" s="65"/>
      <c r="H1851" s="65" t="s">
        <v>2339</v>
      </c>
      <c r="I1851" s="127">
        <v>44566</v>
      </c>
      <c r="J1851" s="66" t="s">
        <v>2379</v>
      </c>
      <c r="K1851" s="83" t="s">
        <v>2479</v>
      </c>
      <c r="L1851" s="30">
        <v>5506</v>
      </c>
      <c r="M1851" s="83" t="str">
        <f>VLOOKUP(L1851,Kardex!$A$1:$I$4996,2,FALSE)</f>
        <v>VILLAVERDE HERNANDEZ MARISOL</v>
      </c>
      <c r="N1851" s="83" t="str">
        <f>VLOOKUP(L1851,Kardex!$A$1:$I$4996,4,FALSE)</f>
        <v>SUBDIRECTOR DE PROMOCION</v>
      </c>
      <c r="O1851" s="83" t="str">
        <f>VLOOKUP(L1851,Kardex!$A$1:$I$4996,5,FALSE)</f>
        <v>CD MX SANTA FE GLEZ CAMARENA</v>
      </c>
      <c r="P1851" s="49">
        <v>0.3</v>
      </c>
      <c r="Q1851" s="120">
        <f t="shared" ref="Q1851:Q1914" si="59">E1851*P1851</f>
        <v>26.193000000000001</v>
      </c>
    </row>
    <row r="1852" spans="1:18" s="125" customFormat="1" ht="12" customHeight="1">
      <c r="A1852" s="83" t="s">
        <v>2311</v>
      </c>
      <c r="B1852" s="84" t="s">
        <v>1249</v>
      </c>
      <c r="C1852" s="34">
        <v>4011900501389</v>
      </c>
      <c r="D1852" s="35">
        <v>6679.95</v>
      </c>
      <c r="E1852" s="67">
        <f t="shared" si="58"/>
        <v>1001.9924999999999</v>
      </c>
      <c r="F1852" s="68">
        <v>0.15</v>
      </c>
      <c r="G1852" s="65"/>
      <c r="H1852" s="65" t="s">
        <v>2266</v>
      </c>
      <c r="I1852" s="127">
        <v>44566</v>
      </c>
      <c r="J1852" s="66" t="s">
        <v>2379</v>
      </c>
      <c r="K1852" s="83" t="s">
        <v>4397</v>
      </c>
      <c r="L1852" s="30">
        <v>60369</v>
      </c>
      <c r="M1852" s="83" t="str">
        <f>VLOOKUP(L1852,Kardex!$A$1:$I$4996,2,FALSE)</f>
        <v>CASTILLO TORRES FRANCISCO JAVIER</v>
      </c>
      <c r="N1852" s="83" t="str">
        <f>VLOOKUP(L1852,Kardex!$A$1:$I$4996,4,FALSE)</f>
        <v>ASESOR SENIOR</v>
      </c>
      <c r="O1852" s="83" t="str">
        <f>VLOOKUP(L1852,Kardex!$A$1:$I$4996,5,FALSE)</f>
        <v>QROO CANCUN PLAZA HOLLYWOOD</v>
      </c>
      <c r="P1852" s="49">
        <v>0.3</v>
      </c>
      <c r="Q1852" s="120">
        <f t="shared" si="59"/>
        <v>300.59774999999996</v>
      </c>
    </row>
    <row r="1853" spans="1:18" s="125" customFormat="1" ht="12" customHeight="1">
      <c r="A1853" s="83" t="s">
        <v>2311</v>
      </c>
      <c r="B1853" s="84" t="s">
        <v>1249</v>
      </c>
      <c r="C1853" s="34">
        <v>4011900502047</v>
      </c>
      <c r="D1853" s="35">
        <v>3057.87</v>
      </c>
      <c r="E1853" s="67">
        <f t="shared" si="58"/>
        <v>458.68049999999999</v>
      </c>
      <c r="F1853" s="68">
        <v>0.15</v>
      </c>
      <c r="G1853" s="65"/>
      <c r="H1853" s="65" t="s">
        <v>2266</v>
      </c>
      <c r="I1853" s="127">
        <v>44566</v>
      </c>
      <c r="J1853" s="66" t="s">
        <v>2379</v>
      </c>
      <c r="K1853" s="83" t="s">
        <v>4398</v>
      </c>
      <c r="L1853" s="30">
        <v>63215</v>
      </c>
      <c r="M1853" s="83" t="str">
        <f>VLOOKUP(L1853,Kardex!$A$1:$I$4996,2,FALSE)</f>
        <v>SILVA URCID BRISA JIMENA</v>
      </c>
      <c r="N1853" s="83" t="str">
        <f>VLOOKUP(L1853,Kardex!$A$1:$I$4996,4,FALSE)</f>
        <v>ASESOR DE SERVICIO</v>
      </c>
      <c r="O1853" s="83" t="str">
        <f>VLOOKUP(L1853,Kardex!$A$1:$I$4996,5,FALSE)</f>
        <v>CD MX TERRAZA PEDREGAL</v>
      </c>
      <c r="P1853" s="49">
        <v>0.3</v>
      </c>
      <c r="Q1853" s="120">
        <f t="shared" si="59"/>
        <v>137.60415</v>
      </c>
    </row>
    <row r="1854" spans="1:18" s="125" customFormat="1" ht="12" customHeight="1">
      <c r="A1854" s="83" t="s">
        <v>2311</v>
      </c>
      <c r="B1854" s="84" t="s">
        <v>1249</v>
      </c>
      <c r="C1854" s="34">
        <v>4012000075120</v>
      </c>
      <c r="D1854" s="35">
        <v>279.39999999999998</v>
      </c>
      <c r="E1854" s="67">
        <f t="shared" si="58"/>
        <v>41.91</v>
      </c>
      <c r="F1854" s="68">
        <v>0.15</v>
      </c>
      <c r="G1854" s="65"/>
      <c r="H1854" s="65" t="s">
        <v>2339</v>
      </c>
      <c r="I1854" s="127">
        <v>44566</v>
      </c>
      <c r="J1854" s="66" t="s">
        <v>2379</v>
      </c>
      <c r="K1854" s="83" t="s">
        <v>2480</v>
      </c>
      <c r="L1854" s="30">
        <v>99999</v>
      </c>
      <c r="M1854" s="83" t="str">
        <f>VLOOKUP(L1854,Kardex!$A$1:$I$4996,2,FALSE)</f>
        <v>SEGUROS</v>
      </c>
      <c r="N1854" s="83" t="str">
        <f>VLOOKUP(L1854,Kardex!$A$1:$I$4996,4,FALSE)</f>
        <v>SEGUROS</v>
      </c>
      <c r="O1854" s="83" t="str">
        <f>VLOOKUP(L1854,Kardex!$A$1:$I$4996,5,FALSE)</f>
        <v>SEGUROS</v>
      </c>
      <c r="P1854" s="49">
        <v>0.3</v>
      </c>
      <c r="Q1854" s="120">
        <f t="shared" si="59"/>
        <v>12.572999999999999</v>
      </c>
    </row>
    <row r="1855" spans="1:18" s="125" customFormat="1" ht="12" customHeight="1">
      <c r="A1855" s="83" t="s">
        <v>2311</v>
      </c>
      <c r="B1855" s="84" t="s">
        <v>1249</v>
      </c>
      <c r="C1855" s="34">
        <v>4012000075180</v>
      </c>
      <c r="D1855" s="35">
        <v>314.56</v>
      </c>
      <c r="E1855" s="67">
        <f t="shared" si="58"/>
        <v>47.183999999999997</v>
      </c>
      <c r="F1855" s="68">
        <v>0.15</v>
      </c>
      <c r="G1855" s="65"/>
      <c r="H1855" s="65" t="s">
        <v>2339</v>
      </c>
      <c r="I1855" s="127">
        <v>44566</v>
      </c>
      <c r="J1855" s="66" t="s">
        <v>2379</v>
      </c>
      <c r="K1855" s="83" t="s">
        <v>2481</v>
      </c>
      <c r="L1855" s="30">
        <v>62668</v>
      </c>
      <c r="M1855" s="83" t="str">
        <f>VLOOKUP(L1855,Kardex!$A$1:$I$4996,2,FALSE)</f>
        <v>MARTINEZ BECERRA GRISELDA</v>
      </c>
      <c r="N1855" s="83" t="str">
        <f>VLOOKUP(L1855,Kardex!$A$1:$I$4996,4,FALSE)</f>
        <v>EJECUTIVO DE SERVICIO</v>
      </c>
      <c r="O1855" s="83" t="str">
        <f>VLOOKUP(L1855,Kardex!$A$1:$I$4996,5,FALSE)</f>
        <v>JAL MARINA VALLARTA</v>
      </c>
      <c r="P1855" s="49">
        <v>0.3</v>
      </c>
      <c r="Q1855" s="120">
        <f t="shared" si="59"/>
        <v>14.155199999999999</v>
      </c>
    </row>
    <row r="1856" spans="1:18" s="125" customFormat="1" ht="12" customHeight="1">
      <c r="A1856" s="83" t="s">
        <v>2311</v>
      </c>
      <c r="B1856" s="84" t="s">
        <v>1249</v>
      </c>
      <c r="C1856" s="34">
        <v>4012100062851</v>
      </c>
      <c r="D1856" s="35">
        <v>807.64</v>
      </c>
      <c r="E1856" s="67">
        <f t="shared" si="58"/>
        <v>121.14599999999999</v>
      </c>
      <c r="F1856" s="68">
        <v>0.15</v>
      </c>
      <c r="G1856" s="65"/>
      <c r="H1856" s="65" t="s">
        <v>2339</v>
      </c>
      <c r="I1856" s="127">
        <v>44566</v>
      </c>
      <c r="J1856" s="66" t="s">
        <v>2322</v>
      </c>
      <c r="K1856" s="83" t="s">
        <v>3688</v>
      </c>
      <c r="L1856" s="30">
        <v>52633</v>
      </c>
      <c r="M1856" s="83" t="s">
        <v>4718</v>
      </c>
      <c r="N1856" s="83" t="s">
        <v>4718</v>
      </c>
      <c r="O1856" s="83" t="s">
        <v>4718</v>
      </c>
      <c r="P1856" s="49">
        <v>0.3</v>
      </c>
      <c r="Q1856" s="120">
        <f t="shared" si="59"/>
        <v>36.343799999999995</v>
      </c>
    </row>
    <row r="1857" spans="1:17" s="125" customFormat="1" ht="12" customHeight="1">
      <c r="A1857" s="83" t="s">
        <v>2311</v>
      </c>
      <c r="B1857" s="84" t="s">
        <v>1249</v>
      </c>
      <c r="C1857" s="34">
        <v>4012100311617</v>
      </c>
      <c r="D1857" s="35">
        <v>181.12</v>
      </c>
      <c r="E1857" s="67">
        <f t="shared" si="58"/>
        <v>27.167999999999999</v>
      </c>
      <c r="F1857" s="68">
        <v>0.15</v>
      </c>
      <c r="G1857" s="65"/>
      <c r="H1857" s="65" t="s">
        <v>2339</v>
      </c>
      <c r="I1857" s="127">
        <v>44566</v>
      </c>
      <c r="J1857" s="66" t="s">
        <v>2322</v>
      </c>
      <c r="K1857" s="83" t="s">
        <v>2491</v>
      </c>
      <c r="L1857" s="30">
        <v>53787</v>
      </c>
      <c r="M1857" s="83" t="str">
        <f>VLOOKUP(L1857,Kardex!$A$1:$I$4996,2,FALSE)</f>
        <v>SEGUROS</v>
      </c>
      <c r="N1857" s="83" t="str">
        <f>VLOOKUP(L1857,Kardex!$A$1:$I$4996,4,FALSE)</f>
        <v>SEGUROS</v>
      </c>
      <c r="O1857" s="83" t="str">
        <f>VLOOKUP(L1857,Kardex!$A$1:$I$4996,5,FALSE)</f>
        <v>SEGUROS</v>
      </c>
      <c r="P1857" s="49">
        <v>0.3</v>
      </c>
      <c r="Q1857" s="120">
        <f t="shared" si="59"/>
        <v>8.1503999999999994</v>
      </c>
    </row>
    <row r="1858" spans="1:17" s="125" customFormat="1" ht="12" customHeight="1">
      <c r="A1858" s="83" t="s">
        <v>2311</v>
      </c>
      <c r="B1858" s="84" t="s">
        <v>1249</v>
      </c>
      <c r="C1858" s="34">
        <v>4012100368946</v>
      </c>
      <c r="D1858" s="35">
        <v>4633.75</v>
      </c>
      <c r="E1858" s="67">
        <f t="shared" si="58"/>
        <v>695.0625</v>
      </c>
      <c r="F1858" s="68">
        <v>0.15</v>
      </c>
      <c r="G1858" s="65"/>
      <c r="H1858" s="65" t="s">
        <v>2266</v>
      </c>
      <c r="I1858" s="127">
        <v>44566</v>
      </c>
      <c r="J1858" s="66" t="s">
        <v>2322</v>
      </c>
      <c r="K1858" s="83" t="s">
        <v>4399</v>
      </c>
      <c r="L1858" s="30">
        <v>63678</v>
      </c>
      <c r="M1858" s="83" t="str">
        <f>VLOOKUP(L1858,Kardex!$A$1:$I$4996,2,FALSE)</f>
        <v>OJEDA LOPEZ MARIANA</v>
      </c>
      <c r="N1858" s="83" t="str">
        <f>VLOOKUP(L1858,Kardex!$A$1:$I$4996,4,FALSE)</f>
        <v>INTERNO</v>
      </c>
      <c r="O1858" s="83" t="str">
        <f>VLOOKUP(L1858,Kardex!$A$1:$I$4996,5,FALSE)</f>
        <v>EDO MEX SATELITE</v>
      </c>
      <c r="P1858" s="49">
        <v>0.3</v>
      </c>
      <c r="Q1858" s="120">
        <f t="shared" si="59"/>
        <v>208.51874999999998</v>
      </c>
    </row>
    <row r="1859" spans="1:17" s="125" customFormat="1" ht="12" customHeight="1">
      <c r="A1859" s="83" t="s">
        <v>2311</v>
      </c>
      <c r="B1859" s="84" t="s">
        <v>1249</v>
      </c>
      <c r="C1859" s="34">
        <v>4012100373796</v>
      </c>
      <c r="D1859" s="35">
        <v>1111.79</v>
      </c>
      <c r="E1859" s="67">
        <f t="shared" si="58"/>
        <v>127.85999999999999</v>
      </c>
      <c r="F1859" s="68">
        <v>0.1150037327193085</v>
      </c>
      <c r="G1859" s="65"/>
      <c r="H1859" s="65" t="s">
        <v>2265</v>
      </c>
      <c r="I1859" s="127">
        <v>44566</v>
      </c>
      <c r="J1859" s="66" t="s">
        <v>2322</v>
      </c>
      <c r="K1859" s="83" t="s">
        <v>4400</v>
      </c>
      <c r="L1859" s="30">
        <v>64368</v>
      </c>
      <c r="M1859" s="83" t="str">
        <f>VLOOKUP(L1859,Kardex!$A$1:$I$4996,2,FALSE)</f>
        <v>SEGUROS</v>
      </c>
      <c r="N1859" s="83" t="str">
        <f>VLOOKUP(L1859,Kardex!$A$1:$I$4996,4,FALSE)</f>
        <v>SEGUROS</v>
      </c>
      <c r="O1859" s="83" t="str">
        <f>VLOOKUP(L1859,Kardex!$A$1:$I$4996,5,FALSE)</f>
        <v>SEGUROS</v>
      </c>
      <c r="P1859" s="49">
        <v>0.3</v>
      </c>
      <c r="Q1859" s="120">
        <f t="shared" si="59"/>
        <v>38.357999999999997</v>
      </c>
    </row>
    <row r="1860" spans="1:17" s="125" customFormat="1" ht="12" customHeight="1">
      <c r="A1860" s="83" t="s">
        <v>2311</v>
      </c>
      <c r="B1860" s="84" t="s">
        <v>1249</v>
      </c>
      <c r="C1860" s="34">
        <v>4012100383625</v>
      </c>
      <c r="D1860" s="35">
        <v>255.63</v>
      </c>
      <c r="E1860" s="67">
        <f t="shared" si="58"/>
        <v>38.344499999999996</v>
      </c>
      <c r="F1860" s="68">
        <v>0.15</v>
      </c>
      <c r="G1860" s="65"/>
      <c r="H1860" s="65" t="s">
        <v>2339</v>
      </c>
      <c r="I1860" s="127">
        <v>44566</v>
      </c>
      <c r="J1860" s="66" t="s">
        <v>2322</v>
      </c>
      <c r="K1860" s="83" t="s">
        <v>4401</v>
      </c>
      <c r="L1860" s="30">
        <v>63575</v>
      </c>
      <c r="M1860" s="83" t="str">
        <f>VLOOKUP(L1860,Kardex!$A$1:$I$4996,2,FALSE)</f>
        <v>GARCIA DAVILA LUIS ISAAC</v>
      </c>
      <c r="N1860" s="83" t="str">
        <f>VLOOKUP(L1860,Kardex!$A$1:$I$4996,4,FALSE)</f>
        <v>ASESOR</v>
      </c>
      <c r="O1860" s="83" t="str">
        <f>VLOOKUP(L1860,Kardex!$A$1:$I$4996,5,FALSE)</f>
        <v>EDO MEX VALLE DORADO</v>
      </c>
      <c r="P1860" s="49">
        <v>0.3</v>
      </c>
      <c r="Q1860" s="120">
        <f t="shared" si="59"/>
        <v>11.503349999999999</v>
      </c>
    </row>
    <row r="1861" spans="1:17" s="125" customFormat="1" ht="12" customHeight="1">
      <c r="A1861" s="83" t="s">
        <v>2311</v>
      </c>
      <c r="B1861" s="84" t="s">
        <v>1249</v>
      </c>
      <c r="C1861" s="34">
        <v>4012100383629</v>
      </c>
      <c r="D1861" s="35">
        <v>270.05</v>
      </c>
      <c r="E1861" s="67">
        <f t="shared" si="58"/>
        <v>40.5075</v>
      </c>
      <c r="F1861" s="68">
        <v>0.15</v>
      </c>
      <c r="G1861" s="65"/>
      <c r="H1861" s="65" t="s">
        <v>2339</v>
      </c>
      <c r="I1861" s="127">
        <v>44566</v>
      </c>
      <c r="J1861" s="66" t="s">
        <v>2322</v>
      </c>
      <c r="K1861" s="83" t="s">
        <v>4401</v>
      </c>
      <c r="L1861" s="30">
        <v>63575</v>
      </c>
      <c r="M1861" s="83" t="str">
        <f>VLOOKUP(L1861,Kardex!$A$1:$I$4996,2,FALSE)</f>
        <v>GARCIA DAVILA LUIS ISAAC</v>
      </c>
      <c r="N1861" s="83" t="str">
        <f>VLOOKUP(L1861,Kardex!$A$1:$I$4996,4,FALSE)</f>
        <v>ASESOR</v>
      </c>
      <c r="O1861" s="83" t="str">
        <f>VLOOKUP(L1861,Kardex!$A$1:$I$4996,5,FALSE)</f>
        <v>EDO MEX VALLE DORADO</v>
      </c>
      <c r="P1861" s="49">
        <v>0.3</v>
      </c>
      <c r="Q1861" s="120">
        <f t="shared" si="59"/>
        <v>12.15225</v>
      </c>
    </row>
    <row r="1862" spans="1:17" s="125" customFormat="1" ht="12" customHeight="1">
      <c r="A1862" s="83" t="s">
        <v>2311</v>
      </c>
      <c r="B1862" s="84" t="s">
        <v>1249</v>
      </c>
      <c r="C1862" s="34">
        <v>4012100387696</v>
      </c>
      <c r="D1862" s="35">
        <v>4364.42</v>
      </c>
      <c r="E1862" s="67">
        <f t="shared" si="58"/>
        <v>654.66300000000001</v>
      </c>
      <c r="F1862" s="68">
        <v>0.15</v>
      </c>
      <c r="G1862" s="65"/>
      <c r="H1862" s="65" t="s">
        <v>2266</v>
      </c>
      <c r="I1862" s="127">
        <v>44566</v>
      </c>
      <c r="J1862" s="66" t="s">
        <v>2379</v>
      </c>
      <c r="K1862" s="83" t="s">
        <v>4402</v>
      </c>
      <c r="L1862" s="30">
        <v>53963</v>
      </c>
      <c r="M1862" s="83" t="str">
        <f>VLOOKUP(L1862,Kardex!$A$1:$I$4996,2,FALSE)</f>
        <v>CARRERA  HERRERA MARIA ELENA</v>
      </c>
      <c r="N1862" s="83" t="str">
        <f>VLOOKUP(L1862,Kardex!$A$1:$I$4996,4,FALSE)</f>
        <v>ASISTENTE EJECUTIVA</v>
      </c>
      <c r="O1862" s="83" t="str">
        <f>VLOOKUP(L1862,Kardex!$A$1:$I$4996,5,FALSE)</f>
        <v>BAJA</v>
      </c>
      <c r="P1862" s="49">
        <v>0.3</v>
      </c>
      <c r="Q1862" s="120">
        <f t="shared" si="59"/>
        <v>196.3989</v>
      </c>
    </row>
    <row r="1863" spans="1:17" s="125" customFormat="1" ht="12" customHeight="1">
      <c r="A1863" s="83" t="s">
        <v>2311</v>
      </c>
      <c r="B1863" s="84" t="s">
        <v>1249</v>
      </c>
      <c r="C1863" s="34">
        <v>4012100403153</v>
      </c>
      <c r="D1863" s="35">
        <v>4071.67</v>
      </c>
      <c r="E1863" s="67">
        <f t="shared" si="58"/>
        <v>610.75049999999999</v>
      </c>
      <c r="F1863" s="68">
        <v>0.15</v>
      </c>
      <c r="G1863" s="65"/>
      <c r="H1863" s="65" t="s">
        <v>2266</v>
      </c>
      <c r="I1863" s="127">
        <v>44566</v>
      </c>
      <c r="J1863" s="66" t="s">
        <v>2322</v>
      </c>
      <c r="K1863" s="83" t="s">
        <v>4403</v>
      </c>
      <c r="L1863" s="30">
        <v>63560</v>
      </c>
      <c r="M1863" s="83" t="str">
        <f>VLOOKUP(L1863,Kardex!$A$1:$I$4996,2,FALSE)</f>
        <v>SEGUROS</v>
      </c>
      <c r="N1863" s="83" t="str">
        <f>VLOOKUP(L1863,Kardex!$A$1:$I$4996,4,FALSE)</f>
        <v>SEGUROS</v>
      </c>
      <c r="O1863" s="83" t="str">
        <f>VLOOKUP(L1863,Kardex!$A$1:$I$4996,5,FALSE)</f>
        <v>SEGUROS</v>
      </c>
      <c r="P1863" s="49">
        <v>0.3</v>
      </c>
      <c r="Q1863" s="120">
        <f t="shared" si="59"/>
        <v>183.22514999999999</v>
      </c>
    </row>
    <row r="1864" spans="1:17" s="125" customFormat="1" ht="12" customHeight="1">
      <c r="A1864" s="83" t="s">
        <v>2311</v>
      </c>
      <c r="B1864" s="84" t="s">
        <v>1249</v>
      </c>
      <c r="C1864" s="34">
        <v>4012200002368</v>
      </c>
      <c r="D1864" s="35">
        <v>4530.32</v>
      </c>
      <c r="E1864" s="67">
        <f t="shared" si="58"/>
        <v>679.54799999999989</v>
      </c>
      <c r="F1864" s="68">
        <v>0.15</v>
      </c>
      <c r="G1864" s="65"/>
      <c r="H1864" s="65" t="s">
        <v>2266</v>
      </c>
      <c r="I1864" s="127">
        <v>44566</v>
      </c>
      <c r="J1864" s="66" t="s">
        <v>2322</v>
      </c>
      <c r="K1864" s="83" t="s">
        <v>4404</v>
      </c>
      <c r="L1864" s="30">
        <v>51865</v>
      </c>
      <c r="M1864" s="83" t="str">
        <f>VLOOKUP(L1864,Kardex!$A$1:$I$4996,2,FALSE)</f>
        <v>PARDINAS GALVAN ANA ELENA</v>
      </c>
      <c r="N1864" s="83" t="str">
        <f>VLOOKUP(L1864,Kardex!$A$1:$I$4996,4,FALSE)</f>
        <v>SUBDIRECTOR DE PROMOCION</v>
      </c>
      <c r="O1864" s="83" t="str">
        <f>VLOOKUP(L1864,Kardex!$A$1:$I$4996,5,FALSE)</f>
        <v>CD MX ALTAVISTA</v>
      </c>
      <c r="P1864" s="49">
        <v>0.3</v>
      </c>
      <c r="Q1864" s="120">
        <f t="shared" si="59"/>
        <v>203.86439999999996</v>
      </c>
    </row>
    <row r="1865" spans="1:17" s="125" customFormat="1" ht="12" customHeight="1">
      <c r="A1865" s="83" t="s">
        <v>2311</v>
      </c>
      <c r="B1865" s="84" t="s">
        <v>1249</v>
      </c>
      <c r="C1865" s="34">
        <v>4012200002737</v>
      </c>
      <c r="D1865" s="35">
        <v>291.48</v>
      </c>
      <c r="E1865" s="67">
        <f t="shared" si="58"/>
        <v>43.722000000000001</v>
      </c>
      <c r="F1865" s="68">
        <v>0.15</v>
      </c>
      <c r="G1865" s="65"/>
      <c r="H1865" s="65" t="s">
        <v>2339</v>
      </c>
      <c r="I1865" s="127">
        <v>44566</v>
      </c>
      <c r="J1865" s="66" t="s">
        <v>2322</v>
      </c>
      <c r="K1865" s="83" t="s">
        <v>4405</v>
      </c>
      <c r="L1865" s="30">
        <v>63804</v>
      </c>
      <c r="M1865" s="83" t="str">
        <f>VLOOKUP(L1865,Kardex!$A$1:$I$4996,2,FALSE)</f>
        <v>MORA HERNANDEZ JOAQUIN ALBERTO</v>
      </c>
      <c r="N1865" s="83" t="str">
        <f>VLOOKUP(L1865,Kardex!$A$1:$I$4996,4,FALSE)</f>
        <v>ASESOR</v>
      </c>
      <c r="O1865" s="83" t="str">
        <f>VLOOKUP(L1865,Kardex!$A$1:$I$4996,5,FALSE)</f>
        <v>AGS AGUASCALIENTES NTE 509</v>
      </c>
      <c r="P1865" s="49">
        <v>0.3</v>
      </c>
      <c r="Q1865" s="120">
        <f t="shared" si="59"/>
        <v>13.1166</v>
      </c>
    </row>
    <row r="1866" spans="1:17" s="125" customFormat="1" ht="12" customHeight="1">
      <c r="A1866" s="83" t="s">
        <v>2311</v>
      </c>
      <c r="B1866" s="84" t="s">
        <v>1249</v>
      </c>
      <c r="C1866" s="34">
        <v>4012200002800</v>
      </c>
      <c r="D1866" s="35">
        <v>1093.4000000000001</v>
      </c>
      <c r="E1866" s="67">
        <f t="shared" si="58"/>
        <v>164.01000000000002</v>
      </c>
      <c r="F1866" s="68">
        <v>0.15</v>
      </c>
      <c r="G1866" s="65"/>
      <c r="H1866" s="65" t="s">
        <v>2339</v>
      </c>
      <c r="I1866" s="127">
        <v>44566</v>
      </c>
      <c r="J1866" s="66" t="s">
        <v>2322</v>
      </c>
      <c r="K1866" s="83" t="s">
        <v>3026</v>
      </c>
      <c r="L1866" s="30">
        <v>63698</v>
      </c>
      <c r="M1866" s="83" t="str">
        <f>VLOOKUP(L1866,Kardex!$A$1:$I$4996,2,FALSE)</f>
        <v>CARRILLO TORRES MONICA</v>
      </c>
      <c r="N1866" s="83" t="str">
        <f>VLOOKUP(L1866,Kardex!$A$1:$I$4996,4,FALSE)</f>
        <v>INTERNO</v>
      </c>
      <c r="O1866" s="83" t="str">
        <f>VLOOKUP(L1866,Kardex!$A$1:$I$4996,5,FALSE)</f>
        <v>JAL ZAPOPAN ANDARES CB</v>
      </c>
      <c r="P1866" s="49">
        <v>0.3</v>
      </c>
      <c r="Q1866" s="120">
        <f t="shared" si="59"/>
        <v>49.203000000000003</v>
      </c>
    </row>
    <row r="1867" spans="1:17" s="125" customFormat="1" ht="12" customHeight="1">
      <c r="A1867" s="83" t="s">
        <v>2409</v>
      </c>
      <c r="B1867" s="84" t="s">
        <v>1249</v>
      </c>
      <c r="C1867" s="34">
        <v>1032100000360</v>
      </c>
      <c r="D1867" s="35">
        <f>1235.097756*12</f>
        <v>14821.173071999998</v>
      </c>
      <c r="E1867" s="67">
        <f t="shared" si="58"/>
        <v>2964.2346143999998</v>
      </c>
      <c r="F1867" s="68">
        <v>0.2</v>
      </c>
      <c r="G1867" s="65"/>
      <c r="H1867" s="65" t="s">
        <v>2339</v>
      </c>
      <c r="I1867" s="127">
        <v>44567</v>
      </c>
      <c r="J1867" s="66" t="s">
        <v>2322</v>
      </c>
      <c r="K1867" s="83" t="s">
        <v>3691</v>
      </c>
      <c r="L1867" s="30">
        <v>64711</v>
      </c>
      <c r="M1867" s="83" t="str">
        <f>VLOOKUP(L1867,Kardex!$A$1:$I$4996,2,FALSE)</f>
        <v>SEGURA OSORIO BEATRIZ</v>
      </c>
      <c r="N1867" s="83" t="str">
        <f>VLOOKUP(L1867,Kardex!$A$1:$I$4996,4,FALSE)</f>
        <v>ASESOR PATRIMONIAL ASOCIADO</v>
      </c>
      <c r="O1867" s="83" t="str">
        <f>VLOOKUP(L1867,Kardex!$A$1:$I$4996,5,FALSE)</f>
        <v>EDO MEX VALLE DORADO</v>
      </c>
      <c r="P1867" s="49">
        <v>1</v>
      </c>
      <c r="Q1867" s="120" t="s">
        <v>4728</v>
      </c>
    </row>
    <row r="1868" spans="1:17" s="125" customFormat="1" ht="12" customHeight="1">
      <c r="A1868" s="83" t="s">
        <v>2338</v>
      </c>
      <c r="B1868" s="84" t="s">
        <v>1249</v>
      </c>
      <c r="C1868" s="34">
        <v>3101900009999</v>
      </c>
      <c r="D1868" s="35">
        <v>556.85</v>
      </c>
      <c r="E1868" s="67">
        <f t="shared" si="58"/>
        <v>72.390500000000003</v>
      </c>
      <c r="F1868" s="68">
        <v>0.13</v>
      </c>
      <c r="G1868" s="65"/>
      <c r="H1868" s="65" t="s">
        <v>2339</v>
      </c>
      <c r="I1868" s="127">
        <v>44567</v>
      </c>
      <c r="J1868" s="66" t="s">
        <v>2379</v>
      </c>
      <c r="K1868" s="83" t="s">
        <v>2482</v>
      </c>
      <c r="L1868" s="30">
        <v>52304</v>
      </c>
      <c r="M1868" s="83" t="str">
        <f>VLOOKUP(L1868,Kardex!$A$1:$I$4996,2,FALSE)</f>
        <v>MENDIOLA MARIN KARLA BIBIANA</v>
      </c>
      <c r="N1868" s="83" t="str">
        <f>VLOOKUP(L1868,Kardex!$A$1:$I$4996,4,FALSE)</f>
        <v>ASESOR SENIOR</v>
      </c>
      <c r="O1868" s="83" t="str">
        <f>VLOOKUP(L1868,Kardex!$A$1:$I$4996,5,FALSE)</f>
        <v>CD MX JULIO VERNE POLANCO</v>
      </c>
      <c r="P1868" s="49">
        <v>0.3</v>
      </c>
      <c r="Q1868" s="120">
        <f t="shared" si="59"/>
        <v>21.71715</v>
      </c>
    </row>
    <row r="1869" spans="1:17" s="125" customFormat="1" ht="12" customHeight="1">
      <c r="A1869" s="83" t="s">
        <v>2338</v>
      </c>
      <c r="B1869" s="84" t="s">
        <v>1249</v>
      </c>
      <c r="C1869" s="34">
        <v>3102200000050</v>
      </c>
      <c r="D1869" s="35">
        <v>2044.29</v>
      </c>
      <c r="E1869" s="67">
        <f t="shared" si="58"/>
        <v>265.7577</v>
      </c>
      <c r="F1869" s="68">
        <v>0.13</v>
      </c>
      <c r="G1869" s="65"/>
      <c r="H1869" s="65" t="s">
        <v>2266</v>
      </c>
      <c r="I1869" s="127">
        <v>44567</v>
      </c>
      <c r="J1869" s="66" t="s">
        <v>2322</v>
      </c>
      <c r="K1869" s="83" t="s">
        <v>4007</v>
      </c>
      <c r="L1869" s="30">
        <v>97039</v>
      </c>
      <c r="M1869" s="83" t="str">
        <f>VLOOKUP(L1869,Kardex!$A$1:$I$4996,2,FALSE)</f>
        <v>FERADO VILLA CLAUDIA</v>
      </c>
      <c r="N1869" s="83" t="str">
        <f>VLOOKUP(L1869,Kardex!$A$1:$I$4996,4,FALSE)</f>
        <v>ASESOR SENIOR</v>
      </c>
      <c r="O1869" s="83" t="str">
        <f>VLOOKUP(L1869,Kardex!$A$1:$I$4996,5,FALSE)</f>
        <v>JAL ZAPOPAN PLAZA PATRIA</v>
      </c>
      <c r="P1869" s="49">
        <v>0.3</v>
      </c>
      <c r="Q1869" s="120">
        <f t="shared" si="59"/>
        <v>79.727310000000003</v>
      </c>
    </row>
    <row r="1870" spans="1:17" s="125" customFormat="1" ht="12" customHeight="1">
      <c r="A1870" s="83" t="s">
        <v>2338</v>
      </c>
      <c r="B1870" s="84" t="s">
        <v>1249</v>
      </c>
      <c r="C1870" s="34">
        <v>3102200000078</v>
      </c>
      <c r="D1870" s="35">
        <v>2103.7600000000002</v>
      </c>
      <c r="E1870" s="67">
        <f t="shared" si="58"/>
        <v>273.48880000000003</v>
      </c>
      <c r="F1870" s="68">
        <v>0.13</v>
      </c>
      <c r="G1870" s="65"/>
      <c r="H1870" s="65" t="s">
        <v>2266</v>
      </c>
      <c r="I1870" s="127">
        <v>44567</v>
      </c>
      <c r="J1870" s="66" t="s">
        <v>2322</v>
      </c>
      <c r="K1870" s="83" t="s">
        <v>4007</v>
      </c>
      <c r="L1870" s="30">
        <v>97039</v>
      </c>
      <c r="M1870" s="83" t="str">
        <f>VLOOKUP(L1870,Kardex!$A$1:$I$4996,2,FALSE)</f>
        <v>FERADO VILLA CLAUDIA</v>
      </c>
      <c r="N1870" s="83" t="str">
        <f>VLOOKUP(L1870,Kardex!$A$1:$I$4996,4,FALSE)</f>
        <v>ASESOR SENIOR</v>
      </c>
      <c r="O1870" s="83" t="str">
        <f>VLOOKUP(L1870,Kardex!$A$1:$I$4996,5,FALSE)</f>
        <v>JAL ZAPOPAN PLAZA PATRIA</v>
      </c>
      <c r="P1870" s="49">
        <v>0.3</v>
      </c>
      <c r="Q1870" s="120">
        <f t="shared" si="59"/>
        <v>82.046640000000011</v>
      </c>
    </row>
    <row r="1871" spans="1:17" s="125" customFormat="1" ht="12" customHeight="1">
      <c r="A1871" s="83" t="s">
        <v>2311</v>
      </c>
      <c r="B1871" s="84" t="s">
        <v>1249</v>
      </c>
      <c r="C1871" s="34">
        <v>4011900204700</v>
      </c>
      <c r="D1871" s="35">
        <v>282.64</v>
      </c>
      <c r="E1871" s="67">
        <f t="shared" si="58"/>
        <v>42.395999999999994</v>
      </c>
      <c r="F1871" s="68">
        <v>0.15</v>
      </c>
      <c r="G1871" s="65"/>
      <c r="H1871" s="65" t="s">
        <v>2339</v>
      </c>
      <c r="I1871" s="127">
        <v>44567</v>
      </c>
      <c r="J1871" s="66" t="s">
        <v>2379</v>
      </c>
      <c r="K1871" s="83" t="s">
        <v>4406</v>
      </c>
      <c r="L1871" s="30">
        <v>61308</v>
      </c>
      <c r="M1871" s="83" t="str">
        <f>VLOOKUP(L1871,Kardex!$A$1:$I$4996,2,FALSE)</f>
        <v>TAPIA SALIDO JOSE FERNANDO</v>
      </c>
      <c r="N1871" s="83" t="str">
        <f>VLOOKUP(L1871,Kardex!$A$1:$I$4996,4,FALSE)</f>
        <v>ASESOR</v>
      </c>
      <c r="O1871" s="83" t="str">
        <f>VLOOKUP(L1871,Kardex!$A$1:$I$4996,5,FALSE)</f>
        <v>SON HERMOSILLO RAQUET</v>
      </c>
      <c r="P1871" s="49">
        <v>0.3</v>
      </c>
      <c r="Q1871" s="120">
        <f t="shared" si="59"/>
        <v>12.718799999999998</v>
      </c>
    </row>
    <row r="1872" spans="1:17" s="125" customFormat="1" ht="12" customHeight="1">
      <c r="A1872" s="83" t="s">
        <v>2311</v>
      </c>
      <c r="B1872" s="84" t="s">
        <v>1249</v>
      </c>
      <c r="C1872" s="34">
        <v>4011900236725</v>
      </c>
      <c r="D1872" s="35">
        <v>492.25</v>
      </c>
      <c r="E1872" s="67">
        <f t="shared" si="58"/>
        <v>73.837499999999991</v>
      </c>
      <c r="F1872" s="68">
        <v>0.15</v>
      </c>
      <c r="G1872" s="65"/>
      <c r="H1872" s="65" t="s">
        <v>2339</v>
      </c>
      <c r="I1872" s="127">
        <v>44567</v>
      </c>
      <c r="J1872" s="66" t="s">
        <v>2379</v>
      </c>
      <c r="K1872" s="83" t="s">
        <v>2483</v>
      </c>
      <c r="L1872" s="30">
        <v>53984</v>
      </c>
      <c r="M1872" s="83" t="str">
        <f>VLOOKUP(L1872,Kardex!$A$1:$I$4996,2,FALSE)</f>
        <v>VARGAS CORREA PATRICIA PILAR DEL SOCORRO</v>
      </c>
      <c r="N1872" s="83" t="str">
        <f>VLOOKUP(L1872,Kardex!$A$1:$I$4996,4,FALSE)</f>
        <v>ASESOR</v>
      </c>
      <c r="O1872" s="83" t="str">
        <f>VLOOKUP(L1872,Kardex!$A$1:$I$4996,5,FALSE)</f>
        <v>YUC MERIDA PLAZA LUXUS ALTABRISA</v>
      </c>
      <c r="P1872" s="49">
        <v>0.3</v>
      </c>
      <c r="Q1872" s="120">
        <f t="shared" si="59"/>
        <v>22.151249999999997</v>
      </c>
    </row>
    <row r="1873" spans="1:17" s="125" customFormat="1" ht="12" customHeight="1">
      <c r="A1873" s="83" t="s">
        <v>2311</v>
      </c>
      <c r="B1873" s="84" t="s">
        <v>1249</v>
      </c>
      <c r="C1873" s="34">
        <v>4011900442974</v>
      </c>
      <c r="D1873" s="35">
        <v>337.07</v>
      </c>
      <c r="E1873" s="67">
        <f t="shared" si="58"/>
        <v>50.560499999999998</v>
      </c>
      <c r="F1873" s="68">
        <v>0.15</v>
      </c>
      <c r="G1873" s="65"/>
      <c r="H1873" s="65" t="s">
        <v>2339</v>
      </c>
      <c r="I1873" s="127">
        <v>44567</v>
      </c>
      <c r="J1873" s="66" t="s">
        <v>2379</v>
      </c>
      <c r="K1873" s="83" t="s">
        <v>2601</v>
      </c>
      <c r="L1873" s="30">
        <v>61309</v>
      </c>
      <c r="M1873" s="83" t="str">
        <f>VLOOKUP(L1873,Kardex!$A$1:$I$4996,2,FALSE)</f>
        <v>BAJA</v>
      </c>
      <c r="N1873" s="83" t="str">
        <f>VLOOKUP(L1873,Kardex!$A$1:$I$4996,4,FALSE)</f>
        <v>BAJA</v>
      </c>
      <c r="O1873" s="83" t="str">
        <f>VLOOKUP(L1873,Kardex!$A$1:$I$4996,5,FALSE)</f>
        <v>BAJA</v>
      </c>
      <c r="P1873" s="49">
        <v>0.3</v>
      </c>
      <c r="Q1873" s="120">
        <f t="shared" si="59"/>
        <v>15.168149999999999</v>
      </c>
    </row>
    <row r="1874" spans="1:17" s="125" customFormat="1" ht="12" customHeight="1">
      <c r="A1874" s="83" t="s">
        <v>2311</v>
      </c>
      <c r="B1874" s="84" t="s">
        <v>1249</v>
      </c>
      <c r="C1874" s="34">
        <v>4012000076964</v>
      </c>
      <c r="D1874" s="35">
        <v>478.24</v>
      </c>
      <c r="E1874" s="67">
        <f t="shared" si="58"/>
        <v>71.736000000000004</v>
      </c>
      <c r="F1874" s="68">
        <v>0.15</v>
      </c>
      <c r="G1874" s="65"/>
      <c r="H1874" s="65" t="s">
        <v>2339</v>
      </c>
      <c r="I1874" s="127">
        <v>44567</v>
      </c>
      <c r="J1874" s="66" t="s">
        <v>2379</v>
      </c>
      <c r="K1874" s="83" t="s">
        <v>2484</v>
      </c>
      <c r="L1874" s="30">
        <v>5072</v>
      </c>
      <c r="M1874" s="83" t="str">
        <f>VLOOKUP(L1874,Kardex!$A$1:$I$4996,2,FALSE)</f>
        <v>GALICIA FRIAS MA. ALEJANDRINA</v>
      </c>
      <c r="N1874" s="83" t="str">
        <f>VLOOKUP(L1874,Kardex!$A$1:$I$4996,4,FALSE)</f>
        <v>SUBDIRECTOR DE PROMOCION</v>
      </c>
      <c r="O1874" s="83" t="str">
        <f>VLOOKUP(L1874,Kardex!$A$1:$I$4996,5,FALSE)</f>
        <v>QRO JURICA</v>
      </c>
      <c r="P1874" s="49">
        <v>0.3</v>
      </c>
      <c r="Q1874" s="120">
        <f t="shared" si="59"/>
        <v>21.520800000000001</v>
      </c>
    </row>
    <row r="1875" spans="1:17" s="125" customFormat="1" ht="12" customHeight="1">
      <c r="A1875" s="83" t="s">
        <v>2311</v>
      </c>
      <c r="B1875" s="84" t="s">
        <v>1249</v>
      </c>
      <c r="C1875" s="34">
        <v>4012000153129</v>
      </c>
      <c r="D1875" s="35">
        <v>373.55</v>
      </c>
      <c r="E1875" s="67">
        <f t="shared" si="58"/>
        <v>56.032499999999999</v>
      </c>
      <c r="F1875" s="68">
        <v>0.15</v>
      </c>
      <c r="G1875" s="65"/>
      <c r="H1875" s="65" t="s">
        <v>2339</v>
      </c>
      <c r="I1875" s="127">
        <v>44567</v>
      </c>
      <c r="J1875" s="66" t="s">
        <v>2379</v>
      </c>
      <c r="K1875" s="83" t="s">
        <v>2485</v>
      </c>
      <c r="L1875" s="30">
        <v>173</v>
      </c>
      <c r="M1875" s="83" t="str">
        <f>VLOOKUP(L1875,Kardex!$A$1:$I$4996,2,FALSE)</f>
        <v>LEIJA GUTIERREZ JOSE LUIS RAUL</v>
      </c>
      <c r="N1875" s="83" t="str">
        <f>VLOOKUP(L1875,Kardex!$A$1:$I$4996,4,FALSE)</f>
        <v>ASESOR SENIOR</v>
      </c>
      <c r="O1875" s="83" t="str">
        <f>VLOOKUP(L1875,Kardex!$A$1:$I$4996,5,FALSE)</f>
        <v>SLP SAN LUIS POTOSI PEDREGAL</v>
      </c>
      <c r="P1875" s="49">
        <v>0.3</v>
      </c>
      <c r="Q1875" s="120">
        <f t="shared" si="59"/>
        <v>16.809749999999998</v>
      </c>
    </row>
    <row r="1876" spans="1:17" s="125" customFormat="1" ht="12" customHeight="1">
      <c r="A1876" s="83" t="s">
        <v>2311</v>
      </c>
      <c r="B1876" s="84" t="s">
        <v>1249</v>
      </c>
      <c r="C1876" s="34">
        <v>4012000220187</v>
      </c>
      <c r="D1876" s="35">
        <v>904.33</v>
      </c>
      <c r="E1876" s="67">
        <f t="shared" si="58"/>
        <v>135.64949999999999</v>
      </c>
      <c r="F1876" s="68">
        <v>0.15</v>
      </c>
      <c r="G1876" s="65"/>
      <c r="H1876" s="65" t="s">
        <v>2266</v>
      </c>
      <c r="I1876" s="127">
        <v>44567</v>
      </c>
      <c r="J1876" s="66" t="s">
        <v>2379</v>
      </c>
      <c r="K1876" s="83" t="s">
        <v>2486</v>
      </c>
      <c r="L1876" s="30">
        <v>10016</v>
      </c>
      <c r="M1876" s="83" t="str">
        <f>VLOOKUP(L1876,Kardex!$A$1:$I$4996,2,FALSE)</f>
        <v>PIECK MICHELSEN RAFAEL</v>
      </c>
      <c r="N1876" s="83" t="str">
        <f>VLOOKUP(L1876,Kardex!$A$1:$I$4996,4,FALSE)</f>
        <v>DIRECTOR DE PROMOCION</v>
      </c>
      <c r="O1876" s="83" t="str">
        <f>VLOOKUP(L1876,Kardex!$A$1:$I$4996,5,FALSE)</f>
        <v>CD MX SANTA FE GLEZ CAMARENA</v>
      </c>
      <c r="P1876" s="49">
        <v>0.3</v>
      </c>
      <c r="Q1876" s="120">
        <f t="shared" si="59"/>
        <v>40.694849999999995</v>
      </c>
    </row>
    <row r="1877" spans="1:17" s="125" customFormat="1" ht="12" customHeight="1">
      <c r="A1877" s="83" t="s">
        <v>2311</v>
      </c>
      <c r="B1877" s="84" t="s">
        <v>1249</v>
      </c>
      <c r="C1877" s="34">
        <v>4012000238801</v>
      </c>
      <c r="D1877" s="35">
        <v>710.68</v>
      </c>
      <c r="E1877" s="67">
        <f t="shared" si="58"/>
        <v>106.60199999999999</v>
      </c>
      <c r="F1877" s="68">
        <v>0.15</v>
      </c>
      <c r="G1877" s="65"/>
      <c r="H1877" s="65" t="s">
        <v>2339</v>
      </c>
      <c r="I1877" s="127">
        <v>44567</v>
      </c>
      <c r="J1877" s="66" t="s">
        <v>2379</v>
      </c>
      <c r="K1877" s="83" t="s">
        <v>4407</v>
      </c>
      <c r="L1877" s="30">
        <v>63575</v>
      </c>
      <c r="M1877" s="83" t="str">
        <f>VLOOKUP(L1877,Kardex!$A$1:$I$4996,2,FALSE)</f>
        <v>GARCIA DAVILA LUIS ISAAC</v>
      </c>
      <c r="N1877" s="83" t="str">
        <f>VLOOKUP(L1877,Kardex!$A$1:$I$4996,4,FALSE)</f>
        <v>ASESOR</v>
      </c>
      <c r="O1877" s="83" t="str">
        <f>VLOOKUP(L1877,Kardex!$A$1:$I$4996,5,FALSE)</f>
        <v>EDO MEX VALLE DORADO</v>
      </c>
      <c r="P1877" s="49">
        <v>0.3</v>
      </c>
      <c r="Q1877" s="120">
        <f t="shared" si="59"/>
        <v>31.980599999999995</v>
      </c>
    </row>
    <row r="1878" spans="1:17" s="125" customFormat="1" ht="12" customHeight="1">
      <c r="A1878" s="83" t="s">
        <v>2311</v>
      </c>
      <c r="B1878" s="84" t="s">
        <v>1249</v>
      </c>
      <c r="C1878" s="34">
        <v>4012000619475</v>
      </c>
      <c r="D1878" s="35">
        <v>369.36</v>
      </c>
      <c r="E1878" s="67">
        <f t="shared" si="58"/>
        <v>55.404000000000003</v>
      </c>
      <c r="F1878" s="68">
        <v>0.15</v>
      </c>
      <c r="G1878" s="65"/>
      <c r="H1878" s="65" t="s">
        <v>2339</v>
      </c>
      <c r="I1878" s="127">
        <v>44567</v>
      </c>
      <c r="J1878" s="66" t="s">
        <v>2379</v>
      </c>
      <c r="K1878" s="83" t="s">
        <v>4408</v>
      </c>
      <c r="L1878" s="30">
        <v>99999</v>
      </c>
      <c r="M1878" s="83" t="str">
        <f>VLOOKUP(L1878,Kardex!$A$1:$I$4996,2,FALSE)</f>
        <v>SEGUROS</v>
      </c>
      <c r="N1878" s="83" t="str">
        <f>VLOOKUP(L1878,Kardex!$A$1:$I$4996,4,FALSE)</f>
        <v>SEGUROS</v>
      </c>
      <c r="O1878" s="83" t="str">
        <f>VLOOKUP(L1878,Kardex!$A$1:$I$4996,5,FALSE)</f>
        <v>SEGUROS</v>
      </c>
      <c r="P1878" s="49">
        <v>0.3</v>
      </c>
      <c r="Q1878" s="120">
        <f t="shared" si="59"/>
        <v>16.621200000000002</v>
      </c>
    </row>
    <row r="1879" spans="1:17" s="125" customFormat="1" ht="12" customHeight="1">
      <c r="A1879" s="83" t="s">
        <v>2311</v>
      </c>
      <c r="B1879" s="84" t="s">
        <v>1249</v>
      </c>
      <c r="C1879" s="34">
        <v>4012100026487</v>
      </c>
      <c r="D1879" s="35">
        <v>6384.71</v>
      </c>
      <c r="E1879" s="67">
        <f t="shared" si="58"/>
        <v>957.70650000000001</v>
      </c>
      <c r="F1879" s="68">
        <v>0.15</v>
      </c>
      <c r="G1879" s="65"/>
      <c r="H1879" s="65" t="s">
        <v>2266</v>
      </c>
      <c r="I1879" s="127">
        <v>44567</v>
      </c>
      <c r="J1879" s="66" t="s">
        <v>2379</v>
      </c>
      <c r="K1879" s="83" t="s">
        <v>4409</v>
      </c>
      <c r="L1879" s="30">
        <v>63416</v>
      </c>
      <c r="M1879" s="83" t="str">
        <f>VLOOKUP(L1879,Kardex!$A$1:$I$4996,2,FALSE)</f>
        <v>CREDITO</v>
      </c>
      <c r="N1879" s="83" t="str">
        <f>VLOOKUP(L1879,Kardex!$A$1:$I$4996,4,FALSE)</f>
        <v>CREDITO</v>
      </c>
      <c r="O1879" s="83" t="str">
        <f>VLOOKUP(L1879,Kardex!$A$1:$I$4996,5,FALSE)</f>
        <v>CREDITO</v>
      </c>
      <c r="P1879" s="49">
        <v>0.3</v>
      </c>
      <c r="Q1879" s="120">
        <f t="shared" si="59"/>
        <v>287.31194999999997</v>
      </c>
    </row>
    <row r="1880" spans="1:17" s="125" customFormat="1" ht="12" customHeight="1">
      <c r="A1880" s="83" t="s">
        <v>2311</v>
      </c>
      <c r="B1880" s="84" t="s">
        <v>1249</v>
      </c>
      <c r="C1880" s="34">
        <v>4012100062900</v>
      </c>
      <c r="D1880" s="35">
        <v>719.13</v>
      </c>
      <c r="E1880" s="67">
        <f t="shared" si="58"/>
        <v>107.8695</v>
      </c>
      <c r="F1880" s="68">
        <v>0.15</v>
      </c>
      <c r="G1880" s="65"/>
      <c r="H1880" s="65" t="s">
        <v>2339</v>
      </c>
      <c r="I1880" s="127">
        <v>44567</v>
      </c>
      <c r="J1880" s="66" t="s">
        <v>2322</v>
      </c>
      <c r="K1880" s="83" t="s">
        <v>2487</v>
      </c>
      <c r="L1880" s="30">
        <v>60546</v>
      </c>
      <c r="M1880" s="83" t="str">
        <f>VLOOKUP(L1880,Kardex!$A$1:$I$4996,2,FALSE)</f>
        <v>DIAZ ASCENCIO MARIBEL</v>
      </c>
      <c r="N1880" s="83" t="str">
        <f>VLOOKUP(L1880,Kardex!$A$1:$I$4996,4,FALSE)</f>
        <v>EJECUTIVO DE SERVICIO</v>
      </c>
      <c r="O1880" s="83" t="str">
        <f>VLOOKUP(L1880,Kardex!$A$1:$I$4996,5,FALSE)</f>
        <v>GTO SMA PLAZA LUCIERNAGA</v>
      </c>
      <c r="P1880" s="49">
        <v>0.3</v>
      </c>
      <c r="Q1880" s="120">
        <f t="shared" si="59"/>
        <v>32.360849999999999</v>
      </c>
    </row>
    <row r="1881" spans="1:17" s="125" customFormat="1" ht="12" customHeight="1">
      <c r="A1881" s="83" t="s">
        <v>2311</v>
      </c>
      <c r="B1881" s="84" t="s">
        <v>1249</v>
      </c>
      <c r="C1881" s="34">
        <v>4012100201427</v>
      </c>
      <c r="D1881" s="35">
        <v>427.62</v>
      </c>
      <c r="E1881" s="67">
        <f t="shared" si="58"/>
        <v>64.143000000000001</v>
      </c>
      <c r="F1881" s="68">
        <v>0.15</v>
      </c>
      <c r="G1881" s="65"/>
      <c r="H1881" s="65" t="s">
        <v>2339</v>
      </c>
      <c r="I1881" s="127">
        <v>44567</v>
      </c>
      <c r="J1881" s="66" t="s">
        <v>2322</v>
      </c>
      <c r="K1881" s="83" t="s">
        <v>2489</v>
      </c>
      <c r="L1881" s="30">
        <v>64041</v>
      </c>
      <c r="M1881" s="83" t="str">
        <f>VLOOKUP(L1881,Kardex!$A$1:$I$4996,2,FALSE)</f>
        <v>SEGUROS</v>
      </c>
      <c r="N1881" s="83" t="str">
        <f>VLOOKUP(L1881,Kardex!$A$1:$I$4996,4,FALSE)</f>
        <v>SEGUROS</v>
      </c>
      <c r="O1881" s="83" t="str">
        <f>VLOOKUP(L1881,Kardex!$A$1:$I$4996,5,FALSE)</f>
        <v>SEGUROS</v>
      </c>
      <c r="P1881" s="49">
        <v>0.3</v>
      </c>
      <c r="Q1881" s="120">
        <f t="shared" si="59"/>
        <v>19.242899999999999</v>
      </c>
    </row>
    <row r="1882" spans="1:17" s="125" customFormat="1" ht="12" customHeight="1">
      <c r="A1882" s="83" t="s">
        <v>2311</v>
      </c>
      <c r="B1882" s="84" t="s">
        <v>1249</v>
      </c>
      <c r="C1882" s="34">
        <v>4012100303346</v>
      </c>
      <c r="D1882" s="35">
        <v>2523.54</v>
      </c>
      <c r="E1882" s="67">
        <f t="shared" si="58"/>
        <v>378.53100000000001</v>
      </c>
      <c r="F1882" s="68">
        <v>0.15</v>
      </c>
      <c r="G1882" s="65"/>
      <c r="H1882" s="65" t="s">
        <v>2265</v>
      </c>
      <c r="I1882" s="127">
        <v>44567</v>
      </c>
      <c r="J1882" s="66" t="s">
        <v>2379</v>
      </c>
      <c r="K1882" s="83" t="s">
        <v>4410</v>
      </c>
      <c r="L1882" s="30">
        <v>63712</v>
      </c>
      <c r="M1882" s="83" t="str">
        <f>VLOOKUP(L1882,Kardex!$A$1:$I$4996,2,FALSE)</f>
        <v>FIERRO SANCHEZ ALEJANDRO</v>
      </c>
      <c r="N1882" s="83" t="str">
        <f>VLOOKUP(L1882,Kardex!$A$1:$I$4996,4,FALSE)</f>
        <v>EJECUTIVO DE SERVICIO</v>
      </c>
      <c r="O1882" s="83" t="str">
        <f>VLOOKUP(L1882,Kardex!$A$1:$I$4996,5,FALSE)</f>
        <v>PUE CHOLULA CITY ANGELOPOLIS</v>
      </c>
      <c r="P1882" s="49">
        <v>0.3</v>
      </c>
      <c r="Q1882" s="120">
        <f t="shared" si="59"/>
        <v>113.55929999999999</v>
      </c>
    </row>
    <row r="1883" spans="1:17" s="125" customFormat="1" ht="12" customHeight="1">
      <c r="A1883" s="83" t="s">
        <v>2311</v>
      </c>
      <c r="B1883" s="84" t="s">
        <v>1249</v>
      </c>
      <c r="C1883" s="34">
        <v>4012100311087</v>
      </c>
      <c r="D1883" s="35">
        <v>294.48</v>
      </c>
      <c r="E1883" s="67">
        <f t="shared" si="58"/>
        <v>44.172000000000004</v>
      </c>
      <c r="F1883" s="68">
        <v>0.15</v>
      </c>
      <c r="G1883" s="65"/>
      <c r="H1883" s="65" t="s">
        <v>2339</v>
      </c>
      <c r="I1883" s="127">
        <v>44567</v>
      </c>
      <c r="J1883" s="66" t="s">
        <v>2322</v>
      </c>
      <c r="K1883" s="83" t="s">
        <v>2490</v>
      </c>
      <c r="L1883" s="30">
        <v>63890</v>
      </c>
      <c r="M1883" s="83" t="str">
        <f>VLOOKUP(L1883,Kardex!$A$1:$I$4996,2,FALSE)</f>
        <v>MORENO DELGADO  RODRIGO MIGUEL</v>
      </c>
      <c r="N1883" s="83" t="str">
        <f>VLOOKUP(L1883,Kardex!$A$1:$I$4996,4,FALSE)</f>
        <v>INTERNO</v>
      </c>
      <c r="O1883" s="83" t="str">
        <f>VLOOKUP(L1883,Kardex!$A$1:$I$4996,5,FALSE)</f>
        <v>BAJA</v>
      </c>
      <c r="P1883" s="49">
        <v>0.3</v>
      </c>
      <c r="Q1883" s="120">
        <f t="shared" si="59"/>
        <v>13.251600000000002</v>
      </c>
    </row>
    <row r="1884" spans="1:17" s="125" customFormat="1" ht="12" customHeight="1">
      <c r="A1884" s="83" t="s">
        <v>2311</v>
      </c>
      <c r="B1884" s="84" t="s">
        <v>1249</v>
      </c>
      <c r="C1884" s="34">
        <v>4012100388863</v>
      </c>
      <c r="D1884" s="35">
        <v>8042.01</v>
      </c>
      <c r="E1884" s="67">
        <f t="shared" si="58"/>
        <v>1206.3015</v>
      </c>
      <c r="F1884" s="68">
        <v>0.15</v>
      </c>
      <c r="G1884" s="65"/>
      <c r="H1884" s="65" t="s">
        <v>2266</v>
      </c>
      <c r="I1884" s="127">
        <v>44567</v>
      </c>
      <c r="J1884" s="66" t="s">
        <v>2322</v>
      </c>
      <c r="K1884" s="83" t="s">
        <v>4411</v>
      </c>
      <c r="L1884" s="30">
        <v>62455</v>
      </c>
      <c r="M1884" s="83" t="str">
        <f>VLOOKUP(L1884,Kardex!$A$1:$I$4996,2,FALSE)</f>
        <v>SEGUROS</v>
      </c>
      <c r="N1884" s="83" t="str">
        <f>VLOOKUP(L1884,Kardex!$A$1:$I$4996,4,FALSE)</f>
        <v>SEGUROS</v>
      </c>
      <c r="O1884" s="83" t="str">
        <f>VLOOKUP(L1884,Kardex!$A$1:$I$4996,5,FALSE)</f>
        <v>SEGUROS</v>
      </c>
      <c r="P1884" s="49">
        <v>0.3</v>
      </c>
      <c r="Q1884" s="120">
        <f t="shared" si="59"/>
        <v>361.89044999999999</v>
      </c>
    </row>
    <row r="1885" spans="1:17" s="125" customFormat="1" ht="12" customHeight="1">
      <c r="A1885" s="83" t="s">
        <v>2311</v>
      </c>
      <c r="B1885" s="84" t="s">
        <v>1249</v>
      </c>
      <c r="C1885" s="34">
        <v>4012200002286</v>
      </c>
      <c r="D1885" s="35">
        <v>5744.75</v>
      </c>
      <c r="E1885" s="67">
        <f t="shared" si="58"/>
        <v>861.71249999999998</v>
      </c>
      <c r="F1885" s="68">
        <v>0.15</v>
      </c>
      <c r="G1885" s="65"/>
      <c r="H1885" s="65" t="s">
        <v>2266</v>
      </c>
      <c r="I1885" s="127">
        <v>44567</v>
      </c>
      <c r="J1885" s="66" t="s">
        <v>2322</v>
      </c>
      <c r="K1885" s="83" t="s">
        <v>4412</v>
      </c>
      <c r="L1885" s="30">
        <v>61553</v>
      </c>
      <c r="M1885" s="83" t="str">
        <f>VLOOKUP(L1885,Kardex!$A$1:$I$4996,2,FALSE)</f>
        <v>BERNAL GONZALEZ CHRISTIAN ALFREDO</v>
      </c>
      <c r="N1885" s="83" t="str">
        <f>VLOOKUP(L1885,Kardex!$A$1:$I$4996,4,FALSE)</f>
        <v>ASESOR</v>
      </c>
      <c r="O1885" s="83" t="str">
        <f>VLOOKUP(L1885,Kardex!$A$1:$I$4996,5,FALSE)</f>
        <v>CD MX SANTA FE BANCO PB</v>
      </c>
      <c r="P1885" s="49">
        <v>0.3</v>
      </c>
      <c r="Q1885" s="120">
        <f t="shared" si="59"/>
        <v>258.51374999999996</v>
      </c>
    </row>
    <row r="1886" spans="1:17" s="125" customFormat="1" ht="12" customHeight="1">
      <c r="A1886" s="83" t="s">
        <v>2311</v>
      </c>
      <c r="B1886" s="84" t="s">
        <v>1249</v>
      </c>
      <c r="C1886" s="34">
        <v>4012200003505</v>
      </c>
      <c r="D1886" s="35">
        <v>4967.22</v>
      </c>
      <c r="E1886" s="67">
        <f t="shared" si="58"/>
        <v>745.08299999999997</v>
      </c>
      <c r="F1886" s="68">
        <v>0.15</v>
      </c>
      <c r="G1886" s="65"/>
      <c r="H1886" s="65" t="s">
        <v>2266</v>
      </c>
      <c r="I1886" s="127">
        <v>44567</v>
      </c>
      <c r="J1886" s="66" t="s">
        <v>2322</v>
      </c>
      <c r="K1886" s="83" t="s">
        <v>4413</v>
      </c>
      <c r="L1886" s="30">
        <v>64879</v>
      </c>
      <c r="M1886" s="83" t="str">
        <f>VLOOKUP(L1886,Kardex!$A$1:$I$4996,2,FALSE)</f>
        <v>VISUETT MORENO JUAN ANTONIO</v>
      </c>
      <c r="N1886" s="83" t="str">
        <f>VLOOKUP(L1886,Kardex!$A$1:$I$4996,4,FALSE)</f>
        <v>ASPIRANTE A ASESOR</v>
      </c>
      <c r="O1886" s="83" t="str">
        <f>VLOOKUP(L1886,Kardex!$A$1:$I$4996,5,FALSE)</f>
        <v>QRO QUERETARO BERNARDO QUINTANA</v>
      </c>
      <c r="P1886" s="49">
        <v>0.3</v>
      </c>
      <c r="Q1886" s="120">
        <f t="shared" si="59"/>
        <v>223.52489999999997</v>
      </c>
    </row>
    <row r="1887" spans="1:17" s="125" customFormat="1" ht="12" customHeight="1">
      <c r="A1887" s="83" t="s">
        <v>2311</v>
      </c>
      <c r="B1887" s="84" t="s">
        <v>1249</v>
      </c>
      <c r="C1887" s="34">
        <v>4052100018305</v>
      </c>
      <c r="D1887" s="35">
        <v>753.59</v>
      </c>
      <c r="E1887" s="67">
        <f t="shared" si="58"/>
        <v>113.0385</v>
      </c>
      <c r="F1887" s="68">
        <v>0.15</v>
      </c>
      <c r="G1887" s="65"/>
      <c r="H1887" s="65" t="s">
        <v>2339</v>
      </c>
      <c r="I1887" s="127">
        <v>44567</v>
      </c>
      <c r="J1887" s="66" t="s">
        <v>2322</v>
      </c>
      <c r="K1887" s="83" t="s">
        <v>2458</v>
      </c>
      <c r="L1887" s="30">
        <v>64386</v>
      </c>
      <c r="M1887" s="83" t="str">
        <f>VLOOKUP(L1887,Kardex!$A$1:$I$4996,2,FALSE)</f>
        <v>ALVAREZ MARQUEZ STEPHANIA</v>
      </c>
      <c r="N1887" s="83" t="str">
        <f>VLOOKUP(L1887,Kardex!$A$1:$I$4996,4,FALSE)</f>
        <v>ASESOR BANCA SOLUCIONES</v>
      </c>
      <c r="O1887" s="83" t="str">
        <f>VLOOKUP(L1887,Kardex!$A$1:$I$4996,5,FALSE)</f>
        <v>BAJA</v>
      </c>
      <c r="P1887" s="49">
        <v>0.3</v>
      </c>
      <c r="Q1887" s="120">
        <f t="shared" si="59"/>
        <v>33.911549999999998</v>
      </c>
    </row>
    <row r="1888" spans="1:17" s="125" customFormat="1" ht="12" customHeight="1">
      <c r="A1888" s="83" t="s">
        <v>2332</v>
      </c>
      <c r="B1888" s="84" t="s">
        <v>1249</v>
      </c>
      <c r="C1888" s="34">
        <v>1001900012080</v>
      </c>
      <c r="D1888" s="35">
        <v>5000</v>
      </c>
      <c r="E1888" s="67">
        <f t="shared" si="58"/>
        <v>1300</v>
      </c>
      <c r="F1888" s="68">
        <v>0.26</v>
      </c>
      <c r="G1888" s="65"/>
      <c r="H1888" s="65" t="s">
        <v>2266</v>
      </c>
      <c r="I1888" s="127">
        <v>44568</v>
      </c>
      <c r="J1888" s="66" t="s">
        <v>2379</v>
      </c>
      <c r="K1888" s="83" t="s">
        <v>4414</v>
      </c>
      <c r="L1888" s="30">
        <v>51263</v>
      </c>
      <c r="M1888" s="83" t="str">
        <f>VLOOKUP(L1888,Kardex!$A$1:$I$4996,2,FALSE)</f>
        <v>ZAMORANO FERNANDEZ HECTOR MANUEL</v>
      </c>
      <c r="N1888" s="83" t="str">
        <f>VLOOKUP(L1888,Kardex!$A$1:$I$4996,4,FALSE)</f>
        <v>ASESOR</v>
      </c>
      <c r="O1888" s="83" t="str">
        <f>VLOOKUP(L1888,Kardex!$A$1:$I$4996,5,FALSE)</f>
        <v>BAJA</v>
      </c>
      <c r="P1888" s="49">
        <v>0.3</v>
      </c>
      <c r="Q1888" s="120">
        <f t="shared" si="59"/>
        <v>390</v>
      </c>
    </row>
    <row r="1889" spans="1:17" s="125" customFormat="1" ht="12" customHeight="1">
      <c r="A1889" s="83" t="s">
        <v>2332</v>
      </c>
      <c r="B1889" s="84" t="s">
        <v>1249</v>
      </c>
      <c r="C1889" s="34">
        <v>1001900012108</v>
      </c>
      <c r="D1889" s="35">
        <v>5000</v>
      </c>
      <c r="E1889" s="67">
        <f t="shared" si="58"/>
        <v>1300</v>
      </c>
      <c r="F1889" s="68">
        <v>0.26</v>
      </c>
      <c r="G1889" s="65"/>
      <c r="H1889" s="65" t="s">
        <v>2266</v>
      </c>
      <c r="I1889" s="127">
        <v>44568</v>
      </c>
      <c r="J1889" s="66" t="s">
        <v>2379</v>
      </c>
      <c r="K1889" s="83" t="s">
        <v>4415</v>
      </c>
      <c r="L1889" s="30">
        <v>93160</v>
      </c>
      <c r="M1889" s="83" t="str">
        <f>VLOOKUP(L1889,Kardex!$A$1:$I$4996,2,FALSE)</f>
        <v>RAMOS BALANDRA ANA BELL</v>
      </c>
      <c r="N1889" s="83" t="str">
        <f>VLOOKUP(L1889,Kardex!$A$1:$I$4996,4,FALSE)</f>
        <v>ASESOR SENIOR</v>
      </c>
      <c r="O1889" s="83" t="str">
        <f>VLOOKUP(L1889,Kardex!$A$1:$I$4996,5,FALSE)</f>
        <v>QRO QUERETARO BERNARDO QUINTANA</v>
      </c>
      <c r="P1889" s="49">
        <v>0.3</v>
      </c>
      <c r="Q1889" s="120">
        <f t="shared" si="59"/>
        <v>390</v>
      </c>
    </row>
    <row r="1890" spans="1:17" s="125" customFormat="1" ht="12" customHeight="1">
      <c r="A1890" s="83" t="s">
        <v>2332</v>
      </c>
      <c r="B1890" s="84" t="s">
        <v>1249</v>
      </c>
      <c r="C1890" s="34">
        <v>1002000000004</v>
      </c>
      <c r="D1890" s="35">
        <v>10000</v>
      </c>
      <c r="E1890" s="67">
        <f t="shared" si="58"/>
        <v>2600</v>
      </c>
      <c r="F1890" s="68">
        <v>0.26</v>
      </c>
      <c r="G1890" s="65"/>
      <c r="H1890" s="65" t="s">
        <v>2266</v>
      </c>
      <c r="I1890" s="127">
        <v>44568</v>
      </c>
      <c r="J1890" s="66" t="s">
        <v>2379</v>
      </c>
      <c r="K1890" s="83" t="s">
        <v>3236</v>
      </c>
      <c r="L1890" s="30">
        <v>52704</v>
      </c>
      <c r="M1890" s="83" t="str">
        <f>VLOOKUP(L1890,Kardex!$A$1:$I$4996,2,FALSE)</f>
        <v>HERNANDEZ HINOJOSA RICARDO</v>
      </c>
      <c r="N1890" s="83" t="str">
        <f>VLOOKUP(L1890,Kardex!$A$1:$I$4996,4,FALSE)</f>
        <v>SUBDIRECTOR DE CENTRO FINANCIERO</v>
      </c>
      <c r="O1890" s="83" t="str">
        <f>VLOOKUP(L1890,Kardex!$A$1:$I$4996,5,FALSE)</f>
        <v>GTO IRAPUATO</v>
      </c>
      <c r="P1890" s="49">
        <v>0.3</v>
      </c>
      <c r="Q1890" s="120">
        <f t="shared" si="59"/>
        <v>780</v>
      </c>
    </row>
    <row r="1891" spans="1:17" s="125" customFormat="1" ht="12" customHeight="1">
      <c r="A1891" s="83" t="s">
        <v>2332</v>
      </c>
      <c r="B1891" s="84" t="s">
        <v>1249</v>
      </c>
      <c r="C1891" s="34">
        <v>1002000012785</v>
      </c>
      <c r="D1891" s="35">
        <v>5000</v>
      </c>
      <c r="E1891" s="67">
        <f t="shared" si="58"/>
        <v>1300</v>
      </c>
      <c r="F1891" s="68">
        <v>0.26</v>
      </c>
      <c r="G1891" s="65"/>
      <c r="H1891" s="65" t="s">
        <v>2266</v>
      </c>
      <c r="I1891" s="127">
        <v>44568</v>
      </c>
      <c r="J1891" s="66" t="s">
        <v>2379</v>
      </c>
      <c r="K1891" s="83" t="s">
        <v>4416</v>
      </c>
      <c r="L1891" s="30">
        <v>63646</v>
      </c>
      <c r="M1891" s="83" t="str">
        <f>VLOOKUP(L1891,Kardex!$A$1:$I$4996,2,FALSE)</f>
        <v>BARCENA GUTIERREZ MARIA ALEJANDRA</v>
      </c>
      <c r="N1891" s="83" t="str">
        <f>VLOOKUP(L1891,Kardex!$A$1:$I$4996,4,FALSE)</f>
        <v>ASESOR</v>
      </c>
      <c r="O1891" s="83" t="str">
        <f>VLOOKUP(L1891,Kardex!$A$1:$I$4996,5,FALSE)</f>
        <v>CD MX MONTES URALES</v>
      </c>
      <c r="P1891" s="49">
        <v>0.3</v>
      </c>
      <c r="Q1891" s="120">
        <f t="shared" si="59"/>
        <v>390</v>
      </c>
    </row>
    <row r="1892" spans="1:17" s="125" customFormat="1" ht="12" customHeight="1">
      <c r="A1892" s="83" t="s">
        <v>2332</v>
      </c>
      <c r="B1892" s="84" t="s">
        <v>1249</v>
      </c>
      <c r="C1892" s="34">
        <v>1002000013035</v>
      </c>
      <c r="D1892" s="35">
        <v>25000</v>
      </c>
      <c r="E1892" s="67">
        <f t="shared" si="58"/>
        <v>6500</v>
      </c>
      <c r="F1892" s="68">
        <v>0.26</v>
      </c>
      <c r="G1892" s="65"/>
      <c r="H1892" s="65" t="s">
        <v>2266</v>
      </c>
      <c r="I1892" s="127">
        <v>44568</v>
      </c>
      <c r="J1892" s="66" t="s">
        <v>2379</v>
      </c>
      <c r="K1892" s="83" t="s">
        <v>4417</v>
      </c>
      <c r="L1892" s="30">
        <v>52704</v>
      </c>
      <c r="M1892" s="83" t="str">
        <f>VLOOKUP(L1892,Kardex!$A$1:$I$4996,2,FALSE)</f>
        <v>HERNANDEZ HINOJOSA RICARDO</v>
      </c>
      <c r="N1892" s="83" t="str">
        <f>VLOOKUP(L1892,Kardex!$A$1:$I$4996,4,FALSE)</f>
        <v>SUBDIRECTOR DE CENTRO FINANCIERO</v>
      </c>
      <c r="O1892" s="83" t="str">
        <f>VLOOKUP(L1892,Kardex!$A$1:$I$4996,5,FALSE)</f>
        <v>GTO IRAPUATO</v>
      </c>
      <c r="P1892" s="49">
        <v>0.3</v>
      </c>
      <c r="Q1892" s="120">
        <f t="shared" si="59"/>
        <v>1950</v>
      </c>
    </row>
    <row r="1893" spans="1:17" s="125" customFormat="1" ht="12" customHeight="1">
      <c r="A1893" s="83" t="s">
        <v>2332</v>
      </c>
      <c r="B1893" s="84" t="s">
        <v>1249</v>
      </c>
      <c r="C1893" s="34">
        <v>1002000013104</v>
      </c>
      <c r="D1893" s="35">
        <v>2500</v>
      </c>
      <c r="E1893" s="67">
        <f t="shared" si="58"/>
        <v>650</v>
      </c>
      <c r="F1893" s="68">
        <v>0.26</v>
      </c>
      <c r="G1893" s="65"/>
      <c r="H1893" s="65" t="s">
        <v>2266</v>
      </c>
      <c r="I1893" s="127">
        <v>44568</v>
      </c>
      <c r="J1893" s="66" t="s">
        <v>2379</v>
      </c>
      <c r="K1893" s="83" t="s">
        <v>3675</v>
      </c>
      <c r="L1893" s="30">
        <v>95777</v>
      </c>
      <c r="M1893" s="83" t="str">
        <f>VLOOKUP(L1893,Kardex!$A$1:$I$4996,2,FALSE)</f>
        <v>BOLAÑOS MONTES DE OCA JESSICA</v>
      </c>
      <c r="N1893" s="83" t="str">
        <f>VLOOKUP(L1893,Kardex!$A$1:$I$4996,4,FALSE)</f>
        <v>ASESOR BANCA ESPECIALIZADA</v>
      </c>
      <c r="O1893" s="83" t="str">
        <f>VLOOKUP(L1893,Kardex!$A$1:$I$4996,5,FALSE)</f>
        <v>CD MX MONTES URALES</v>
      </c>
      <c r="P1893" s="49">
        <v>0.3</v>
      </c>
      <c r="Q1893" s="120">
        <f t="shared" si="59"/>
        <v>195</v>
      </c>
    </row>
    <row r="1894" spans="1:17" s="125" customFormat="1" ht="12" customHeight="1">
      <c r="A1894" s="83" t="s">
        <v>2332</v>
      </c>
      <c r="B1894" s="84" t="s">
        <v>1249</v>
      </c>
      <c r="C1894" s="34">
        <v>1002100000056</v>
      </c>
      <c r="D1894" s="35">
        <v>5000</v>
      </c>
      <c r="E1894" s="67">
        <f t="shared" si="58"/>
        <v>1300</v>
      </c>
      <c r="F1894" s="68">
        <v>0.26</v>
      </c>
      <c r="G1894" s="65"/>
      <c r="H1894" s="65" t="s">
        <v>2266</v>
      </c>
      <c r="I1894" s="127">
        <v>44568</v>
      </c>
      <c r="J1894" s="66" t="s">
        <v>2379</v>
      </c>
      <c r="K1894" s="83" t="s">
        <v>4418</v>
      </c>
      <c r="L1894" s="30">
        <v>90174</v>
      </c>
      <c r="M1894" s="83" t="str">
        <f>VLOOKUP(L1894,Kardex!$A$1:$I$4996,2,FALSE)</f>
        <v>HERNANDEZ MARTIN CLAUDIA</v>
      </c>
      <c r="N1894" s="83" t="str">
        <f>VLOOKUP(L1894,Kardex!$A$1:$I$4996,4,FALSE)</f>
        <v>ASESOR SENIOR</v>
      </c>
      <c r="O1894" s="83" t="str">
        <f>VLOOKUP(L1894,Kardex!$A$1:$I$4996,5,FALSE)</f>
        <v>JAL ZAPOPAN MARIANO OTERO</v>
      </c>
      <c r="P1894" s="49">
        <v>0.3</v>
      </c>
      <c r="Q1894" s="120">
        <f t="shared" si="59"/>
        <v>390</v>
      </c>
    </row>
    <row r="1895" spans="1:17" s="125" customFormat="1" ht="12" customHeight="1">
      <c r="A1895" s="83" t="s">
        <v>2332</v>
      </c>
      <c r="B1895" s="84" t="s">
        <v>1249</v>
      </c>
      <c r="C1895" s="34">
        <v>1002100012078</v>
      </c>
      <c r="D1895" s="35">
        <v>47800</v>
      </c>
      <c r="E1895" s="67">
        <f t="shared" si="58"/>
        <v>8604</v>
      </c>
      <c r="F1895" s="68">
        <v>0.18</v>
      </c>
      <c r="G1895" s="65"/>
      <c r="H1895" s="65" t="s">
        <v>2266</v>
      </c>
      <c r="I1895" s="127">
        <v>44568</v>
      </c>
      <c r="J1895" s="66" t="s">
        <v>2322</v>
      </c>
      <c r="K1895" s="83" t="s">
        <v>3744</v>
      </c>
      <c r="L1895" s="30">
        <v>63709</v>
      </c>
      <c r="M1895" s="83" t="str">
        <f>VLOOKUP(L1895,Kardex!$A$1:$I$4996,2,FALSE)</f>
        <v>ZAVALA MORENO MARGARITA</v>
      </c>
      <c r="N1895" s="83" t="str">
        <f>VLOOKUP(L1895,Kardex!$A$1:$I$4996,4,FALSE)</f>
        <v>EJECUTIVO DE SERVICIO</v>
      </c>
      <c r="O1895" s="83" t="str">
        <f>VLOOKUP(L1895,Kardex!$A$1:$I$4996,5,FALSE)</f>
        <v>PUE CHOLULA CITY ANGELOPOLIS</v>
      </c>
      <c r="P1895" s="49">
        <v>0.3</v>
      </c>
      <c r="Q1895" s="120">
        <f t="shared" si="59"/>
        <v>2581.1999999999998</v>
      </c>
    </row>
    <row r="1896" spans="1:17" s="125" customFormat="1" ht="12" customHeight="1">
      <c r="A1896" s="83" t="s">
        <v>2409</v>
      </c>
      <c r="B1896" s="84" t="s">
        <v>1249</v>
      </c>
      <c r="C1896" s="34">
        <v>1032100000268</v>
      </c>
      <c r="D1896" s="35">
        <v>6199.5428105399997</v>
      </c>
      <c r="E1896" s="67">
        <f t="shared" si="58"/>
        <v>1239.9085621080001</v>
      </c>
      <c r="F1896" s="68">
        <v>0.2</v>
      </c>
      <c r="G1896" s="65"/>
      <c r="H1896" s="65" t="s">
        <v>2339</v>
      </c>
      <c r="I1896" s="127">
        <v>44568</v>
      </c>
      <c r="J1896" s="66" t="s">
        <v>2322</v>
      </c>
      <c r="K1896" s="83" t="s">
        <v>2494</v>
      </c>
      <c r="L1896" s="30">
        <v>63677</v>
      </c>
      <c r="M1896" s="83" t="str">
        <f>VLOOKUP(L1896,Kardex!$A$1:$I$4996,2,FALSE)</f>
        <v>CASTILLO ESPINOSA LUIS GERARDO</v>
      </c>
      <c r="N1896" s="83" t="str">
        <f>VLOOKUP(L1896,Kardex!$A$1:$I$4996,4,FALSE)</f>
        <v>INTERNO</v>
      </c>
      <c r="O1896" s="83" t="str">
        <f>VLOOKUP(L1896,Kardex!$A$1:$I$4996,5,FALSE)</f>
        <v>CD MX SANTA FE GLEZ CAMARENA</v>
      </c>
      <c r="P1896" s="49">
        <v>1</v>
      </c>
      <c r="Q1896" s="120" t="s">
        <v>4712</v>
      </c>
    </row>
    <row r="1897" spans="1:17" s="125" customFormat="1" ht="12" customHeight="1">
      <c r="A1897" s="83" t="s">
        <v>2335</v>
      </c>
      <c r="B1897" s="84" t="s">
        <v>1249</v>
      </c>
      <c r="C1897" s="34">
        <v>2882000021621</v>
      </c>
      <c r="D1897" s="35">
        <v>498.83</v>
      </c>
      <c r="E1897" s="67">
        <f t="shared" si="58"/>
        <v>84.8</v>
      </c>
      <c r="F1897" s="68">
        <v>0.16999779483992541</v>
      </c>
      <c r="G1897" s="65"/>
      <c r="H1897" s="65" t="s">
        <v>3784</v>
      </c>
      <c r="I1897" s="127">
        <v>44568</v>
      </c>
      <c r="J1897" s="66" t="s">
        <v>2379</v>
      </c>
      <c r="K1897" s="83" t="s">
        <v>2495</v>
      </c>
      <c r="L1897" s="30">
        <v>63946</v>
      </c>
      <c r="M1897" s="83" t="str">
        <f>VLOOKUP(L1897,Kardex!$A$1:$I$4996,2,FALSE)</f>
        <v>CERVANTES SALAS MARCO</v>
      </c>
      <c r="N1897" s="83" t="str">
        <f>VLOOKUP(L1897,Kardex!$A$1:$I$4996,4,FALSE)</f>
        <v>ASESOR</v>
      </c>
      <c r="O1897" s="83" t="str">
        <f>VLOOKUP(L1897,Kardex!$A$1:$I$4996,5,FALSE)</f>
        <v>CD MX SANTA FE GLEZ CAMARENA</v>
      </c>
      <c r="P1897" s="49">
        <v>0.3</v>
      </c>
      <c r="Q1897" s="120">
        <f t="shared" si="59"/>
        <v>25.439999999999998</v>
      </c>
    </row>
    <row r="1898" spans="1:17" s="125" customFormat="1" ht="12" customHeight="1">
      <c r="A1898" s="83" t="s">
        <v>2335</v>
      </c>
      <c r="B1898" s="84" t="s">
        <v>1249</v>
      </c>
      <c r="C1898" s="34">
        <v>2882000022350</v>
      </c>
      <c r="D1898" s="35">
        <v>641.21</v>
      </c>
      <c r="E1898" s="67">
        <f t="shared" si="58"/>
        <v>121.82990000000001</v>
      </c>
      <c r="F1898" s="68">
        <v>0.19</v>
      </c>
      <c r="G1898" s="65"/>
      <c r="H1898" s="65" t="s">
        <v>3784</v>
      </c>
      <c r="I1898" s="127">
        <v>44568</v>
      </c>
      <c r="J1898" s="66" t="s">
        <v>2379</v>
      </c>
      <c r="K1898" s="83" t="s">
        <v>2496</v>
      </c>
      <c r="L1898" s="30">
        <v>63946</v>
      </c>
      <c r="M1898" s="83" t="str">
        <f>VLOOKUP(L1898,Kardex!$A$1:$I$4996,2,FALSE)</f>
        <v>CERVANTES SALAS MARCO</v>
      </c>
      <c r="N1898" s="83" t="str">
        <f>VLOOKUP(L1898,Kardex!$A$1:$I$4996,4,FALSE)</f>
        <v>ASESOR</v>
      </c>
      <c r="O1898" s="83" t="str">
        <f>VLOOKUP(L1898,Kardex!$A$1:$I$4996,5,FALSE)</f>
        <v>CD MX SANTA FE GLEZ CAMARENA</v>
      </c>
      <c r="P1898" s="49">
        <v>0.3</v>
      </c>
      <c r="Q1898" s="120">
        <f t="shared" si="59"/>
        <v>36.548970000000004</v>
      </c>
    </row>
    <row r="1899" spans="1:17" s="125" customFormat="1" ht="12" customHeight="1">
      <c r="A1899" s="83" t="s">
        <v>2335</v>
      </c>
      <c r="B1899" s="84" t="s">
        <v>1249</v>
      </c>
      <c r="C1899" s="34">
        <v>2882000027327</v>
      </c>
      <c r="D1899" s="35">
        <v>2093.0700000000002</v>
      </c>
      <c r="E1899" s="67">
        <f t="shared" si="58"/>
        <v>355.82</v>
      </c>
      <c r="F1899" s="68">
        <v>0.16999909224249546</v>
      </c>
      <c r="G1899" s="65"/>
      <c r="H1899" s="65" t="s">
        <v>3784</v>
      </c>
      <c r="I1899" s="127">
        <v>44568</v>
      </c>
      <c r="J1899" s="66" t="s">
        <v>2379</v>
      </c>
      <c r="K1899" s="83" t="s">
        <v>2497</v>
      </c>
      <c r="L1899" s="30">
        <v>52039</v>
      </c>
      <c r="M1899" s="83" t="str">
        <f>VLOOKUP(L1899,Kardex!$A$1:$I$4996,2,FALSE)</f>
        <v>LAZCANO SANCHEZ GABRIELA</v>
      </c>
      <c r="N1899" s="83" t="str">
        <f>VLOOKUP(L1899,Kardex!$A$1:$I$4996,4,FALSE)</f>
        <v>ASESOR</v>
      </c>
      <c r="O1899" s="83" t="str">
        <f>VLOOKUP(L1899,Kardex!$A$1:$I$4996,5,FALSE)</f>
        <v>EDO MEX SATELITE</v>
      </c>
      <c r="P1899" s="49">
        <v>0.3</v>
      </c>
      <c r="Q1899" s="120">
        <f t="shared" si="59"/>
        <v>106.746</v>
      </c>
    </row>
    <row r="1900" spans="1:17" s="125" customFormat="1" ht="12" customHeight="1">
      <c r="A1900" s="83" t="s">
        <v>2335</v>
      </c>
      <c r="B1900" s="84" t="s">
        <v>1249</v>
      </c>
      <c r="C1900" s="34">
        <v>2882100002265</v>
      </c>
      <c r="D1900" s="35">
        <v>1838.17</v>
      </c>
      <c r="E1900" s="67">
        <f t="shared" si="58"/>
        <v>343.74</v>
      </c>
      <c r="F1900" s="68">
        <v>0.18700120228270509</v>
      </c>
      <c r="G1900" s="65"/>
      <c r="H1900" s="65" t="s">
        <v>2339</v>
      </c>
      <c r="I1900" s="127">
        <v>44568</v>
      </c>
      <c r="J1900" s="66" t="s">
        <v>2379</v>
      </c>
      <c r="K1900" s="83" t="s">
        <v>2498</v>
      </c>
      <c r="L1900" s="30">
        <v>63422</v>
      </c>
      <c r="M1900" s="83" t="str">
        <f>VLOOKUP(L1900,Kardex!$A$1:$I$4996,2,FALSE)</f>
        <v>VERA CERVANTES DANIA ILIANE</v>
      </c>
      <c r="N1900" s="83" t="str">
        <f>VLOOKUP(L1900,Kardex!$A$1:$I$4996,4,FALSE)</f>
        <v>ASESOR DE SERVICIO</v>
      </c>
      <c r="O1900" s="83" t="str">
        <f>VLOOKUP(L1900,Kardex!$A$1:$I$4996,5,FALSE)</f>
        <v>CD MX LINDAVISTA</v>
      </c>
      <c r="P1900" s="49">
        <v>0.3</v>
      </c>
      <c r="Q1900" s="120">
        <f t="shared" si="59"/>
        <v>103.122</v>
      </c>
    </row>
    <row r="1901" spans="1:17" s="125" customFormat="1" ht="12" customHeight="1">
      <c r="A1901" s="83" t="s">
        <v>2338</v>
      </c>
      <c r="B1901" s="84" t="s">
        <v>1249</v>
      </c>
      <c r="C1901" s="34">
        <v>3102100009175</v>
      </c>
      <c r="D1901" s="35">
        <v>560.79999999999995</v>
      </c>
      <c r="E1901" s="67">
        <f t="shared" si="58"/>
        <v>72.903999999999996</v>
      </c>
      <c r="F1901" s="68">
        <v>0.13</v>
      </c>
      <c r="G1901" s="65"/>
      <c r="H1901" s="65" t="s">
        <v>2265</v>
      </c>
      <c r="I1901" s="127">
        <v>44568</v>
      </c>
      <c r="J1901" s="66" t="s">
        <v>2322</v>
      </c>
      <c r="K1901" s="83" t="s">
        <v>2510</v>
      </c>
      <c r="L1901" s="30">
        <v>50453</v>
      </c>
      <c r="M1901" s="83" t="str">
        <f>VLOOKUP(L1901,Kardex!$A$1:$I$4996,2,FALSE)</f>
        <v>CUELLAR VALLE JOSE LUIS</v>
      </c>
      <c r="N1901" s="83" t="str">
        <f>VLOOKUP(L1901,Kardex!$A$1:$I$4996,4,FALSE)</f>
        <v>ASESOR</v>
      </c>
      <c r="O1901" s="83" t="str">
        <f>VLOOKUP(L1901,Kardex!$A$1:$I$4996,5,FALSE)</f>
        <v>NL SAN PEDRO GOMEZ MORIN</v>
      </c>
      <c r="P1901" s="49">
        <v>0.3</v>
      </c>
      <c r="Q1901" s="120">
        <f t="shared" si="59"/>
        <v>21.871199999999998</v>
      </c>
    </row>
    <row r="1902" spans="1:17" s="125" customFormat="1" ht="12" customHeight="1">
      <c r="A1902" s="83" t="s">
        <v>2311</v>
      </c>
      <c r="B1902" s="84" t="s">
        <v>1249</v>
      </c>
      <c r="C1902" s="34">
        <v>4011900204832</v>
      </c>
      <c r="D1902" s="35">
        <v>437.02</v>
      </c>
      <c r="E1902" s="67">
        <f t="shared" si="58"/>
        <v>65.552999999999997</v>
      </c>
      <c r="F1902" s="68">
        <v>0.15</v>
      </c>
      <c r="G1902" s="65"/>
      <c r="H1902" s="65" t="s">
        <v>2339</v>
      </c>
      <c r="I1902" s="127">
        <v>44568</v>
      </c>
      <c r="J1902" s="66" t="s">
        <v>2379</v>
      </c>
      <c r="K1902" s="83" t="s">
        <v>2512</v>
      </c>
      <c r="L1902" s="30">
        <v>60441</v>
      </c>
      <c r="M1902" s="83" t="str">
        <f>VLOOKUP(L1902,Kardex!$A$1:$I$4996,2,FALSE)</f>
        <v>PORTUGAL LUGO MARISOL</v>
      </c>
      <c r="N1902" s="83" t="str">
        <f>VLOOKUP(L1902,Kardex!$A$1:$I$4996,4,FALSE)</f>
        <v>ASESOR</v>
      </c>
      <c r="O1902" s="83" t="str">
        <f>VLOOKUP(L1902,Kardex!$A$1:$I$4996,5,FALSE)</f>
        <v>SIN LOS MOCHIS PLAZA ROSALES</v>
      </c>
      <c r="P1902" s="49">
        <v>0.3</v>
      </c>
      <c r="Q1902" s="120">
        <f t="shared" si="59"/>
        <v>19.665899999999997</v>
      </c>
    </row>
    <row r="1903" spans="1:17" s="125" customFormat="1" ht="12" customHeight="1">
      <c r="A1903" s="83" t="s">
        <v>2311</v>
      </c>
      <c r="B1903" s="84" t="s">
        <v>1249</v>
      </c>
      <c r="C1903" s="34">
        <v>4011900236342</v>
      </c>
      <c r="D1903" s="35">
        <v>688.39</v>
      </c>
      <c r="E1903" s="67">
        <f t="shared" si="58"/>
        <v>103.2585</v>
      </c>
      <c r="F1903" s="68">
        <v>0.15</v>
      </c>
      <c r="G1903" s="65"/>
      <c r="H1903" s="65" t="s">
        <v>2339</v>
      </c>
      <c r="I1903" s="127">
        <v>44568</v>
      </c>
      <c r="J1903" s="66" t="s">
        <v>2379</v>
      </c>
      <c r="K1903" s="83" t="s">
        <v>2514</v>
      </c>
      <c r="L1903" s="30">
        <v>93327</v>
      </c>
      <c r="M1903" s="83" t="str">
        <f>VLOOKUP(L1903,Kardex!$A$1:$I$4996,2,FALSE)</f>
        <v>PLIEGO MARRON GABRIELA</v>
      </c>
      <c r="N1903" s="83" t="str">
        <f>VLOOKUP(L1903,Kardex!$A$1:$I$4996,4,FALSE)</f>
        <v>ASESOR SENIOR</v>
      </c>
      <c r="O1903" s="83" t="str">
        <f>VLOOKUP(L1903,Kardex!$A$1:$I$4996,5,FALSE)</f>
        <v>QRO QUERETARO BERNARDO QUINTANA</v>
      </c>
      <c r="P1903" s="49">
        <v>0.3</v>
      </c>
      <c r="Q1903" s="120">
        <f t="shared" si="59"/>
        <v>30.977549999999997</v>
      </c>
    </row>
    <row r="1904" spans="1:17" s="125" customFormat="1" ht="12" customHeight="1">
      <c r="A1904" s="83" t="s">
        <v>2311</v>
      </c>
      <c r="B1904" s="84" t="s">
        <v>1249</v>
      </c>
      <c r="C1904" s="34">
        <v>4011900236363</v>
      </c>
      <c r="D1904" s="35">
        <v>356.7</v>
      </c>
      <c r="E1904" s="67">
        <f t="shared" si="58"/>
        <v>53.504999999999995</v>
      </c>
      <c r="F1904" s="68">
        <v>0.15</v>
      </c>
      <c r="G1904" s="65"/>
      <c r="H1904" s="65" t="s">
        <v>2339</v>
      </c>
      <c r="I1904" s="127">
        <v>44568</v>
      </c>
      <c r="J1904" s="66" t="s">
        <v>2379</v>
      </c>
      <c r="K1904" s="83" t="s">
        <v>2499</v>
      </c>
      <c r="L1904" s="30">
        <v>60910</v>
      </c>
      <c r="M1904" s="83" t="str">
        <f>VLOOKUP(L1904,Kardex!$A$1:$I$4996,2,FALSE)</f>
        <v>AGUILAR FLORES ADRIANA</v>
      </c>
      <c r="N1904" s="83" t="str">
        <f>VLOOKUP(L1904,Kardex!$A$1:$I$4996,4,FALSE)</f>
        <v>ASESOR</v>
      </c>
      <c r="O1904" s="83" t="str">
        <f>VLOOKUP(L1904,Kardex!$A$1:$I$4996,5,FALSE)</f>
        <v>EDO MEX TOLUCA V CARRANZA</v>
      </c>
      <c r="P1904" s="49">
        <v>0.3</v>
      </c>
      <c r="Q1904" s="120">
        <f t="shared" si="59"/>
        <v>16.051499999999997</v>
      </c>
    </row>
    <row r="1905" spans="1:17" s="125" customFormat="1" ht="12" customHeight="1">
      <c r="A1905" s="83" t="s">
        <v>2311</v>
      </c>
      <c r="B1905" s="84" t="s">
        <v>1249</v>
      </c>
      <c r="C1905" s="34">
        <v>4011900236539</v>
      </c>
      <c r="D1905" s="35">
        <v>413.91</v>
      </c>
      <c r="E1905" s="67">
        <f t="shared" si="58"/>
        <v>62.086500000000001</v>
      </c>
      <c r="F1905" s="68">
        <v>0.15</v>
      </c>
      <c r="G1905" s="65"/>
      <c r="H1905" s="65" t="s">
        <v>2339</v>
      </c>
      <c r="I1905" s="127">
        <v>44568</v>
      </c>
      <c r="J1905" s="66" t="s">
        <v>2379</v>
      </c>
      <c r="K1905" s="83" t="s">
        <v>2515</v>
      </c>
      <c r="L1905" s="30">
        <v>61115</v>
      </c>
      <c r="M1905" s="83" t="str">
        <f>VLOOKUP(L1905,Kardex!$A$1:$I$4996,2,FALSE)</f>
        <v>HERNANDEZ MALDONADO ABRAHAM</v>
      </c>
      <c r="N1905" s="83" t="str">
        <f>VLOOKUP(L1905,Kardex!$A$1:$I$4996,4,FALSE)</f>
        <v>ASESOR</v>
      </c>
      <c r="O1905" s="83" t="str">
        <f>VLOOKUP(L1905,Kardex!$A$1:$I$4996,5,FALSE)</f>
        <v>BCS LOS CABOS P PENINSULA</v>
      </c>
      <c r="P1905" s="49">
        <v>0.3</v>
      </c>
      <c r="Q1905" s="120">
        <f t="shared" si="59"/>
        <v>18.62595</v>
      </c>
    </row>
    <row r="1906" spans="1:17" s="125" customFormat="1" ht="12" customHeight="1">
      <c r="A1906" s="83" t="s">
        <v>2311</v>
      </c>
      <c r="B1906" s="84" t="s">
        <v>1249</v>
      </c>
      <c r="C1906" s="34">
        <v>4011900236704</v>
      </c>
      <c r="D1906" s="35">
        <v>208.08</v>
      </c>
      <c r="E1906" s="67">
        <f t="shared" si="58"/>
        <v>31.212</v>
      </c>
      <c r="F1906" s="68">
        <v>0.15</v>
      </c>
      <c r="G1906" s="65"/>
      <c r="H1906" s="65" t="s">
        <v>2339</v>
      </c>
      <c r="I1906" s="127">
        <v>44568</v>
      </c>
      <c r="J1906" s="66" t="s">
        <v>2379</v>
      </c>
      <c r="K1906" s="83" t="s">
        <v>2500</v>
      </c>
      <c r="L1906" s="30">
        <v>52652</v>
      </c>
      <c r="M1906" s="83" t="str">
        <f>VLOOKUP(L1906,Kardex!$A$1:$I$4996,2,FALSE)</f>
        <v>DE LA TORRE DE LA TORRE FABIOLA</v>
      </c>
      <c r="N1906" s="83" t="str">
        <f>VLOOKUP(L1906,Kardex!$A$1:$I$4996,4,FALSE)</f>
        <v>ASESOR</v>
      </c>
      <c r="O1906" s="83" t="str">
        <f>VLOOKUP(L1906,Kardex!$A$1:$I$4996,5,FALSE)</f>
        <v>JAL GDL ARCOS VALLARTA</v>
      </c>
      <c r="P1906" s="49">
        <v>0.3</v>
      </c>
      <c r="Q1906" s="120">
        <f t="shared" si="59"/>
        <v>9.3635999999999999</v>
      </c>
    </row>
    <row r="1907" spans="1:17" s="125" customFormat="1" ht="12" customHeight="1">
      <c r="A1907" s="83" t="s">
        <v>2311</v>
      </c>
      <c r="B1907" s="84" t="s">
        <v>1249</v>
      </c>
      <c r="C1907" s="34">
        <v>4011900236828</v>
      </c>
      <c r="D1907" s="35">
        <v>820.48</v>
      </c>
      <c r="E1907" s="67">
        <f t="shared" si="58"/>
        <v>123.072</v>
      </c>
      <c r="F1907" s="68">
        <v>0.15</v>
      </c>
      <c r="G1907" s="65"/>
      <c r="H1907" s="65" t="s">
        <v>2339</v>
      </c>
      <c r="I1907" s="127">
        <v>44568</v>
      </c>
      <c r="J1907" s="66" t="s">
        <v>2379</v>
      </c>
      <c r="K1907" s="83" t="s">
        <v>2516</v>
      </c>
      <c r="L1907" s="30">
        <v>62828</v>
      </c>
      <c r="M1907" s="83" t="str">
        <f>VLOOKUP(L1907,Kardex!$A$1:$I$4996,2,FALSE)</f>
        <v>MERINO RODRIGUEZ JORGE RAMSES</v>
      </c>
      <c r="N1907" s="83" t="str">
        <f>VLOOKUP(L1907,Kardex!$A$1:$I$4996,4,FALSE)</f>
        <v>ASESOR</v>
      </c>
      <c r="O1907" s="83" t="str">
        <f>VLOOKUP(L1907,Kardex!$A$1:$I$4996,5,FALSE)</f>
        <v>EDO MEX VALLE DORADO</v>
      </c>
      <c r="P1907" s="49">
        <v>0.3</v>
      </c>
      <c r="Q1907" s="120">
        <f t="shared" si="59"/>
        <v>36.921599999999998</v>
      </c>
    </row>
    <row r="1908" spans="1:17" s="125" customFormat="1" ht="12" customHeight="1">
      <c r="A1908" s="83" t="s">
        <v>2311</v>
      </c>
      <c r="B1908" s="84" t="s">
        <v>1249</v>
      </c>
      <c r="C1908" s="34">
        <v>4011900237234</v>
      </c>
      <c r="D1908" s="35">
        <v>785.91</v>
      </c>
      <c r="E1908" s="67">
        <f t="shared" si="58"/>
        <v>117.88649999999998</v>
      </c>
      <c r="F1908" s="68">
        <v>0.15</v>
      </c>
      <c r="G1908" s="65"/>
      <c r="H1908" s="65" t="s">
        <v>2339</v>
      </c>
      <c r="I1908" s="127">
        <v>44568</v>
      </c>
      <c r="J1908" s="66" t="s">
        <v>2379</v>
      </c>
      <c r="K1908" s="83" t="s">
        <v>2517</v>
      </c>
      <c r="L1908" s="30">
        <v>5072</v>
      </c>
      <c r="M1908" s="83" t="str">
        <f>VLOOKUP(L1908,Kardex!$A$1:$I$4996,2,FALSE)</f>
        <v>GALICIA FRIAS MA. ALEJANDRINA</v>
      </c>
      <c r="N1908" s="83" t="str">
        <f>VLOOKUP(L1908,Kardex!$A$1:$I$4996,4,FALSE)</f>
        <v>SUBDIRECTOR DE PROMOCION</v>
      </c>
      <c r="O1908" s="83" t="str">
        <f>VLOOKUP(L1908,Kardex!$A$1:$I$4996,5,FALSE)</f>
        <v>QRO JURICA</v>
      </c>
      <c r="P1908" s="49">
        <v>0.3</v>
      </c>
      <c r="Q1908" s="120">
        <f t="shared" si="59"/>
        <v>35.365949999999991</v>
      </c>
    </row>
    <row r="1909" spans="1:17" s="125" customFormat="1" ht="12" customHeight="1">
      <c r="A1909" s="83" t="s">
        <v>2311</v>
      </c>
      <c r="B1909" s="84" t="s">
        <v>1249</v>
      </c>
      <c r="C1909" s="34">
        <v>4011900237244</v>
      </c>
      <c r="D1909" s="35">
        <v>478.33</v>
      </c>
      <c r="E1909" s="67">
        <f t="shared" si="58"/>
        <v>71.749499999999998</v>
      </c>
      <c r="F1909" s="68">
        <v>0.15</v>
      </c>
      <c r="G1909" s="65"/>
      <c r="H1909" s="65" t="s">
        <v>2339</v>
      </c>
      <c r="I1909" s="127">
        <v>44568</v>
      </c>
      <c r="J1909" s="66" t="s">
        <v>2379</v>
      </c>
      <c r="K1909" s="83" t="s">
        <v>2448</v>
      </c>
      <c r="L1909" s="30">
        <v>112</v>
      </c>
      <c r="M1909" s="83" t="str">
        <f>VLOOKUP(L1909,Kardex!$A$1:$I$4996,2,FALSE)</f>
        <v>GARZA CAVAZOS OTONIEL</v>
      </c>
      <c r="N1909" s="83" t="str">
        <f>VLOOKUP(L1909,Kardex!$A$1:$I$4996,4,FALSE)</f>
        <v>ASESOR</v>
      </c>
      <c r="O1909" s="83" t="str">
        <f>VLOOKUP(L1909,Kardex!$A$1:$I$4996,5,FALSE)</f>
        <v>NL MTY VISTA HERMOSA</v>
      </c>
      <c r="P1909" s="49">
        <v>0.3</v>
      </c>
      <c r="Q1909" s="120">
        <f t="shared" si="59"/>
        <v>21.524849999999997</v>
      </c>
    </row>
    <row r="1910" spans="1:17" s="125" customFormat="1" ht="12" customHeight="1">
      <c r="A1910" s="83" t="s">
        <v>2311</v>
      </c>
      <c r="B1910" s="84" t="s">
        <v>1249</v>
      </c>
      <c r="C1910" s="34">
        <v>4011900243641</v>
      </c>
      <c r="D1910" s="35">
        <v>883.27</v>
      </c>
      <c r="E1910" s="67">
        <f t="shared" si="58"/>
        <v>132.4905</v>
      </c>
      <c r="F1910" s="68">
        <v>0.15</v>
      </c>
      <c r="G1910" s="65"/>
      <c r="H1910" s="65" t="s">
        <v>2339</v>
      </c>
      <c r="I1910" s="127">
        <v>44568</v>
      </c>
      <c r="J1910" s="66" t="s">
        <v>2379</v>
      </c>
      <c r="K1910" s="83" t="s">
        <v>2518</v>
      </c>
      <c r="L1910" s="30">
        <v>61553</v>
      </c>
      <c r="M1910" s="83" t="str">
        <f>VLOOKUP(L1910,Kardex!$A$1:$I$4996,2,FALSE)</f>
        <v>BERNAL GONZALEZ CHRISTIAN ALFREDO</v>
      </c>
      <c r="N1910" s="83" t="str">
        <f>VLOOKUP(L1910,Kardex!$A$1:$I$4996,4,FALSE)</f>
        <v>ASESOR</v>
      </c>
      <c r="O1910" s="83" t="str">
        <f>VLOOKUP(L1910,Kardex!$A$1:$I$4996,5,FALSE)</f>
        <v>CD MX SANTA FE BANCO PB</v>
      </c>
      <c r="P1910" s="49">
        <v>0.3</v>
      </c>
      <c r="Q1910" s="120">
        <f t="shared" si="59"/>
        <v>39.747149999999998</v>
      </c>
    </row>
    <row r="1911" spans="1:17" s="125" customFormat="1" ht="12" customHeight="1">
      <c r="A1911" s="83" t="s">
        <v>2311</v>
      </c>
      <c r="B1911" s="84" t="s">
        <v>1249</v>
      </c>
      <c r="C1911" s="34">
        <v>4011900300036</v>
      </c>
      <c r="D1911" s="35">
        <v>394.86</v>
      </c>
      <c r="E1911" s="67">
        <f t="shared" si="58"/>
        <v>39.49</v>
      </c>
      <c r="F1911" s="68">
        <v>0.10001013017271945</v>
      </c>
      <c r="G1911" s="65"/>
      <c r="H1911" s="65" t="s">
        <v>2339</v>
      </c>
      <c r="I1911" s="127">
        <v>44568</v>
      </c>
      <c r="J1911" s="66" t="s">
        <v>2379</v>
      </c>
      <c r="K1911" s="83" t="s">
        <v>2519</v>
      </c>
      <c r="L1911" s="30">
        <v>293</v>
      </c>
      <c r="M1911" s="83" t="str">
        <f>VLOOKUP(L1911,Kardex!$A$1:$I$4996,2,FALSE)</f>
        <v>STRASSBURGER MADRIGAL ALEJANDRO</v>
      </c>
      <c r="N1911" s="83" t="str">
        <f>VLOOKUP(L1911,Kardex!$A$1:$I$4996,4,FALSE)</f>
        <v>DIRECTOR</v>
      </c>
      <c r="O1911" s="83" t="str">
        <f>VLOOKUP(L1911,Kardex!$A$1:$I$4996,5,FALSE)</f>
        <v>CD MX CORPORATIVO</v>
      </c>
      <c r="P1911" s="49">
        <v>0.3</v>
      </c>
      <c r="Q1911" s="120">
        <f t="shared" si="59"/>
        <v>11.847</v>
      </c>
    </row>
    <row r="1912" spans="1:17" s="125" customFormat="1" ht="12" customHeight="1">
      <c r="A1912" s="83" t="s">
        <v>2311</v>
      </c>
      <c r="B1912" s="84" t="s">
        <v>1249</v>
      </c>
      <c r="C1912" s="34">
        <v>4011900300779</v>
      </c>
      <c r="D1912" s="35">
        <v>383.2</v>
      </c>
      <c r="E1912" s="67">
        <f t="shared" si="58"/>
        <v>57.48</v>
      </c>
      <c r="F1912" s="68">
        <v>0.15</v>
      </c>
      <c r="G1912" s="65"/>
      <c r="H1912" s="65" t="s">
        <v>2339</v>
      </c>
      <c r="I1912" s="127">
        <v>44568</v>
      </c>
      <c r="J1912" s="66" t="s">
        <v>2379</v>
      </c>
      <c r="K1912" s="83" t="s">
        <v>2501</v>
      </c>
      <c r="L1912" s="30">
        <v>99999</v>
      </c>
      <c r="M1912" s="83" t="str">
        <f>VLOOKUP(L1912,Kardex!$A$1:$I$4996,2,FALSE)</f>
        <v>SEGUROS</v>
      </c>
      <c r="N1912" s="83" t="str">
        <f>VLOOKUP(L1912,Kardex!$A$1:$I$4996,4,FALSE)</f>
        <v>SEGUROS</v>
      </c>
      <c r="O1912" s="83" t="str">
        <f>VLOOKUP(L1912,Kardex!$A$1:$I$4996,5,FALSE)</f>
        <v>SEGUROS</v>
      </c>
      <c r="P1912" s="49">
        <v>0.3</v>
      </c>
      <c r="Q1912" s="120">
        <f t="shared" si="59"/>
        <v>17.244</v>
      </c>
    </row>
    <row r="1913" spans="1:17" s="125" customFormat="1" ht="12" customHeight="1">
      <c r="A1913" s="83" t="s">
        <v>2311</v>
      </c>
      <c r="B1913" s="84" t="s">
        <v>1249</v>
      </c>
      <c r="C1913" s="34">
        <v>4011900312437</v>
      </c>
      <c r="D1913" s="35">
        <v>342.02</v>
      </c>
      <c r="E1913" s="67">
        <f t="shared" si="58"/>
        <v>30.1</v>
      </c>
      <c r="F1913" s="68">
        <v>8.8006549324600905E-2</v>
      </c>
      <c r="G1913" s="65"/>
      <c r="H1913" s="65" t="s">
        <v>2339</v>
      </c>
      <c r="I1913" s="127">
        <v>44568</v>
      </c>
      <c r="J1913" s="66" t="s">
        <v>2379</v>
      </c>
      <c r="K1913" s="83" t="s">
        <v>2502</v>
      </c>
      <c r="L1913" s="30">
        <v>61309</v>
      </c>
      <c r="M1913" s="83" t="str">
        <f>VLOOKUP(L1913,Kardex!$A$1:$I$4996,2,FALSE)</f>
        <v>BAJA</v>
      </c>
      <c r="N1913" s="83" t="str">
        <f>VLOOKUP(L1913,Kardex!$A$1:$I$4996,4,FALSE)</f>
        <v>BAJA</v>
      </c>
      <c r="O1913" s="83" t="str">
        <f>VLOOKUP(L1913,Kardex!$A$1:$I$4996,5,FALSE)</f>
        <v>BAJA</v>
      </c>
      <c r="P1913" s="49">
        <v>0.3</v>
      </c>
      <c r="Q1913" s="120">
        <f t="shared" si="59"/>
        <v>9.0299999999999994</v>
      </c>
    </row>
    <row r="1914" spans="1:17" s="125" customFormat="1" ht="12" customHeight="1">
      <c r="A1914" s="83" t="s">
        <v>2311</v>
      </c>
      <c r="B1914" s="84" t="s">
        <v>1249</v>
      </c>
      <c r="C1914" s="34">
        <v>4011900470371</v>
      </c>
      <c r="D1914" s="35">
        <v>4241.8100000000004</v>
      </c>
      <c r="E1914" s="67">
        <f t="shared" si="58"/>
        <v>636.27150000000006</v>
      </c>
      <c r="F1914" s="68">
        <v>0.15</v>
      </c>
      <c r="G1914" s="65"/>
      <c r="H1914" s="65" t="s">
        <v>2266</v>
      </c>
      <c r="I1914" s="127">
        <v>44568</v>
      </c>
      <c r="J1914" s="66" t="s">
        <v>2379</v>
      </c>
      <c r="K1914" s="83" t="s">
        <v>4419</v>
      </c>
      <c r="L1914" s="30">
        <v>6431</v>
      </c>
      <c r="M1914" s="83" t="str">
        <f>VLOOKUP(L1914,Kardex!$A$1:$I$4996,2,FALSE)</f>
        <v>TINAJERO SOLIS BELVETH LIZETHE</v>
      </c>
      <c r="N1914" s="83" t="str">
        <f>VLOOKUP(L1914,Kardex!$A$1:$I$4996,4,FALSE)</f>
        <v>ASESOR SENIOR</v>
      </c>
      <c r="O1914" s="83" t="str">
        <f>VLOOKUP(L1914,Kardex!$A$1:$I$4996,5,FALSE)</f>
        <v>JAL ZAPOPAN MARIANO OTERO</v>
      </c>
      <c r="P1914" s="49">
        <v>0.3</v>
      </c>
      <c r="Q1914" s="120">
        <f t="shared" si="59"/>
        <v>190.88145</v>
      </c>
    </row>
    <row r="1915" spans="1:17" s="125" customFormat="1" ht="12" customHeight="1">
      <c r="A1915" s="83" t="s">
        <v>2311</v>
      </c>
      <c r="B1915" s="84" t="s">
        <v>1249</v>
      </c>
      <c r="C1915" s="34">
        <v>4011900479965</v>
      </c>
      <c r="D1915" s="35">
        <v>157.74</v>
      </c>
      <c r="E1915" s="67">
        <f t="shared" ref="E1915:E1978" si="60">+D1915*F1915</f>
        <v>23.661000000000001</v>
      </c>
      <c r="F1915" s="68">
        <v>0.15</v>
      </c>
      <c r="G1915" s="65"/>
      <c r="H1915" s="65" t="s">
        <v>2339</v>
      </c>
      <c r="I1915" s="127">
        <v>44568</v>
      </c>
      <c r="J1915" s="66" t="s">
        <v>2379</v>
      </c>
      <c r="K1915" s="83" t="s">
        <v>2503</v>
      </c>
      <c r="L1915" s="30">
        <v>60428</v>
      </c>
      <c r="M1915" s="83" t="str">
        <f>VLOOKUP(L1915,Kardex!$A$1:$I$4996,2,FALSE)</f>
        <v>SILLER VILLARREAL CARLOS ALEJANDRO</v>
      </c>
      <c r="N1915" s="83" t="str">
        <f>VLOOKUP(L1915,Kardex!$A$1:$I$4996,4,FALSE)</f>
        <v>ASESOR SENIOR</v>
      </c>
      <c r="O1915" s="83" t="str">
        <f>VLOOKUP(L1915,Kardex!$A$1:$I$4996,5,FALSE)</f>
        <v>COAH SALTILLO CASA GRANDE</v>
      </c>
      <c r="P1915" s="49">
        <v>0.3</v>
      </c>
      <c r="Q1915" s="120">
        <f t="shared" ref="Q1915:Q1978" si="61">E1915*P1915</f>
        <v>7.0983000000000001</v>
      </c>
    </row>
    <row r="1916" spans="1:17" s="125" customFormat="1" ht="12" customHeight="1">
      <c r="A1916" s="83" t="s">
        <v>2311</v>
      </c>
      <c r="B1916" s="84" t="s">
        <v>1249</v>
      </c>
      <c r="C1916" s="34">
        <v>4011900487340</v>
      </c>
      <c r="D1916" s="35">
        <v>6862.09</v>
      </c>
      <c r="E1916" s="67">
        <f t="shared" si="60"/>
        <v>1029.3135</v>
      </c>
      <c r="F1916" s="68">
        <v>0.15</v>
      </c>
      <c r="G1916" s="65"/>
      <c r="H1916" s="65" t="s">
        <v>2308</v>
      </c>
      <c r="I1916" s="127">
        <v>44568</v>
      </c>
      <c r="J1916" s="66" t="s">
        <v>2379</v>
      </c>
      <c r="K1916" s="83" t="s">
        <v>4247</v>
      </c>
      <c r="L1916" s="30">
        <v>56</v>
      </c>
      <c r="M1916" s="83" t="str">
        <f>VLOOKUP(L1916,Kardex!$A$1:$I$4996,2,FALSE)</f>
        <v>ARRIAGA ABRAHAM GILDA DEL CARMEN</v>
      </c>
      <c r="N1916" s="83" t="str">
        <f>VLOOKUP(L1916,Kardex!$A$1:$I$4996,4,FALSE)</f>
        <v>ASESOR</v>
      </c>
      <c r="O1916" s="83" t="str">
        <f>VLOOKUP(L1916,Kardex!$A$1:$I$4996,5,FALSE)</f>
        <v>MICH MOR AV LAZARO CARDENAS</v>
      </c>
      <c r="P1916" s="49">
        <v>0.3</v>
      </c>
      <c r="Q1916" s="120">
        <f t="shared" si="61"/>
        <v>308.79404999999997</v>
      </c>
    </row>
    <row r="1917" spans="1:17" s="125" customFormat="1" ht="12" customHeight="1">
      <c r="A1917" s="83" t="s">
        <v>2311</v>
      </c>
      <c r="B1917" s="84" t="s">
        <v>1249</v>
      </c>
      <c r="C1917" s="34">
        <v>4011900502057</v>
      </c>
      <c r="D1917" s="35">
        <v>5629.38</v>
      </c>
      <c r="E1917" s="67">
        <f t="shared" si="60"/>
        <v>844.40700000000004</v>
      </c>
      <c r="F1917" s="68">
        <v>0.15</v>
      </c>
      <c r="G1917" s="65"/>
      <c r="H1917" s="65" t="s">
        <v>2266</v>
      </c>
      <c r="I1917" s="127">
        <v>44568</v>
      </c>
      <c r="J1917" s="66" t="s">
        <v>2379</v>
      </c>
      <c r="K1917" s="83" t="s">
        <v>4420</v>
      </c>
      <c r="L1917" s="30">
        <v>60172</v>
      </c>
      <c r="M1917" s="83" t="str">
        <f>VLOOKUP(L1917,Kardex!$A$1:$I$4996,2,FALSE)</f>
        <v>QUIROGA BORCHARDT DIANA JOSEFINA</v>
      </c>
      <c r="N1917" s="83" t="str">
        <f>VLOOKUP(L1917,Kardex!$A$1:$I$4996,4,FALSE)</f>
        <v>ASESOR</v>
      </c>
      <c r="O1917" s="83" t="str">
        <f>VLOOKUP(L1917,Kardex!$A$1:$I$4996,5,FALSE)</f>
        <v>SON HERMOSILLO RAQUET</v>
      </c>
      <c r="P1917" s="49">
        <v>0.3</v>
      </c>
      <c r="Q1917" s="120">
        <f t="shared" si="61"/>
        <v>253.32210000000001</v>
      </c>
    </row>
    <row r="1918" spans="1:17" s="125" customFormat="1" ht="12" customHeight="1">
      <c r="A1918" s="83" t="s">
        <v>2311</v>
      </c>
      <c r="B1918" s="84" t="s">
        <v>1249</v>
      </c>
      <c r="C1918" s="34">
        <v>4012000006197</v>
      </c>
      <c r="D1918" s="35">
        <v>185.32</v>
      </c>
      <c r="E1918" s="67">
        <f t="shared" si="60"/>
        <v>27.797999999999998</v>
      </c>
      <c r="F1918" s="68">
        <v>0.15</v>
      </c>
      <c r="G1918" s="65"/>
      <c r="H1918" s="65" t="s">
        <v>2339</v>
      </c>
      <c r="I1918" s="127">
        <v>44568</v>
      </c>
      <c r="J1918" s="66" t="s">
        <v>2379</v>
      </c>
      <c r="K1918" s="83" t="s">
        <v>2523</v>
      </c>
      <c r="L1918" s="30">
        <v>60340</v>
      </c>
      <c r="M1918" s="83" t="str">
        <f>VLOOKUP(L1918,Kardex!$A$1:$I$4996,2,FALSE)</f>
        <v>VENEGAS GUTIERREZ VICTOR</v>
      </c>
      <c r="N1918" s="83" t="str">
        <f>VLOOKUP(L1918,Kardex!$A$1:$I$4996,4,FALSE)</f>
        <v>DIRECTOR DE CENTRO FINANCIERO</v>
      </c>
      <c r="O1918" s="83" t="str">
        <f>VLOOKUP(L1918,Kardex!$A$1:$I$4996,5,FALSE)</f>
        <v>HGO PACHUCA CAMINO REAL</v>
      </c>
      <c r="P1918" s="49">
        <v>0.3</v>
      </c>
      <c r="Q1918" s="120">
        <f t="shared" si="61"/>
        <v>8.3393999999999995</v>
      </c>
    </row>
    <row r="1919" spans="1:17" s="125" customFormat="1" ht="12" customHeight="1">
      <c r="A1919" s="83" t="s">
        <v>2311</v>
      </c>
      <c r="B1919" s="84" t="s">
        <v>1249</v>
      </c>
      <c r="C1919" s="34">
        <v>4012000036202</v>
      </c>
      <c r="D1919" s="35">
        <v>649.19000000000005</v>
      </c>
      <c r="E1919" s="67">
        <f t="shared" si="60"/>
        <v>97.378500000000003</v>
      </c>
      <c r="F1919" s="68">
        <v>0.15</v>
      </c>
      <c r="G1919" s="65"/>
      <c r="H1919" s="65" t="s">
        <v>2339</v>
      </c>
      <c r="I1919" s="127">
        <v>44568</v>
      </c>
      <c r="J1919" s="66" t="s">
        <v>2379</v>
      </c>
      <c r="K1919" s="83" t="s">
        <v>2504</v>
      </c>
      <c r="L1919" s="30">
        <v>62680</v>
      </c>
      <c r="M1919" s="83" t="str">
        <f>VLOOKUP(L1919,Kardex!$A$1:$I$4996,2,FALSE)</f>
        <v>DELGADO DIAZ  CECILIA</v>
      </c>
      <c r="N1919" s="83" t="str">
        <f>VLOOKUP(L1919,Kardex!$A$1:$I$4996,4,FALSE)</f>
        <v>SUBDIRECTOR</v>
      </c>
      <c r="O1919" s="83" t="str">
        <f>VLOOKUP(L1919,Kardex!$A$1:$I$4996,5,FALSE)</f>
        <v>WEALTH MANAGEMENT</v>
      </c>
      <c r="P1919" s="49">
        <v>0.3</v>
      </c>
      <c r="Q1919" s="120">
        <f t="shared" si="61"/>
        <v>29.213549999999998</v>
      </c>
    </row>
    <row r="1920" spans="1:17" s="125" customFormat="1" ht="12" customHeight="1">
      <c r="A1920" s="83" t="s">
        <v>2311</v>
      </c>
      <c r="B1920" s="84" t="s">
        <v>1249</v>
      </c>
      <c r="C1920" s="34">
        <v>4012000039404</v>
      </c>
      <c r="D1920" s="35">
        <v>356.77</v>
      </c>
      <c r="E1920" s="67">
        <f t="shared" si="60"/>
        <v>53.515499999999996</v>
      </c>
      <c r="F1920" s="68">
        <v>0.15</v>
      </c>
      <c r="G1920" s="65"/>
      <c r="H1920" s="65" t="s">
        <v>2339</v>
      </c>
      <c r="I1920" s="127">
        <v>44568</v>
      </c>
      <c r="J1920" s="66" t="s">
        <v>2379</v>
      </c>
      <c r="K1920" s="83" t="s">
        <v>2505</v>
      </c>
      <c r="L1920" s="30">
        <v>61511</v>
      </c>
      <c r="M1920" s="83" t="str">
        <f>VLOOKUP(L1920,Kardex!$A$1:$I$4996,2,FALSE)</f>
        <v>NORIEGA FERNANDEZ FRANCISCO</v>
      </c>
      <c r="N1920" s="83" t="str">
        <f>VLOOKUP(L1920,Kardex!$A$1:$I$4996,4,FALSE)</f>
        <v>ASESOR</v>
      </c>
      <c r="O1920" s="83" t="str">
        <f>VLOOKUP(L1920,Kardex!$A$1:$I$4996,5,FALSE)</f>
        <v>CD MX TERRAZA PEDREGAL</v>
      </c>
      <c r="P1920" s="49">
        <v>0.3</v>
      </c>
      <c r="Q1920" s="120">
        <f t="shared" si="61"/>
        <v>16.054649999999999</v>
      </c>
    </row>
    <row r="1921" spans="1:18" s="125" customFormat="1" ht="12" customHeight="1">
      <c r="A1921" s="83" t="s">
        <v>2311</v>
      </c>
      <c r="B1921" s="84" t="s">
        <v>1249</v>
      </c>
      <c r="C1921" s="34">
        <v>4012000074728</v>
      </c>
      <c r="D1921" s="35">
        <v>268.76</v>
      </c>
      <c r="E1921" s="67">
        <f t="shared" si="60"/>
        <v>40.314</v>
      </c>
      <c r="F1921" s="68">
        <v>0.15</v>
      </c>
      <c r="G1921" s="65"/>
      <c r="H1921" s="65" t="s">
        <v>2339</v>
      </c>
      <c r="I1921" s="127">
        <v>44568</v>
      </c>
      <c r="J1921" s="66" t="s">
        <v>2379</v>
      </c>
      <c r="K1921" s="83" t="s">
        <v>2345</v>
      </c>
      <c r="L1921" s="30">
        <v>61815</v>
      </c>
      <c r="M1921" s="83" t="str">
        <f>VLOOKUP(L1921,Kardex!$A$1:$I$4996,2,FALSE)</f>
        <v>RODRIGUEZ AVIÑA MARISOL ALEJANDRA</v>
      </c>
      <c r="N1921" s="83" t="str">
        <f>VLOOKUP(L1921,Kardex!$A$1:$I$4996,4,FALSE)</f>
        <v>OPERADOR TELEFONICO</v>
      </c>
      <c r="O1921" s="83" t="str">
        <f>VLOOKUP(L1921,Kardex!$A$1:$I$4996,5,FALSE)</f>
        <v>SERVICIOS CAT</v>
      </c>
      <c r="P1921" s="49">
        <v>0.15</v>
      </c>
      <c r="Q1921" s="120">
        <f t="shared" si="61"/>
        <v>6.0470999999999995</v>
      </c>
      <c r="R1921" s="125">
        <f>VLOOKUP(C1921,'Historico Cat'!$D$2:$S$140,16,FALSE)</f>
        <v>92089663</v>
      </c>
    </row>
    <row r="1922" spans="1:18" s="125" customFormat="1" ht="12" customHeight="1">
      <c r="A1922" s="83" t="s">
        <v>2311</v>
      </c>
      <c r="B1922" s="84" t="s">
        <v>1249</v>
      </c>
      <c r="C1922" s="34">
        <v>4012100030364</v>
      </c>
      <c r="D1922" s="35">
        <v>3758.8</v>
      </c>
      <c r="E1922" s="67">
        <f t="shared" si="60"/>
        <v>563.82000000000005</v>
      </c>
      <c r="F1922" s="68">
        <v>0.15</v>
      </c>
      <c r="G1922" s="65"/>
      <c r="H1922" s="65" t="s">
        <v>2266</v>
      </c>
      <c r="I1922" s="127">
        <v>44568</v>
      </c>
      <c r="J1922" s="66" t="s">
        <v>2379</v>
      </c>
      <c r="K1922" s="83" t="s">
        <v>4421</v>
      </c>
      <c r="L1922" s="30">
        <v>62668</v>
      </c>
      <c r="M1922" s="83" t="str">
        <f>VLOOKUP(L1922,Kardex!$A$1:$I$4996,2,FALSE)</f>
        <v>MARTINEZ BECERRA GRISELDA</v>
      </c>
      <c r="N1922" s="83" t="str">
        <f>VLOOKUP(L1922,Kardex!$A$1:$I$4996,4,FALSE)</f>
        <v>EJECUTIVO DE SERVICIO</v>
      </c>
      <c r="O1922" s="83" t="str">
        <f>VLOOKUP(L1922,Kardex!$A$1:$I$4996,5,FALSE)</f>
        <v>JAL MARINA VALLARTA</v>
      </c>
      <c r="P1922" s="49">
        <v>0.3</v>
      </c>
      <c r="Q1922" s="120">
        <f t="shared" si="61"/>
        <v>169.14600000000002</v>
      </c>
    </row>
    <row r="1923" spans="1:18" s="125" customFormat="1" ht="12" customHeight="1">
      <c r="A1923" s="83" t="s">
        <v>2311</v>
      </c>
      <c r="B1923" s="84" t="s">
        <v>1249</v>
      </c>
      <c r="C1923" s="34">
        <v>4012100037234</v>
      </c>
      <c r="D1923" s="35">
        <v>2708.67</v>
      </c>
      <c r="E1923" s="67">
        <f t="shared" si="60"/>
        <v>406.3005</v>
      </c>
      <c r="F1923" s="68">
        <v>0.15</v>
      </c>
      <c r="G1923" s="65"/>
      <c r="H1923" s="65" t="s">
        <v>2266</v>
      </c>
      <c r="I1923" s="127">
        <v>44568</v>
      </c>
      <c r="J1923" s="66" t="s">
        <v>2379</v>
      </c>
      <c r="K1923" s="83" t="s">
        <v>4422</v>
      </c>
      <c r="L1923" s="30">
        <v>62668</v>
      </c>
      <c r="M1923" s="83" t="str">
        <f>VLOOKUP(L1923,Kardex!$A$1:$I$4996,2,FALSE)</f>
        <v>MARTINEZ BECERRA GRISELDA</v>
      </c>
      <c r="N1923" s="83" t="str">
        <f>VLOOKUP(L1923,Kardex!$A$1:$I$4996,4,FALSE)</f>
        <v>EJECUTIVO DE SERVICIO</v>
      </c>
      <c r="O1923" s="83" t="str">
        <f>VLOOKUP(L1923,Kardex!$A$1:$I$4996,5,FALSE)</f>
        <v>JAL MARINA VALLARTA</v>
      </c>
      <c r="P1923" s="49">
        <v>0.3</v>
      </c>
      <c r="Q1923" s="120">
        <f t="shared" si="61"/>
        <v>121.89014999999999</v>
      </c>
    </row>
    <row r="1924" spans="1:18" s="125" customFormat="1" ht="12" customHeight="1">
      <c r="A1924" s="83" t="s">
        <v>2311</v>
      </c>
      <c r="B1924" s="84" t="s">
        <v>1249</v>
      </c>
      <c r="C1924" s="34">
        <v>4012100045504</v>
      </c>
      <c r="D1924" s="35">
        <v>9460.58</v>
      </c>
      <c r="E1924" s="67">
        <f t="shared" si="60"/>
        <v>1419.087</v>
      </c>
      <c r="F1924" s="68">
        <v>0.15</v>
      </c>
      <c r="G1924" s="65"/>
      <c r="H1924" s="65" t="s">
        <v>2266</v>
      </c>
      <c r="I1924" s="127">
        <v>44568</v>
      </c>
      <c r="J1924" s="66" t="s">
        <v>2379</v>
      </c>
      <c r="K1924" s="83" t="s">
        <v>4423</v>
      </c>
      <c r="L1924" s="30">
        <v>97583</v>
      </c>
      <c r="M1924" s="83" t="str">
        <f>VLOOKUP(L1924,Kardex!$A$1:$I$4996,2,FALSE)</f>
        <v>HERNANDEZ PADILLA SUSANA</v>
      </c>
      <c r="N1924" s="83" t="str">
        <f>VLOOKUP(L1924,Kardex!$A$1:$I$4996,4,FALSE)</f>
        <v>ASESOR SENIOR</v>
      </c>
      <c r="O1924" s="83" t="str">
        <f>VLOOKUP(L1924,Kardex!$A$1:$I$4996,5,FALSE)</f>
        <v>JAL GDL PLAZA MEXICO</v>
      </c>
      <c r="P1924" s="49">
        <v>0.3</v>
      </c>
      <c r="Q1924" s="120">
        <f t="shared" si="61"/>
        <v>425.72609999999997</v>
      </c>
    </row>
    <row r="1925" spans="1:18" s="125" customFormat="1" ht="12" customHeight="1">
      <c r="A1925" s="83" t="s">
        <v>2311</v>
      </c>
      <c r="B1925" s="84" t="s">
        <v>1249</v>
      </c>
      <c r="C1925" s="34">
        <v>4012100158162</v>
      </c>
      <c r="D1925" s="35">
        <v>352.47</v>
      </c>
      <c r="E1925" s="67">
        <f t="shared" si="60"/>
        <v>52.8705</v>
      </c>
      <c r="F1925" s="68">
        <v>0.15</v>
      </c>
      <c r="G1925" s="65"/>
      <c r="H1925" s="65" t="s">
        <v>2339</v>
      </c>
      <c r="I1925" s="127">
        <v>44568</v>
      </c>
      <c r="J1925" s="66" t="s">
        <v>2322</v>
      </c>
      <c r="K1925" s="83" t="s">
        <v>2506</v>
      </c>
      <c r="L1925" s="30">
        <v>64073</v>
      </c>
      <c r="M1925" s="83" t="str">
        <f>VLOOKUP(L1925,Kardex!$A$1:$I$4996,2,FALSE)</f>
        <v>ARGUELLES GONZALEZ MARCO ANTONIO</v>
      </c>
      <c r="N1925" s="83" t="str">
        <f>VLOOKUP(L1925,Kardex!$A$1:$I$4996,4,FALSE)</f>
        <v>ASESOR</v>
      </c>
      <c r="O1925" s="83" t="str">
        <f>VLOOKUP(L1925,Kardex!$A$1:$I$4996,5,FALSE)</f>
        <v>CD MX MONTES URALES</v>
      </c>
      <c r="P1925" s="49">
        <v>0.3</v>
      </c>
      <c r="Q1925" s="120">
        <f t="shared" si="61"/>
        <v>15.861149999999999</v>
      </c>
    </row>
    <row r="1926" spans="1:18" s="125" customFormat="1" ht="12" customHeight="1">
      <c r="A1926" s="83" t="s">
        <v>2311</v>
      </c>
      <c r="B1926" s="84" t="s">
        <v>1249</v>
      </c>
      <c r="C1926" s="34">
        <v>4012100191235</v>
      </c>
      <c r="D1926" s="35">
        <v>382.23</v>
      </c>
      <c r="E1926" s="67">
        <f t="shared" si="60"/>
        <v>54.660000000000004</v>
      </c>
      <c r="F1926" s="68">
        <v>0.1430029040106742</v>
      </c>
      <c r="G1926" s="65"/>
      <c r="H1926" s="65" t="s">
        <v>2339</v>
      </c>
      <c r="I1926" s="127">
        <v>44568</v>
      </c>
      <c r="J1926" s="66" t="s">
        <v>2322</v>
      </c>
      <c r="K1926" s="83" t="s">
        <v>2507</v>
      </c>
      <c r="L1926" s="30">
        <v>94077</v>
      </c>
      <c r="M1926" s="83" t="str">
        <f>VLOOKUP(L1926,Kardex!$A$1:$I$4996,2,FALSE)</f>
        <v>CANTU MIRELES GABRIELA</v>
      </c>
      <c r="N1926" s="83" t="str">
        <f>VLOOKUP(L1926,Kardex!$A$1:$I$4996,4,FALSE)</f>
        <v>ASESOR SENIOR</v>
      </c>
      <c r="O1926" s="83" t="str">
        <f>VLOOKUP(L1926,Kardex!$A$1:$I$4996,5,FALSE)</f>
        <v>TAMPS NUEVO LAREDO AV COLON</v>
      </c>
      <c r="P1926" s="49">
        <v>0.3</v>
      </c>
      <c r="Q1926" s="120">
        <f t="shared" si="61"/>
        <v>16.398</v>
      </c>
    </row>
    <row r="1927" spans="1:18" s="125" customFormat="1" ht="12" customHeight="1">
      <c r="A1927" s="83" t="s">
        <v>2311</v>
      </c>
      <c r="B1927" s="84" t="s">
        <v>1249</v>
      </c>
      <c r="C1927" s="34">
        <v>4012100191451</v>
      </c>
      <c r="D1927" s="35">
        <v>284.07</v>
      </c>
      <c r="E1927" s="67">
        <f t="shared" si="60"/>
        <v>40.619999999999997</v>
      </c>
      <c r="F1927" s="68">
        <v>0.14299292427922694</v>
      </c>
      <c r="G1927" s="65"/>
      <c r="H1927" s="65" t="s">
        <v>2339</v>
      </c>
      <c r="I1927" s="127">
        <v>44568</v>
      </c>
      <c r="J1927" s="66" t="s">
        <v>2322</v>
      </c>
      <c r="K1927" s="83" t="s">
        <v>2507</v>
      </c>
      <c r="L1927" s="30">
        <v>94077</v>
      </c>
      <c r="M1927" s="83" t="str">
        <f>VLOOKUP(L1927,Kardex!$A$1:$I$4996,2,FALSE)</f>
        <v>CANTU MIRELES GABRIELA</v>
      </c>
      <c r="N1927" s="83" t="str">
        <f>VLOOKUP(L1927,Kardex!$A$1:$I$4996,4,FALSE)</f>
        <v>ASESOR SENIOR</v>
      </c>
      <c r="O1927" s="83" t="str">
        <f>VLOOKUP(L1927,Kardex!$A$1:$I$4996,5,FALSE)</f>
        <v>TAMPS NUEVO LAREDO AV COLON</v>
      </c>
      <c r="P1927" s="49">
        <v>0.3</v>
      </c>
      <c r="Q1927" s="120">
        <f t="shared" si="61"/>
        <v>12.185999999999998</v>
      </c>
    </row>
    <row r="1928" spans="1:18" s="125" customFormat="1" ht="12" customHeight="1">
      <c r="A1928" s="83" t="s">
        <v>2311</v>
      </c>
      <c r="B1928" s="84" t="s">
        <v>1249</v>
      </c>
      <c r="C1928" s="34">
        <v>4012100191455</v>
      </c>
      <c r="D1928" s="35">
        <v>512.71</v>
      </c>
      <c r="E1928" s="67">
        <f t="shared" si="60"/>
        <v>73.31</v>
      </c>
      <c r="F1928" s="68">
        <v>0.14298531333502368</v>
      </c>
      <c r="G1928" s="65"/>
      <c r="H1928" s="65" t="s">
        <v>2339</v>
      </c>
      <c r="I1928" s="127">
        <v>44568</v>
      </c>
      <c r="J1928" s="66" t="s">
        <v>2322</v>
      </c>
      <c r="K1928" s="83" t="s">
        <v>2507</v>
      </c>
      <c r="L1928" s="30">
        <v>94077</v>
      </c>
      <c r="M1928" s="83" t="str">
        <f>VLOOKUP(L1928,Kardex!$A$1:$I$4996,2,FALSE)</f>
        <v>CANTU MIRELES GABRIELA</v>
      </c>
      <c r="N1928" s="83" t="str">
        <f>VLOOKUP(L1928,Kardex!$A$1:$I$4996,4,FALSE)</f>
        <v>ASESOR SENIOR</v>
      </c>
      <c r="O1928" s="83" t="str">
        <f>VLOOKUP(L1928,Kardex!$A$1:$I$4996,5,FALSE)</f>
        <v>TAMPS NUEVO LAREDO AV COLON</v>
      </c>
      <c r="P1928" s="49">
        <v>0.3</v>
      </c>
      <c r="Q1928" s="120">
        <f t="shared" si="61"/>
        <v>21.992999999999999</v>
      </c>
    </row>
    <row r="1929" spans="1:18" s="125" customFormat="1" ht="12" customHeight="1">
      <c r="A1929" s="83" t="s">
        <v>2311</v>
      </c>
      <c r="B1929" s="84" t="s">
        <v>1249</v>
      </c>
      <c r="C1929" s="34">
        <v>4012100191465</v>
      </c>
      <c r="D1929" s="35">
        <v>846.4</v>
      </c>
      <c r="E1929" s="67">
        <f t="shared" si="60"/>
        <v>121.03000000000002</v>
      </c>
      <c r="F1929" s="68">
        <v>0.14299385633270323</v>
      </c>
      <c r="G1929" s="65"/>
      <c r="H1929" s="65" t="s">
        <v>2339</v>
      </c>
      <c r="I1929" s="127">
        <v>44568</v>
      </c>
      <c r="J1929" s="66" t="s">
        <v>2322</v>
      </c>
      <c r="K1929" s="83" t="s">
        <v>2507</v>
      </c>
      <c r="L1929" s="30">
        <v>94077</v>
      </c>
      <c r="M1929" s="83" t="str">
        <f>VLOOKUP(L1929,Kardex!$A$1:$I$4996,2,FALSE)</f>
        <v>CANTU MIRELES GABRIELA</v>
      </c>
      <c r="N1929" s="83" t="str">
        <f>VLOOKUP(L1929,Kardex!$A$1:$I$4996,4,FALSE)</f>
        <v>ASESOR SENIOR</v>
      </c>
      <c r="O1929" s="83" t="str">
        <f>VLOOKUP(L1929,Kardex!$A$1:$I$4996,5,FALSE)</f>
        <v>TAMPS NUEVO LAREDO AV COLON</v>
      </c>
      <c r="P1929" s="49">
        <v>0.3</v>
      </c>
      <c r="Q1929" s="120">
        <f t="shared" si="61"/>
        <v>36.309000000000005</v>
      </c>
    </row>
    <row r="1930" spans="1:18" s="125" customFormat="1" ht="12" customHeight="1">
      <c r="A1930" s="83" t="s">
        <v>2311</v>
      </c>
      <c r="B1930" s="84" t="s">
        <v>1249</v>
      </c>
      <c r="C1930" s="34">
        <v>4012100191468</v>
      </c>
      <c r="D1930" s="35">
        <v>615.63</v>
      </c>
      <c r="E1930" s="67">
        <f t="shared" si="60"/>
        <v>88.03</v>
      </c>
      <c r="F1930" s="68">
        <v>0.14299173204684631</v>
      </c>
      <c r="G1930" s="65"/>
      <c r="H1930" s="65" t="s">
        <v>2339</v>
      </c>
      <c r="I1930" s="127">
        <v>44568</v>
      </c>
      <c r="J1930" s="66" t="s">
        <v>2322</v>
      </c>
      <c r="K1930" s="83" t="s">
        <v>2507</v>
      </c>
      <c r="L1930" s="30">
        <v>94077</v>
      </c>
      <c r="M1930" s="83" t="str">
        <f>VLOOKUP(L1930,Kardex!$A$1:$I$4996,2,FALSE)</f>
        <v>CANTU MIRELES GABRIELA</v>
      </c>
      <c r="N1930" s="83" t="str">
        <f>VLOOKUP(L1930,Kardex!$A$1:$I$4996,4,FALSE)</f>
        <v>ASESOR SENIOR</v>
      </c>
      <c r="O1930" s="83" t="str">
        <f>VLOOKUP(L1930,Kardex!$A$1:$I$4996,5,FALSE)</f>
        <v>TAMPS NUEVO LAREDO AV COLON</v>
      </c>
      <c r="P1930" s="49">
        <v>0.3</v>
      </c>
      <c r="Q1930" s="120">
        <f t="shared" si="61"/>
        <v>26.408999999999999</v>
      </c>
    </row>
    <row r="1931" spans="1:18" s="125" customFormat="1" ht="12" customHeight="1">
      <c r="A1931" s="83" t="s">
        <v>2311</v>
      </c>
      <c r="B1931" s="84" t="s">
        <v>1249</v>
      </c>
      <c r="C1931" s="34">
        <v>4012100191469</v>
      </c>
      <c r="D1931" s="35">
        <v>772.38</v>
      </c>
      <c r="E1931" s="67">
        <f t="shared" si="60"/>
        <v>110.45</v>
      </c>
      <c r="F1931" s="68">
        <v>0.14299955980216991</v>
      </c>
      <c r="G1931" s="65"/>
      <c r="H1931" s="65" t="s">
        <v>2339</v>
      </c>
      <c r="I1931" s="127">
        <v>44568</v>
      </c>
      <c r="J1931" s="66" t="s">
        <v>2322</v>
      </c>
      <c r="K1931" s="83" t="s">
        <v>2507</v>
      </c>
      <c r="L1931" s="30">
        <v>94077</v>
      </c>
      <c r="M1931" s="83" t="str">
        <f>VLOOKUP(L1931,Kardex!$A$1:$I$4996,2,FALSE)</f>
        <v>CANTU MIRELES GABRIELA</v>
      </c>
      <c r="N1931" s="83" t="str">
        <f>VLOOKUP(L1931,Kardex!$A$1:$I$4996,4,FALSE)</f>
        <v>ASESOR SENIOR</v>
      </c>
      <c r="O1931" s="83" t="str">
        <f>VLOOKUP(L1931,Kardex!$A$1:$I$4996,5,FALSE)</f>
        <v>TAMPS NUEVO LAREDO AV COLON</v>
      </c>
      <c r="P1931" s="49">
        <v>0.3</v>
      </c>
      <c r="Q1931" s="120">
        <f t="shared" si="61"/>
        <v>33.134999999999998</v>
      </c>
    </row>
    <row r="1932" spans="1:18" s="125" customFormat="1" ht="12" customHeight="1">
      <c r="A1932" s="83" t="s">
        <v>2311</v>
      </c>
      <c r="B1932" s="84" t="s">
        <v>1249</v>
      </c>
      <c r="C1932" s="34">
        <v>4012100191474</v>
      </c>
      <c r="D1932" s="35">
        <v>524.79</v>
      </c>
      <c r="E1932" s="67">
        <f t="shared" si="60"/>
        <v>75.040000000000006</v>
      </c>
      <c r="F1932" s="68">
        <v>0.14299052954515143</v>
      </c>
      <c r="G1932" s="65"/>
      <c r="H1932" s="65" t="s">
        <v>2339</v>
      </c>
      <c r="I1932" s="127">
        <v>44568</v>
      </c>
      <c r="J1932" s="66" t="s">
        <v>2322</v>
      </c>
      <c r="K1932" s="83" t="s">
        <v>2507</v>
      </c>
      <c r="L1932" s="30">
        <v>94077</v>
      </c>
      <c r="M1932" s="83" t="str">
        <f>VLOOKUP(L1932,Kardex!$A$1:$I$4996,2,FALSE)</f>
        <v>CANTU MIRELES GABRIELA</v>
      </c>
      <c r="N1932" s="83" t="str">
        <f>VLOOKUP(L1932,Kardex!$A$1:$I$4996,4,FALSE)</f>
        <v>ASESOR SENIOR</v>
      </c>
      <c r="O1932" s="83" t="str">
        <f>VLOOKUP(L1932,Kardex!$A$1:$I$4996,5,FALSE)</f>
        <v>TAMPS NUEVO LAREDO AV COLON</v>
      </c>
      <c r="P1932" s="49">
        <v>0.3</v>
      </c>
      <c r="Q1932" s="120">
        <f t="shared" si="61"/>
        <v>22.512</v>
      </c>
    </row>
    <row r="1933" spans="1:18" s="125" customFormat="1" ht="12" customHeight="1">
      <c r="A1933" s="83" t="s">
        <v>2311</v>
      </c>
      <c r="B1933" s="84" t="s">
        <v>1249</v>
      </c>
      <c r="C1933" s="34">
        <v>4012100191484</v>
      </c>
      <c r="D1933" s="35">
        <v>662.91</v>
      </c>
      <c r="E1933" s="67">
        <f t="shared" si="60"/>
        <v>94.8</v>
      </c>
      <c r="F1933" s="68">
        <v>0.14300583789654706</v>
      </c>
      <c r="G1933" s="65"/>
      <c r="H1933" s="65" t="s">
        <v>2339</v>
      </c>
      <c r="I1933" s="127">
        <v>44568</v>
      </c>
      <c r="J1933" s="66" t="s">
        <v>2322</v>
      </c>
      <c r="K1933" s="83" t="s">
        <v>2507</v>
      </c>
      <c r="L1933" s="30">
        <v>94077</v>
      </c>
      <c r="M1933" s="83" t="str">
        <f>VLOOKUP(L1933,Kardex!$A$1:$I$4996,2,FALSE)</f>
        <v>CANTU MIRELES GABRIELA</v>
      </c>
      <c r="N1933" s="83" t="str">
        <f>VLOOKUP(L1933,Kardex!$A$1:$I$4996,4,FALSE)</f>
        <v>ASESOR SENIOR</v>
      </c>
      <c r="O1933" s="83" t="str">
        <f>VLOOKUP(L1933,Kardex!$A$1:$I$4996,5,FALSE)</f>
        <v>TAMPS NUEVO LAREDO AV COLON</v>
      </c>
      <c r="P1933" s="49">
        <v>0.3</v>
      </c>
      <c r="Q1933" s="120">
        <f t="shared" si="61"/>
        <v>28.439999999999998</v>
      </c>
    </row>
    <row r="1934" spans="1:18" s="125" customFormat="1" ht="12" customHeight="1">
      <c r="A1934" s="83" t="s">
        <v>2311</v>
      </c>
      <c r="B1934" s="84" t="s">
        <v>1249</v>
      </c>
      <c r="C1934" s="34">
        <v>4012100222357</v>
      </c>
      <c r="D1934" s="35">
        <v>330.5</v>
      </c>
      <c r="E1934" s="67">
        <f t="shared" si="60"/>
        <v>49.574999999999996</v>
      </c>
      <c r="F1934" s="68">
        <v>0.15</v>
      </c>
      <c r="G1934" s="65"/>
      <c r="H1934" s="65" t="s">
        <v>2339</v>
      </c>
      <c r="I1934" s="127">
        <v>44568</v>
      </c>
      <c r="J1934" s="66" t="s">
        <v>2322</v>
      </c>
      <c r="K1934" s="83" t="s">
        <v>2528</v>
      </c>
      <c r="L1934" s="30">
        <v>52366</v>
      </c>
      <c r="M1934" s="83" t="str">
        <f>VLOOKUP(L1934,Kardex!$A$1:$I$4996,2,FALSE)</f>
        <v>GUZMAN SOLORZA EFREN IVAN</v>
      </c>
      <c r="N1934" s="83" t="str">
        <f>VLOOKUP(L1934,Kardex!$A$1:$I$4996,4,FALSE)</f>
        <v>DIRECTOR DE CENTRO FINANCIERO</v>
      </c>
      <c r="O1934" s="83" t="str">
        <f>VLOOKUP(L1934,Kardex!$A$1:$I$4996,5,FALSE)</f>
        <v>MOR CUERNAVACA DOMINGO DIEZ</v>
      </c>
      <c r="P1934" s="49">
        <v>0.3</v>
      </c>
      <c r="Q1934" s="120">
        <f t="shared" si="61"/>
        <v>14.872499999999999</v>
      </c>
    </row>
    <row r="1935" spans="1:18" s="125" customFormat="1" ht="12" customHeight="1">
      <c r="A1935" s="83" t="s">
        <v>2311</v>
      </c>
      <c r="B1935" s="84" t="s">
        <v>1249</v>
      </c>
      <c r="C1935" s="34">
        <v>4012100281801</v>
      </c>
      <c r="D1935" s="35">
        <v>756.82</v>
      </c>
      <c r="E1935" s="67">
        <f t="shared" si="60"/>
        <v>113.52300000000001</v>
      </c>
      <c r="F1935" s="68">
        <v>0.15</v>
      </c>
      <c r="G1935" s="65"/>
      <c r="H1935" s="65" t="s">
        <v>2339</v>
      </c>
      <c r="I1935" s="127">
        <v>44568</v>
      </c>
      <c r="J1935" s="66" t="s">
        <v>2379</v>
      </c>
      <c r="K1935" s="83" t="s">
        <v>2508</v>
      </c>
      <c r="L1935" s="30">
        <v>52230</v>
      </c>
      <c r="M1935" s="83" t="str">
        <f>VLOOKUP(L1935,Kardex!$A$1:$I$4996,2,FALSE)</f>
        <v>ARCE ZOZAYACORREA ARTURO MALCOLM</v>
      </c>
      <c r="N1935" s="83" t="str">
        <f>VLOOKUP(L1935,Kardex!$A$1:$I$4996,4,FALSE)</f>
        <v>DIRECTOR DE PROMOCION</v>
      </c>
      <c r="O1935" s="83" t="str">
        <f>VLOOKUP(L1935,Kardex!$A$1:$I$4996,5,FALSE)</f>
        <v>CD MX SANTA FE GLEZ CAMARENA</v>
      </c>
      <c r="P1935" s="49">
        <v>0.3</v>
      </c>
      <c r="Q1935" s="120">
        <f t="shared" si="61"/>
        <v>34.056899999999999</v>
      </c>
    </row>
    <row r="1936" spans="1:18" s="125" customFormat="1" ht="12" customHeight="1">
      <c r="A1936" s="83" t="s">
        <v>2311</v>
      </c>
      <c r="B1936" s="84" t="s">
        <v>1249</v>
      </c>
      <c r="C1936" s="34">
        <v>4012100312551</v>
      </c>
      <c r="D1936" s="35">
        <v>171.22</v>
      </c>
      <c r="E1936" s="67">
        <f t="shared" si="60"/>
        <v>25.683</v>
      </c>
      <c r="F1936" s="68">
        <v>0.15</v>
      </c>
      <c r="G1936" s="65"/>
      <c r="H1936" s="65" t="s">
        <v>2339</v>
      </c>
      <c r="I1936" s="127">
        <v>44568</v>
      </c>
      <c r="J1936" s="66" t="s">
        <v>2322</v>
      </c>
      <c r="K1936" s="83" t="s">
        <v>2570</v>
      </c>
      <c r="L1936" s="30">
        <v>62551</v>
      </c>
      <c r="M1936" s="83" t="str">
        <f>VLOOKUP(L1936,Kardex!$A$1:$I$4996,2,FALSE)</f>
        <v>SEGUROS</v>
      </c>
      <c r="N1936" s="83" t="str">
        <f>VLOOKUP(L1936,Kardex!$A$1:$I$4996,4,FALSE)</f>
        <v>SEGUROS</v>
      </c>
      <c r="O1936" s="83" t="str">
        <f>VLOOKUP(L1936,Kardex!$A$1:$I$4996,5,FALSE)</f>
        <v>SEGUROS</v>
      </c>
      <c r="P1936" s="49">
        <v>0.3</v>
      </c>
      <c r="Q1936" s="120">
        <f t="shared" si="61"/>
        <v>7.7048999999999994</v>
      </c>
    </row>
    <row r="1937" spans="1:17" s="125" customFormat="1" ht="12" customHeight="1">
      <c r="A1937" s="83" t="s">
        <v>2311</v>
      </c>
      <c r="B1937" s="84" t="s">
        <v>1249</v>
      </c>
      <c r="C1937" s="34">
        <v>4012100374985</v>
      </c>
      <c r="D1937" s="35">
        <v>140.66</v>
      </c>
      <c r="E1937" s="67">
        <f t="shared" si="60"/>
        <v>15.4</v>
      </c>
      <c r="F1937" s="68">
        <v>0.10948386179439784</v>
      </c>
      <c r="G1937" s="65"/>
      <c r="H1937" s="65" t="s">
        <v>2339</v>
      </c>
      <c r="I1937" s="127">
        <v>44568</v>
      </c>
      <c r="J1937" s="66" t="s">
        <v>2322</v>
      </c>
      <c r="K1937" s="83" t="s">
        <v>3717</v>
      </c>
      <c r="L1937" s="30">
        <v>64366</v>
      </c>
      <c r="M1937" s="83" t="str">
        <f>VLOOKUP(L1937,Kardex!$A$1:$I$4996,2,FALSE)</f>
        <v>SEGUROS</v>
      </c>
      <c r="N1937" s="83" t="str">
        <f>VLOOKUP(L1937,Kardex!$A$1:$I$4996,4,FALSE)</f>
        <v>SEGUROS</v>
      </c>
      <c r="O1937" s="83" t="str">
        <f>VLOOKUP(L1937,Kardex!$A$1:$I$4996,5,FALSE)</f>
        <v>SEGUROS</v>
      </c>
      <c r="P1937" s="49">
        <v>0.3</v>
      </c>
      <c r="Q1937" s="120">
        <f t="shared" si="61"/>
        <v>4.62</v>
      </c>
    </row>
    <row r="1938" spans="1:17" s="125" customFormat="1" ht="12" customHeight="1">
      <c r="A1938" s="83" t="s">
        <v>2311</v>
      </c>
      <c r="B1938" s="84" t="s">
        <v>1249</v>
      </c>
      <c r="C1938" s="34">
        <v>4012100384762</v>
      </c>
      <c r="D1938" s="35">
        <v>6942.95</v>
      </c>
      <c r="E1938" s="67">
        <f t="shared" si="60"/>
        <v>1041.4424999999999</v>
      </c>
      <c r="F1938" s="68">
        <v>0.15</v>
      </c>
      <c r="G1938" s="65"/>
      <c r="H1938" s="65" t="s">
        <v>2266</v>
      </c>
      <c r="I1938" s="127">
        <v>44568</v>
      </c>
      <c r="J1938" s="66" t="s">
        <v>2322</v>
      </c>
      <c r="K1938" s="83" t="s">
        <v>3630</v>
      </c>
      <c r="L1938" s="30">
        <v>97823</v>
      </c>
      <c r="M1938" s="83" t="str">
        <f>VLOOKUP(L1938,Kardex!$A$1:$I$4996,2,FALSE)</f>
        <v>RODRIGUEZ PIMENTEL TANIA GUADALUPE</v>
      </c>
      <c r="N1938" s="83" t="str">
        <f>VLOOKUP(L1938,Kardex!$A$1:$I$4996,4,FALSE)</f>
        <v>EJECUTIVO DE SERVICIO</v>
      </c>
      <c r="O1938" s="83" t="str">
        <f>VLOOKUP(L1938,Kardex!$A$1:$I$4996,5,FALSE)</f>
        <v>JAL GDL FORUM TLAQUEPAQUE</v>
      </c>
      <c r="P1938" s="49">
        <v>0.3</v>
      </c>
      <c r="Q1938" s="120">
        <f t="shared" si="61"/>
        <v>312.43274999999994</v>
      </c>
    </row>
    <row r="1939" spans="1:17" s="125" customFormat="1" ht="12" customHeight="1">
      <c r="A1939" s="83" t="s">
        <v>2311</v>
      </c>
      <c r="B1939" s="84" t="s">
        <v>1249</v>
      </c>
      <c r="C1939" s="34">
        <v>4012100386752</v>
      </c>
      <c r="D1939" s="35">
        <v>36610.449999999997</v>
      </c>
      <c r="E1939" s="67">
        <f t="shared" si="60"/>
        <v>5491.5674999999992</v>
      </c>
      <c r="F1939" s="68">
        <v>0.15</v>
      </c>
      <c r="G1939" s="65"/>
      <c r="H1939" s="65" t="s">
        <v>2266</v>
      </c>
      <c r="I1939" s="127">
        <v>44568</v>
      </c>
      <c r="J1939" s="66" t="s">
        <v>2322</v>
      </c>
      <c r="K1939" s="83" t="s">
        <v>4424</v>
      </c>
      <c r="L1939" s="30">
        <v>63152</v>
      </c>
      <c r="M1939" s="83" t="str">
        <f>VLOOKUP(L1939,Kardex!$A$1:$I$4996,2,FALSE)</f>
        <v>DELGADO GONZALEZ SHALEM</v>
      </c>
      <c r="N1939" s="83" t="str">
        <f>VLOOKUP(L1939,Kardex!$A$1:$I$4996,4,FALSE)</f>
        <v>ASESOR BANCA ESPECIALIZADA</v>
      </c>
      <c r="O1939" s="83" t="str">
        <f>VLOOKUP(L1939,Kardex!$A$1:$I$4996,5,FALSE)</f>
        <v>CD MX MONTES URALES</v>
      </c>
      <c r="P1939" s="49">
        <v>0.3</v>
      </c>
      <c r="Q1939" s="120">
        <f t="shared" si="61"/>
        <v>1647.4702499999996</v>
      </c>
    </row>
    <row r="1940" spans="1:17" s="125" customFormat="1" ht="12" customHeight="1">
      <c r="A1940" s="83" t="s">
        <v>2311</v>
      </c>
      <c r="B1940" s="84" t="s">
        <v>1249</v>
      </c>
      <c r="C1940" s="34">
        <v>4012100388526</v>
      </c>
      <c r="D1940" s="35">
        <v>10598.55</v>
      </c>
      <c r="E1940" s="67">
        <f t="shared" si="60"/>
        <v>1589.7824999999998</v>
      </c>
      <c r="F1940" s="68">
        <v>0.15</v>
      </c>
      <c r="G1940" s="65"/>
      <c r="H1940" s="65" t="s">
        <v>2266</v>
      </c>
      <c r="I1940" s="127">
        <v>44568</v>
      </c>
      <c r="J1940" s="66" t="s">
        <v>2322</v>
      </c>
      <c r="K1940" s="83" t="s">
        <v>2425</v>
      </c>
      <c r="L1940" s="30">
        <v>11111</v>
      </c>
      <c r="M1940" s="83" t="str">
        <f>VLOOKUP(L1940,Kardex!$A$1:$I$4996,2,FALSE)</f>
        <v>ARRENDADORA</v>
      </c>
      <c r="N1940" s="83" t="str">
        <f>VLOOKUP(L1940,Kardex!$A$1:$I$4996,4,FALSE)</f>
        <v>ARRENDADORA</v>
      </c>
      <c r="O1940" s="83" t="str">
        <f>VLOOKUP(L1940,Kardex!$A$1:$I$4996,5,FALSE)</f>
        <v>ARRENDADORA</v>
      </c>
      <c r="P1940" s="49">
        <v>0.3</v>
      </c>
      <c r="Q1940" s="120">
        <f t="shared" si="61"/>
        <v>476.93474999999989</v>
      </c>
    </row>
    <row r="1941" spans="1:17" s="125" customFormat="1" ht="12" customHeight="1">
      <c r="A1941" s="83" t="s">
        <v>2311</v>
      </c>
      <c r="B1941" s="84" t="s">
        <v>1249</v>
      </c>
      <c r="C1941" s="34">
        <v>4012100398097</v>
      </c>
      <c r="D1941" s="35">
        <v>9994.42</v>
      </c>
      <c r="E1941" s="67">
        <f t="shared" si="60"/>
        <v>1499.163</v>
      </c>
      <c r="F1941" s="68">
        <v>0.15</v>
      </c>
      <c r="G1941" s="65"/>
      <c r="H1941" s="65" t="s">
        <v>2266</v>
      </c>
      <c r="I1941" s="127">
        <v>44568</v>
      </c>
      <c r="J1941" s="66" t="s">
        <v>2322</v>
      </c>
      <c r="K1941" s="83" t="s">
        <v>4425</v>
      </c>
      <c r="L1941" s="30">
        <v>61553</v>
      </c>
      <c r="M1941" s="83" t="str">
        <f>VLOOKUP(L1941,Kardex!$A$1:$I$4996,2,FALSE)</f>
        <v>BERNAL GONZALEZ CHRISTIAN ALFREDO</v>
      </c>
      <c r="N1941" s="83" t="str">
        <f>VLOOKUP(L1941,Kardex!$A$1:$I$4996,4,FALSE)</f>
        <v>ASESOR</v>
      </c>
      <c r="O1941" s="83" t="str">
        <f>VLOOKUP(L1941,Kardex!$A$1:$I$4996,5,FALSE)</f>
        <v>CD MX SANTA FE BANCO PB</v>
      </c>
      <c r="P1941" s="49">
        <v>0.3</v>
      </c>
      <c r="Q1941" s="120">
        <f t="shared" si="61"/>
        <v>449.74889999999999</v>
      </c>
    </row>
    <row r="1942" spans="1:17" s="125" customFormat="1" ht="12" customHeight="1">
      <c r="A1942" s="83" t="s">
        <v>2311</v>
      </c>
      <c r="B1942" s="84" t="s">
        <v>1249</v>
      </c>
      <c r="C1942" s="34">
        <v>4012100399146</v>
      </c>
      <c r="D1942" s="35">
        <v>7174.81</v>
      </c>
      <c r="E1942" s="67">
        <f t="shared" si="60"/>
        <v>1076.2215000000001</v>
      </c>
      <c r="F1942" s="68">
        <v>0.15</v>
      </c>
      <c r="G1942" s="65"/>
      <c r="H1942" s="65" t="s">
        <v>2266</v>
      </c>
      <c r="I1942" s="127">
        <v>44568</v>
      </c>
      <c r="J1942" s="66" t="s">
        <v>2322</v>
      </c>
      <c r="K1942" s="83" t="s">
        <v>4426</v>
      </c>
      <c r="L1942" s="30">
        <v>63498</v>
      </c>
      <c r="M1942" s="83" t="str">
        <f>VLOOKUP(L1942,Kardex!$A$1:$I$4996,2,FALSE)</f>
        <v>DIAZ GARCIA CLAUDIA</v>
      </c>
      <c r="N1942" s="83" t="str">
        <f>VLOOKUP(L1942,Kardex!$A$1:$I$4996,4,FALSE)</f>
        <v>ASESOR</v>
      </c>
      <c r="O1942" s="83" t="str">
        <f>VLOOKUP(L1942,Kardex!$A$1:$I$4996,5,FALSE)</f>
        <v>EDO MEX VALLE DORADO</v>
      </c>
      <c r="P1942" s="49">
        <v>0.3</v>
      </c>
      <c r="Q1942" s="120">
        <f t="shared" si="61"/>
        <v>322.86645000000004</v>
      </c>
    </row>
    <row r="1943" spans="1:17" s="125" customFormat="1" ht="12" customHeight="1">
      <c r="A1943" s="83" t="s">
        <v>2311</v>
      </c>
      <c r="B1943" s="84" t="s">
        <v>1249</v>
      </c>
      <c r="C1943" s="34">
        <v>4012100401711</v>
      </c>
      <c r="D1943" s="35">
        <v>9941.4</v>
      </c>
      <c r="E1943" s="67">
        <f t="shared" si="60"/>
        <v>1491.2099999999998</v>
      </c>
      <c r="F1943" s="68">
        <v>0.15</v>
      </c>
      <c r="G1943" s="65"/>
      <c r="H1943" s="65" t="s">
        <v>2266</v>
      </c>
      <c r="I1943" s="127">
        <v>44568</v>
      </c>
      <c r="J1943" s="66" t="s">
        <v>2322</v>
      </c>
      <c r="K1943" s="83" t="s">
        <v>3621</v>
      </c>
      <c r="L1943" s="30">
        <v>62299</v>
      </c>
      <c r="M1943" s="83" t="str">
        <f>VLOOKUP(L1943,Kardex!$A$1:$I$4996,2,FALSE)</f>
        <v>ROSAS ROSAS BARBARA MONSERRAT</v>
      </c>
      <c r="N1943" s="83" t="str">
        <f>VLOOKUP(L1943,Kardex!$A$1:$I$4996,4,FALSE)</f>
        <v>ASESOR</v>
      </c>
      <c r="O1943" s="83" t="str">
        <f>VLOOKUP(L1943,Kardex!$A$1:$I$4996,5,FALSE)</f>
        <v>EDO MEX TECAMACHALCO</v>
      </c>
      <c r="P1943" s="49">
        <v>0.3</v>
      </c>
      <c r="Q1943" s="120">
        <f t="shared" si="61"/>
        <v>447.36299999999994</v>
      </c>
    </row>
    <row r="1944" spans="1:17" s="125" customFormat="1" ht="12" customHeight="1">
      <c r="A1944" s="83" t="s">
        <v>2311</v>
      </c>
      <c r="B1944" s="84" t="s">
        <v>1249</v>
      </c>
      <c r="C1944" s="34">
        <v>4012100403140</v>
      </c>
      <c r="D1944" s="35">
        <v>5283.46</v>
      </c>
      <c r="E1944" s="67">
        <f t="shared" si="60"/>
        <v>792.51900000000001</v>
      </c>
      <c r="F1944" s="68">
        <v>0.15</v>
      </c>
      <c r="G1944" s="65"/>
      <c r="H1944" s="65" t="s">
        <v>2266</v>
      </c>
      <c r="I1944" s="127">
        <v>44568</v>
      </c>
      <c r="J1944" s="66" t="s">
        <v>2322</v>
      </c>
      <c r="K1944" s="83" t="s">
        <v>4427</v>
      </c>
      <c r="L1944" s="30">
        <v>62407</v>
      </c>
      <c r="M1944" s="83" t="str">
        <f>VLOOKUP(L1944,Kardex!$A$1:$I$4996,2,FALSE)</f>
        <v>SEGUROS</v>
      </c>
      <c r="N1944" s="83" t="str">
        <f>VLOOKUP(L1944,Kardex!$A$1:$I$4996,4,FALSE)</f>
        <v>SEGUROS</v>
      </c>
      <c r="O1944" s="83" t="str">
        <f>VLOOKUP(L1944,Kardex!$A$1:$I$4996,5,FALSE)</f>
        <v>SEGUROS</v>
      </c>
      <c r="P1944" s="49">
        <v>0.3</v>
      </c>
      <c r="Q1944" s="120">
        <f t="shared" si="61"/>
        <v>237.75569999999999</v>
      </c>
    </row>
    <row r="1945" spans="1:17" s="125" customFormat="1" ht="12" customHeight="1">
      <c r="A1945" s="83" t="s">
        <v>2311</v>
      </c>
      <c r="B1945" s="84" t="s">
        <v>1249</v>
      </c>
      <c r="C1945" s="34">
        <v>4012100403336</v>
      </c>
      <c r="D1945" s="35">
        <v>8152.04</v>
      </c>
      <c r="E1945" s="67">
        <f t="shared" si="60"/>
        <v>1222.806</v>
      </c>
      <c r="F1945" s="68">
        <v>0.15</v>
      </c>
      <c r="G1945" s="65"/>
      <c r="H1945" s="65" t="s">
        <v>2266</v>
      </c>
      <c r="I1945" s="127">
        <v>44568</v>
      </c>
      <c r="J1945" s="66" t="s">
        <v>2322</v>
      </c>
      <c r="K1945" s="83" t="s">
        <v>4428</v>
      </c>
      <c r="L1945" s="30">
        <v>63416</v>
      </c>
      <c r="M1945" s="83" t="str">
        <f>VLOOKUP(L1945,Kardex!$A$1:$I$4996,2,FALSE)</f>
        <v>CREDITO</v>
      </c>
      <c r="N1945" s="83" t="str">
        <f>VLOOKUP(L1945,Kardex!$A$1:$I$4996,4,FALSE)</f>
        <v>CREDITO</v>
      </c>
      <c r="O1945" s="83" t="str">
        <f>VLOOKUP(L1945,Kardex!$A$1:$I$4996,5,FALSE)</f>
        <v>CREDITO</v>
      </c>
      <c r="P1945" s="49">
        <v>0.3</v>
      </c>
      <c r="Q1945" s="120">
        <f t="shared" si="61"/>
        <v>366.84179999999998</v>
      </c>
    </row>
    <row r="1946" spans="1:17" s="125" customFormat="1" ht="12" customHeight="1">
      <c r="A1946" s="83" t="s">
        <v>2311</v>
      </c>
      <c r="B1946" s="84" t="s">
        <v>1249</v>
      </c>
      <c r="C1946" s="34">
        <v>4012100404297</v>
      </c>
      <c r="D1946" s="35">
        <v>3439.54</v>
      </c>
      <c r="E1946" s="67">
        <f t="shared" si="60"/>
        <v>515.93099999999993</v>
      </c>
      <c r="F1946" s="68">
        <v>0.15</v>
      </c>
      <c r="G1946" s="65"/>
      <c r="H1946" s="65" t="s">
        <v>2266</v>
      </c>
      <c r="I1946" s="127">
        <v>44568</v>
      </c>
      <c r="J1946" s="66" t="s">
        <v>2322</v>
      </c>
      <c r="K1946" s="83" t="s">
        <v>4429</v>
      </c>
      <c r="L1946" s="30">
        <v>64517</v>
      </c>
      <c r="M1946" s="83" t="str">
        <f>VLOOKUP(L1946,Kardex!$A$1:$I$4996,2,FALSE)</f>
        <v>SOTO GONZALEZ PAULINA</v>
      </c>
      <c r="N1946" s="83" t="str">
        <f>VLOOKUP(L1946,Kardex!$A$1:$I$4996,4,FALSE)</f>
        <v>ASESOR PATRIMONIAL</v>
      </c>
      <c r="O1946" s="83" t="str">
        <f>VLOOKUP(L1946,Kardex!$A$1:$I$4996,5,FALSE)</f>
        <v>CHIS TUX GUT BEL. DOMINGUEZ</v>
      </c>
      <c r="P1946" s="49">
        <v>0.3</v>
      </c>
      <c r="Q1946" s="120">
        <f t="shared" si="61"/>
        <v>154.77929999999998</v>
      </c>
    </row>
    <row r="1947" spans="1:17" s="125" customFormat="1" ht="12" customHeight="1">
      <c r="A1947" s="83" t="s">
        <v>2311</v>
      </c>
      <c r="B1947" s="84" t="s">
        <v>1249</v>
      </c>
      <c r="C1947" s="34">
        <v>4012200000373</v>
      </c>
      <c r="D1947" s="35">
        <v>1792.27</v>
      </c>
      <c r="E1947" s="67">
        <f t="shared" si="60"/>
        <v>268.84049999999996</v>
      </c>
      <c r="F1947" s="68">
        <v>0.15</v>
      </c>
      <c r="G1947" s="65"/>
      <c r="H1947" s="65" t="s">
        <v>2266</v>
      </c>
      <c r="I1947" s="127">
        <v>44568</v>
      </c>
      <c r="J1947" s="66" t="s">
        <v>2379</v>
      </c>
      <c r="K1947" s="83" t="s">
        <v>4430</v>
      </c>
      <c r="L1947" s="30">
        <v>61797</v>
      </c>
      <c r="M1947" s="83" t="str">
        <f>VLOOKUP(L1947,Kardex!$A$1:$I$4996,2,FALSE)</f>
        <v>ROMERO DIAZ ESTEBAN</v>
      </c>
      <c r="N1947" s="83" t="str">
        <f>VLOOKUP(L1947,Kardex!$A$1:$I$4996,4,FALSE)</f>
        <v>ASESOR</v>
      </c>
      <c r="O1947" s="83" t="str">
        <f>VLOOKUP(L1947,Kardex!$A$1:$I$4996,5,FALSE)</f>
        <v>QROO CANCUN PLAZA HOLLYWOOD</v>
      </c>
      <c r="P1947" s="49">
        <v>0.3</v>
      </c>
      <c r="Q1947" s="120">
        <f t="shared" si="61"/>
        <v>80.652149999999992</v>
      </c>
    </row>
    <row r="1948" spans="1:17" s="125" customFormat="1" ht="12" customHeight="1">
      <c r="A1948" s="83" t="s">
        <v>2311</v>
      </c>
      <c r="B1948" s="84" t="s">
        <v>1249</v>
      </c>
      <c r="C1948" s="34">
        <v>4012200000542</v>
      </c>
      <c r="D1948" s="35">
        <v>1847.45</v>
      </c>
      <c r="E1948" s="67">
        <f t="shared" si="60"/>
        <v>277.11750000000001</v>
      </c>
      <c r="F1948" s="68">
        <v>0.15</v>
      </c>
      <c r="G1948" s="65"/>
      <c r="H1948" s="65" t="s">
        <v>2266</v>
      </c>
      <c r="I1948" s="127">
        <v>44568</v>
      </c>
      <c r="J1948" s="66" t="s">
        <v>2322</v>
      </c>
      <c r="K1948" s="83" t="s">
        <v>4431</v>
      </c>
      <c r="L1948" s="30">
        <v>53250</v>
      </c>
      <c r="M1948" s="83" t="str">
        <f>VLOOKUP(L1948,Kardex!$A$1:$I$4996,2,FALSE)</f>
        <v>GUZMAN PADILLA GEMMA IRAIDA</v>
      </c>
      <c r="N1948" s="83" t="str">
        <f>VLOOKUP(L1948,Kardex!$A$1:$I$4996,4,FALSE)</f>
        <v>EJECUTIVO DE SERVICIO</v>
      </c>
      <c r="O1948" s="83" t="str">
        <f>VLOOKUP(L1948,Kardex!$A$1:$I$4996,5,FALSE)</f>
        <v>GTO LEON CERRO GORDO BANCO</v>
      </c>
      <c r="P1948" s="49">
        <v>0.3</v>
      </c>
      <c r="Q1948" s="120">
        <f t="shared" si="61"/>
        <v>83.135249999999999</v>
      </c>
    </row>
    <row r="1949" spans="1:17" s="125" customFormat="1" ht="12" customHeight="1">
      <c r="A1949" s="83" t="s">
        <v>2311</v>
      </c>
      <c r="B1949" s="84" t="s">
        <v>1249</v>
      </c>
      <c r="C1949" s="34">
        <v>4012200001944</v>
      </c>
      <c r="D1949" s="35">
        <v>9480.1</v>
      </c>
      <c r="E1949" s="67">
        <f t="shared" si="60"/>
        <v>1422.0150000000001</v>
      </c>
      <c r="F1949" s="68">
        <v>0.15</v>
      </c>
      <c r="G1949" s="65"/>
      <c r="H1949" s="65" t="s">
        <v>2266</v>
      </c>
      <c r="I1949" s="127">
        <v>44568</v>
      </c>
      <c r="J1949" s="66" t="s">
        <v>2322</v>
      </c>
      <c r="K1949" s="83" t="s">
        <v>3517</v>
      </c>
      <c r="L1949" s="30">
        <v>64160</v>
      </c>
      <c r="M1949" s="83" t="str">
        <f>VLOOKUP(L1949,Kardex!$A$1:$I$4996,2,FALSE)</f>
        <v>GARCIA HERNANDEZ DULCE</v>
      </c>
      <c r="N1949" s="83" t="str">
        <f>VLOOKUP(L1949,Kardex!$A$1:$I$4996,4,FALSE)</f>
        <v>BANQUERO PRIVADO SENIOR</v>
      </c>
      <c r="O1949" s="83" t="str">
        <f>VLOOKUP(L1949,Kardex!$A$1:$I$4996,5,FALSE)</f>
        <v>CD MX SANTA FE GLEZ CAMARENA</v>
      </c>
      <c r="P1949" s="49">
        <v>0.3</v>
      </c>
      <c r="Q1949" s="120">
        <f t="shared" si="61"/>
        <v>426.60450000000003</v>
      </c>
    </row>
    <row r="1950" spans="1:17" s="125" customFormat="1" ht="12" customHeight="1">
      <c r="A1950" s="83" t="s">
        <v>2311</v>
      </c>
      <c r="B1950" s="84" t="s">
        <v>1249</v>
      </c>
      <c r="C1950" s="34">
        <v>4012200001947</v>
      </c>
      <c r="D1950" s="35">
        <v>6727.57</v>
      </c>
      <c r="E1950" s="67">
        <f t="shared" si="60"/>
        <v>1009.1354999999999</v>
      </c>
      <c r="F1950" s="68">
        <v>0.15</v>
      </c>
      <c r="G1950" s="65"/>
      <c r="H1950" s="65" t="s">
        <v>2266</v>
      </c>
      <c r="I1950" s="127">
        <v>44568</v>
      </c>
      <c r="J1950" s="66" t="s">
        <v>2322</v>
      </c>
      <c r="K1950" s="83" t="s">
        <v>3517</v>
      </c>
      <c r="L1950" s="30">
        <v>64160</v>
      </c>
      <c r="M1950" s="83" t="str">
        <f>VLOOKUP(L1950,Kardex!$A$1:$I$4996,2,FALSE)</f>
        <v>GARCIA HERNANDEZ DULCE</v>
      </c>
      <c r="N1950" s="83" t="str">
        <f>VLOOKUP(L1950,Kardex!$A$1:$I$4996,4,FALSE)</f>
        <v>BANQUERO PRIVADO SENIOR</v>
      </c>
      <c r="O1950" s="83" t="str">
        <f>VLOOKUP(L1950,Kardex!$A$1:$I$4996,5,FALSE)</f>
        <v>CD MX SANTA FE GLEZ CAMARENA</v>
      </c>
      <c r="P1950" s="49">
        <v>0.3</v>
      </c>
      <c r="Q1950" s="120">
        <f t="shared" si="61"/>
        <v>302.74064999999996</v>
      </c>
    </row>
    <row r="1951" spans="1:17" s="125" customFormat="1" ht="12" customHeight="1">
      <c r="A1951" s="83" t="s">
        <v>2311</v>
      </c>
      <c r="B1951" s="84" t="s">
        <v>1249</v>
      </c>
      <c r="C1951" s="34">
        <v>4012200003656</v>
      </c>
      <c r="D1951" s="35">
        <v>397.35</v>
      </c>
      <c r="E1951" s="67">
        <f t="shared" si="60"/>
        <v>59.602499999999999</v>
      </c>
      <c r="F1951" s="68">
        <v>0.15</v>
      </c>
      <c r="G1951" s="65"/>
      <c r="H1951" s="65" t="s">
        <v>2339</v>
      </c>
      <c r="I1951" s="127">
        <v>44568</v>
      </c>
      <c r="J1951" s="66" t="s">
        <v>2322</v>
      </c>
      <c r="K1951" s="83" t="s">
        <v>4432</v>
      </c>
      <c r="L1951" s="30">
        <v>63779</v>
      </c>
      <c r="M1951" s="83" t="str">
        <f>VLOOKUP(L1951,Kardex!$A$1:$I$4996,2,FALSE)</f>
        <v>BRITO PEDROZA PATRICIA ELIZABETH</v>
      </c>
      <c r="N1951" s="83" t="str">
        <f>VLOOKUP(L1951,Kardex!$A$1:$I$4996,4,FALSE)</f>
        <v>ASESOR SENIOR</v>
      </c>
      <c r="O1951" s="83" t="str">
        <f>VLOOKUP(L1951,Kardex!$A$1:$I$4996,5,FALSE)</f>
        <v>CD MX SANTA FE GLEZ CAMARENA</v>
      </c>
      <c r="P1951" s="49">
        <v>0.3</v>
      </c>
      <c r="Q1951" s="120">
        <f t="shared" si="61"/>
        <v>17.880749999999999</v>
      </c>
    </row>
    <row r="1952" spans="1:17" s="125" customFormat="1" ht="12" customHeight="1">
      <c r="A1952" s="83" t="s">
        <v>2311</v>
      </c>
      <c r="B1952" s="84" t="s">
        <v>1249</v>
      </c>
      <c r="C1952" s="34">
        <v>4012200004756</v>
      </c>
      <c r="D1952" s="35">
        <v>7237.89</v>
      </c>
      <c r="E1952" s="67">
        <f t="shared" si="60"/>
        <v>1085.6835000000001</v>
      </c>
      <c r="F1952" s="68">
        <v>0.15</v>
      </c>
      <c r="G1952" s="65"/>
      <c r="H1952" s="65" t="s">
        <v>2266</v>
      </c>
      <c r="I1952" s="127">
        <v>44568</v>
      </c>
      <c r="J1952" s="66" t="s">
        <v>2322</v>
      </c>
      <c r="K1952" s="83" t="s">
        <v>4433</v>
      </c>
      <c r="L1952" s="30">
        <v>63661</v>
      </c>
      <c r="M1952" s="83" t="str">
        <f>VLOOKUP(L1952,Kardex!$A$1:$I$4996,2,FALSE)</f>
        <v>GUZMAN  VILLEGAS KARLA ISELA</v>
      </c>
      <c r="N1952" s="83" t="str">
        <f>VLOOKUP(L1952,Kardex!$A$1:$I$4996,4,FALSE)</f>
        <v>INTERNO</v>
      </c>
      <c r="O1952" s="83" t="str">
        <f>VLOOKUP(L1952,Kardex!$A$1:$I$4996,5,FALSE)</f>
        <v>MOR CUERNAVACA DOMINGO DIEZ</v>
      </c>
      <c r="P1952" s="49">
        <v>0.3</v>
      </c>
      <c r="Q1952" s="120">
        <f t="shared" si="61"/>
        <v>325.70505000000003</v>
      </c>
    </row>
    <row r="1953" spans="1:18" s="125" customFormat="1" ht="12" customHeight="1">
      <c r="A1953" s="83" t="s">
        <v>2337</v>
      </c>
      <c r="B1953" s="84" t="s">
        <v>1249</v>
      </c>
      <c r="C1953" s="34">
        <v>4022200000072</v>
      </c>
      <c r="D1953" s="35">
        <v>6514.7</v>
      </c>
      <c r="E1953" s="67">
        <f t="shared" si="60"/>
        <v>846.91100000000006</v>
      </c>
      <c r="F1953" s="68">
        <v>0.13</v>
      </c>
      <c r="G1953" s="65"/>
      <c r="H1953" s="65" t="s">
        <v>2266</v>
      </c>
      <c r="I1953" s="127">
        <v>44568</v>
      </c>
      <c r="J1953" s="66" t="s">
        <v>2379</v>
      </c>
      <c r="K1953" s="83" t="s">
        <v>4434</v>
      </c>
      <c r="L1953" s="30">
        <v>61553</v>
      </c>
      <c r="M1953" s="83" t="str">
        <f>VLOOKUP(L1953,Kardex!$A$1:$I$4996,2,FALSE)</f>
        <v>BERNAL GONZALEZ CHRISTIAN ALFREDO</v>
      </c>
      <c r="N1953" s="83" t="str">
        <f>VLOOKUP(L1953,Kardex!$A$1:$I$4996,4,FALSE)</f>
        <v>ASESOR</v>
      </c>
      <c r="O1953" s="83" t="str">
        <f>VLOOKUP(L1953,Kardex!$A$1:$I$4996,5,FALSE)</f>
        <v>CD MX SANTA FE BANCO PB</v>
      </c>
      <c r="P1953" s="49">
        <v>0.3</v>
      </c>
      <c r="Q1953" s="120">
        <f t="shared" si="61"/>
        <v>254.07330000000002</v>
      </c>
    </row>
    <row r="1954" spans="1:18" s="125" customFormat="1" ht="12" customHeight="1">
      <c r="A1954" s="83" t="s">
        <v>2311</v>
      </c>
      <c r="B1954" s="84" t="s">
        <v>1249</v>
      </c>
      <c r="C1954" s="34">
        <v>4052000009044</v>
      </c>
      <c r="D1954" s="35">
        <v>737.54</v>
      </c>
      <c r="E1954" s="67">
        <f t="shared" si="60"/>
        <v>110.63099999999999</v>
      </c>
      <c r="F1954" s="68">
        <v>0.15</v>
      </c>
      <c r="G1954" s="65"/>
      <c r="H1954" s="65" t="s">
        <v>2339</v>
      </c>
      <c r="I1954" s="127">
        <v>44568</v>
      </c>
      <c r="J1954" s="66" t="s">
        <v>2379</v>
      </c>
      <c r="K1954" s="83" t="s">
        <v>2509</v>
      </c>
      <c r="L1954" s="30">
        <v>64269</v>
      </c>
      <c r="M1954" s="83" t="str">
        <f>VLOOKUP(L1954,Kardex!$A$1:$I$4996,2,FALSE)</f>
        <v>SEGUROS</v>
      </c>
      <c r="N1954" s="83" t="str">
        <f>VLOOKUP(L1954,Kardex!$A$1:$I$4996,4,FALSE)</f>
        <v>SEGUROS</v>
      </c>
      <c r="O1954" s="83" t="str">
        <f>VLOOKUP(L1954,Kardex!$A$1:$I$4996,5,FALSE)</f>
        <v>SEGUROS</v>
      </c>
      <c r="P1954" s="49">
        <v>0.3</v>
      </c>
      <c r="Q1954" s="120">
        <f t="shared" si="61"/>
        <v>33.189299999999996</v>
      </c>
    </row>
    <row r="1955" spans="1:18" s="125" customFormat="1" ht="12" customHeight="1">
      <c r="A1955" s="83" t="s">
        <v>2311</v>
      </c>
      <c r="B1955" s="84" t="s">
        <v>1249</v>
      </c>
      <c r="C1955" s="34">
        <v>4052100009580</v>
      </c>
      <c r="D1955" s="35">
        <v>251.88</v>
      </c>
      <c r="E1955" s="67">
        <f t="shared" si="60"/>
        <v>37.781999999999996</v>
      </c>
      <c r="F1955" s="68">
        <v>0.15</v>
      </c>
      <c r="G1955" s="65"/>
      <c r="H1955" s="65" t="s">
        <v>2266</v>
      </c>
      <c r="I1955" s="127">
        <v>44568</v>
      </c>
      <c r="J1955" s="66" t="s">
        <v>2322</v>
      </c>
      <c r="K1955" s="83" t="s">
        <v>4435</v>
      </c>
      <c r="L1955" s="30">
        <v>11111</v>
      </c>
      <c r="M1955" s="83" t="str">
        <f>VLOOKUP(L1955,Kardex!$A$1:$I$4996,2,FALSE)</f>
        <v>ARRENDADORA</v>
      </c>
      <c r="N1955" s="83" t="str">
        <f>VLOOKUP(L1955,Kardex!$A$1:$I$4996,4,FALSE)</f>
        <v>ARRENDADORA</v>
      </c>
      <c r="O1955" s="83" t="str">
        <f>VLOOKUP(L1955,Kardex!$A$1:$I$4996,5,FALSE)</f>
        <v>ARRENDADORA</v>
      </c>
      <c r="P1955" s="49">
        <v>0.3</v>
      </c>
      <c r="Q1955" s="120">
        <f t="shared" si="61"/>
        <v>11.334599999999998</v>
      </c>
    </row>
    <row r="1956" spans="1:18" s="125" customFormat="1" ht="12" customHeight="1">
      <c r="A1956" s="83" t="s">
        <v>2311</v>
      </c>
      <c r="B1956" s="84" t="s">
        <v>1249</v>
      </c>
      <c r="C1956" s="34">
        <v>4052100026955</v>
      </c>
      <c r="D1956" s="35">
        <v>1729.94</v>
      </c>
      <c r="E1956" s="67">
        <f t="shared" si="60"/>
        <v>259.49099999999999</v>
      </c>
      <c r="F1956" s="68">
        <v>0.15</v>
      </c>
      <c r="G1956" s="65"/>
      <c r="H1956" s="65" t="s">
        <v>2339</v>
      </c>
      <c r="I1956" s="127">
        <v>44568</v>
      </c>
      <c r="J1956" s="66" t="s">
        <v>2322</v>
      </c>
      <c r="K1956" s="83" t="s">
        <v>2839</v>
      </c>
      <c r="L1956" s="30">
        <v>30003</v>
      </c>
      <c r="M1956" s="83" t="str">
        <f>VLOOKUP(L1956,Kardex!$A$1:$I$4996,2,FALSE)</f>
        <v>LOPEZ ZUNIGA ERIKA REYNA</v>
      </c>
      <c r="N1956" s="83" t="str">
        <f>VLOOKUP(L1956,Kardex!$A$1:$I$4996,4,FALSE)</f>
        <v>ASESOR SENIOR</v>
      </c>
      <c r="O1956" s="83" t="str">
        <f>VLOOKUP(L1956,Kardex!$A$1:$I$4996,5,FALSE)</f>
        <v>EDO MEX METEPEC PLAZA IZAR</v>
      </c>
      <c r="P1956" s="49">
        <v>0.3</v>
      </c>
      <c r="Q1956" s="120">
        <f t="shared" si="61"/>
        <v>77.84729999999999</v>
      </c>
    </row>
    <row r="1957" spans="1:18" s="125" customFormat="1" ht="12" customHeight="1">
      <c r="A1957" s="83" t="s">
        <v>2311</v>
      </c>
      <c r="B1957" s="84" t="s">
        <v>1249</v>
      </c>
      <c r="C1957" s="34">
        <v>4052200000061</v>
      </c>
      <c r="D1957" s="35">
        <v>41473.94</v>
      </c>
      <c r="E1957" s="67">
        <f t="shared" si="60"/>
        <v>5391.6200000000008</v>
      </c>
      <c r="F1957" s="68">
        <v>0.13000018806990607</v>
      </c>
      <c r="G1957" s="65"/>
      <c r="H1957" s="65" t="s">
        <v>2266</v>
      </c>
      <c r="I1957" s="127">
        <v>44568</v>
      </c>
      <c r="J1957" s="66" t="s">
        <v>2379</v>
      </c>
      <c r="K1957" s="83" t="s">
        <v>4434</v>
      </c>
      <c r="L1957" s="30">
        <v>61553</v>
      </c>
      <c r="M1957" s="83" t="str">
        <f>VLOOKUP(L1957,Kardex!$A$1:$I$4996,2,FALSE)</f>
        <v>BERNAL GONZALEZ CHRISTIAN ALFREDO</v>
      </c>
      <c r="N1957" s="83" t="str">
        <f>VLOOKUP(L1957,Kardex!$A$1:$I$4996,4,FALSE)</f>
        <v>ASESOR</v>
      </c>
      <c r="O1957" s="83" t="str">
        <f>VLOOKUP(L1957,Kardex!$A$1:$I$4996,5,FALSE)</f>
        <v>CD MX SANTA FE BANCO PB</v>
      </c>
      <c r="P1957" s="49">
        <v>0.3</v>
      </c>
      <c r="Q1957" s="120">
        <f t="shared" si="61"/>
        <v>1617.4860000000001</v>
      </c>
    </row>
    <row r="1958" spans="1:18" s="125" customFormat="1" ht="12" customHeight="1">
      <c r="A1958" s="83" t="s">
        <v>2335</v>
      </c>
      <c r="B1958" s="84" t="s">
        <v>1249</v>
      </c>
      <c r="C1958" s="34">
        <v>2882000022502</v>
      </c>
      <c r="D1958" s="35">
        <v>3398.38</v>
      </c>
      <c r="E1958" s="67">
        <f t="shared" si="60"/>
        <v>577.72</v>
      </c>
      <c r="F1958" s="68">
        <v>0.16999864641387955</v>
      </c>
      <c r="G1958" s="65"/>
      <c r="H1958" s="65" t="s">
        <v>3784</v>
      </c>
      <c r="I1958" s="127">
        <v>44571</v>
      </c>
      <c r="J1958" s="66" t="s">
        <v>2379</v>
      </c>
      <c r="K1958" s="83" t="s">
        <v>3699</v>
      </c>
      <c r="L1958" s="30">
        <v>63100</v>
      </c>
      <c r="M1958" s="83" t="str">
        <f>VLOOKUP(L1958,Kardex!$A$1:$I$4996,2,FALSE)</f>
        <v>MACIAS ORTIZ GLENDA</v>
      </c>
      <c r="N1958" s="83" t="str">
        <f>VLOOKUP(L1958,Kardex!$A$1:$I$4996,4,FALSE)</f>
        <v>ASESOR</v>
      </c>
      <c r="O1958" s="83" t="str">
        <f>VLOOKUP(L1958,Kardex!$A$1:$I$4996,5,FALSE)</f>
        <v>BAJA</v>
      </c>
      <c r="P1958" s="49">
        <v>0.3</v>
      </c>
      <c r="Q1958" s="120">
        <f t="shared" si="61"/>
        <v>173.316</v>
      </c>
    </row>
    <row r="1959" spans="1:18" s="125" customFormat="1" ht="12" customHeight="1">
      <c r="A1959" s="83" t="s">
        <v>2311</v>
      </c>
      <c r="B1959" s="84" t="s">
        <v>1249</v>
      </c>
      <c r="C1959" s="34">
        <v>4011900204698</v>
      </c>
      <c r="D1959" s="35">
        <v>577.08000000000004</v>
      </c>
      <c r="E1959" s="67">
        <f t="shared" si="60"/>
        <v>86.561999999999998</v>
      </c>
      <c r="F1959" s="68">
        <v>0.15</v>
      </c>
      <c r="G1959" s="65"/>
      <c r="H1959" s="65" t="s">
        <v>2339</v>
      </c>
      <c r="I1959" s="127">
        <v>44571</v>
      </c>
      <c r="J1959" s="66" t="s">
        <v>2379</v>
      </c>
      <c r="K1959" s="83" t="s">
        <v>2511</v>
      </c>
      <c r="L1959" s="30">
        <v>97344</v>
      </c>
      <c r="M1959" s="83" t="str">
        <f>VLOOKUP(L1959,Kardex!$A$1:$I$4996,2,FALSE)</f>
        <v>ORTIZ JIMENEZ MARTHA SUSANA</v>
      </c>
      <c r="N1959" s="83" t="str">
        <f>VLOOKUP(L1959,Kardex!$A$1:$I$4996,4,FALSE)</f>
        <v>ASESOR SENIOR</v>
      </c>
      <c r="O1959" s="83" t="str">
        <f>VLOOKUP(L1959,Kardex!$A$1:$I$4996,5,FALSE)</f>
        <v>JAL ZAPOPAN PLAZA PATRIA</v>
      </c>
      <c r="P1959" s="49">
        <v>0.3</v>
      </c>
      <c r="Q1959" s="120">
        <f t="shared" si="61"/>
        <v>25.968599999999999</v>
      </c>
    </row>
    <row r="1960" spans="1:18" s="125" customFormat="1" ht="12" customHeight="1">
      <c r="A1960" s="83" t="s">
        <v>2311</v>
      </c>
      <c r="B1960" s="84" t="s">
        <v>1249</v>
      </c>
      <c r="C1960" s="34">
        <v>4011900211173</v>
      </c>
      <c r="D1960" s="35">
        <v>485.91</v>
      </c>
      <c r="E1960" s="67">
        <f t="shared" si="60"/>
        <v>72.886499999999998</v>
      </c>
      <c r="F1960" s="68">
        <v>0.15</v>
      </c>
      <c r="G1960" s="65"/>
      <c r="H1960" s="65" t="s">
        <v>2339</v>
      </c>
      <c r="I1960" s="127">
        <v>44571</v>
      </c>
      <c r="J1960" s="66" t="s">
        <v>2379</v>
      </c>
      <c r="K1960" s="83" t="s">
        <v>2513</v>
      </c>
      <c r="L1960" s="30">
        <v>60513</v>
      </c>
      <c r="M1960" s="83" t="str">
        <f>VLOOKUP(L1960,Kardex!$A$1:$I$4996,2,FALSE)</f>
        <v>MACIAS NEGRETE LAURA ICELA</v>
      </c>
      <c r="N1960" s="83" t="str">
        <f>VLOOKUP(L1960,Kardex!$A$1:$I$4996,4,FALSE)</f>
        <v>SUBDIRECTOR DE CENTRO FINANCIERO</v>
      </c>
      <c r="O1960" s="83" t="str">
        <f>VLOOKUP(L1960,Kardex!$A$1:$I$4996,5,FALSE)</f>
        <v>AGS AGUASCALIENTES NTE 509</v>
      </c>
      <c r="P1960" s="49">
        <v>0.3</v>
      </c>
      <c r="Q1960" s="120">
        <f t="shared" si="61"/>
        <v>21.865949999999998</v>
      </c>
    </row>
    <row r="1961" spans="1:18" s="125" customFormat="1" ht="12" customHeight="1">
      <c r="A1961" s="83" t="s">
        <v>2311</v>
      </c>
      <c r="B1961" s="84" t="s">
        <v>1249</v>
      </c>
      <c r="C1961" s="34">
        <v>4011900236540</v>
      </c>
      <c r="D1961" s="35">
        <v>287.93</v>
      </c>
      <c r="E1961" s="67">
        <f t="shared" si="60"/>
        <v>43.189500000000002</v>
      </c>
      <c r="F1961" s="68">
        <v>0.15</v>
      </c>
      <c r="G1961" s="65"/>
      <c r="H1961" s="65" t="s">
        <v>2339</v>
      </c>
      <c r="I1961" s="127">
        <v>44571</v>
      </c>
      <c r="J1961" s="66" t="s">
        <v>2379</v>
      </c>
      <c r="K1961" s="83" t="s">
        <v>2515</v>
      </c>
      <c r="L1961" s="30">
        <v>61115</v>
      </c>
      <c r="M1961" s="83" t="str">
        <f>VLOOKUP(L1961,Kardex!$A$1:$I$4996,2,FALSE)</f>
        <v>HERNANDEZ MALDONADO ABRAHAM</v>
      </c>
      <c r="N1961" s="83" t="str">
        <f>VLOOKUP(L1961,Kardex!$A$1:$I$4996,4,FALSE)</f>
        <v>ASESOR</v>
      </c>
      <c r="O1961" s="83" t="str">
        <f>VLOOKUP(L1961,Kardex!$A$1:$I$4996,5,FALSE)</f>
        <v>BCS LOS CABOS P PENINSULA</v>
      </c>
      <c r="P1961" s="49">
        <v>0.3</v>
      </c>
      <c r="Q1961" s="120">
        <f t="shared" si="61"/>
        <v>12.956850000000001</v>
      </c>
    </row>
    <row r="1962" spans="1:18" s="125" customFormat="1" ht="12" customHeight="1">
      <c r="A1962" s="83" t="s">
        <v>2311</v>
      </c>
      <c r="B1962" s="84" t="s">
        <v>1249</v>
      </c>
      <c r="C1962" s="34">
        <v>4011900316455</v>
      </c>
      <c r="D1962" s="35">
        <v>859.88</v>
      </c>
      <c r="E1962" s="67">
        <f t="shared" si="60"/>
        <v>75.67</v>
      </c>
      <c r="F1962" s="68">
        <v>8.8000651253663298E-2</v>
      </c>
      <c r="G1962" s="65"/>
      <c r="H1962" s="65" t="s">
        <v>2339</v>
      </c>
      <c r="I1962" s="127">
        <v>44571</v>
      </c>
      <c r="J1962" s="66" t="s">
        <v>2379</v>
      </c>
      <c r="K1962" s="83" t="s">
        <v>2520</v>
      </c>
      <c r="L1962" s="30">
        <v>60716</v>
      </c>
      <c r="M1962" s="83" t="str">
        <f>VLOOKUP(L1962,Kardex!$A$1:$I$4996,2,FALSE)</f>
        <v>AVIÑA FERNANDEZ  MARTIN NAPOLEON</v>
      </c>
      <c r="N1962" s="83" t="str">
        <f>VLOOKUP(L1962,Kardex!$A$1:$I$4996,4,FALSE)</f>
        <v>ASESOR</v>
      </c>
      <c r="O1962" s="83" t="str">
        <f>VLOOKUP(L1962,Kardex!$A$1:$I$4996,5,FALSE)</f>
        <v>JAL GDL PLAZA MEXICO</v>
      </c>
      <c r="P1962" s="49">
        <v>0.3</v>
      </c>
      <c r="Q1962" s="120">
        <f t="shared" si="61"/>
        <v>22.701000000000001</v>
      </c>
    </row>
    <row r="1963" spans="1:18" s="125" customFormat="1" ht="12" customHeight="1">
      <c r="A1963" s="83" t="s">
        <v>2311</v>
      </c>
      <c r="B1963" s="84" t="s">
        <v>1249</v>
      </c>
      <c r="C1963" s="34">
        <v>4011900502149</v>
      </c>
      <c r="D1963" s="35">
        <v>442.94</v>
      </c>
      <c r="E1963" s="67">
        <f t="shared" si="60"/>
        <v>66.441000000000003</v>
      </c>
      <c r="F1963" s="68">
        <v>0.15</v>
      </c>
      <c r="G1963" s="65"/>
      <c r="H1963" s="65" t="s">
        <v>2339</v>
      </c>
      <c r="I1963" s="127">
        <v>44571</v>
      </c>
      <c r="J1963" s="66" t="s">
        <v>2379</v>
      </c>
      <c r="K1963" s="83" t="s">
        <v>2522</v>
      </c>
      <c r="L1963" s="30">
        <v>5464</v>
      </c>
      <c r="M1963" s="83" t="str">
        <f>VLOOKUP(L1963,Kardex!$A$1:$I$4996,2,FALSE)</f>
        <v>BOTELLO RENDON JOSE RICARDO</v>
      </c>
      <c r="N1963" s="83" t="str">
        <f>VLOOKUP(L1963,Kardex!$A$1:$I$4996,4,FALSE)</f>
        <v>ASESOR SENIOR</v>
      </c>
      <c r="O1963" s="83" t="str">
        <f>VLOOKUP(L1963,Kardex!$A$1:$I$4996,5,FALSE)</f>
        <v>EDO MEX SATELITE</v>
      </c>
      <c r="P1963" s="49">
        <v>0.3</v>
      </c>
      <c r="Q1963" s="120">
        <f t="shared" si="61"/>
        <v>19.932300000000001</v>
      </c>
    </row>
    <row r="1964" spans="1:18" s="125" customFormat="1" ht="12" customHeight="1">
      <c r="A1964" s="83" t="s">
        <v>2311</v>
      </c>
      <c r="B1964" s="84" t="s">
        <v>1249</v>
      </c>
      <c r="C1964" s="34">
        <v>4012000005406</v>
      </c>
      <c r="D1964" s="35">
        <v>8393.82</v>
      </c>
      <c r="E1964" s="67">
        <f t="shared" si="60"/>
        <v>1259.0729999999999</v>
      </c>
      <c r="F1964" s="68">
        <v>0.15</v>
      </c>
      <c r="G1964" s="65"/>
      <c r="H1964" s="65" t="s">
        <v>2266</v>
      </c>
      <c r="I1964" s="127">
        <v>44571</v>
      </c>
      <c r="J1964" s="66" t="s">
        <v>2379</v>
      </c>
      <c r="K1964" s="83" t="s">
        <v>4436</v>
      </c>
      <c r="L1964" s="30">
        <v>63416</v>
      </c>
      <c r="M1964" s="83" t="str">
        <f>VLOOKUP(L1964,Kardex!$A$1:$I$4996,2,FALSE)</f>
        <v>CREDITO</v>
      </c>
      <c r="N1964" s="83" t="str">
        <f>VLOOKUP(L1964,Kardex!$A$1:$I$4996,4,FALSE)</f>
        <v>CREDITO</v>
      </c>
      <c r="O1964" s="83" t="str">
        <f>VLOOKUP(L1964,Kardex!$A$1:$I$4996,5,FALSE)</f>
        <v>CREDITO</v>
      </c>
      <c r="P1964" s="49">
        <v>0.3</v>
      </c>
      <c r="Q1964" s="120">
        <f t="shared" si="61"/>
        <v>377.72189999999995</v>
      </c>
    </row>
    <row r="1965" spans="1:18" s="125" customFormat="1" ht="12" customHeight="1">
      <c r="A1965" s="83" t="s">
        <v>2311</v>
      </c>
      <c r="B1965" s="84" t="s">
        <v>1249</v>
      </c>
      <c r="C1965" s="34">
        <v>4012000153697</v>
      </c>
      <c r="D1965" s="35">
        <v>330.51</v>
      </c>
      <c r="E1965" s="67">
        <f t="shared" si="60"/>
        <v>49.576499999999996</v>
      </c>
      <c r="F1965" s="68">
        <v>0.15</v>
      </c>
      <c r="G1965" s="65"/>
      <c r="H1965" s="65" t="s">
        <v>2339</v>
      </c>
      <c r="I1965" s="127">
        <v>44571</v>
      </c>
      <c r="J1965" s="66" t="s">
        <v>2379</v>
      </c>
      <c r="K1965" s="83" t="s">
        <v>2485</v>
      </c>
      <c r="L1965" s="30">
        <v>173</v>
      </c>
      <c r="M1965" s="83" t="str">
        <f>VLOOKUP(L1965,Kardex!$A$1:$I$4996,2,FALSE)</f>
        <v>LEIJA GUTIERREZ JOSE LUIS RAUL</v>
      </c>
      <c r="N1965" s="83" t="str">
        <f>VLOOKUP(L1965,Kardex!$A$1:$I$4996,4,FALSE)</f>
        <v>ASESOR SENIOR</v>
      </c>
      <c r="O1965" s="83" t="str">
        <f>VLOOKUP(L1965,Kardex!$A$1:$I$4996,5,FALSE)</f>
        <v>SLP SAN LUIS POTOSI PEDREGAL</v>
      </c>
      <c r="P1965" s="49">
        <v>0.3</v>
      </c>
      <c r="Q1965" s="120">
        <f t="shared" si="61"/>
        <v>14.872949999999998</v>
      </c>
    </row>
    <row r="1966" spans="1:18" s="125" customFormat="1" ht="12" customHeight="1">
      <c r="A1966" s="83" t="s">
        <v>2311</v>
      </c>
      <c r="B1966" s="84" t="s">
        <v>1249</v>
      </c>
      <c r="C1966" s="34">
        <v>4012000505155</v>
      </c>
      <c r="D1966" s="35">
        <v>412.22</v>
      </c>
      <c r="E1966" s="67">
        <f t="shared" si="60"/>
        <v>61.832999999999998</v>
      </c>
      <c r="F1966" s="68">
        <v>0.15</v>
      </c>
      <c r="G1966" s="65"/>
      <c r="H1966" s="65" t="s">
        <v>2339</v>
      </c>
      <c r="I1966" s="127">
        <v>44571</v>
      </c>
      <c r="J1966" s="66" t="s">
        <v>2379</v>
      </c>
      <c r="K1966" s="83" t="s">
        <v>2524</v>
      </c>
      <c r="L1966" s="30">
        <v>50653</v>
      </c>
      <c r="M1966" s="83" t="str">
        <f>VLOOKUP(L1966,Kardex!$A$1:$I$4996,2,FALSE)</f>
        <v>HERNANDEZ FLORES MAYRA NAHYELY</v>
      </c>
      <c r="N1966" s="83" t="str">
        <f>VLOOKUP(L1966,Kardex!$A$1:$I$4996,4,FALSE)</f>
        <v>EJECUTIVO DE SERVICIO</v>
      </c>
      <c r="O1966" s="83" t="str">
        <f>VLOOKUP(L1966,Kardex!$A$1:$I$4996,5,FALSE)</f>
        <v>JAL ZAPOPAN MARIANO OTERO</v>
      </c>
      <c r="P1966" s="49">
        <v>0.3</v>
      </c>
      <c r="Q1966" s="120">
        <f t="shared" si="61"/>
        <v>18.549899999999997</v>
      </c>
    </row>
    <row r="1967" spans="1:18" s="125" customFormat="1" ht="12" customHeight="1">
      <c r="A1967" s="83" t="s">
        <v>2311</v>
      </c>
      <c r="B1967" s="84" t="s">
        <v>1249</v>
      </c>
      <c r="C1967" s="34">
        <v>4012000539334</v>
      </c>
      <c r="D1967" s="35">
        <v>452.85</v>
      </c>
      <c r="E1967" s="67">
        <f t="shared" si="60"/>
        <v>67.927499999999995</v>
      </c>
      <c r="F1967" s="68">
        <v>0.15</v>
      </c>
      <c r="G1967" s="65"/>
      <c r="H1967" s="65" t="s">
        <v>2339</v>
      </c>
      <c r="I1967" s="127">
        <v>44571</v>
      </c>
      <c r="J1967" s="66" t="s">
        <v>2379</v>
      </c>
      <c r="K1967" s="83" t="s">
        <v>3703</v>
      </c>
      <c r="L1967" s="30">
        <v>61815</v>
      </c>
      <c r="M1967" s="83" t="str">
        <f>VLOOKUP(L1967,Kardex!$A$1:$I$4996,2,FALSE)</f>
        <v>RODRIGUEZ AVIÑA MARISOL ALEJANDRA</v>
      </c>
      <c r="N1967" s="83" t="str">
        <f>VLOOKUP(L1967,Kardex!$A$1:$I$4996,4,FALSE)</f>
        <v>OPERADOR TELEFONICO</v>
      </c>
      <c r="O1967" s="83" t="str">
        <f>VLOOKUP(L1967,Kardex!$A$1:$I$4996,5,FALSE)</f>
        <v>SERVICIOS CAT</v>
      </c>
      <c r="P1967" s="49">
        <v>0.3</v>
      </c>
      <c r="Q1967" s="120">
        <f t="shared" si="61"/>
        <v>20.378249999999998</v>
      </c>
      <c r="R1967" s="125">
        <f>VLOOKUP(C1967,'Historico Cat'!$D$2:$S$140,16,FALSE)</f>
        <v>0</v>
      </c>
    </row>
    <row r="1968" spans="1:18" s="125" customFormat="1" ht="12" customHeight="1">
      <c r="A1968" s="83" t="s">
        <v>2311</v>
      </c>
      <c r="B1968" s="84" t="s">
        <v>1249</v>
      </c>
      <c r="C1968" s="34">
        <v>4012100047885</v>
      </c>
      <c r="D1968" s="35">
        <v>7053.15</v>
      </c>
      <c r="E1968" s="67">
        <f t="shared" si="60"/>
        <v>1057.9724999999999</v>
      </c>
      <c r="F1968" s="68">
        <v>0.15</v>
      </c>
      <c r="G1968" s="65"/>
      <c r="H1968" s="65" t="s">
        <v>2266</v>
      </c>
      <c r="I1968" s="127">
        <v>44571</v>
      </c>
      <c r="J1968" s="66" t="s">
        <v>2379</v>
      </c>
      <c r="K1968" s="83" t="s">
        <v>4437</v>
      </c>
      <c r="L1968" s="30">
        <v>62299</v>
      </c>
      <c r="M1968" s="83" t="str">
        <f>VLOOKUP(L1968,Kardex!$A$1:$I$4996,2,FALSE)</f>
        <v>ROSAS ROSAS BARBARA MONSERRAT</v>
      </c>
      <c r="N1968" s="83" t="str">
        <f>VLOOKUP(L1968,Kardex!$A$1:$I$4996,4,FALSE)</f>
        <v>ASESOR</v>
      </c>
      <c r="O1968" s="83" t="str">
        <f>VLOOKUP(L1968,Kardex!$A$1:$I$4996,5,FALSE)</f>
        <v>EDO MEX TECAMACHALCO</v>
      </c>
      <c r="P1968" s="49">
        <v>0.3</v>
      </c>
      <c r="Q1968" s="120">
        <f t="shared" si="61"/>
        <v>317.39174999999994</v>
      </c>
    </row>
    <row r="1969" spans="1:17" s="125" customFormat="1" ht="12" customHeight="1">
      <c r="A1969" s="83" t="s">
        <v>2311</v>
      </c>
      <c r="B1969" s="84" t="s">
        <v>1249</v>
      </c>
      <c r="C1969" s="34">
        <v>4012100190000</v>
      </c>
      <c r="D1969" s="35">
        <v>550.78</v>
      </c>
      <c r="E1969" s="67">
        <f t="shared" si="60"/>
        <v>82.61699999999999</v>
      </c>
      <c r="F1969" s="68">
        <v>0.15</v>
      </c>
      <c r="G1969" s="65"/>
      <c r="H1969" s="65" t="s">
        <v>2339</v>
      </c>
      <c r="I1969" s="127">
        <v>44571</v>
      </c>
      <c r="J1969" s="66" t="s">
        <v>2322</v>
      </c>
      <c r="K1969" s="83" t="s">
        <v>2526</v>
      </c>
      <c r="L1969" s="30">
        <v>52181</v>
      </c>
      <c r="M1969" s="83" t="str">
        <f>VLOOKUP(L1969,Kardex!$A$1:$I$4996,2,FALSE)</f>
        <v>GUTIERREZ GUTIERREZ JORGE CARLOS</v>
      </c>
      <c r="N1969" s="83" t="str">
        <f>VLOOKUP(L1969,Kardex!$A$1:$I$4996,4,FALSE)</f>
        <v>ASESOR SENIOR</v>
      </c>
      <c r="O1969" s="83" t="str">
        <f>VLOOKUP(L1969,Kardex!$A$1:$I$4996,5,FALSE)</f>
        <v>AGS AGUASCALIENTES NTE 509</v>
      </c>
      <c r="P1969" s="49">
        <v>0.3</v>
      </c>
      <c r="Q1969" s="120">
        <f t="shared" si="61"/>
        <v>24.785099999999996</v>
      </c>
    </row>
    <row r="1970" spans="1:17" s="125" customFormat="1" ht="12" customHeight="1">
      <c r="A1970" s="83" t="s">
        <v>2311</v>
      </c>
      <c r="B1970" s="84" t="s">
        <v>1249</v>
      </c>
      <c r="C1970" s="34">
        <v>4012100220273</v>
      </c>
      <c r="D1970" s="35">
        <v>409.72</v>
      </c>
      <c r="E1970" s="67">
        <f t="shared" si="60"/>
        <v>61.457999999999998</v>
      </c>
      <c r="F1970" s="68">
        <v>0.15</v>
      </c>
      <c r="G1970" s="65"/>
      <c r="H1970" s="65" t="s">
        <v>2339</v>
      </c>
      <c r="I1970" s="127">
        <v>44571</v>
      </c>
      <c r="J1970" s="66" t="s">
        <v>2322</v>
      </c>
      <c r="K1970" s="83" t="s">
        <v>2527</v>
      </c>
      <c r="L1970" s="30">
        <v>61115</v>
      </c>
      <c r="M1970" s="83" t="str">
        <f>VLOOKUP(L1970,Kardex!$A$1:$I$4996,2,FALSE)</f>
        <v>HERNANDEZ MALDONADO ABRAHAM</v>
      </c>
      <c r="N1970" s="83" t="str">
        <f>VLOOKUP(L1970,Kardex!$A$1:$I$4996,4,FALSE)</f>
        <v>ASESOR</v>
      </c>
      <c r="O1970" s="83" t="str">
        <f>VLOOKUP(L1970,Kardex!$A$1:$I$4996,5,FALSE)</f>
        <v>BCS LOS CABOS P PENINSULA</v>
      </c>
      <c r="P1970" s="49">
        <v>0.3</v>
      </c>
      <c r="Q1970" s="120">
        <f t="shared" si="61"/>
        <v>18.4374</v>
      </c>
    </row>
    <row r="1971" spans="1:17" s="125" customFormat="1" ht="12" customHeight="1">
      <c r="A1971" s="83" t="s">
        <v>2311</v>
      </c>
      <c r="B1971" s="84" t="s">
        <v>1249</v>
      </c>
      <c r="C1971" s="34">
        <v>4012100223959</v>
      </c>
      <c r="D1971" s="35">
        <v>376.55</v>
      </c>
      <c r="E1971" s="67">
        <f t="shared" si="60"/>
        <v>56.482500000000002</v>
      </c>
      <c r="F1971" s="68">
        <v>0.15</v>
      </c>
      <c r="G1971" s="65"/>
      <c r="H1971" s="65" t="s">
        <v>2339</v>
      </c>
      <c r="I1971" s="127">
        <v>44571</v>
      </c>
      <c r="J1971" s="66" t="s">
        <v>2322</v>
      </c>
      <c r="K1971" s="83" t="s">
        <v>2534</v>
      </c>
      <c r="L1971" s="30">
        <v>63993</v>
      </c>
      <c r="M1971" s="83" t="str">
        <f>VLOOKUP(L1971,Kardex!$A$1:$I$4996,2,FALSE)</f>
        <v>GALVEZ GARZON ANTONIO ENRIQUE</v>
      </c>
      <c r="N1971" s="83" t="str">
        <f>VLOOKUP(L1971,Kardex!$A$1:$I$4996,4,FALSE)</f>
        <v>DIRECTOR DE CENTRO FINANCIERO</v>
      </c>
      <c r="O1971" s="83" t="str">
        <f>VLOOKUP(L1971,Kardex!$A$1:$I$4996,5,FALSE)</f>
        <v>BAJA</v>
      </c>
      <c r="P1971" s="49">
        <v>0.3</v>
      </c>
      <c r="Q1971" s="120">
        <f t="shared" si="61"/>
        <v>16.944749999999999</v>
      </c>
    </row>
    <row r="1972" spans="1:17" s="125" customFormat="1" ht="12" customHeight="1">
      <c r="A1972" s="83" t="s">
        <v>2311</v>
      </c>
      <c r="B1972" s="84" t="s">
        <v>1249</v>
      </c>
      <c r="C1972" s="34">
        <v>4012100345561</v>
      </c>
      <c r="D1972" s="35">
        <v>405.3</v>
      </c>
      <c r="E1972" s="67">
        <f t="shared" si="60"/>
        <v>60.795000000000002</v>
      </c>
      <c r="F1972" s="68">
        <v>0.15</v>
      </c>
      <c r="G1972" s="65"/>
      <c r="H1972" s="65" t="s">
        <v>2339</v>
      </c>
      <c r="I1972" s="127">
        <v>44571</v>
      </c>
      <c r="J1972" s="66" t="s">
        <v>2322</v>
      </c>
      <c r="K1972" s="83" t="s">
        <v>3524</v>
      </c>
      <c r="L1972" s="30">
        <v>61742</v>
      </c>
      <c r="M1972" s="83" t="str">
        <f>VLOOKUP(L1972,Kardex!$A$1:$I$4996,2,FALSE)</f>
        <v>SUAREZ MARTINEZ ANGELICA BEATRIZ</v>
      </c>
      <c r="N1972" s="83" t="str">
        <f>VLOOKUP(L1972,Kardex!$A$1:$I$4996,4,FALSE)</f>
        <v>ASESOR</v>
      </c>
      <c r="O1972" s="83" t="str">
        <f>VLOOKUP(L1972,Kardex!$A$1:$I$4996,5,FALSE)</f>
        <v>CHIS TUX GUT BEL. DOMINGUEZ</v>
      </c>
      <c r="P1972" s="49">
        <v>0.3</v>
      </c>
      <c r="Q1972" s="120">
        <f t="shared" si="61"/>
        <v>18.238499999999998</v>
      </c>
    </row>
    <row r="1973" spans="1:17" s="125" customFormat="1" ht="12" customHeight="1">
      <c r="A1973" s="83" t="s">
        <v>2311</v>
      </c>
      <c r="B1973" s="84" t="s">
        <v>1249</v>
      </c>
      <c r="C1973" s="34">
        <v>4012100355917</v>
      </c>
      <c r="D1973" s="35">
        <v>112.15</v>
      </c>
      <c r="E1973" s="67">
        <f t="shared" si="60"/>
        <v>16.822500000000002</v>
      </c>
      <c r="F1973" s="68">
        <v>0.15</v>
      </c>
      <c r="G1973" s="65"/>
      <c r="H1973" s="65" t="s">
        <v>2339</v>
      </c>
      <c r="I1973" s="127">
        <v>44571</v>
      </c>
      <c r="J1973" s="66" t="s">
        <v>2322</v>
      </c>
      <c r="K1973" s="83" t="s">
        <v>3711</v>
      </c>
      <c r="L1973" s="30">
        <v>63593</v>
      </c>
      <c r="M1973" s="83" t="str">
        <f>VLOOKUP(L1973,Kardex!$A$1:$I$4996,2,FALSE)</f>
        <v>SEGUROS</v>
      </c>
      <c r="N1973" s="83" t="str">
        <f>VLOOKUP(L1973,Kardex!$A$1:$I$4996,4,FALSE)</f>
        <v>SEGUROS</v>
      </c>
      <c r="O1973" s="83" t="str">
        <f>VLOOKUP(L1973,Kardex!$A$1:$I$4996,5,FALSE)</f>
        <v>SEGUROS</v>
      </c>
      <c r="P1973" s="49">
        <v>0.3</v>
      </c>
      <c r="Q1973" s="120">
        <f t="shared" si="61"/>
        <v>5.0467500000000003</v>
      </c>
    </row>
    <row r="1974" spans="1:17" s="125" customFormat="1" ht="12" customHeight="1">
      <c r="A1974" s="83" t="s">
        <v>2311</v>
      </c>
      <c r="B1974" s="84" t="s">
        <v>1249</v>
      </c>
      <c r="C1974" s="34">
        <v>4012100404106</v>
      </c>
      <c r="D1974" s="35">
        <v>1121.8800000000001</v>
      </c>
      <c r="E1974" s="67">
        <f t="shared" si="60"/>
        <v>168.28200000000001</v>
      </c>
      <c r="F1974" s="68">
        <v>0.15</v>
      </c>
      <c r="G1974" s="65"/>
      <c r="H1974" s="65" t="s">
        <v>2265</v>
      </c>
      <c r="I1974" s="127">
        <v>44571</v>
      </c>
      <c r="J1974" s="66" t="s">
        <v>2322</v>
      </c>
      <c r="K1974" s="83" t="s">
        <v>4438</v>
      </c>
      <c r="L1974" s="30">
        <v>64908</v>
      </c>
      <c r="M1974" s="83" t="str">
        <f>VLOOKUP(L1974,Kardex!$A$1:$I$4996,2,FALSE)</f>
        <v>SEGUROS</v>
      </c>
      <c r="N1974" s="83" t="str">
        <f>VLOOKUP(L1974,Kardex!$A$1:$I$4996,4,FALSE)</f>
        <v>SEGUROS</v>
      </c>
      <c r="O1974" s="83" t="str">
        <f>VLOOKUP(L1974,Kardex!$A$1:$I$4996,5,FALSE)</f>
        <v>SEGUROS</v>
      </c>
      <c r="P1974" s="49">
        <v>0.3</v>
      </c>
      <c r="Q1974" s="120">
        <f t="shared" si="61"/>
        <v>50.4846</v>
      </c>
    </row>
    <row r="1975" spans="1:17" s="125" customFormat="1" ht="12" customHeight="1">
      <c r="A1975" s="83" t="s">
        <v>2311</v>
      </c>
      <c r="B1975" s="84" t="s">
        <v>1249</v>
      </c>
      <c r="C1975" s="34">
        <v>4012100405109</v>
      </c>
      <c r="D1975" s="35">
        <v>440.14</v>
      </c>
      <c r="E1975" s="67">
        <f t="shared" si="60"/>
        <v>66.021000000000001</v>
      </c>
      <c r="F1975" s="68">
        <v>0.15</v>
      </c>
      <c r="G1975" s="65"/>
      <c r="H1975" s="65" t="s">
        <v>2339</v>
      </c>
      <c r="I1975" s="127">
        <v>44571</v>
      </c>
      <c r="J1975" s="66" t="s">
        <v>2322</v>
      </c>
      <c r="K1975" s="83" t="s">
        <v>4439</v>
      </c>
      <c r="L1975" s="30">
        <v>63915</v>
      </c>
      <c r="M1975" s="83" t="str">
        <f>VLOOKUP(L1975,Kardex!$A$1:$I$4996,2,FALSE)</f>
        <v>CEJA MANZUR RAUL EDUARDO</v>
      </c>
      <c r="N1975" s="83" t="str">
        <f>VLOOKUP(L1975,Kardex!$A$1:$I$4996,4,FALSE)</f>
        <v>INTERNO</v>
      </c>
      <c r="O1975" s="83" t="str">
        <f>VLOOKUP(L1975,Kardex!$A$1:$I$4996,5,FALSE)</f>
        <v>QRO QUERETARO BERNARDO QUINTANA</v>
      </c>
      <c r="P1975" s="49">
        <v>0.3</v>
      </c>
      <c r="Q1975" s="120">
        <f t="shared" si="61"/>
        <v>19.8063</v>
      </c>
    </row>
    <row r="1976" spans="1:17" s="125" customFormat="1" ht="12" customHeight="1">
      <c r="A1976" s="83" t="s">
        <v>2311</v>
      </c>
      <c r="B1976" s="84" t="s">
        <v>1249</v>
      </c>
      <c r="C1976" s="34">
        <v>4012200003764</v>
      </c>
      <c r="D1976" s="35">
        <v>3371.67</v>
      </c>
      <c r="E1976" s="67">
        <f t="shared" si="60"/>
        <v>505.75049999999999</v>
      </c>
      <c r="F1976" s="68">
        <v>0.15</v>
      </c>
      <c r="G1976" s="65"/>
      <c r="H1976" s="65" t="s">
        <v>2266</v>
      </c>
      <c r="I1976" s="127">
        <v>44571</v>
      </c>
      <c r="J1976" s="66" t="s">
        <v>2379</v>
      </c>
      <c r="K1976" s="83" t="s">
        <v>4440</v>
      </c>
      <c r="L1976" s="30">
        <v>90638</v>
      </c>
      <c r="M1976" s="83" t="str">
        <f>VLOOKUP(L1976,Kardex!$A$1:$I$4996,2,FALSE)</f>
        <v>GALINDO FLORES YAMMIN</v>
      </c>
      <c r="N1976" s="83" t="str">
        <f>VLOOKUP(L1976,Kardex!$A$1:$I$4996,4,FALSE)</f>
        <v>ASESOR SENIOR</v>
      </c>
      <c r="O1976" s="83" t="str">
        <f>VLOOKUP(L1976,Kardex!$A$1:$I$4996,5,FALSE)</f>
        <v>JAL ZAPOPAN PLAZA PATRIA</v>
      </c>
      <c r="P1976" s="49">
        <v>0.3</v>
      </c>
      <c r="Q1976" s="120">
        <f t="shared" si="61"/>
        <v>151.72514999999999</v>
      </c>
    </row>
    <row r="1977" spans="1:17" s="125" customFormat="1" ht="12" customHeight="1">
      <c r="A1977" s="83" t="s">
        <v>2311</v>
      </c>
      <c r="B1977" s="84" t="s">
        <v>1249</v>
      </c>
      <c r="C1977" s="34">
        <v>4012200004863</v>
      </c>
      <c r="D1977" s="35">
        <v>7117.06</v>
      </c>
      <c r="E1977" s="67">
        <f t="shared" si="60"/>
        <v>1067.559</v>
      </c>
      <c r="F1977" s="68">
        <v>0.15</v>
      </c>
      <c r="G1977" s="65"/>
      <c r="H1977" s="65" t="s">
        <v>2266</v>
      </c>
      <c r="I1977" s="127">
        <v>44571</v>
      </c>
      <c r="J1977" s="66" t="s">
        <v>2322</v>
      </c>
      <c r="K1977" s="83" t="s">
        <v>4441</v>
      </c>
      <c r="L1977" s="30">
        <v>5051</v>
      </c>
      <c r="M1977" s="83" t="str">
        <f>VLOOKUP(L1977,Kardex!$A$1:$I$4996,2,FALSE)</f>
        <v>AVENDANO ESTEVEZ LUIS GERARDO</v>
      </c>
      <c r="N1977" s="83" t="str">
        <f>VLOOKUP(L1977,Kardex!$A$1:$I$4996,4,FALSE)</f>
        <v>ASESOR SENIOR</v>
      </c>
      <c r="O1977" s="83" t="str">
        <f>VLOOKUP(L1977,Kardex!$A$1:$I$4996,5,FALSE)</f>
        <v>PUE CHOLULA CITY ANGELOPOLIS</v>
      </c>
      <c r="P1977" s="49">
        <v>0.3</v>
      </c>
      <c r="Q1977" s="120">
        <f t="shared" si="61"/>
        <v>320.26769999999999</v>
      </c>
    </row>
    <row r="1978" spans="1:17" s="125" customFormat="1" ht="12" customHeight="1">
      <c r="A1978" s="83" t="s">
        <v>2332</v>
      </c>
      <c r="B1978" s="84" t="s">
        <v>1249</v>
      </c>
      <c r="C1978" s="34">
        <v>1002000012919</v>
      </c>
      <c r="D1978" s="35">
        <v>25000</v>
      </c>
      <c r="E1978" s="67">
        <f t="shared" si="60"/>
        <v>6500</v>
      </c>
      <c r="F1978" s="68">
        <v>0.26</v>
      </c>
      <c r="G1978" s="65"/>
      <c r="H1978" s="65" t="s">
        <v>2266</v>
      </c>
      <c r="I1978" s="127">
        <v>44572</v>
      </c>
      <c r="J1978" s="66" t="s">
        <v>2379</v>
      </c>
      <c r="K1978" s="83" t="s">
        <v>4442</v>
      </c>
      <c r="L1978" s="30">
        <v>5412</v>
      </c>
      <c r="M1978" s="83" t="str">
        <f>VLOOKUP(L1978,Kardex!$A$1:$I$4996,2,FALSE)</f>
        <v>ORDONANA AGUILAR JOSE ANTONIO</v>
      </c>
      <c r="N1978" s="83" t="str">
        <f>VLOOKUP(L1978,Kardex!$A$1:$I$4996,4,FALSE)</f>
        <v>DIRECTOR DE CENTRO FINANCIERO</v>
      </c>
      <c r="O1978" s="83" t="str">
        <f>VLOOKUP(L1978,Kardex!$A$1:$I$4996,5,FALSE)</f>
        <v>EDO MEX TECAMACHALCO</v>
      </c>
      <c r="P1978" s="49">
        <v>0.3</v>
      </c>
      <c r="Q1978" s="120">
        <f t="shared" si="61"/>
        <v>1950</v>
      </c>
    </row>
    <row r="1979" spans="1:17" s="125" customFormat="1" ht="12" customHeight="1">
      <c r="A1979" s="83" t="s">
        <v>2332</v>
      </c>
      <c r="B1979" s="84" t="s">
        <v>1249</v>
      </c>
      <c r="C1979" s="34">
        <v>1002000013037</v>
      </c>
      <c r="D1979" s="35">
        <v>2500</v>
      </c>
      <c r="E1979" s="67">
        <f t="shared" ref="E1979:E2041" si="62">+D1979*F1979</f>
        <v>650</v>
      </c>
      <c r="F1979" s="68">
        <v>0.26</v>
      </c>
      <c r="G1979" s="65"/>
      <c r="H1979" s="65" t="s">
        <v>2266</v>
      </c>
      <c r="I1979" s="127">
        <v>44572</v>
      </c>
      <c r="J1979" s="66" t="s">
        <v>2379</v>
      </c>
      <c r="K1979" s="83" t="s">
        <v>4443</v>
      </c>
      <c r="L1979" s="30">
        <v>52313</v>
      </c>
      <c r="M1979" s="83" t="str">
        <f>VLOOKUP(L1979,Kardex!$A$1:$I$4996,2,FALSE)</f>
        <v>SERNA BLANCO ELIZABETH</v>
      </c>
      <c r="N1979" s="83" t="str">
        <f>VLOOKUP(L1979,Kardex!$A$1:$I$4996,4,FALSE)</f>
        <v>ASESOR SENIOR</v>
      </c>
      <c r="O1979" s="83" t="str">
        <f>VLOOKUP(L1979,Kardex!$A$1:$I$4996,5,FALSE)</f>
        <v>CD MX LINDAVISTA</v>
      </c>
      <c r="P1979" s="49">
        <v>0.3</v>
      </c>
      <c r="Q1979" s="120">
        <f t="shared" ref="Q1979:Q2041" si="63">E1979*P1979</f>
        <v>195</v>
      </c>
    </row>
    <row r="1980" spans="1:17" s="125" customFormat="1" ht="12" customHeight="1">
      <c r="A1980" s="83" t="s">
        <v>2337</v>
      </c>
      <c r="B1980" s="84" t="s">
        <v>1249</v>
      </c>
      <c r="C1980" s="34">
        <v>1612100000127</v>
      </c>
      <c r="D1980" s="35">
        <v>172.75</v>
      </c>
      <c r="E1980" s="67">
        <f t="shared" si="62"/>
        <v>22.4575</v>
      </c>
      <c r="F1980" s="68">
        <v>0.13</v>
      </c>
      <c r="G1980" s="65"/>
      <c r="H1980" s="65" t="s">
        <v>3784</v>
      </c>
      <c r="I1980" s="127">
        <v>44572</v>
      </c>
      <c r="J1980" s="66" t="s">
        <v>2322</v>
      </c>
      <c r="K1980" s="83" t="s">
        <v>2529</v>
      </c>
      <c r="L1980" s="30">
        <v>60858</v>
      </c>
      <c r="M1980" s="83" t="str">
        <f>VLOOKUP(L1980,Kardex!$A$1:$I$4996,2,FALSE)</f>
        <v>VAZQUEZ TREJO UBALDO</v>
      </c>
      <c r="N1980" s="83" t="str">
        <f>VLOOKUP(L1980,Kardex!$A$1:$I$4996,4,FALSE)</f>
        <v>DIRECTOR DE CENTRO FINANCIERO</v>
      </c>
      <c r="O1980" s="83" t="str">
        <f>VLOOKUP(L1980,Kardex!$A$1:$I$4996,5,FALSE)</f>
        <v>GTO SMA CENTRO</v>
      </c>
      <c r="P1980" s="49">
        <v>0.3</v>
      </c>
      <c r="Q1980" s="120">
        <f t="shared" si="63"/>
        <v>6.7372499999999995</v>
      </c>
    </row>
    <row r="1981" spans="1:17" s="125" customFormat="1" ht="12" customHeight="1">
      <c r="A1981" s="83" t="s">
        <v>2335</v>
      </c>
      <c r="B1981" s="84" t="s">
        <v>1249</v>
      </c>
      <c r="C1981" s="34">
        <v>2882000027001</v>
      </c>
      <c r="D1981" s="35">
        <v>484.38</v>
      </c>
      <c r="E1981" s="67">
        <f t="shared" si="62"/>
        <v>92.032200000000003</v>
      </c>
      <c r="F1981" s="68">
        <v>0.19</v>
      </c>
      <c r="G1981" s="65"/>
      <c r="H1981" s="65" t="s">
        <v>3784</v>
      </c>
      <c r="I1981" s="127">
        <v>44572</v>
      </c>
      <c r="J1981" s="66" t="s">
        <v>2379</v>
      </c>
      <c r="K1981" s="83" t="s">
        <v>2467</v>
      </c>
      <c r="L1981" s="30">
        <v>63967</v>
      </c>
      <c r="M1981" s="83" t="str">
        <f>VLOOKUP(L1981,Kardex!$A$1:$I$4996,2,FALSE)</f>
        <v>HINOJOSA JUAREZ SCHEDAR</v>
      </c>
      <c r="N1981" s="83" t="str">
        <f>VLOOKUP(L1981,Kardex!$A$1:$I$4996,4,FALSE)</f>
        <v>ASESOR</v>
      </c>
      <c r="O1981" s="83" t="str">
        <f>VLOOKUP(L1981,Kardex!$A$1:$I$4996,5,FALSE)</f>
        <v>TAMPS TAMPICO AV HIDALGO</v>
      </c>
      <c r="P1981" s="49">
        <v>0.3</v>
      </c>
      <c r="Q1981" s="120">
        <f t="shared" si="63"/>
        <v>27.609660000000002</v>
      </c>
    </row>
    <row r="1982" spans="1:17" s="125" customFormat="1" ht="12" customHeight="1">
      <c r="A1982" s="83" t="s">
        <v>2335</v>
      </c>
      <c r="B1982" s="84" t="s">
        <v>1249</v>
      </c>
      <c r="C1982" s="34">
        <v>2882000028042</v>
      </c>
      <c r="D1982" s="35">
        <v>446.22</v>
      </c>
      <c r="E1982" s="67">
        <f t="shared" si="62"/>
        <v>75.86</v>
      </c>
      <c r="F1982" s="68">
        <v>0.17000582672224462</v>
      </c>
      <c r="G1982" s="65"/>
      <c r="H1982" s="65" t="s">
        <v>3784</v>
      </c>
      <c r="I1982" s="127">
        <v>44572</v>
      </c>
      <c r="J1982" s="66" t="s">
        <v>2379</v>
      </c>
      <c r="K1982" s="83" t="s">
        <v>2467</v>
      </c>
      <c r="L1982" s="30">
        <v>63967</v>
      </c>
      <c r="M1982" s="83" t="str">
        <f>VLOOKUP(L1982,Kardex!$A$1:$I$4996,2,FALSE)</f>
        <v>HINOJOSA JUAREZ SCHEDAR</v>
      </c>
      <c r="N1982" s="83" t="str">
        <f>VLOOKUP(L1982,Kardex!$A$1:$I$4996,4,FALSE)</f>
        <v>ASESOR</v>
      </c>
      <c r="O1982" s="83" t="str">
        <f>VLOOKUP(L1982,Kardex!$A$1:$I$4996,5,FALSE)</f>
        <v>TAMPS TAMPICO AV HIDALGO</v>
      </c>
      <c r="P1982" s="49">
        <v>0.3</v>
      </c>
      <c r="Q1982" s="120">
        <f t="shared" si="63"/>
        <v>22.757999999999999</v>
      </c>
    </row>
    <row r="1983" spans="1:17" s="125" customFormat="1" ht="12" customHeight="1">
      <c r="A1983" s="83" t="s">
        <v>2335</v>
      </c>
      <c r="B1983" s="84" t="s">
        <v>1249</v>
      </c>
      <c r="C1983" s="34">
        <v>2882000028240</v>
      </c>
      <c r="D1983" s="35">
        <v>708</v>
      </c>
      <c r="E1983" s="67">
        <f t="shared" si="62"/>
        <v>120.36000000000001</v>
      </c>
      <c r="F1983" s="68">
        <v>0.17</v>
      </c>
      <c r="G1983" s="65"/>
      <c r="H1983" s="65" t="s">
        <v>3784</v>
      </c>
      <c r="I1983" s="127">
        <v>44572</v>
      </c>
      <c r="J1983" s="66" t="s">
        <v>2379</v>
      </c>
      <c r="K1983" s="83" t="s">
        <v>2467</v>
      </c>
      <c r="L1983" s="30">
        <v>63967</v>
      </c>
      <c r="M1983" s="83" t="str">
        <f>VLOOKUP(L1983,Kardex!$A$1:$I$4996,2,FALSE)</f>
        <v>HINOJOSA JUAREZ SCHEDAR</v>
      </c>
      <c r="N1983" s="83" t="str">
        <f>VLOOKUP(L1983,Kardex!$A$1:$I$4996,4,FALSE)</f>
        <v>ASESOR</v>
      </c>
      <c r="O1983" s="83" t="str">
        <f>VLOOKUP(L1983,Kardex!$A$1:$I$4996,5,FALSE)</f>
        <v>TAMPS TAMPICO AV HIDALGO</v>
      </c>
      <c r="P1983" s="49">
        <v>0.3</v>
      </c>
      <c r="Q1983" s="120">
        <f t="shared" si="63"/>
        <v>36.108000000000004</v>
      </c>
    </row>
    <row r="1984" spans="1:17" s="125" customFormat="1" ht="12" customHeight="1">
      <c r="A1984" s="83" t="s">
        <v>2311</v>
      </c>
      <c r="B1984" s="84" t="s">
        <v>1249</v>
      </c>
      <c r="C1984" s="34">
        <v>4011900203016</v>
      </c>
      <c r="D1984" s="35">
        <v>2366.71</v>
      </c>
      <c r="E1984" s="67">
        <f t="shared" si="62"/>
        <v>355.00650000000002</v>
      </c>
      <c r="F1984" s="68">
        <v>0.15</v>
      </c>
      <c r="G1984" s="65"/>
      <c r="H1984" s="65" t="s">
        <v>2308</v>
      </c>
      <c r="I1984" s="127">
        <v>44572</v>
      </c>
      <c r="J1984" s="66" t="s">
        <v>2379</v>
      </c>
      <c r="K1984" s="83" t="s">
        <v>4444</v>
      </c>
      <c r="L1984" s="30">
        <v>60701</v>
      </c>
      <c r="M1984" s="83" t="str">
        <f>VLOOKUP(L1984,Kardex!$A$1:$I$4996,2,FALSE)</f>
        <v>BAJA</v>
      </c>
      <c r="N1984" s="83" t="str">
        <f>VLOOKUP(L1984,Kardex!$A$1:$I$4996,4,FALSE)</f>
        <v>BAJA</v>
      </c>
      <c r="O1984" s="83" t="str">
        <f>VLOOKUP(L1984,Kardex!$A$1:$I$4996,5,FALSE)</f>
        <v>BAJA</v>
      </c>
      <c r="P1984" s="49">
        <v>0.3</v>
      </c>
      <c r="Q1984" s="120">
        <f t="shared" si="63"/>
        <v>106.50195000000001</v>
      </c>
    </row>
    <row r="1985" spans="1:17" s="125" customFormat="1" ht="12" customHeight="1">
      <c r="A1985" s="83" t="s">
        <v>2311</v>
      </c>
      <c r="B1985" s="84" t="s">
        <v>1249</v>
      </c>
      <c r="C1985" s="34">
        <v>4011900204935</v>
      </c>
      <c r="D1985" s="35">
        <v>382.77</v>
      </c>
      <c r="E1985" s="67">
        <f t="shared" si="62"/>
        <v>57.415499999999994</v>
      </c>
      <c r="F1985" s="68">
        <v>0.15</v>
      </c>
      <c r="G1985" s="65"/>
      <c r="H1985" s="65" t="s">
        <v>2339</v>
      </c>
      <c r="I1985" s="127">
        <v>44572</v>
      </c>
      <c r="J1985" s="66" t="s">
        <v>2379</v>
      </c>
      <c r="K1985" s="83" t="s">
        <v>2530</v>
      </c>
      <c r="L1985" s="30">
        <v>93327</v>
      </c>
      <c r="M1985" s="83" t="str">
        <f>VLOOKUP(L1985,Kardex!$A$1:$I$4996,2,FALSE)</f>
        <v>PLIEGO MARRON GABRIELA</v>
      </c>
      <c r="N1985" s="83" t="str">
        <f>VLOOKUP(L1985,Kardex!$A$1:$I$4996,4,FALSE)</f>
        <v>ASESOR SENIOR</v>
      </c>
      <c r="O1985" s="83" t="str">
        <f>VLOOKUP(L1985,Kardex!$A$1:$I$4996,5,FALSE)</f>
        <v>QRO QUERETARO BERNARDO QUINTANA</v>
      </c>
      <c r="P1985" s="49">
        <v>0.3</v>
      </c>
      <c r="Q1985" s="120">
        <f t="shared" si="63"/>
        <v>17.224649999999997</v>
      </c>
    </row>
    <row r="1986" spans="1:17" s="125" customFormat="1" ht="12" customHeight="1">
      <c r="A1986" s="83" t="s">
        <v>2311</v>
      </c>
      <c r="B1986" s="84" t="s">
        <v>1249</v>
      </c>
      <c r="C1986" s="34">
        <v>4011900236795</v>
      </c>
      <c r="D1986" s="35">
        <v>813.29</v>
      </c>
      <c r="E1986" s="67">
        <f t="shared" si="62"/>
        <v>121.99349999999998</v>
      </c>
      <c r="F1986" s="68">
        <v>0.15</v>
      </c>
      <c r="G1986" s="65"/>
      <c r="H1986" s="65" t="s">
        <v>2339</v>
      </c>
      <c r="I1986" s="127">
        <v>44572</v>
      </c>
      <c r="J1986" s="66" t="s">
        <v>2379</v>
      </c>
      <c r="K1986" s="83" t="s">
        <v>3167</v>
      </c>
      <c r="L1986" s="30">
        <v>60369</v>
      </c>
      <c r="M1986" s="83" t="str">
        <f>VLOOKUP(L1986,Kardex!$A$1:$I$4996,2,FALSE)</f>
        <v>CASTILLO TORRES FRANCISCO JAVIER</v>
      </c>
      <c r="N1986" s="83" t="str">
        <f>VLOOKUP(L1986,Kardex!$A$1:$I$4996,4,FALSE)</f>
        <v>ASESOR SENIOR</v>
      </c>
      <c r="O1986" s="83" t="str">
        <f>VLOOKUP(L1986,Kardex!$A$1:$I$4996,5,FALSE)</f>
        <v>QROO CANCUN PLAZA HOLLYWOOD</v>
      </c>
      <c r="P1986" s="49">
        <v>0.3</v>
      </c>
      <c r="Q1986" s="120">
        <f t="shared" si="63"/>
        <v>36.598049999999994</v>
      </c>
    </row>
    <row r="1987" spans="1:17" s="125" customFormat="1" ht="12" customHeight="1">
      <c r="A1987" s="83" t="s">
        <v>2311</v>
      </c>
      <c r="B1987" s="84" t="s">
        <v>1249</v>
      </c>
      <c r="C1987" s="34">
        <v>4011900502174</v>
      </c>
      <c r="D1987" s="35">
        <v>5347.28</v>
      </c>
      <c r="E1987" s="67">
        <f t="shared" si="62"/>
        <v>802.09199999999998</v>
      </c>
      <c r="F1987" s="68">
        <v>0.15</v>
      </c>
      <c r="G1987" s="65"/>
      <c r="H1987" s="65" t="s">
        <v>2266</v>
      </c>
      <c r="I1987" s="127">
        <v>44572</v>
      </c>
      <c r="J1987" s="66" t="s">
        <v>2379</v>
      </c>
      <c r="K1987" s="83" t="s">
        <v>4445</v>
      </c>
      <c r="L1987" s="30">
        <v>62302</v>
      </c>
      <c r="M1987" s="83" t="str">
        <f>VLOOKUP(L1987,Kardex!$A$1:$I$4996,2,FALSE)</f>
        <v>GODINEZ LOZANO LUIS DANIEL</v>
      </c>
      <c r="N1987" s="83" t="str">
        <f>VLOOKUP(L1987,Kardex!$A$1:$I$4996,4,FALSE)</f>
        <v>ASESOR</v>
      </c>
      <c r="O1987" s="83" t="str">
        <f>VLOOKUP(L1987,Kardex!$A$1:$I$4996,5,FALSE)</f>
        <v>JAL ZAPOPAN PLAZA PATRIA</v>
      </c>
      <c r="P1987" s="49">
        <v>0.3</v>
      </c>
      <c r="Q1987" s="120">
        <f t="shared" si="63"/>
        <v>240.62759999999997</v>
      </c>
    </row>
    <row r="1988" spans="1:17" s="125" customFormat="1" ht="12" customHeight="1">
      <c r="A1988" s="83" t="s">
        <v>2311</v>
      </c>
      <c r="B1988" s="84" t="s">
        <v>1249</v>
      </c>
      <c r="C1988" s="34">
        <v>4012000157393</v>
      </c>
      <c r="D1988" s="35">
        <v>807.29</v>
      </c>
      <c r="E1988" s="67">
        <f t="shared" si="62"/>
        <v>121.09349999999999</v>
      </c>
      <c r="F1988" s="68">
        <v>0.15</v>
      </c>
      <c r="G1988" s="65"/>
      <c r="H1988" s="65" t="s">
        <v>2339</v>
      </c>
      <c r="I1988" s="127">
        <v>44572</v>
      </c>
      <c r="J1988" s="66" t="s">
        <v>2379</v>
      </c>
      <c r="K1988" s="83" t="s">
        <v>2531</v>
      </c>
      <c r="L1988" s="30">
        <v>61309</v>
      </c>
      <c r="M1988" s="83" t="str">
        <f>VLOOKUP(L1988,Kardex!$A$1:$I$4996,2,FALSE)</f>
        <v>BAJA</v>
      </c>
      <c r="N1988" s="83" t="str">
        <f>VLOOKUP(L1988,Kardex!$A$1:$I$4996,4,FALSE)</f>
        <v>BAJA</v>
      </c>
      <c r="O1988" s="83" t="str">
        <f>VLOOKUP(L1988,Kardex!$A$1:$I$4996,5,FALSE)</f>
        <v>BAJA</v>
      </c>
      <c r="P1988" s="49">
        <v>0.3</v>
      </c>
      <c r="Q1988" s="120">
        <f t="shared" si="63"/>
        <v>36.328049999999998</v>
      </c>
    </row>
    <row r="1989" spans="1:17" s="125" customFormat="1" ht="12" customHeight="1">
      <c r="A1989" s="83" t="s">
        <v>2311</v>
      </c>
      <c r="B1989" s="84" t="s">
        <v>1249</v>
      </c>
      <c r="C1989" s="34">
        <v>4012000506632</v>
      </c>
      <c r="D1989" s="35">
        <v>476.72</v>
      </c>
      <c r="E1989" s="67">
        <f t="shared" si="62"/>
        <v>71.507999999999996</v>
      </c>
      <c r="F1989" s="68">
        <v>0.15</v>
      </c>
      <c r="G1989" s="65"/>
      <c r="H1989" s="65" t="s">
        <v>2339</v>
      </c>
      <c r="I1989" s="127">
        <v>44572</v>
      </c>
      <c r="J1989" s="66" t="s">
        <v>2379</v>
      </c>
      <c r="K1989" s="83" t="s">
        <v>3702</v>
      </c>
      <c r="L1989" s="30">
        <v>99999</v>
      </c>
      <c r="M1989" s="83" t="str">
        <f>VLOOKUP(L1989,Kardex!$A$1:$I$4996,2,FALSE)</f>
        <v>SEGUROS</v>
      </c>
      <c r="N1989" s="83" t="str">
        <f>VLOOKUP(L1989,Kardex!$A$1:$I$4996,4,FALSE)</f>
        <v>SEGUROS</v>
      </c>
      <c r="O1989" s="83" t="str">
        <f>VLOOKUP(L1989,Kardex!$A$1:$I$4996,5,FALSE)</f>
        <v>SEGUROS</v>
      </c>
      <c r="P1989" s="49">
        <v>0.3</v>
      </c>
      <c r="Q1989" s="120">
        <f t="shared" si="63"/>
        <v>21.452399999999997</v>
      </c>
    </row>
    <row r="1990" spans="1:17" s="125" customFormat="1" ht="12" customHeight="1">
      <c r="A1990" s="83" t="s">
        <v>2311</v>
      </c>
      <c r="B1990" s="84" t="s">
        <v>1249</v>
      </c>
      <c r="C1990" s="34">
        <v>4012100096928</v>
      </c>
      <c r="D1990" s="35">
        <v>307.45999999999998</v>
      </c>
      <c r="E1990" s="67">
        <f t="shared" si="62"/>
        <v>39.97</v>
      </c>
      <c r="F1990" s="68">
        <v>0.13000065049112081</v>
      </c>
      <c r="G1990" s="65"/>
      <c r="H1990" s="65" t="s">
        <v>2339</v>
      </c>
      <c r="I1990" s="127">
        <v>44572</v>
      </c>
      <c r="J1990" s="66" t="s">
        <v>2379</v>
      </c>
      <c r="K1990" s="83" t="s">
        <v>2434</v>
      </c>
      <c r="L1990" s="30">
        <v>99999</v>
      </c>
      <c r="M1990" s="83" t="str">
        <f>VLOOKUP(L1990,Kardex!$A$1:$I$4996,2,FALSE)</f>
        <v>SEGUROS</v>
      </c>
      <c r="N1990" s="83" t="str">
        <f>VLOOKUP(L1990,Kardex!$A$1:$I$4996,4,FALSE)</f>
        <v>SEGUROS</v>
      </c>
      <c r="O1990" s="83" t="str">
        <f>VLOOKUP(L1990,Kardex!$A$1:$I$4996,5,FALSE)</f>
        <v>SEGUROS</v>
      </c>
      <c r="P1990" s="49">
        <v>0.3</v>
      </c>
      <c r="Q1990" s="120">
        <f t="shared" si="63"/>
        <v>11.991</v>
      </c>
    </row>
    <row r="1991" spans="1:17" s="125" customFormat="1" ht="12" customHeight="1">
      <c r="A1991" s="83" t="s">
        <v>2311</v>
      </c>
      <c r="B1991" s="84" t="s">
        <v>1249</v>
      </c>
      <c r="C1991" s="34">
        <v>4012100190925</v>
      </c>
      <c r="D1991" s="35">
        <v>466.65</v>
      </c>
      <c r="E1991" s="67">
        <f t="shared" si="62"/>
        <v>69.997499999999988</v>
      </c>
      <c r="F1991" s="68">
        <v>0.15</v>
      </c>
      <c r="G1991" s="65"/>
      <c r="H1991" s="65" t="s">
        <v>2339</v>
      </c>
      <c r="I1991" s="127">
        <v>44572</v>
      </c>
      <c r="J1991" s="66" t="s">
        <v>2322</v>
      </c>
      <c r="K1991" s="83" t="s">
        <v>2533</v>
      </c>
      <c r="L1991" s="30">
        <v>52366</v>
      </c>
      <c r="M1991" s="83" t="str">
        <f>VLOOKUP(L1991,Kardex!$A$1:$I$4996,2,FALSE)</f>
        <v>GUZMAN SOLORZA EFREN IVAN</v>
      </c>
      <c r="N1991" s="83" t="str">
        <f>VLOOKUP(L1991,Kardex!$A$1:$I$4996,4,FALSE)</f>
        <v>DIRECTOR DE CENTRO FINANCIERO</v>
      </c>
      <c r="O1991" s="83" t="str">
        <f>VLOOKUP(L1991,Kardex!$A$1:$I$4996,5,FALSE)</f>
        <v>MOR CUERNAVACA DOMINGO DIEZ</v>
      </c>
      <c r="P1991" s="49">
        <v>0.3</v>
      </c>
      <c r="Q1991" s="120">
        <f t="shared" si="63"/>
        <v>20.999249999999996</v>
      </c>
    </row>
    <row r="1992" spans="1:17" s="125" customFormat="1" ht="12" customHeight="1">
      <c r="A1992" s="83" t="s">
        <v>2311</v>
      </c>
      <c r="B1992" s="84" t="s">
        <v>1249</v>
      </c>
      <c r="C1992" s="34">
        <v>4012100224104</v>
      </c>
      <c r="D1992" s="35">
        <v>1816.48</v>
      </c>
      <c r="E1992" s="67">
        <f t="shared" si="62"/>
        <v>272.47199999999998</v>
      </c>
      <c r="F1992" s="68">
        <v>0.15</v>
      </c>
      <c r="G1992" s="65"/>
      <c r="H1992" s="65" t="s">
        <v>2308</v>
      </c>
      <c r="I1992" s="127">
        <v>44572</v>
      </c>
      <c r="J1992" s="66" t="s">
        <v>2322</v>
      </c>
      <c r="K1992" s="83" t="s">
        <v>4447</v>
      </c>
      <c r="L1992" s="30">
        <v>6431</v>
      </c>
      <c r="M1992" s="83" t="str">
        <f>VLOOKUP(L1992,Kardex!$A$1:$I$4996,2,FALSE)</f>
        <v>TINAJERO SOLIS BELVETH LIZETHE</v>
      </c>
      <c r="N1992" s="83" t="str">
        <f>VLOOKUP(L1992,Kardex!$A$1:$I$4996,4,FALSE)</f>
        <v>ASESOR SENIOR</v>
      </c>
      <c r="O1992" s="83" t="str">
        <f>VLOOKUP(L1992,Kardex!$A$1:$I$4996,5,FALSE)</f>
        <v>JAL ZAPOPAN MARIANO OTERO</v>
      </c>
      <c r="P1992" s="49">
        <v>0.3</v>
      </c>
      <c r="Q1992" s="120">
        <f t="shared" si="63"/>
        <v>81.741599999999991</v>
      </c>
    </row>
    <row r="1993" spans="1:17" s="125" customFormat="1" ht="12" customHeight="1">
      <c r="A1993" s="83" t="s">
        <v>2311</v>
      </c>
      <c r="B1993" s="84" t="s">
        <v>1249</v>
      </c>
      <c r="C1993" s="34">
        <v>4012100285459</v>
      </c>
      <c r="D1993" s="35">
        <v>834.17</v>
      </c>
      <c r="E1993" s="67">
        <f t="shared" si="62"/>
        <v>125.12549999999999</v>
      </c>
      <c r="F1993" s="68">
        <v>0.15</v>
      </c>
      <c r="G1993" s="65"/>
      <c r="H1993" s="65" t="s">
        <v>2339</v>
      </c>
      <c r="I1993" s="127">
        <v>44572</v>
      </c>
      <c r="J1993" s="66" t="s">
        <v>2322</v>
      </c>
      <c r="K1993" s="83" t="s">
        <v>2535</v>
      </c>
      <c r="L1993" s="30">
        <v>64041</v>
      </c>
      <c r="M1993" s="83" t="str">
        <f>VLOOKUP(L1993,Kardex!$A$1:$I$4996,2,FALSE)</f>
        <v>SEGUROS</v>
      </c>
      <c r="N1993" s="83" t="str">
        <f>VLOOKUP(L1993,Kardex!$A$1:$I$4996,4,FALSE)</f>
        <v>SEGUROS</v>
      </c>
      <c r="O1993" s="83" t="str">
        <f>VLOOKUP(L1993,Kardex!$A$1:$I$4996,5,FALSE)</f>
        <v>SEGUROS</v>
      </c>
      <c r="P1993" s="49">
        <v>0.3</v>
      </c>
      <c r="Q1993" s="120">
        <f t="shared" si="63"/>
        <v>37.537649999999992</v>
      </c>
    </row>
    <row r="1994" spans="1:17" s="125" customFormat="1" ht="12" customHeight="1">
      <c r="A1994" s="83" t="s">
        <v>2311</v>
      </c>
      <c r="B1994" s="84" t="s">
        <v>1249</v>
      </c>
      <c r="C1994" s="34">
        <v>4012100343675</v>
      </c>
      <c r="D1994" s="35">
        <v>300.37</v>
      </c>
      <c r="E1994" s="67">
        <f t="shared" si="62"/>
        <v>45.055500000000002</v>
      </c>
      <c r="F1994" s="68">
        <v>0.15</v>
      </c>
      <c r="G1994" s="65"/>
      <c r="H1994" s="65" t="s">
        <v>2339</v>
      </c>
      <c r="I1994" s="127">
        <v>44572</v>
      </c>
      <c r="J1994" s="66" t="s">
        <v>2322</v>
      </c>
      <c r="K1994" s="83" t="s">
        <v>3514</v>
      </c>
      <c r="L1994" s="30">
        <v>61600</v>
      </c>
      <c r="M1994" s="83" t="str">
        <f>VLOOKUP(L1994,Kardex!$A$1:$I$4996,2,FALSE)</f>
        <v>AGUILAR AYALA ARTURO</v>
      </c>
      <c r="N1994" s="83" t="str">
        <f>VLOOKUP(L1994,Kardex!$A$1:$I$4996,4,FALSE)</f>
        <v>ASESOR</v>
      </c>
      <c r="O1994" s="83" t="str">
        <f>VLOOKUP(L1994,Kardex!$A$1:$I$4996,5,FALSE)</f>
        <v>MICH MOR AV LAZARO CARDENAS</v>
      </c>
      <c r="P1994" s="49">
        <v>0.3</v>
      </c>
      <c r="Q1994" s="120">
        <f t="shared" si="63"/>
        <v>13.51665</v>
      </c>
    </row>
    <row r="1995" spans="1:17" s="125" customFormat="1" ht="12" customHeight="1">
      <c r="A1995" s="83" t="s">
        <v>2311</v>
      </c>
      <c r="B1995" s="84" t="s">
        <v>1249</v>
      </c>
      <c r="C1995" s="34">
        <v>4012100375206</v>
      </c>
      <c r="D1995" s="35">
        <v>410.34</v>
      </c>
      <c r="E1995" s="67">
        <f t="shared" si="62"/>
        <v>61.550999999999995</v>
      </c>
      <c r="F1995" s="68">
        <v>0.15</v>
      </c>
      <c r="G1995" s="65"/>
      <c r="H1995" s="65" t="s">
        <v>2339</v>
      </c>
      <c r="I1995" s="127">
        <v>44572</v>
      </c>
      <c r="J1995" s="66" t="s">
        <v>2322</v>
      </c>
      <c r="K1995" s="83" t="s">
        <v>3707</v>
      </c>
      <c r="L1995" s="30">
        <v>64638</v>
      </c>
      <c r="M1995" s="83" t="str">
        <f>VLOOKUP(L1995,Kardex!$A$1:$I$4996,2,FALSE)</f>
        <v>SEGUROS</v>
      </c>
      <c r="N1995" s="83" t="str">
        <f>VLOOKUP(L1995,Kardex!$A$1:$I$4996,4,FALSE)</f>
        <v>SEGUROS</v>
      </c>
      <c r="O1995" s="83" t="str">
        <f>VLOOKUP(L1995,Kardex!$A$1:$I$4996,5,FALSE)</f>
        <v>SEGUROS</v>
      </c>
      <c r="P1995" s="49">
        <v>0.3</v>
      </c>
      <c r="Q1995" s="120">
        <f t="shared" si="63"/>
        <v>18.465299999999999</v>
      </c>
    </row>
    <row r="1996" spans="1:17" s="125" customFormat="1" ht="12" customHeight="1">
      <c r="A1996" s="83" t="s">
        <v>2311</v>
      </c>
      <c r="B1996" s="84" t="s">
        <v>1249</v>
      </c>
      <c r="C1996" s="34">
        <v>4012100404127</v>
      </c>
      <c r="D1996" s="35">
        <v>4799.1099999999997</v>
      </c>
      <c r="E1996" s="67">
        <f t="shared" si="62"/>
        <v>719.86649999999997</v>
      </c>
      <c r="F1996" s="68">
        <v>0.15</v>
      </c>
      <c r="G1996" s="65"/>
      <c r="H1996" s="65" t="s">
        <v>2266</v>
      </c>
      <c r="I1996" s="127">
        <v>44572</v>
      </c>
      <c r="J1996" s="66" t="s">
        <v>2322</v>
      </c>
      <c r="K1996" s="83" t="s">
        <v>4448</v>
      </c>
      <c r="L1996" s="30">
        <v>63946</v>
      </c>
      <c r="M1996" s="83" t="str">
        <f>VLOOKUP(L1996,Kardex!$A$1:$I$4996,2,FALSE)</f>
        <v>CERVANTES SALAS MARCO</v>
      </c>
      <c r="N1996" s="83" t="str">
        <f>VLOOKUP(L1996,Kardex!$A$1:$I$4996,4,FALSE)</f>
        <v>ASESOR</v>
      </c>
      <c r="O1996" s="83" t="str">
        <f>VLOOKUP(L1996,Kardex!$A$1:$I$4996,5,FALSE)</f>
        <v>CD MX SANTA FE GLEZ CAMARENA</v>
      </c>
      <c r="P1996" s="49">
        <v>0.3</v>
      </c>
      <c r="Q1996" s="120">
        <f t="shared" si="63"/>
        <v>215.95994999999999</v>
      </c>
    </row>
    <row r="1997" spans="1:17" s="125" customFormat="1" ht="12" customHeight="1">
      <c r="A1997" s="83" t="s">
        <v>2311</v>
      </c>
      <c r="B1997" s="84" t="s">
        <v>1249</v>
      </c>
      <c r="C1997" s="34">
        <v>4012200005899</v>
      </c>
      <c r="D1997" s="35">
        <v>2776.38</v>
      </c>
      <c r="E1997" s="67">
        <f t="shared" si="62"/>
        <v>416.45699999999999</v>
      </c>
      <c r="F1997" s="68">
        <v>0.15</v>
      </c>
      <c r="G1997" s="65"/>
      <c r="H1997" s="65" t="s">
        <v>2266</v>
      </c>
      <c r="I1997" s="127">
        <v>44572</v>
      </c>
      <c r="J1997" s="66" t="s">
        <v>2322</v>
      </c>
      <c r="K1997" s="83" t="s">
        <v>4449</v>
      </c>
      <c r="L1997" s="30">
        <v>52258</v>
      </c>
      <c r="M1997" s="83" t="str">
        <f>VLOOKUP(L1997,Kardex!$A$1:$I$4996,2,FALSE)</f>
        <v>AGUILAR HERNANDEZ MIGUEL</v>
      </c>
      <c r="N1997" s="83" t="str">
        <f>VLOOKUP(L1997,Kardex!$A$1:$I$4996,4,FALSE)</f>
        <v>ASESOR SENIOR</v>
      </c>
      <c r="O1997" s="83" t="str">
        <f>VLOOKUP(L1997,Kardex!$A$1:$I$4996,5,FALSE)</f>
        <v>EDO MEX SATELITE</v>
      </c>
      <c r="P1997" s="49">
        <v>0.3</v>
      </c>
      <c r="Q1997" s="120">
        <f t="shared" si="63"/>
        <v>124.93709999999999</v>
      </c>
    </row>
    <row r="1998" spans="1:17" s="125" customFormat="1" ht="12" customHeight="1">
      <c r="A1998" s="83" t="s">
        <v>2311</v>
      </c>
      <c r="B1998" s="84" t="s">
        <v>1249</v>
      </c>
      <c r="C1998" s="34">
        <v>4012200007798</v>
      </c>
      <c r="D1998" s="35">
        <v>7492.29</v>
      </c>
      <c r="E1998" s="67">
        <f t="shared" si="62"/>
        <v>1123.8434999999999</v>
      </c>
      <c r="F1998" s="68">
        <v>0.15</v>
      </c>
      <c r="G1998" s="65"/>
      <c r="H1998" s="65" t="s">
        <v>2266</v>
      </c>
      <c r="I1998" s="127">
        <v>44572</v>
      </c>
      <c r="J1998" s="66" t="s">
        <v>2322</v>
      </c>
      <c r="K1998" s="83" t="s">
        <v>4450</v>
      </c>
      <c r="L1998" s="30">
        <v>61087</v>
      </c>
      <c r="M1998" s="83" t="str">
        <f>VLOOKUP(L1998,Kardex!$A$1:$I$4996,2,FALSE)</f>
        <v>CALDERON PANIAGUA FERMIN</v>
      </c>
      <c r="N1998" s="83" t="str">
        <f>VLOOKUP(L1998,Kardex!$A$1:$I$4996,4,FALSE)</f>
        <v>ASESOR</v>
      </c>
      <c r="O1998" s="83" t="str">
        <f>VLOOKUP(L1998,Kardex!$A$1:$I$4996,5,FALSE)</f>
        <v>CD MX JULIO VERNE POLANCO</v>
      </c>
      <c r="P1998" s="49">
        <v>0.3</v>
      </c>
      <c r="Q1998" s="120">
        <f t="shared" si="63"/>
        <v>337.15304999999995</v>
      </c>
    </row>
    <row r="1999" spans="1:17" s="125" customFormat="1" ht="12" customHeight="1">
      <c r="A1999" s="83" t="s">
        <v>2332</v>
      </c>
      <c r="B1999" s="84" t="s">
        <v>1249</v>
      </c>
      <c r="C1999" s="34">
        <v>1002100000286</v>
      </c>
      <c r="D1999" s="35">
        <v>2500</v>
      </c>
      <c r="E1999" s="67">
        <f t="shared" si="62"/>
        <v>650</v>
      </c>
      <c r="F1999" s="68">
        <v>0.26</v>
      </c>
      <c r="G1999" s="65"/>
      <c r="H1999" s="65" t="s">
        <v>2266</v>
      </c>
      <c r="I1999" s="127">
        <v>44573</v>
      </c>
      <c r="J1999" s="66" t="s">
        <v>2379</v>
      </c>
      <c r="K1999" s="83" t="s">
        <v>4451</v>
      </c>
      <c r="L1999" s="30">
        <v>52313</v>
      </c>
      <c r="M1999" s="83" t="str">
        <f>VLOOKUP(L1999,Kardex!$A$1:$I$4996,2,FALSE)</f>
        <v>SERNA BLANCO ELIZABETH</v>
      </c>
      <c r="N1999" s="83" t="str">
        <f>VLOOKUP(L1999,Kardex!$A$1:$I$4996,4,FALSE)</f>
        <v>ASESOR SENIOR</v>
      </c>
      <c r="O1999" s="83" t="str">
        <f>VLOOKUP(L1999,Kardex!$A$1:$I$4996,5,FALSE)</f>
        <v>CD MX LINDAVISTA</v>
      </c>
      <c r="P1999" s="49">
        <v>0.3</v>
      </c>
      <c r="Q1999" s="120">
        <f t="shared" si="63"/>
        <v>195</v>
      </c>
    </row>
    <row r="2000" spans="1:17" s="125" customFormat="1" ht="12" customHeight="1">
      <c r="A2000" s="83" t="s">
        <v>2332</v>
      </c>
      <c r="B2000" s="84" t="s">
        <v>1249</v>
      </c>
      <c r="C2000" s="34">
        <v>1002100010711</v>
      </c>
      <c r="D2000" s="35">
        <v>-2500</v>
      </c>
      <c r="E2000" s="67">
        <f t="shared" si="62"/>
        <v>-650</v>
      </c>
      <c r="F2000" s="68">
        <v>0.26</v>
      </c>
      <c r="G2000" s="65"/>
      <c r="H2000" s="65" t="s">
        <v>2266</v>
      </c>
      <c r="I2000" s="127">
        <v>44573</v>
      </c>
      <c r="J2000" s="66" t="s">
        <v>2322</v>
      </c>
      <c r="K2000" s="83" t="s">
        <v>4452</v>
      </c>
      <c r="L2000" s="30">
        <v>64180</v>
      </c>
      <c r="M2000" s="83" t="str">
        <f>VLOOKUP(L2000,Kardex!$A$1:$I$4996,2,FALSE)</f>
        <v>JOHNSTON PIMENTEL MARIA EVELINA</v>
      </c>
      <c r="N2000" s="83" t="str">
        <f>VLOOKUP(L2000,Kardex!$A$1:$I$4996,4,FALSE)</f>
        <v>ASESOR</v>
      </c>
      <c r="O2000" s="83" t="str">
        <f>VLOOKUP(L2000,Kardex!$A$1:$I$4996,5,FALSE)</f>
        <v>CD MX JULIO VERNE POLANCO</v>
      </c>
      <c r="P2000" s="49">
        <v>0.3</v>
      </c>
      <c r="Q2000" s="120">
        <f t="shared" si="63"/>
        <v>-195</v>
      </c>
    </row>
    <row r="2001" spans="1:18" s="125" customFormat="1" ht="12" customHeight="1">
      <c r="A2001" s="83" t="s">
        <v>2332</v>
      </c>
      <c r="B2001" s="84" t="s">
        <v>1249</v>
      </c>
      <c r="C2001" s="34">
        <v>1002200000305</v>
      </c>
      <c r="D2001" s="35">
        <v>5000</v>
      </c>
      <c r="E2001" s="67">
        <f t="shared" si="62"/>
        <v>1300</v>
      </c>
      <c r="F2001" s="68">
        <v>0.26</v>
      </c>
      <c r="G2001" s="65"/>
      <c r="H2001" s="65" t="s">
        <v>2266</v>
      </c>
      <c r="I2001" s="127">
        <v>44573</v>
      </c>
      <c r="J2001" s="66" t="s">
        <v>2322</v>
      </c>
      <c r="K2001" s="83" t="s">
        <v>4453</v>
      </c>
      <c r="L2001" s="30">
        <v>63358</v>
      </c>
      <c r="M2001" s="83" t="str">
        <f>VLOOKUP(L2001,Kardex!$A$1:$I$4996,2,FALSE)</f>
        <v>DAVILA CAMACHO CARLOS EDUARDO</v>
      </c>
      <c r="N2001" s="83" t="str">
        <f>VLOOKUP(L2001,Kardex!$A$1:$I$4996,4,FALSE)</f>
        <v>INTERNO</v>
      </c>
      <c r="O2001" s="83" t="str">
        <f>VLOOKUP(L2001,Kardex!$A$1:$I$4996,5,FALSE)</f>
        <v>EDO MEX METEPEC PLAZA IZAR</v>
      </c>
      <c r="P2001" s="49">
        <v>0.3</v>
      </c>
      <c r="Q2001" s="120">
        <f t="shared" si="63"/>
        <v>390</v>
      </c>
    </row>
    <row r="2002" spans="1:18" s="125" customFormat="1" ht="12" customHeight="1">
      <c r="A2002" s="83" t="s">
        <v>2332</v>
      </c>
      <c r="B2002" s="84" t="s">
        <v>1249</v>
      </c>
      <c r="C2002" s="34">
        <v>1002200000310</v>
      </c>
      <c r="D2002" s="35">
        <v>5000</v>
      </c>
      <c r="E2002" s="67">
        <f t="shared" si="62"/>
        <v>1300</v>
      </c>
      <c r="F2002" s="68">
        <v>0.26</v>
      </c>
      <c r="G2002" s="65"/>
      <c r="H2002" s="65" t="s">
        <v>2266</v>
      </c>
      <c r="I2002" s="127">
        <v>44573</v>
      </c>
      <c r="J2002" s="66" t="s">
        <v>2322</v>
      </c>
      <c r="K2002" s="83" t="s">
        <v>4454</v>
      </c>
      <c r="L2002" s="30">
        <v>62709</v>
      </c>
      <c r="M2002" s="83" t="str">
        <f>VLOOKUP(L2002,Kardex!$A$1:$I$4996,2,FALSE)</f>
        <v>SANCHEZ HUIZAR MARITZA</v>
      </c>
      <c r="N2002" s="83" t="str">
        <f>VLOOKUP(L2002,Kardex!$A$1:$I$4996,4,FALSE)</f>
        <v>ASESOR</v>
      </c>
      <c r="O2002" s="83" t="str">
        <f>VLOOKUP(L2002,Kardex!$A$1:$I$4996,5,FALSE)</f>
        <v>JAL GDL PLAZA MEXICO</v>
      </c>
      <c r="P2002" s="49">
        <v>0.3</v>
      </c>
      <c r="Q2002" s="120">
        <f t="shared" si="63"/>
        <v>390</v>
      </c>
    </row>
    <row r="2003" spans="1:18" s="125" customFormat="1" ht="12" customHeight="1">
      <c r="A2003" s="83" t="s">
        <v>2335</v>
      </c>
      <c r="B2003" s="84" t="s">
        <v>1249</v>
      </c>
      <c r="C2003" s="34">
        <v>2882000017671</v>
      </c>
      <c r="D2003" s="35">
        <v>998.68</v>
      </c>
      <c r="E2003" s="67">
        <f t="shared" si="62"/>
        <v>189.7492</v>
      </c>
      <c r="F2003" s="68">
        <v>0.19</v>
      </c>
      <c r="G2003" s="65"/>
      <c r="H2003" s="65" t="s">
        <v>3784</v>
      </c>
      <c r="I2003" s="127">
        <v>44573</v>
      </c>
      <c r="J2003" s="66" t="s">
        <v>2379</v>
      </c>
      <c r="K2003" s="83" t="s">
        <v>2537</v>
      </c>
      <c r="L2003" s="30">
        <v>63804</v>
      </c>
      <c r="M2003" s="83" t="str">
        <f>VLOOKUP(L2003,Kardex!$A$1:$I$4996,2,FALSE)</f>
        <v>MORA HERNANDEZ JOAQUIN ALBERTO</v>
      </c>
      <c r="N2003" s="83" t="str">
        <f>VLOOKUP(L2003,Kardex!$A$1:$I$4996,4,FALSE)</f>
        <v>ASESOR</v>
      </c>
      <c r="O2003" s="83" t="str">
        <f>VLOOKUP(L2003,Kardex!$A$1:$I$4996,5,FALSE)</f>
        <v>AGS AGUASCALIENTES NTE 509</v>
      </c>
      <c r="P2003" s="49">
        <v>0.3</v>
      </c>
      <c r="Q2003" s="120">
        <f t="shared" si="63"/>
        <v>56.924759999999999</v>
      </c>
    </row>
    <row r="2004" spans="1:18" s="125" customFormat="1" ht="12" customHeight="1">
      <c r="A2004" s="83" t="s">
        <v>2335</v>
      </c>
      <c r="B2004" s="84" t="s">
        <v>1249</v>
      </c>
      <c r="C2004" s="34">
        <v>2882100002769</v>
      </c>
      <c r="D2004" s="35">
        <v>11759.09</v>
      </c>
      <c r="E2004" s="67">
        <f t="shared" si="62"/>
        <v>1999.05</v>
      </c>
      <c r="F2004" s="68">
        <v>0.17000039969079239</v>
      </c>
      <c r="G2004" s="65"/>
      <c r="H2004" s="65" t="s">
        <v>2266</v>
      </c>
      <c r="I2004" s="127">
        <v>44573</v>
      </c>
      <c r="J2004" s="66" t="s">
        <v>2379</v>
      </c>
      <c r="K2004" s="83" t="s">
        <v>4455</v>
      </c>
      <c r="L2004" s="30">
        <v>64301</v>
      </c>
      <c r="M2004" s="83" t="s">
        <v>4718</v>
      </c>
      <c r="N2004" s="83" t="s">
        <v>4718</v>
      </c>
      <c r="O2004" s="83" t="s">
        <v>4718</v>
      </c>
      <c r="P2004" s="49">
        <v>0.3</v>
      </c>
      <c r="Q2004" s="120">
        <f t="shared" si="63"/>
        <v>599.71499999999992</v>
      </c>
    </row>
    <row r="2005" spans="1:18" s="125" customFormat="1" ht="12" customHeight="1">
      <c r="A2005" s="83" t="s">
        <v>2311</v>
      </c>
      <c r="B2005" s="84" t="s">
        <v>1249</v>
      </c>
      <c r="C2005" s="34">
        <v>4011900204835</v>
      </c>
      <c r="D2005" s="35">
        <v>381.59</v>
      </c>
      <c r="E2005" s="67">
        <f t="shared" si="62"/>
        <v>57.238499999999995</v>
      </c>
      <c r="F2005" s="68">
        <v>0.15</v>
      </c>
      <c r="G2005" s="65"/>
      <c r="H2005" s="65" t="s">
        <v>2339</v>
      </c>
      <c r="I2005" s="127">
        <v>44573</v>
      </c>
      <c r="J2005" s="66" t="s">
        <v>2379</v>
      </c>
      <c r="K2005" s="83" t="s">
        <v>2538</v>
      </c>
      <c r="L2005" s="30">
        <v>51296</v>
      </c>
      <c r="M2005" s="83" t="str">
        <f>VLOOKUP(L2005,Kardex!$A$1:$I$4996,2,FALSE)</f>
        <v>ARAIZA ARREOLA GLENDA JANET</v>
      </c>
      <c r="N2005" s="83" t="str">
        <f>VLOOKUP(L2005,Kardex!$A$1:$I$4996,4,FALSE)</f>
        <v>EJECUTIVO DE SERVICIO</v>
      </c>
      <c r="O2005" s="83" t="str">
        <f>VLOOKUP(L2005,Kardex!$A$1:$I$4996,5,FALSE)</f>
        <v>BAJA</v>
      </c>
      <c r="P2005" s="49">
        <v>0.3</v>
      </c>
      <c r="Q2005" s="120">
        <f t="shared" si="63"/>
        <v>17.171549999999996</v>
      </c>
    </row>
    <row r="2006" spans="1:18" s="125" customFormat="1" ht="12" customHeight="1">
      <c r="A2006" s="83" t="s">
        <v>2311</v>
      </c>
      <c r="B2006" s="84" t="s">
        <v>1249</v>
      </c>
      <c r="C2006" s="34">
        <v>4011900331746</v>
      </c>
      <c r="D2006" s="35">
        <v>775.75</v>
      </c>
      <c r="E2006" s="67">
        <f t="shared" si="62"/>
        <v>116.3625</v>
      </c>
      <c r="F2006" s="68">
        <v>0.15</v>
      </c>
      <c r="G2006" s="65"/>
      <c r="H2006" s="65" t="s">
        <v>2339</v>
      </c>
      <c r="I2006" s="127">
        <v>44573</v>
      </c>
      <c r="J2006" s="66" t="s">
        <v>2379</v>
      </c>
      <c r="K2006" s="83" t="s">
        <v>2539</v>
      </c>
      <c r="L2006" s="30">
        <v>60546</v>
      </c>
      <c r="M2006" s="83" t="str">
        <f>VLOOKUP(L2006,Kardex!$A$1:$I$4996,2,FALSE)</f>
        <v>DIAZ ASCENCIO MARIBEL</v>
      </c>
      <c r="N2006" s="83" t="str">
        <f>VLOOKUP(L2006,Kardex!$A$1:$I$4996,4,FALSE)</f>
        <v>EJECUTIVO DE SERVICIO</v>
      </c>
      <c r="O2006" s="83" t="str">
        <f>VLOOKUP(L2006,Kardex!$A$1:$I$4996,5,FALSE)</f>
        <v>GTO SMA PLAZA LUCIERNAGA</v>
      </c>
      <c r="P2006" s="49">
        <v>0.3</v>
      </c>
      <c r="Q2006" s="120">
        <f t="shared" si="63"/>
        <v>34.908749999999998</v>
      </c>
    </row>
    <row r="2007" spans="1:18" s="125" customFormat="1" ht="12" customHeight="1">
      <c r="A2007" s="83" t="s">
        <v>2311</v>
      </c>
      <c r="B2007" s="84" t="s">
        <v>1249</v>
      </c>
      <c r="C2007" s="34">
        <v>4012000011174</v>
      </c>
      <c r="D2007" s="35">
        <v>3693.69</v>
      </c>
      <c r="E2007" s="67">
        <f t="shared" si="62"/>
        <v>554.05349999999999</v>
      </c>
      <c r="F2007" s="68">
        <v>0.15</v>
      </c>
      <c r="G2007" s="65"/>
      <c r="H2007" s="65" t="s">
        <v>2308</v>
      </c>
      <c r="I2007" s="127">
        <v>44573</v>
      </c>
      <c r="J2007" s="66" t="s">
        <v>2379</v>
      </c>
      <c r="K2007" s="83" t="s">
        <v>4456</v>
      </c>
      <c r="L2007" s="30">
        <v>61331</v>
      </c>
      <c r="M2007" s="83" t="str">
        <f>VLOOKUP(L2007,Kardex!$A$1:$I$4996,2,FALSE)</f>
        <v>GONZALEZ SANCHEZ  JOSEFINA</v>
      </c>
      <c r="N2007" s="83" t="str">
        <f>VLOOKUP(L2007,Kardex!$A$1:$I$4996,4,FALSE)</f>
        <v>ASESOR</v>
      </c>
      <c r="O2007" s="83" t="str">
        <f>VLOOKUP(L2007,Kardex!$A$1:$I$4996,5,FALSE)</f>
        <v>CD MX ALTAVISTA</v>
      </c>
      <c r="P2007" s="49">
        <v>0.3</v>
      </c>
      <c r="Q2007" s="120">
        <f t="shared" si="63"/>
        <v>166.21605</v>
      </c>
    </row>
    <row r="2008" spans="1:18" s="125" customFormat="1" ht="12" customHeight="1">
      <c r="A2008" s="83" t="s">
        <v>2311</v>
      </c>
      <c r="B2008" s="84" t="s">
        <v>1249</v>
      </c>
      <c r="C2008" s="34">
        <v>4012000016356</v>
      </c>
      <c r="D2008" s="35">
        <v>-772.12</v>
      </c>
      <c r="E2008" s="67">
        <f t="shared" si="62"/>
        <v>-115.818</v>
      </c>
      <c r="F2008" s="68">
        <v>0.15</v>
      </c>
      <c r="G2008" s="65"/>
      <c r="H2008" s="65" t="s">
        <v>2266</v>
      </c>
      <c r="I2008" s="127">
        <v>44573</v>
      </c>
      <c r="J2008" s="66" t="s">
        <v>2379</v>
      </c>
      <c r="K2008" s="83" t="s">
        <v>4457</v>
      </c>
      <c r="L2008" s="30">
        <v>60741</v>
      </c>
      <c r="M2008" s="83" t="str">
        <f>VLOOKUP(L2008,Kardex!$A$1:$I$4996,2,FALSE)</f>
        <v>SEGUROS</v>
      </c>
      <c r="N2008" s="83" t="str">
        <f>VLOOKUP(L2008,Kardex!$A$1:$I$4996,4,FALSE)</f>
        <v>SEGUROS</v>
      </c>
      <c r="O2008" s="83" t="str">
        <f>VLOOKUP(L2008,Kardex!$A$1:$I$4996,5,FALSE)</f>
        <v>SEGUROS</v>
      </c>
      <c r="P2008" s="49">
        <v>0.3</v>
      </c>
      <c r="Q2008" s="120">
        <f t="shared" si="63"/>
        <v>-34.745399999999997</v>
      </c>
    </row>
    <row r="2009" spans="1:18" s="125" customFormat="1" ht="12" customHeight="1">
      <c r="A2009" s="83" t="s">
        <v>2311</v>
      </c>
      <c r="B2009" s="84" t="s">
        <v>1249</v>
      </c>
      <c r="C2009" s="34">
        <v>4012000077912</v>
      </c>
      <c r="D2009" s="35">
        <v>272.07</v>
      </c>
      <c r="E2009" s="67">
        <f t="shared" si="62"/>
        <v>40.810499999999998</v>
      </c>
      <c r="F2009" s="68">
        <v>0.15</v>
      </c>
      <c r="G2009" s="65"/>
      <c r="H2009" s="65" t="s">
        <v>2339</v>
      </c>
      <c r="I2009" s="127">
        <v>44573</v>
      </c>
      <c r="J2009" s="66" t="s">
        <v>2379</v>
      </c>
      <c r="K2009" s="83" t="s">
        <v>2540</v>
      </c>
      <c r="L2009" s="30">
        <v>61167</v>
      </c>
      <c r="M2009" s="83" t="str">
        <f>VLOOKUP(L2009,Kardex!$A$1:$I$4996,2,FALSE)</f>
        <v>VIESCA GARCIA RODRIGO</v>
      </c>
      <c r="N2009" s="83" t="str">
        <f>VLOOKUP(L2009,Kardex!$A$1:$I$4996,4,FALSE)</f>
        <v>DIRECTOR DE CENTRO FINANCIERO</v>
      </c>
      <c r="O2009" s="83" t="str">
        <f>VLOOKUP(L2009,Kardex!$A$1:$I$4996,5,FALSE)</f>
        <v>CD MX PATIO UNIVERSIDAD</v>
      </c>
      <c r="P2009" s="49">
        <v>0.3</v>
      </c>
      <c r="Q2009" s="120">
        <f t="shared" si="63"/>
        <v>12.243149999999998</v>
      </c>
    </row>
    <row r="2010" spans="1:18" s="125" customFormat="1" ht="12" customHeight="1">
      <c r="A2010" s="83" t="s">
        <v>2311</v>
      </c>
      <c r="B2010" s="84" t="s">
        <v>1249</v>
      </c>
      <c r="C2010" s="34">
        <v>4012000125296</v>
      </c>
      <c r="D2010" s="35">
        <v>677.53</v>
      </c>
      <c r="E2010" s="67">
        <f t="shared" si="62"/>
        <v>101.62949999999999</v>
      </c>
      <c r="F2010" s="68">
        <v>0.15</v>
      </c>
      <c r="G2010" s="65"/>
      <c r="H2010" s="65" t="s">
        <v>2339</v>
      </c>
      <c r="I2010" s="127">
        <v>44573</v>
      </c>
      <c r="J2010" s="66" t="s">
        <v>2379</v>
      </c>
      <c r="K2010" s="83" t="s">
        <v>2541</v>
      </c>
      <c r="L2010" s="30">
        <v>63967</v>
      </c>
      <c r="M2010" s="83" t="str">
        <f>VLOOKUP(L2010,Kardex!$A$1:$I$4996,2,FALSE)</f>
        <v>HINOJOSA JUAREZ SCHEDAR</v>
      </c>
      <c r="N2010" s="83" t="str">
        <f>VLOOKUP(L2010,Kardex!$A$1:$I$4996,4,FALSE)</f>
        <v>ASESOR</v>
      </c>
      <c r="O2010" s="83" t="str">
        <f>VLOOKUP(L2010,Kardex!$A$1:$I$4996,5,FALSE)</f>
        <v>TAMPS TAMPICO AV HIDALGO</v>
      </c>
      <c r="P2010" s="49">
        <v>0.3</v>
      </c>
      <c r="Q2010" s="120">
        <f t="shared" si="63"/>
        <v>30.488849999999996</v>
      </c>
    </row>
    <row r="2011" spans="1:18" s="125" customFormat="1" ht="12" customHeight="1">
      <c r="A2011" s="83" t="s">
        <v>2311</v>
      </c>
      <c r="B2011" s="84" t="s">
        <v>1249</v>
      </c>
      <c r="C2011" s="34">
        <v>4012000224848</v>
      </c>
      <c r="D2011" s="35">
        <v>288.02999999999997</v>
      </c>
      <c r="E2011" s="67">
        <f t="shared" si="62"/>
        <v>43.204499999999996</v>
      </c>
      <c r="F2011" s="68">
        <v>0.15</v>
      </c>
      <c r="G2011" s="65"/>
      <c r="H2011" s="65" t="s">
        <v>2339</v>
      </c>
      <c r="I2011" s="127">
        <v>44573</v>
      </c>
      <c r="J2011" s="66" t="s">
        <v>2379</v>
      </c>
      <c r="K2011" s="83" t="s">
        <v>2542</v>
      </c>
      <c r="L2011" s="30">
        <v>52428</v>
      </c>
      <c r="M2011" s="83" t="str">
        <f>VLOOKUP(L2011,Kardex!$A$1:$I$4996,2,FALSE)</f>
        <v>BAÑUELOS BARRERA LLUVIA AMPARO</v>
      </c>
      <c r="N2011" s="83" t="str">
        <f>VLOOKUP(L2011,Kardex!$A$1:$I$4996,4,FALSE)</f>
        <v>ASESOR</v>
      </c>
      <c r="O2011" s="83" t="str">
        <f>VLOOKUP(L2011,Kardex!$A$1:$I$4996,5,FALSE)</f>
        <v>CD MX ALTAVISTA</v>
      </c>
      <c r="P2011" s="49">
        <v>0.3</v>
      </c>
      <c r="Q2011" s="120">
        <f t="shared" si="63"/>
        <v>12.961349999999998</v>
      </c>
    </row>
    <row r="2012" spans="1:18" s="125" customFormat="1" ht="12" customHeight="1">
      <c r="A2012" s="83" t="s">
        <v>2311</v>
      </c>
      <c r="B2012" s="84" t="s">
        <v>1249</v>
      </c>
      <c r="C2012" s="34">
        <v>4012100184812</v>
      </c>
      <c r="D2012" s="35">
        <v>361.07</v>
      </c>
      <c r="E2012" s="67">
        <f t="shared" si="62"/>
        <v>54.160499999999999</v>
      </c>
      <c r="F2012" s="68">
        <v>0.15</v>
      </c>
      <c r="G2012" s="65"/>
      <c r="H2012" s="65" t="s">
        <v>2339</v>
      </c>
      <c r="I2012" s="127">
        <v>44573</v>
      </c>
      <c r="J2012" s="66" t="s">
        <v>2322</v>
      </c>
      <c r="K2012" s="83" t="s">
        <v>2488</v>
      </c>
      <c r="L2012" s="30">
        <v>61815</v>
      </c>
      <c r="M2012" s="83" t="str">
        <f>VLOOKUP(L2012,Kardex!$A$1:$I$4996,2,FALSE)</f>
        <v>RODRIGUEZ AVIÑA MARISOL ALEJANDRA</v>
      </c>
      <c r="N2012" s="83" t="str">
        <f>VLOOKUP(L2012,Kardex!$A$1:$I$4996,4,FALSE)</f>
        <v>OPERADOR TELEFONICO</v>
      </c>
      <c r="O2012" s="83" t="str">
        <f>VLOOKUP(L2012,Kardex!$A$1:$I$4996,5,FALSE)</f>
        <v>SERVICIOS CAT</v>
      </c>
      <c r="P2012" s="49">
        <v>0.15</v>
      </c>
      <c r="Q2012" s="120">
        <f t="shared" si="63"/>
        <v>8.1240749999999995</v>
      </c>
      <c r="R2012" s="125">
        <f>VLOOKUP(C2012,'Historico Cat'!$D$2:$S$140,16,FALSE)</f>
        <v>95591939</v>
      </c>
    </row>
    <row r="2013" spans="1:18" s="125" customFormat="1" ht="12" customHeight="1">
      <c r="A2013" s="83" t="s">
        <v>2311</v>
      </c>
      <c r="B2013" s="84" t="s">
        <v>1249</v>
      </c>
      <c r="C2013" s="34">
        <v>4012100191665</v>
      </c>
      <c r="D2013" s="35">
        <v>297.44</v>
      </c>
      <c r="E2013" s="67">
        <f t="shared" si="62"/>
        <v>44.616</v>
      </c>
      <c r="F2013" s="68">
        <v>0.15</v>
      </c>
      <c r="G2013" s="65"/>
      <c r="H2013" s="65" t="s">
        <v>2339</v>
      </c>
      <c r="I2013" s="127">
        <v>44573</v>
      </c>
      <c r="J2013" s="66" t="s">
        <v>2322</v>
      </c>
      <c r="K2013" s="83" t="s">
        <v>2533</v>
      </c>
      <c r="L2013" s="30">
        <v>52366</v>
      </c>
      <c r="M2013" s="83" t="str">
        <f>VLOOKUP(L2013,Kardex!$A$1:$I$4996,2,FALSE)</f>
        <v>GUZMAN SOLORZA EFREN IVAN</v>
      </c>
      <c r="N2013" s="83" t="str">
        <f>VLOOKUP(L2013,Kardex!$A$1:$I$4996,4,FALSE)</f>
        <v>DIRECTOR DE CENTRO FINANCIERO</v>
      </c>
      <c r="O2013" s="83" t="str">
        <f>VLOOKUP(L2013,Kardex!$A$1:$I$4996,5,FALSE)</f>
        <v>MOR CUERNAVACA DOMINGO DIEZ</v>
      </c>
      <c r="P2013" s="49">
        <v>0.3</v>
      </c>
      <c r="Q2013" s="120">
        <f t="shared" si="63"/>
        <v>13.3848</v>
      </c>
    </row>
    <row r="2014" spans="1:18" s="125" customFormat="1" ht="12" customHeight="1">
      <c r="A2014" s="83" t="s">
        <v>2311</v>
      </c>
      <c r="B2014" s="84" t="s">
        <v>1249</v>
      </c>
      <c r="C2014" s="34">
        <v>4012100217547</v>
      </c>
      <c r="D2014" s="35">
        <v>1757.41</v>
      </c>
      <c r="E2014" s="67">
        <f t="shared" si="62"/>
        <v>263.61149999999998</v>
      </c>
      <c r="F2014" s="68">
        <v>0.15</v>
      </c>
      <c r="G2014" s="65"/>
      <c r="H2014" s="65" t="s">
        <v>2308</v>
      </c>
      <c r="I2014" s="127">
        <v>44573</v>
      </c>
      <c r="J2014" s="66" t="s">
        <v>2322</v>
      </c>
      <c r="K2014" s="83" t="s">
        <v>4458</v>
      </c>
      <c r="L2014" s="30">
        <v>63239</v>
      </c>
      <c r="M2014" s="83" t="str">
        <f>VLOOKUP(L2014,Kardex!$A$1:$I$4996,2,FALSE)</f>
        <v>RODRIGUEZ OROZCO ILSE ALEJANDRA</v>
      </c>
      <c r="N2014" s="83" t="str">
        <f>VLOOKUP(L2014,Kardex!$A$1:$I$4996,4,FALSE)</f>
        <v>ASESOR BANCA SOLUCIONES</v>
      </c>
      <c r="O2014" s="83" t="str">
        <f>VLOOKUP(L2014,Kardex!$A$1:$I$4996,5,FALSE)</f>
        <v>COAH TORREON B INDEPENDENCIA</v>
      </c>
      <c r="P2014" s="49">
        <v>0.3</v>
      </c>
      <c r="Q2014" s="120">
        <f t="shared" si="63"/>
        <v>79.083449999999985</v>
      </c>
    </row>
    <row r="2015" spans="1:18" s="125" customFormat="1" ht="12" customHeight="1">
      <c r="A2015" s="83" t="s">
        <v>2311</v>
      </c>
      <c r="B2015" s="84" t="s">
        <v>1249</v>
      </c>
      <c r="C2015" s="34">
        <v>4012100256091</v>
      </c>
      <c r="D2015" s="35">
        <v>198.51</v>
      </c>
      <c r="E2015" s="67">
        <f t="shared" si="62"/>
        <v>29.776499999999999</v>
      </c>
      <c r="F2015" s="68">
        <v>0.15</v>
      </c>
      <c r="G2015" s="65"/>
      <c r="H2015" s="65" t="s">
        <v>2339</v>
      </c>
      <c r="I2015" s="127">
        <v>44573</v>
      </c>
      <c r="J2015" s="66" t="s">
        <v>2322</v>
      </c>
      <c r="K2015" s="83" t="s">
        <v>2567</v>
      </c>
      <c r="L2015" s="30">
        <v>63965</v>
      </c>
      <c r="M2015" s="83" t="str">
        <f>VLOOKUP(L2015,Kardex!$A$1:$I$4996,2,FALSE)</f>
        <v>ACUÑA VALENZUELA ALMA YAMILETH</v>
      </c>
      <c r="N2015" s="83" t="str">
        <f>VLOOKUP(L2015,Kardex!$A$1:$I$4996,4,FALSE)</f>
        <v>ASESOR</v>
      </c>
      <c r="O2015" s="83" t="str">
        <f>VLOOKUP(L2015,Kardex!$A$1:$I$4996,5,FALSE)</f>
        <v>SON HERMOSILLO PLAZA ANDENES</v>
      </c>
      <c r="P2015" s="49">
        <v>0.3</v>
      </c>
      <c r="Q2015" s="120">
        <f t="shared" si="63"/>
        <v>8.9329499999999999</v>
      </c>
    </row>
    <row r="2016" spans="1:18" s="125" customFormat="1" ht="12" customHeight="1">
      <c r="A2016" s="83" t="s">
        <v>2311</v>
      </c>
      <c r="B2016" s="84" t="s">
        <v>1249</v>
      </c>
      <c r="C2016" s="34">
        <v>4012100257676</v>
      </c>
      <c r="D2016" s="35">
        <v>804.43</v>
      </c>
      <c r="E2016" s="67">
        <f t="shared" si="62"/>
        <v>120.66449999999999</v>
      </c>
      <c r="F2016" s="68">
        <v>0.15</v>
      </c>
      <c r="G2016" s="65"/>
      <c r="H2016" s="65" t="s">
        <v>2339</v>
      </c>
      <c r="I2016" s="127">
        <v>44573</v>
      </c>
      <c r="J2016" s="66" t="s">
        <v>2322</v>
      </c>
      <c r="K2016" s="83" t="s">
        <v>2543</v>
      </c>
      <c r="L2016" s="30">
        <v>64458</v>
      </c>
      <c r="M2016" s="83" t="str">
        <f>VLOOKUP(L2016,Kardex!$A$1:$I$4996,2,FALSE)</f>
        <v>GOMEZ FLORES DANIEL ALEJANDRO</v>
      </c>
      <c r="N2016" s="83" t="str">
        <f>VLOOKUP(L2016,Kardex!$A$1:$I$4996,4,FALSE)</f>
        <v>INTERNO</v>
      </c>
      <c r="O2016" s="83" t="str">
        <f>VLOOKUP(L2016,Kardex!$A$1:$I$4996,5,FALSE)</f>
        <v>JAL ZAPOPAN ANDARES CORP. PATRIA</v>
      </c>
      <c r="P2016" s="49">
        <v>0.3</v>
      </c>
      <c r="Q2016" s="120">
        <f t="shared" si="63"/>
        <v>36.199349999999995</v>
      </c>
    </row>
    <row r="2017" spans="1:18" s="125" customFormat="1" ht="12" customHeight="1">
      <c r="A2017" s="83" t="s">
        <v>2311</v>
      </c>
      <c r="B2017" s="84" t="s">
        <v>1249</v>
      </c>
      <c r="C2017" s="34">
        <v>4012100298772</v>
      </c>
      <c r="D2017" s="35">
        <v>-3959.16</v>
      </c>
      <c r="E2017" s="67">
        <f t="shared" si="62"/>
        <v>-593.87399999999991</v>
      </c>
      <c r="F2017" s="68">
        <v>0.15</v>
      </c>
      <c r="G2017" s="65"/>
      <c r="H2017" s="65" t="s">
        <v>2266</v>
      </c>
      <c r="I2017" s="127">
        <v>44573</v>
      </c>
      <c r="J2017" s="66" t="s">
        <v>2379</v>
      </c>
      <c r="K2017" s="83" t="s">
        <v>4459</v>
      </c>
      <c r="L2017" s="30">
        <v>60338</v>
      </c>
      <c r="M2017" s="83" t="str">
        <f>VLOOKUP(L2017,Kardex!$A$1:$I$4996,2,FALSE)</f>
        <v>TORRES LARA URIEL RICARDO</v>
      </c>
      <c r="N2017" s="83" t="str">
        <f>VLOOKUP(L2017,Kardex!$A$1:$I$4996,4,FALSE)</f>
        <v>SUBDIRECTOR DE PROMOCION</v>
      </c>
      <c r="O2017" s="83" t="str">
        <f>VLOOKUP(L2017,Kardex!$A$1:$I$4996,5,FALSE)</f>
        <v>CD MX JULIO VERNE POLANCO</v>
      </c>
      <c r="P2017" s="49">
        <v>0.3</v>
      </c>
      <c r="Q2017" s="120">
        <f t="shared" si="63"/>
        <v>-178.16219999999996</v>
      </c>
    </row>
    <row r="2018" spans="1:18" s="125" customFormat="1" ht="12" customHeight="1">
      <c r="A2018" s="83" t="s">
        <v>2311</v>
      </c>
      <c r="B2018" s="84" t="s">
        <v>1249</v>
      </c>
      <c r="C2018" s="34">
        <v>4012100350219</v>
      </c>
      <c r="D2018" s="35">
        <v>226.33</v>
      </c>
      <c r="E2018" s="67">
        <f t="shared" si="62"/>
        <v>33.9495</v>
      </c>
      <c r="F2018" s="68">
        <v>0.15</v>
      </c>
      <c r="G2018" s="65"/>
      <c r="H2018" s="65" t="s">
        <v>2339</v>
      </c>
      <c r="I2018" s="127">
        <v>44573</v>
      </c>
      <c r="J2018" s="66" t="s">
        <v>2322</v>
      </c>
      <c r="K2018" s="83" t="s">
        <v>3725</v>
      </c>
      <c r="L2018" s="30">
        <v>63593</v>
      </c>
      <c r="M2018" s="83" t="str">
        <f>VLOOKUP(L2018,Kardex!$A$1:$I$4996,2,FALSE)</f>
        <v>SEGUROS</v>
      </c>
      <c r="N2018" s="83" t="str">
        <f>VLOOKUP(L2018,Kardex!$A$1:$I$4996,4,FALSE)</f>
        <v>SEGUROS</v>
      </c>
      <c r="O2018" s="83" t="str">
        <f>VLOOKUP(L2018,Kardex!$A$1:$I$4996,5,FALSE)</f>
        <v>SEGUROS</v>
      </c>
      <c r="P2018" s="49">
        <v>0.3</v>
      </c>
      <c r="Q2018" s="120">
        <f t="shared" si="63"/>
        <v>10.184849999999999</v>
      </c>
    </row>
    <row r="2019" spans="1:18" s="125" customFormat="1" ht="12" customHeight="1">
      <c r="A2019" s="83" t="s">
        <v>2311</v>
      </c>
      <c r="B2019" s="84" t="s">
        <v>1249</v>
      </c>
      <c r="C2019" s="34">
        <v>4012100353720</v>
      </c>
      <c r="D2019" s="35">
        <v>188.25</v>
      </c>
      <c r="E2019" s="67">
        <f t="shared" si="62"/>
        <v>28.237500000000001</v>
      </c>
      <c r="F2019" s="68">
        <v>0.15</v>
      </c>
      <c r="G2019" s="65"/>
      <c r="H2019" s="65" t="s">
        <v>2339</v>
      </c>
      <c r="I2019" s="127">
        <v>44573</v>
      </c>
      <c r="J2019" s="66" t="s">
        <v>2322</v>
      </c>
      <c r="K2019" s="83" t="s">
        <v>3715</v>
      </c>
      <c r="L2019" s="30">
        <v>64735</v>
      </c>
      <c r="M2019" s="83" t="str">
        <f>VLOOKUP(L2019,Kardex!$A$1:$I$4996,2,FALSE)</f>
        <v>MARTINEZ COLIN IVONNE NOHEMI</v>
      </c>
      <c r="N2019" s="83" t="str">
        <f>VLOOKUP(L2019,Kardex!$A$1:$I$4996,4,FALSE)</f>
        <v>OPERADOR TELEFONICO</v>
      </c>
      <c r="O2019" s="83" t="str">
        <f>VLOOKUP(L2019,Kardex!$A$1:$I$4996,5,FALSE)</f>
        <v>SERVICIOS CAT</v>
      </c>
      <c r="P2019" s="49">
        <v>0.15</v>
      </c>
      <c r="Q2019" s="120">
        <f>E2019*P2019+100</f>
        <v>104.235625</v>
      </c>
      <c r="R2019" s="125">
        <v>98795479</v>
      </c>
    </row>
    <row r="2020" spans="1:18" s="125" customFormat="1" ht="12" customHeight="1">
      <c r="A2020" s="83" t="s">
        <v>2311</v>
      </c>
      <c r="B2020" s="84" t="s">
        <v>1249</v>
      </c>
      <c r="C2020" s="34">
        <v>4012100379496</v>
      </c>
      <c r="D2020" s="35">
        <v>4238.8999999999996</v>
      </c>
      <c r="E2020" s="67">
        <f t="shared" si="62"/>
        <v>635.83499999999992</v>
      </c>
      <c r="F2020" s="68">
        <v>0.15</v>
      </c>
      <c r="G2020" s="65"/>
      <c r="H2020" s="65" t="s">
        <v>2266</v>
      </c>
      <c r="I2020" s="127">
        <v>44573</v>
      </c>
      <c r="J2020" s="66" t="s">
        <v>2322</v>
      </c>
      <c r="K2020" s="83" t="s">
        <v>4457</v>
      </c>
      <c r="L2020" s="30">
        <v>63593</v>
      </c>
      <c r="M2020" s="83" t="str">
        <f>VLOOKUP(L2020,Kardex!$A$1:$I$4996,2,FALSE)</f>
        <v>SEGUROS</v>
      </c>
      <c r="N2020" s="83" t="str">
        <f>VLOOKUP(L2020,Kardex!$A$1:$I$4996,4,FALSE)</f>
        <v>SEGUROS</v>
      </c>
      <c r="O2020" s="83" t="str">
        <f>VLOOKUP(L2020,Kardex!$A$1:$I$4996,5,FALSE)</f>
        <v>SEGUROS</v>
      </c>
      <c r="P2020" s="49">
        <v>0.3</v>
      </c>
      <c r="Q2020" s="120">
        <f t="shared" si="63"/>
        <v>190.75049999999996</v>
      </c>
    </row>
    <row r="2021" spans="1:18" s="125" customFormat="1" ht="12" customHeight="1">
      <c r="A2021" s="83" t="s">
        <v>2311</v>
      </c>
      <c r="B2021" s="84" t="s">
        <v>1249</v>
      </c>
      <c r="C2021" s="34">
        <v>4012100390884</v>
      </c>
      <c r="D2021" s="35">
        <v>6295.92</v>
      </c>
      <c r="E2021" s="67">
        <f t="shared" si="62"/>
        <v>944.38799999999992</v>
      </c>
      <c r="F2021" s="68">
        <v>0.15</v>
      </c>
      <c r="G2021" s="65"/>
      <c r="H2021" s="65" t="s">
        <v>2266</v>
      </c>
      <c r="I2021" s="127">
        <v>44573</v>
      </c>
      <c r="J2021" s="66" t="s">
        <v>2322</v>
      </c>
      <c r="K2021" s="83" t="s">
        <v>4460</v>
      </c>
      <c r="L2021" s="30">
        <v>62455</v>
      </c>
      <c r="M2021" s="83" t="str">
        <f>VLOOKUP(L2021,Kardex!$A$1:$I$4996,2,FALSE)</f>
        <v>SEGUROS</v>
      </c>
      <c r="N2021" s="83" t="str">
        <f>VLOOKUP(L2021,Kardex!$A$1:$I$4996,4,FALSE)</f>
        <v>SEGUROS</v>
      </c>
      <c r="O2021" s="83" t="str">
        <f>VLOOKUP(L2021,Kardex!$A$1:$I$4996,5,FALSE)</f>
        <v>SEGUROS</v>
      </c>
      <c r="P2021" s="49">
        <v>0.3</v>
      </c>
      <c r="Q2021" s="120">
        <f t="shared" si="63"/>
        <v>283.31639999999999</v>
      </c>
    </row>
    <row r="2022" spans="1:18" s="125" customFormat="1" ht="12" customHeight="1">
      <c r="A2022" s="83" t="s">
        <v>2311</v>
      </c>
      <c r="B2022" s="84" t="s">
        <v>1249</v>
      </c>
      <c r="C2022" s="34">
        <v>4012200003929</v>
      </c>
      <c r="D2022" s="35">
        <v>6933.83</v>
      </c>
      <c r="E2022" s="67">
        <f t="shared" si="62"/>
        <v>1040.0744999999999</v>
      </c>
      <c r="F2022" s="68">
        <v>0.15</v>
      </c>
      <c r="G2022" s="65"/>
      <c r="H2022" s="65" t="s">
        <v>2266</v>
      </c>
      <c r="I2022" s="127">
        <v>44573</v>
      </c>
      <c r="J2022" s="66" t="s">
        <v>2322</v>
      </c>
      <c r="K2022" s="83" t="s">
        <v>4461</v>
      </c>
      <c r="L2022" s="30">
        <v>91412</v>
      </c>
      <c r="M2022" s="83" t="str">
        <f>VLOOKUP(L2022,Kardex!$A$1:$I$4996,2,FALSE)</f>
        <v>DE LA MORA SANCHEZ MARIO ALEJANDRO</v>
      </c>
      <c r="N2022" s="83" t="str">
        <f>VLOOKUP(L2022,Kardex!$A$1:$I$4996,4,FALSE)</f>
        <v>ASESOR SENIOR</v>
      </c>
      <c r="O2022" s="83" t="str">
        <f>VLOOKUP(L2022,Kardex!$A$1:$I$4996,5,FALSE)</f>
        <v>JAL ZAPOPAN MARIANO OTERO</v>
      </c>
      <c r="P2022" s="49">
        <v>0.3</v>
      </c>
      <c r="Q2022" s="120">
        <f t="shared" si="63"/>
        <v>312.02234999999996</v>
      </c>
    </row>
    <row r="2023" spans="1:18" s="125" customFormat="1" ht="12" customHeight="1">
      <c r="A2023" s="83" t="s">
        <v>2311</v>
      </c>
      <c r="B2023" s="84" t="s">
        <v>1249</v>
      </c>
      <c r="C2023" s="34">
        <v>4012200006238</v>
      </c>
      <c r="D2023" s="35">
        <v>5235.91</v>
      </c>
      <c r="E2023" s="67">
        <f t="shared" si="62"/>
        <v>785.38649999999996</v>
      </c>
      <c r="F2023" s="68">
        <v>0.15</v>
      </c>
      <c r="G2023" s="65"/>
      <c r="H2023" s="65" t="s">
        <v>2266</v>
      </c>
      <c r="I2023" s="127">
        <v>44573</v>
      </c>
      <c r="J2023" s="66" t="s">
        <v>2379</v>
      </c>
      <c r="K2023" s="83" t="s">
        <v>4462</v>
      </c>
      <c r="L2023" s="30">
        <v>60793</v>
      </c>
      <c r="M2023" s="83" t="str">
        <f>VLOOKUP(L2023,Kardex!$A$1:$I$4996,2,FALSE)</f>
        <v>GARCIA GOMEZ LAURA MAYELA</v>
      </c>
      <c r="N2023" s="83" t="str">
        <f>VLOOKUP(L2023,Kardex!$A$1:$I$4996,4,FALSE)</f>
        <v>ASESOR</v>
      </c>
      <c r="O2023" s="83" t="str">
        <f>VLOOKUP(L2023,Kardex!$A$1:$I$4996,5,FALSE)</f>
        <v>VER BOCA DEL RIO LAS AMERICAS</v>
      </c>
      <c r="P2023" s="49">
        <v>0.3</v>
      </c>
      <c r="Q2023" s="120">
        <f t="shared" si="63"/>
        <v>235.61594999999997</v>
      </c>
    </row>
    <row r="2024" spans="1:18" s="125" customFormat="1" ht="12" customHeight="1">
      <c r="A2024" s="83" t="s">
        <v>2311</v>
      </c>
      <c r="B2024" s="84" t="s">
        <v>1249</v>
      </c>
      <c r="C2024" s="34">
        <v>4012200008061</v>
      </c>
      <c r="D2024" s="35">
        <v>1608.47</v>
      </c>
      <c r="E2024" s="67">
        <f t="shared" si="62"/>
        <v>241.2705</v>
      </c>
      <c r="F2024" s="68">
        <v>0.15</v>
      </c>
      <c r="G2024" s="65"/>
      <c r="H2024" s="65" t="s">
        <v>2266</v>
      </c>
      <c r="I2024" s="127">
        <v>44573</v>
      </c>
      <c r="J2024" s="66" t="s">
        <v>2322</v>
      </c>
      <c r="K2024" s="83" t="s">
        <v>4463</v>
      </c>
      <c r="L2024" s="30">
        <v>62207</v>
      </c>
      <c r="M2024" s="83" t="str">
        <f>VLOOKUP(L2024,Kardex!$A$1:$I$4996,2,FALSE)</f>
        <v>AGUILAR GARCIA REYNA ELIZABETH</v>
      </c>
      <c r="N2024" s="83" t="str">
        <f>VLOOKUP(L2024,Kardex!$A$1:$I$4996,4,FALSE)</f>
        <v>ASESOR</v>
      </c>
      <c r="O2024" s="83" t="str">
        <f>VLOOKUP(L2024,Kardex!$A$1:$I$4996,5,FALSE)</f>
        <v>AGS AGUASCALIENTES NTE 509</v>
      </c>
      <c r="P2024" s="49">
        <v>0.3</v>
      </c>
      <c r="Q2024" s="120">
        <f t="shared" si="63"/>
        <v>72.381149999999991</v>
      </c>
    </row>
    <row r="2025" spans="1:18" s="125" customFormat="1" ht="12" customHeight="1">
      <c r="A2025" s="83" t="s">
        <v>2311</v>
      </c>
      <c r="B2025" s="84" t="s">
        <v>1249</v>
      </c>
      <c r="C2025" s="34">
        <v>4012200008320</v>
      </c>
      <c r="D2025" s="35">
        <v>6790.96</v>
      </c>
      <c r="E2025" s="67">
        <f t="shared" si="62"/>
        <v>1018.644</v>
      </c>
      <c r="F2025" s="68">
        <v>0.15</v>
      </c>
      <c r="G2025" s="65"/>
      <c r="H2025" s="65" t="s">
        <v>2266</v>
      </c>
      <c r="I2025" s="127">
        <v>44573</v>
      </c>
      <c r="J2025" s="66" t="s">
        <v>2322</v>
      </c>
      <c r="K2025" s="83" t="s">
        <v>4464</v>
      </c>
      <c r="L2025" s="30">
        <v>61553</v>
      </c>
      <c r="M2025" s="83" t="str">
        <f>VLOOKUP(L2025,Kardex!$A$1:$I$4996,2,FALSE)</f>
        <v>BERNAL GONZALEZ CHRISTIAN ALFREDO</v>
      </c>
      <c r="N2025" s="83" t="str">
        <f>VLOOKUP(L2025,Kardex!$A$1:$I$4996,4,FALSE)</f>
        <v>ASESOR</v>
      </c>
      <c r="O2025" s="83" t="str">
        <f>VLOOKUP(L2025,Kardex!$A$1:$I$4996,5,FALSE)</f>
        <v>CD MX SANTA FE BANCO PB</v>
      </c>
      <c r="P2025" s="49">
        <v>0.3</v>
      </c>
      <c r="Q2025" s="120">
        <f t="shared" si="63"/>
        <v>305.59319999999997</v>
      </c>
    </row>
    <row r="2026" spans="1:18" s="125" customFormat="1" ht="12" customHeight="1">
      <c r="A2026" s="83" t="s">
        <v>2311</v>
      </c>
      <c r="B2026" s="84" t="s">
        <v>1249</v>
      </c>
      <c r="C2026" s="34">
        <v>4012200008369</v>
      </c>
      <c r="D2026" s="35">
        <v>5393.09</v>
      </c>
      <c r="E2026" s="67">
        <f t="shared" si="62"/>
        <v>808.96349999999995</v>
      </c>
      <c r="F2026" s="68">
        <v>0.15</v>
      </c>
      <c r="G2026" s="65"/>
      <c r="H2026" s="65" t="s">
        <v>2266</v>
      </c>
      <c r="I2026" s="127">
        <v>44573</v>
      </c>
      <c r="J2026" s="66" t="s">
        <v>2322</v>
      </c>
      <c r="K2026" s="83" t="s">
        <v>4465</v>
      </c>
      <c r="L2026" s="30">
        <v>60546</v>
      </c>
      <c r="M2026" s="83" t="str">
        <f>VLOOKUP(L2026,Kardex!$A$1:$I$4996,2,FALSE)</f>
        <v>DIAZ ASCENCIO MARIBEL</v>
      </c>
      <c r="N2026" s="83" t="str">
        <f>VLOOKUP(L2026,Kardex!$A$1:$I$4996,4,FALSE)</f>
        <v>EJECUTIVO DE SERVICIO</v>
      </c>
      <c r="O2026" s="83" t="str">
        <f>VLOOKUP(L2026,Kardex!$A$1:$I$4996,5,FALSE)</f>
        <v>GTO SMA PLAZA LUCIERNAGA</v>
      </c>
      <c r="P2026" s="49">
        <v>0.3</v>
      </c>
      <c r="Q2026" s="120">
        <f t="shared" si="63"/>
        <v>242.68904999999998</v>
      </c>
    </row>
    <row r="2027" spans="1:18" s="125" customFormat="1" ht="12" customHeight="1">
      <c r="A2027" s="83" t="s">
        <v>2311</v>
      </c>
      <c r="B2027" s="84" t="s">
        <v>1249</v>
      </c>
      <c r="C2027" s="34">
        <v>4012200009196</v>
      </c>
      <c r="D2027" s="35">
        <v>7197.28</v>
      </c>
      <c r="E2027" s="67">
        <f t="shared" si="62"/>
        <v>1079.5919999999999</v>
      </c>
      <c r="F2027" s="68">
        <v>0.15</v>
      </c>
      <c r="G2027" s="65"/>
      <c r="H2027" s="65" t="s">
        <v>2266</v>
      </c>
      <c r="I2027" s="127">
        <v>44573</v>
      </c>
      <c r="J2027" s="66" t="s">
        <v>2379</v>
      </c>
      <c r="K2027" s="83" t="s">
        <v>4466</v>
      </c>
      <c r="L2027" s="30">
        <v>63560</v>
      </c>
      <c r="M2027" s="83" t="str">
        <f>VLOOKUP(L2027,Kardex!$A$1:$I$4996,2,FALSE)</f>
        <v>SEGUROS</v>
      </c>
      <c r="N2027" s="83" t="str">
        <f>VLOOKUP(L2027,Kardex!$A$1:$I$4996,4,FALSE)</f>
        <v>SEGUROS</v>
      </c>
      <c r="O2027" s="83" t="str">
        <f>VLOOKUP(L2027,Kardex!$A$1:$I$4996,5,FALSE)</f>
        <v>SEGUROS</v>
      </c>
      <c r="P2027" s="49">
        <v>0.3</v>
      </c>
      <c r="Q2027" s="120">
        <f t="shared" si="63"/>
        <v>323.87759999999997</v>
      </c>
    </row>
    <row r="2028" spans="1:18" s="125" customFormat="1" ht="12" customHeight="1">
      <c r="A2028" s="83" t="s">
        <v>2332</v>
      </c>
      <c r="B2028" s="84" t="s">
        <v>1249</v>
      </c>
      <c r="C2028" s="34">
        <v>1002100000369</v>
      </c>
      <c r="D2028" s="35">
        <v>10000</v>
      </c>
      <c r="E2028" s="67">
        <f t="shared" si="62"/>
        <v>2600</v>
      </c>
      <c r="F2028" s="68">
        <v>0.26</v>
      </c>
      <c r="G2028" s="65"/>
      <c r="H2028" s="65" t="s">
        <v>2266</v>
      </c>
      <c r="I2028" s="127">
        <v>44574</v>
      </c>
      <c r="J2028" s="66" t="s">
        <v>2379</v>
      </c>
      <c r="K2028" s="83" t="s">
        <v>4467</v>
      </c>
      <c r="L2028" s="30">
        <v>51865</v>
      </c>
      <c r="M2028" s="83" t="str">
        <f>VLOOKUP(L2028,Kardex!$A$1:$I$4996,2,FALSE)</f>
        <v>PARDINAS GALVAN ANA ELENA</v>
      </c>
      <c r="N2028" s="83" t="str">
        <f>VLOOKUP(L2028,Kardex!$A$1:$I$4996,4,FALSE)</f>
        <v>SUBDIRECTOR DE PROMOCION</v>
      </c>
      <c r="O2028" s="83" t="str">
        <f>VLOOKUP(L2028,Kardex!$A$1:$I$4996,5,FALSE)</f>
        <v>CD MX ALTAVISTA</v>
      </c>
      <c r="P2028" s="49">
        <v>0.3</v>
      </c>
      <c r="Q2028" s="120">
        <f t="shared" si="63"/>
        <v>780</v>
      </c>
    </row>
    <row r="2029" spans="1:18" s="125" customFormat="1" ht="12" customHeight="1">
      <c r="A2029" s="83" t="s">
        <v>2332</v>
      </c>
      <c r="B2029" s="84" t="s">
        <v>1249</v>
      </c>
      <c r="C2029" s="34">
        <v>1002100011621</v>
      </c>
      <c r="D2029" s="35">
        <v>2500</v>
      </c>
      <c r="E2029" s="67">
        <f t="shared" si="62"/>
        <v>650</v>
      </c>
      <c r="F2029" s="68">
        <v>0.26</v>
      </c>
      <c r="G2029" s="65"/>
      <c r="H2029" s="65" t="s">
        <v>2266</v>
      </c>
      <c r="I2029" s="127">
        <v>44574</v>
      </c>
      <c r="J2029" s="66" t="s">
        <v>2322</v>
      </c>
      <c r="K2029" s="83" t="s">
        <v>4468</v>
      </c>
      <c r="L2029" s="30">
        <v>61368</v>
      </c>
      <c r="M2029" s="83" t="str">
        <f>VLOOKUP(L2029,Kardex!$A$1:$I$4996,2,FALSE)</f>
        <v>MEZA VALDEZ JESUS MANUEL</v>
      </c>
      <c r="N2029" s="83" t="str">
        <f>VLOOKUP(L2029,Kardex!$A$1:$I$4996,4,FALSE)</f>
        <v>DIRECTOR DE CENTRO FINANCIERO</v>
      </c>
      <c r="O2029" s="83" t="str">
        <f>VLOOKUP(L2029,Kardex!$A$1:$I$4996,5,FALSE)</f>
        <v>SIN CULIACAN TORRE STA MARIA</v>
      </c>
      <c r="P2029" s="49">
        <v>0.3</v>
      </c>
      <c r="Q2029" s="120">
        <f t="shared" si="63"/>
        <v>195</v>
      </c>
    </row>
    <row r="2030" spans="1:18" s="125" customFormat="1" ht="12" customHeight="1">
      <c r="A2030" s="83" t="s">
        <v>2332</v>
      </c>
      <c r="B2030" s="84" t="s">
        <v>1249</v>
      </c>
      <c r="C2030" s="34">
        <v>1002100011622</v>
      </c>
      <c r="D2030" s="35">
        <v>2500</v>
      </c>
      <c r="E2030" s="67">
        <f t="shared" si="62"/>
        <v>650</v>
      </c>
      <c r="F2030" s="68">
        <v>0.26</v>
      </c>
      <c r="G2030" s="65"/>
      <c r="H2030" s="65" t="s">
        <v>2266</v>
      </c>
      <c r="I2030" s="127">
        <v>44574</v>
      </c>
      <c r="J2030" s="66" t="s">
        <v>2322</v>
      </c>
      <c r="K2030" s="83" t="s">
        <v>4468</v>
      </c>
      <c r="L2030" s="30">
        <v>61368</v>
      </c>
      <c r="M2030" s="83" t="str">
        <f>VLOOKUP(L2030,Kardex!$A$1:$I$4996,2,FALSE)</f>
        <v>MEZA VALDEZ JESUS MANUEL</v>
      </c>
      <c r="N2030" s="83" t="str">
        <f>VLOOKUP(L2030,Kardex!$A$1:$I$4996,4,FALSE)</f>
        <v>DIRECTOR DE CENTRO FINANCIERO</v>
      </c>
      <c r="O2030" s="83" t="str">
        <f>VLOOKUP(L2030,Kardex!$A$1:$I$4996,5,FALSE)</f>
        <v>SIN CULIACAN TORRE STA MARIA</v>
      </c>
      <c r="P2030" s="49">
        <v>0.3</v>
      </c>
      <c r="Q2030" s="120">
        <f t="shared" si="63"/>
        <v>195</v>
      </c>
    </row>
    <row r="2031" spans="1:18" s="125" customFormat="1" ht="12" customHeight="1">
      <c r="A2031" s="83" t="s">
        <v>2332</v>
      </c>
      <c r="B2031" s="84" t="s">
        <v>1249</v>
      </c>
      <c r="C2031" s="34">
        <v>1002100011623</v>
      </c>
      <c r="D2031" s="35">
        <v>2500</v>
      </c>
      <c r="E2031" s="67">
        <f t="shared" si="62"/>
        <v>650</v>
      </c>
      <c r="F2031" s="68">
        <v>0.26</v>
      </c>
      <c r="G2031" s="65"/>
      <c r="H2031" s="65" t="s">
        <v>2266</v>
      </c>
      <c r="I2031" s="127">
        <v>44574</v>
      </c>
      <c r="J2031" s="66" t="s">
        <v>2322</v>
      </c>
      <c r="K2031" s="83" t="s">
        <v>4468</v>
      </c>
      <c r="L2031" s="30">
        <v>61368</v>
      </c>
      <c r="M2031" s="83" t="str">
        <f>VLOOKUP(L2031,Kardex!$A$1:$I$4996,2,FALSE)</f>
        <v>MEZA VALDEZ JESUS MANUEL</v>
      </c>
      <c r="N2031" s="83" t="str">
        <f>VLOOKUP(L2031,Kardex!$A$1:$I$4996,4,FALSE)</f>
        <v>DIRECTOR DE CENTRO FINANCIERO</v>
      </c>
      <c r="O2031" s="83" t="str">
        <f>VLOOKUP(L2031,Kardex!$A$1:$I$4996,5,FALSE)</f>
        <v>SIN CULIACAN TORRE STA MARIA</v>
      </c>
      <c r="P2031" s="49">
        <v>0.3</v>
      </c>
      <c r="Q2031" s="120">
        <f t="shared" si="63"/>
        <v>195</v>
      </c>
    </row>
    <row r="2032" spans="1:18" s="125" customFormat="1" ht="12" customHeight="1">
      <c r="A2032" s="83" t="s">
        <v>2332</v>
      </c>
      <c r="B2032" s="84" t="s">
        <v>1249</v>
      </c>
      <c r="C2032" s="34">
        <v>1002100011628</v>
      </c>
      <c r="D2032" s="35">
        <v>2500</v>
      </c>
      <c r="E2032" s="67">
        <f t="shared" si="62"/>
        <v>650</v>
      </c>
      <c r="F2032" s="68">
        <v>0.26</v>
      </c>
      <c r="G2032" s="65"/>
      <c r="H2032" s="65" t="s">
        <v>2266</v>
      </c>
      <c r="I2032" s="127">
        <v>44574</v>
      </c>
      <c r="J2032" s="66" t="s">
        <v>2322</v>
      </c>
      <c r="K2032" s="83" t="s">
        <v>4468</v>
      </c>
      <c r="L2032" s="30">
        <v>61368</v>
      </c>
      <c r="M2032" s="83" t="str">
        <f>VLOOKUP(L2032,Kardex!$A$1:$I$4996,2,FALSE)</f>
        <v>MEZA VALDEZ JESUS MANUEL</v>
      </c>
      <c r="N2032" s="83" t="str">
        <f>VLOOKUP(L2032,Kardex!$A$1:$I$4996,4,FALSE)</f>
        <v>DIRECTOR DE CENTRO FINANCIERO</v>
      </c>
      <c r="O2032" s="83" t="str">
        <f>VLOOKUP(L2032,Kardex!$A$1:$I$4996,5,FALSE)</f>
        <v>SIN CULIACAN TORRE STA MARIA</v>
      </c>
      <c r="P2032" s="49">
        <v>0.3</v>
      </c>
      <c r="Q2032" s="120">
        <f t="shared" si="63"/>
        <v>195</v>
      </c>
    </row>
    <row r="2033" spans="1:17" s="125" customFormat="1" ht="12" customHeight="1">
      <c r="A2033" s="83" t="s">
        <v>2332</v>
      </c>
      <c r="B2033" s="84" t="s">
        <v>1249</v>
      </c>
      <c r="C2033" s="34">
        <v>1002100011630</v>
      </c>
      <c r="D2033" s="35">
        <v>2500</v>
      </c>
      <c r="E2033" s="67">
        <f t="shared" si="62"/>
        <v>650</v>
      </c>
      <c r="F2033" s="68">
        <v>0.26</v>
      </c>
      <c r="G2033" s="65"/>
      <c r="H2033" s="65" t="s">
        <v>2266</v>
      </c>
      <c r="I2033" s="127">
        <v>44574</v>
      </c>
      <c r="J2033" s="66" t="s">
        <v>2322</v>
      </c>
      <c r="K2033" s="83" t="s">
        <v>4468</v>
      </c>
      <c r="L2033" s="30">
        <v>61368</v>
      </c>
      <c r="M2033" s="83" t="str">
        <f>VLOOKUP(L2033,Kardex!$A$1:$I$4996,2,FALSE)</f>
        <v>MEZA VALDEZ JESUS MANUEL</v>
      </c>
      <c r="N2033" s="83" t="str">
        <f>VLOOKUP(L2033,Kardex!$A$1:$I$4996,4,FALSE)</f>
        <v>DIRECTOR DE CENTRO FINANCIERO</v>
      </c>
      <c r="O2033" s="83" t="str">
        <f>VLOOKUP(L2033,Kardex!$A$1:$I$4996,5,FALSE)</f>
        <v>SIN CULIACAN TORRE STA MARIA</v>
      </c>
      <c r="P2033" s="49">
        <v>0.3</v>
      </c>
      <c r="Q2033" s="120">
        <f t="shared" si="63"/>
        <v>195</v>
      </c>
    </row>
    <row r="2034" spans="1:17" s="125" customFormat="1" ht="12" customHeight="1">
      <c r="A2034" s="83" t="s">
        <v>2332</v>
      </c>
      <c r="B2034" s="84" t="s">
        <v>1249</v>
      </c>
      <c r="C2034" s="34">
        <v>1002100011634</v>
      </c>
      <c r="D2034" s="35">
        <v>2500</v>
      </c>
      <c r="E2034" s="67">
        <f t="shared" si="62"/>
        <v>650</v>
      </c>
      <c r="F2034" s="68">
        <v>0.26</v>
      </c>
      <c r="G2034" s="65"/>
      <c r="H2034" s="65" t="s">
        <v>2266</v>
      </c>
      <c r="I2034" s="127">
        <v>44574</v>
      </c>
      <c r="J2034" s="66" t="s">
        <v>2322</v>
      </c>
      <c r="K2034" s="83" t="s">
        <v>4468</v>
      </c>
      <c r="L2034" s="30">
        <v>61368</v>
      </c>
      <c r="M2034" s="83" t="str">
        <f>VLOOKUP(L2034,Kardex!$A$1:$I$4996,2,FALSE)</f>
        <v>MEZA VALDEZ JESUS MANUEL</v>
      </c>
      <c r="N2034" s="83" t="str">
        <f>VLOOKUP(L2034,Kardex!$A$1:$I$4996,4,FALSE)</f>
        <v>DIRECTOR DE CENTRO FINANCIERO</v>
      </c>
      <c r="O2034" s="83" t="str">
        <f>VLOOKUP(L2034,Kardex!$A$1:$I$4996,5,FALSE)</f>
        <v>SIN CULIACAN TORRE STA MARIA</v>
      </c>
      <c r="P2034" s="49">
        <v>0.3</v>
      </c>
      <c r="Q2034" s="120">
        <f t="shared" si="63"/>
        <v>195</v>
      </c>
    </row>
    <row r="2035" spans="1:17" s="125" customFormat="1" ht="12" customHeight="1">
      <c r="A2035" s="83" t="s">
        <v>2332</v>
      </c>
      <c r="B2035" s="84" t="s">
        <v>1249</v>
      </c>
      <c r="C2035" s="34">
        <v>1002100011912</v>
      </c>
      <c r="D2035" s="35">
        <v>2500</v>
      </c>
      <c r="E2035" s="67">
        <f t="shared" si="62"/>
        <v>650</v>
      </c>
      <c r="F2035" s="68">
        <v>0.26</v>
      </c>
      <c r="G2035" s="65"/>
      <c r="H2035" s="65" t="s">
        <v>2266</v>
      </c>
      <c r="I2035" s="127">
        <v>44574</v>
      </c>
      <c r="J2035" s="66" t="s">
        <v>2322</v>
      </c>
      <c r="K2035" s="83" t="s">
        <v>4469</v>
      </c>
      <c r="L2035" s="30">
        <v>61368</v>
      </c>
      <c r="M2035" s="83" t="str">
        <f>VLOOKUP(L2035,Kardex!$A$1:$I$4996,2,FALSE)</f>
        <v>MEZA VALDEZ JESUS MANUEL</v>
      </c>
      <c r="N2035" s="83" t="str">
        <f>VLOOKUP(L2035,Kardex!$A$1:$I$4996,4,FALSE)</f>
        <v>DIRECTOR DE CENTRO FINANCIERO</v>
      </c>
      <c r="O2035" s="83" t="str">
        <f>VLOOKUP(L2035,Kardex!$A$1:$I$4996,5,FALSE)</f>
        <v>SIN CULIACAN TORRE STA MARIA</v>
      </c>
      <c r="P2035" s="49">
        <v>0.3</v>
      </c>
      <c r="Q2035" s="120">
        <f t="shared" si="63"/>
        <v>195</v>
      </c>
    </row>
    <row r="2036" spans="1:17" s="125" customFormat="1" ht="12" customHeight="1">
      <c r="A2036" s="83" t="s">
        <v>2332</v>
      </c>
      <c r="B2036" s="84" t="s">
        <v>1249</v>
      </c>
      <c r="C2036" s="34">
        <v>1002100011925</v>
      </c>
      <c r="D2036" s="35">
        <v>2500</v>
      </c>
      <c r="E2036" s="67">
        <f t="shared" si="62"/>
        <v>650</v>
      </c>
      <c r="F2036" s="68">
        <v>0.26</v>
      </c>
      <c r="G2036" s="65"/>
      <c r="H2036" s="65" t="s">
        <v>2266</v>
      </c>
      <c r="I2036" s="127">
        <v>44574</v>
      </c>
      <c r="J2036" s="66" t="s">
        <v>2322</v>
      </c>
      <c r="K2036" s="83" t="s">
        <v>4469</v>
      </c>
      <c r="L2036" s="30">
        <v>61368</v>
      </c>
      <c r="M2036" s="83" t="str">
        <f>VLOOKUP(L2036,Kardex!$A$1:$I$4996,2,FALSE)</f>
        <v>MEZA VALDEZ JESUS MANUEL</v>
      </c>
      <c r="N2036" s="83" t="str">
        <f>VLOOKUP(L2036,Kardex!$A$1:$I$4996,4,FALSE)</f>
        <v>DIRECTOR DE CENTRO FINANCIERO</v>
      </c>
      <c r="O2036" s="83" t="str">
        <f>VLOOKUP(L2036,Kardex!$A$1:$I$4996,5,FALSE)</f>
        <v>SIN CULIACAN TORRE STA MARIA</v>
      </c>
      <c r="P2036" s="49">
        <v>0.3</v>
      </c>
      <c r="Q2036" s="120">
        <f t="shared" si="63"/>
        <v>195</v>
      </c>
    </row>
    <row r="2037" spans="1:17" s="125" customFormat="1" ht="12" customHeight="1">
      <c r="A2037" s="83" t="s">
        <v>2332</v>
      </c>
      <c r="B2037" s="84" t="s">
        <v>1249</v>
      </c>
      <c r="C2037" s="34">
        <v>1002100011926</v>
      </c>
      <c r="D2037" s="35">
        <v>2500</v>
      </c>
      <c r="E2037" s="67">
        <f t="shared" si="62"/>
        <v>650</v>
      </c>
      <c r="F2037" s="68">
        <v>0.26</v>
      </c>
      <c r="G2037" s="65"/>
      <c r="H2037" s="65" t="s">
        <v>2266</v>
      </c>
      <c r="I2037" s="127">
        <v>44574</v>
      </c>
      <c r="J2037" s="66" t="s">
        <v>2322</v>
      </c>
      <c r="K2037" s="83" t="s">
        <v>4469</v>
      </c>
      <c r="L2037" s="30">
        <v>61368</v>
      </c>
      <c r="M2037" s="83" t="str">
        <f>VLOOKUP(L2037,Kardex!$A$1:$I$4996,2,FALSE)</f>
        <v>MEZA VALDEZ JESUS MANUEL</v>
      </c>
      <c r="N2037" s="83" t="str">
        <f>VLOOKUP(L2037,Kardex!$A$1:$I$4996,4,FALSE)</f>
        <v>DIRECTOR DE CENTRO FINANCIERO</v>
      </c>
      <c r="O2037" s="83" t="str">
        <f>VLOOKUP(L2037,Kardex!$A$1:$I$4996,5,FALSE)</f>
        <v>SIN CULIACAN TORRE STA MARIA</v>
      </c>
      <c r="P2037" s="49">
        <v>0.3</v>
      </c>
      <c r="Q2037" s="120">
        <f t="shared" si="63"/>
        <v>195</v>
      </c>
    </row>
    <row r="2038" spans="1:17" s="125" customFormat="1" ht="12" customHeight="1">
      <c r="A2038" s="83" t="s">
        <v>2332</v>
      </c>
      <c r="B2038" s="84" t="s">
        <v>1249</v>
      </c>
      <c r="C2038" s="34">
        <v>1002100011928</v>
      </c>
      <c r="D2038" s="35">
        <v>2500</v>
      </c>
      <c r="E2038" s="67">
        <f t="shared" si="62"/>
        <v>650</v>
      </c>
      <c r="F2038" s="68">
        <v>0.26</v>
      </c>
      <c r="G2038" s="65"/>
      <c r="H2038" s="65" t="s">
        <v>2266</v>
      </c>
      <c r="I2038" s="127">
        <v>44574</v>
      </c>
      <c r="J2038" s="66" t="s">
        <v>2322</v>
      </c>
      <c r="K2038" s="83" t="s">
        <v>4469</v>
      </c>
      <c r="L2038" s="30">
        <v>61368</v>
      </c>
      <c r="M2038" s="83" t="str">
        <f>VLOOKUP(L2038,Kardex!$A$1:$I$4996,2,FALSE)</f>
        <v>MEZA VALDEZ JESUS MANUEL</v>
      </c>
      <c r="N2038" s="83" t="str">
        <f>VLOOKUP(L2038,Kardex!$A$1:$I$4996,4,FALSE)</f>
        <v>DIRECTOR DE CENTRO FINANCIERO</v>
      </c>
      <c r="O2038" s="83" t="str">
        <f>VLOOKUP(L2038,Kardex!$A$1:$I$4996,5,FALSE)</f>
        <v>SIN CULIACAN TORRE STA MARIA</v>
      </c>
      <c r="P2038" s="49">
        <v>0.3</v>
      </c>
      <c r="Q2038" s="120">
        <f t="shared" si="63"/>
        <v>195</v>
      </c>
    </row>
    <row r="2039" spans="1:17" s="125" customFormat="1" ht="12" customHeight="1">
      <c r="A2039" s="83" t="s">
        <v>2332</v>
      </c>
      <c r="B2039" s="84" t="s">
        <v>1249</v>
      </c>
      <c r="C2039" s="34">
        <v>1002100011929</v>
      </c>
      <c r="D2039" s="35">
        <v>2500</v>
      </c>
      <c r="E2039" s="67">
        <f t="shared" si="62"/>
        <v>650</v>
      </c>
      <c r="F2039" s="68">
        <v>0.26</v>
      </c>
      <c r="G2039" s="65"/>
      <c r="H2039" s="65" t="s">
        <v>2266</v>
      </c>
      <c r="I2039" s="127">
        <v>44574</v>
      </c>
      <c r="J2039" s="66" t="s">
        <v>2322</v>
      </c>
      <c r="K2039" s="83" t="s">
        <v>4469</v>
      </c>
      <c r="L2039" s="30">
        <v>61368</v>
      </c>
      <c r="M2039" s="83" t="str">
        <f>VLOOKUP(L2039,Kardex!$A$1:$I$4996,2,FALSE)</f>
        <v>MEZA VALDEZ JESUS MANUEL</v>
      </c>
      <c r="N2039" s="83" t="str">
        <f>VLOOKUP(L2039,Kardex!$A$1:$I$4996,4,FALSE)</f>
        <v>DIRECTOR DE CENTRO FINANCIERO</v>
      </c>
      <c r="O2039" s="83" t="str">
        <f>VLOOKUP(L2039,Kardex!$A$1:$I$4996,5,FALSE)</f>
        <v>SIN CULIACAN TORRE STA MARIA</v>
      </c>
      <c r="P2039" s="49">
        <v>0.3</v>
      </c>
      <c r="Q2039" s="120">
        <f t="shared" si="63"/>
        <v>195</v>
      </c>
    </row>
    <row r="2040" spans="1:17" s="125" customFormat="1" ht="12" customHeight="1">
      <c r="A2040" s="83" t="s">
        <v>2332</v>
      </c>
      <c r="B2040" s="84" t="s">
        <v>1249</v>
      </c>
      <c r="C2040" s="34">
        <v>1002100011932</v>
      </c>
      <c r="D2040" s="35">
        <v>2500</v>
      </c>
      <c r="E2040" s="67">
        <f t="shared" si="62"/>
        <v>650</v>
      </c>
      <c r="F2040" s="68">
        <v>0.26</v>
      </c>
      <c r="G2040" s="65"/>
      <c r="H2040" s="65" t="s">
        <v>2266</v>
      </c>
      <c r="I2040" s="127">
        <v>44574</v>
      </c>
      <c r="J2040" s="66" t="s">
        <v>2322</v>
      </c>
      <c r="K2040" s="83" t="s">
        <v>4469</v>
      </c>
      <c r="L2040" s="30">
        <v>61368</v>
      </c>
      <c r="M2040" s="83" t="str">
        <f>VLOOKUP(L2040,Kardex!$A$1:$I$4996,2,FALSE)</f>
        <v>MEZA VALDEZ JESUS MANUEL</v>
      </c>
      <c r="N2040" s="83" t="str">
        <f>VLOOKUP(L2040,Kardex!$A$1:$I$4996,4,FALSE)</f>
        <v>DIRECTOR DE CENTRO FINANCIERO</v>
      </c>
      <c r="O2040" s="83" t="str">
        <f>VLOOKUP(L2040,Kardex!$A$1:$I$4996,5,FALSE)</f>
        <v>SIN CULIACAN TORRE STA MARIA</v>
      </c>
      <c r="P2040" s="49">
        <v>0.3</v>
      </c>
      <c r="Q2040" s="120">
        <f t="shared" si="63"/>
        <v>195</v>
      </c>
    </row>
    <row r="2041" spans="1:17" s="125" customFormat="1" ht="12" customHeight="1">
      <c r="A2041" s="83" t="s">
        <v>2332</v>
      </c>
      <c r="B2041" s="84" t="s">
        <v>1249</v>
      </c>
      <c r="C2041" s="34">
        <v>1002100011933</v>
      </c>
      <c r="D2041" s="35">
        <v>2500</v>
      </c>
      <c r="E2041" s="67">
        <f t="shared" si="62"/>
        <v>650</v>
      </c>
      <c r="F2041" s="68">
        <v>0.26</v>
      </c>
      <c r="G2041" s="65"/>
      <c r="H2041" s="65" t="s">
        <v>2266</v>
      </c>
      <c r="I2041" s="127">
        <v>44574</v>
      </c>
      <c r="J2041" s="66" t="s">
        <v>2322</v>
      </c>
      <c r="K2041" s="83" t="s">
        <v>4469</v>
      </c>
      <c r="L2041" s="30">
        <v>61368</v>
      </c>
      <c r="M2041" s="83" t="str">
        <f>VLOOKUP(L2041,Kardex!$A$1:$I$4996,2,FALSE)</f>
        <v>MEZA VALDEZ JESUS MANUEL</v>
      </c>
      <c r="N2041" s="83" t="str">
        <f>VLOOKUP(L2041,Kardex!$A$1:$I$4996,4,FALSE)</f>
        <v>DIRECTOR DE CENTRO FINANCIERO</v>
      </c>
      <c r="O2041" s="83" t="str">
        <f>VLOOKUP(L2041,Kardex!$A$1:$I$4996,5,FALSE)</f>
        <v>SIN CULIACAN TORRE STA MARIA</v>
      </c>
      <c r="P2041" s="49">
        <v>0.3</v>
      </c>
      <c r="Q2041" s="120">
        <f t="shared" si="63"/>
        <v>195</v>
      </c>
    </row>
    <row r="2042" spans="1:17" s="125" customFormat="1" ht="12" customHeight="1">
      <c r="A2042" s="83" t="s">
        <v>2332</v>
      </c>
      <c r="B2042" s="84" t="s">
        <v>1249</v>
      </c>
      <c r="C2042" s="34">
        <v>1002100011934</v>
      </c>
      <c r="D2042" s="35">
        <v>2500</v>
      </c>
      <c r="E2042" s="67">
        <f t="shared" ref="E2042:E2105" si="64">+D2042*F2042</f>
        <v>650</v>
      </c>
      <c r="F2042" s="68">
        <v>0.26</v>
      </c>
      <c r="G2042" s="65"/>
      <c r="H2042" s="65" t="s">
        <v>2266</v>
      </c>
      <c r="I2042" s="127">
        <v>44574</v>
      </c>
      <c r="J2042" s="66" t="s">
        <v>2322</v>
      </c>
      <c r="K2042" s="83" t="s">
        <v>4469</v>
      </c>
      <c r="L2042" s="30">
        <v>61368</v>
      </c>
      <c r="M2042" s="83" t="str">
        <f>VLOOKUP(L2042,Kardex!$A$1:$I$4996,2,FALSE)</f>
        <v>MEZA VALDEZ JESUS MANUEL</v>
      </c>
      <c r="N2042" s="83" t="str">
        <f>VLOOKUP(L2042,Kardex!$A$1:$I$4996,4,FALSE)</f>
        <v>DIRECTOR DE CENTRO FINANCIERO</v>
      </c>
      <c r="O2042" s="83" t="str">
        <f>VLOOKUP(L2042,Kardex!$A$1:$I$4996,5,FALSE)</f>
        <v>SIN CULIACAN TORRE STA MARIA</v>
      </c>
      <c r="P2042" s="49">
        <v>0.3</v>
      </c>
      <c r="Q2042" s="120">
        <f t="shared" ref="Q2042:Q2105" si="65">E2042*P2042</f>
        <v>195</v>
      </c>
    </row>
    <row r="2043" spans="1:17" s="125" customFormat="1" ht="12" customHeight="1">
      <c r="A2043" s="83" t="s">
        <v>2332</v>
      </c>
      <c r="B2043" s="84" t="s">
        <v>1249</v>
      </c>
      <c r="C2043" s="34">
        <v>1002100011935</v>
      </c>
      <c r="D2043" s="35">
        <v>2500</v>
      </c>
      <c r="E2043" s="67">
        <f t="shared" si="64"/>
        <v>650</v>
      </c>
      <c r="F2043" s="68">
        <v>0.26</v>
      </c>
      <c r="G2043" s="65"/>
      <c r="H2043" s="65" t="s">
        <v>2266</v>
      </c>
      <c r="I2043" s="127">
        <v>44574</v>
      </c>
      <c r="J2043" s="66" t="s">
        <v>2322</v>
      </c>
      <c r="K2043" s="83" t="s">
        <v>4469</v>
      </c>
      <c r="L2043" s="30">
        <v>61368</v>
      </c>
      <c r="M2043" s="83" t="str">
        <f>VLOOKUP(L2043,Kardex!$A$1:$I$4996,2,FALSE)</f>
        <v>MEZA VALDEZ JESUS MANUEL</v>
      </c>
      <c r="N2043" s="83" t="str">
        <f>VLOOKUP(L2043,Kardex!$A$1:$I$4996,4,FALSE)</f>
        <v>DIRECTOR DE CENTRO FINANCIERO</v>
      </c>
      <c r="O2043" s="83" t="str">
        <f>VLOOKUP(L2043,Kardex!$A$1:$I$4996,5,FALSE)</f>
        <v>SIN CULIACAN TORRE STA MARIA</v>
      </c>
      <c r="P2043" s="49">
        <v>0.3</v>
      </c>
      <c r="Q2043" s="120">
        <f t="shared" si="65"/>
        <v>195</v>
      </c>
    </row>
    <row r="2044" spans="1:17" s="125" customFormat="1" ht="12" customHeight="1">
      <c r="A2044" s="83" t="s">
        <v>2332</v>
      </c>
      <c r="B2044" s="84" t="s">
        <v>1249</v>
      </c>
      <c r="C2044" s="34">
        <v>1002100011954</v>
      </c>
      <c r="D2044" s="35">
        <v>2500</v>
      </c>
      <c r="E2044" s="67">
        <f t="shared" si="64"/>
        <v>650</v>
      </c>
      <c r="F2044" s="68">
        <v>0.26</v>
      </c>
      <c r="G2044" s="65"/>
      <c r="H2044" s="65" t="s">
        <v>2266</v>
      </c>
      <c r="I2044" s="127">
        <v>44574</v>
      </c>
      <c r="J2044" s="66" t="s">
        <v>2322</v>
      </c>
      <c r="K2044" s="83" t="s">
        <v>4469</v>
      </c>
      <c r="L2044" s="30">
        <v>61368</v>
      </c>
      <c r="M2044" s="83" t="str">
        <f>VLOOKUP(L2044,Kardex!$A$1:$I$4996,2,FALSE)</f>
        <v>MEZA VALDEZ JESUS MANUEL</v>
      </c>
      <c r="N2044" s="83" t="str">
        <f>VLOOKUP(L2044,Kardex!$A$1:$I$4996,4,FALSE)</f>
        <v>DIRECTOR DE CENTRO FINANCIERO</v>
      </c>
      <c r="O2044" s="83" t="str">
        <f>VLOOKUP(L2044,Kardex!$A$1:$I$4996,5,FALSE)</f>
        <v>SIN CULIACAN TORRE STA MARIA</v>
      </c>
      <c r="P2044" s="49">
        <v>0.3</v>
      </c>
      <c r="Q2044" s="120">
        <f t="shared" si="65"/>
        <v>195</v>
      </c>
    </row>
    <row r="2045" spans="1:17" s="125" customFormat="1" ht="12" customHeight="1">
      <c r="A2045" s="83" t="s">
        <v>2332</v>
      </c>
      <c r="B2045" s="84" t="s">
        <v>1249</v>
      </c>
      <c r="C2045" s="34">
        <v>1002100011993</v>
      </c>
      <c r="D2045" s="35">
        <v>2500</v>
      </c>
      <c r="E2045" s="67">
        <f t="shared" si="64"/>
        <v>650</v>
      </c>
      <c r="F2045" s="68">
        <v>0.26</v>
      </c>
      <c r="G2045" s="65"/>
      <c r="H2045" s="65" t="s">
        <v>2266</v>
      </c>
      <c r="I2045" s="127">
        <v>44574</v>
      </c>
      <c r="J2045" s="66" t="s">
        <v>2322</v>
      </c>
      <c r="K2045" s="83" t="s">
        <v>4469</v>
      </c>
      <c r="L2045" s="30">
        <v>61368</v>
      </c>
      <c r="M2045" s="83" t="str">
        <f>VLOOKUP(L2045,Kardex!$A$1:$I$4996,2,FALSE)</f>
        <v>MEZA VALDEZ JESUS MANUEL</v>
      </c>
      <c r="N2045" s="83" t="str">
        <f>VLOOKUP(L2045,Kardex!$A$1:$I$4996,4,FALSE)</f>
        <v>DIRECTOR DE CENTRO FINANCIERO</v>
      </c>
      <c r="O2045" s="83" t="str">
        <f>VLOOKUP(L2045,Kardex!$A$1:$I$4996,5,FALSE)</f>
        <v>SIN CULIACAN TORRE STA MARIA</v>
      </c>
      <c r="P2045" s="49">
        <v>0.3</v>
      </c>
      <c r="Q2045" s="120">
        <f t="shared" si="65"/>
        <v>195</v>
      </c>
    </row>
    <row r="2046" spans="1:17" s="125" customFormat="1" ht="12" customHeight="1">
      <c r="A2046" s="83" t="s">
        <v>2332</v>
      </c>
      <c r="B2046" s="84" t="s">
        <v>1249</v>
      </c>
      <c r="C2046" s="34">
        <v>1002100012044</v>
      </c>
      <c r="D2046" s="35">
        <v>2500</v>
      </c>
      <c r="E2046" s="67">
        <f t="shared" si="64"/>
        <v>650</v>
      </c>
      <c r="F2046" s="68">
        <v>0.26</v>
      </c>
      <c r="G2046" s="65"/>
      <c r="H2046" s="65" t="s">
        <v>2266</v>
      </c>
      <c r="I2046" s="127">
        <v>44574</v>
      </c>
      <c r="J2046" s="66" t="s">
        <v>2322</v>
      </c>
      <c r="K2046" s="83" t="s">
        <v>4469</v>
      </c>
      <c r="L2046" s="30">
        <v>61368</v>
      </c>
      <c r="M2046" s="83" t="str">
        <f>VLOOKUP(L2046,Kardex!$A$1:$I$4996,2,FALSE)</f>
        <v>MEZA VALDEZ JESUS MANUEL</v>
      </c>
      <c r="N2046" s="83" t="str">
        <f>VLOOKUP(L2046,Kardex!$A$1:$I$4996,4,FALSE)</f>
        <v>DIRECTOR DE CENTRO FINANCIERO</v>
      </c>
      <c r="O2046" s="83" t="str">
        <f>VLOOKUP(L2046,Kardex!$A$1:$I$4996,5,FALSE)</f>
        <v>SIN CULIACAN TORRE STA MARIA</v>
      </c>
      <c r="P2046" s="49">
        <v>0.3</v>
      </c>
      <c r="Q2046" s="120">
        <f t="shared" si="65"/>
        <v>195</v>
      </c>
    </row>
    <row r="2047" spans="1:17" s="125" customFormat="1" ht="12" customHeight="1">
      <c r="A2047" s="83" t="s">
        <v>2332</v>
      </c>
      <c r="B2047" s="84" t="s">
        <v>1249</v>
      </c>
      <c r="C2047" s="34">
        <v>1002100012045</v>
      </c>
      <c r="D2047" s="35">
        <v>2500</v>
      </c>
      <c r="E2047" s="67">
        <f t="shared" si="64"/>
        <v>650</v>
      </c>
      <c r="F2047" s="68">
        <v>0.26</v>
      </c>
      <c r="G2047" s="65"/>
      <c r="H2047" s="65" t="s">
        <v>2266</v>
      </c>
      <c r="I2047" s="127">
        <v>44574</v>
      </c>
      <c r="J2047" s="66" t="s">
        <v>2322</v>
      </c>
      <c r="K2047" s="83" t="s">
        <v>4469</v>
      </c>
      <c r="L2047" s="30">
        <v>61368</v>
      </c>
      <c r="M2047" s="83" t="str">
        <f>VLOOKUP(L2047,Kardex!$A$1:$I$4996,2,FALSE)</f>
        <v>MEZA VALDEZ JESUS MANUEL</v>
      </c>
      <c r="N2047" s="83" t="str">
        <f>VLOOKUP(L2047,Kardex!$A$1:$I$4996,4,FALSE)</f>
        <v>DIRECTOR DE CENTRO FINANCIERO</v>
      </c>
      <c r="O2047" s="83" t="str">
        <f>VLOOKUP(L2047,Kardex!$A$1:$I$4996,5,FALSE)</f>
        <v>SIN CULIACAN TORRE STA MARIA</v>
      </c>
      <c r="P2047" s="49">
        <v>0.3</v>
      </c>
      <c r="Q2047" s="120">
        <f t="shared" si="65"/>
        <v>195</v>
      </c>
    </row>
    <row r="2048" spans="1:17" s="125" customFormat="1" ht="12" customHeight="1">
      <c r="A2048" s="83" t="s">
        <v>2332</v>
      </c>
      <c r="B2048" s="84" t="s">
        <v>1249</v>
      </c>
      <c r="C2048" s="34">
        <v>1002200000338</v>
      </c>
      <c r="D2048" s="35">
        <v>2500</v>
      </c>
      <c r="E2048" s="67">
        <f t="shared" si="64"/>
        <v>650</v>
      </c>
      <c r="F2048" s="68">
        <v>0.26</v>
      </c>
      <c r="G2048" s="65"/>
      <c r="H2048" s="65" t="s">
        <v>2266</v>
      </c>
      <c r="I2048" s="127">
        <v>44574</v>
      </c>
      <c r="J2048" s="66" t="s">
        <v>2322</v>
      </c>
      <c r="K2048" s="83" t="s">
        <v>4470</v>
      </c>
      <c r="L2048" s="30">
        <v>63804</v>
      </c>
      <c r="M2048" s="83" t="str">
        <f>VLOOKUP(L2048,Kardex!$A$1:$I$4996,2,FALSE)</f>
        <v>MORA HERNANDEZ JOAQUIN ALBERTO</v>
      </c>
      <c r="N2048" s="83" t="str">
        <f>VLOOKUP(L2048,Kardex!$A$1:$I$4996,4,FALSE)</f>
        <v>ASESOR</v>
      </c>
      <c r="O2048" s="83" t="str">
        <f>VLOOKUP(L2048,Kardex!$A$1:$I$4996,5,FALSE)</f>
        <v>AGS AGUASCALIENTES NTE 509</v>
      </c>
      <c r="P2048" s="49">
        <v>0.3</v>
      </c>
      <c r="Q2048" s="120">
        <f t="shared" si="65"/>
        <v>195</v>
      </c>
    </row>
    <row r="2049" spans="1:17" s="125" customFormat="1" ht="12" customHeight="1">
      <c r="A2049" s="83" t="s">
        <v>2332</v>
      </c>
      <c r="B2049" s="84" t="s">
        <v>1249</v>
      </c>
      <c r="C2049" s="34">
        <v>1002200000344</v>
      </c>
      <c r="D2049" s="35">
        <v>10000</v>
      </c>
      <c r="E2049" s="67">
        <f t="shared" si="64"/>
        <v>2600</v>
      </c>
      <c r="F2049" s="68">
        <v>0.26</v>
      </c>
      <c r="G2049" s="65"/>
      <c r="H2049" s="65" t="s">
        <v>2266</v>
      </c>
      <c r="I2049" s="127">
        <v>44574</v>
      </c>
      <c r="J2049" s="66" t="s">
        <v>2322</v>
      </c>
      <c r="K2049" s="83" t="s">
        <v>4471</v>
      </c>
      <c r="L2049" s="30">
        <v>63804</v>
      </c>
      <c r="M2049" s="83" t="str">
        <f>VLOOKUP(L2049,Kardex!$A$1:$I$4996,2,FALSE)</f>
        <v>MORA HERNANDEZ JOAQUIN ALBERTO</v>
      </c>
      <c r="N2049" s="83" t="str">
        <f>VLOOKUP(L2049,Kardex!$A$1:$I$4996,4,FALSE)</f>
        <v>ASESOR</v>
      </c>
      <c r="O2049" s="83" t="str">
        <f>VLOOKUP(L2049,Kardex!$A$1:$I$4996,5,FALSE)</f>
        <v>AGS AGUASCALIENTES NTE 509</v>
      </c>
      <c r="P2049" s="49">
        <v>0.3</v>
      </c>
      <c r="Q2049" s="120">
        <f t="shared" si="65"/>
        <v>780</v>
      </c>
    </row>
    <row r="2050" spans="1:17" s="125" customFormat="1" ht="12" customHeight="1">
      <c r="A2050" s="83" t="s">
        <v>2335</v>
      </c>
      <c r="B2050" s="84" t="s">
        <v>1249</v>
      </c>
      <c r="C2050" s="34">
        <v>2882100008930</v>
      </c>
      <c r="D2050" s="35">
        <v>900.7</v>
      </c>
      <c r="E2050" s="67">
        <f t="shared" si="64"/>
        <v>171.13300000000001</v>
      </c>
      <c r="F2050" s="68">
        <v>0.19</v>
      </c>
      <c r="G2050" s="65"/>
      <c r="H2050" s="65" t="s">
        <v>2339</v>
      </c>
      <c r="I2050" s="127">
        <v>44574</v>
      </c>
      <c r="J2050" s="66" t="s">
        <v>2322</v>
      </c>
      <c r="K2050" s="83" t="s">
        <v>2555</v>
      </c>
      <c r="L2050" s="30">
        <v>52245</v>
      </c>
      <c r="M2050" s="83" t="s">
        <v>4718</v>
      </c>
      <c r="N2050" s="83" t="s">
        <v>4718</v>
      </c>
      <c r="O2050" s="83" t="s">
        <v>4718</v>
      </c>
      <c r="P2050" s="49">
        <v>0.3</v>
      </c>
      <c r="Q2050" s="120">
        <f t="shared" si="65"/>
        <v>51.3399</v>
      </c>
    </row>
    <row r="2051" spans="1:17" s="125" customFormat="1" ht="12" customHeight="1">
      <c r="A2051" s="83" t="s">
        <v>2338</v>
      </c>
      <c r="B2051" s="84" t="s">
        <v>1249</v>
      </c>
      <c r="C2051" s="34">
        <v>3102100000486</v>
      </c>
      <c r="D2051" s="35">
        <v>9861.92</v>
      </c>
      <c r="E2051" s="67">
        <f t="shared" si="64"/>
        <v>1282.0496000000001</v>
      </c>
      <c r="F2051" s="68">
        <v>0.13</v>
      </c>
      <c r="G2051" s="65"/>
      <c r="H2051" s="65" t="s">
        <v>2266</v>
      </c>
      <c r="I2051" s="127">
        <v>44574</v>
      </c>
      <c r="J2051" s="66" t="s">
        <v>2379</v>
      </c>
      <c r="K2051" s="83" t="s">
        <v>4472</v>
      </c>
      <c r="L2051" s="30">
        <v>64066</v>
      </c>
      <c r="M2051" s="83" t="str">
        <f>VLOOKUP(L2051,Kardex!$A$1:$I$4996,2,FALSE)</f>
        <v>CASTRO VALDES TANIA JOCELYN</v>
      </c>
      <c r="N2051" s="83" t="str">
        <f>VLOOKUP(L2051,Kardex!$A$1:$I$4996,4,FALSE)</f>
        <v>ASESOR</v>
      </c>
      <c r="O2051" s="83" t="str">
        <f>VLOOKUP(L2051,Kardex!$A$1:$I$4996,5,FALSE)</f>
        <v>BC TIJUANA PASEO</v>
      </c>
      <c r="P2051" s="49">
        <v>0.3</v>
      </c>
      <c r="Q2051" s="120">
        <f t="shared" si="65"/>
        <v>384.61488000000003</v>
      </c>
    </row>
    <row r="2052" spans="1:17" s="125" customFormat="1" ht="12" customHeight="1">
      <c r="A2052" s="83" t="s">
        <v>2338</v>
      </c>
      <c r="B2052" s="84" t="s">
        <v>1249</v>
      </c>
      <c r="C2052" s="34">
        <v>3102100000489</v>
      </c>
      <c r="D2052" s="35">
        <v>2445.06</v>
      </c>
      <c r="E2052" s="67">
        <f t="shared" si="64"/>
        <v>317.8578</v>
      </c>
      <c r="F2052" s="68">
        <v>0.13</v>
      </c>
      <c r="G2052" s="65"/>
      <c r="H2052" s="65" t="s">
        <v>2266</v>
      </c>
      <c r="I2052" s="127">
        <v>44574</v>
      </c>
      <c r="J2052" s="66" t="s">
        <v>2379</v>
      </c>
      <c r="K2052" s="83" t="s">
        <v>4473</v>
      </c>
      <c r="L2052" s="30">
        <v>64066</v>
      </c>
      <c r="M2052" s="83" t="str">
        <f>VLOOKUP(L2052,Kardex!$A$1:$I$4996,2,FALSE)</f>
        <v>CASTRO VALDES TANIA JOCELYN</v>
      </c>
      <c r="N2052" s="83" t="str">
        <f>VLOOKUP(L2052,Kardex!$A$1:$I$4996,4,FALSE)</f>
        <v>ASESOR</v>
      </c>
      <c r="O2052" s="83" t="str">
        <f>VLOOKUP(L2052,Kardex!$A$1:$I$4996,5,FALSE)</f>
        <v>BC TIJUANA PASEO</v>
      </c>
      <c r="P2052" s="49">
        <v>0.3</v>
      </c>
      <c r="Q2052" s="120">
        <f t="shared" si="65"/>
        <v>95.357339999999994</v>
      </c>
    </row>
    <row r="2053" spans="1:17" s="125" customFormat="1" ht="12" customHeight="1">
      <c r="A2053" s="83" t="s">
        <v>2338</v>
      </c>
      <c r="B2053" s="84" t="s">
        <v>1249</v>
      </c>
      <c r="C2053" s="34">
        <v>3102100000497</v>
      </c>
      <c r="D2053" s="35">
        <v>276.42</v>
      </c>
      <c r="E2053" s="67">
        <f t="shared" si="64"/>
        <v>35.934600000000003</v>
      </c>
      <c r="F2053" s="68">
        <v>0.13</v>
      </c>
      <c r="G2053" s="65"/>
      <c r="H2053" s="65" t="s">
        <v>2339</v>
      </c>
      <c r="I2053" s="127">
        <v>44574</v>
      </c>
      <c r="J2053" s="66" t="s">
        <v>2379</v>
      </c>
      <c r="K2053" s="83" t="s">
        <v>2556</v>
      </c>
      <c r="L2053" s="30">
        <v>63575</v>
      </c>
      <c r="M2053" s="83" t="str">
        <f>VLOOKUP(L2053,Kardex!$A$1:$I$4996,2,FALSE)</f>
        <v>GARCIA DAVILA LUIS ISAAC</v>
      </c>
      <c r="N2053" s="83" t="str">
        <f>VLOOKUP(L2053,Kardex!$A$1:$I$4996,4,FALSE)</f>
        <v>ASESOR</v>
      </c>
      <c r="O2053" s="83" t="str">
        <f>VLOOKUP(L2053,Kardex!$A$1:$I$4996,5,FALSE)</f>
        <v>EDO MEX VALLE DORADO</v>
      </c>
      <c r="P2053" s="49">
        <v>0.3</v>
      </c>
      <c r="Q2053" s="120">
        <f t="shared" si="65"/>
        <v>10.780380000000001</v>
      </c>
    </row>
    <row r="2054" spans="1:17" s="125" customFormat="1" ht="12" customHeight="1">
      <c r="A2054" s="83" t="s">
        <v>2311</v>
      </c>
      <c r="B2054" s="84" t="s">
        <v>1249</v>
      </c>
      <c r="C2054" s="34">
        <v>4011900204994</v>
      </c>
      <c r="D2054" s="35">
        <v>3115.72</v>
      </c>
      <c r="E2054" s="67">
        <f t="shared" si="64"/>
        <v>467.35799999999995</v>
      </c>
      <c r="F2054" s="68">
        <v>0.15</v>
      </c>
      <c r="G2054" s="65"/>
      <c r="H2054" s="65" t="s">
        <v>2308</v>
      </c>
      <c r="I2054" s="127">
        <v>44574</v>
      </c>
      <c r="J2054" s="66" t="s">
        <v>2379</v>
      </c>
      <c r="K2054" s="83" t="s">
        <v>4474</v>
      </c>
      <c r="L2054" s="30">
        <v>61797</v>
      </c>
      <c r="M2054" s="83" t="str">
        <f>VLOOKUP(L2054,Kardex!$A$1:$I$4996,2,FALSE)</f>
        <v>ROMERO DIAZ ESTEBAN</v>
      </c>
      <c r="N2054" s="83" t="str">
        <f>VLOOKUP(L2054,Kardex!$A$1:$I$4996,4,FALSE)</f>
        <v>ASESOR</v>
      </c>
      <c r="O2054" s="83" t="str">
        <f>VLOOKUP(L2054,Kardex!$A$1:$I$4996,5,FALSE)</f>
        <v>QROO CANCUN PLAZA HOLLYWOOD</v>
      </c>
      <c r="P2054" s="49">
        <v>0.3</v>
      </c>
      <c r="Q2054" s="120">
        <f t="shared" si="65"/>
        <v>140.20739999999998</v>
      </c>
    </row>
    <row r="2055" spans="1:17" s="125" customFormat="1" ht="12" customHeight="1">
      <c r="A2055" s="83" t="s">
        <v>2311</v>
      </c>
      <c r="B2055" s="84" t="s">
        <v>1249</v>
      </c>
      <c r="C2055" s="34">
        <v>4011900205298</v>
      </c>
      <c r="D2055" s="35">
        <v>2062.58</v>
      </c>
      <c r="E2055" s="67">
        <f t="shared" si="64"/>
        <v>309.387</v>
      </c>
      <c r="F2055" s="68">
        <v>0.15</v>
      </c>
      <c r="G2055" s="65"/>
      <c r="H2055" s="65" t="s">
        <v>2265</v>
      </c>
      <c r="I2055" s="127">
        <v>44574</v>
      </c>
      <c r="J2055" s="66" t="s">
        <v>2379</v>
      </c>
      <c r="K2055" s="83" t="s">
        <v>4475</v>
      </c>
      <c r="L2055" s="30">
        <v>50287</v>
      </c>
      <c r="M2055" s="83" t="str">
        <f>VLOOKUP(L2055,Kardex!$A$1:$I$4996,2,FALSE)</f>
        <v>VIZCAINO QUIROGA IVAN</v>
      </c>
      <c r="N2055" s="83" t="str">
        <f>VLOOKUP(L2055,Kardex!$A$1:$I$4996,4,FALSE)</f>
        <v>ASESOR SENIOR</v>
      </c>
      <c r="O2055" s="83" t="str">
        <f>VLOOKUP(L2055,Kardex!$A$1:$I$4996,5,FALSE)</f>
        <v>SON HERMOSILLO RAQUET</v>
      </c>
      <c r="P2055" s="49">
        <v>0.3</v>
      </c>
      <c r="Q2055" s="120">
        <f t="shared" si="65"/>
        <v>92.816099999999992</v>
      </c>
    </row>
    <row r="2056" spans="1:17" s="125" customFormat="1" ht="12" customHeight="1">
      <c r="A2056" s="83" t="s">
        <v>2311</v>
      </c>
      <c r="B2056" s="84" t="s">
        <v>1249</v>
      </c>
      <c r="C2056" s="34">
        <v>4011900205299</v>
      </c>
      <c r="D2056" s="35">
        <v>572.42999999999995</v>
      </c>
      <c r="E2056" s="67">
        <f t="shared" si="64"/>
        <v>85.864499999999992</v>
      </c>
      <c r="F2056" s="68">
        <v>0.15</v>
      </c>
      <c r="G2056" s="65"/>
      <c r="H2056" s="65" t="s">
        <v>2339</v>
      </c>
      <c r="I2056" s="127">
        <v>44574</v>
      </c>
      <c r="J2056" s="66" t="s">
        <v>2379</v>
      </c>
      <c r="K2056" s="83" t="s">
        <v>2559</v>
      </c>
      <c r="L2056" s="30">
        <v>51296</v>
      </c>
      <c r="M2056" s="83" t="str">
        <f>VLOOKUP(L2056,Kardex!$A$1:$I$4996,2,FALSE)</f>
        <v>ARAIZA ARREOLA GLENDA JANET</v>
      </c>
      <c r="N2056" s="83" t="str">
        <f>VLOOKUP(L2056,Kardex!$A$1:$I$4996,4,FALSE)</f>
        <v>EJECUTIVO DE SERVICIO</v>
      </c>
      <c r="O2056" s="83" t="str">
        <f>VLOOKUP(L2056,Kardex!$A$1:$I$4996,5,FALSE)</f>
        <v>BAJA</v>
      </c>
      <c r="P2056" s="49">
        <v>0.3</v>
      </c>
      <c r="Q2056" s="120">
        <f t="shared" si="65"/>
        <v>25.759349999999998</v>
      </c>
    </row>
    <row r="2057" spans="1:17" s="125" customFormat="1" ht="12" customHeight="1">
      <c r="A2057" s="83" t="s">
        <v>2311</v>
      </c>
      <c r="B2057" s="84" t="s">
        <v>1249</v>
      </c>
      <c r="C2057" s="34">
        <v>4011900236609</v>
      </c>
      <c r="D2057" s="35">
        <v>411.54</v>
      </c>
      <c r="E2057" s="67">
        <f t="shared" si="64"/>
        <v>61.731000000000002</v>
      </c>
      <c r="F2057" s="68">
        <v>0.15</v>
      </c>
      <c r="G2057" s="65"/>
      <c r="H2057" s="65" t="s">
        <v>2339</v>
      </c>
      <c r="I2057" s="127">
        <v>44574</v>
      </c>
      <c r="J2057" s="66" t="s">
        <v>2379</v>
      </c>
      <c r="K2057" s="83" t="s">
        <v>2545</v>
      </c>
      <c r="L2057" s="30">
        <v>53322</v>
      </c>
      <c r="M2057" s="83" t="str">
        <f>VLOOKUP(L2057,Kardex!$A$1:$I$4996,2,FALSE)</f>
        <v>LOZANO DORADO ROBERTO JULIO</v>
      </c>
      <c r="N2057" s="83" t="str">
        <f>VLOOKUP(L2057,Kardex!$A$1:$I$4996,4,FALSE)</f>
        <v>DIRECTOR DE PROMOCION</v>
      </c>
      <c r="O2057" s="83" t="str">
        <f>VLOOKUP(L2057,Kardex!$A$1:$I$4996,5,FALSE)</f>
        <v>NL SAN PEDRO GOMEZ MORIN</v>
      </c>
      <c r="P2057" s="49">
        <v>0.3</v>
      </c>
      <c r="Q2057" s="120">
        <f t="shared" si="65"/>
        <v>18.519300000000001</v>
      </c>
    </row>
    <row r="2058" spans="1:17" s="125" customFormat="1" ht="12" customHeight="1">
      <c r="A2058" s="83" t="s">
        <v>2311</v>
      </c>
      <c r="B2058" s="84" t="s">
        <v>1249</v>
      </c>
      <c r="C2058" s="34">
        <v>4011900243438</v>
      </c>
      <c r="D2058" s="35">
        <v>397.67</v>
      </c>
      <c r="E2058" s="67">
        <f t="shared" si="64"/>
        <v>59.650500000000001</v>
      </c>
      <c r="F2058" s="68">
        <v>0.15</v>
      </c>
      <c r="G2058" s="65"/>
      <c r="H2058" s="65" t="s">
        <v>2339</v>
      </c>
      <c r="I2058" s="127">
        <v>44574</v>
      </c>
      <c r="J2058" s="66" t="s">
        <v>2379</v>
      </c>
      <c r="K2058" s="83" t="s">
        <v>2546</v>
      </c>
      <c r="L2058" s="30">
        <v>61797</v>
      </c>
      <c r="M2058" s="83" t="str">
        <f>VLOOKUP(L2058,Kardex!$A$1:$I$4996,2,FALSE)</f>
        <v>ROMERO DIAZ ESTEBAN</v>
      </c>
      <c r="N2058" s="83" t="str">
        <f>VLOOKUP(L2058,Kardex!$A$1:$I$4996,4,FALSE)</f>
        <v>ASESOR</v>
      </c>
      <c r="O2058" s="83" t="str">
        <f>VLOOKUP(L2058,Kardex!$A$1:$I$4996,5,FALSE)</f>
        <v>QROO CANCUN PLAZA HOLLYWOOD</v>
      </c>
      <c r="P2058" s="49">
        <v>0.3</v>
      </c>
      <c r="Q2058" s="120">
        <f t="shared" si="65"/>
        <v>17.895150000000001</v>
      </c>
    </row>
    <row r="2059" spans="1:17" s="125" customFormat="1" ht="12" customHeight="1">
      <c r="A2059" s="83" t="s">
        <v>2311</v>
      </c>
      <c r="B2059" s="84" t="s">
        <v>1249</v>
      </c>
      <c r="C2059" s="34">
        <v>4011900284978</v>
      </c>
      <c r="D2059" s="35">
        <v>4414.6000000000004</v>
      </c>
      <c r="E2059" s="67">
        <f t="shared" si="64"/>
        <v>662.19</v>
      </c>
      <c r="F2059" s="68">
        <v>0.15</v>
      </c>
      <c r="G2059" s="65"/>
      <c r="H2059" s="65" t="s">
        <v>2308</v>
      </c>
      <c r="I2059" s="127">
        <v>44574</v>
      </c>
      <c r="J2059" s="66" t="s">
        <v>2379</v>
      </c>
      <c r="K2059" s="83" t="s">
        <v>4476</v>
      </c>
      <c r="L2059" s="30">
        <v>50453</v>
      </c>
      <c r="M2059" s="83" t="str">
        <f>VLOOKUP(L2059,Kardex!$A$1:$I$4996,2,FALSE)</f>
        <v>CUELLAR VALLE JOSE LUIS</v>
      </c>
      <c r="N2059" s="83" t="str">
        <f>VLOOKUP(L2059,Kardex!$A$1:$I$4996,4,FALSE)</f>
        <v>ASESOR</v>
      </c>
      <c r="O2059" s="83" t="str">
        <f>VLOOKUP(L2059,Kardex!$A$1:$I$4996,5,FALSE)</f>
        <v>NL SAN PEDRO GOMEZ MORIN</v>
      </c>
      <c r="P2059" s="49">
        <v>0.3</v>
      </c>
      <c r="Q2059" s="120">
        <f t="shared" si="65"/>
        <v>198.65700000000001</v>
      </c>
    </row>
    <row r="2060" spans="1:17" s="125" customFormat="1" ht="12" customHeight="1">
      <c r="A2060" s="83" t="s">
        <v>2311</v>
      </c>
      <c r="B2060" s="84" t="s">
        <v>1249</v>
      </c>
      <c r="C2060" s="34">
        <v>4011900296434</v>
      </c>
      <c r="D2060" s="35">
        <v>3709.85</v>
      </c>
      <c r="E2060" s="67">
        <f t="shared" si="64"/>
        <v>556.47749999999996</v>
      </c>
      <c r="F2060" s="68">
        <v>0.15</v>
      </c>
      <c r="G2060" s="65"/>
      <c r="H2060" s="65" t="s">
        <v>2308</v>
      </c>
      <c r="I2060" s="127">
        <v>44574</v>
      </c>
      <c r="J2060" s="66" t="s">
        <v>2379</v>
      </c>
      <c r="K2060" s="83" t="s">
        <v>4477</v>
      </c>
      <c r="L2060" s="30">
        <v>60630</v>
      </c>
      <c r="M2060" s="83" t="str">
        <f>VLOOKUP(L2060,Kardex!$A$1:$I$4996,2,FALSE)</f>
        <v>CORDOVA  MUÑIZ MARIA EUGENIA</v>
      </c>
      <c r="N2060" s="83" t="str">
        <f>VLOOKUP(L2060,Kardex!$A$1:$I$4996,4,FALSE)</f>
        <v>ASESOR</v>
      </c>
      <c r="O2060" s="83" t="str">
        <f>VLOOKUP(L2060,Kardex!$A$1:$I$4996,5,FALSE)</f>
        <v>COAH TORREON B INDEPENDENCIA</v>
      </c>
      <c r="P2060" s="49">
        <v>0.3</v>
      </c>
      <c r="Q2060" s="120">
        <f t="shared" si="65"/>
        <v>166.94324999999998</v>
      </c>
    </row>
    <row r="2061" spans="1:17" s="125" customFormat="1" ht="12" customHeight="1">
      <c r="A2061" s="83" t="s">
        <v>2311</v>
      </c>
      <c r="B2061" s="84" t="s">
        <v>1249</v>
      </c>
      <c r="C2061" s="34">
        <v>4011900386054</v>
      </c>
      <c r="D2061" s="35">
        <v>342.02</v>
      </c>
      <c r="E2061" s="67">
        <f t="shared" si="64"/>
        <v>51.302999999999997</v>
      </c>
      <c r="F2061" s="68">
        <v>0.15</v>
      </c>
      <c r="G2061" s="65"/>
      <c r="H2061" s="65" t="s">
        <v>2339</v>
      </c>
      <c r="I2061" s="127">
        <v>44574</v>
      </c>
      <c r="J2061" s="66" t="s">
        <v>2379</v>
      </c>
      <c r="K2061" s="83" t="s">
        <v>2547</v>
      </c>
      <c r="L2061" s="30">
        <v>99999</v>
      </c>
      <c r="M2061" s="83" t="str">
        <f>VLOOKUP(L2061,Kardex!$A$1:$I$4996,2,FALSE)</f>
        <v>SEGUROS</v>
      </c>
      <c r="N2061" s="83" t="str">
        <f>VLOOKUP(L2061,Kardex!$A$1:$I$4996,4,FALSE)</f>
        <v>SEGUROS</v>
      </c>
      <c r="O2061" s="83" t="str">
        <f>VLOOKUP(L2061,Kardex!$A$1:$I$4996,5,FALSE)</f>
        <v>SEGUROS</v>
      </c>
      <c r="P2061" s="49">
        <v>0.3</v>
      </c>
      <c r="Q2061" s="120">
        <f t="shared" si="65"/>
        <v>15.390899999999998</v>
      </c>
    </row>
    <row r="2062" spans="1:17" s="125" customFormat="1" ht="12" customHeight="1">
      <c r="A2062" s="83" t="s">
        <v>2311</v>
      </c>
      <c r="B2062" s="84" t="s">
        <v>1249</v>
      </c>
      <c r="C2062" s="34">
        <v>4012000016197</v>
      </c>
      <c r="D2062" s="35">
        <v>4749.1899999999996</v>
      </c>
      <c r="E2062" s="67">
        <f t="shared" si="64"/>
        <v>712.37849999999992</v>
      </c>
      <c r="F2062" s="68">
        <v>0.15</v>
      </c>
      <c r="G2062" s="65"/>
      <c r="H2062" s="65" t="s">
        <v>2266</v>
      </c>
      <c r="I2062" s="127">
        <v>44574</v>
      </c>
      <c r="J2062" s="66" t="s">
        <v>2379</v>
      </c>
      <c r="K2062" s="83" t="s">
        <v>4478</v>
      </c>
      <c r="L2062" s="30">
        <v>90158</v>
      </c>
      <c r="M2062" s="83" t="str">
        <f>VLOOKUP(L2062,Kardex!$A$1:$I$4996,2,FALSE)</f>
        <v>RAMOS CAMACHO MARISA</v>
      </c>
      <c r="N2062" s="83" t="str">
        <f>VLOOKUP(L2062,Kardex!$A$1:$I$4996,4,FALSE)</f>
        <v>ASESOR SENIOR</v>
      </c>
      <c r="O2062" s="83" t="str">
        <f>VLOOKUP(L2062,Kardex!$A$1:$I$4996,5,FALSE)</f>
        <v>JAL ZAPOPAN MARIANO OTERO</v>
      </c>
      <c r="P2062" s="49">
        <v>0.3</v>
      </c>
      <c r="Q2062" s="120">
        <f t="shared" si="65"/>
        <v>213.71354999999997</v>
      </c>
    </row>
    <row r="2063" spans="1:17" s="125" customFormat="1" ht="12" customHeight="1">
      <c r="A2063" s="83" t="s">
        <v>2311</v>
      </c>
      <c r="B2063" s="84" t="s">
        <v>1249</v>
      </c>
      <c r="C2063" s="34">
        <v>4012000126067</v>
      </c>
      <c r="D2063" s="35">
        <v>657.61</v>
      </c>
      <c r="E2063" s="67">
        <f t="shared" si="64"/>
        <v>98.641499999999994</v>
      </c>
      <c r="F2063" s="68">
        <v>0.15</v>
      </c>
      <c r="G2063" s="65"/>
      <c r="H2063" s="65" t="s">
        <v>2339</v>
      </c>
      <c r="I2063" s="127">
        <v>44574</v>
      </c>
      <c r="J2063" s="66" t="s">
        <v>2379</v>
      </c>
      <c r="K2063" s="83" t="s">
        <v>2548</v>
      </c>
      <c r="L2063" s="30">
        <v>93327</v>
      </c>
      <c r="M2063" s="83" t="str">
        <f>VLOOKUP(L2063,Kardex!$A$1:$I$4996,2,FALSE)</f>
        <v>PLIEGO MARRON GABRIELA</v>
      </c>
      <c r="N2063" s="83" t="str">
        <f>VLOOKUP(L2063,Kardex!$A$1:$I$4996,4,FALSE)</f>
        <v>ASESOR SENIOR</v>
      </c>
      <c r="O2063" s="83" t="str">
        <f>VLOOKUP(L2063,Kardex!$A$1:$I$4996,5,FALSE)</f>
        <v>QRO QUERETARO BERNARDO QUINTANA</v>
      </c>
      <c r="P2063" s="49">
        <v>0.3</v>
      </c>
      <c r="Q2063" s="120">
        <f t="shared" si="65"/>
        <v>29.592449999999996</v>
      </c>
    </row>
    <row r="2064" spans="1:17" s="125" customFormat="1" ht="12" customHeight="1">
      <c r="A2064" s="83" t="s">
        <v>2311</v>
      </c>
      <c r="B2064" s="84" t="s">
        <v>1249</v>
      </c>
      <c r="C2064" s="34">
        <v>4012000225880</v>
      </c>
      <c r="D2064" s="35">
        <v>519.30999999999995</v>
      </c>
      <c r="E2064" s="67">
        <f t="shared" si="64"/>
        <v>77.896499999999989</v>
      </c>
      <c r="F2064" s="68">
        <v>0.15</v>
      </c>
      <c r="G2064" s="65"/>
      <c r="H2064" s="65" t="s">
        <v>2339</v>
      </c>
      <c r="I2064" s="127">
        <v>44574</v>
      </c>
      <c r="J2064" s="66" t="s">
        <v>2379</v>
      </c>
      <c r="K2064" s="83" t="s">
        <v>2549</v>
      </c>
      <c r="L2064" s="30">
        <v>52483</v>
      </c>
      <c r="M2064" s="83" t="str">
        <f>VLOOKUP(L2064,Kardex!$A$1:$I$4996,2,FALSE)</f>
        <v>MORENO JUAREZ EDUARDO</v>
      </c>
      <c r="N2064" s="83" t="str">
        <f>VLOOKUP(L2064,Kardex!$A$1:$I$4996,4,FALSE)</f>
        <v>DIRECTOR DE CENTRO FINANCIERO</v>
      </c>
      <c r="O2064" s="83" t="str">
        <f>VLOOKUP(L2064,Kardex!$A$1:$I$4996,5,FALSE)</f>
        <v>EDO MEX TOLUCA V CARRANZA</v>
      </c>
      <c r="P2064" s="49">
        <v>0.3</v>
      </c>
      <c r="Q2064" s="120">
        <f t="shared" si="65"/>
        <v>23.368949999999995</v>
      </c>
    </row>
    <row r="2065" spans="1:17" s="125" customFormat="1" ht="12" customHeight="1">
      <c r="A2065" s="83" t="s">
        <v>2311</v>
      </c>
      <c r="B2065" s="84" t="s">
        <v>1249</v>
      </c>
      <c r="C2065" s="34">
        <v>4012100027002</v>
      </c>
      <c r="D2065" s="35">
        <v>4364.84</v>
      </c>
      <c r="E2065" s="67">
        <f t="shared" si="64"/>
        <v>654.726</v>
      </c>
      <c r="F2065" s="68">
        <v>0.15</v>
      </c>
      <c r="G2065" s="65"/>
      <c r="H2065" s="65" t="s">
        <v>2266</v>
      </c>
      <c r="I2065" s="127">
        <v>44574</v>
      </c>
      <c r="J2065" s="66" t="s">
        <v>2379</v>
      </c>
      <c r="K2065" s="83" t="s">
        <v>4479</v>
      </c>
      <c r="L2065" s="30">
        <v>62668</v>
      </c>
      <c r="M2065" s="83" t="str">
        <f>VLOOKUP(L2065,Kardex!$A$1:$I$4996,2,FALSE)</f>
        <v>MARTINEZ BECERRA GRISELDA</v>
      </c>
      <c r="N2065" s="83" t="str">
        <f>VLOOKUP(L2065,Kardex!$A$1:$I$4996,4,FALSE)</f>
        <v>EJECUTIVO DE SERVICIO</v>
      </c>
      <c r="O2065" s="83" t="str">
        <f>VLOOKUP(L2065,Kardex!$A$1:$I$4996,5,FALSE)</f>
        <v>JAL MARINA VALLARTA</v>
      </c>
      <c r="P2065" s="49">
        <v>0.3</v>
      </c>
      <c r="Q2065" s="120">
        <f t="shared" si="65"/>
        <v>196.4178</v>
      </c>
    </row>
    <row r="2066" spans="1:17" s="125" customFormat="1" ht="12" customHeight="1">
      <c r="A2066" s="83" t="s">
        <v>2311</v>
      </c>
      <c r="B2066" s="84" t="s">
        <v>1249</v>
      </c>
      <c r="C2066" s="34">
        <v>4012100160468</v>
      </c>
      <c r="D2066" s="35">
        <v>267.67</v>
      </c>
      <c r="E2066" s="67">
        <f t="shared" si="64"/>
        <v>40.150500000000001</v>
      </c>
      <c r="F2066" s="68">
        <v>0.15</v>
      </c>
      <c r="G2066" s="65"/>
      <c r="H2066" s="65" t="s">
        <v>2339</v>
      </c>
      <c r="I2066" s="127">
        <v>44574</v>
      </c>
      <c r="J2066" s="66" t="s">
        <v>2322</v>
      </c>
      <c r="K2066" s="83" t="s">
        <v>2550</v>
      </c>
      <c r="L2066" s="30">
        <v>52266</v>
      </c>
      <c r="M2066" s="83" t="str">
        <f>VLOOKUP(L2066,Kardex!$A$1:$I$4996,2,FALSE)</f>
        <v>QUIZAMAN BAZAN ALDO ARTURO</v>
      </c>
      <c r="N2066" s="83" t="str">
        <f>VLOOKUP(L2066,Kardex!$A$1:$I$4996,4,FALSE)</f>
        <v>SUBDIRECTOR DE PROMOCION</v>
      </c>
      <c r="O2066" s="83" t="str">
        <f>VLOOKUP(L2066,Kardex!$A$1:$I$4996,5,FALSE)</f>
        <v>EDO MEX SATELITE</v>
      </c>
      <c r="P2066" s="49">
        <v>0.3</v>
      </c>
      <c r="Q2066" s="120">
        <f t="shared" si="65"/>
        <v>12.04515</v>
      </c>
    </row>
    <row r="2067" spans="1:17" s="125" customFormat="1" ht="12" customHeight="1">
      <c r="A2067" s="83" t="s">
        <v>2311</v>
      </c>
      <c r="B2067" s="84" t="s">
        <v>1249</v>
      </c>
      <c r="C2067" s="34">
        <v>4012100227171</v>
      </c>
      <c r="D2067" s="35">
        <v>468.79</v>
      </c>
      <c r="E2067" s="67">
        <f t="shared" si="64"/>
        <v>54.24</v>
      </c>
      <c r="F2067" s="68">
        <v>0.11570212675185051</v>
      </c>
      <c r="G2067" s="65"/>
      <c r="H2067" s="65" t="s">
        <v>2339</v>
      </c>
      <c r="I2067" s="127">
        <v>44574</v>
      </c>
      <c r="J2067" s="66" t="s">
        <v>2322</v>
      </c>
      <c r="K2067" s="83" t="s">
        <v>2551</v>
      </c>
      <c r="L2067" s="30">
        <v>62077</v>
      </c>
      <c r="M2067" s="83" t="str">
        <f>VLOOKUP(L2067,Kardex!$A$1:$I$4996,2,FALSE)</f>
        <v>SEGUROS</v>
      </c>
      <c r="N2067" s="83" t="str">
        <f>VLOOKUP(L2067,Kardex!$A$1:$I$4996,4,FALSE)</f>
        <v>SEGUROS</v>
      </c>
      <c r="O2067" s="83" t="str">
        <f>VLOOKUP(L2067,Kardex!$A$1:$I$4996,5,FALSE)</f>
        <v>SEGUROS</v>
      </c>
      <c r="P2067" s="49">
        <v>0.3</v>
      </c>
      <c r="Q2067" s="120">
        <f t="shared" si="65"/>
        <v>16.271999999999998</v>
      </c>
    </row>
    <row r="2068" spans="1:17" s="125" customFormat="1" ht="12" customHeight="1">
      <c r="A2068" s="83" t="s">
        <v>2311</v>
      </c>
      <c r="B2068" s="84" t="s">
        <v>1249</v>
      </c>
      <c r="C2068" s="34">
        <v>4012100266742</v>
      </c>
      <c r="D2068" s="35">
        <v>447.9</v>
      </c>
      <c r="E2068" s="67">
        <f t="shared" si="64"/>
        <v>51.77</v>
      </c>
      <c r="F2068" s="68">
        <v>0.11558383567760662</v>
      </c>
      <c r="G2068" s="65"/>
      <c r="H2068" s="65" t="s">
        <v>2339</v>
      </c>
      <c r="I2068" s="127">
        <v>44574</v>
      </c>
      <c r="J2068" s="66" t="s">
        <v>2322</v>
      </c>
      <c r="K2068" s="83" t="s">
        <v>2552</v>
      </c>
      <c r="L2068" s="30">
        <v>64366</v>
      </c>
      <c r="M2068" s="83" t="str">
        <f>VLOOKUP(L2068,Kardex!$A$1:$I$4996,2,FALSE)</f>
        <v>SEGUROS</v>
      </c>
      <c r="N2068" s="83" t="str">
        <f>VLOOKUP(L2068,Kardex!$A$1:$I$4996,4,FALSE)</f>
        <v>SEGUROS</v>
      </c>
      <c r="O2068" s="83" t="str">
        <f>VLOOKUP(L2068,Kardex!$A$1:$I$4996,5,FALSE)</f>
        <v>SEGUROS</v>
      </c>
      <c r="P2068" s="49">
        <v>0.3</v>
      </c>
      <c r="Q2068" s="120">
        <f t="shared" si="65"/>
        <v>15.531000000000001</v>
      </c>
    </row>
    <row r="2069" spans="1:17" s="125" customFormat="1" ht="12" customHeight="1">
      <c r="A2069" s="83" t="s">
        <v>2311</v>
      </c>
      <c r="B2069" s="84" t="s">
        <v>1249</v>
      </c>
      <c r="C2069" s="34">
        <v>4012100316273</v>
      </c>
      <c r="D2069" s="35">
        <v>544.19000000000005</v>
      </c>
      <c r="E2069" s="67">
        <f t="shared" si="64"/>
        <v>81.628500000000003</v>
      </c>
      <c r="F2069" s="68">
        <v>0.15</v>
      </c>
      <c r="G2069" s="65"/>
      <c r="H2069" s="65" t="s">
        <v>2339</v>
      </c>
      <c r="I2069" s="127">
        <v>44574</v>
      </c>
      <c r="J2069" s="66" t="s">
        <v>2322</v>
      </c>
      <c r="K2069" s="83" t="s">
        <v>3706</v>
      </c>
      <c r="L2069" s="30">
        <v>63878</v>
      </c>
      <c r="M2069" s="83" t="str">
        <f>VLOOKUP(L2069,Kardex!$A$1:$I$4996,2,FALSE)</f>
        <v>SEGUROS</v>
      </c>
      <c r="N2069" s="83" t="str">
        <f>VLOOKUP(L2069,Kardex!$A$1:$I$4996,4,FALSE)</f>
        <v>SEGUROS</v>
      </c>
      <c r="O2069" s="83" t="str">
        <f>VLOOKUP(L2069,Kardex!$A$1:$I$4996,5,FALSE)</f>
        <v>SEGUROS</v>
      </c>
      <c r="P2069" s="49">
        <v>0.3</v>
      </c>
      <c r="Q2069" s="120">
        <f t="shared" si="65"/>
        <v>24.48855</v>
      </c>
    </row>
    <row r="2070" spans="1:17" s="125" customFormat="1" ht="12" customHeight="1">
      <c r="A2070" s="83" t="s">
        <v>2311</v>
      </c>
      <c r="B2070" s="84" t="s">
        <v>1249</v>
      </c>
      <c r="C2070" s="34">
        <v>4012100317284</v>
      </c>
      <c r="D2070" s="35">
        <v>510.38</v>
      </c>
      <c r="E2070" s="67">
        <f t="shared" si="64"/>
        <v>76.557000000000002</v>
      </c>
      <c r="F2070" s="68">
        <v>0.15</v>
      </c>
      <c r="G2070" s="65"/>
      <c r="H2070" s="65" t="s">
        <v>2339</v>
      </c>
      <c r="I2070" s="127">
        <v>44574</v>
      </c>
      <c r="J2070" s="66" t="s">
        <v>2322</v>
      </c>
      <c r="K2070" s="83" t="s">
        <v>2681</v>
      </c>
      <c r="L2070" s="30">
        <v>52331</v>
      </c>
      <c r="M2070" s="83" t="str">
        <f>VLOOKUP(L2070,Kardex!$A$1:$I$4996,2,FALSE)</f>
        <v>PASILLAS MORENO ARNULFO</v>
      </c>
      <c r="N2070" s="83" t="str">
        <f>VLOOKUP(L2070,Kardex!$A$1:$I$4996,4,FALSE)</f>
        <v>ASESOR SENIOR</v>
      </c>
      <c r="O2070" s="83" t="str">
        <f>VLOOKUP(L2070,Kardex!$A$1:$I$4996,5,FALSE)</f>
        <v>EDO MEX VALLE DORADO</v>
      </c>
      <c r="P2070" s="49">
        <v>0.3</v>
      </c>
      <c r="Q2070" s="120">
        <f t="shared" si="65"/>
        <v>22.967099999999999</v>
      </c>
    </row>
    <row r="2071" spans="1:17" s="125" customFormat="1" ht="12" customHeight="1">
      <c r="A2071" s="83" t="s">
        <v>2311</v>
      </c>
      <c r="B2071" s="84" t="s">
        <v>1249</v>
      </c>
      <c r="C2071" s="34">
        <v>4012100375892</v>
      </c>
      <c r="D2071" s="35">
        <v>304.18</v>
      </c>
      <c r="E2071" s="67">
        <f t="shared" si="64"/>
        <v>45.627000000000002</v>
      </c>
      <c r="F2071" s="68">
        <v>0.15</v>
      </c>
      <c r="G2071" s="65"/>
      <c r="H2071" s="65" t="s">
        <v>2339</v>
      </c>
      <c r="I2071" s="127">
        <v>44574</v>
      </c>
      <c r="J2071" s="66" t="s">
        <v>2322</v>
      </c>
      <c r="K2071" s="83" t="s">
        <v>3724</v>
      </c>
      <c r="L2071" s="30">
        <v>64638</v>
      </c>
      <c r="M2071" s="83" t="str">
        <f>VLOOKUP(L2071,Kardex!$A$1:$I$4996,2,FALSE)</f>
        <v>SEGUROS</v>
      </c>
      <c r="N2071" s="83" t="str">
        <f>VLOOKUP(L2071,Kardex!$A$1:$I$4996,4,FALSE)</f>
        <v>SEGUROS</v>
      </c>
      <c r="O2071" s="83" t="str">
        <f>VLOOKUP(L2071,Kardex!$A$1:$I$4996,5,FALSE)</f>
        <v>SEGUROS</v>
      </c>
      <c r="P2071" s="49">
        <v>0.3</v>
      </c>
      <c r="Q2071" s="120">
        <f t="shared" si="65"/>
        <v>13.6881</v>
      </c>
    </row>
    <row r="2072" spans="1:17" s="125" customFormat="1" ht="12" customHeight="1">
      <c r="A2072" s="83" t="s">
        <v>2311</v>
      </c>
      <c r="B2072" s="84" t="s">
        <v>1249</v>
      </c>
      <c r="C2072" s="34">
        <v>4012100382413</v>
      </c>
      <c r="D2072" s="35">
        <v>6040.53</v>
      </c>
      <c r="E2072" s="67">
        <f t="shared" si="64"/>
        <v>906.07949999999994</v>
      </c>
      <c r="F2072" s="68">
        <v>0.15</v>
      </c>
      <c r="G2072" s="65"/>
      <c r="H2072" s="65" t="s">
        <v>2266</v>
      </c>
      <c r="I2072" s="127">
        <v>44574</v>
      </c>
      <c r="J2072" s="66" t="s">
        <v>2322</v>
      </c>
      <c r="K2072" s="83" t="s">
        <v>4480</v>
      </c>
      <c r="L2072" s="30">
        <v>62810</v>
      </c>
      <c r="M2072" s="83" t="str">
        <f>VLOOKUP(L2072,Kardex!$A$1:$I$4996,2,FALSE)</f>
        <v>SEGUROS</v>
      </c>
      <c r="N2072" s="83" t="str">
        <f>VLOOKUP(L2072,Kardex!$A$1:$I$4996,4,FALSE)</f>
        <v>SEGUROS</v>
      </c>
      <c r="O2072" s="83" t="str">
        <f>VLOOKUP(L2072,Kardex!$A$1:$I$4996,5,FALSE)</f>
        <v>SEGUROS</v>
      </c>
      <c r="P2072" s="49">
        <v>0.3</v>
      </c>
      <c r="Q2072" s="120">
        <f t="shared" si="65"/>
        <v>271.82384999999999</v>
      </c>
    </row>
    <row r="2073" spans="1:17" s="125" customFormat="1" ht="12" customHeight="1">
      <c r="A2073" s="83" t="s">
        <v>2311</v>
      </c>
      <c r="B2073" s="84" t="s">
        <v>1249</v>
      </c>
      <c r="C2073" s="34">
        <v>4012100397413</v>
      </c>
      <c r="D2073" s="35">
        <v>3311.91</v>
      </c>
      <c r="E2073" s="67">
        <f t="shared" si="64"/>
        <v>496.78649999999993</v>
      </c>
      <c r="F2073" s="68">
        <v>0.15</v>
      </c>
      <c r="G2073" s="65"/>
      <c r="H2073" s="65" t="s">
        <v>2266</v>
      </c>
      <c r="I2073" s="127">
        <v>44574</v>
      </c>
      <c r="J2073" s="66" t="s">
        <v>2322</v>
      </c>
      <c r="K2073" s="83" t="s">
        <v>3704</v>
      </c>
      <c r="L2073" s="30">
        <v>64908</v>
      </c>
      <c r="M2073" s="83" t="str">
        <f>VLOOKUP(L2073,Kardex!$A$1:$I$4996,2,FALSE)</f>
        <v>SEGUROS</v>
      </c>
      <c r="N2073" s="83" t="str">
        <f>VLOOKUP(L2073,Kardex!$A$1:$I$4996,4,FALSE)</f>
        <v>SEGUROS</v>
      </c>
      <c r="O2073" s="83" t="str">
        <f>VLOOKUP(L2073,Kardex!$A$1:$I$4996,5,FALSE)</f>
        <v>SEGUROS</v>
      </c>
      <c r="P2073" s="49">
        <v>0.3</v>
      </c>
      <c r="Q2073" s="120">
        <f t="shared" si="65"/>
        <v>149.03594999999999</v>
      </c>
    </row>
    <row r="2074" spans="1:17" s="125" customFormat="1" ht="12" customHeight="1">
      <c r="A2074" s="83" t="s">
        <v>2311</v>
      </c>
      <c r="B2074" s="84" t="s">
        <v>1249</v>
      </c>
      <c r="C2074" s="34">
        <v>4012200002569</v>
      </c>
      <c r="D2074" s="35">
        <v>15392.98</v>
      </c>
      <c r="E2074" s="67">
        <f t="shared" si="64"/>
        <v>2308.9469999999997</v>
      </c>
      <c r="F2074" s="68">
        <v>0.15</v>
      </c>
      <c r="G2074" s="65"/>
      <c r="H2074" s="65" t="s">
        <v>2266</v>
      </c>
      <c r="I2074" s="127">
        <v>44574</v>
      </c>
      <c r="J2074" s="66" t="s">
        <v>2322</v>
      </c>
      <c r="K2074" s="83" t="s">
        <v>4481</v>
      </c>
      <c r="L2074" s="30">
        <v>64859</v>
      </c>
      <c r="M2074" s="83" t="str">
        <f>VLOOKUP(L2074,Kardex!$A$1:$I$4996,2,FALSE)</f>
        <v>HERNANDEZ CHIQUITO JOSE ALBERTO</v>
      </c>
      <c r="N2074" s="83" t="str">
        <f>VLOOKUP(L2074,Kardex!$A$1:$I$4996,4,FALSE)</f>
        <v>ASESOR PATRIMONIAL ASOCIADO</v>
      </c>
      <c r="O2074" s="83" t="str">
        <f>VLOOKUP(L2074,Kardex!$A$1:$I$4996,5,FALSE)</f>
        <v>CD MX LINDAVISTA</v>
      </c>
      <c r="P2074" s="49">
        <v>0.3</v>
      </c>
      <c r="Q2074" s="120">
        <f t="shared" si="65"/>
        <v>692.68409999999983</v>
      </c>
    </row>
    <row r="2075" spans="1:17" s="125" customFormat="1" ht="12" customHeight="1">
      <c r="A2075" s="83" t="s">
        <v>2311</v>
      </c>
      <c r="B2075" s="84" t="s">
        <v>1249</v>
      </c>
      <c r="C2075" s="34">
        <v>4012200007985</v>
      </c>
      <c r="D2075" s="35">
        <v>2806.12</v>
      </c>
      <c r="E2075" s="67">
        <f t="shared" si="64"/>
        <v>420.91799999999995</v>
      </c>
      <c r="F2075" s="68">
        <v>0.15</v>
      </c>
      <c r="G2075" s="65"/>
      <c r="H2075" s="65" t="s">
        <v>2266</v>
      </c>
      <c r="I2075" s="127">
        <v>44574</v>
      </c>
      <c r="J2075" s="66" t="s">
        <v>2322</v>
      </c>
      <c r="K2075" s="83" t="s">
        <v>4482</v>
      </c>
      <c r="L2075" s="30">
        <v>60895</v>
      </c>
      <c r="M2075" s="83" t="str">
        <f>VLOOKUP(L2075,Kardex!$A$1:$I$4996,2,FALSE)</f>
        <v>IBARRA BECERRA NOEMI</v>
      </c>
      <c r="N2075" s="83" t="str">
        <f>VLOOKUP(L2075,Kardex!$A$1:$I$4996,4,FALSE)</f>
        <v>EJECUTIVO DE SERVICIO</v>
      </c>
      <c r="O2075" s="83" t="str">
        <f>VLOOKUP(L2075,Kardex!$A$1:$I$4996,5,FALSE)</f>
        <v>JAL CHAPALA AJIJIC</v>
      </c>
      <c r="P2075" s="49">
        <v>0.3</v>
      </c>
      <c r="Q2075" s="120">
        <f t="shared" si="65"/>
        <v>126.27539999999998</v>
      </c>
    </row>
    <row r="2076" spans="1:17" s="125" customFormat="1" ht="12" customHeight="1">
      <c r="A2076" s="83" t="s">
        <v>2311</v>
      </c>
      <c r="B2076" s="84" t="s">
        <v>1249</v>
      </c>
      <c r="C2076" s="34">
        <v>4012200008324</v>
      </c>
      <c r="D2076" s="35">
        <v>660.3</v>
      </c>
      <c r="E2076" s="67">
        <f t="shared" si="64"/>
        <v>99.044999999999987</v>
      </c>
      <c r="F2076" s="68">
        <v>0.15</v>
      </c>
      <c r="G2076" s="65"/>
      <c r="H2076" s="65" t="s">
        <v>2339</v>
      </c>
      <c r="I2076" s="127">
        <v>44574</v>
      </c>
      <c r="J2076" s="66" t="s">
        <v>2322</v>
      </c>
      <c r="K2076" s="83" t="s">
        <v>4483</v>
      </c>
      <c r="L2076" s="30">
        <v>99999</v>
      </c>
      <c r="M2076" s="83" t="str">
        <f>VLOOKUP(L2076,Kardex!$A$1:$I$4996,2,FALSE)</f>
        <v>SEGUROS</v>
      </c>
      <c r="N2076" s="83" t="str">
        <f>VLOOKUP(L2076,Kardex!$A$1:$I$4996,4,FALSE)</f>
        <v>SEGUROS</v>
      </c>
      <c r="O2076" s="83" t="str">
        <f>VLOOKUP(L2076,Kardex!$A$1:$I$4996,5,FALSE)</f>
        <v>SEGUROS</v>
      </c>
      <c r="P2076" s="49">
        <v>0.3</v>
      </c>
      <c r="Q2076" s="120">
        <f t="shared" si="65"/>
        <v>29.713499999999996</v>
      </c>
    </row>
    <row r="2077" spans="1:17" s="125" customFormat="1" ht="12" customHeight="1">
      <c r="A2077" s="83" t="s">
        <v>2311</v>
      </c>
      <c r="B2077" s="84" t="s">
        <v>1249</v>
      </c>
      <c r="C2077" s="34">
        <v>4012200009584</v>
      </c>
      <c r="D2077" s="35">
        <v>8154.7</v>
      </c>
      <c r="E2077" s="67">
        <f t="shared" si="64"/>
        <v>1223.2049999999999</v>
      </c>
      <c r="F2077" s="68">
        <v>0.15</v>
      </c>
      <c r="G2077" s="65"/>
      <c r="H2077" s="65" t="s">
        <v>2266</v>
      </c>
      <c r="I2077" s="127">
        <v>44574</v>
      </c>
      <c r="J2077" s="66" t="s">
        <v>2322</v>
      </c>
      <c r="K2077" s="83" t="s">
        <v>4484</v>
      </c>
      <c r="L2077" s="30">
        <v>60338</v>
      </c>
      <c r="M2077" s="83" t="str">
        <f>VLOOKUP(L2077,Kardex!$A$1:$I$4996,2,FALSE)</f>
        <v>TORRES LARA URIEL RICARDO</v>
      </c>
      <c r="N2077" s="83" t="str">
        <f>VLOOKUP(L2077,Kardex!$A$1:$I$4996,4,FALSE)</f>
        <v>SUBDIRECTOR DE PROMOCION</v>
      </c>
      <c r="O2077" s="83" t="str">
        <f>VLOOKUP(L2077,Kardex!$A$1:$I$4996,5,FALSE)</f>
        <v>CD MX JULIO VERNE POLANCO</v>
      </c>
      <c r="P2077" s="49">
        <v>0.3</v>
      </c>
      <c r="Q2077" s="120">
        <f t="shared" si="65"/>
        <v>366.96149999999994</v>
      </c>
    </row>
    <row r="2078" spans="1:17" s="125" customFormat="1" ht="12" customHeight="1">
      <c r="A2078" s="83" t="s">
        <v>2311</v>
      </c>
      <c r="B2078" s="84" t="s">
        <v>1249</v>
      </c>
      <c r="C2078" s="34">
        <v>4012200009970</v>
      </c>
      <c r="D2078" s="35">
        <v>4104.07</v>
      </c>
      <c r="E2078" s="67">
        <f t="shared" si="64"/>
        <v>615.61049999999989</v>
      </c>
      <c r="F2078" s="68">
        <v>0.15</v>
      </c>
      <c r="G2078" s="65"/>
      <c r="H2078" s="65" t="s">
        <v>2266</v>
      </c>
      <c r="I2078" s="127">
        <v>44574</v>
      </c>
      <c r="J2078" s="66" t="s">
        <v>2322</v>
      </c>
      <c r="K2078" s="83" t="s">
        <v>4485</v>
      </c>
      <c r="L2078" s="30">
        <v>61839</v>
      </c>
      <c r="M2078" s="83" t="str">
        <f>VLOOKUP(L2078,Kardex!$A$1:$I$4996,2,FALSE)</f>
        <v>ORTIZ REYES MARIA ANTONIETA</v>
      </c>
      <c r="N2078" s="83" t="str">
        <f>VLOOKUP(L2078,Kardex!$A$1:$I$4996,4,FALSE)</f>
        <v>ASESOR</v>
      </c>
      <c r="O2078" s="83" t="str">
        <f>VLOOKUP(L2078,Kardex!$A$1:$I$4996,5,FALSE)</f>
        <v>VER BOCA DEL RIO LAS AMERICAS</v>
      </c>
      <c r="P2078" s="49">
        <v>0.3</v>
      </c>
      <c r="Q2078" s="120">
        <f t="shared" si="65"/>
        <v>184.68314999999996</v>
      </c>
    </row>
    <row r="2079" spans="1:17" s="125" customFormat="1" ht="12" customHeight="1">
      <c r="A2079" s="83" t="s">
        <v>2337</v>
      </c>
      <c r="B2079" s="84" t="s">
        <v>1249</v>
      </c>
      <c r="C2079" s="34">
        <v>4022200000163</v>
      </c>
      <c r="D2079" s="35">
        <v>672.81</v>
      </c>
      <c r="E2079" s="67">
        <f t="shared" si="64"/>
        <v>87.465299999999999</v>
      </c>
      <c r="F2079" s="68">
        <v>0.13</v>
      </c>
      <c r="G2079" s="65"/>
      <c r="H2079" s="65" t="s">
        <v>2339</v>
      </c>
      <c r="I2079" s="127">
        <v>44574</v>
      </c>
      <c r="J2079" s="66" t="s">
        <v>2322</v>
      </c>
      <c r="K2079" s="83" t="s">
        <v>4486</v>
      </c>
      <c r="L2079" s="30">
        <v>99999</v>
      </c>
      <c r="M2079" s="83" t="str">
        <f>VLOOKUP(L2079,Kardex!$A$1:$I$4996,2,FALSE)</f>
        <v>SEGUROS</v>
      </c>
      <c r="N2079" s="83" t="str">
        <f>VLOOKUP(L2079,Kardex!$A$1:$I$4996,4,FALSE)</f>
        <v>SEGUROS</v>
      </c>
      <c r="O2079" s="83" t="str">
        <f>VLOOKUP(L2079,Kardex!$A$1:$I$4996,5,FALSE)</f>
        <v>SEGUROS</v>
      </c>
      <c r="P2079" s="49">
        <v>0.3</v>
      </c>
      <c r="Q2079" s="120">
        <f t="shared" si="65"/>
        <v>26.23959</v>
      </c>
    </row>
    <row r="2080" spans="1:17" s="125" customFormat="1" ht="12" customHeight="1">
      <c r="A2080" s="83" t="s">
        <v>2311</v>
      </c>
      <c r="B2080" s="84" t="s">
        <v>1249</v>
      </c>
      <c r="C2080" s="34">
        <v>4052200000521</v>
      </c>
      <c r="D2080" s="35">
        <v>4672.1099999999997</v>
      </c>
      <c r="E2080" s="67">
        <f t="shared" si="64"/>
        <v>700.81649999999991</v>
      </c>
      <c r="F2080" s="68">
        <v>0.15</v>
      </c>
      <c r="G2080" s="65"/>
      <c r="H2080" s="65" t="s">
        <v>2266</v>
      </c>
      <c r="I2080" s="127">
        <v>44574</v>
      </c>
      <c r="J2080" s="66" t="s">
        <v>2322</v>
      </c>
      <c r="K2080" s="83" t="s">
        <v>4487</v>
      </c>
      <c r="L2080" s="30">
        <v>51333</v>
      </c>
      <c r="M2080" s="83" t="str">
        <f>VLOOKUP(L2080,Kardex!$A$1:$I$4996,2,FALSE)</f>
        <v>VENEGAS CHAVEZ RENE</v>
      </c>
      <c r="N2080" s="83" t="str">
        <f>VLOOKUP(L2080,Kardex!$A$1:$I$4996,4,FALSE)</f>
        <v>ASESOR</v>
      </c>
      <c r="O2080" s="83" t="str">
        <f>VLOOKUP(L2080,Kardex!$A$1:$I$4996,5,FALSE)</f>
        <v>COAH TORREON B INDEPENDENCIA</v>
      </c>
      <c r="P2080" s="49">
        <v>0.3</v>
      </c>
      <c r="Q2080" s="120">
        <f t="shared" si="65"/>
        <v>210.24494999999996</v>
      </c>
    </row>
    <row r="2081" spans="1:17" s="125" customFormat="1" ht="12" customHeight="1">
      <c r="A2081" s="83" t="s">
        <v>2332</v>
      </c>
      <c r="B2081" s="84" t="s">
        <v>1249</v>
      </c>
      <c r="C2081" s="34">
        <v>1002000011913</v>
      </c>
      <c r="D2081" s="35">
        <v>5000</v>
      </c>
      <c r="E2081" s="67">
        <f t="shared" si="64"/>
        <v>1300</v>
      </c>
      <c r="F2081" s="68">
        <v>0.26</v>
      </c>
      <c r="G2081" s="65"/>
      <c r="H2081" s="65" t="s">
        <v>2266</v>
      </c>
      <c r="I2081" s="127">
        <v>44575</v>
      </c>
      <c r="J2081" s="66" t="s">
        <v>2379</v>
      </c>
      <c r="K2081" s="83" t="s">
        <v>4488</v>
      </c>
      <c r="L2081" s="30">
        <v>62471</v>
      </c>
      <c r="M2081" s="83" t="str">
        <f>VLOOKUP(L2081,Kardex!$A$1:$I$4996,2,FALSE)</f>
        <v>JIRASH MEDINA CARLOS GABRIEL</v>
      </c>
      <c r="N2081" s="83" t="str">
        <f>VLOOKUP(L2081,Kardex!$A$1:$I$4996,4,FALSE)</f>
        <v>SUBDIRECTOR DE CENTRO FINANCIERO</v>
      </c>
      <c r="O2081" s="83" t="str">
        <f>VLOOKUP(L2081,Kardex!$A$1:$I$4996,5,FALSE)</f>
        <v>EDO MEX VALLE DORADO</v>
      </c>
      <c r="P2081" s="49">
        <v>0.3</v>
      </c>
      <c r="Q2081" s="120">
        <f t="shared" si="65"/>
        <v>390</v>
      </c>
    </row>
    <row r="2082" spans="1:17" s="125" customFormat="1" ht="12" customHeight="1">
      <c r="A2082" s="83" t="s">
        <v>2332</v>
      </c>
      <c r="B2082" s="84" t="s">
        <v>1249</v>
      </c>
      <c r="C2082" s="34">
        <v>1002000011914</v>
      </c>
      <c r="D2082" s="35">
        <v>5000</v>
      </c>
      <c r="E2082" s="67">
        <f t="shared" si="64"/>
        <v>1300</v>
      </c>
      <c r="F2082" s="68">
        <v>0.26</v>
      </c>
      <c r="G2082" s="65"/>
      <c r="H2082" s="65" t="s">
        <v>2266</v>
      </c>
      <c r="I2082" s="127">
        <v>44575</v>
      </c>
      <c r="J2082" s="66" t="s">
        <v>2379</v>
      </c>
      <c r="K2082" s="83" t="s">
        <v>4488</v>
      </c>
      <c r="L2082" s="30">
        <v>62471</v>
      </c>
      <c r="M2082" s="83" t="str">
        <f>VLOOKUP(L2082,Kardex!$A$1:$I$4996,2,FALSE)</f>
        <v>JIRASH MEDINA CARLOS GABRIEL</v>
      </c>
      <c r="N2082" s="83" t="str">
        <f>VLOOKUP(L2082,Kardex!$A$1:$I$4996,4,FALSE)</f>
        <v>SUBDIRECTOR DE CENTRO FINANCIERO</v>
      </c>
      <c r="O2082" s="83" t="str">
        <f>VLOOKUP(L2082,Kardex!$A$1:$I$4996,5,FALSE)</f>
        <v>EDO MEX VALLE DORADO</v>
      </c>
      <c r="P2082" s="49">
        <v>0.3</v>
      </c>
      <c r="Q2082" s="120">
        <f t="shared" si="65"/>
        <v>390</v>
      </c>
    </row>
    <row r="2083" spans="1:17" s="125" customFormat="1" ht="12" customHeight="1">
      <c r="A2083" s="83" t="s">
        <v>2332</v>
      </c>
      <c r="B2083" s="84" t="s">
        <v>1249</v>
      </c>
      <c r="C2083" s="34">
        <v>1002000011915</v>
      </c>
      <c r="D2083" s="35">
        <v>5000</v>
      </c>
      <c r="E2083" s="67">
        <f t="shared" si="64"/>
        <v>1300</v>
      </c>
      <c r="F2083" s="68">
        <v>0.26</v>
      </c>
      <c r="G2083" s="65"/>
      <c r="H2083" s="65" t="s">
        <v>2266</v>
      </c>
      <c r="I2083" s="127">
        <v>44575</v>
      </c>
      <c r="J2083" s="66" t="s">
        <v>2379</v>
      </c>
      <c r="K2083" s="83" t="s">
        <v>4488</v>
      </c>
      <c r="L2083" s="30">
        <v>62471</v>
      </c>
      <c r="M2083" s="83" t="str">
        <f>VLOOKUP(L2083,Kardex!$A$1:$I$4996,2,FALSE)</f>
        <v>JIRASH MEDINA CARLOS GABRIEL</v>
      </c>
      <c r="N2083" s="83" t="str">
        <f>VLOOKUP(L2083,Kardex!$A$1:$I$4996,4,FALSE)</f>
        <v>SUBDIRECTOR DE CENTRO FINANCIERO</v>
      </c>
      <c r="O2083" s="83" t="str">
        <f>VLOOKUP(L2083,Kardex!$A$1:$I$4996,5,FALSE)</f>
        <v>EDO MEX VALLE DORADO</v>
      </c>
      <c r="P2083" s="49">
        <v>0.3</v>
      </c>
      <c r="Q2083" s="120">
        <f t="shared" si="65"/>
        <v>390</v>
      </c>
    </row>
    <row r="2084" spans="1:17" s="125" customFormat="1" ht="12" customHeight="1">
      <c r="A2084" s="83" t="s">
        <v>2332</v>
      </c>
      <c r="B2084" s="84" t="s">
        <v>1249</v>
      </c>
      <c r="C2084" s="34">
        <v>1002000011916</v>
      </c>
      <c r="D2084" s="35">
        <v>5000</v>
      </c>
      <c r="E2084" s="67">
        <f t="shared" si="64"/>
        <v>1300</v>
      </c>
      <c r="F2084" s="68">
        <v>0.26</v>
      </c>
      <c r="G2084" s="65"/>
      <c r="H2084" s="65" t="s">
        <v>2266</v>
      </c>
      <c r="I2084" s="127">
        <v>44575</v>
      </c>
      <c r="J2084" s="66" t="s">
        <v>2379</v>
      </c>
      <c r="K2084" s="83" t="s">
        <v>2883</v>
      </c>
      <c r="L2084" s="30">
        <v>62471</v>
      </c>
      <c r="M2084" s="83" t="str">
        <f>VLOOKUP(L2084,Kardex!$A$1:$I$4996,2,FALSE)</f>
        <v>JIRASH MEDINA CARLOS GABRIEL</v>
      </c>
      <c r="N2084" s="83" t="str">
        <f>VLOOKUP(L2084,Kardex!$A$1:$I$4996,4,FALSE)</f>
        <v>SUBDIRECTOR DE CENTRO FINANCIERO</v>
      </c>
      <c r="O2084" s="83" t="str">
        <f>VLOOKUP(L2084,Kardex!$A$1:$I$4996,5,FALSE)</f>
        <v>EDO MEX VALLE DORADO</v>
      </c>
      <c r="P2084" s="49">
        <v>0.3</v>
      </c>
      <c r="Q2084" s="120">
        <f t="shared" si="65"/>
        <v>390</v>
      </c>
    </row>
    <row r="2085" spans="1:17" s="125" customFormat="1" ht="12" customHeight="1">
      <c r="A2085" s="83" t="s">
        <v>2332</v>
      </c>
      <c r="B2085" s="84" t="s">
        <v>1249</v>
      </c>
      <c r="C2085" s="34">
        <v>1002200000222</v>
      </c>
      <c r="D2085" s="35">
        <v>5000</v>
      </c>
      <c r="E2085" s="67">
        <f t="shared" si="64"/>
        <v>1300</v>
      </c>
      <c r="F2085" s="68">
        <v>0.26</v>
      </c>
      <c r="G2085" s="65"/>
      <c r="H2085" s="65" t="s">
        <v>2266</v>
      </c>
      <c r="I2085" s="127">
        <v>44575</v>
      </c>
      <c r="J2085" s="66" t="s">
        <v>2322</v>
      </c>
      <c r="K2085" s="83" t="s">
        <v>4489</v>
      </c>
      <c r="L2085" s="30">
        <v>52406</v>
      </c>
      <c r="M2085" s="83" t="str">
        <f>VLOOKUP(L2085,Kardex!$A$1:$I$4996,2,FALSE)</f>
        <v>ALATORRE RODRIGUEZ MARIA ESTHER</v>
      </c>
      <c r="N2085" s="83" t="str">
        <f>VLOOKUP(L2085,Kardex!$A$1:$I$4996,4,FALSE)</f>
        <v>ASESOR SENIOR</v>
      </c>
      <c r="O2085" s="83" t="str">
        <f>VLOOKUP(L2085,Kardex!$A$1:$I$4996,5,FALSE)</f>
        <v>JAL GDL FORUM TLAQUEPAQUE</v>
      </c>
      <c r="P2085" s="49">
        <v>0.3</v>
      </c>
      <c r="Q2085" s="120">
        <f t="shared" si="65"/>
        <v>390</v>
      </c>
    </row>
    <row r="2086" spans="1:17" s="125" customFormat="1" ht="12" customHeight="1">
      <c r="A2086" s="83" t="s">
        <v>2409</v>
      </c>
      <c r="B2086" s="84" t="s">
        <v>1249</v>
      </c>
      <c r="C2086" s="34">
        <v>1052100000358</v>
      </c>
      <c r="D2086" s="35">
        <v>5677.9605720000009</v>
      </c>
      <c r="E2086" s="67">
        <f t="shared" si="64"/>
        <v>1135.5921144000001</v>
      </c>
      <c r="F2086" s="68">
        <v>0.2</v>
      </c>
      <c r="G2086" s="65"/>
      <c r="H2086" s="65" t="s">
        <v>2339</v>
      </c>
      <c r="I2086" s="127">
        <v>44575</v>
      </c>
      <c r="J2086" s="66" t="s">
        <v>2322</v>
      </c>
      <c r="K2086" s="83" t="s">
        <v>3531</v>
      </c>
      <c r="L2086" s="30">
        <v>64711</v>
      </c>
      <c r="M2086" s="83" t="str">
        <f>VLOOKUP(L2086,Kardex!$A$1:$I$4996,2,FALSE)</f>
        <v>SEGURA OSORIO BEATRIZ</v>
      </c>
      <c r="N2086" s="83" t="str">
        <f>VLOOKUP(L2086,Kardex!$A$1:$I$4996,4,FALSE)</f>
        <v>ASESOR PATRIMONIAL ASOCIADO</v>
      </c>
      <c r="O2086" s="83" t="str">
        <f>VLOOKUP(L2086,Kardex!$A$1:$I$4996,5,FALSE)</f>
        <v>EDO MEX VALLE DORADO</v>
      </c>
      <c r="P2086" s="49">
        <v>1</v>
      </c>
      <c r="Q2086" s="120" t="s">
        <v>4713</v>
      </c>
    </row>
    <row r="2087" spans="1:17" s="125" customFormat="1" ht="12" customHeight="1">
      <c r="A2087" s="83" t="s">
        <v>2335</v>
      </c>
      <c r="B2087" s="84" t="s">
        <v>1249</v>
      </c>
      <c r="C2087" s="34">
        <v>2662100000006</v>
      </c>
      <c r="D2087" s="35">
        <v>5040.49</v>
      </c>
      <c r="E2087" s="67">
        <f t="shared" si="64"/>
        <v>776.24</v>
      </c>
      <c r="F2087" s="68">
        <v>0.15400090070608216</v>
      </c>
      <c r="G2087" s="65"/>
      <c r="H2087" s="65" t="s">
        <v>2339</v>
      </c>
      <c r="I2087" s="127">
        <v>44575</v>
      </c>
      <c r="J2087" s="66" t="s">
        <v>2379</v>
      </c>
      <c r="K2087" s="83" t="s">
        <v>2571</v>
      </c>
      <c r="L2087" s="30">
        <v>99999</v>
      </c>
      <c r="M2087" s="83" t="str">
        <f>VLOOKUP(L2087,Kardex!$A$1:$I$4996,2,FALSE)</f>
        <v>SEGUROS</v>
      </c>
      <c r="N2087" s="83" t="str">
        <f>VLOOKUP(L2087,Kardex!$A$1:$I$4996,4,FALSE)</f>
        <v>SEGUROS</v>
      </c>
      <c r="O2087" s="83" t="str">
        <f>VLOOKUP(L2087,Kardex!$A$1:$I$4996,5,FALSE)</f>
        <v>SEGUROS</v>
      </c>
      <c r="P2087" s="49">
        <v>0.3</v>
      </c>
      <c r="Q2087" s="120">
        <f t="shared" si="65"/>
        <v>232.87199999999999</v>
      </c>
    </row>
    <row r="2088" spans="1:17" s="125" customFormat="1" ht="12" customHeight="1">
      <c r="A2088" s="83" t="s">
        <v>2335</v>
      </c>
      <c r="B2088" s="84" t="s">
        <v>1249</v>
      </c>
      <c r="C2088" s="34">
        <v>2881900019341</v>
      </c>
      <c r="D2088" s="35">
        <v>5053.25</v>
      </c>
      <c r="E2088" s="67">
        <f t="shared" si="64"/>
        <v>833.79</v>
      </c>
      <c r="F2088" s="68">
        <v>0.16500074209667046</v>
      </c>
      <c r="G2088" s="65"/>
      <c r="H2088" s="65" t="s">
        <v>2339</v>
      </c>
      <c r="I2088" s="127">
        <v>44575</v>
      </c>
      <c r="J2088" s="66" t="s">
        <v>2379</v>
      </c>
      <c r="K2088" s="83" t="s">
        <v>2553</v>
      </c>
      <c r="L2088" s="30">
        <v>61570</v>
      </c>
      <c r="M2088" s="83" t="str">
        <f>VLOOKUP(L2088,Kardex!$A$1:$I$4996,2,FALSE)</f>
        <v>ALVAREZ JIMENEZ CHRISTIAN GERARDO</v>
      </c>
      <c r="N2088" s="83" t="str">
        <f>VLOOKUP(L2088,Kardex!$A$1:$I$4996,4,FALSE)</f>
        <v>ASESOR SENIOR</v>
      </c>
      <c r="O2088" s="83" t="str">
        <f>VLOOKUP(L2088,Kardex!$A$1:$I$4996,5,FALSE)</f>
        <v>CD MX SANTA FE BANCO PB</v>
      </c>
      <c r="P2088" s="49">
        <v>0.3</v>
      </c>
      <c r="Q2088" s="120">
        <f t="shared" si="65"/>
        <v>250.13699999999997</v>
      </c>
    </row>
    <row r="2089" spans="1:17" s="125" customFormat="1" ht="12" customHeight="1">
      <c r="A2089" s="83" t="s">
        <v>2335</v>
      </c>
      <c r="B2089" s="84" t="s">
        <v>1249</v>
      </c>
      <c r="C2089" s="34">
        <v>2882000020598</v>
      </c>
      <c r="D2089" s="35">
        <v>540.91999999999996</v>
      </c>
      <c r="E2089" s="67">
        <f t="shared" si="64"/>
        <v>102.7748</v>
      </c>
      <c r="F2089" s="68">
        <v>0.19</v>
      </c>
      <c r="G2089" s="65"/>
      <c r="H2089" s="65" t="s">
        <v>2339</v>
      </c>
      <c r="I2089" s="127">
        <v>44575</v>
      </c>
      <c r="J2089" s="66" t="s">
        <v>2379</v>
      </c>
      <c r="K2089" s="83" t="s">
        <v>2554</v>
      </c>
      <c r="L2089" s="30">
        <v>64153</v>
      </c>
      <c r="M2089" s="83" t="str">
        <f>VLOOKUP(L2089,Kardex!$A$1:$I$4996,2,FALSE)</f>
        <v>HERNANDEZ VALDES MIGUEL ANGEL</v>
      </c>
      <c r="N2089" s="83" t="str">
        <f>VLOOKUP(L2089,Kardex!$A$1:$I$4996,4,FALSE)</f>
        <v>ASESOR</v>
      </c>
      <c r="O2089" s="83" t="str">
        <f>VLOOKUP(L2089,Kardex!$A$1:$I$4996,5,FALSE)</f>
        <v>CD MX MONTES URALES</v>
      </c>
      <c r="P2089" s="49">
        <v>0.3</v>
      </c>
      <c r="Q2089" s="120">
        <f t="shared" si="65"/>
        <v>30.832439999999998</v>
      </c>
    </row>
    <row r="2090" spans="1:17" s="125" customFormat="1" ht="12" customHeight="1">
      <c r="A2090" s="83" t="s">
        <v>2335</v>
      </c>
      <c r="B2090" s="84" t="s">
        <v>1249</v>
      </c>
      <c r="C2090" s="34">
        <v>2882000036990</v>
      </c>
      <c r="D2090" s="35">
        <v>34878.32</v>
      </c>
      <c r="E2090" s="67">
        <f t="shared" si="64"/>
        <v>6626.8807999999999</v>
      </c>
      <c r="F2090" s="68">
        <v>0.19</v>
      </c>
      <c r="G2090" s="65"/>
      <c r="H2090" s="65" t="s">
        <v>2266</v>
      </c>
      <c r="I2090" s="127">
        <v>44575</v>
      </c>
      <c r="J2090" s="66" t="s">
        <v>2379</v>
      </c>
      <c r="K2090" s="83" t="s">
        <v>4490</v>
      </c>
      <c r="L2090" s="30">
        <v>63834</v>
      </c>
      <c r="M2090" s="83" t="str">
        <f>VLOOKUP(L2090,Kardex!$A$1:$I$4996,2,FALSE)</f>
        <v>ROJAS ORTEGA MARIA GUADALUPE</v>
      </c>
      <c r="N2090" s="83" t="str">
        <f>VLOOKUP(L2090,Kardex!$A$1:$I$4996,4,FALSE)</f>
        <v>ASESOR</v>
      </c>
      <c r="O2090" s="83" t="str">
        <f>VLOOKUP(L2090,Kardex!$A$1:$I$4996,5,FALSE)</f>
        <v>EDO MEX TOLUCA V CARRANZA</v>
      </c>
      <c r="P2090" s="49">
        <v>0.3</v>
      </c>
      <c r="Q2090" s="120">
        <f t="shared" si="65"/>
        <v>1988.0642399999999</v>
      </c>
    </row>
    <row r="2091" spans="1:17" s="125" customFormat="1" ht="12" customHeight="1">
      <c r="A2091" s="83" t="s">
        <v>2335</v>
      </c>
      <c r="B2091" s="84" t="s">
        <v>1249</v>
      </c>
      <c r="C2091" s="34">
        <v>2882000036990</v>
      </c>
      <c r="D2091" s="35">
        <v>31729.21</v>
      </c>
      <c r="E2091" s="67">
        <f t="shared" si="64"/>
        <v>6028.5499</v>
      </c>
      <c r="F2091" s="68">
        <v>0.19</v>
      </c>
      <c r="G2091" s="65"/>
      <c r="H2091" s="65" t="s">
        <v>2266</v>
      </c>
      <c r="I2091" s="127">
        <v>44575</v>
      </c>
      <c r="J2091" s="66" t="s">
        <v>2379</v>
      </c>
      <c r="K2091" s="83" t="s">
        <v>4490</v>
      </c>
      <c r="L2091" s="30">
        <v>63834</v>
      </c>
      <c r="M2091" s="83" t="str">
        <f>VLOOKUP(L2091,Kardex!$A$1:$I$4996,2,FALSE)</f>
        <v>ROJAS ORTEGA MARIA GUADALUPE</v>
      </c>
      <c r="N2091" s="83" t="str">
        <f>VLOOKUP(L2091,Kardex!$A$1:$I$4996,4,FALSE)</f>
        <v>ASESOR</v>
      </c>
      <c r="O2091" s="83" t="str">
        <f>VLOOKUP(L2091,Kardex!$A$1:$I$4996,5,FALSE)</f>
        <v>EDO MEX TOLUCA V CARRANZA</v>
      </c>
      <c r="P2091" s="49">
        <v>0.3</v>
      </c>
      <c r="Q2091" s="120">
        <f t="shared" si="65"/>
        <v>1808.5649699999999</v>
      </c>
    </row>
    <row r="2092" spans="1:17" s="125" customFormat="1" ht="12" customHeight="1">
      <c r="A2092" s="83" t="s">
        <v>2335</v>
      </c>
      <c r="B2092" s="84" t="s">
        <v>1249</v>
      </c>
      <c r="C2092" s="34">
        <v>2882000036990</v>
      </c>
      <c r="D2092" s="35">
        <v>-34878.32</v>
      </c>
      <c r="E2092" s="67">
        <f t="shared" si="64"/>
        <v>-6626.8807999999999</v>
      </c>
      <c r="F2092" s="68">
        <v>0.19</v>
      </c>
      <c r="G2092" s="65"/>
      <c r="H2092" s="65" t="s">
        <v>2266</v>
      </c>
      <c r="I2092" s="127">
        <v>44575</v>
      </c>
      <c r="J2092" s="66" t="s">
        <v>2379</v>
      </c>
      <c r="K2092" s="83" t="s">
        <v>4490</v>
      </c>
      <c r="L2092" s="30">
        <v>63834</v>
      </c>
      <c r="M2092" s="83" t="str">
        <f>VLOOKUP(L2092,Kardex!$A$1:$I$4996,2,FALSE)</f>
        <v>ROJAS ORTEGA MARIA GUADALUPE</v>
      </c>
      <c r="N2092" s="83" t="str">
        <f>VLOOKUP(L2092,Kardex!$A$1:$I$4996,4,FALSE)</f>
        <v>ASESOR</v>
      </c>
      <c r="O2092" s="83" t="str">
        <f>VLOOKUP(L2092,Kardex!$A$1:$I$4996,5,FALSE)</f>
        <v>EDO MEX TOLUCA V CARRANZA</v>
      </c>
      <c r="P2092" s="49">
        <v>0.3</v>
      </c>
      <c r="Q2092" s="120">
        <f t="shared" si="65"/>
        <v>-1988.0642399999999</v>
      </c>
    </row>
    <row r="2093" spans="1:17" s="125" customFormat="1" ht="12" customHeight="1">
      <c r="A2093" s="83" t="s">
        <v>2335</v>
      </c>
      <c r="B2093" s="84" t="s">
        <v>1249</v>
      </c>
      <c r="C2093" s="34">
        <v>2882000044443</v>
      </c>
      <c r="D2093" s="35">
        <v>1596.1</v>
      </c>
      <c r="E2093" s="67">
        <f t="shared" si="64"/>
        <v>298.47000000000003</v>
      </c>
      <c r="F2093" s="68">
        <v>0.18699956143098806</v>
      </c>
      <c r="G2093" s="65"/>
      <c r="H2093" s="65" t="s">
        <v>2339</v>
      </c>
      <c r="I2093" s="127">
        <v>44575</v>
      </c>
      <c r="J2093" s="66" t="s">
        <v>2379</v>
      </c>
      <c r="K2093" s="83" t="s">
        <v>2573</v>
      </c>
      <c r="L2093" s="30">
        <v>63943</v>
      </c>
      <c r="M2093" s="83" t="str">
        <f>VLOOKUP(L2093,Kardex!$A$1:$I$4996,2,FALSE)</f>
        <v>GONZALEZ ESPARZA LUIS RODRIGO</v>
      </c>
      <c r="N2093" s="83" t="str">
        <f>VLOOKUP(L2093,Kardex!$A$1:$I$4996,4,FALSE)</f>
        <v>ASESOR</v>
      </c>
      <c r="O2093" s="83" t="str">
        <f>VLOOKUP(L2093,Kardex!$A$1:$I$4996,5,FALSE)</f>
        <v>AGS AGUASCALIENTES NTE 509</v>
      </c>
      <c r="P2093" s="49">
        <v>0.3</v>
      </c>
      <c r="Q2093" s="120">
        <f t="shared" si="65"/>
        <v>89.541000000000011</v>
      </c>
    </row>
    <row r="2094" spans="1:17" s="125" customFormat="1" ht="12" customHeight="1">
      <c r="A2094" s="83" t="s">
        <v>2335</v>
      </c>
      <c r="B2094" s="84" t="s">
        <v>1249</v>
      </c>
      <c r="C2094" s="34">
        <v>2882100056414</v>
      </c>
      <c r="D2094" s="35">
        <v>10327.43</v>
      </c>
      <c r="E2094" s="67">
        <f t="shared" si="64"/>
        <v>1962.2117000000001</v>
      </c>
      <c r="F2094" s="68">
        <v>0.19</v>
      </c>
      <c r="G2094" s="65"/>
      <c r="H2094" s="65" t="s">
        <v>2266</v>
      </c>
      <c r="I2094" s="127">
        <v>44575</v>
      </c>
      <c r="J2094" s="66" t="s">
        <v>2322</v>
      </c>
      <c r="K2094" s="83" t="s">
        <v>4491</v>
      </c>
      <c r="L2094" s="30">
        <v>99999</v>
      </c>
      <c r="M2094" s="83" t="str">
        <f>VLOOKUP(L2094,Kardex!$A$1:$I$4996,2,FALSE)</f>
        <v>SEGUROS</v>
      </c>
      <c r="N2094" s="83" t="str">
        <f>VLOOKUP(L2094,Kardex!$A$1:$I$4996,4,FALSE)</f>
        <v>SEGUROS</v>
      </c>
      <c r="O2094" s="83" t="str">
        <f>VLOOKUP(L2094,Kardex!$A$1:$I$4996,5,FALSE)</f>
        <v>SEGUROS</v>
      </c>
      <c r="P2094" s="49">
        <v>0.3</v>
      </c>
      <c r="Q2094" s="120">
        <f t="shared" si="65"/>
        <v>588.66350999999997</v>
      </c>
    </row>
    <row r="2095" spans="1:17" s="125" customFormat="1" ht="12" customHeight="1">
      <c r="A2095" s="83" t="s">
        <v>2311</v>
      </c>
      <c r="B2095" s="84" t="s">
        <v>1249</v>
      </c>
      <c r="C2095" s="34">
        <v>4011900205188</v>
      </c>
      <c r="D2095" s="35">
        <v>352.08</v>
      </c>
      <c r="E2095" s="67">
        <f t="shared" si="64"/>
        <v>52.811999999999998</v>
      </c>
      <c r="F2095" s="68">
        <v>0.15</v>
      </c>
      <c r="G2095" s="65"/>
      <c r="H2095" s="65" t="s">
        <v>2339</v>
      </c>
      <c r="I2095" s="127">
        <v>44575</v>
      </c>
      <c r="J2095" s="66" t="s">
        <v>2379</v>
      </c>
      <c r="K2095" s="83" t="s">
        <v>2557</v>
      </c>
      <c r="L2095" s="30">
        <v>52652</v>
      </c>
      <c r="M2095" s="83" t="str">
        <f>VLOOKUP(L2095,Kardex!$A$1:$I$4996,2,FALSE)</f>
        <v>DE LA TORRE DE LA TORRE FABIOLA</v>
      </c>
      <c r="N2095" s="83" t="str">
        <f>VLOOKUP(L2095,Kardex!$A$1:$I$4996,4,FALSE)</f>
        <v>ASESOR</v>
      </c>
      <c r="O2095" s="83" t="str">
        <f>VLOOKUP(L2095,Kardex!$A$1:$I$4996,5,FALSE)</f>
        <v>JAL GDL ARCOS VALLARTA</v>
      </c>
      <c r="P2095" s="49">
        <v>0.3</v>
      </c>
      <c r="Q2095" s="120">
        <f t="shared" si="65"/>
        <v>15.843599999999999</v>
      </c>
    </row>
    <row r="2096" spans="1:17" s="125" customFormat="1" ht="12" customHeight="1">
      <c r="A2096" s="83" t="s">
        <v>2311</v>
      </c>
      <c r="B2096" s="84" t="s">
        <v>1249</v>
      </c>
      <c r="C2096" s="34">
        <v>4011900205190</v>
      </c>
      <c r="D2096" s="35">
        <v>716.02</v>
      </c>
      <c r="E2096" s="67">
        <f t="shared" si="64"/>
        <v>107.40299999999999</v>
      </c>
      <c r="F2096" s="68">
        <v>0.15</v>
      </c>
      <c r="G2096" s="65"/>
      <c r="H2096" s="65" t="s">
        <v>2339</v>
      </c>
      <c r="I2096" s="127">
        <v>44575</v>
      </c>
      <c r="J2096" s="66" t="s">
        <v>2379</v>
      </c>
      <c r="K2096" s="83" t="s">
        <v>2558</v>
      </c>
      <c r="L2096" s="30">
        <v>97864</v>
      </c>
      <c r="M2096" s="83" t="str">
        <f>VLOOKUP(L2096,Kardex!$A$1:$I$4996,2,FALSE)</f>
        <v>SANCHEZ AUBERT ANA MARIA</v>
      </c>
      <c r="N2096" s="83" t="str">
        <f>VLOOKUP(L2096,Kardex!$A$1:$I$4996,4,FALSE)</f>
        <v>ASESOR SENIOR</v>
      </c>
      <c r="O2096" s="83" t="str">
        <f>VLOOKUP(L2096,Kardex!$A$1:$I$4996,5,FALSE)</f>
        <v>JAL ZAPOPAN ANDARES CB</v>
      </c>
      <c r="P2096" s="49">
        <v>0.3</v>
      </c>
      <c r="Q2096" s="120">
        <f t="shared" si="65"/>
        <v>32.220899999999993</v>
      </c>
    </row>
    <row r="2097" spans="1:17" s="125" customFormat="1" ht="12" customHeight="1">
      <c r="A2097" s="83" t="s">
        <v>2311</v>
      </c>
      <c r="B2097" s="84" t="s">
        <v>1249</v>
      </c>
      <c r="C2097" s="34">
        <v>4011900205230</v>
      </c>
      <c r="D2097" s="35">
        <v>2251.36</v>
      </c>
      <c r="E2097" s="67">
        <f t="shared" si="64"/>
        <v>337.70400000000001</v>
      </c>
      <c r="F2097" s="68">
        <v>0.15</v>
      </c>
      <c r="G2097" s="65"/>
      <c r="H2097" s="65" t="s">
        <v>2308</v>
      </c>
      <c r="I2097" s="127">
        <v>44575</v>
      </c>
      <c r="J2097" s="66" t="s">
        <v>2379</v>
      </c>
      <c r="K2097" s="83" t="s">
        <v>4492</v>
      </c>
      <c r="L2097" s="30">
        <v>62952</v>
      </c>
      <c r="M2097" s="83" t="str">
        <f>VLOOKUP(L2097,Kardex!$A$1:$I$4996,2,FALSE)</f>
        <v>NUÑEZ OLMEDO KAREN ANDREA</v>
      </c>
      <c r="N2097" s="83" t="str">
        <f>VLOOKUP(L2097,Kardex!$A$1:$I$4996,4,FALSE)</f>
        <v>EJECUTIVO DE SERVICIO</v>
      </c>
      <c r="O2097" s="83" t="str">
        <f>VLOOKUP(L2097,Kardex!$A$1:$I$4996,5,FALSE)</f>
        <v>JAL ZAPOPAN PLAZA PATRIA</v>
      </c>
      <c r="P2097" s="49">
        <v>0.3</v>
      </c>
      <c r="Q2097" s="120">
        <f t="shared" si="65"/>
        <v>101.3112</v>
      </c>
    </row>
    <row r="2098" spans="1:17" s="125" customFormat="1" ht="12" customHeight="1">
      <c r="A2098" s="83" t="s">
        <v>2311</v>
      </c>
      <c r="B2098" s="84" t="s">
        <v>1249</v>
      </c>
      <c r="C2098" s="34">
        <v>4011900236483</v>
      </c>
      <c r="D2098" s="35">
        <v>804.66</v>
      </c>
      <c r="E2098" s="67">
        <f t="shared" si="64"/>
        <v>120.69899999999998</v>
      </c>
      <c r="F2098" s="68">
        <v>0.15</v>
      </c>
      <c r="G2098" s="65"/>
      <c r="H2098" s="65" t="s">
        <v>2339</v>
      </c>
      <c r="I2098" s="127">
        <v>44575</v>
      </c>
      <c r="J2098" s="66" t="s">
        <v>2379</v>
      </c>
      <c r="K2098" s="83" t="s">
        <v>2576</v>
      </c>
      <c r="L2098" s="30">
        <v>50836</v>
      </c>
      <c r="M2098" s="83" t="str">
        <f>VLOOKUP(L2098,Kardex!$A$1:$I$4996,2,FALSE)</f>
        <v>RODRIGUEZ FLORES MARIA ALICIA</v>
      </c>
      <c r="N2098" s="83" t="str">
        <f>VLOOKUP(L2098,Kardex!$A$1:$I$4996,4,FALSE)</f>
        <v>ASESOR</v>
      </c>
      <c r="O2098" s="83" t="str">
        <f>VLOOKUP(L2098,Kardex!$A$1:$I$4996,5,FALSE)</f>
        <v>NL MTY VISTA HERMOSA</v>
      </c>
      <c r="P2098" s="49">
        <v>0.3</v>
      </c>
      <c r="Q2098" s="120">
        <f t="shared" si="65"/>
        <v>36.209699999999991</v>
      </c>
    </row>
    <row r="2099" spans="1:17" s="125" customFormat="1" ht="12" customHeight="1">
      <c r="A2099" s="83" t="s">
        <v>2311</v>
      </c>
      <c r="B2099" s="84" t="s">
        <v>1249</v>
      </c>
      <c r="C2099" s="34">
        <v>4011900236484</v>
      </c>
      <c r="D2099" s="35">
        <v>559.19000000000005</v>
      </c>
      <c r="E2099" s="67">
        <f t="shared" si="64"/>
        <v>83.878500000000003</v>
      </c>
      <c r="F2099" s="68">
        <v>0.15</v>
      </c>
      <c r="G2099" s="65"/>
      <c r="H2099" s="65" t="s">
        <v>2339</v>
      </c>
      <c r="I2099" s="127">
        <v>44575</v>
      </c>
      <c r="J2099" s="66" t="s">
        <v>2379</v>
      </c>
      <c r="K2099" s="83" t="s">
        <v>2577</v>
      </c>
      <c r="L2099" s="30">
        <v>52652</v>
      </c>
      <c r="M2099" s="83" t="str">
        <f>VLOOKUP(L2099,Kardex!$A$1:$I$4996,2,FALSE)</f>
        <v>DE LA TORRE DE LA TORRE FABIOLA</v>
      </c>
      <c r="N2099" s="83" t="str">
        <f>VLOOKUP(L2099,Kardex!$A$1:$I$4996,4,FALSE)</f>
        <v>ASESOR</v>
      </c>
      <c r="O2099" s="83" t="str">
        <f>VLOOKUP(L2099,Kardex!$A$1:$I$4996,5,FALSE)</f>
        <v>JAL GDL ARCOS VALLARTA</v>
      </c>
      <c r="P2099" s="49">
        <v>0.3</v>
      </c>
      <c r="Q2099" s="120">
        <f t="shared" si="65"/>
        <v>25.163550000000001</v>
      </c>
    </row>
    <row r="2100" spans="1:17" s="125" customFormat="1" ht="12" customHeight="1">
      <c r="A2100" s="83" t="s">
        <v>2311</v>
      </c>
      <c r="B2100" s="84" t="s">
        <v>1249</v>
      </c>
      <c r="C2100" s="34">
        <v>4011900236502</v>
      </c>
      <c r="D2100" s="35">
        <v>433.78</v>
      </c>
      <c r="E2100" s="67">
        <f t="shared" si="64"/>
        <v>65.066999999999993</v>
      </c>
      <c r="F2100" s="68">
        <v>0.15</v>
      </c>
      <c r="G2100" s="65"/>
      <c r="H2100" s="65" t="s">
        <v>2339</v>
      </c>
      <c r="I2100" s="127">
        <v>44575</v>
      </c>
      <c r="J2100" s="66" t="s">
        <v>2379</v>
      </c>
      <c r="K2100" s="83" t="s">
        <v>2578</v>
      </c>
      <c r="L2100" s="30">
        <v>61477</v>
      </c>
      <c r="M2100" s="83" t="str">
        <f>VLOOKUP(L2100,Kardex!$A$1:$I$4996,2,FALSE)</f>
        <v>ESPINOSA MARTINEZ ANTONIO</v>
      </c>
      <c r="N2100" s="83" t="str">
        <f>VLOOKUP(L2100,Kardex!$A$1:$I$4996,4,FALSE)</f>
        <v>ASESOR SENIOR</v>
      </c>
      <c r="O2100" s="83" t="str">
        <f>VLOOKUP(L2100,Kardex!$A$1:$I$4996,5,FALSE)</f>
        <v>PUE CHOLULA CITY ANGELOPOLIS</v>
      </c>
      <c r="P2100" s="49">
        <v>0.3</v>
      </c>
      <c r="Q2100" s="120">
        <f t="shared" si="65"/>
        <v>19.520099999999996</v>
      </c>
    </row>
    <row r="2101" spans="1:17" s="125" customFormat="1" ht="12" customHeight="1">
      <c r="A2101" s="83" t="s">
        <v>2311</v>
      </c>
      <c r="B2101" s="84" t="s">
        <v>1249</v>
      </c>
      <c r="C2101" s="34">
        <v>4011900236657</v>
      </c>
      <c r="D2101" s="35">
        <v>474.14</v>
      </c>
      <c r="E2101" s="67">
        <f t="shared" si="64"/>
        <v>71.120999999999995</v>
      </c>
      <c r="F2101" s="68">
        <v>0.15</v>
      </c>
      <c r="G2101" s="65"/>
      <c r="H2101" s="65" t="s">
        <v>2339</v>
      </c>
      <c r="I2101" s="127">
        <v>44575</v>
      </c>
      <c r="J2101" s="66" t="s">
        <v>2379</v>
      </c>
      <c r="K2101" s="83" t="s">
        <v>2579</v>
      </c>
      <c r="L2101" s="30">
        <v>98060</v>
      </c>
      <c r="M2101" s="83" t="str">
        <f>VLOOKUP(L2101,Kardex!$A$1:$I$4996,2,FALSE)</f>
        <v>IÑIGUEZ MONTES MOISES ARMANDO</v>
      </c>
      <c r="N2101" s="83" t="str">
        <f>VLOOKUP(L2101,Kardex!$A$1:$I$4996,4,FALSE)</f>
        <v>ASESOR SENIOR</v>
      </c>
      <c r="O2101" s="83" t="str">
        <f>VLOOKUP(L2101,Kardex!$A$1:$I$4996,5,FALSE)</f>
        <v>JAL ZAPOPAN MARIANO OTERO</v>
      </c>
      <c r="P2101" s="49">
        <v>0.3</v>
      </c>
      <c r="Q2101" s="120">
        <f t="shared" si="65"/>
        <v>21.336299999999998</v>
      </c>
    </row>
    <row r="2102" spans="1:17" s="125" customFormat="1" ht="12" customHeight="1">
      <c r="A2102" s="83" t="s">
        <v>2311</v>
      </c>
      <c r="B2102" s="84" t="s">
        <v>1249</v>
      </c>
      <c r="C2102" s="34">
        <v>4011900239967</v>
      </c>
      <c r="D2102" s="35">
        <v>562.89</v>
      </c>
      <c r="E2102" s="67">
        <f t="shared" si="64"/>
        <v>84.433499999999995</v>
      </c>
      <c r="F2102" s="68">
        <v>0.15</v>
      </c>
      <c r="G2102" s="65"/>
      <c r="H2102" s="65" t="s">
        <v>2339</v>
      </c>
      <c r="I2102" s="127">
        <v>44575</v>
      </c>
      <c r="J2102" s="66" t="s">
        <v>2379</v>
      </c>
      <c r="K2102" s="83" t="s">
        <v>3719</v>
      </c>
      <c r="L2102" s="30">
        <v>62546</v>
      </c>
      <c r="M2102" s="83" t="str">
        <f>VLOOKUP(L2102,Kardex!$A$1:$I$4996,2,FALSE)</f>
        <v>NORIEGA FERRER RICARDO</v>
      </c>
      <c r="N2102" s="83" t="str">
        <f>VLOOKUP(L2102,Kardex!$A$1:$I$4996,4,FALSE)</f>
        <v>ASESOR</v>
      </c>
      <c r="O2102" s="83" t="str">
        <f>VLOOKUP(L2102,Kardex!$A$1:$I$4996,5,FALSE)</f>
        <v>CD MX ALTAVISTA</v>
      </c>
      <c r="P2102" s="49">
        <v>0.3</v>
      </c>
      <c r="Q2102" s="120">
        <f t="shared" si="65"/>
        <v>25.330049999999996</v>
      </c>
    </row>
    <row r="2103" spans="1:17" s="125" customFormat="1" ht="12" customHeight="1">
      <c r="A2103" s="83" t="s">
        <v>2311</v>
      </c>
      <c r="B2103" s="84" t="s">
        <v>1249</v>
      </c>
      <c r="C2103" s="34">
        <v>4011900243444</v>
      </c>
      <c r="D2103" s="35">
        <v>433.86</v>
      </c>
      <c r="E2103" s="67">
        <f t="shared" si="64"/>
        <v>65.078999999999994</v>
      </c>
      <c r="F2103" s="68">
        <v>0.15</v>
      </c>
      <c r="G2103" s="65"/>
      <c r="H2103" s="65" t="s">
        <v>2339</v>
      </c>
      <c r="I2103" s="127">
        <v>44575</v>
      </c>
      <c r="J2103" s="66" t="s">
        <v>2379</v>
      </c>
      <c r="K2103" s="83" t="s">
        <v>2560</v>
      </c>
      <c r="L2103" s="30">
        <v>52373</v>
      </c>
      <c r="M2103" s="83" t="str">
        <f>VLOOKUP(L2103,Kardex!$A$1:$I$4996,2,FALSE)</f>
        <v>HERNANDEZ LOPEZ RODOLFO</v>
      </c>
      <c r="N2103" s="83" t="str">
        <f>VLOOKUP(L2103,Kardex!$A$1:$I$4996,4,FALSE)</f>
        <v>DIRECTOR DE CENTRO FINANCIERO</v>
      </c>
      <c r="O2103" s="83" t="str">
        <f>VLOOKUP(L2103,Kardex!$A$1:$I$4996,5,FALSE)</f>
        <v>EDO MEX GT LOMAS VERDES</v>
      </c>
      <c r="P2103" s="49">
        <v>0.3</v>
      </c>
      <c r="Q2103" s="120">
        <f t="shared" si="65"/>
        <v>19.523699999999998</v>
      </c>
    </row>
    <row r="2104" spans="1:17" s="125" customFormat="1" ht="12" customHeight="1">
      <c r="A2104" s="83" t="s">
        <v>2311</v>
      </c>
      <c r="B2104" s="84" t="s">
        <v>1249</v>
      </c>
      <c r="C2104" s="34">
        <v>4011900243459</v>
      </c>
      <c r="D2104" s="35">
        <v>609.21</v>
      </c>
      <c r="E2104" s="67">
        <f t="shared" si="64"/>
        <v>91.381500000000003</v>
      </c>
      <c r="F2104" s="68">
        <v>0.15</v>
      </c>
      <c r="G2104" s="65"/>
      <c r="H2104" s="65" t="s">
        <v>2339</v>
      </c>
      <c r="I2104" s="127">
        <v>44575</v>
      </c>
      <c r="J2104" s="66" t="s">
        <v>2379</v>
      </c>
      <c r="K2104" s="83" t="s">
        <v>2561</v>
      </c>
      <c r="L2104" s="30">
        <v>62071</v>
      </c>
      <c r="M2104" s="83" t="str">
        <f>VLOOKUP(L2104,Kardex!$A$1:$I$4996,2,FALSE)</f>
        <v>LOPEZ SALCIDO LAURA</v>
      </c>
      <c r="N2104" s="83" t="str">
        <f>VLOOKUP(L2104,Kardex!$A$1:$I$4996,4,FALSE)</f>
        <v>ASESOR</v>
      </c>
      <c r="O2104" s="83" t="str">
        <f>VLOOKUP(L2104,Kardex!$A$1:$I$4996,5,FALSE)</f>
        <v>CD MX ALTAVISTA</v>
      </c>
      <c r="P2104" s="49">
        <v>0.3</v>
      </c>
      <c r="Q2104" s="120">
        <f t="shared" si="65"/>
        <v>27.414449999999999</v>
      </c>
    </row>
    <row r="2105" spans="1:17" s="125" customFormat="1" ht="12" customHeight="1">
      <c r="A2105" s="83" t="s">
        <v>2311</v>
      </c>
      <c r="B2105" s="84" t="s">
        <v>1249</v>
      </c>
      <c r="C2105" s="34">
        <v>4011900243459</v>
      </c>
      <c r="D2105" s="35">
        <v>609.21</v>
      </c>
      <c r="E2105" s="67">
        <f t="shared" si="64"/>
        <v>91.381500000000003</v>
      </c>
      <c r="F2105" s="68">
        <v>0.15</v>
      </c>
      <c r="G2105" s="65"/>
      <c r="H2105" s="65" t="s">
        <v>2339</v>
      </c>
      <c r="I2105" s="127">
        <v>44575</v>
      </c>
      <c r="J2105" s="66" t="s">
        <v>2379</v>
      </c>
      <c r="K2105" s="83" t="s">
        <v>2561</v>
      </c>
      <c r="L2105" s="30">
        <v>62071</v>
      </c>
      <c r="M2105" s="83" t="str">
        <f>VLOOKUP(L2105,Kardex!$A$1:$I$4996,2,FALSE)</f>
        <v>LOPEZ SALCIDO LAURA</v>
      </c>
      <c r="N2105" s="83" t="str">
        <f>VLOOKUP(L2105,Kardex!$A$1:$I$4996,4,FALSE)</f>
        <v>ASESOR</v>
      </c>
      <c r="O2105" s="83" t="str">
        <f>VLOOKUP(L2105,Kardex!$A$1:$I$4996,5,FALSE)</f>
        <v>CD MX ALTAVISTA</v>
      </c>
      <c r="P2105" s="49">
        <v>0.3</v>
      </c>
      <c r="Q2105" s="120">
        <f t="shared" si="65"/>
        <v>27.414449999999999</v>
      </c>
    </row>
    <row r="2106" spans="1:17" s="125" customFormat="1" ht="12" customHeight="1">
      <c r="A2106" s="83" t="s">
        <v>2311</v>
      </c>
      <c r="B2106" s="84" t="s">
        <v>1249</v>
      </c>
      <c r="C2106" s="34">
        <v>4011900285005</v>
      </c>
      <c r="D2106" s="35">
        <v>848.15</v>
      </c>
      <c r="E2106" s="67">
        <f t="shared" ref="E2106:E2169" si="66">+D2106*F2106</f>
        <v>127.2225</v>
      </c>
      <c r="F2106" s="68">
        <v>0.15</v>
      </c>
      <c r="G2106" s="65"/>
      <c r="H2106" s="65" t="s">
        <v>2265</v>
      </c>
      <c r="I2106" s="127">
        <v>44575</v>
      </c>
      <c r="J2106" s="66" t="s">
        <v>2379</v>
      </c>
      <c r="K2106" s="83" t="s">
        <v>4493</v>
      </c>
      <c r="L2106" s="30">
        <v>62497</v>
      </c>
      <c r="M2106" s="83" t="str">
        <f>VLOOKUP(L2106,Kardex!$A$1:$I$4996,2,FALSE)</f>
        <v>VILLARREAL  RODRIGUEZ JESUS ANGEL</v>
      </c>
      <c r="N2106" s="83" t="str">
        <f>VLOOKUP(L2106,Kardex!$A$1:$I$4996,4,FALSE)</f>
        <v>DIRECTOR DE CENTRO FINANCIERO</v>
      </c>
      <c r="O2106" s="83" t="str">
        <f>VLOOKUP(L2106,Kardex!$A$1:$I$4996,5,FALSE)</f>
        <v>NL MTY VISTA HERMOSA</v>
      </c>
      <c r="P2106" s="49">
        <v>0.3</v>
      </c>
      <c r="Q2106" s="120">
        <f t="shared" ref="Q2106:Q2169" si="67">E2106*P2106</f>
        <v>38.16675</v>
      </c>
    </row>
    <row r="2107" spans="1:17" s="125" customFormat="1" ht="12" customHeight="1">
      <c r="A2107" s="83" t="s">
        <v>2311</v>
      </c>
      <c r="B2107" s="84" t="s">
        <v>1249</v>
      </c>
      <c r="C2107" s="34">
        <v>4011900285021</v>
      </c>
      <c r="D2107" s="35">
        <v>295.49</v>
      </c>
      <c r="E2107" s="67">
        <f t="shared" si="66"/>
        <v>44.323500000000003</v>
      </c>
      <c r="F2107" s="68">
        <v>0.15</v>
      </c>
      <c r="G2107" s="65"/>
      <c r="H2107" s="65" t="s">
        <v>2339</v>
      </c>
      <c r="I2107" s="127">
        <v>44575</v>
      </c>
      <c r="J2107" s="66" t="s">
        <v>2379</v>
      </c>
      <c r="K2107" s="83" t="s">
        <v>3720</v>
      </c>
      <c r="L2107" s="30">
        <v>61220</v>
      </c>
      <c r="M2107" s="83" t="str">
        <f>VLOOKUP(L2107,Kardex!$A$1:$I$4996,2,FALSE)</f>
        <v>FERNANDEZ ACEVES CRISTINA ELIZABETH</v>
      </c>
      <c r="N2107" s="83" t="str">
        <f>VLOOKUP(L2107,Kardex!$A$1:$I$4996,4,FALSE)</f>
        <v>ASESOR</v>
      </c>
      <c r="O2107" s="83" t="str">
        <f>VLOOKUP(L2107,Kardex!$A$1:$I$4996,5,FALSE)</f>
        <v>JAL ZAPOPAN MARIANO OTERO</v>
      </c>
      <c r="P2107" s="49">
        <v>0.3</v>
      </c>
      <c r="Q2107" s="120">
        <f t="shared" si="67"/>
        <v>13.29705</v>
      </c>
    </row>
    <row r="2108" spans="1:17" s="125" customFormat="1" ht="12" customHeight="1">
      <c r="A2108" s="83" t="s">
        <v>2311</v>
      </c>
      <c r="B2108" s="84" t="s">
        <v>1249</v>
      </c>
      <c r="C2108" s="34">
        <v>4011900285038</v>
      </c>
      <c r="D2108" s="35">
        <v>337.82</v>
      </c>
      <c r="E2108" s="67">
        <f t="shared" si="66"/>
        <v>50.672999999999995</v>
      </c>
      <c r="F2108" s="68">
        <v>0.15</v>
      </c>
      <c r="G2108" s="65"/>
      <c r="H2108" s="65" t="s">
        <v>2339</v>
      </c>
      <c r="I2108" s="127">
        <v>44575</v>
      </c>
      <c r="J2108" s="66" t="s">
        <v>2379</v>
      </c>
      <c r="K2108" s="83" t="s">
        <v>2582</v>
      </c>
      <c r="L2108" s="30">
        <v>173</v>
      </c>
      <c r="M2108" s="83" t="str">
        <f>VLOOKUP(L2108,Kardex!$A$1:$I$4996,2,FALSE)</f>
        <v>LEIJA GUTIERREZ JOSE LUIS RAUL</v>
      </c>
      <c r="N2108" s="83" t="str">
        <f>VLOOKUP(L2108,Kardex!$A$1:$I$4996,4,FALSE)</f>
        <v>ASESOR SENIOR</v>
      </c>
      <c r="O2108" s="83" t="str">
        <f>VLOOKUP(L2108,Kardex!$A$1:$I$4996,5,FALSE)</f>
        <v>SLP SAN LUIS POTOSI PEDREGAL</v>
      </c>
      <c r="P2108" s="49">
        <v>0.3</v>
      </c>
      <c r="Q2108" s="120">
        <f t="shared" si="67"/>
        <v>15.201899999999998</v>
      </c>
    </row>
    <row r="2109" spans="1:17" s="125" customFormat="1" ht="12" customHeight="1">
      <c r="A2109" s="83" t="s">
        <v>2311</v>
      </c>
      <c r="B2109" s="84" t="s">
        <v>1249</v>
      </c>
      <c r="C2109" s="34">
        <v>4011900291059</v>
      </c>
      <c r="D2109" s="35">
        <v>1501.12</v>
      </c>
      <c r="E2109" s="67">
        <f t="shared" si="66"/>
        <v>225.16799999999998</v>
      </c>
      <c r="F2109" s="68">
        <v>0.15</v>
      </c>
      <c r="G2109" s="65"/>
      <c r="H2109" s="65" t="s">
        <v>2308</v>
      </c>
      <c r="I2109" s="127">
        <v>44575</v>
      </c>
      <c r="J2109" s="66" t="s">
        <v>2379</v>
      </c>
      <c r="K2109" s="83" t="s">
        <v>4494</v>
      </c>
      <c r="L2109" s="30">
        <v>53538</v>
      </c>
      <c r="M2109" s="83" t="str">
        <f>VLOOKUP(L2109,Kardex!$A$1:$I$4996,2,FALSE)</f>
        <v>CORNEJO DE LA ROSA LUIS EDUARDO</v>
      </c>
      <c r="N2109" s="83" t="str">
        <f>VLOOKUP(L2109,Kardex!$A$1:$I$4996,4,FALSE)</f>
        <v>ASESOR SENIOR</v>
      </c>
      <c r="O2109" s="83" t="str">
        <f>VLOOKUP(L2109,Kardex!$A$1:$I$4996,5,FALSE)</f>
        <v>BAJA</v>
      </c>
      <c r="P2109" s="49">
        <v>0.3</v>
      </c>
      <c r="Q2109" s="120">
        <f t="shared" si="67"/>
        <v>67.550399999999996</v>
      </c>
    </row>
    <row r="2110" spans="1:17" s="125" customFormat="1" ht="12" customHeight="1">
      <c r="A2110" s="134" t="s">
        <v>2311</v>
      </c>
      <c r="B2110" s="135" t="s">
        <v>1249</v>
      </c>
      <c r="C2110" s="136">
        <v>4011900317933</v>
      </c>
      <c r="D2110" s="137">
        <v>805.02</v>
      </c>
      <c r="E2110" s="67">
        <f t="shared" si="66"/>
        <v>88.55</v>
      </c>
      <c r="F2110" s="68">
        <v>0.10999726714864227</v>
      </c>
      <c r="G2110" s="135"/>
      <c r="H2110" s="135" t="s">
        <v>2339</v>
      </c>
      <c r="I2110" s="138">
        <v>44575</v>
      </c>
      <c r="J2110" s="66" t="s">
        <v>2379</v>
      </c>
      <c r="K2110" s="134" t="s">
        <v>2562</v>
      </c>
      <c r="L2110" s="139">
        <v>62242</v>
      </c>
      <c r="M2110" s="83" t="str">
        <f>VLOOKUP(L2110,Kardex!$A$1:$I$4996,2,FALSE)</f>
        <v>GIRON TELLEZ CESAR GERARDO</v>
      </c>
      <c r="N2110" s="83" t="str">
        <f>VLOOKUP(L2110,Kardex!$A$1:$I$4996,4,FALSE)</f>
        <v>ASESOR</v>
      </c>
      <c r="O2110" s="83" t="str">
        <f>VLOOKUP(L2110,Kardex!$A$1:$I$4996,5,FALSE)</f>
        <v>CHIH CD JUAREZ PLAZA ODORE</v>
      </c>
      <c r="P2110" s="49">
        <v>0.3</v>
      </c>
      <c r="Q2110" s="120">
        <f t="shared" si="67"/>
        <v>26.564999999999998</v>
      </c>
    </row>
    <row r="2111" spans="1:17" s="125" customFormat="1" ht="12" customHeight="1">
      <c r="A2111" s="83" t="s">
        <v>2311</v>
      </c>
      <c r="B2111" s="84" t="s">
        <v>1249</v>
      </c>
      <c r="C2111" s="34">
        <v>4011900417118</v>
      </c>
      <c r="D2111" s="35">
        <v>316.66000000000003</v>
      </c>
      <c r="E2111" s="67">
        <f t="shared" si="66"/>
        <v>47.499000000000002</v>
      </c>
      <c r="F2111" s="68">
        <v>0.15</v>
      </c>
      <c r="G2111" s="65"/>
      <c r="H2111" s="65" t="s">
        <v>2339</v>
      </c>
      <c r="I2111" s="127">
        <v>44575</v>
      </c>
      <c r="J2111" s="66" t="s">
        <v>2379</v>
      </c>
      <c r="K2111" s="83" t="s">
        <v>2584</v>
      </c>
      <c r="L2111" s="30">
        <v>52652</v>
      </c>
      <c r="M2111" s="83" t="str">
        <f>VLOOKUP(L2111,Kardex!$A$1:$I$4996,2,FALSE)</f>
        <v>DE LA TORRE DE LA TORRE FABIOLA</v>
      </c>
      <c r="N2111" s="83" t="str">
        <f>VLOOKUP(L2111,Kardex!$A$1:$I$4996,4,FALSE)</f>
        <v>ASESOR</v>
      </c>
      <c r="O2111" s="83" t="str">
        <f>VLOOKUP(L2111,Kardex!$A$1:$I$4996,5,FALSE)</f>
        <v>JAL GDL ARCOS VALLARTA</v>
      </c>
      <c r="P2111" s="49">
        <v>0.3</v>
      </c>
      <c r="Q2111" s="120">
        <f t="shared" si="67"/>
        <v>14.249700000000001</v>
      </c>
    </row>
    <row r="2112" spans="1:17" s="125" customFormat="1" ht="12" customHeight="1">
      <c r="A2112" s="83" t="s">
        <v>2311</v>
      </c>
      <c r="B2112" s="84" t="s">
        <v>1249</v>
      </c>
      <c r="C2112" s="34">
        <v>4011900491752</v>
      </c>
      <c r="D2112" s="35">
        <v>7130.43</v>
      </c>
      <c r="E2112" s="67">
        <f t="shared" si="66"/>
        <v>1069.5645</v>
      </c>
      <c r="F2112" s="68">
        <v>0.15</v>
      </c>
      <c r="G2112" s="65"/>
      <c r="H2112" s="65" t="s">
        <v>2266</v>
      </c>
      <c r="I2112" s="127">
        <v>44575</v>
      </c>
      <c r="J2112" s="66" t="s">
        <v>2379</v>
      </c>
      <c r="K2112" s="83" t="s">
        <v>2521</v>
      </c>
      <c r="L2112" s="30">
        <v>11111</v>
      </c>
      <c r="M2112" s="83" t="str">
        <f>VLOOKUP(L2112,Kardex!$A$1:$I$4996,2,FALSE)</f>
        <v>ARRENDADORA</v>
      </c>
      <c r="N2112" s="83" t="str">
        <f>VLOOKUP(L2112,Kardex!$A$1:$I$4996,4,FALSE)</f>
        <v>ARRENDADORA</v>
      </c>
      <c r="O2112" s="83" t="str">
        <f>VLOOKUP(L2112,Kardex!$A$1:$I$4996,5,FALSE)</f>
        <v>ARRENDADORA</v>
      </c>
      <c r="P2112" s="49">
        <v>0.3</v>
      </c>
      <c r="Q2112" s="120">
        <f t="shared" si="67"/>
        <v>320.86935</v>
      </c>
    </row>
    <row r="2113" spans="1:17" s="125" customFormat="1" ht="12" customHeight="1">
      <c r="A2113" s="83" t="s">
        <v>2311</v>
      </c>
      <c r="B2113" s="84" t="s">
        <v>1249</v>
      </c>
      <c r="C2113" s="34">
        <v>4011900494552</v>
      </c>
      <c r="D2113" s="35">
        <v>6331.73</v>
      </c>
      <c r="E2113" s="67">
        <f t="shared" si="66"/>
        <v>949.75949999999989</v>
      </c>
      <c r="F2113" s="68">
        <v>0.15</v>
      </c>
      <c r="G2113" s="65"/>
      <c r="H2113" s="65" t="s">
        <v>2266</v>
      </c>
      <c r="I2113" s="127">
        <v>44575</v>
      </c>
      <c r="J2113" s="66" t="s">
        <v>2379</v>
      </c>
      <c r="K2113" s="83" t="s">
        <v>2521</v>
      </c>
      <c r="L2113" s="30">
        <v>11111</v>
      </c>
      <c r="M2113" s="83" t="str">
        <f>VLOOKUP(L2113,Kardex!$A$1:$I$4996,2,FALSE)</f>
        <v>ARRENDADORA</v>
      </c>
      <c r="N2113" s="83" t="str">
        <f>VLOOKUP(L2113,Kardex!$A$1:$I$4996,4,FALSE)</f>
        <v>ARRENDADORA</v>
      </c>
      <c r="O2113" s="83" t="str">
        <f>VLOOKUP(L2113,Kardex!$A$1:$I$4996,5,FALSE)</f>
        <v>ARRENDADORA</v>
      </c>
      <c r="P2113" s="49">
        <v>0.3</v>
      </c>
      <c r="Q2113" s="120">
        <f t="shared" si="67"/>
        <v>284.92784999999998</v>
      </c>
    </row>
    <row r="2114" spans="1:17" s="125" customFormat="1" ht="12" customHeight="1">
      <c r="A2114" s="83" t="s">
        <v>2311</v>
      </c>
      <c r="B2114" s="84" t="s">
        <v>1249</v>
      </c>
      <c r="C2114" s="34">
        <v>4011900494710</v>
      </c>
      <c r="D2114" s="35">
        <v>34560.839999999997</v>
      </c>
      <c r="E2114" s="67">
        <f t="shared" si="66"/>
        <v>5184.1259999999993</v>
      </c>
      <c r="F2114" s="68">
        <v>0.15</v>
      </c>
      <c r="G2114" s="65"/>
      <c r="H2114" s="65" t="s">
        <v>2266</v>
      </c>
      <c r="I2114" s="127">
        <v>44575</v>
      </c>
      <c r="J2114" s="66" t="s">
        <v>2379</v>
      </c>
      <c r="K2114" s="83" t="s">
        <v>2521</v>
      </c>
      <c r="L2114" s="30">
        <v>11111</v>
      </c>
      <c r="M2114" s="83" t="str">
        <f>VLOOKUP(L2114,Kardex!$A$1:$I$4996,2,FALSE)</f>
        <v>ARRENDADORA</v>
      </c>
      <c r="N2114" s="83" t="str">
        <f>VLOOKUP(L2114,Kardex!$A$1:$I$4996,4,FALSE)</f>
        <v>ARRENDADORA</v>
      </c>
      <c r="O2114" s="83" t="str">
        <f>VLOOKUP(L2114,Kardex!$A$1:$I$4996,5,FALSE)</f>
        <v>ARRENDADORA</v>
      </c>
      <c r="P2114" s="49">
        <v>0.3</v>
      </c>
      <c r="Q2114" s="120">
        <f t="shared" si="67"/>
        <v>1555.2377999999997</v>
      </c>
    </row>
    <row r="2115" spans="1:17" s="125" customFormat="1" ht="12" customHeight="1">
      <c r="A2115" s="83" t="s">
        <v>2311</v>
      </c>
      <c r="B2115" s="84" t="s">
        <v>1249</v>
      </c>
      <c r="C2115" s="34">
        <v>4011900498716</v>
      </c>
      <c r="D2115" s="35">
        <v>16807.45</v>
      </c>
      <c r="E2115" s="67">
        <f t="shared" si="66"/>
        <v>2521.1174999999998</v>
      </c>
      <c r="F2115" s="68">
        <v>0.15</v>
      </c>
      <c r="G2115" s="65"/>
      <c r="H2115" s="65" t="s">
        <v>2266</v>
      </c>
      <c r="I2115" s="127">
        <v>44575</v>
      </c>
      <c r="J2115" s="66" t="s">
        <v>2379</v>
      </c>
      <c r="K2115" s="83" t="s">
        <v>2521</v>
      </c>
      <c r="L2115" s="30">
        <v>61368</v>
      </c>
      <c r="M2115" s="83" t="str">
        <f>VLOOKUP(L2115,Kardex!$A$1:$I$4996,2,FALSE)</f>
        <v>MEZA VALDEZ JESUS MANUEL</v>
      </c>
      <c r="N2115" s="83" t="str">
        <f>VLOOKUP(L2115,Kardex!$A$1:$I$4996,4,FALSE)</f>
        <v>DIRECTOR DE CENTRO FINANCIERO</v>
      </c>
      <c r="O2115" s="83" t="str">
        <f>VLOOKUP(L2115,Kardex!$A$1:$I$4996,5,FALSE)</f>
        <v>SIN CULIACAN TORRE STA MARIA</v>
      </c>
      <c r="P2115" s="49">
        <v>0.3</v>
      </c>
      <c r="Q2115" s="120">
        <f t="shared" si="67"/>
        <v>756.33524999999997</v>
      </c>
    </row>
    <row r="2116" spans="1:17" s="125" customFormat="1" ht="12" customHeight="1">
      <c r="A2116" s="83" t="s">
        <v>2311</v>
      </c>
      <c r="B2116" s="84" t="s">
        <v>1249</v>
      </c>
      <c r="C2116" s="34">
        <v>4012000000303</v>
      </c>
      <c r="D2116" s="35">
        <v>5684.49</v>
      </c>
      <c r="E2116" s="67">
        <f t="shared" si="66"/>
        <v>852.67349999999999</v>
      </c>
      <c r="F2116" s="68">
        <v>0.15</v>
      </c>
      <c r="G2116" s="65"/>
      <c r="H2116" s="65" t="s">
        <v>2266</v>
      </c>
      <c r="I2116" s="127">
        <v>44575</v>
      </c>
      <c r="J2116" s="66" t="s">
        <v>2379</v>
      </c>
      <c r="K2116" s="83" t="s">
        <v>2521</v>
      </c>
      <c r="L2116" s="30">
        <v>11111</v>
      </c>
      <c r="M2116" s="83" t="str">
        <f>VLOOKUP(L2116,Kardex!$A$1:$I$4996,2,FALSE)</f>
        <v>ARRENDADORA</v>
      </c>
      <c r="N2116" s="83" t="str">
        <f>VLOOKUP(L2116,Kardex!$A$1:$I$4996,4,FALSE)</f>
        <v>ARRENDADORA</v>
      </c>
      <c r="O2116" s="83" t="str">
        <f>VLOOKUP(L2116,Kardex!$A$1:$I$4996,5,FALSE)</f>
        <v>ARRENDADORA</v>
      </c>
      <c r="P2116" s="49">
        <v>0.3</v>
      </c>
      <c r="Q2116" s="120">
        <f t="shared" si="67"/>
        <v>255.80204999999998</v>
      </c>
    </row>
    <row r="2117" spans="1:17" s="125" customFormat="1" ht="12" customHeight="1">
      <c r="A2117" s="83" t="s">
        <v>2311</v>
      </c>
      <c r="B2117" s="84" t="s">
        <v>1249</v>
      </c>
      <c r="C2117" s="34">
        <v>4012000001433</v>
      </c>
      <c r="D2117" s="35">
        <v>133.82</v>
      </c>
      <c r="E2117" s="67">
        <f t="shared" si="66"/>
        <v>20.072999999999997</v>
      </c>
      <c r="F2117" s="68">
        <v>0.15</v>
      </c>
      <c r="G2117" s="65"/>
      <c r="H2117" s="65" t="s">
        <v>2339</v>
      </c>
      <c r="I2117" s="127">
        <v>44575</v>
      </c>
      <c r="J2117" s="66" t="s">
        <v>2379</v>
      </c>
      <c r="K2117" s="83" t="s">
        <v>2585</v>
      </c>
      <c r="L2117" s="30">
        <v>53538</v>
      </c>
      <c r="M2117" s="83" t="str">
        <f>VLOOKUP(L2117,Kardex!$A$1:$I$4996,2,FALSE)</f>
        <v>CORNEJO DE LA ROSA LUIS EDUARDO</v>
      </c>
      <c r="N2117" s="83" t="str">
        <f>VLOOKUP(L2117,Kardex!$A$1:$I$4996,4,FALSE)</f>
        <v>ASESOR SENIOR</v>
      </c>
      <c r="O2117" s="83" t="str">
        <f>VLOOKUP(L2117,Kardex!$A$1:$I$4996,5,FALSE)</f>
        <v>BAJA</v>
      </c>
      <c r="P2117" s="49">
        <v>0.3</v>
      </c>
      <c r="Q2117" s="120">
        <f t="shared" si="67"/>
        <v>6.0218999999999987</v>
      </c>
    </row>
    <row r="2118" spans="1:17" s="125" customFormat="1" ht="12" customHeight="1">
      <c r="A2118" s="83" t="s">
        <v>2311</v>
      </c>
      <c r="B2118" s="84" t="s">
        <v>1249</v>
      </c>
      <c r="C2118" s="34">
        <v>4012000004403</v>
      </c>
      <c r="D2118" s="35">
        <v>14604.55</v>
      </c>
      <c r="E2118" s="67">
        <f t="shared" si="66"/>
        <v>2190.6824999999999</v>
      </c>
      <c r="F2118" s="68">
        <v>0.15</v>
      </c>
      <c r="G2118" s="65"/>
      <c r="H2118" s="65" t="s">
        <v>2266</v>
      </c>
      <c r="I2118" s="127">
        <v>44575</v>
      </c>
      <c r="J2118" s="66" t="s">
        <v>2379</v>
      </c>
      <c r="K2118" s="83" t="s">
        <v>2521</v>
      </c>
      <c r="L2118" s="30">
        <v>11111</v>
      </c>
      <c r="M2118" s="83" t="str">
        <f>VLOOKUP(L2118,Kardex!$A$1:$I$4996,2,FALSE)</f>
        <v>ARRENDADORA</v>
      </c>
      <c r="N2118" s="83" t="str">
        <f>VLOOKUP(L2118,Kardex!$A$1:$I$4996,4,FALSE)</f>
        <v>ARRENDADORA</v>
      </c>
      <c r="O2118" s="83" t="str">
        <f>VLOOKUP(L2118,Kardex!$A$1:$I$4996,5,FALSE)</f>
        <v>ARRENDADORA</v>
      </c>
      <c r="P2118" s="49">
        <v>0.3</v>
      </c>
      <c r="Q2118" s="120">
        <f t="shared" si="67"/>
        <v>657.20474999999999</v>
      </c>
    </row>
    <row r="2119" spans="1:17" s="125" customFormat="1" ht="12" customHeight="1">
      <c r="A2119" s="83" t="s">
        <v>2311</v>
      </c>
      <c r="B2119" s="84" t="s">
        <v>1249</v>
      </c>
      <c r="C2119" s="34">
        <v>4012000008075</v>
      </c>
      <c r="D2119" s="35">
        <v>10018.549999999999</v>
      </c>
      <c r="E2119" s="67">
        <f t="shared" si="66"/>
        <v>1502.7824999999998</v>
      </c>
      <c r="F2119" s="68">
        <v>0.15</v>
      </c>
      <c r="G2119" s="65"/>
      <c r="H2119" s="65" t="s">
        <v>2266</v>
      </c>
      <c r="I2119" s="127">
        <v>44575</v>
      </c>
      <c r="J2119" s="66" t="s">
        <v>2379</v>
      </c>
      <c r="K2119" s="83" t="s">
        <v>4495</v>
      </c>
      <c r="L2119" s="30">
        <v>61422</v>
      </c>
      <c r="M2119" s="83" t="str">
        <f>VLOOKUP(L2119,Kardex!$A$1:$I$4996,2,FALSE)</f>
        <v>LIZARRARAS VIRGEN PATRICIA</v>
      </c>
      <c r="N2119" s="83" t="str">
        <f>VLOOKUP(L2119,Kardex!$A$1:$I$4996,4,FALSE)</f>
        <v>EJECUTIVO ASOCIADO</v>
      </c>
      <c r="O2119" s="83" t="str">
        <f>VLOOKUP(L2119,Kardex!$A$1:$I$4996,5,FALSE)</f>
        <v>JAL MARINA VALLARTA</v>
      </c>
      <c r="P2119" s="49">
        <v>0.3</v>
      </c>
      <c r="Q2119" s="120">
        <f t="shared" si="67"/>
        <v>450.83474999999993</v>
      </c>
    </row>
    <row r="2120" spans="1:17" s="125" customFormat="1" ht="12" customHeight="1">
      <c r="A2120" s="83" t="s">
        <v>2311</v>
      </c>
      <c r="B2120" s="84" t="s">
        <v>1249</v>
      </c>
      <c r="C2120" s="34">
        <v>4012000012873</v>
      </c>
      <c r="D2120" s="35">
        <v>6241.98</v>
      </c>
      <c r="E2120" s="67">
        <f t="shared" si="66"/>
        <v>936.29699999999991</v>
      </c>
      <c r="F2120" s="68">
        <v>0.15</v>
      </c>
      <c r="G2120" s="65"/>
      <c r="H2120" s="65" t="s">
        <v>2266</v>
      </c>
      <c r="I2120" s="127">
        <v>44575</v>
      </c>
      <c r="J2120" s="66" t="s">
        <v>2379</v>
      </c>
      <c r="K2120" s="83" t="s">
        <v>4496</v>
      </c>
      <c r="L2120" s="30">
        <v>63691</v>
      </c>
      <c r="M2120" s="83" t="str">
        <f>VLOOKUP(L2120,Kardex!$A$1:$I$4996,2,FALSE)</f>
        <v>PALOMINO GARCIA CRISTIAN</v>
      </c>
      <c r="N2120" s="83" t="str">
        <f>VLOOKUP(L2120,Kardex!$A$1:$I$4996,4,FALSE)</f>
        <v>EJECUTIVO DE SERVICIO</v>
      </c>
      <c r="O2120" s="83" t="str">
        <f>VLOOKUP(L2120,Kardex!$A$1:$I$4996,5,FALSE)</f>
        <v>JAL ZAPOPAN PLAZA PATRIA</v>
      </c>
      <c r="P2120" s="49">
        <v>0.3</v>
      </c>
      <c r="Q2120" s="120">
        <f t="shared" si="67"/>
        <v>280.88909999999998</v>
      </c>
    </row>
    <row r="2121" spans="1:17" s="125" customFormat="1" ht="12" customHeight="1">
      <c r="A2121" s="83" t="s">
        <v>2311</v>
      </c>
      <c r="B2121" s="84" t="s">
        <v>1249</v>
      </c>
      <c r="C2121" s="34">
        <v>4012000039909</v>
      </c>
      <c r="D2121" s="35">
        <v>507.07</v>
      </c>
      <c r="E2121" s="67">
        <f t="shared" si="66"/>
        <v>76.06049999999999</v>
      </c>
      <c r="F2121" s="68">
        <v>0.15</v>
      </c>
      <c r="G2121" s="65"/>
      <c r="H2121" s="65" t="s">
        <v>2339</v>
      </c>
      <c r="I2121" s="127">
        <v>44575</v>
      </c>
      <c r="J2121" s="66" t="s">
        <v>2379</v>
      </c>
      <c r="K2121" s="83" t="s">
        <v>2586</v>
      </c>
      <c r="L2121" s="30">
        <v>99999</v>
      </c>
      <c r="M2121" s="83" t="str">
        <f>VLOOKUP(L2121,Kardex!$A$1:$I$4996,2,FALSE)</f>
        <v>SEGUROS</v>
      </c>
      <c r="N2121" s="83" t="str">
        <f>VLOOKUP(L2121,Kardex!$A$1:$I$4996,4,FALSE)</f>
        <v>SEGUROS</v>
      </c>
      <c r="O2121" s="83" t="str">
        <f>VLOOKUP(L2121,Kardex!$A$1:$I$4996,5,FALSE)</f>
        <v>SEGUROS</v>
      </c>
      <c r="P2121" s="49">
        <v>0.3</v>
      </c>
      <c r="Q2121" s="120">
        <f t="shared" si="67"/>
        <v>22.818149999999996</v>
      </c>
    </row>
    <row r="2122" spans="1:17" s="125" customFormat="1" ht="12" customHeight="1">
      <c r="A2122" s="83" t="s">
        <v>2311</v>
      </c>
      <c r="B2122" s="84" t="s">
        <v>1249</v>
      </c>
      <c r="C2122" s="34">
        <v>4012000046434</v>
      </c>
      <c r="D2122" s="35">
        <v>729.44</v>
      </c>
      <c r="E2122" s="67">
        <f t="shared" si="66"/>
        <v>109.41600000000001</v>
      </c>
      <c r="F2122" s="68">
        <v>0.15</v>
      </c>
      <c r="G2122" s="65"/>
      <c r="H2122" s="65" t="s">
        <v>2339</v>
      </c>
      <c r="I2122" s="127">
        <v>44575</v>
      </c>
      <c r="J2122" s="66" t="s">
        <v>2379</v>
      </c>
      <c r="K2122" s="83" t="s">
        <v>3709</v>
      </c>
      <c r="L2122" s="30">
        <v>53953</v>
      </c>
      <c r="M2122" s="83" t="str">
        <f>VLOOKUP(L2122,Kardex!$A$1:$I$4996,2,FALSE)</f>
        <v>PENA  GARIBAY ROBERTO ADRIANNO</v>
      </c>
      <c r="N2122" s="83" t="str">
        <f>VLOOKUP(L2122,Kardex!$A$1:$I$4996,4,FALSE)</f>
        <v>DIRECTOR DE CENTRO FINANCIERO</v>
      </c>
      <c r="O2122" s="83" t="str">
        <f>VLOOKUP(L2122,Kardex!$A$1:$I$4996,5,FALSE)</f>
        <v>EDO MEX VALLE DORADO</v>
      </c>
      <c r="P2122" s="49">
        <v>0.3</v>
      </c>
      <c r="Q2122" s="120">
        <f t="shared" si="67"/>
        <v>32.824800000000003</v>
      </c>
    </row>
    <row r="2123" spans="1:17" s="125" customFormat="1" ht="12" customHeight="1">
      <c r="A2123" s="83" t="s">
        <v>2311</v>
      </c>
      <c r="B2123" s="84" t="s">
        <v>1249</v>
      </c>
      <c r="C2123" s="34">
        <v>4012000079746</v>
      </c>
      <c r="D2123" s="35">
        <v>671.76</v>
      </c>
      <c r="E2123" s="67">
        <f t="shared" si="66"/>
        <v>100.764</v>
      </c>
      <c r="F2123" s="68">
        <v>0.15</v>
      </c>
      <c r="G2123" s="65"/>
      <c r="H2123" s="65" t="s">
        <v>2339</v>
      </c>
      <c r="I2123" s="127">
        <v>44575</v>
      </c>
      <c r="J2123" s="66" t="s">
        <v>2379</v>
      </c>
      <c r="K2123" s="83" t="s">
        <v>2563</v>
      </c>
      <c r="L2123" s="30">
        <v>61087</v>
      </c>
      <c r="M2123" s="83" t="str">
        <f>VLOOKUP(L2123,Kardex!$A$1:$I$4996,2,FALSE)</f>
        <v>CALDERON PANIAGUA FERMIN</v>
      </c>
      <c r="N2123" s="83" t="str">
        <f>VLOOKUP(L2123,Kardex!$A$1:$I$4996,4,FALSE)</f>
        <v>ASESOR</v>
      </c>
      <c r="O2123" s="83" t="str">
        <f>VLOOKUP(L2123,Kardex!$A$1:$I$4996,5,FALSE)</f>
        <v>CD MX JULIO VERNE POLANCO</v>
      </c>
      <c r="P2123" s="49">
        <v>0.3</v>
      </c>
      <c r="Q2123" s="120">
        <f t="shared" si="67"/>
        <v>30.229199999999999</v>
      </c>
    </row>
    <row r="2124" spans="1:17" s="125" customFormat="1" ht="12" customHeight="1">
      <c r="A2124" s="83" t="s">
        <v>2311</v>
      </c>
      <c r="B2124" s="84" t="s">
        <v>1249</v>
      </c>
      <c r="C2124" s="34">
        <v>4012000101441</v>
      </c>
      <c r="D2124" s="35">
        <v>716.16</v>
      </c>
      <c r="E2124" s="67">
        <f t="shared" si="66"/>
        <v>107.42399999999999</v>
      </c>
      <c r="F2124" s="68">
        <v>0.15</v>
      </c>
      <c r="G2124" s="65"/>
      <c r="H2124" s="65" t="s">
        <v>2339</v>
      </c>
      <c r="I2124" s="127">
        <v>44575</v>
      </c>
      <c r="J2124" s="66" t="s">
        <v>2379</v>
      </c>
      <c r="K2124" s="83" t="s">
        <v>2564</v>
      </c>
      <c r="L2124" s="30">
        <v>63152</v>
      </c>
      <c r="M2124" s="83" t="str">
        <f>VLOOKUP(L2124,Kardex!$A$1:$I$4996,2,FALSE)</f>
        <v>DELGADO GONZALEZ SHALEM</v>
      </c>
      <c r="N2124" s="83" t="str">
        <f>VLOOKUP(L2124,Kardex!$A$1:$I$4996,4,FALSE)</f>
        <v>ASESOR BANCA ESPECIALIZADA</v>
      </c>
      <c r="O2124" s="83" t="str">
        <f>VLOOKUP(L2124,Kardex!$A$1:$I$4996,5,FALSE)</f>
        <v>CD MX MONTES URALES</v>
      </c>
      <c r="P2124" s="49">
        <v>0.3</v>
      </c>
      <c r="Q2124" s="120">
        <f t="shared" si="67"/>
        <v>32.227199999999996</v>
      </c>
    </row>
    <row r="2125" spans="1:17" s="125" customFormat="1" ht="12" customHeight="1">
      <c r="A2125" s="83" t="s">
        <v>2311</v>
      </c>
      <c r="B2125" s="84" t="s">
        <v>1249</v>
      </c>
      <c r="C2125" s="34">
        <v>4012000196227</v>
      </c>
      <c r="D2125" s="35">
        <v>341.91</v>
      </c>
      <c r="E2125" s="67">
        <f t="shared" si="66"/>
        <v>51.286500000000004</v>
      </c>
      <c r="F2125" s="68">
        <v>0.15</v>
      </c>
      <c r="G2125" s="65"/>
      <c r="H2125" s="65" t="s">
        <v>2339</v>
      </c>
      <c r="I2125" s="127">
        <v>44575</v>
      </c>
      <c r="J2125" s="66" t="s">
        <v>2379</v>
      </c>
      <c r="K2125" s="83" t="s">
        <v>3710</v>
      </c>
      <c r="L2125" s="30">
        <v>63324</v>
      </c>
      <c r="M2125" s="83" t="str">
        <f>VLOOKUP(L2125,Kardex!$A$1:$I$4996,2,FALSE)</f>
        <v>TORANZO DIAZ DE LEON GABRIELA</v>
      </c>
      <c r="N2125" s="83" t="str">
        <f>VLOOKUP(L2125,Kardex!$A$1:$I$4996,4,FALSE)</f>
        <v>ASESOR</v>
      </c>
      <c r="O2125" s="83" t="str">
        <f>VLOOKUP(L2125,Kardex!$A$1:$I$4996,5,FALSE)</f>
        <v>BAJA</v>
      </c>
      <c r="P2125" s="49">
        <v>0.3</v>
      </c>
      <c r="Q2125" s="120">
        <f t="shared" si="67"/>
        <v>15.385950000000001</v>
      </c>
    </row>
    <row r="2126" spans="1:17" s="125" customFormat="1" ht="12" customHeight="1">
      <c r="A2126" s="83" t="s">
        <v>2311</v>
      </c>
      <c r="B2126" s="84" t="s">
        <v>1249</v>
      </c>
      <c r="C2126" s="34">
        <v>4012000196478</v>
      </c>
      <c r="D2126" s="35">
        <v>489.41</v>
      </c>
      <c r="E2126" s="67">
        <f t="shared" si="66"/>
        <v>73.411500000000004</v>
      </c>
      <c r="F2126" s="68">
        <v>0.15</v>
      </c>
      <c r="G2126" s="65"/>
      <c r="H2126" s="65" t="s">
        <v>2339</v>
      </c>
      <c r="I2126" s="127">
        <v>44575</v>
      </c>
      <c r="J2126" s="66" t="s">
        <v>2379</v>
      </c>
      <c r="K2126" s="83" t="s">
        <v>2565</v>
      </c>
      <c r="L2126" s="30">
        <v>64241</v>
      </c>
      <c r="M2126" s="83" t="str">
        <f>VLOOKUP(L2126,Kardex!$A$1:$I$4996,2,FALSE)</f>
        <v>AVILA LOPEZ CRISTHIAN ENRIQUE</v>
      </c>
      <c r="N2126" s="83" t="str">
        <f>VLOOKUP(L2126,Kardex!$A$1:$I$4996,4,FALSE)</f>
        <v>ASESOR</v>
      </c>
      <c r="O2126" s="83" t="str">
        <f>VLOOKUP(L2126,Kardex!$A$1:$I$4996,5,FALSE)</f>
        <v>PUE CHOLULA CITY ANGELOPOLIS</v>
      </c>
      <c r="P2126" s="49">
        <v>0.3</v>
      </c>
      <c r="Q2126" s="120">
        <f t="shared" si="67"/>
        <v>22.02345</v>
      </c>
    </row>
    <row r="2127" spans="1:17" s="125" customFormat="1" ht="12" customHeight="1">
      <c r="A2127" s="83" t="s">
        <v>2311</v>
      </c>
      <c r="B2127" s="84" t="s">
        <v>1249</v>
      </c>
      <c r="C2127" s="34">
        <v>4012000509504</v>
      </c>
      <c r="D2127" s="35">
        <v>309.57</v>
      </c>
      <c r="E2127" s="67">
        <f t="shared" si="66"/>
        <v>46.435499999999998</v>
      </c>
      <c r="F2127" s="68">
        <v>0.15</v>
      </c>
      <c r="G2127" s="65"/>
      <c r="H2127" s="65" t="s">
        <v>2339</v>
      </c>
      <c r="I2127" s="127">
        <v>44575</v>
      </c>
      <c r="J2127" s="66" t="s">
        <v>2379</v>
      </c>
      <c r="K2127" s="83" t="s">
        <v>2587</v>
      </c>
      <c r="L2127" s="30">
        <v>63965</v>
      </c>
      <c r="M2127" s="83" t="str">
        <f>VLOOKUP(L2127,Kardex!$A$1:$I$4996,2,FALSE)</f>
        <v>ACUÑA VALENZUELA ALMA YAMILETH</v>
      </c>
      <c r="N2127" s="83" t="str">
        <f>VLOOKUP(L2127,Kardex!$A$1:$I$4996,4,FALSE)</f>
        <v>ASESOR</v>
      </c>
      <c r="O2127" s="83" t="str">
        <f>VLOOKUP(L2127,Kardex!$A$1:$I$4996,5,FALSE)</f>
        <v>SON HERMOSILLO PLAZA ANDENES</v>
      </c>
      <c r="P2127" s="49">
        <v>0.3</v>
      </c>
      <c r="Q2127" s="120">
        <f t="shared" si="67"/>
        <v>13.930649999999998</v>
      </c>
    </row>
    <row r="2128" spans="1:17" s="125" customFormat="1" ht="12" customHeight="1">
      <c r="A2128" s="83" t="s">
        <v>2311</v>
      </c>
      <c r="B2128" s="84" t="s">
        <v>1249</v>
      </c>
      <c r="C2128" s="34">
        <v>4012000626276</v>
      </c>
      <c r="D2128" s="35">
        <v>15009.38</v>
      </c>
      <c r="E2128" s="67">
        <f t="shared" si="66"/>
        <v>2251.4069999999997</v>
      </c>
      <c r="F2128" s="68">
        <v>0.15</v>
      </c>
      <c r="G2128" s="65"/>
      <c r="H2128" s="65" t="s">
        <v>2266</v>
      </c>
      <c r="I2128" s="127">
        <v>44575</v>
      </c>
      <c r="J2128" s="66" t="s">
        <v>2379</v>
      </c>
      <c r="K2128" s="83" t="s">
        <v>2521</v>
      </c>
      <c r="L2128" s="30">
        <v>11111</v>
      </c>
      <c r="M2128" s="83" t="str">
        <f>VLOOKUP(L2128,Kardex!$A$1:$I$4996,2,FALSE)</f>
        <v>ARRENDADORA</v>
      </c>
      <c r="N2128" s="83" t="str">
        <f>VLOOKUP(L2128,Kardex!$A$1:$I$4996,4,FALSE)</f>
        <v>ARRENDADORA</v>
      </c>
      <c r="O2128" s="83" t="str">
        <f>VLOOKUP(L2128,Kardex!$A$1:$I$4996,5,FALSE)</f>
        <v>ARRENDADORA</v>
      </c>
      <c r="P2128" s="49">
        <v>0.3</v>
      </c>
      <c r="Q2128" s="120">
        <f t="shared" si="67"/>
        <v>675.42209999999989</v>
      </c>
    </row>
    <row r="2129" spans="1:17" s="125" customFormat="1" ht="12" customHeight="1">
      <c r="A2129" s="83" t="s">
        <v>2311</v>
      </c>
      <c r="B2129" s="84" t="s">
        <v>1249</v>
      </c>
      <c r="C2129" s="34">
        <v>4012100023687</v>
      </c>
      <c r="D2129" s="35">
        <v>10707.68</v>
      </c>
      <c r="E2129" s="67">
        <f t="shared" si="66"/>
        <v>1606.152</v>
      </c>
      <c r="F2129" s="68">
        <v>0.15</v>
      </c>
      <c r="G2129" s="65"/>
      <c r="H2129" s="65" t="s">
        <v>2266</v>
      </c>
      <c r="I2129" s="127">
        <v>44575</v>
      </c>
      <c r="J2129" s="66" t="s">
        <v>2379</v>
      </c>
      <c r="K2129" s="83" t="s">
        <v>2521</v>
      </c>
      <c r="L2129" s="30">
        <v>11111</v>
      </c>
      <c r="M2129" s="83" t="str">
        <f>VLOOKUP(L2129,Kardex!$A$1:$I$4996,2,FALSE)</f>
        <v>ARRENDADORA</v>
      </c>
      <c r="N2129" s="83" t="str">
        <f>VLOOKUP(L2129,Kardex!$A$1:$I$4996,4,FALSE)</f>
        <v>ARRENDADORA</v>
      </c>
      <c r="O2129" s="83" t="str">
        <f>VLOOKUP(L2129,Kardex!$A$1:$I$4996,5,FALSE)</f>
        <v>ARRENDADORA</v>
      </c>
      <c r="P2129" s="49">
        <v>0.3</v>
      </c>
      <c r="Q2129" s="120">
        <f t="shared" si="67"/>
        <v>481.84559999999999</v>
      </c>
    </row>
    <row r="2130" spans="1:17" s="125" customFormat="1" ht="12" customHeight="1">
      <c r="A2130" s="83" t="s">
        <v>2311</v>
      </c>
      <c r="B2130" s="84" t="s">
        <v>1249</v>
      </c>
      <c r="C2130" s="34">
        <v>4012100217210</v>
      </c>
      <c r="D2130" s="35">
        <v>234.46</v>
      </c>
      <c r="E2130" s="67">
        <f t="shared" si="66"/>
        <v>35.168999999999997</v>
      </c>
      <c r="F2130" s="68">
        <v>0.15</v>
      </c>
      <c r="G2130" s="65"/>
      <c r="H2130" s="65" t="s">
        <v>3788</v>
      </c>
      <c r="I2130" s="127">
        <v>44575</v>
      </c>
      <c r="J2130" s="66" t="s">
        <v>2322</v>
      </c>
      <c r="K2130" s="83" t="s">
        <v>2566</v>
      </c>
      <c r="L2130" s="30">
        <v>64366</v>
      </c>
      <c r="M2130" s="83" t="str">
        <f>VLOOKUP(L2130,Kardex!$A$1:$I$4996,2,FALSE)</f>
        <v>SEGUROS</v>
      </c>
      <c r="N2130" s="83" t="str">
        <f>VLOOKUP(L2130,Kardex!$A$1:$I$4996,4,FALSE)</f>
        <v>SEGUROS</v>
      </c>
      <c r="O2130" s="83" t="str">
        <f>VLOOKUP(L2130,Kardex!$A$1:$I$4996,5,FALSE)</f>
        <v>SEGUROS</v>
      </c>
      <c r="P2130" s="49">
        <v>0.3</v>
      </c>
      <c r="Q2130" s="120">
        <f t="shared" si="67"/>
        <v>10.550699999999999</v>
      </c>
    </row>
    <row r="2131" spans="1:17" s="125" customFormat="1" ht="12" customHeight="1">
      <c r="A2131" s="83" t="s">
        <v>2311</v>
      </c>
      <c r="B2131" s="84" t="s">
        <v>1249</v>
      </c>
      <c r="C2131" s="34">
        <v>4012100255588</v>
      </c>
      <c r="D2131" s="35">
        <v>201.28</v>
      </c>
      <c r="E2131" s="67">
        <f t="shared" si="66"/>
        <v>30.192</v>
      </c>
      <c r="F2131" s="68">
        <v>0.15</v>
      </c>
      <c r="G2131" s="65"/>
      <c r="H2131" s="65" t="s">
        <v>2339</v>
      </c>
      <c r="I2131" s="127">
        <v>44575</v>
      </c>
      <c r="J2131" s="66" t="s">
        <v>2322</v>
      </c>
      <c r="K2131" s="83" t="s">
        <v>2588</v>
      </c>
      <c r="L2131" s="30">
        <v>99999</v>
      </c>
      <c r="M2131" s="83" t="str">
        <f>VLOOKUP(L2131,Kardex!$A$1:$I$4996,2,FALSE)</f>
        <v>SEGUROS</v>
      </c>
      <c r="N2131" s="83" t="str">
        <f>VLOOKUP(L2131,Kardex!$A$1:$I$4996,4,FALSE)</f>
        <v>SEGUROS</v>
      </c>
      <c r="O2131" s="83" t="str">
        <f>VLOOKUP(L2131,Kardex!$A$1:$I$4996,5,FALSE)</f>
        <v>SEGUROS</v>
      </c>
      <c r="P2131" s="49">
        <v>0.3</v>
      </c>
      <c r="Q2131" s="120">
        <f t="shared" si="67"/>
        <v>9.057599999999999</v>
      </c>
    </row>
    <row r="2132" spans="1:17" s="125" customFormat="1" ht="12" customHeight="1">
      <c r="A2132" s="83" t="s">
        <v>2311</v>
      </c>
      <c r="B2132" s="84" t="s">
        <v>1249</v>
      </c>
      <c r="C2132" s="34">
        <v>4012100258995</v>
      </c>
      <c r="D2132" s="35">
        <v>496.45</v>
      </c>
      <c r="E2132" s="67">
        <f t="shared" si="66"/>
        <v>74.467500000000001</v>
      </c>
      <c r="F2132" s="68">
        <v>0.15</v>
      </c>
      <c r="G2132" s="65"/>
      <c r="H2132" s="65" t="s">
        <v>2339</v>
      </c>
      <c r="I2132" s="127">
        <v>44575</v>
      </c>
      <c r="J2132" s="66" t="s">
        <v>2322</v>
      </c>
      <c r="K2132" s="83" t="s">
        <v>2568</v>
      </c>
      <c r="L2132" s="30">
        <v>50385</v>
      </c>
      <c r="M2132" s="83" t="str">
        <f>VLOOKUP(L2132,Kardex!$A$1:$I$4996,2,FALSE)</f>
        <v>LEDEZMA AVILA LEONARDO MANUEL</v>
      </c>
      <c r="N2132" s="83" t="str">
        <f>VLOOKUP(L2132,Kardex!$A$1:$I$4996,4,FALSE)</f>
        <v>ASESOR SENIOR</v>
      </c>
      <c r="O2132" s="83" t="str">
        <f>VLOOKUP(L2132,Kardex!$A$1:$I$4996,5,FALSE)</f>
        <v>CD MX SANTA FE GLEZ CAMARENA</v>
      </c>
      <c r="P2132" s="49">
        <v>0.3</v>
      </c>
      <c r="Q2132" s="120">
        <f t="shared" si="67"/>
        <v>22.340250000000001</v>
      </c>
    </row>
    <row r="2133" spans="1:17" s="125" customFormat="1" ht="12" customHeight="1">
      <c r="A2133" s="83" t="s">
        <v>2311</v>
      </c>
      <c r="B2133" s="84" t="s">
        <v>1249</v>
      </c>
      <c r="C2133" s="34">
        <v>4012100288578</v>
      </c>
      <c r="D2133" s="35">
        <v>174.79</v>
      </c>
      <c r="E2133" s="67">
        <f t="shared" si="66"/>
        <v>26.218499999999999</v>
      </c>
      <c r="F2133" s="68">
        <v>0.15</v>
      </c>
      <c r="G2133" s="65"/>
      <c r="H2133" s="65" t="s">
        <v>2339</v>
      </c>
      <c r="I2133" s="127">
        <v>44575</v>
      </c>
      <c r="J2133" s="66" t="s">
        <v>2322</v>
      </c>
      <c r="K2133" s="83" t="s">
        <v>2569</v>
      </c>
      <c r="L2133" s="30">
        <v>61252</v>
      </c>
      <c r="M2133" s="83" t="str">
        <f>VLOOKUP(L2133,Kardex!$A$1:$I$4996,2,FALSE)</f>
        <v>RABAGO SANCHEZ SAHARA ILENE</v>
      </c>
      <c r="N2133" s="83" t="str">
        <f>VLOOKUP(L2133,Kardex!$A$1:$I$4996,4,FALSE)</f>
        <v>EJECUTIVO DE SERVICIO</v>
      </c>
      <c r="O2133" s="83" t="str">
        <f>VLOOKUP(L2133,Kardex!$A$1:$I$4996,5,FALSE)</f>
        <v>SON CIUDAD OBREGON MIGUEL ALEMAN</v>
      </c>
      <c r="P2133" s="49">
        <v>0.3</v>
      </c>
      <c r="Q2133" s="120">
        <f t="shared" si="67"/>
        <v>7.8655499999999989</v>
      </c>
    </row>
    <row r="2134" spans="1:17" s="125" customFormat="1" ht="12" customHeight="1">
      <c r="A2134" s="83" t="s">
        <v>2311</v>
      </c>
      <c r="B2134" s="84" t="s">
        <v>1249</v>
      </c>
      <c r="C2134" s="34">
        <v>4012100290387</v>
      </c>
      <c r="D2134" s="35">
        <v>513.59</v>
      </c>
      <c r="E2134" s="67">
        <f t="shared" si="66"/>
        <v>77.038499999999999</v>
      </c>
      <c r="F2134" s="68">
        <v>0.15</v>
      </c>
      <c r="G2134" s="65"/>
      <c r="H2134" s="65" t="s">
        <v>2339</v>
      </c>
      <c r="I2134" s="127">
        <v>44575</v>
      </c>
      <c r="J2134" s="66" t="s">
        <v>2322</v>
      </c>
      <c r="K2134" s="83" t="s">
        <v>2589</v>
      </c>
      <c r="L2134" s="30">
        <v>63697</v>
      </c>
      <c r="M2134" s="83" t="str">
        <f>VLOOKUP(L2134,Kardex!$A$1:$I$4996,2,FALSE)</f>
        <v>ALVITER NOLASCO VICTOR</v>
      </c>
      <c r="N2134" s="83" t="str">
        <f>VLOOKUP(L2134,Kardex!$A$1:$I$4996,4,FALSE)</f>
        <v>INTERNO</v>
      </c>
      <c r="O2134" s="83" t="str">
        <f>VLOOKUP(L2134,Kardex!$A$1:$I$4996,5,FALSE)</f>
        <v>JAL ZAPOPAN ANDARES CB</v>
      </c>
      <c r="P2134" s="49">
        <v>0.3</v>
      </c>
      <c r="Q2134" s="120">
        <f t="shared" si="67"/>
        <v>23.111549999999998</v>
      </c>
    </row>
    <row r="2135" spans="1:17" s="125" customFormat="1" ht="12" customHeight="1">
      <c r="A2135" s="83" t="s">
        <v>2311</v>
      </c>
      <c r="B2135" s="84" t="s">
        <v>1249</v>
      </c>
      <c r="C2135" s="34">
        <v>4012100317482</v>
      </c>
      <c r="D2135" s="35">
        <v>535.85</v>
      </c>
      <c r="E2135" s="67">
        <f t="shared" si="66"/>
        <v>80.377499999999998</v>
      </c>
      <c r="F2135" s="68">
        <v>0.15</v>
      </c>
      <c r="G2135" s="65"/>
      <c r="H2135" s="65" t="s">
        <v>2339</v>
      </c>
      <c r="I2135" s="127">
        <v>44575</v>
      </c>
      <c r="J2135" s="66" t="s">
        <v>2322</v>
      </c>
      <c r="K2135" s="83" t="s">
        <v>2591</v>
      </c>
      <c r="L2135" s="30">
        <v>64517</v>
      </c>
      <c r="M2135" s="83" t="str">
        <f>VLOOKUP(L2135,Kardex!$A$1:$I$4996,2,FALSE)</f>
        <v>SOTO GONZALEZ PAULINA</v>
      </c>
      <c r="N2135" s="83" t="str">
        <f>VLOOKUP(L2135,Kardex!$A$1:$I$4996,4,FALSE)</f>
        <v>ASESOR PATRIMONIAL</v>
      </c>
      <c r="O2135" s="83" t="str">
        <f>VLOOKUP(L2135,Kardex!$A$1:$I$4996,5,FALSE)</f>
        <v>CHIS TUX GUT BEL. DOMINGUEZ</v>
      </c>
      <c r="P2135" s="49">
        <v>0.3</v>
      </c>
      <c r="Q2135" s="120">
        <f t="shared" si="67"/>
        <v>24.113249999999997</v>
      </c>
    </row>
    <row r="2136" spans="1:17" s="125" customFormat="1" ht="12" customHeight="1">
      <c r="A2136" s="83" t="s">
        <v>2311</v>
      </c>
      <c r="B2136" s="84" t="s">
        <v>1249</v>
      </c>
      <c r="C2136" s="34">
        <v>4012100386150</v>
      </c>
      <c r="D2136" s="35">
        <v>29286.43</v>
      </c>
      <c r="E2136" s="67">
        <f t="shared" si="66"/>
        <v>4392.9645</v>
      </c>
      <c r="F2136" s="68">
        <v>0.15</v>
      </c>
      <c r="G2136" s="65"/>
      <c r="H2136" s="65" t="s">
        <v>2266</v>
      </c>
      <c r="I2136" s="127">
        <v>44575</v>
      </c>
      <c r="J2136" s="66" t="s">
        <v>2322</v>
      </c>
      <c r="K2136" s="83" t="s">
        <v>4497</v>
      </c>
      <c r="L2136" s="30">
        <v>11111</v>
      </c>
      <c r="M2136" s="83" t="str">
        <f>VLOOKUP(L2136,Kardex!$A$1:$I$4996,2,FALSE)</f>
        <v>ARRENDADORA</v>
      </c>
      <c r="N2136" s="83" t="str">
        <f>VLOOKUP(L2136,Kardex!$A$1:$I$4996,4,FALSE)</f>
        <v>ARRENDADORA</v>
      </c>
      <c r="O2136" s="83" t="str">
        <f>VLOOKUP(L2136,Kardex!$A$1:$I$4996,5,FALSE)</f>
        <v>ARRENDADORA</v>
      </c>
      <c r="P2136" s="49">
        <v>0.3</v>
      </c>
      <c r="Q2136" s="120">
        <f t="shared" si="67"/>
        <v>1317.8893499999999</v>
      </c>
    </row>
    <row r="2137" spans="1:17" s="125" customFormat="1" ht="12" customHeight="1">
      <c r="A2137" s="83" t="s">
        <v>2311</v>
      </c>
      <c r="B2137" s="84" t="s">
        <v>1249</v>
      </c>
      <c r="C2137" s="34">
        <v>4012100399043</v>
      </c>
      <c r="D2137" s="35">
        <v>8437.92</v>
      </c>
      <c r="E2137" s="67">
        <f t="shared" si="66"/>
        <v>1265.6879999999999</v>
      </c>
      <c r="F2137" s="68">
        <v>0.15</v>
      </c>
      <c r="G2137" s="65"/>
      <c r="H2137" s="65" t="s">
        <v>2266</v>
      </c>
      <c r="I2137" s="127">
        <v>44575</v>
      </c>
      <c r="J2137" s="66" t="s">
        <v>2322</v>
      </c>
      <c r="K2137" s="83" t="s">
        <v>4498</v>
      </c>
      <c r="L2137" s="30">
        <v>62302</v>
      </c>
      <c r="M2137" s="83" t="str">
        <f>VLOOKUP(L2137,Kardex!$A$1:$I$4996,2,FALSE)</f>
        <v>GODINEZ LOZANO LUIS DANIEL</v>
      </c>
      <c r="N2137" s="83" t="str">
        <f>VLOOKUP(L2137,Kardex!$A$1:$I$4996,4,FALSE)</f>
        <v>ASESOR</v>
      </c>
      <c r="O2137" s="83" t="str">
        <f>VLOOKUP(L2137,Kardex!$A$1:$I$4996,5,FALSE)</f>
        <v>JAL ZAPOPAN PLAZA PATRIA</v>
      </c>
      <c r="P2137" s="49">
        <v>0.3</v>
      </c>
      <c r="Q2137" s="120">
        <f t="shared" si="67"/>
        <v>379.70639999999997</v>
      </c>
    </row>
    <row r="2138" spans="1:17" s="125" customFormat="1" ht="12" customHeight="1">
      <c r="A2138" s="83" t="s">
        <v>2311</v>
      </c>
      <c r="B2138" s="84" t="s">
        <v>1249</v>
      </c>
      <c r="C2138" s="34">
        <v>4012100399051</v>
      </c>
      <c r="D2138" s="35">
        <v>5612.06</v>
      </c>
      <c r="E2138" s="67">
        <f t="shared" si="66"/>
        <v>841.80900000000008</v>
      </c>
      <c r="F2138" s="68">
        <v>0.15</v>
      </c>
      <c r="G2138" s="65"/>
      <c r="H2138" s="65" t="s">
        <v>2266</v>
      </c>
      <c r="I2138" s="127">
        <v>44575</v>
      </c>
      <c r="J2138" s="66" t="s">
        <v>2322</v>
      </c>
      <c r="K2138" s="83" t="s">
        <v>4499</v>
      </c>
      <c r="L2138" s="30">
        <v>62302</v>
      </c>
      <c r="M2138" s="83" t="str">
        <f>VLOOKUP(L2138,Kardex!$A$1:$I$4996,2,FALSE)</f>
        <v>GODINEZ LOZANO LUIS DANIEL</v>
      </c>
      <c r="N2138" s="83" t="str">
        <f>VLOOKUP(L2138,Kardex!$A$1:$I$4996,4,FALSE)</f>
        <v>ASESOR</v>
      </c>
      <c r="O2138" s="83" t="str">
        <f>VLOOKUP(L2138,Kardex!$A$1:$I$4996,5,FALSE)</f>
        <v>JAL ZAPOPAN PLAZA PATRIA</v>
      </c>
      <c r="P2138" s="49">
        <v>0.3</v>
      </c>
      <c r="Q2138" s="120">
        <f t="shared" si="67"/>
        <v>252.54270000000002</v>
      </c>
    </row>
    <row r="2139" spans="1:17" s="125" customFormat="1" ht="12" customHeight="1">
      <c r="A2139" s="83" t="s">
        <v>2311</v>
      </c>
      <c r="B2139" s="84" t="s">
        <v>1249</v>
      </c>
      <c r="C2139" s="34">
        <v>4012100401233</v>
      </c>
      <c r="D2139" s="35">
        <v>2624.54</v>
      </c>
      <c r="E2139" s="67">
        <f t="shared" si="66"/>
        <v>393.68099999999998</v>
      </c>
      <c r="F2139" s="68">
        <v>0.15</v>
      </c>
      <c r="G2139" s="65"/>
      <c r="H2139" s="65" t="s">
        <v>2308</v>
      </c>
      <c r="I2139" s="127">
        <v>44575</v>
      </c>
      <c r="J2139" s="66" t="s">
        <v>2322</v>
      </c>
      <c r="K2139" s="83" t="s">
        <v>4500</v>
      </c>
      <c r="L2139" s="30">
        <v>64306</v>
      </c>
      <c r="M2139" s="83" t="str">
        <f>VLOOKUP(L2139,Kardex!$A$1:$I$4996,2,FALSE)</f>
        <v>RODRIGUEZ PEREZ MANUEL ALEJANDRO</v>
      </c>
      <c r="N2139" s="83" t="str">
        <f>VLOOKUP(L2139,Kardex!$A$1:$I$4996,4,FALSE)</f>
        <v>ASESOR</v>
      </c>
      <c r="O2139" s="83" t="str">
        <f>VLOOKUP(L2139,Kardex!$A$1:$I$4996,5,FALSE)</f>
        <v>EDO MEX VALLE DORADO</v>
      </c>
      <c r="P2139" s="49">
        <v>0.3</v>
      </c>
      <c r="Q2139" s="120">
        <f t="shared" si="67"/>
        <v>118.10429999999999</v>
      </c>
    </row>
    <row r="2140" spans="1:17" s="125" customFormat="1" ht="12" customHeight="1">
      <c r="A2140" s="83" t="s">
        <v>2311</v>
      </c>
      <c r="B2140" s="84" t="s">
        <v>1249</v>
      </c>
      <c r="C2140" s="34">
        <v>4012100403761</v>
      </c>
      <c r="D2140" s="35">
        <v>620.24</v>
      </c>
      <c r="E2140" s="67">
        <f t="shared" si="66"/>
        <v>93.036000000000001</v>
      </c>
      <c r="F2140" s="68">
        <v>0.15</v>
      </c>
      <c r="G2140" s="65"/>
      <c r="H2140" s="65" t="s">
        <v>2339</v>
      </c>
      <c r="I2140" s="127">
        <v>44575</v>
      </c>
      <c r="J2140" s="66" t="s">
        <v>2322</v>
      </c>
      <c r="K2140" s="83" t="s">
        <v>4501</v>
      </c>
      <c r="L2140" s="30">
        <v>52112</v>
      </c>
      <c r="M2140" s="83" t="str">
        <f>VLOOKUP(L2140,Kardex!$A$1:$I$4996,2,FALSE)</f>
        <v>ROSAL BALDUC AMARO</v>
      </c>
      <c r="N2140" s="83" t="str">
        <f>VLOOKUP(L2140,Kardex!$A$1:$I$4996,4,FALSE)</f>
        <v>ASESOR</v>
      </c>
      <c r="O2140" s="83" t="str">
        <f>VLOOKUP(L2140,Kardex!$A$1:$I$4996,5,FALSE)</f>
        <v>EDO MEX SATELITE</v>
      </c>
      <c r="P2140" s="49">
        <v>0.3</v>
      </c>
      <c r="Q2140" s="120">
        <f t="shared" si="67"/>
        <v>27.910799999999998</v>
      </c>
    </row>
    <row r="2141" spans="1:17" s="125" customFormat="1" ht="12" customHeight="1">
      <c r="A2141" s="83" t="s">
        <v>2311</v>
      </c>
      <c r="B2141" s="84" t="s">
        <v>1249</v>
      </c>
      <c r="C2141" s="34">
        <v>4012200002671</v>
      </c>
      <c r="D2141" s="35">
        <v>6600.79</v>
      </c>
      <c r="E2141" s="67">
        <f t="shared" si="66"/>
        <v>990.11849999999993</v>
      </c>
      <c r="F2141" s="68">
        <v>0.15</v>
      </c>
      <c r="G2141" s="65"/>
      <c r="H2141" s="65" t="s">
        <v>2308</v>
      </c>
      <c r="I2141" s="127">
        <v>44575</v>
      </c>
      <c r="J2141" s="66" t="s">
        <v>2379</v>
      </c>
      <c r="K2141" s="83" t="s">
        <v>3747</v>
      </c>
      <c r="L2141" s="30">
        <v>60741</v>
      </c>
      <c r="M2141" s="83" t="str">
        <f>VLOOKUP(L2141,Kardex!$A$1:$I$4996,2,FALSE)</f>
        <v>SEGUROS</v>
      </c>
      <c r="N2141" s="83" t="str">
        <f>VLOOKUP(L2141,Kardex!$A$1:$I$4996,4,FALSE)</f>
        <v>SEGUROS</v>
      </c>
      <c r="O2141" s="83" t="str">
        <f>VLOOKUP(L2141,Kardex!$A$1:$I$4996,5,FALSE)</f>
        <v>SEGUROS</v>
      </c>
      <c r="P2141" s="49">
        <v>0.3</v>
      </c>
      <c r="Q2141" s="120">
        <f t="shared" si="67"/>
        <v>297.03554999999994</v>
      </c>
    </row>
    <row r="2142" spans="1:17" s="125" customFormat="1" ht="12" customHeight="1">
      <c r="A2142" s="83" t="s">
        <v>2311</v>
      </c>
      <c r="B2142" s="84" t="s">
        <v>1249</v>
      </c>
      <c r="C2142" s="34">
        <v>4012200010998</v>
      </c>
      <c r="D2142" s="35">
        <v>4762.6000000000004</v>
      </c>
      <c r="E2142" s="67">
        <f t="shared" si="66"/>
        <v>714.39</v>
      </c>
      <c r="F2142" s="68">
        <v>0.15</v>
      </c>
      <c r="G2142" s="65"/>
      <c r="H2142" s="65" t="s">
        <v>2266</v>
      </c>
      <c r="I2142" s="127">
        <v>44575</v>
      </c>
      <c r="J2142" s="66" t="s">
        <v>2322</v>
      </c>
      <c r="K2142" s="83" t="s">
        <v>4502</v>
      </c>
      <c r="L2142" s="30">
        <v>63560</v>
      </c>
      <c r="M2142" s="83" t="str">
        <f>VLOOKUP(L2142,Kardex!$A$1:$I$4996,2,FALSE)</f>
        <v>SEGUROS</v>
      </c>
      <c r="N2142" s="83" t="str">
        <f>VLOOKUP(L2142,Kardex!$A$1:$I$4996,4,FALSE)</f>
        <v>SEGUROS</v>
      </c>
      <c r="O2142" s="83" t="str">
        <f>VLOOKUP(L2142,Kardex!$A$1:$I$4996,5,FALSE)</f>
        <v>SEGUROS</v>
      </c>
      <c r="P2142" s="49">
        <v>0.3</v>
      </c>
      <c r="Q2142" s="120">
        <f t="shared" si="67"/>
        <v>214.31699999999998</v>
      </c>
    </row>
    <row r="2143" spans="1:17" s="125" customFormat="1" ht="12" customHeight="1">
      <c r="A2143" s="83" t="s">
        <v>2311</v>
      </c>
      <c r="B2143" s="84" t="s">
        <v>1249</v>
      </c>
      <c r="C2143" s="34">
        <v>4052100029127</v>
      </c>
      <c r="D2143" s="35">
        <v>799.83</v>
      </c>
      <c r="E2143" s="67">
        <f t="shared" si="66"/>
        <v>119.97450000000001</v>
      </c>
      <c r="F2143" s="68">
        <v>0.15</v>
      </c>
      <c r="G2143" s="65"/>
      <c r="H2143" s="65" t="s">
        <v>2339</v>
      </c>
      <c r="I2143" s="127">
        <v>44575</v>
      </c>
      <c r="J2143" s="66" t="s">
        <v>2322</v>
      </c>
      <c r="K2143" s="83" t="s">
        <v>3712</v>
      </c>
      <c r="L2143" s="30">
        <v>51936</v>
      </c>
      <c r="M2143" s="83" t="str">
        <f>VLOOKUP(L2143,Kardex!$A$1:$I$4996,2,FALSE)</f>
        <v>VAZQUEZ VALADEZ LUIS ABRAHAM</v>
      </c>
      <c r="N2143" s="83" t="str">
        <f>VLOOKUP(L2143,Kardex!$A$1:$I$4996,4,FALSE)</f>
        <v>SUBDIRECTOR DE PROMOCION</v>
      </c>
      <c r="O2143" s="83" t="str">
        <f>VLOOKUP(L2143,Kardex!$A$1:$I$4996,5,FALSE)</f>
        <v>CHIH CD JUAREZ PLAZA ODORE</v>
      </c>
      <c r="P2143" s="49">
        <v>0.3</v>
      </c>
      <c r="Q2143" s="120">
        <f t="shared" si="67"/>
        <v>35.992350000000002</v>
      </c>
    </row>
    <row r="2144" spans="1:17" s="125" customFormat="1" ht="12" customHeight="1">
      <c r="A2144" s="83" t="s">
        <v>2332</v>
      </c>
      <c r="B2144" s="84" t="s">
        <v>1249</v>
      </c>
      <c r="C2144" s="34">
        <v>1001900011597</v>
      </c>
      <c r="D2144" s="35">
        <v>10000</v>
      </c>
      <c r="E2144" s="67">
        <f t="shared" si="66"/>
        <v>2600</v>
      </c>
      <c r="F2144" s="68">
        <v>0.26</v>
      </c>
      <c r="G2144" s="65"/>
      <c r="H2144" s="65" t="s">
        <v>2266</v>
      </c>
      <c r="I2144" s="127">
        <v>44578</v>
      </c>
      <c r="J2144" s="66" t="s">
        <v>2379</v>
      </c>
      <c r="K2144" s="83" t="s">
        <v>4503</v>
      </c>
      <c r="L2144" s="30">
        <v>52557</v>
      </c>
      <c r="M2144" s="83" t="str">
        <f>VLOOKUP(L2144,Kardex!$A$1:$I$4996,2,FALSE)</f>
        <v>AGUIRRE ARAUJO JOSE DE JESUS</v>
      </c>
      <c r="N2144" s="83" t="str">
        <f>VLOOKUP(L2144,Kardex!$A$1:$I$4996,4,FALSE)</f>
        <v>DIRECTOR DE CENTRO FINANCIERO</v>
      </c>
      <c r="O2144" s="83" t="str">
        <f>VLOOKUP(L2144,Kardex!$A$1:$I$4996,5,FALSE)</f>
        <v>JAL GDL FORUM TLAQUEPAQUE</v>
      </c>
      <c r="P2144" s="49">
        <v>0.3</v>
      </c>
      <c r="Q2144" s="120">
        <f t="shared" si="67"/>
        <v>780</v>
      </c>
    </row>
    <row r="2145" spans="1:17" s="125" customFormat="1" ht="12" customHeight="1">
      <c r="A2145" s="83" t="s">
        <v>2332</v>
      </c>
      <c r="B2145" s="84" t="s">
        <v>1249</v>
      </c>
      <c r="C2145" s="34">
        <v>1002000001413</v>
      </c>
      <c r="D2145" s="35">
        <v>5000</v>
      </c>
      <c r="E2145" s="67">
        <f t="shared" si="66"/>
        <v>1300</v>
      </c>
      <c r="F2145" s="68">
        <v>0.26</v>
      </c>
      <c r="G2145" s="65"/>
      <c r="H2145" s="65" t="s">
        <v>2266</v>
      </c>
      <c r="I2145" s="127">
        <v>44578</v>
      </c>
      <c r="J2145" s="66" t="s">
        <v>2379</v>
      </c>
      <c r="K2145" s="83" t="s">
        <v>4504</v>
      </c>
      <c r="L2145" s="30">
        <v>63967</v>
      </c>
      <c r="M2145" s="83" t="str">
        <f>VLOOKUP(L2145,Kardex!$A$1:$I$4996,2,FALSE)</f>
        <v>HINOJOSA JUAREZ SCHEDAR</v>
      </c>
      <c r="N2145" s="83" t="str">
        <f>VLOOKUP(L2145,Kardex!$A$1:$I$4996,4,FALSE)</f>
        <v>ASESOR</v>
      </c>
      <c r="O2145" s="83" t="str">
        <f>VLOOKUP(L2145,Kardex!$A$1:$I$4996,5,FALSE)</f>
        <v>TAMPS TAMPICO AV HIDALGO</v>
      </c>
      <c r="P2145" s="49">
        <v>0.3</v>
      </c>
      <c r="Q2145" s="120">
        <f t="shared" si="67"/>
        <v>390</v>
      </c>
    </row>
    <row r="2146" spans="1:17" s="125" customFormat="1" ht="12" customHeight="1">
      <c r="A2146" s="83" t="s">
        <v>2332</v>
      </c>
      <c r="B2146" s="84" t="s">
        <v>1249</v>
      </c>
      <c r="C2146" s="34">
        <v>1002000012822</v>
      </c>
      <c r="D2146" s="35">
        <v>5000</v>
      </c>
      <c r="E2146" s="67">
        <f t="shared" si="66"/>
        <v>1300</v>
      </c>
      <c r="F2146" s="68">
        <v>0.26</v>
      </c>
      <c r="G2146" s="65"/>
      <c r="H2146" s="65" t="s">
        <v>2266</v>
      </c>
      <c r="I2146" s="127">
        <v>44578</v>
      </c>
      <c r="J2146" s="66" t="s">
        <v>2379</v>
      </c>
      <c r="K2146" s="83" t="s">
        <v>3695</v>
      </c>
      <c r="L2146" s="30">
        <v>61786</v>
      </c>
      <c r="M2146" s="83" t="str">
        <f>VLOOKUP(L2146,Kardex!$A$1:$I$4996,2,FALSE)</f>
        <v>PEREZ LOPEZ DE LA CERDA JULIAN</v>
      </c>
      <c r="N2146" s="83" t="str">
        <f>VLOOKUP(L2146,Kardex!$A$1:$I$4996,4,FALSE)</f>
        <v>ASESOR</v>
      </c>
      <c r="O2146" s="83" t="str">
        <f>VLOOKUP(L2146,Kardex!$A$1:$I$4996,5,FALSE)</f>
        <v>CD MX JULIO VERNE POLANCO</v>
      </c>
      <c r="P2146" s="49">
        <v>0.3</v>
      </c>
      <c r="Q2146" s="120">
        <f t="shared" si="67"/>
        <v>390</v>
      </c>
    </row>
    <row r="2147" spans="1:17" s="125" customFormat="1" ht="12" customHeight="1">
      <c r="A2147" s="134" t="s">
        <v>2332</v>
      </c>
      <c r="B2147" s="135" t="s">
        <v>1249</v>
      </c>
      <c r="C2147" s="136">
        <v>1002000012914</v>
      </c>
      <c r="D2147" s="137">
        <v>5000</v>
      </c>
      <c r="E2147" s="67">
        <f t="shared" si="66"/>
        <v>1300</v>
      </c>
      <c r="F2147" s="68">
        <v>0.26</v>
      </c>
      <c r="G2147" s="135"/>
      <c r="H2147" s="135" t="s">
        <v>2266</v>
      </c>
      <c r="I2147" s="138">
        <v>44578</v>
      </c>
      <c r="J2147" s="66" t="s">
        <v>2379</v>
      </c>
      <c r="K2147" s="134" t="s">
        <v>4505</v>
      </c>
      <c r="L2147" s="139">
        <v>53952</v>
      </c>
      <c r="M2147" s="83" t="str">
        <f>VLOOKUP(L2147,Kardex!$A$1:$I$4996,2,FALSE)</f>
        <v>PINTO  GENOVEZ CLAUDIA ALEJANDRA</v>
      </c>
      <c r="N2147" s="83" t="str">
        <f>VLOOKUP(L2147,Kardex!$A$1:$I$4996,4,FALSE)</f>
        <v>ASESOR</v>
      </c>
      <c r="O2147" s="83" t="str">
        <f>VLOOKUP(L2147,Kardex!$A$1:$I$4996,5,FALSE)</f>
        <v>CHIS TUX GUT BEL. DOMINGUEZ</v>
      </c>
      <c r="P2147" s="49">
        <v>0.3</v>
      </c>
      <c r="Q2147" s="120">
        <f t="shared" si="67"/>
        <v>390</v>
      </c>
    </row>
    <row r="2148" spans="1:17" s="125" customFormat="1" ht="12" customHeight="1">
      <c r="A2148" s="83" t="s">
        <v>2332</v>
      </c>
      <c r="B2148" s="84" t="s">
        <v>1249</v>
      </c>
      <c r="C2148" s="34">
        <v>1002100000409</v>
      </c>
      <c r="D2148" s="35">
        <v>25000</v>
      </c>
      <c r="E2148" s="67">
        <f t="shared" si="66"/>
        <v>6500</v>
      </c>
      <c r="F2148" s="68">
        <v>0.26</v>
      </c>
      <c r="G2148" s="65"/>
      <c r="H2148" s="65" t="s">
        <v>2266</v>
      </c>
      <c r="I2148" s="127">
        <v>44578</v>
      </c>
      <c r="J2148" s="66" t="s">
        <v>2379</v>
      </c>
      <c r="K2148" s="83" t="s">
        <v>4506</v>
      </c>
      <c r="L2148" s="30">
        <v>60151</v>
      </c>
      <c r="M2148" s="83" t="str">
        <f>VLOOKUP(L2148,Kardex!$A$1:$I$4996,2,FALSE)</f>
        <v>LEAL TENORIO YOLANDA</v>
      </c>
      <c r="N2148" s="83" t="str">
        <f>VLOOKUP(L2148,Kardex!$A$1:$I$4996,4,FALSE)</f>
        <v>ASESOR</v>
      </c>
      <c r="O2148" s="83" t="str">
        <f>VLOOKUP(L2148,Kardex!$A$1:$I$4996,5,FALSE)</f>
        <v>QRO QUERETARO BERNARDO QUINTANA</v>
      </c>
      <c r="P2148" s="49">
        <v>0.3</v>
      </c>
      <c r="Q2148" s="120">
        <f t="shared" si="67"/>
        <v>1950</v>
      </c>
    </row>
    <row r="2149" spans="1:17" s="125" customFormat="1" ht="12" customHeight="1">
      <c r="A2149" s="83" t="s">
        <v>2332</v>
      </c>
      <c r="B2149" s="84" t="s">
        <v>1249</v>
      </c>
      <c r="C2149" s="34">
        <v>1002100011474</v>
      </c>
      <c r="D2149" s="35">
        <v>5000</v>
      </c>
      <c r="E2149" s="67">
        <f t="shared" si="66"/>
        <v>1300</v>
      </c>
      <c r="F2149" s="68">
        <v>0.26</v>
      </c>
      <c r="G2149" s="65"/>
      <c r="H2149" s="65" t="s">
        <v>2266</v>
      </c>
      <c r="I2149" s="127">
        <v>44578</v>
      </c>
      <c r="J2149" s="66" t="s">
        <v>2322</v>
      </c>
      <c r="K2149" s="83" t="s">
        <v>4507</v>
      </c>
      <c r="L2149" s="30">
        <v>10016</v>
      </c>
      <c r="M2149" s="83" t="str">
        <f>VLOOKUP(L2149,Kardex!$A$1:$I$4996,2,FALSE)</f>
        <v>PIECK MICHELSEN RAFAEL</v>
      </c>
      <c r="N2149" s="83" t="str">
        <f>VLOOKUP(L2149,Kardex!$A$1:$I$4996,4,FALSE)</f>
        <v>DIRECTOR DE PROMOCION</v>
      </c>
      <c r="O2149" s="83" t="str">
        <f>VLOOKUP(L2149,Kardex!$A$1:$I$4996,5,FALSE)</f>
        <v>CD MX SANTA FE GLEZ CAMARENA</v>
      </c>
      <c r="P2149" s="49">
        <v>0.3</v>
      </c>
      <c r="Q2149" s="120">
        <f t="shared" si="67"/>
        <v>390</v>
      </c>
    </row>
    <row r="2150" spans="1:17" s="125" customFormat="1" ht="12" customHeight="1">
      <c r="A2150" s="83" t="s">
        <v>2332</v>
      </c>
      <c r="B2150" s="84" t="s">
        <v>1249</v>
      </c>
      <c r="C2150" s="34">
        <v>1002200000309</v>
      </c>
      <c r="D2150" s="35">
        <v>5000</v>
      </c>
      <c r="E2150" s="67">
        <f t="shared" si="66"/>
        <v>1300</v>
      </c>
      <c r="F2150" s="68">
        <v>0.26</v>
      </c>
      <c r="G2150" s="65"/>
      <c r="H2150" s="65" t="s">
        <v>2266</v>
      </c>
      <c r="I2150" s="127">
        <v>44578</v>
      </c>
      <c r="J2150" s="66" t="s">
        <v>2322</v>
      </c>
      <c r="K2150" s="83" t="s">
        <v>4454</v>
      </c>
      <c r="L2150" s="30">
        <v>62709</v>
      </c>
      <c r="M2150" s="83" t="str">
        <f>VLOOKUP(L2150,Kardex!$A$1:$I$4996,2,FALSE)</f>
        <v>SANCHEZ HUIZAR MARITZA</v>
      </c>
      <c r="N2150" s="83" t="str">
        <f>VLOOKUP(L2150,Kardex!$A$1:$I$4996,4,FALSE)</f>
        <v>ASESOR</v>
      </c>
      <c r="O2150" s="83" t="str">
        <f>VLOOKUP(L2150,Kardex!$A$1:$I$4996,5,FALSE)</f>
        <v>JAL GDL PLAZA MEXICO</v>
      </c>
      <c r="P2150" s="49">
        <v>0.3</v>
      </c>
      <c r="Q2150" s="120">
        <f t="shared" si="67"/>
        <v>390</v>
      </c>
    </row>
    <row r="2151" spans="1:17" s="125" customFormat="1" ht="12" customHeight="1">
      <c r="A2151" s="83" t="s">
        <v>2332</v>
      </c>
      <c r="B2151" s="84" t="s">
        <v>1249</v>
      </c>
      <c r="C2151" s="34">
        <v>1002200000382</v>
      </c>
      <c r="D2151" s="35">
        <v>10000</v>
      </c>
      <c r="E2151" s="67">
        <f t="shared" si="66"/>
        <v>2600</v>
      </c>
      <c r="F2151" s="68">
        <v>0.26</v>
      </c>
      <c r="G2151" s="65"/>
      <c r="H2151" s="65" t="s">
        <v>2266</v>
      </c>
      <c r="I2151" s="127">
        <v>44578</v>
      </c>
      <c r="J2151" s="66" t="s">
        <v>2322</v>
      </c>
      <c r="K2151" s="83" t="s">
        <v>4508</v>
      </c>
      <c r="L2151" s="30">
        <v>99999</v>
      </c>
      <c r="M2151" s="83" t="str">
        <f>VLOOKUP(L2151,Kardex!$A$1:$I$4996,2,FALSE)</f>
        <v>SEGUROS</v>
      </c>
      <c r="N2151" s="83" t="str">
        <f>VLOOKUP(L2151,Kardex!$A$1:$I$4996,4,FALSE)</f>
        <v>SEGUROS</v>
      </c>
      <c r="O2151" s="83" t="str">
        <f>VLOOKUP(L2151,Kardex!$A$1:$I$4996,5,FALSE)</f>
        <v>SEGUROS</v>
      </c>
      <c r="P2151" s="49">
        <v>0.3</v>
      </c>
      <c r="Q2151" s="120">
        <f t="shared" si="67"/>
        <v>780</v>
      </c>
    </row>
    <row r="2152" spans="1:17" s="125" customFormat="1" ht="12" customHeight="1">
      <c r="A2152" s="83" t="s">
        <v>2335</v>
      </c>
      <c r="B2152" s="84" t="s">
        <v>1249</v>
      </c>
      <c r="C2152" s="34">
        <v>2882000022842</v>
      </c>
      <c r="D2152" s="35">
        <v>1506.41</v>
      </c>
      <c r="E2152" s="67">
        <f t="shared" si="66"/>
        <v>256.08999999999997</v>
      </c>
      <c r="F2152" s="68">
        <v>0.17000019914897005</v>
      </c>
      <c r="G2152" s="65"/>
      <c r="H2152" s="65" t="s">
        <v>3784</v>
      </c>
      <c r="I2152" s="127">
        <v>44578</v>
      </c>
      <c r="J2152" s="66" t="s">
        <v>2379</v>
      </c>
      <c r="K2152" s="83" t="s">
        <v>2572</v>
      </c>
      <c r="L2152" s="30">
        <v>63834</v>
      </c>
      <c r="M2152" s="83" t="str">
        <f>VLOOKUP(L2152,Kardex!$A$1:$I$4996,2,FALSE)</f>
        <v>ROJAS ORTEGA MARIA GUADALUPE</v>
      </c>
      <c r="N2152" s="83" t="str">
        <f>VLOOKUP(L2152,Kardex!$A$1:$I$4996,4,FALSE)</f>
        <v>ASESOR</v>
      </c>
      <c r="O2152" s="83" t="str">
        <f>VLOOKUP(L2152,Kardex!$A$1:$I$4996,5,FALSE)</f>
        <v>EDO MEX TOLUCA V CARRANZA</v>
      </c>
      <c r="P2152" s="49">
        <v>0.3</v>
      </c>
      <c r="Q2152" s="120">
        <f t="shared" si="67"/>
        <v>76.826999999999984</v>
      </c>
    </row>
    <row r="2153" spans="1:17" s="125" customFormat="1" ht="12" customHeight="1">
      <c r="A2153" s="83" t="s">
        <v>2335</v>
      </c>
      <c r="B2153" s="84" t="s">
        <v>1249</v>
      </c>
      <c r="C2153" s="34">
        <v>2882100002149</v>
      </c>
      <c r="D2153" s="35">
        <v>11581.29</v>
      </c>
      <c r="E2153" s="67">
        <f t="shared" si="66"/>
        <v>1968.82</v>
      </c>
      <c r="F2153" s="68">
        <v>0.17000006044231686</v>
      </c>
      <c r="G2153" s="65"/>
      <c r="H2153" s="65" t="s">
        <v>2266</v>
      </c>
      <c r="I2153" s="127">
        <v>44578</v>
      </c>
      <c r="J2153" s="66" t="s">
        <v>2379</v>
      </c>
      <c r="K2153" s="83" t="s">
        <v>4509</v>
      </c>
      <c r="L2153" s="30">
        <v>64066</v>
      </c>
      <c r="M2153" s="83" t="str">
        <f>VLOOKUP(L2153,Kardex!$A$1:$I$4996,2,FALSE)</f>
        <v>CASTRO VALDES TANIA JOCELYN</v>
      </c>
      <c r="N2153" s="83" t="str">
        <f>VLOOKUP(L2153,Kardex!$A$1:$I$4996,4,FALSE)</f>
        <v>ASESOR</v>
      </c>
      <c r="O2153" s="83" t="str">
        <f>VLOOKUP(L2153,Kardex!$A$1:$I$4996,5,FALSE)</f>
        <v>BC TIJUANA PASEO</v>
      </c>
      <c r="P2153" s="49">
        <v>0.3</v>
      </c>
      <c r="Q2153" s="120">
        <f t="shared" si="67"/>
        <v>590.64599999999996</v>
      </c>
    </row>
    <row r="2154" spans="1:17" s="125" customFormat="1" ht="12" customHeight="1">
      <c r="A2154" s="83" t="s">
        <v>2335</v>
      </c>
      <c r="B2154" s="84" t="s">
        <v>1249</v>
      </c>
      <c r="C2154" s="34">
        <v>2882100002149</v>
      </c>
      <c r="D2154" s="35">
        <v>-3387.94</v>
      </c>
      <c r="E2154" s="67">
        <f t="shared" si="66"/>
        <v>-575.95000000000005</v>
      </c>
      <c r="F2154" s="68">
        <v>0.17000005903292267</v>
      </c>
      <c r="G2154" s="65"/>
      <c r="H2154" s="65" t="s">
        <v>2266</v>
      </c>
      <c r="I2154" s="127">
        <v>44578</v>
      </c>
      <c r="J2154" s="66" t="s">
        <v>2379</v>
      </c>
      <c r="K2154" s="83" t="s">
        <v>4509</v>
      </c>
      <c r="L2154" s="30">
        <v>64066</v>
      </c>
      <c r="M2154" s="83" t="str">
        <f>VLOOKUP(L2154,Kardex!$A$1:$I$4996,2,FALSE)</f>
        <v>CASTRO VALDES TANIA JOCELYN</v>
      </c>
      <c r="N2154" s="83" t="str">
        <f>VLOOKUP(L2154,Kardex!$A$1:$I$4996,4,FALSE)</f>
        <v>ASESOR</v>
      </c>
      <c r="O2154" s="83" t="str">
        <f>VLOOKUP(L2154,Kardex!$A$1:$I$4996,5,FALSE)</f>
        <v>BC TIJUANA PASEO</v>
      </c>
      <c r="P2154" s="49">
        <v>0.3</v>
      </c>
      <c r="Q2154" s="120">
        <f t="shared" si="67"/>
        <v>-172.785</v>
      </c>
    </row>
    <row r="2155" spans="1:17" s="125" customFormat="1" ht="12" customHeight="1">
      <c r="A2155" s="83" t="s">
        <v>2335</v>
      </c>
      <c r="B2155" s="84" t="s">
        <v>1249</v>
      </c>
      <c r="C2155" s="34">
        <v>2882100010180</v>
      </c>
      <c r="D2155" s="35">
        <v>1374.42</v>
      </c>
      <c r="E2155" s="67">
        <f t="shared" si="66"/>
        <v>261.13980000000004</v>
      </c>
      <c r="F2155" s="68">
        <v>0.19</v>
      </c>
      <c r="G2155" s="65"/>
      <c r="H2155" s="65" t="s">
        <v>2339</v>
      </c>
      <c r="I2155" s="127">
        <v>44578</v>
      </c>
      <c r="J2155" s="66" t="s">
        <v>2322</v>
      </c>
      <c r="K2155" s="83" t="s">
        <v>3727</v>
      </c>
      <c r="L2155" s="30">
        <v>63595</v>
      </c>
      <c r="M2155" s="83" t="str">
        <f>VLOOKUP(L2155,Kardex!$A$1:$I$4996,2,FALSE)</f>
        <v>ALVAREZ GRACIAN KAREN MARIA GUADALUPE</v>
      </c>
      <c r="N2155" s="83" t="str">
        <f>VLOOKUP(L2155,Kardex!$A$1:$I$4996,4,FALSE)</f>
        <v>OPERADOR TELEFONICO</v>
      </c>
      <c r="O2155" s="83" t="str">
        <f>VLOOKUP(L2155,Kardex!$A$1:$I$4996,5,FALSE)</f>
        <v>BAJA</v>
      </c>
      <c r="P2155" s="49">
        <v>0.3</v>
      </c>
      <c r="Q2155" s="120">
        <f t="shared" si="67"/>
        <v>78.341940000000008</v>
      </c>
    </row>
    <row r="2156" spans="1:17" s="125" customFormat="1" ht="12" customHeight="1">
      <c r="A2156" s="83" t="s">
        <v>2338</v>
      </c>
      <c r="B2156" s="84" t="s">
        <v>1249</v>
      </c>
      <c r="C2156" s="34">
        <v>3102100018186</v>
      </c>
      <c r="D2156" s="35">
        <v>70911.37</v>
      </c>
      <c r="E2156" s="67">
        <f t="shared" si="66"/>
        <v>9218.4781000000003</v>
      </c>
      <c r="F2156" s="68">
        <v>0.13</v>
      </c>
      <c r="G2156" s="65"/>
      <c r="H2156" s="65" t="s">
        <v>2266</v>
      </c>
      <c r="I2156" s="127">
        <v>44578</v>
      </c>
      <c r="J2156" s="66" t="s">
        <v>2322</v>
      </c>
      <c r="K2156" s="83" t="s">
        <v>4510</v>
      </c>
      <c r="L2156" s="30">
        <v>60707</v>
      </c>
      <c r="M2156" s="83" t="s">
        <v>4718</v>
      </c>
      <c r="N2156" s="83" t="s">
        <v>4718</v>
      </c>
      <c r="O2156" s="83" t="s">
        <v>4718</v>
      </c>
      <c r="P2156" s="49">
        <v>0.3</v>
      </c>
      <c r="Q2156" s="120">
        <f t="shared" si="67"/>
        <v>2765.5434300000002</v>
      </c>
    </row>
    <row r="2157" spans="1:17" s="125" customFormat="1" ht="12" customHeight="1">
      <c r="A2157" s="83" t="s">
        <v>2338</v>
      </c>
      <c r="B2157" s="84" t="s">
        <v>1249</v>
      </c>
      <c r="C2157" s="34">
        <v>3102200000162</v>
      </c>
      <c r="D2157" s="35">
        <v>10966.04</v>
      </c>
      <c r="E2157" s="67">
        <f t="shared" si="66"/>
        <v>1425.5852000000002</v>
      </c>
      <c r="F2157" s="68">
        <v>0.13</v>
      </c>
      <c r="G2157" s="65"/>
      <c r="H2157" s="65" t="s">
        <v>2266</v>
      </c>
      <c r="I2157" s="127">
        <v>44578</v>
      </c>
      <c r="J2157" s="66" t="s">
        <v>2322</v>
      </c>
      <c r="K2157" s="83" t="s">
        <v>4511</v>
      </c>
      <c r="L2157" s="30">
        <v>94887</v>
      </c>
      <c r="M2157" s="83" t="str">
        <f>VLOOKUP(L2157,Kardex!$A$1:$I$4996,2,FALSE)</f>
        <v>GONZALEZ QUINTERO FERNANDO</v>
      </c>
      <c r="N2157" s="83" t="str">
        <f>VLOOKUP(L2157,Kardex!$A$1:$I$4996,4,FALSE)</f>
        <v>ASESOR</v>
      </c>
      <c r="O2157" s="83" t="str">
        <f>VLOOKUP(L2157,Kardex!$A$1:$I$4996,5,FALSE)</f>
        <v>GTO SMA CENTRO</v>
      </c>
      <c r="P2157" s="49">
        <v>0.3</v>
      </c>
      <c r="Q2157" s="120">
        <f t="shared" si="67"/>
        <v>427.67556000000008</v>
      </c>
    </row>
    <row r="2158" spans="1:17" s="125" customFormat="1" ht="12" customHeight="1">
      <c r="A2158" s="83" t="s">
        <v>2311</v>
      </c>
      <c r="B2158" s="84" t="s">
        <v>1249</v>
      </c>
      <c r="C2158" s="34">
        <v>4011900204845</v>
      </c>
      <c r="D2158" s="35">
        <v>1279.8499999999999</v>
      </c>
      <c r="E2158" s="67">
        <f t="shared" si="66"/>
        <v>191.97749999999999</v>
      </c>
      <c r="F2158" s="68">
        <v>0.15</v>
      </c>
      <c r="G2158" s="65"/>
      <c r="H2158" s="65" t="s">
        <v>2339</v>
      </c>
      <c r="I2158" s="127">
        <v>44578</v>
      </c>
      <c r="J2158" s="66" t="s">
        <v>2379</v>
      </c>
      <c r="K2158" s="83" t="s">
        <v>2574</v>
      </c>
      <c r="L2158" s="30">
        <v>64019</v>
      </c>
      <c r="M2158" s="83" t="s">
        <v>4718</v>
      </c>
      <c r="N2158" s="83" t="s">
        <v>4718</v>
      </c>
      <c r="O2158" s="83" t="s">
        <v>4718</v>
      </c>
      <c r="P2158" s="49">
        <v>0.3</v>
      </c>
      <c r="Q2158" s="120">
        <f t="shared" si="67"/>
        <v>57.593249999999998</v>
      </c>
    </row>
    <row r="2159" spans="1:17" s="125" customFormat="1" ht="12" customHeight="1">
      <c r="A2159" s="83" t="s">
        <v>2311</v>
      </c>
      <c r="B2159" s="84" t="s">
        <v>1249</v>
      </c>
      <c r="C2159" s="34">
        <v>4011900211194</v>
      </c>
      <c r="D2159" s="35">
        <v>419.61</v>
      </c>
      <c r="E2159" s="67">
        <f t="shared" si="66"/>
        <v>62.941499999999998</v>
      </c>
      <c r="F2159" s="68">
        <v>0.15</v>
      </c>
      <c r="G2159" s="65"/>
      <c r="H2159" s="65" t="s">
        <v>2339</v>
      </c>
      <c r="I2159" s="127">
        <v>44578</v>
      </c>
      <c r="J2159" s="66" t="s">
        <v>2379</v>
      </c>
      <c r="K2159" s="83" t="s">
        <v>2575</v>
      </c>
      <c r="L2159" s="30">
        <v>60151</v>
      </c>
      <c r="M2159" s="83" t="str">
        <f>VLOOKUP(L2159,Kardex!$A$1:$I$4996,2,FALSE)</f>
        <v>LEAL TENORIO YOLANDA</v>
      </c>
      <c r="N2159" s="83" t="str">
        <f>VLOOKUP(L2159,Kardex!$A$1:$I$4996,4,FALSE)</f>
        <v>ASESOR</v>
      </c>
      <c r="O2159" s="83" t="str">
        <f>VLOOKUP(L2159,Kardex!$A$1:$I$4996,5,FALSE)</f>
        <v>QRO QUERETARO BERNARDO QUINTANA</v>
      </c>
      <c r="P2159" s="49">
        <v>0.3</v>
      </c>
      <c r="Q2159" s="120">
        <f t="shared" si="67"/>
        <v>18.882449999999999</v>
      </c>
    </row>
    <row r="2160" spans="1:17" s="125" customFormat="1" ht="12" customHeight="1">
      <c r="A2160" s="83" t="s">
        <v>2311</v>
      </c>
      <c r="B2160" s="84" t="s">
        <v>1249</v>
      </c>
      <c r="C2160" s="34">
        <v>4011900236566</v>
      </c>
      <c r="D2160" s="35">
        <v>484.79</v>
      </c>
      <c r="E2160" s="67">
        <f t="shared" si="66"/>
        <v>72.718500000000006</v>
      </c>
      <c r="F2160" s="68">
        <v>0.15</v>
      </c>
      <c r="G2160" s="65"/>
      <c r="H2160" s="65" t="s">
        <v>2339</v>
      </c>
      <c r="I2160" s="127">
        <v>44578</v>
      </c>
      <c r="J2160" s="66" t="s">
        <v>2379</v>
      </c>
      <c r="K2160" s="83" t="s">
        <v>3525</v>
      </c>
      <c r="L2160" s="30">
        <v>90638</v>
      </c>
      <c r="M2160" s="83" t="str">
        <f>VLOOKUP(L2160,Kardex!$A$1:$I$4996,2,FALSE)</f>
        <v>GALINDO FLORES YAMMIN</v>
      </c>
      <c r="N2160" s="83" t="str">
        <f>VLOOKUP(L2160,Kardex!$A$1:$I$4996,4,FALSE)</f>
        <v>ASESOR SENIOR</v>
      </c>
      <c r="O2160" s="83" t="str">
        <f>VLOOKUP(L2160,Kardex!$A$1:$I$4996,5,FALSE)</f>
        <v>JAL ZAPOPAN PLAZA PATRIA</v>
      </c>
      <c r="P2160" s="49">
        <v>0.3</v>
      </c>
      <c r="Q2160" s="120">
        <f t="shared" si="67"/>
        <v>21.815550000000002</v>
      </c>
    </row>
    <row r="2161" spans="1:17" s="125" customFormat="1" ht="12" customHeight="1">
      <c r="A2161" s="83" t="s">
        <v>2311</v>
      </c>
      <c r="B2161" s="84" t="s">
        <v>1249</v>
      </c>
      <c r="C2161" s="34">
        <v>4011900236796</v>
      </c>
      <c r="D2161" s="35">
        <v>251.26</v>
      </c>
      <c r="E2161" s="67">
        <f t="shared" si="66"/>
        <v>37.689</v>
      </c>
      <c r="F2161" s="68">
        <v>0.15</v>
      </c>
      <c r="G2161" s="65"/>
      <c r="H2161" s="65" t="s">
        <v>2339</v>
      </c>
      <c r="I2161" s="127">
        <v>44578</v>
      </c>
      <c r="J2161" s="66" t="s">
        <v>2379</v>
      </c>
      <c r="K2161" s="83" t="s">
        <v>2580</v>
      </c>
      <c r="L2161" s="30">
        <v>96049</v>
      </c>
      <c r="M2161" s="83" t="str">
        <f>VLOOKUP(L2161,Kardex!$A$1:$I$4996,2,FALSE)</f>
        <v>VAZQUEZ JIMENEZ MARIA MERCEDES</v>
      </c>
      <c r="N2161" s="83" t="str">
        <f>VLOOKUP(L2161,Kardex!$A$1:$I$4996,4,FALSE)</f>
        <v>ASESOR</v>
      </c>
      <c r="O2161" s="83" t="str">
        <f>VLOOKUP(L2161,Kardex!$A$1:$I$4996,5,FALSE)</f>
        <v>GTO SMA CENTRO</v>
      </c>
      <c r="P2161" s="49">
        <v>0.3</v>
      </c>
      <c r="Q2161" s="120">
        <f t="shared" si="67"/>
        <v>11.306699999999999</v>
      </c>
    </row>
    <row r="2162" spans="1:17" s="125" customFormat="1" ht="12" customHeight="1">
      <c r="A2162" s="83" t="s">
        <v>2311</v>
      </c>
      <c r="B2162" s="84" t="s">
        <v>1249</v>
      </c>
      <c r="C2162" s="34">
        <v>4011900291609</v>
      </c>
      <c r="D2162" s="35">
        <v>780.95</v>
      </c>
      <c r="E2162" s="67">
        <f t="shared" si="66"/>
        <v>117.1425</v>
      </c>
      <c r="F2162" s="68">
        <v>0.15</v>
      </c>
      <c r="G2162" s="65"/>
      <c r="H2162" s="65" t="s">
        <v>2339</v>
      </c>
      <c r="I2162" s="127">
        <v>44578</v>
      </c>
      <c r="J2162" s="66" t="s">
        <v>2379</v>
      </c>
      <c r="K2162" s="83" t="s">
        <v>2583</v>
      </c>
      <c r="L2162" s="30">
        <v>52272</v>
      </c>
      <c r="M2162" s="83" t="str">
        <f>VLOOKUP(L2162,Kardex!$A$1:$I$4996,2,FALSE)</f>
        <v>MARIN SANTOYO UBALDO MICHEL</v>
      </c>
      <c r="N2162" s="83" t="str">
        <f>VLOOKUP(L2162,Kardex!$A$1:$I$4996,4,FALSE)</f>
        <v>ASESOR</v>
      </c>
      <c r="O2162" s="83" t="str">
        <f>VLOOKUP(L2162,Kardex!$A$1:$I$4996,5,FALSE)</f>
        <v>BAJA</v>
      </c>
      <c r="P2162" s="49">
        <v>0.3</v>
      </c>
      <c r="Q2162" s="120">
        <f t="shared" si="67"/>
        <v>35.142749999999999</v>
      </c>
    </row>
    <row r="2163" spans="1:17" s="125" customFormat="1" ht="12" customHeight="1">
      <c r="A2163" s="83" t="s">
        <v>2311</v>
      </c>
      <c r="B2163" s="84" t="s">
        <v>1249</v>
      </c>
      <c r="C2163" s="34">
        <v>4011900292187</v>
      </c>
      <c r="D2163" s="35">
        <v>326.33</v>
      </c>
      <c r="E2163" s="67">
        <f t="shared" si="66"/>
        <v>48.949499999999993</v>
      </c>
      <c r="F2163" s="68">
        <v>0.15</v>
      </c>
      <c r="G2163" s="65"/>
      <c r="H2163" s="65" t="s">
        <v>2339</v>
      </c>
      <c r="I2163" s="127">
        <v>44578</v>
      </c>
      <c r="J2163" s="66" t="s">
        <v>2379</v>
      </c>
      <c r="K2163" s="83" t="s">
        <v>3721</v>
      </c>
      <c r="L2163" s="30">
        <v>94622</v>
      </c>
      <c r="M2163" s="83" t="str">
        <f>VLOOKUP(L2163,Kardex!$A$1:$I$4996,2,FALSE)</f>
        <v>BECERRA RAMIREZ REBECA</v>
      </c>
      <c r="N2163" s="83" t="str">
        <f>VLOOKUP(L2163,Kardex!$A$1:$I$4996,4,FALSE)</f>
        <v>ASESOR</v>
      </c>
      <c r="O2163" s="83" t="str">
        <f>VLOOKUP(L2163,Kardex!$A$1:$I$4996,5,FALSE)</f>
        <v>JAL MARINA VALLARTA</v>
      </c>
      <c r="P2163" s="49">
        <v>0.3</v>
      </c>
      <c r="Q2163" s="120">
        <f t="shared" si="67"/>
        <v>14.684849999999997</v>
      </c>
    </row>
    <row r="2164" spans="1:17" s="125" customFormat="1" ht="12" customHeight="1">
      <c r="A2164" s="83" t="s">
        <v>2311</v>
      </c>
      <c r="B2164" s="84" t="s">
        <v>1249</v>
      </c>
      <c r="C2164" s="34">
        <v>4011900292352</v>
      </c>
      <c r="D2164" s="35">
        <v>388.62</v>
      </c>
      <c r="E2164" s="67">
        <f t="shared" si="66"/>
        <v>58.292999999999999</v>
      </c>
      <c r="F2164" s="68">
        <v>0.15</v>
      </c>
      <c r="G2164" s="65"/>
      <c r="H2164" s="65" t="s">
        <v>2339</v>
      </c>
      <c r="I2164" s="127">
        <v>44578</v>
      </c>
      <c r="J2164" s="66" t="s">
        <v>2379</v>
      </c>
      <c r="K2164" s="83" t="s">
        <v>2664</v>
      </c>
      <c r="L2164" s="30">
        <v>99999</v>
      </c>
      <c r="M2164" s="83" t="str">
        <f>VLOOKUP(L2164,Kardex!$A$1:$I$4996,2,FALSE)</f>
        <v>SEGUROS</v>
      </c>
      <c r="N2164" s="83" t="str">
        <f>VLOOKUP(L2164,Kardex!$A$1:$I$4996,4,FALSE)</f>
        <v>SEGUROS</v>
      </c>
      <c r="O2164" s="83" t="str">
        <f>VLOOKUP(L2164,Kardex!$A$1:$I$4996,5,FALSE)</f>
        <v>SEGUROS</v>
      </c>
      <c r="P2164" s="49">
        <v>0.3</v>
      </c>
      <c r="Q2164" s="120">
        <f t="shared" si="67"/>
        <v>17.4879</v>
      </c>
    </row>
    <row r="2165" spans="1:17" s="125" customFormat="1" ht="12" customHeight="1">
      <c r="A2165" s="83" t="s">
        <v>2311</v>
      </c>
      <c r="B2165" s="84" t="s">
        <v>1249</v>
      </c>
      <c r="C2165" s="34">
        <v>4011900498754</v>
      </c>
      <c r="D2165" s="35">
        <v>6599.84</v>
      </c>
      <c r="E2165" s="67">
        <f t="shared" si="66"/>
        <v>989.976</v>
      </c>
      <c r="F2165" s="68">
        <v>0.15</v>
      </c>
      <c r="G2165" s="65"/>
      <c r="H2165" s="65" t="s">
        <v>2266</v>
      </c>
      <c r="I2165" s="127">
        <v>44578</v>
      </c>
      <c r="J2165" s="66" t="s">
        <v>2379</v>
      </c>
      <c r="K2165" s="83" t="s">
        <v>4512</v>
      </c>
      <c r="L2165" s="30">
        <v>99999</v>
      </c>
      <c r="M2165" s="83" t="str">
        <f>VLOOKUP(L2165,Kardex!$A$1:$I$4996,2,FALSE)</f>
        <v>SEGUROS</v>
      </c>
      <c r="N2165" s="83" t="str">
        <f>VLOOKUP(L2165,Kardex!$A$1:$I$4996,4,FALSE)</f>
        <v>SEGUROS</v>
      </c>
      <c r="O2165" s="83" t="str">
        <f>VLOOKUP(L2165,Kardex!$A$1:$I$4996,5,FALSE)</f>
        <v>SEGUROS</v>
      </c>
      <c r="P2165" s="49">
        <v>0.3</v>
      </c>
      <c r="Q2165" s="120">
        <f t="shared" si="67"/>
        <v>296.99279999999999</v>
      </c>
    </row>
    <row r="2166" spans="1:17" s="125" customFormat="1" ht="12" customHeight="1">
      <c r="A2166" s="83" t="s">
        <v>2311</v>
      </c>
      <c r="B2166" s="84" t="s">
        <v>1249</v>
      </c>
      <c r="C2166" s="34">
        <v>4012000006368</v>
      </c>
      <c r="D2166" s="35">
        <v>4126.87</v>
      </c>
      <c r="E2166" s="67">
        <f t="shared" si="66"/>
        <v>619.03049999999996</v>
      </c>
      <c r="F2166" s="68">
        <v>0.15</v>
      </c>
      <c r="G2166" s="65"/>
      <c r="H2166" s="65" t="s">
        <v>2266</v>
      </c>
      <c r="I2166" s="127">
        <v>44578</v>
      </c>
      <c r="J2166" s="66" t="s">
        <v>2379</v>
      </c>
      <c r="K2166" s="83" t="s">
        <v>4513</v>
      </c>
      <c r="L2166" s="30">
        <v>52046</v>
      </c>
      <c r="M2166" s="83" t="str">
        <f>VLOOKUP(L2166,Kardex!$A$1:$I$4996,2,FALSE)</f>
        <v>GUERRERO MARTINEZ GUADALUPE ALONSO</v>
      </c>
      <c r="N2166" s="83" t="str">
        <f>VLOOKUP(L2166,Kardex!$A$1:$I$4996,4,FALSE)</f>
        <v>ASESOR</v>
      </c>
      <c r="O2166" s="83" t="str">
        <f>VLOOKUP(L2166,Kardex!$A$1:$I$4996,5,FALSE)</f>
        <v>EDO MEX TOLUCA V CARRANZA</v>
      </c>
      <c r="P2166" s="49">
        <v>0.3</v>
      </c>
      <c r="Q2166" s="120">
        <f t="shared" si="67"/>
        <v>185.70914999999999</v>
      </c>
    </row>
    <row r="2167" spans="1:17" s="125" customFormat="1" ht="12" customHeight="1">
      <c r="A2167" s="83" t="s">
        <v>2311</v>
      </c>
      <c r="B2167" s="84" t="s">
        <v>1249</v>
      </c>
      <c r="C2167" s="34">
        <v>4012000011547</v>
      </c>
      <c r="D2167" s="35">
        <v>5859.21</v>
      </c>
      <c r="E2167" s="67">
        <f t="shared" si="66"/>
        <v>878.88149999999996</v>
      </c>
      <c r="F2167" s="68">
        <v>0.15</v>
      </c>
      <c r="G2167" s="65"/>
      <c r="H2167" s="65" t="s">
        <v>2266</v>
      </c>
      <c r="I2167" s="127">
        <v>44578</v>
      </c>
      <c r="J2167" s="66" t="s">
        <v>2379</v>
      </c>
      <c r="K2167" s="83" t="s">
        <v>4514</v>
      </c>
      <c r="L2167" s="30">
        <v>62242</v>
      </c>
      <c r="M2167" s="83" t="str">
        <f>VLOOKUP(L2167,Kardex!$A$1:$I$4996,2,FALSE)</f>
        <v>GIRON TELLEZ CESAR GERARDO</v>
      </c>
      <c r="N2167" s="83" t="str">
        <f>VLOOKUP(L2167,Kardex!$A$1:$I$4996,4,FALSE)</f>
        <v>ASESOR</v>
      </c>
      <c r="O2167" s="83" t="str">
        <f>VLOOKUP(L2167,Kardex!$A$1:$I$4996,5,FALSE)</f>
        <v>CHIH CD JUAREZ PLAZA ODORE</v>
      </c>
      <c r="P2167" s="49">
        <v>0.3</v>
      </c>
      <c r="Q2167" s="120">
        <f t="shared" si="67"/>
        <v>263.66444999999999</v>
      </c>
    </row>
    <row r="2168" spans="1:17" s="125" customFormat="1" ht="12" customHeight="1">
      <c r="A2168" s="83" t="s">
        <v>2311</v>
      </c>
      <c r="B2168" s="84" t="s">
        <v>1249</v>
      </c>
      <c r="C2168" s="34">
        <v>4012000199379</v>
      </c>
      <c r="D2168" s="35">
        <v>8534.61</v>
      </c>
      <c r="E2168" s="67">
        <f t="shared" si="66"/>
        <v>1280.1915000000001</v>
      </c>
      <c r="F2168" s="68">
        <v>0.15</v>
      </c>
      <c r="G2168" s="65"/>
      <c r="H2168" s="65" t="s">
        <v>2308</v>
      </c>
      <c r="I2168" s="127">
        <v>44578</v>
      </c>
      <c r="J2168" s="66" t="s">
        <v>2379</v>
      </c>
      <c r="K2168" s="83" t="s">
        <v>4515</v>
      </c>
      <c r="L2168" s="30">
        <v>60714</v>
      </c>
      <c r="M2168" s="83" t="str">
        <f>VLOOKUP(L2168,Kardex!$A$1:$I$4996,2,FALSE)</f>
        <v>GARCIAGALAN ROSAS ANA CECILIA</v>
      </c>
      <c r="N2168" s="83" t="str">
        <f>VLOOKUP(L2168,Kardex!$A$1:$I$4996,4,FALSE)</f>
        <v>ASESOR</v>
      </c>
      <c r="O2168" s="83" t="str">
        <f>VLOOKUP(L2168,Kardex!$A$1:$I$4996,5,FALSE)</f>
        <v>CD MX SANTA FE GLEZ CAMARENA</v>
      </c>
      <c r="P2168" s="49">
        <v>0.3</v>
      </c>
      <c r="Q2168" s="120">
        <f t="shared" si="67"/>
        <v>384.05745000000002</v>
      </c>
    </row>
    <row r="2169" spans="1:17" s="125" customFormat="1" ht="12" customHeight="1">
      <c r="A2169" s="83" t="s">
        <v>2311</v>
      </c>
      <c r="B2169" s="84" t="s">
        <v>1249</v>
      </c>
      <c r="C2169" s="34">
        <v>4012000220187</v>
      </c>
      <c r="D2169" s="35">
        <v>-783.7</v>
      </c>
      <c r="E2169" s="67">
        <f t="shared" si="66"/>
        <v>-117.55500000000001</v>
      </c>
      <c r="F2169" s="68">
        <v>0.15</v>
      </c>
      <c r="G2169" s="65"/>
      <c r="H2169" s="65" t="s">
        <v>2266</v>
      </c>
      <c r="I2169" s="127">
        <v>44578</v>
      </c>
      <c r="J2169" s="66" t="s">
        <v>2379</v>
      </c>
      <c r="K2169" s="83" t="s">
        <v>2486</v>
      </c>
      <c r="L2169" s="30">
        <v>10016</v>
      </c>
      <c r="M2169" s="83" t="str">
        <f>VLOOKUP(L2169,Kardex!$A$1:$I$4996,2,FALSE)</f>
        <v>PIECK MICHELSEN RAFAEL</v>
      </c>
      <c r="N2169" s="83" t="str">
        <f>VLOOKUP(L2169,Kardex!$A$1:$I$4996,4,FALSE)</f>
        <v>DIRECTOR DE PROMOCION</v>
      </c>
      <c r="O2169" s="83" t="str">
        <f>VLOOKUP(L2169,Kardex!$A$1:$I$4996,5,FALSE)</f>
        <v>CD MX SANTA FE GLEZ CAMARENA</v>
      </c>
      <c r="P2169" s="49">
        <v>0.3</v>
      </c>
      <c r="Q2169" s="120">
        <f t="shared" si="67"/>
        <v>-35.266500000000001</v>
      </c>
    </row>
    <row r="2170" spans="1:17" s="125" customFormat="1" ht="12" customHeight="1">
      <c r="A2170" s="83" t="s">
        <v>2311</v>
      </c>
      <c r="B2170" s="84" t="s">
        <v>1249</v>
      </c>
      <c r="C2170" s="34">
        <v>4012000231635</v>
      </c>
      <c r="D2170" s="35">
        <v>-526.16999999999996</v>
      </c>
      <c r="E2170" s="67">
        <f t="shared" ref="E2170:E2233" si="68">+D2170*F2170</f>
        <v>-78.925499999999985</v>
      </c>
      <c r="F2170" s="68">
        <v>0.15</v>
      </c>
      <c r="G2170" s="65"/>
      <c r="H2170" s="65" t="s">
        <v>2308</v>
      </c>
      <c r="I2170" s="127">
        <v>44578</v>
      </c>
      <c r="J2170" s="66" t="s">
        <v>2379</v>
      </c>
      <c r="K2170" s="83" t="s">
        <v>4516</v>
      </c>
      <c r="L2170" s="30">
        <v>53807</v>
      </c>
      <c r="M2170" s="83" t="str">
        <f>VLOOKUP(L2170,Kardex!$A$1:$I$4996,2,FALSE)</f>
        <v>FERNANDEZ  ORTIZ GONZALO</v>
      </c>
      <c r="N2170" s="83" t="str">
        <f>VLOOKUP(L2170,Kardex!$A$1:$I$4996,4,FALSE)</f>
        <v>GERENTE</v>
      </c>
      <c r="O2170" s="83" t="str">
        <f>VLOOKUP(L2170,Kardex!$A$1:$I$4996,5,FALSE)</f>
        <v>BAJA</v>
      </c>
      <c r="P2170" s="49">
        <v>0.3</v>
      </c>
      <c r="Q2170" s="120">
        <f t="shared" ref="Q2170:Q2233" si="69">E2170*P2170</f>
        <v>-23.677649999999996</v>
      </c>
    </row>
    <row r="2171" spans="1:17" s="125" customFormat="1" ht="12" customHeight="1">
      <c r="A2171" s="83" t="s">
        <v>2311</v>
      </c>
      <c r="B2171" s="84" t="s">
        <v>1249</v>
      </c>
      <c r="C2171" s="34">
        <v>4012000541922</v>
      </c>
      <c r="D2171" s="35">
        <v>1132.18</v>
      </c>
      <c r="E2171" s="67">
        <f t="shared" si="68"/>
        <v>169.827</v>
      </c>
      <c r="F2171" s="68">
        <v>0.15</v>
      </c>
      <c r="G2171" s="65"/>
      <c r="H2171" s="65" t="s">
        <v>2265</v>
      </c>
      <c r="I2171" s="127">
        <v>44578</v>
      </c>
      <c r="J2171" s="66" t="s">
        <v>2379</v>
      </c>
      <c r="K2171" s="83" t="s">
        <v>4517</v>
      </c>
      <c r="L2171" s="30">
        <v>63494</v>
      </c>
      <c r="M2171" s="83" t="str">
        <f>VLOOKUP(L2171,Kardex!$A$1:$I$4996,2,FALSE)</f>
        <v>INOSTROSA MEADE CLAUDIA DOLORES</v>
      </c>
      <c r="N2171" s="83" t="str">
        <f>VLOOKUP(L2171,Kardex!$A$1:$I$4996,4,FALSE)</f>
        <v>ASESOR</v>
      </c>
      <c r="O2171" s="83" t="str">
        <f>VLOOKUP(L2171,Kardex!$A$1:$I$4996,5,FALSE)</f>
        <v>CD MX ALTAVISTA</v>
      </c>
      <c r="P2171" s="49">
        <v>0.3</v>
      </c>
      <c r="Q2171" s="120">
        <f t="shared" si="69"/>
        <v>50.948099999999997</v>
      </c>
    </row>
    <row r="2172" spans="1:17" s="125" customFormat="1" ht="12" customHeight="1">
      <c r="A2172" s="83" t="s">
        <v>2311</v>
      </c>
      <c r="B2172" s="84" t="s">
        <v>1249</v>
      </c>
      <c r="C2172" s="34">
        <v>4012100024819</v>
      </c>
      <c r="D2172" s="35">
        <v>5273.79</v>
      </c>
      <c r="E2172" s="67">
        <f t="shared" si="68"/>
        <v>791.06849999999997</v>
      </c>
      <c r="F2172" s="68">
        <v>0.15</v>
      </c>
      <c r="G2172" s="65"/>
      <c r="H2172" s="65" t="s">
        <v>2266</v>
      </c>
      <c r="I2172" s="127">
        <v>44578</v>
      </c>
      <c r="J2172" s="66" t="s">
        <v>2379</v>
      </c>
      <c r="K2172" s="83" t="s">
        <v>4518</v>
      </c>
      <c r="L2172" s="30">
        <v>146</v>
      </c>
      <c r="M2172" s="83" t="str">
        <f>VLOOKUP(L2172,Kardex!$A$1:$I$4996,2,FALSE)</f>
        <v>PENA ORTEGA ROSALINDA</v>
      </c>
      <c r="N2172" s="83" t="str">
        <f>VLOOKUP(L2172,Kardex!$A$1:$I$4996,4,FALSE)</f>
        <v>DIRECTOR DE PROMOCION</v>
      </c>
      <c r="O2172" s="83" t="str">
        <f>VLOOKUP(L2172,Kardex!$A$1:$I$4996,5,FALSE)</f>
        <v>NL SAN PEDRO VALLE</v>
      </c>
      <c r="P2172" s="49">
        <v>0.3</v>
      </c>
      <c r="Q2172" s="120">
        <f t="shared" si="69"/>
        <v>237.32054999999997</v>
      </c>
    </row>
    <row r="2173" spans="1:17" s="125" customFormat="1" ht="12" customHeight="1">
      <c r="A2173" s="83" t="s">
        <v>2311</v>
      </c>
      <c r="B2173" s="84" t="s">
        <v>1249</v>
      </c>
      <c r="C2173" s="34">
        <v>4012100035125</v>
      </c>
      <c r="D2173" s="35">
        <v>12697.35</v>
      </c>
      <c r="E2173" s="67">
        <f t="shared" si="68"/>
        <v>1904.6025</v>
      </c>
      <c r="F2173" s="68">
        <v>0.15</v>
      </c>
      <c r="G2173" s="65"/>
      <c r="H2173" s="65" t="s">
        <v>2266</v>
      </c>
      <c r="I2173" s="127">
        <v>44578</v>
      </c>
      <c r="J2173" s="66" t="s">
        <v>2379</v>
      </c>
      <c r="K2173" s="83" t="s">
        <v>4519</v>
      </c>
      <c r="L2173" s="30">
        <v>62362</v>
      </c>
      <c r="M2173" s="83" t="str">
        <f>VLOOKUP(L2173,Kardex!$A$1:$I$4996,2,FALSE)</f>
        <v>REYNA BELTRAN BRENDA</v>
      </c>
      <c r="N2173" s="83" t="str">
        <f>VLOOKUP(L2173,Kardex!$A$1:$I$4996,4,FALSE)</f>
        <v>ASESOR</v>
      </c>
      <c r="O2173" s="83" t="str">
        <f>VLOOKUP(L2173,Kardex!$A$1:$I$4996,5,FALSE)</f>
        <v>SLP SAN LUIS POTOSI PEDREGAL</v>
      </c>
      <c r="P2173" s="49">
        <v>0.3</v>
      </c>
      <c r="Q2173" s="120">
        <f t="shared" si="69"/>
        <v>571.38074999999992</v>
      </c>
    </row>
    <row r="2174" spans="1:17" s="125" customFormat="1" ht="12" customHeight="1">
      <c r="A2174" s="83" t="s">
        <v>2311</v>
      </c>
      <c r="B2174" s="84" t="s">
        <v>1249</v>
      </c>
      <c r="C2174" s="34">
        <v>4012100195925</v>
      </c>
      <c r="D2174" s="35">
        <v>761.17</v>
      </c>
      <c r="E2174" s="67">
        <f t="shared" si="68"/>
        <v>114.17549999999999</v>
      </c>
      <c r="F2174" s="68">
        <v>0.15</v>
      </c>
      <c r="G2174" s="65"/>
      <c r="H2174" s="65" t="s">
        <v>2339</v>
      </c>
      <c r="I2174" s="127">
        <v>44578</v>
      </c>
      <c r="J2174" s="66" t="s">
        <v>2322</v>
      </c>
      <c r="K2174" s="83" t="s">
        <v>2714</v>
      </c>
      <c r="L2174" s="30">
        <v>64575</v>
      </c>
      <c r="M2174" s="83" t="str">
        <f>VLOOKUP(L2174,Kardex!$A$1:$I$4996,2,FALSE)</f>
        <v>FIGUEROA JUAREZ JORGE JOHAN</v>
      </c>
      <c r="N2174" s="83" t="str">
        <f>VLOOKUP(L2174,Kardex!$A$1:$I$4996,4,FALSE)</f>
        <v>ASESOR PATRIMONIAL ASOCIADO</v>
      </c>
      <c r="O2174" s="83" t="str">
        <f>VLOOKUP(L2174,Kardex!$A$1:$I$4996,5,FALSE)</f>
        <v>BAJA</v>
      </c>
      <c r="P2174" s="49">
        <v>0.3</v>
      </c>
      <c r="Q2174" s="120">
        <f t="shared" si="69"/>
        <v>34.252649999999996</v>
      </c>
    </row>
    <row r="2175" spans="1:17" s="125" customFormat="1" ht="12" customHeight="1">
      <c r="A2175" s="83" t="s">
        <v>2311</v>
      </c>
      <c r="B2175" s="84" t="s">
        <v>1249</v>
      </c>
      <c r="C2175" s="34">
        <v>4012100318531</v>
      </c>
      <c r="D2175" s="35">
        <v>367.81</v>
      </c>
      <c r="E2175" s="67">
        <f t="shared" si="68"/>
        <v>55.171500000000002</v>
      </c>
      <c r="F2175" s="68">
        <v>0.15</v>
      </c>
      <c r="G2175" s="65"/>
      <c r="H2175" s="65" t="s">
        <v>2339</v>
      </c>
      <c r="I2175" s="127">
        <v>44578</v>
      </c>
      <c r="J2175" s="66" t="s">
        <v>2322</v>
      </c>
      <c r="K2175" s="83" t="s">
        <v>2613</v>
      </c>
      <c r="L2175" s="30">
        <v>64459</v>
      </c>
      <c r="M2175" s="83" t="str">
        <f>VLOOKUP(L2175,Kardex!$A$1:$I$4996,2,FALSE)</f>
        <v>SEGUROS</v>
      </c>
      <c r="N2175" s="83" t="str">
        <f>VLOOKUP(L2175,Kardex!$A$1:$I$4996,4,FALSE)</f>
        <v>SEGUROS</v>
      </c>
      <c r="O2175" s="83" t="str">
        <f>VLOOKUP(L2175,Kardex!$A$1:$I$4996,5,FALSE)</f>
        <v>SEGUROS</v>
      </c>
      <c r="P2175" s="49">
        <v>0.3</v>
      </c>
      <c r="Q2175" s="120">
        <f t="shared" si="69"/>
        <v>16.551449999999999</v>
      </c>
    </row>
    <row r="2176" spans="1:17" s="125" customFormat="1" ht="12" customHeight="1">
      <c r="A2176" s="83" t="s">
        <v>2311</v>
      </c>
      <c r="B2176" s="84" t="s">
        <v>1249</v>
      </c>
      <c r="C2176" s="34">
        <v>4012100345813</v>
      </c>
      <c r="D2176" s="35">
        <v>316.98</v>
      </c>
      <c r="E2176" s="67">
        <f t="shared" si="68"/>
        <v>36.270000000000003</v>
      </c>
      <c r="F2176" s="68">
        <v>0.11442362294151051</v>
      </c>
      <c r="G2176" s="65"/>
      <c r="H2176" s="65" t="s">
        <v>2339</v>
      </c>
      <c r="I2176" s="127">
        <v>44578</v>
      </c>
      <c r="J2176" s="66" t="s">
        <v>2322</v>
      </c>
      <c r="K2176" s="83" t="s">
        <v>3536</v>
      </c>
      <c r="L2176" s="30">
        <v>63593</v>
      </c>
      <c r="M2176" s="83" t="str">
        <f>VLOOKUP(L2176,Kardex!$A$1:$I$4996,2,FALSE)</f>
        <v>SEGUROS</v>
      </c>
      <c r="N2176" s="83" t="str">
        <f>VLOOKUP(L2176,Kardex!$A$1:$I$4996,4,FALSE)</f>
        <v>SEGUROS</v>
      </c>
      <c r="O2176" s="83" t="str">
        <f>VLOOKUP(L2176,Kardex!$A$1:$I$4996,5,FALSE)</f>
        <v>SEGUROS</v>
      </c>
      <c r="P2176" s="49">
        <v>0.3</v>
      </c>
      <c r="Q2176" s="120">
        <f t="shared" si="69"/>
        <v>10.881</v>
      </c>
    </row>
    <row r="2177" spans="1:17" s="125" customFormat="1" ht="12" customHeight="1">
      <c r="A2177" s="83" t="s">
        <v>2311</v>
      </c>
      <c r="B2177" s="84" t="s">
        <v>1249</v>
      </c>
      <c r="C2177" s="34">
        <v>4012100354263</v>
      </c>
      <c r="D2177" s="35">
        <v>394.37</v>
      </c>
      <c r="E2177" s="67">
        <f t="shared" si="68"/>
        <v>59.155499999999996</v>
      </c>
      <c r="F2177" s="68">
        <v>0.15</v>
      </c>
      <c r="G2177" s="65"/>
      <c r="H2177" s="65" t="s">
        <v>2339</v>
      </c>
      <c r="I2177" s="127">
        <v>44578</v>
      </c>
      <c r="J2177" s="66" t="s">
        <v>2322</v>
      </c>
      <c r="K2177" s="83" t="s">
        <v>3697</v>
      </c>
      <c r="L2177" s="30">
        <v>63878</v>
      </c>
      <c r="M2177" s="83" t="str">
        <f>VLOOKUP(L2177,Kardex!$A$1:$I$4996,2,FALSE)</f>
        <v>SEGUROS</v>
      </c>
      <c r="N2177" s="83" t="str">
        <f>VLOOKUP(L2177,Kardex!$A$1:$I$4996,4,FALSE)</f>
        <v>SEGUROS</v>
      </c>
      <c r="O2177" s="83" t="str">
        <f>VLOOKUP(L2177,Kardex!$A$1:$I$4996,5,FALSE)</f>
        <v>SEGUROS</v>
      </c>
      <c r="P2177" s="49">
        <v>0.3</v>
      </c>
      <c r="Q2177" s="120">
        <f t="shared" si="69"/>
        <v>17.746649999999999</v>
      </c>
    </row>
    <row r="2178" spans="1:17" s="125" customFormat="1" ht="12" customHeight="1">
      <c r="A2178" s="83" t="s">
        <v>2311</v>
      </c>
      <c r="B2178" s="84" t="s">
        <v>1249</v>
      </c>
      <c r="C2178" s="34">
        <v>4012100387671</v>
      </c>
      <c r="D2178" s="35">
        <v>11337.66</v>
      </c>
      <c r="E2178" s="67">
        <f t="shared" si="68"/>
        <v>1700.6489999999999</v>
      </c>
      <c r="F2178" s="68">
        <v>0.15</v>
      </c>
      <c r="G2178" s="65"/>
      <c r="H2178" s="65" t="s">
        <v>2266</v>
      </c>
      <c r="I2178" s="127">
        <v>44578</v>
      </c>
      <c r="J2178" s="66" t="s">
        <v>2379</v>
      </c>
      <c r="K2178" s="83" t="s">
        <v>4520</v>
      </c>
      <c r="L2178" s="30">
        <v>50185</v>
      </c>
      <c r="M2178" s="83" t="str">
        <f>VLOOKUP(L2178,Kardex!$A$1:$I$4996,2,FALSE)</f>
        <v>BAJA</v>
      </c>
      <c r="N2178" s="83" t="str">
        <f>VLOOKUP(L2178,Kardex!$A$1:$I$4996,4,FALSE)</f>
        <v>BAJA</v>
      </c>
      <c r="O2178" s="83" t="str">
        <f>VLOOKUP(L2178,Kardex!$A$1:$I$4996,5,FALSE)</f>
        <v>BAJA</v>
      </c>
      <c r="P2178" s="49">
        <v>0.3</v>
      </c>
      <c r="Q2178" s="120">
        <f t="shared" si="69"/>
        <v>510.19469999999995</v>
      </c>
    </row>
    <row r="2179" spans="1:17" s="125" customFormat="1" ht="12" customHeight="1">
      <c r="A2179" s="83" t="s">
        <v>2311</v>
      </c>
      <c r="B2179" s="84" t="s">
        <v>1249</v>
      </c>
      <c r="C2179" s="34">
        <v>4012100387709</v>
      </c>
      <c r="D2179" s="35">
        <v>5337.36</v>
      </c>
      <c r="E2179" s="67">
        <f t="shared" si="68"/>
        <v>800.60399999999993</v>
      </c>
      <c r="F2179" s="68">
        <v>0.15</v>
      </c>
      <c r="G2179" s="65"/>
      <c r="H2179" s="65" t="s">
        <v>2266</v>
      </c>
      <c r="I2179" s="127">
        <v>44578</v>
      </c>
      <c r="J2179" s="66" t="s">
        <v>2322</v>
      </c>
      <c r="K2179" s="83" t="s">
        <v>4521</v>
      </c>
      <c r="L2179" s="30">
        <v>52307</v>
      </c>
      <c r="M2179" s="83" t="str">
        <f>VLOOKUP(L2179,Kardex!$A$1:$I$4996,2,FALSE)</f>
        <v>ESPINOSA LAGUNA DAVID ALEJANDRO</v>
      </c>
      <c r="N2179" s="83" t="str">
        <f>VLOOKUP(L2179,Kardex!$A$1:$I$4996,4,FALSE)</f>
        <v>ASESOR SENIOR</v>
      </c>
      <c r="O2179" s="83" t="str">
        <f>VLOOKUP(L2179,Kardex!$A$1:$I$4996,5,FALSE)</f>
        <v>CD MX LINDAVISTA</v>
      </c>
      <c r="P2179" s="49">
        <v>0.3</v>
      </c>
      <c r="Q2179" s="120">
        <f t="shared" si="69"/>
        <v>240.18119999999996</v>
      </c>
    </row>
    <row r="2180" spans="1:17" s="125" customFormat="1" ht="12" customHeight="1">
      <c r="A2180" s="83" t="s">
        <v>2311</v>
      </c>
      <c r="B2180" s="84" t="s">
        <v>1249</v>
      </c>
      <c r="C2180" s="34">
        <v>4012100400789</v>
      </c>
      <c r="D2180" s="35">
        <v>12452.42</v>
      </c>
      <c r="E2180" s="67">
        <f t="shared" si="68"/>
        <v>1867.8629999999998</v>
      </c>
      <c r="F2180" s="68">
        <v>0.15</v>
      </c>
      <c r="G2180" s="65"/>
      <c r="H2180" s="65" t="s">
        <v>2266</v>
      </c>
      <c r="I2180" s="127">
        <v>44578</v>
      </c>
      <c r="J2180" s="66" t="s">
        <v>2322</v>
      </c>
      <c r="K2180" s="83" t="s">
        <v>4459</v>
      </c>
      <c r="L2180" s="30">
        <v>60338</v>
      </c>
      <c r="M2180" s="83" t="str">
        <f>VLOOKUP(L2180,Kardex!$A$1:$I$4996,2,FALSE)</f>
        <v>TORRES LARA URIEL RICARDO</v>
      </c>
      <c r="N2180" s="83" t="str">
        <f>VLOOKUP(L2180,Kardex!$A$1:$I$4996,4,FALSE)</f>
        <v>SUBDIRECTOR DE PROMOCION</v>
      </c>
      <c r="O2180" s="83" t="str">
        <f>VLOOKUP(L2180,Kardex!$A$1:$I$4996,5,FALSE)</f>
        <v>CD MX JULIO VERNE POLANCO</v>
      </c>
      <c r="P2180" s="49">
        <v>0.3</v>
      </c>
      <c r="Q2180" s="120">
        <f t="shared" si="69"/>
        <v>560.35889999999995</v>
      </c>
    </row>
    <row r="2181" spans="1:17" s="125" customFormat="1" ht="12" customHeight="1">
      <c r="A2181" s="83" t="s">
        <v>2311</v>
      </c>
      <c r="B2181" s="84" t="s">
        <v>1249</v>
      </c>
      <c r="C2181" s="34">
        <v>4012200006421</v>
      </c>
      <c r="D2181" s="35">
        <v>7027.85</v>
      </c>
      <c r="E2181" s="67">
        <f t="shared" si="68"/>
        <v>1054.1775</v>
      </c>
      <c r="F2181" s="68">
        <v>0.15</v>
      </c>
      <c r="G2181" s="65"/>
      <c r="H2181" s="65" t="s">
        <v>2266</v>
      </c>
      <c r="I2181" s="127">
        <v>44578</v>
      </c>
      <c r="J2181" s="66" t="s">
        <v>2322</v>
      </c>
      <c r="K2181" s="83" t="s">
        <v>4522</v>
      </c>
      <c r="L2181" s="30">
        <v>64711</v>
      </c>
      <c r="M2181" s="83" t="str">
        <f>VLOOKUP(L2181,Kardex!$A$1:$I$4996,2,FALSE)</f>
        <v>SEGURA OSORIO BEATRIZ</v>
      </c>
      <c r="N2181" s="83" t="str">
        <f>VLOOKUP(L2181,Kardex!$A$1:$I$4996,4,FALSE)</f>
        <v>ASESOR PATRIMONIAL ASOCIADO</v>
      </c>
      <c r="O2181" s="83" t="str">
        <f>VLOOKUP(L2181,Kardex!$A$1:$I$4996,5,FALSE)</f>
        <v>EDO MEX VALLE DORADO</v>
      </c>
      <c r="P2181" s="49">
        <v>0.3</v>
      </c>
      <c r="Q2181" s="120">
        <f t="shared" si="69"/>
        <v>316.25324999999998</v>
      </c>
    </row>
    <row r="2182" spans="1:17" s="125" customFormat="1" ht="12" customHeight="1">
      <c r="A2182" s="83" t="s">
        <v>2311</v>
      </c>
      <c r="B2182" s="84" t="s">
        <v>1249</v>
      </c>
      <c r="C2182" s="34">
        <v>4012200007982</v>
      </c>
      <c r="D2182" s="35">
        <v>4421.3</v>
      </c>
      <c r="E2182" s="67">
        <f t="shared" si="68"/>
        <v>663.19500000000005</v>
      </c>
      <c r="F2182" s="68">
        <v>0.15</v>
      </c>
      <c r="G2182" s="65"/>
      <c r="H2182" s="65" t="s">
        <v>2266</v>
      </c>
      <c r="I2182" s="127">
        <v>44578</v>
      </c>
      <c r="J2182" s="66" t="s">
        <v>2322</v>
      </c>
      <c r="K2182" s="83" t="s">
        <v>3672</v>
      </c>
      <c r="L2182" s="30">
        <v>99999</v>
      </c>
      <c r="M2182" s="83" t="str">
        <f>VLOOKUP(L2182,Kardex!$A$1:$I$4996,2,FALSE)</f>
        <v>SEGUROS</v>
      </c>
      <c r="N2182" s="83" t="str">
        <f>VLOOKUP(L2182,Kardex!$A$1:$I$4996,4,FALSE)</f>
        <v>SEGUROS</v>
      </c>
      <c r="O2182" s="83" t="str">
        <f>VLOOKUP(L2182,Kardex!$A$1:$I$4996,5,FALSE)</f>
        <v>SEGUROS</v>
      </c>
      <c r="P2182" s="49">
        <v>0.3</v>
      </c>
      <c r="Q2182" s="120">
        <f t="shared" si="69"/>
        <v>198.95850000000002</v>
      </c>
    </row>
    <row r="2183" spans="1:17" s="125" customFormat="1" ht="12" customHeight="1">
      <c r="A2183" s="83" t="s">
        <v>2311</v>
      </c>
      <c r="B2183" s="84" t="s">
        <v>1249</v>
      </c>
      <c r="C2183" s="34">
        <v>4012200012432</v>
      </c>
      <c r="D2183" s="35">
        <v>5031.29</v>
      </c>
      <c r="E2183" s="67">
        <f t="shared" si="68"/>
        <v>754.69349999999997</v>
      </c>
      <c r="F2183" s="68">
        <v>0.15</v>
      </c>
      <c r="G2183" s="65"/>
      <c r="H2183" s="65" t="s">
        <v>2266</v>
      </c>
      <c r="I2183" s="127">
        <v>44578</v>
      </c>
      <c r="J2183" s="66" t="s">
        <v>2322</v>
      </c>
      <c r="K2183" s="83" t="s">
        <v>4523</v>
      </c>
      <c r="L2183" s="30">
        <v>63498</v>
      </c>
      <c r="M2183" s="83" t="str">
        <f>VLOOKUP(L2183,Kardex!$A$1:$I$4996,2,FALSE)</f>
        <v>DIAZ GARCIA CLAUDIA</v>
      </c>
      <c r="N2183" s="83" t="str">
        <f>VLOOKUP(L2183,Kardex!$A$1:$I$4996,4,FALSE)</f>
        <v>ASESOR</v>
      </c>
      <c r="O2183" s="83" t="str">
        <f>VLOOKUP(L2183,Kardex!$A$1:$I$4996,5,FALSE)</f>
        <v>EDO MEX VALLE DORADO</v>
      </c>
      <c r="P2183" s="49">
        <v>0.3</v>
      </c>
      <c r="Q2183" s="120">
        <f t="shared" si="69"/>
        <v>226.40804999999997</v>
      </c>
    </row>
    <row r="2184" spans="1:17" s="125" customFormat="1" ht="12" customHeight="1">
      <c r="A2184" s="83" t="s">
        <v>2311</v>
      </c>
      <c r="B2184" s="84" t="s">
        <v>1249</v>
      </c>
      <c r="C2184" s="34">
        <v>4012200012730</v>
      </c>
      <c r="D2184" s="35">
        <v>1033.8800000000001</v>
      </c>
      <c r="E2184" s="67">
        <f t="shared" si="68"/>
        <v>155.08200000000002</v>
      </c>
      <c r="F2184" s="68">
        <v>0.15</v>
      </c>
      <c r="G2184" s="65"/>
      <c r="H2184" s="65" t="s">
        <v>2265</v>
      </c>
      <c r="I2184" s="127">
        <v>44578</v>
      </c>
      <c r="J2184" s="66" t="s">
        <v>2322</v>
      </c>
      <c r="K2184" s="83" t="s">
        <v>4524</v>
      </c>
      <c r="L2184" s="30">
        <v>63560</v>
      </c>
      <c r="M2184" s="83" t="str">
        <f>VLOOKUP(L2184,Kardex!$A$1:$I$4996,2,FALSE)</f>
        <v>SEGUROS</v>
      </c>
      <c r="N2184" s="83" t="str">
        <f>VLOOKUP(L2184,Kardex!$A$1:$I$4996,4,FALSE)</f>
        <v>SEGUROS</v>
      </c>
      <c r="O2184" s="83" t="str">
        <f>VLOOKUP(L2184,Kardex!$A$1:$I$4996,5,FALSE)</f>
        <v>SEGUROS</v>
      </c>
      <c r="P2184" s="49">
        <v>0.3</v>
      </c>
      <c r="Q2184" s="120">
        <f t="shared" si="69"/>
        <v>46.524600000000007</v>
      </c>
    </row>
    <row r="2185" spans="1:17" s="125" customFormat="1" ht="12" customHeight="1">
      <c r="A2185" s="83" t="s">
        <v>2311</v>
      </c>
      <c r="B2185" s="84" t="s">
        <v>1249</v>
      </c>
      <c r="C2185" s="34">
        <v>4052200000424</v>
      </c>
      <c r="D2185" s="35">
        <v>4726.49</v>
      </c>
      <c r="E2185" s="67">
        <f t="shared" si="68"/>
        <v>708.97349999999994</v>
      </c>
      <c r="F2185" s="68">
        <v>0.15</v>
      </c>
      <c r="G2185" s="65"/>
      <c r="H2185" s="65" t="s">
        <v>2266</v>
      </c>
      <c r="I2185" s="127">
        <v>44578</v>
      </c>
      <c r="J2185" s="66" t="s">
        <v>2322</v>
      </c>
      <c r="K2185" s="83" t="s">
        <v>4525</v>
      </c>
      <c r="L2185" s="30">
        <v>94077</v>
      </c>
      <c r="M2185" s="83" t="str">
        <f>VLOOKUP(L2185,Kardex!$A$1:$I$4996,2,FALSE)</f>
        <v>CANTU MIRELES GABRIELA</v>
      </c>
      <c r="N2185" s="83" t="str">
        <f>VLOOKUP(L2185,Kardex!$A$1:$I$4996,4,FALSE)</f>
        <v>ASESOR SENIOR</v>
      </c>
      <c r="O2185" s="83" t="str">
        <f>VLOOKUP(L2185,Kardex!$A$1:$I$4996,5,FALSE)</f>
        <v>TAMPS NUEVO LAREDO AV COLON</v>
      </c>
      <c r="P2185" s="49">
        <v>0.3</v>
      </c>
      <c r="Q2185" s="120">
        <f t="shared" si="69"/>
        <v>212.69204999999997</v>
      </c>
    </row>
    <row r="2186" spans="1:17" s="125" customFormat="1" ht="12" customHeight="1">
      <c r="A2186" s="83" t="s">
        <v>2332</v>
      </c>
      <c r="B2186" s="84" t="s">
        <v>1249</v>
      </c>
      <c r="C2186" s="34">
        <v>1002100001963</v>
      </c>
      <c r="D2186" s="35">
        <v>10000</v>
      </c>
      <c r="E2186" s="67">
        <f t="shared" si="68"/>
        <v>2600</v>
      </c>
      <c r="F2186" s="68">
        <v>0.26</v>
      </c>
      <c r="G2186" s="65"/>
      <c r="H2186" s="65" t="s">
        <v>2266</v>
      </c>
      <c r="I2186" s="127">
        <v>44579</v>
      </c>
      <c r="J2186" s="66" t="s">
        <v>2379</v>
      </c>
      <c r="K2186" s="83" t="s">
        <v>4526</v>
      </c>
      <c r="L2186" s="30">
        <v>51471</v>
      </c>
      <c r="M2186" s="83" t="str">
        <f>VLOOKUP(L2186,Kardex!$A$1:$I$4996,2,FALSE)</f>
        <v>NAVARRO CISNEROS LUIS FERNANDO</v>
      </c>
      <c r="N2186" s="83" t="str">
        <f>VLOOKUP(L2186,Kardex!$A$1:$I$4996,4,FALSE)</f>
        <v>ASESOR</v>
      </c>
      <c r="O2186" s="83" t="str">
        <f>VLOOKUP(L2186,Kardex!$A$1:$I$4996,5,FALSE)</f>
        <v>JAL GDL FORUM TLAQUEPAQUE</v>
      </c>
      <c r="P2186" s="49">
        <v>0.3</v>
      </c>
      <c r="Q2186" s="120">
        <f t="shared" si="69"/>
        <v>780</v>
      </c>
    </row>
    <row r="2187" spans="1:17" s="125" customFormat="1" ht="12" customHeight="1">
      <c r="A2187" s="83" t="s">
        <v>2332</v>
      </c>
      <c r="B2187" s="84" t="s">
        <v>1249</v>
      </c>
      <c r="C2187" s="34">
        <v>1002100012032</v>
      </c>
      <c r="D2187" s="35">
        <v>2500</v>
      </c>
      <c r="E2187" s="67">
        <f t="shared" si="68"/>
        <v>650</v>
      </c>
      <c r="F2187" s="68">
        <v>0.26</v>
      </c>
      <c r="G2187" s="65"/>
      <c r="H2187" s="65" t="s">
        <v>2266</v>
      </c>
      <c r="I2187" s="127">
        <v>44579</v>
      </c>
      <c r="J2187" s="66" t="s">
        <v>2322</v>
      </c>
      <c r="K2187" s="83" t="s">
        <v>4527</v>
      </c>
      <c r="L2187" s="30">
        <v>64786</v>
      </c>
      <c r="M2187" s="83" t="str">
        <f>VLOOKUP(L2187,Kardex!$A$1:$I$4996,2,FALSE)</f>
        <v>FIGUEROA FELIX ENEIDA</v>
      </c>
      <c r="N2187" s="83" t="str">
        <f>VLOOKUP(L2187,Kardex!$A$1:$I$4996,4,FALSE)</f>
        <v>BANQUERO DE APOYO</v>
      </c>
      <c r="O2187" s="83" t="str">
        <f>VLOOKUP(L2187,Kardex!$A$1:$I$4996,5,FALSE)</f>
        <v>SIN CULIACAN TORRE STA MARIA</v>
      </c>
      <c r="P2187" s="49">
        <v>0.3</v>
      </c>
      <c r="Q2187" s="120">
        <f t="shared" si="69"/>
        <v>195</v>
      </c>
    </row>
    <row r="2188" spans="1:17" s="125" customFormat="1" ht="12" customHeight="1">
      <c r="A2188" s="83" t="s">
        <v>2335</v>
      </c>
      <c r="B2188" s="84" t="s">
        <v>1249</v>
      </c>
      <c r="C2188" s="34">
        <v>2882000032801</v>
      </c>
      <c r="D2188" s="35">
        <v>1712.46</v>
      </c>
      <c r="E2188" s="67">
        <f t="shared" si="68"/>
        <v>291.12</v>
      </c>
      <c r="F2188" s="68">
        <v>0.17000105111944219</v>
      </c>
      <c r="G2188" s="65"/>
      <c r="H2188" s="65" t="s">
        <v>3784</v>
      </c>
      <c r="I2188" s="127">
        <v>44579</v>
      </c>
      <c r="J2188" s="66" t="s">
        <v>2379</v>
      </c>
      <c r="K2188" s="83" t="s">
        <v>2593</v>
      </c>
      <c r="L2188" s="30">
        <v>63834</v>
      </c>
      <c r="M2188" s="83" t="str">
        <f>VLOOKUP(L2188,Kardex!$A$1:$I$4996,2,FALSE)</f>
        <v>ROJAS ORTEGA MARIA GUADALUPE</v>
      </c>
      <c r="N2188" s="83" t="str">
        <f>VLOOKUP(L2188,Kardex!$A$1:$I$4996,4,FALSE)</f>
        <v>ASESOR</v>
      </c>
      <c r="O2188" s="83" t="str">
        <f>VLOOKUP(L2188,Kardex!$A$1:$I$4996,5,FALSE)</f>
        <v>EDO MEX TOLUCA V CARRANZA</v>
      </c>
      <c r="P2188" s="49">
        <v>0.3</v>
      </c>
      <c r="Q2188" s="120">
        <f t="shared" si="69"/>
        <v>87.335999999999999</v>
      </c>
    </row>
    <row r="2189" spans="1:17" s="125" customFormat="1" ht="12" customHeight="1">
      <c r="A2189" s="83" t="s">
        <v>2335</v>
      </c>
      <c r="B2189" s="84" t="s">
        <v>1249</v>
      </c>
      <c r="C2189" s="34">
        <v>2882200002263</v>
      </c>
      <c r="D2189" s="35">
        <v>3339.86</v>
      </c>
      <c r="E2189" s="67">
        <f t="shared" si="68"/>
        <v>634.57339999999999</v>
      </c>
      <c r="F2189" s="68">
        <v>0.19</v>
      </c>
      <c r="G2189" s="65"/>
      <c r="H2189" s="65" t="s">
        <v>2266</v>
      </c>
      <c r="I2189" s="127">
        <v>44579</v>
      </c>
      <c r="J2189" s="66" t="s">
        <v>2322</v>
      </c>
      <c r="K2189" s="83" t="s">
        <v>3734</v>
      </c>
      <c r="L2189" s="30">
        <v>64859</v>
      </c>
      <c r="M2189" s="83" t="str">
        <f>VLOOKUP(L2189,Kardex!$A$1:$I$4996,2,FALSE)</f>
        <v>HERNANDEZ CHIQUITO JOSE ALBERTO</v>
      </c>
      <c r="N2189" s="83" t="str">
        <f>VLOOKUP(L2189,Kardex!$A$1:$I$4996,4,FALSE)</f>
        <v>ASESOR PATRIMONIAL ASOCIADO</v>
      </c>
      <c r="O2189" s="83" t="str">
        <f>VLOOKUP(L2189,Kardex!$A$1:$I$4996,5,FALSE)</f>
        <v>CD MX LINDAVISTA</v>
      </c>
      <c r="P2189" s="49">
        <v>0.3</v>
      </c>
      <c r="Q2189" s="120">
        <f t="shared" si="69"/>
        <v>190.37201999999999</v>
      </c>
    </row>
    <row r="2190" spans="1:17" s="125" customFormat="1" ht="12" customHeight="1">
      <c r="A2190" s="83" t="s">
        <v>2311</v>
      </c>
      <c r="B2190" s="84" t="s">
        <v>1249</v>
      </c>
      <c r="C2190" s="34">
        <v>4011900205108</v>
      </c>
      <c r="D2190" s="35">
        <v>1459.29</v>
      </c>
      <c r="E2190" s="67">
        <f t="shared" si="68"/>
        <v>218.89349999999999</v>
      </c>
      <c r="F2190" s="68">
        <v>0.15</v>
      </c>
      <c r="G2190" s="65"/>
      <c r="H2190" s="65" t="s">
        <v>2308</v>
      </c>
      <c r="I2190" s="127">
        <v>44579</v>
      </c>
      <c r="J2190" s="66" t="s">
        <v>2379</v>
      </c>
      <c r="K2190" s="83" t="s">
        <v>4528</v>
      </c>
      <c r="L2190" s="30">
        <v>61309</v>
      </c>
      <c r="M2190" s="83" t="str">
        <f>VLOOKUP(L2190,Kardex!$A$1:$I$4996,2,FALSE)</f>
        <v>BAJA</v>
      </c>
      <c r="N2190" s="83" t="str">
        <f>VLOOKUP(L2190,Kardex!$A$1:$I$4996,4,FALSE)</f>
        <v>BAJA</v>
      </c>
      <c r="O2190" s="83" t="str">
        <f>VLOOKUP(L2190,Kardex!$A$1:$I$4996,5,FALSE)</f>
        <v>BAJA</v>
      </c>
      <c r="P2190" s="49">
        <v>0.3</v>
      </c>
      <c r="Q2190" s="120">
        <f t="shared" si="69"/>
        <v>65.668049999999994</v>
      </c>
    </row>
    <row r="2191" spans="1:17" s="125" customFormat="1" ht="12" customHeight="1">
      <c r="A2191" s="83" t="s">
        <v>2311</v>
      </c>
      <c r="B2191" s="84" t="s">
        <v>1249</v>
      </c>
      <c r="C2191" s="34">
        <v>4011900205148</v>
      </c>
      <c r="D2191" s="35">
        <v>279.77</v>
      </c>
      <c r="E2191" s="67">
        <f t="shared" si="68"/>
        <v>41.965499999999999</v>
      </c>
      <c r="F2191" s="68">
        <v>0.15</v>
      </c>
      <c r="G2191" s="65"/>
      <c r="H2191" s="65" t="s">
        <v>2339</v>
      </c>
      <c r="I2191" s="127">
        <v>44579</v>
      </c>
      <c r="J2191" s="66" t="s">
        <v>2379</v>
      </c>
      <c r="K2191" s="83" t="s">
        <v>2594</v>
      </c>
      <c r="L2191" s="30">
        <v>52371</v>
      </c>
      <c r="M2191" s="83" t="str">
        <f>VLOOKUP(L2191,Kardex!$A$1:$I$4996,2,FALSE)</f>
        <v>SOSA SERNA CLAUDIA ELENA</v>
      </c>
      <c r="N2191" s="83" t="str">
        <f>VLOOKUP(L2191,Kardex!$A$1:$I$4996,4,FALSE)</f>
        <v>ASESOR</v>
      </c>
      <c r="O2191" s="83" t="str">
        <f>VLOOKUP(L2191,Kardex!$A$1:$I$4996,5,FALSE)</f>
        <v>AGS AGUASCALIENTES NTE 509</v>
      </c>
      <c r="P2191" s="49">
        <v>0.3</v>
      </c>
      <c r="Q2191" s="120">
        <f t="shared" si="69"/>
        <v>12.589649999999999</v>
      </c>
    </row>
    <row r="2192" spans="1:17" s="125" customFormat="1" ht="12" customHeight="1">
      <c r="A2192" s="83" t="s">
        <v>2311</v>
      </c>
      <c r="B2192" s="84" t="s">
        <v>1249</v>
      </c>
      <c r="C2192" s="34">
        <v>4011900205149</v>
      </c>
      <c r="D2192" s="35">
        <v>535.08000000000004</v>
      </c>
      <c r="E2192" s="67">
        <f t="shared" si="68"/>
        <v>80.262</v>
      </c>
      <c r="F2192" s="68">
        <v>0.15</v>
      </c>
      <c r="G2192" s="65"/>
      <c r="H2192" s="65" t="s">
        <v>2339</v>
      </c>
      <c r="I2192" s="127">
        <v>44579</v>
      </c>
      <c r="J2192" s="66" t="s">
        <v>2379</v>
      </c>
      <c r="K2192" s="83" t="s">
        <v>2595</v>
      </c>
      <c r="L2192" s="30">
        <v>52230</v>
      </c>
      <c r="M2192" s="83" t="str">
        <f>VLOOKUP(L2192,Kardex!$A$1:$I$4996,2,FALSE)</f>
        <v>ARCE ZOZAYACORREA ARTURO MALCOLM</v>
      </c>
      <c r="N2192" s="83" t="str">
        <f>VLOOKUP(L2192,Kardex!$A$1:$I$4996,4,FALSE)</f>
        <v>DIRECTOR DE PROMOCION</v>
      </c>
      <c r="O2192" s="83" t="str">
        <f>VLOOKUP(L2192,Kardex!$A$1:$I$4996,5,FALSE)</f>
        <v>CD MX SANTA FE GLEZ CAMARENA</v>
      </c>
      <c r="P2192" s="49">
        <v>0.3</v>
      </c>
      <c r="Q2192" s="120">
        <f t="shared" si="69"/>
        <v>24.078599999999998</v>
      </c>
    </row>
    <row r="2193" spans="1:17" s="125" customFormat="1" ht="12" customHeight="1">
      <c r="A2193" s="83" t="s">
        <v>2311</v>
      </c>
      <c r="B2193" s="84" t="s">
        <v>1249</v>
      </c>
      <c r="C2193" s="34">
        <v>4011900236346</v>
      </c>
      <c r="D2193" s="35">
        <v>373</v>
      </c>
      <c r="E2193" s="67">
        <f t="shared" si="68"/>
        <v>55.949999999999996</v>
      </c>
      <c r="F2193" s="68">
        <v>0.15</v>
      </c>
      <c r="G2193" s="65"/>
      <c r="H2193" s="65" t="s">
        <v>2339</v>
      </c>
      <c r="I2193" s="127">
        <v>44579</v>
      </c>
      <c r="J2193" s="66" t="s">
        <v>2379</v>
      </c>
      <c r="K2193" s="83" t="s">
        <v>2596</v>
      </c>
      <c r="L2193" s="30">
        <v>61715</v>
      </c>
      <c r="M2193" s="83" t="str">
        <f>VLOOKUP(L2193,Kardex!$A$1:$I$4996,2,FALSE)</f>
        <v>LEYVA ROBLES  MANUEL GUILLERMO</v>
      </c>
      <c r="N2193" s="83" t="str">
        <f>VLOOKUP(L2193,Kardex!$A$1:$I$4996,4,FALSE)</f>
        <v>ASESOR</v>
      </c>
      <c r="O2193" s="83" t="str">
        <f>VLOOKUP(L2193,Kardex!$A$1:$I$4996,5,FALSE)</f>
        <v>SIN LOS MOCHIS PLAZA ROSALES</v>
      </c>
      <c r="P2193" s="49">
        <v>0.3</v>
      </c>
      <c r="Q2193" s="120">
        <f t="shared" si="69"/>
        <v>16.784999999999997</v>
      </c>
    </row>
    <row r="2194" spans="1:17" s="125" customFormat="1" ht="12" customHeight="1">
      <c r="A2194" s="83" t="s">
        <v>2311</v>
      </c>
      <c r="B2194" s="84" t="s">
        <v>1249</v>
      </c>
      <c r="C2194" s="34">
        <v>4011900236575</v>
      </c>
      <c r="D2194" s="35">
        <v>477.61</v>
      </c>
      <c r="E2194" s="67">
        <f t="shared" si="68"/>
        <v>71.641499999999994</v>
      </c>
      <c r="F2194" s="68">
        <v>0.15</v>
      </c>
      <c r="G2194" s="65"/>
      <c r="H2194" s="65" t="s">
        <v>2339</v>
      </c>
      <c r="I2194" s="127">
        <v>44579</v>
      </c>
      <c r="J2194" s="66" t="s">
        <v>2379</v>
      </c>
      <c r="K2194" s="83" t="s">
        <v>2420</v>
      </c>
      <c r="L2194" s="30">
        <v>52199</v>
      </c>
      <c r="M2194" s="83" t="str">
        <f>VLOOKUP(L2194,Kardex!$A$1:$I$4996,2,FALSE)</f>
        <v>HERRERA LASSO JIMENEZ PABLO</v>
      </c>
      <c r="N2194" s="83" t="str">
        <f>VLOOKUP(L2194,Kardex!$A$1:$I$4996,4,FALSE)</f>
        <v>DIRECTOR DE PROMOCION</v>
      </c>
      <c r="O2194" s="83" t="str">
        <f>VLOOKUP(L2194,Kardex!$A$1:$I$4996,5,FALSE)</f>
        <v>YUC MERIDA PLAZA LUXUS ALTABRISA</v>
      </c>
      <c r="P2194" s="49">
        <v>0.3</v>
      </c>
      <c r="Q2194" s="120">
        <f t="shared" si="69"/>
        <v>21.492449999999998</v>
      </c>
    </row>
    <row r="2195" spans="1:17" s="125" customFormat="1" ht="12" customHeight="1">
      <c r="A2195" s="83" t="s">
        <v>2311</v>
      </c>
      <c r="B2195" s="84" t="s">
        <v>1249</v>
      </c>
      <c r="C2195" s="34">
        <v>4011900236698</v>
      </c>
      <c r="D2195" s="35">
        <v>839.26</v>
      </c>
      <c r="E2195" s="67">
        <f t="shared" si="68"/>
        <v>125.889</v>
      </c>
      <c r="F2195" s="68">
        <v>0.15</v>
      </c>
      <c r="G2195" s="65"/>
      <c r="H2195" s="65" t="s">
        <v>2339</v>
      </c>
      <c r="I2195" s="127">
        <v>44579</v>
      </c>
      <c r="J2195" s="66" t="s">
        <v>2379</v>
      </c>
      <c r="K2195" s="83" t="s">
        <v>2597</v>
      </c>
      <c r="L2195" s="30">
        <v>60355</v>
      </c>
      <c r="M2195" s="83" t="str">
        <f>VLOOKUP(L2195,Kardex!$A$1:$I$4996,2,FALSE)</f>
        <v>LAGARDA NOVELO VICTOR ALEJANDRO</v>
      </c>
      <c r="N2195" s="83" t="str">
        <f>VLOOKUP(L2195,Kardex!$A$1:$I$4996,4,FALSE)</f>
        <v>SUBDIRECTOR DE PROMOCION</v>
      </c>
      <c r="O2195" s="83" t="str">
        <f>VLOOKUP(L2195,Kardex!$A$1:$I$4996,5,FALSE)</f>
        <v>BAJA</v>
      </c>
      <c r="P2195" s="49">
        <v>0.3</v>
      </c>
      <c r="Q2195" s="120">
        <f t="shared" si="69"/>
        <v>37.7667</v>
      </c>
    </row>
    <row r="2196" spans="1:17" s="125" customFormat="1" ht="12" customHeight="1">
      <c r="A2196" s="83" t="s">
        <v>2311</v>
      </c>
      <c r="B2196" s="84" t="s">
        <v>1249</v>
      </c>
      <c r="C2196" s="34">
        <v>4011900285099</v>
      </c>
      <c r="D2196" s="35">
        <v>3109.26</v>
      </c>
      <c r="E2196" s="67">
        <f t="shared" si="68"/>
        <v>466.38900000000001</v>
      </c>
      <c r="F2196" s="68">
        <v>0.15</v>
      </c>
      <c r="G2196" s="65"/>
      <c r="H2196" s="65" t="s">
        <v>2308</v>
      </c>
      <c r="I2196" s="127">
        <v>44579</v>
      </c>
      <c r="J2196" s="66" t="s">
        <v>2379</v>
      </c>
      <c r="K2196" s="83" t="s">
        <v>4529</v>
      </c>
      <c r="L2196" s="30">
        <v>96353</v>
      </c>
      <c r="M2196" s="83" t="str">
        <f>VLOOKUP(L2196,Kardex!$A$1:$I$4996,2,FALSE)</f>
        <v>RODRIGUEZ HERNANDEZ BLANCA ESTELA</v>
      </c>
      <c r="N2196" s="83" t="str">
        <f>VLOOKUP(L2196,Kardex!$A$1:$I$4996,4,FALSE)</f>
        <v>ASESOR</v>
      </c>
      <c r="O2196" s="83" t="str">
        <f>VLOOKUP(L2196,Kardex!$A$1:$I$4996,5,FALSE)</f>
        <v>GTO SMA CENTRO</v>
      </c>
      <c r="P2196" s="49">
        <v>0.3</v>
      </c>
      <c r="Q2196" s="120">
        <f t="shared" si="69"/>
        <v>139.91669999999999</v>
      </c>
    </row>
    <row r="2197" spans="1:17" s="125" customFormat="1" ht="12" customHeight="1">
      <c r="A2197" s="83" t="s">
        <v>2311</v>
      </c>
      <c r="B2197" s="84" t="s">
        <v>1249</v>
      </c>
      <c r="C2197" s="34">
        <v>4011900291859</v>
      </c>
      <c r="D2197" s="35">
        <v>272.07</v>
      </c>
      <c r="E2197" s="67">
        <f t="shared" si="68"/>
        <v>40.810499999999998</v>
      </c>
      <c r="F2197" s="68">
        <v>0.15</v>
      </c>
      <c r="G2197" s="65"/>
      <c r="H2197" s="65" t="s">
        <v>2339</v>
      </c>
      <c r="I2197" s="127">
        <v>44579</v>
      </c>
      <c r="J2197" s="66" t="s">
        <v>2379</v>
      </c>
      <c r="K2197" s="83" t="s">
        <v>2598</v>
      </c>
      <c r="L2197" s="30">
        <v>63546</v>
      </c>
      <c r="M2197" s="83" t="str">
        <f>VLOOKUP(L2197,Kardex!$A$1:$I$4996,2,FALSE)</f>
        <v>HERNANDEZ RIOS HERVEY XAVIER</v>
      </c>
      <c r="N2197" s="83" t="str">
        <f>VLOOKUP(L2197,Kardex!$A$1:$I$4996,4,FALSE)</f>
        <v>ASESOR</v>
      </c>
      <c r="O2197" s="83" t="str">
        <f>VLOOKUP(L2197,Kardex!$A$1:$I$4996,5,FALSE)</f>
        <v>COAH SALTILLO CASA GRANDE</v>
      </c>
      <c r="P2197" s="49">
        <v>0.3</v>
      </c>
      <c r="Q2197" s="120">
        <f t="shared" si="69"/>
        <v>12.243149999999998</v>
      </c>
    </row>
    <row r="2198" spans="1:17" s="125" customFormat="1" ht="12" customHeight="1">
      <c r="A2198" s="83" t="s">
        <v>2311</v>
      </c>
      <c r="B2198" s="84" t="s">
        <v>1249</v>
      </c>
      <c r="C2198" s="34">
        <v>4011900292180</v>
      </c>
      <c r="D2198" s="35">
        <v>712.61</v>
      </c>
      <c r="E2198" s="67">
        <f t="shared" si="68"/>
        <v>106.89149999999999</v>
      </c>
      <c r="F2198" s="68">
        <v>0.15</v>
      </c>
      <c r="G2198" s="65"/>
      <c r="H2198" s="65" t="s">
        <v>2339</v>
      </c>
      <c r="I2198" s="127">
        <v>44579</v>
      </c>
      <c r="J2198" s="66" t="s">
        <v>2379</v>
      </c>
      <c r="K2198" s="83" t="s">
        <v>2599</v>
      </c>
      <c r="L2198" s="30">
        <v>60368</v>
      </c>
      <c r="M2198" s="83" t="str">
        <f>VLOOKUP(L2198,Kardex!$A$1:$I$4996,2,FALSE)</f>
        <v>CERVANTES RAMIREZ ERICKA DOLORES</v>
      </c>
      <c r="N2198" s="83" t="str">
        <f>VLOOKUP(L2198,Kardex!$A$1:$I$4996,4,FALSE)</f>
        <v>SUBDIRECTOR DE PROMOCION</v>
      </c>
      <c r="O2198" s="83" t="str">
        <f>VLOOKUP(L2198,Kardex!$A$1:$I$4996,5,FALSE)</f>
        <v>EDO MEX TECAMACHALCO</v>
      </c>
      <c r="P2198" s="49">
        <v>0.3</v>
      </c>
      <c r="Q2198" s="120">
        <f t="shared" si="69"/>
        <v>32.067449999999994</v>
      </c>
    </row>
    <row r="2199" spans="1:17" s="125" customFormat="1" ht="12" customHeight="1">
      <c r="A2199" s="83" t="s">
        <v>2311</v>
      </c>
      <c r="B2199" s="84" t="s">
        <v>1249</v>
      </c>
      <c r="C2199" s="34">
        <v>4011900292246</v>
      </c>
      <c r="D2199" s="35">
        <v>688.95</v>
      </c>
      <c r="E2199" s="67">
        <f t="shared" si="68"/>
        <v>103.3425</v>
      </c>
      <c r="F2199" s="68">
        <v>0.15</v>
      </c>
      <c r="G2199" s="65"/>
      <c r="H2199" s="65" t="s">
        <v>2339</v>
      </c>
      <c r="I2199" s="127">
        <v>44579</v>
      </c>
      <c r="J2199" s="66" t="s">
        <v>2379</v>
      </c>
      <c r="K2199" s="83" t="s">
        <v>2600</v>
      </c>
      <c r="L2199" s="30">
        <v>60376</v>
      </c>
      <c r="M2199" s="83" t="str">
        <f>VLOOKUP(L2199,Kardex!$A$1:$I$4996,2,FALSE)</f>
        <v>ASCENCION SOTO MARIA EUGENIA</v>
      </c>
      <c r="N2199" s="83" t="str">
        <f>VLOOKUP(L2199,Kardex!$A$1:$I$4996,4,FALSE)</f>
        <v>ASESOR SENIOR</v>
      </c>
      <c r="O2199" s="83" t="str">
        <f>VLOOKUP(L2199,Kardex!$A$1:$I$4996,5,FALSE)</f>
        <v>CD MX SANTA FE GLEZ CAMARENA</v>
      </c>
      <c r="P2199" s="49">
        <v>0.3</v>
      </c>
      <c r="Q2199" s="120">
        <f t="shared" si="69"/>
        <v>31.002749999999999</v>
      </c>
    </row>
    <row r="2200" spans="1:17" s="125" customFormat="1" ht="12" customHeight="1">
      <c r="A2200" s="83" t="s">
        <v>2311</v>
      </c>
      <c r="B2200" s="84" t="s">
        <v>1249</v>
      </c>
      <c r="C2200" s="34">
        <v>4011900502175</v>
      </c>
      <c r="D2200" s="35">
        <v>4370.72</v>
      </c>
      <c r="E2200" s="67">
        <f t="shared" si="68"/>
        <v>655.60800000000006</v>
      </c>
      <c r="F2200" s="68">
        <v>0.15</v>
      </c>
      <c r="G2200" s="65"/>
      <c r="H2200" s="65" t="s">
        <v>2266</v>
      </c>
      <c r="I2200" s="127">
        <v>44579</v>
      </c>
      <c r="J2200" s="66" t="s">
        <v>2379</v>
      </c>
      <c r="K2200" s="83" t="s">
        <v>4530</v>
      </c>
      <c r="L2200" s="30">
        <v>51333</v>
      </c>
      <c r="M2200" s="83" t="str">
        <f>VLOOKUP(L2200,Kardex!$A$1:$I$4996,2,FALSE)</f>
        <v>VENEGAS CHAVEZ RENE</v>
      </c>
      <c r="N2200" s="83" t="str">
        <f>VLOOKUP(L2200,Kardex!$A$1:$I$4996,4,FALSE)</f>
        <v>ASESOR</v>
      </c>
      <c r="O2200" s="83" t="str">
        <f>VLOOKUP(L2200,Kardex!$A$1:$I$4996,5,FALSE)</f>
        <v>COAH TORREON B INDEPENDENCIA</v>
      </c>
      <c r="P2200" s="49">
        <v>0.3</v>
      </c>
      <c r="Q2200" s="120">
        <f t="shared" si="69"/>
        <v>196.6824</v>
      </c>
    </row>
    <row r="2201" spans="1:17" s="125" customFormat="1" ht="12" customHeight="1">
      <c r="A2201" s="83" t="s">
        <v>2311</v>
      </c>
      <c r="B2201" s="84" t="s">
        <v>1249</v>
      </c>
      <c r="C2201" s="34">
        <v>4012000006836</v>
      </c>
      <c r="D2201" s="35">
        <v>5365.48</v>
      </c>
      <c r="E2201" s="67">
        <f t="shared" si="68"/>
        <v>804.82199999999989</v>
      </c>
      <c r="F2201" s="68">
        <v>0.15</v>
      </c>
      <c r="G2201" s="65"/>
      <c r="H2201" s="65" t="s">
        <v>2266</v>
      </c>
      <c r="I2201" s="127">
        <v>44579</v>
      </c>
      <c r="J2201" s="66" t="s">
        <v>2379</v>
      </c>
      <c r="K2201" s="83" t="s">
        <v>4531</v>
      </c>
      <c r="L2201" s="30">
        <v>95710</v>
      </c>
      <c r="M2201" s="83" t="str">
        <f>VLOOKUP(L2201,Kardex!$A$1:$I$4996,2,FALSE)</f>
        <v>CORDOBA HERNANDEZ CATALINA</v>
      </c>
      <c r="N2201" s="83" t="str">
        <f>VLOOKUP(L2201,Kardex!$A$1:$I$4996,4,FALSE)</f>
        <v>ASESOR SENIOR</v>
      </c>
      <c r="O2201" s="83" t="str">
        <f>VLOOKUP(L2201,Kardex!$A$1:$I$4996,5,FALSE)</f>
        <v>CD MX XOLA</v>
      </c>
      <c r="P2201" s="49">
        <v>0.3</v>
      </c>
      <c r="Q2201" s="120">
        <f t="shared" si="69"/>
        <v>241.44659999999996</v>
      </c>
    </row>
    <row r="2202" spans="1:17" s="125" customFormat="1" ht="12" customHeight="1">
      <c r="A2202" s="83" t="s">
        <v>2311</v>
      </c>
      <c r="B2202" s="84" t="s">
        <v>1249</v>
      </c>
      <c r="C2202" s="34">
        <v>4012000082461</v>
      </c>
      <c r="D2202" s="35">
        <v>1117.93</v>
      </c>
      <c r="E2202" s="67">
        <f t="shared" si="68"/>
        <v>167.68950000000001</v>
      </c>
      <c r="F2202" s="68">
        <v>0.15</v>
      </c>
      <c r="G2202" s="65"/>
      <c r="H2202" s="65" t="s">
        <v>2339</v>
      </c>
      <c r="I2202" s="127">
        <v>44579</v>
      </c>
      <c r="J2202" s="66" t="s">
        <v>2379</v>
      </c>
      <c r="K2202" s="83" t="s">
        <v>2602</v>
      </c>
      <c r="L2202" s="30">
        <v>99999</v>
      </c>
      <c r="M2202" s="83" t="str">
        <f>VLOOKUP(L2202,Kardex!$A$1:$I$4996,2,FALSE)</f>
        <v>SEGUROS</v>
      </c>
      <c r="N2202" s="83" t="str">
        <f>VLOOKUP(L2202,Kardex!$A$1:$I$4996,4,FALSE)</f>
        <v>SEGUROS</v>
      </c>
      <c r="O2202" s="83" t="str">
        <f>VLOOKUP(L2202,Kardex!$A$1:$I$4996,5,FALSE)</f>
        <v>SEGUROS</v>
      </c>
      <c r="P2202" s="49">
        <v>0.3</v>
      </c>
      <c r="Q2202" s="120">
        <f t="shared" si="69"/>
        <v>50.306850000000004</v>
      </c>
    </row>
    <row r="2203" spans="1:17" s="125" customFormat="1" ht="12" customHeight="1">
      <c r="A2203" s="83" t="s">
        <v>2311</v>
      </c>
      <c r="B2203" s="84" t="s">
        <v>1249</v>
      </c>
      <c r="C2203" s="34">
        <v>4012100043843</v>
      </c>
      <c r="D2203" s="35">
        <v>6216.5</v>
      </c>
      <c r="E2203" s="67">
        <f t="shared" si="68"/>
        <v>932.47499999999991</v>
      </c>
      <c r="F2203" s="68">
        <v>0.15</v>
      </c>
      <c r="G2203" s="65"/>
      <c r="H2203" s="65" t="s">
        <v>2266</v>
      </c>
      <c r="I2203" s="127">
        <v>44579</v>
      </c>
      <c r="J2203" s="66" t="s">
        <v>2379</v>
      </c>
      <c r="K2203" s="83" t="s">
        <v>4532</v>
      </c>
      <c r="L2203" s="30">
        <v>62546</v>
      </c>
      <c r="M2203" s="83" t="str">
        <f>VLOOKUP(L2203,Kardex!$A$1:$I$4996,2,FALSE)</f>
        <v>NORIEGA FERRER RICARDO</v>
      </c>
      <c r="N2203" s="83" t="str">
        <f>VLOOKUP(L2203,Kardex!$A$1:$I$4996,4,FALSE)</f>
        <v>ASESOR</v>
      </c>
      <c r="O2203" s="83" t="str">
        <f>VLOOKUP(L2203,Kardex!$A$1:$I$4996,5,FALSE)</f>
        <v>CD MX ALTAVISTA</v>
      </c>
      <c r="P2203" s="49">
        <v>0.3</v>
      </c>
      <c r="Q2203" s="120">
        <f t="shared" si="69"/>
        <v>279.74249999999995</v>
      </c>
    </row>
    <row r="2204" spans="1:17" s="125" customFormat="1" ht="12" customHeight="1">
      <c r="A2204" s="83" t="s">
        <v>2311</v>
      </c>
      <c r="B2204" s="84" t="s">
        <v>1249</v>
      </c>
      <c r="C2204" s="34">
        <v>4012100383625</v>
      </c>
      <c r="D2204" s="35">
        <v>255.59</v>
      </c>
      <c r="E2204" s="67">
        <f t="shared" si="68"/>
        <v>38.338499999999996</v>
      </c>
      <c r="F2204" s="68">
        <v>0.15</v>
      </c>
      <c r="G2204" s="65"/>
      <c r="H2204" s="65" t="s">
        <v>2339</v>
      </c>
      <c r="I2204" s="127">
        <v>44579</v>
      </c>
      <c r="J2204" s="66" t="s">
        <v>2322</v>
      </c>
      <c r="K2204" s="83" t="s">
        <v>4401</v>
      </c>
      <c r="L2204" s="30">
        <v>63575</v>
      </c>
      <c r="M2204" s="83" t="str">
        <f>VLOOKUP(L2204,Kardex!$A$1:$I$4996,2,FALSE)</f>
        <v>GARCIA DAVILA LUIS ISAAC</v>
      </c>
      <c r="N2204" s="83" t="str">
        <f>VLOOKUP(L2204,Kardex!$A$1:$I$4996,4,FALSE)</f>
        <v>ASESOR</v>
      </c>
      <c r="O2204" s="83" t="str">
        <f>VLOOKUP(L2204,Kardex!$A$1:$I$4996,5,FALSE)</f>
        <v>EDO MEX VALLE DORADO</v>
      </c>
      <c r="P2204" s="49">
        <v>0.3</v>
      </c>
      <c r="Q2204" s="120">
        <f t="shared" si="69"/>
        <v>11.501549999999998</v>
      </c>
    </row>
    <row r="2205" spans="1:17" s="125" customFormat="1" ht="12" customHeight="1">
      <c r="A2205" s="83" t="s">
        <v>2311</v>
      </c>
      <c r="B2205" s="84" t="s">
        <v>1249</v>
      </c>
      <c r="C2205" s="34">
        <v>4012200011292</v>
      </c>
      <c r="D2205" s="35">
        <v>6159.24</v>
      </c>
      <c r="E2205" s="67">
        <f t="shared" si="68"/>
        <v>923.88599999999997</v>
      </c>
      <c r="F2205" s="68">
        <v>0.15</v>
      </c>
      <c r="G2205" s="65"/>
      <c r="H2205" s="65" t="s">
        <v>2266</v>
      </c>
      <c r="I2205" s="127">
        <v>44579</v>
      </c>
      <c r="J2205" s="66" t="s">
        <v>2322</v>
      </c>
      <c r="K2205" s="83" t="s">
        <v>4533</v>
      </c>
      <c r="L2205" s="30">
        <v>30003</v>
      </c>
      <c r="M2205" s="83" t="str">
        <f>VLOOKUP(L2205,Kardex!$A$1:$I$4996,2,FALSE)</f>
        <v>LOPEZ ZUNIGA ERIKA REYNA</v>
      </c>
      <c r="N2205" s="83" t="str">
        <f>VLOOKUP(L2205,Kardex!$A$1:$I$4996,4,FALSE)</f>
        <v>ASESOR SENIOR</v>
      </c>
      <c r="O2205" s="83" t="str">
        <f>VLOOKUP(L2205,Kardex!$A$1:$I$4996,5,FALSE)</f>
        <v>EDO MEX METEPEC PLAZA IZAR</v>
      </c>
      <c r="P2205" s="49">
        <v>0.3</v>
      </c>
      <c r="Q2205" s="120">
        <f t="shared" si="69"/>
        <v>277.16579999999999</v>
      </c>
    </row>
    <row r="2206" spans="1:17" s="125" customFormat="1" ht="12" customHeight="1">
      <c r="A2206" s="83" t="s">
        <v>2311</v>
      </c>
      <c r="B2206" s="84" t="s">
        <v>1249</v>
      </c>
      <c r="C2206" s="34">
        <v>4012200013501</v>
      </c>
      <c r="D2206" s="35">
        <v>10878.89</v>
      </c>
      <c r="E2206" s="67">
        <f t="shared" si="68"/>
        <v>1631.8335</v>
      </c>
      <c r="F2206" s="68">
        <v>0.15</v>
      </c>
      <c r="G2206" s="65"/>
      <c r="H2206" s="65" t="s">
        <v>2266</v>
      </c>
      <c r="I2206" s="127">
        <v>44579</v>
      </c>
      <c r="J2206" s="66" t="s">
        <v>2379</v>
      </c>
      <c r="K2206" s="83" t="s">
        <v>4534</v>
      </c>
      <c r="L2206" s="30">
        <v>53039</v>
      </c>
      <c r="M2206" s="83" t="str">
        <f>VLOOKUP(L2206,Kardex!$A$1:$I$4996,2,FALSE)</f>
        <v>URRUTIA CASTILLO ALEJANDRA YESSYHUARA</v>
      </c>
      <c r="N2206" s="83" t="str">
        <f>VLOOKUP(L2206,Kardex!$A$1:$I$4996,4,FALSE)</f>
        <v>ASESOR</v>
      </c>
      <c r="O2206" s="83" t="str">
        <f>VLOOKUP(L2206,Kardex!$A$1:$I$4996,5,FALSE)</f>
        <v>JAL ZAPOPAN PLAZA PATRIA</v>
      </c>
      <c r="P2206" s="49">
        <v>0.3</v>
      </c>
      <c r="Q2206" s="120">
        <f t="shared" si="69"/>
        <v>489.55004999999994</v>
      </c>
    </row>
    <row r="2207" spans="1:17" s="125" customFormat="1" ht="12" customHeight="1">
      <c r="A2207" s="83" t="s">
        <v>2332</v>
      </c>
      <c r="B2207" s="84" t="s">
        <v>1249</v>
      </c>
      <c r="C2207" s="34">
        <v>1001900011814</v>
      </c>
      <c r="D2207" s="35">
        <v>5000</v>
      </c>
      <c r="E2207" s="67">
        <f t="shared" si="68"/>
        <v>1300</v>
      </c>
      <c r="F2207" s="68">
        <v>0.26</v>
      </c>
      <c r="G2207" s="65"/>
      <c r="H2207" s="65" t="s">
        <v>2266</v>
      </c>
      <c r="I2207" s="127">
        <v>44580</v>
      </c>
      <c r="J2207" s="66" t="s">
        <v>2379</v>
      </c>
      <c r="K2207" s="83" t="s">
        <v>3629</v>
      </c>
      <c r="L2207" s="30">
        <v>62156</v>
      </c>
      <c r="M2207" s="83" t="str">
        <f>VLOOKUP(L2207,Kardex!$A$1:$I$4996,2,FALSE)</f>
        <v>HERNANDEZ GUTIERREZ CARLOS</v>
      </c>
      <c r="N2207" s="83" t="str">
        <f>VLOOKUP(L2207,Kardex!$A$1:$I$4996,4,FALSE)</f>
        <v>ASESOR</v>
      </c>
      <c r="O2207" s="83" t="str">
        <f>VLOOKUP(L2207,Kardex!$A$1:$I$4996,5,FALSE)</f>
        <v>JAL GDL FORUM TLAQUEPAQUE</v>
      </c>
      <c r="P2207" s="49">
        <v>0.3</v>
      </c>
      <c r="Q2207" s="120">
        <f t="shared" si="69"/>
        <v>390</v>
      </c>
    </row>
    <row r="2208" spans="1:17" s="125" customFormat="1" ht="12" customHeight="1">
      <c r="A2208" s="83" t="s">
        <v>2332</v>
      </c>
      <c r="B2208" s="84" t="s">
        <v>1249</v>
      </c>
      <c r="C2208" s="34">
        <v>1002000000009</v>
      </c>
      <c r="D2208" s="35">
        <v>5000</v>
      </c>
      <c r="E2208" s="67">
        <f t="shared" si="68"/>
        <v>1300</v>
      </c>
      <c r="F2208" s="68">
        <v>0.26</v>
      </c>
      <c r="G2208" s="65"/>
      <c r="H2208" s="65" t="s">
        <v>2266</v>
      </c>
      <c r="I2208" s="127">
        <v>44580</v>
      </c>
      <c r="J2208" s="66" t="s">
        <v>2379</v>
      </c>
      <c r="K2208" s="83" t="s">
        <v>4535</v>
      </c>
      <c r="L2208" s="30">
        <v>63678</v>
      </c>
      <c r="M2208" s="83" t="str">
        <f>VLOOKUP(L2208,Kardex!$A$1:$I$4996,2,FALSE)</f>
        <v>OJEDA LOPEZ MARIANA</v>
      </c>
      <c r="N2208" s="83" t="str">
        <f>VLOOKUP(L2208,Kardex!$A$1:$I$4996,4,FALSE)</f>
        <v>INTERNO</v>
      </c>
      <c r="O2208" s="83" t="str">
        <f>VLOOKUP(L2208,Kardex!$A$1:$I$4996,5,FALSE)</f>
        <v>EDO MEX SATELITE</v>
      </c>
      <c r="P2208" s="49">
        <v>0.3</v>
      </c>
      <c r="Q2208" s="120">
        <f t="shared" si="69"/>
        <v>390</v>
      </c>
    </row>
    <row r="2209" spans="1:17" s="125" customFormat="1" ht="12" customHeight="1">
      <c r="A2209" s="83" t="s">
        <v>2332</v>
      </c>
      <c r="B2209" s="84" t="s">
        <v>1249</v>
      </c>
      <c r="C2209" s="34">
        <v>1002000000123</v>
      </c>
      <c r="D2209" s="35">
        <v>5000</v>
      </c>
      <c r="E2209" s="67">
        <f t="shared" si="68"/>
        <v>1300</v>
      </c>
      <c r="F2209" s="68">
        <v>0.26</v>
      </c>
      <c r="G2209" s="65"/>
      <c r="H2209" s="65" t="s">
        <v>2266</v>
      </c>
      <c r="I2209" s="127">
        <v>44580</v>
      </c>
      <c r="J2209" s="66" t="s">
        <v>2379</v>
      </c>
      <c r="K2209" s="83" t="s">
        <v>4536</v>
      </c>
      <c r="L2209" s="30">
        <v>63678</v>
      </c>
      <c r="M2209" s="83" t="str">
        <f>VLOOKUP(L2209,Kardex!$A$1:$I$4996,2,FALSE)</f>
        <v>OJEDA LOPEZ MARIANA</v>
      </c>
      <c r="N2209" s="83" t="str">
        <f>VLOOKUP(L2209,Kardex!$A$1:$I$4996,4,FALSE)</f>
        <v>INTERNO</v>
      </c>
      <c r="O2209" s="83" t="str">
        <f>VLOOKUP(L2209,Kardex!$A$1:$I$4996,5,FALSE)</f>
        <v>EDO MEX SATELITE</v>
      </c>
      <c r="P2209" s="49">
        <v>0.3</v>
      </c>
      <c r="Q2209" s="120">
        <f t="shared" si="69"/>
        <v>390</v>
      </c>
    </row>
    <row r="2210" spans="1:17" s="125" customFormat="1" ht="12" customHeight="1">
      <c r="A2210" s="83" t="s">
        <v>2332</v>
      </c>
      <c r="B2210" s="84" t="s">
        <v>1249</v>
      </c>
      <c r="C2210" s="34">
        <v>1002000000331</v>
      </c>
      <c r="D2210" s="35">
        <v>5000</v>
      </c>
      <c r="E2210" s="67">
        <f t="shared" si="68"/>
        <v>1300</v>
      </c>
      <c r="F2210" s="68">
        <v>0.26</v>
      </c>
      <c r="G2210" s="65"/>
      <c r="H2210" s="65" t="s">
        <v>2266</v>
      </c>
      <c r="I2210" s="127">
        <v>44580</v>
      </c>
      <c r="J2210" s="66" t="s">
        <v>2379</v>
      </c>
      <c r="K2210" s="83" t="s">
        <v>4537</v>
      </c>
      <c r="L2210" s="30">
        <v>50522</v>
      </c>
      <c r="M2210" s="83" t="str">
        <f>VLOOKUP(L2210,Kardex!$A$1:$I$4996,2,FALSE)</f>
        <v>PIÑA CHAVEZ CONCEPCION</v>
      </c>
      <c r="N2210" s="83" t="str">
        <f>VLOOKUP(L2210,Kardex!$A$1:$I$4996,4,FALSE)</f>
        <v>ASESOR</v>
      </c>
      <c r="O2210" s="83" t="str">
        <f>VLOOKUP(L2210,Kardex!$A$1:$I$4996,5,FALSE)</f>
        <v>MOR CUERNAVACA DOMINGO DIEZ</v>
      </c>
      <c r="P2210" s="49">
        <v>0.3</v>
      </c>
      <c r="Q2210" s="120">
        <f t="shared" si="69"/>
        <v>390</v>
      </c>
    </row>
    <row r="2211" spans="1:17" s="125" customFormat="1" ht="12" customHeight="1">
      <c r="A2211" s="83" t="s">
        <v>2332</v>
      </c>
      <c r="B2211" s="84" t="s">
        <v>1249</v>
      </c>
      <c r="C2211" s="34">
        <v>1002000000337</v>
      </c>
      <c r="D2211" s="35">
        <v>2500</v>
      </c>
      <c r="E2211" s="67">
        <f t="shared" si="68"/>
        <v>650</v>
      </c>
      <c r="F2211" s="68">
        <v>0.26</v>
      </c>
      <c r="G2211" s="65"/>
      <c r="H2211" s="65" t="s">
        <v>2266</v>
      </c>
      <c r="I2211" s="127">
        <v>44580</v>
      </c>
      <c r="J2211" s="66" t="s">
        <v>2379</v>
      </c>
      <c r="K2211" s="83" t="s">
        <v>4538</v>
      </c>
      <c r="L2211" s="30">
        <v>97823</v>
      </c>
      <c r="M2211" s="83" t="str">
        <f>VLOOKUP(L2211,Kardex!$A$1:$I$4996,2,FALSE)</f>
        <v>RODRIGUEZ PIMENTEL TANIA GUADALUPE</v>
      </c>
      <c r="N2211" s="83" t="str">
        <f>VLOOKUP(L2211,Kardex!$A$1:$I$4996,4,FALSE)</f>
        <v>EJECUTIVO DE SERVICIO</v>
      </c>
      <c r="O2211" s="83" t="str">
        <f>VLOOKUP(L2211,Kardex!$A$1:$I$4996,5,FALSE)</f>
        <v>JAL GDL FORUM TLAQUEPAQUE</v>
      </c>
      <c r="P2211" s="49">
        <v>0.3</v>
      </c>
      <c r="Q2211" s="120">
        <f t="shared" si="69"/>
        <v>195</v>
      </c>
    </row>
    <row r="2212" spans="1:17" s="125" customFormat="1" ht="12" customHeight="1">
      <c r="A2212" s="83" t="s">
        <v>2332</v>
      </c>
      <c r="B2212" s="84" t="s">
        <v>1249</v>
      </c>
      <c r="C2212" s="34">
        <v>1002000000487</v>
      </c>
      <c r="D2212" s="35">
        <v>5000</v>
      </c>
      <c r="E2212" s="67">
        <f t="shared" si="68"/>
        <v>1300</v>
      </c>
      <c r="F2212" s="68">
        <v>0.26</v>
      </c>
      <c r="G2212" s="65"/>
      <c r="H2212" s="65" t="s">
        <v>2266</v>
      </c>
      <c r="I2212" s="127">
        <v>44580</v>
      </c>
      <c r="J2212" s="66" t="s">
        <v>2379</v>
      </c>
      <c r="K2212" s="83" t="s">
        <v>4539</v>
      </c>
      <c r="L2212" s="30">
        <v>93228</v>
      </c>
      <c r="M2212" s="83" t="str">
        <f>VLOOKUP(L2212,Kardex!$A$1:$I$4996,2,FALSE)</f>
        <v>ESCOBAR CUEVAS JOSE ANTONIO</v>
      </c>
      <c r="N2212" s="83" t="str">
        <f>VLOOKUP(L2212,Kardex!$A$1:$I$4996,4,FALSE)</f>
        <v>ASESOR SENIOR</v>
      </c>
      <c r="O2212" s="83" t="str">
        <f>VLOOKUP(L2212,Kardex!$A$1:$I$4996,5,FALSE)</f>
        <v>QRO QUERETARO BERNARDO QUINTANA</v>
      </c>
      <c r="P2212" s="49">
        <v>0.3</v>
      </c>
      <c r="Q2212" s="120">
        <f t="shared" si="69"/>
        <v>390</v>
      </c>
    </row>
    <row r="2213" spans="1:17" s="125" customFormat="1" ht="12" customHeight="1">
      <c r="A2213" s="134" t="s">
        <v>2332</v>
      </c>
      <c r="B2213" s="135" t="s">
        <v>1249</v>
      </c>
      <c r="C2213" s="136">
        <v>1002000000652</v>
      </c>
      <c r="D2213" s="137">
        <v>5000</v>
      </c>
      <c r="E2213" s="67">
        <f t="shared" si="68"/>
        <v>1300</v>
      </c>
      <c r="F2213" s="68">
        <v>0.26</v>
      </c>
      <c r="G2213" s="135"/>
      <c r="H2213" s="135" t="s">
        <v>2266</v>
      </c>
      <c r="I2213" s="138">
        <v>44580</v>
      </c>
      <c r="J2213" s="66" t="s">
        <v>2379</v>
      </c>
      <c r="K2213" s="134" t="s">
        <v>4540</v>
      </c>
      <c r="L2213" s="139">
        <v>97641</v>
      </c>
      <c r="M2213" s="83" t="str">
        <f>VLOOKUP(L2213,Kardex!$A$1:$I$4996,2,FALSE)</f>
        <v>OLIVARES ALVAREZ MARGARITA</v>
      </c>
      <c r="N2213" s="83" t="str">
        <f>VLOOKUP(L2213,Kardex!$A$1:$I$4996,4,FALSE)</f>
        <v>ASESOR SENIOR</v>
      </c>
      <c r="O2213" s="83" t="str">
        <f>VLOOKUP(L2213,Kardex!$A$1:$I$4996,5,FALSE)</f>
        <v>JAL GDL PLAZA MEXICO</v>
      </c>
      <c r="P2213" s="49">
        <v>0.3</v>
      </c>
      <c r="Q2213" s="120">
        <f t="shared" si="69"/>
        <v>390</v>
      </c>
    </row>
    <row r="2214" spans="1:17" s="125" customFormat="1" ht="12" customHeight="1">
      <c r="A2214" s="83" t="s">
        <v>2332</v>
      </c>
      <c r="B2214" s="84" t="s">
        <v>1249</v>
      </c>
      <c r="C2214" s="34">
        <v>1002000001539</v>
      </c>
      <c r="D2214" s="35">
        <v>23465.5</v>
      </c>
      <c r="E2214" s="67">
        <f t="shared" si="68"/>
        <v>2346.5500000000002</v>
      </c>
      <c r="F2214" s="68">
        <v>0.1</v>
      </c>
      <c r="G2214" s="65"/>
      <c r="H2214" s="65" t="s">
        <v>2266</v>
      </c>
      <c r="I2214" s="127">
        <v>44580</v>
      </c>
      <c r="J2214" s="66" t="s">
        <v>2379</v>
      </c>
      <c r="K2214" s="83" t="s">
        <v>4541</v>
      </c>
      <c r="L2214" s="30">
        <v>62051</v>
      </c>
      <c r="M2214" s="83" t="str">
        <f>VLOOKUP(L2214,Kardex!$A$1:$I$4996,2,FALSE)</f>
        <v>PARDO TORRES MARIANA</v>
      </c>
      <c r="N2214" s="83" t="str">
        <f>VLOOKUP(L2214,Kardex!$A$1:$I$4996,4,FALSE)</f>
        <v>ASESOR</v>
      </c>
      <c r="O2214" s="83" t="str">
        <f>VLOOKUP(L2214,Kardex!$A$1:$I$4996,5,FALSE)</f>
        <v>CD MX SANTA FE CENTRO COMERCIAL</v>
      </c>
      <c r="P2214" s="49">
        <v>0.3</v>
      </c>
      <c r="Q2214" s="120">
        <f t="shared" si="69"/>
        <v>703.96500000000003</v>
      </c>
    </row>
    <row r="2215" spans="1:17" s="125" customFormat="1" ht="12" customHeight="1">
      <c r="A2215" s="83" t="s">
        <v>2332</v>
      </c>
      <c r="B2215" s="84" t="s">
        <v>1249</v>
      </c>
      <c r="C2215" s="34">
        <v>1002100000372</v>
      </c>
      <c r="D2215" s="35">
        <v>5000</v>
      </c>
      <c r="E2215" s="67">
        <f t="shared" si="68"/>
        <v>1300</v>
      </c>
      <c r="F2215" s="68">
        <v>0.26</v>
      </c>
      <c r="G2215" s="65"/>
      <c r="H2215" s="65" t="s">
        <v>2266</v>
      </c>
      <c r="I2215" s="127">
        <v>44580</v>
      </c>
      <c r="J2215" s="66" t="s">
        <v>2379</v>
      </c>
      <c r="K2215" s="83" t="s">
        <v>4233</v>
      </c>
      <c r="L2215" s="30">
        <v>50853</v>
      </c>
      <c r="M2215" s="83" t="str">
        <f>VLOOKUP(L2215,Kardex!$A$1:$I$4996,2,FALSE)</f>
        <v>PEREZ GARCIA ROCIO DEL CARMEN</v>
      </c>
      <c r="N2215" s="83" t="str">
        <f>VLOOKUP(L2215,Kardex!$A$1:$I$4996,4,FALSE)</f>
        <v>ASESOR</v>
      </c>
      <c r="O2215" s="83" t="str">
        <f>VLOOKUP(L2215,Kardex!$A$1:$I$4996,5,FALSE)</f>
        <v>AGS AGUASCALIENTES NTE 509</v>
      </c>
      <c r="P2215" s="49">
        <v>0.3</v>
      </c>
      <c r="Q2215" s="120">
        <f t="shared" si="69"/>
        <v>390</v>
      </c>
    </row>
    <row r="2216" spans="1:17" s="125" customFormat="1" ht="12" customHeight="1">
      <c r="A2216" s="83" t="s">
        <v>2332</v>
      </c>
      <c r="B2216" s="84" t="s">
        <v>1249</v>
      </c>
      <c r="C2216" s="34">
        <v>1002100000513</v>
      </c>
      <c r="D2216" s="35">
        <v>12500</v>
      </c>
      <c r="E2216" s="67">
        <f t="shared" si="68"/>
        <v>3250</v>
      </c>
      <c r="F2216" s="68">
        <v>0.26</v>
      </c>
      <c r="G2216" s="65"/>
      <c r="H2216" s="65" t="s">
        <v>2266</v>
      </c>
      <c r="I2216" s="127">
        <v>44580</v>
      </c>
      <c r="J2216" s="66" t="s">
        <v>2379</v>
      </c>
      <c r="K2216" s="83" t="s">
        <v>4542</v>
      </c>
      <c r="L2216" s="30">
        <v>53954</v>
      </c>
      <c r="M2216" s="83" t="str">
        <f>VLOOKUP(L2216,Kardex!$A$1:$I$4996,2,FALSE)</f>
        <v>GARCIA URQUIZA MARINES</v>
      </c>
      <c r="N2216" s="83" t="str">
        <f>VLOOKUP(L2216,Kardex!$A$1:$I$4996,4,FALSE)</f>
        <v>ASESOR</v>
      </c>
      <c r="O2216" s="83" t="str">
        <f>VLOOKUP(L2216,Kardex!$A$1:$I$4996,5,FALSE)</f>
        <v>QRO QUERETARO BERNARDO QUINTANA</v>
      </c>
      <c r="P2216" s="49">
        <v>0.3</v>
      </c>
      <c r="Q2216" s="120">
        <f t="shared" si="69"/>
        <v>975</v>
      </c>
    </row>
    <row r="2217" spans="1:17" s="125" customFormat="1" ht="12" customHeight="1">
      <c r="A2217" s="83" t="s">
        <v>2332</v>
      </c>
      <c r="B2217" s="84" t="s">
        <v>1249</v>
      </c>
      <c r="C2217" s="34">
        <v>1002100000515</v>
      </c>
      <c r="D2217" s="35">
        <v>12500</v>
      </c>
      <c r="E2217" s="67">
        <f t="shared" si="68"/>
        <v>3250</v>
      </c>
      <c r="F2217" s="68">
        <v>0.26</v>
      </c>
      <c r="G2217" s="65"/>
      <c r="H2217" s="65" t="s">
        <v>2266</v>
      </c>
      <c r="I2217" s="127">
        <v>44580</v>
      </c>
      <c r="J2217" s="66" t="s">
        <v>2379</v>
      </c>
      <c r="K2217" s="83" t="s">
        <v>4543</v>
      </c>
      <c r="L2217" s="30">
        <v>53954</v>
      </c>
      <c r="M2217" s="83" t="str">
        <f>VLOOKUP(L2217,Kardex!$A$1:$I$4996,2,FALSE)</f>
        <v>GARCIA URQUIZA MARINES</v>
      </c>
      <c r="N2217" s="83" t="str">
        <f>VLOOKUP(L2217,Kardex!$A$1:$I$4996,4,FALSE)</f>
        <v>ASESOR</v>
      </c>
      <c r="O2217" s="83" t="str">
        <f>VLOOKUP(L2217,Kardex!$A$1:$I$4996,5,FALSE)</f>
        <v>QRO QUERETARO BERNARDO QUINTANA</v>
      </c>
      <c r="P2217" s="49">
        <v>0.3</v>
      </c>
      <c r="Q2217" s="120">
        <f t="shared" si="69"/>
        <v>975</v>
      </c>
    </row>
    <row r="2218" spans="1:17" s="125" customFormat="1" ht="12" customHeight="1">
      <c r="A2218" s="83" t="s">
        <v>2332</v>
      </c>
      <c r="B2218" s="84" t="s">
        <v>1249</v>
      </c>
      <c r="C2218" s="34">
        <v>1002100000586</v>
      </c>
      <c r="D2218" s="35">
        <v>5000</v>
      </c>
      <c r="E2218" s="67">
        <f t="shared" si="68"/>
        <v>1300</v>
      </c>
      <c r="F2218" s="68">
        <v>0.26</v>
      </c>
      <c r="G2218" s="65"/>
      <c r="H2218" s="65" t="s">
        <v>2266</v>
      </c>
      <c r="I2218" s="127">
        <v>44580</v>
      </c>
      <c r="J2218" s="66" t="s">
        <v>2379</v>
      </c>
      <c r="K2218" s="83" t="s">
        <v>4544</v>
      </c>
      <c r="L2218" s="30">
        <v>62181</v>
      </c>
      <c r="M2218" s="83" t="str">
        <f>VLOOKUP(L2218,Kardex!$A$1:$I$4996,2,FALSE)</f>
        <v>NAVARRO CISNEROS HUGO SALVADOR</v>
      </c>
      <c r="N2218" s="83" t="str">
        <f>VLOOKUP(L2218,Kardex!$A$1:$I$4996,4,FALSE)</f>
        <v>ASESOR SENIOR</v>
      </c>
      <c r="O2218" s="83" t="str">
        <f>VLOOKUP(L2218,Kardex!$A$1:$I$4996,5,FALSE)</f>
        <v>JAL ZAPOPAN PLAZA PATRIA</v>
      </c>
      <c r="P2218" s="49">
        <v>0.3</v>
      </c>
      <c r="Q2218" s="120">
        <f t="shared" si="69"/>
        <v>390</v>
      </c>
    </row>
    <row r="2219" spans="1:17" s="125" customFormat="1" ht="12" customHeight="1">
      <c r="A2219" s="83" t="s">
        <v>2332</v>
      </c>
      <c r="B2219" s="84" t="s">
        <v>1249</v>
      </c>
      <c r="C2219" s="34">
        <v>1002200000394</v>
      </c>
      <c r="D2219" s="35">
        <v>5000</v>
      </c>
      <c r="E2219" s="67">
        <f t="shared" si="68"/>
        <v>1300</v>
      </c>
      <c r="F2219" s="68">
        <v>0.26</v>
      </c>
      <c r="G2219" s="65"/>
      <c r="H2219" s="65" t="s">
        <v>2266</v>
      </c>
      <c r="I2219" s="127">
        <v>44580</v>
      </c>
      <c r="J2219" s="66" t="s">
        <v>2322</v>
      </c>
      <c r="K2219" s="83" t="s">
        <v>4324</v>
      </c>
      <c r="L2219" s="30">
        <v>51333</v>
      </c>
      <c r="M2219" s="83" t="str">
        <f>VLOOKUP(L2219,Kardex!$A$1:$I$4996,2,FALSE)</f>
        <v>VENEGAS CHAVEZ RENE</v>
      </c>
      <c r="N2219" s="83" t="str">
        <f>VLOOKUP(L2219,Kardex!$A$1:$I$4996,4,FALSE)</f>
        <v>ASESOR</v>
      </c>
      <c r="O2219" s="83" t="str">
        <f>VLOOKUP(L2219,Kardex!$A$1:$I$4996,5,FALSE)</f>
        <v>COAH TORREON B INDEPENDENCIA</v>
      </c>
      <c r="P2219" s="49">
        <v>0.3</v>
      </c>
      <c r="Q2219" s="120">
        <f t="shared" si="69"/>
        <v>390</v>
      </c>
    </row>
    <row r="2220" spans="1:17" s="125" customFormat="1" ht="12" customHeight="1">
      <c r="A2220" s="83" t="s">
        <v>2332</v>
      </c>
      <c r="B2220" s="84" t="s">
        <v>1249</v>
      </c>
      <c r="C2220" s="34">
        <v>1002200000501</v>
      </c>
      <c r="D2220" s="35">
        <v>5000</v>
      </c>
      <c r="E2220" s="67">
        <f t="shared" si="68"/>
        <v>1300</v>
      </c>
      <c r="F2220" s="68">
        <v>0.26</v>
      </c>
      <c r="G2220" s="65"/>
      <c r="H2220" s="65" t="s">
        <v>2266</v>
      </c>
      <c r="I2220" s="127">
        <v>44580</v>
      </c>
      <c r="J2220" s="66" t="s">
        <v>2322</v>
      </c>
      <c r="K2220" s="83" t="s">
        <v>4545</v>
      </c>
      <c r="L2220" s="30">
        <v>64902</v>
      </c>
      <c r="M2220" s="83" t="str">
        <f>VLOOKUP(L2220,Kardex!$A$1:$I$4996,2,FALSE)</f>
        <v>LOPEZ SAUCEDA JULIO CESAR</v>
      </c>
      <c r="N2220" s="83" t="str">
        <f>VLOOKUP(L2220,Kardex!$A$1:$I$4996,4,FALSE)</f>
        <v>ASESOR PATRIMONIAL ASOCIADO</v>
      </c>
      <c r="O2220" s="83" t="str">
        <f>VLOOKUP(L2220,Kardex!$A$1:$I$4996,5,FALSE)</f>
        <v>BCS LOS CABOS P PENINSULA</v>
      </c>
      <c r="P2220" s="49">
        <v>0.3</v>
      </c>
      <c r="Q2220" s="120">
        <f t="shared" si="69"/>
        <v>390</v>
      </c>
    </row>
    <row r="2221" spans="1:17" s="125" customFormat="1" ht="12" customHeight="1">
      <c r="A2221" s="83" t="s">
        <v>2332</v>
      </c>
      <c r="B2221" s="84" t="s">
        <v>1249</v>
      </c>
      <c r="C2221" s="34">
        <v>1002200000529</v>
      </c>
      <c r="D2221" s="35">
        <v>5000</v>
      </c>
      <c r="E2221" s="67">
        <f t="shared" si="68"/>
        <v>1300</v>
      </c>
      <c r="F2221" s="68">
        <v>0.26</v>
      </c>
      <c r="G2221" s="65"/>
      <c r="H2221" s="65" t="s">
        <v>2266</v>
      </c>
      <c r="I2221" s="127">
        <v>44580</v>
      </c>
      <c r="J2221" s="66" t="s">
        <v>2322</v>
      </c>
      <c r="K2221" s="83" t="s">
        <v>4546</v>
      </c>
      <c r="L2221" s="30">
        <v>346</v>
      </c>
      <c r="M2221" s="83" t="str">
        <f>VLOOKUP(L2221,Kardex!$A$1:$I$4996,2,FALSE)</f>
        <v>LOZANO LEDEZMA DELIA YOLANDA</v>
      </c>
      <c r="N2221" s="83" t="str">
        <f>VLOOKUP(L2221,Kardex!$A$1:$I$4996,4,FALSE)</f>
        <v>DIRECTOR DE PROMOCION</v>
      </c>
      <c r="O2221" s="83" t="str">
        <f>VLOOKUP(L2221,Kardex!$A$1:$I$4996,5,FALSE)</f>
        <v>NL SAN PEDRO VALLE</v>
      </c>
      <c r="P2221" s="49">
        <v>0.3</v>
      </c>
      <c r="Q2221" s="120">
        <f t="shared" si="69"/>
        <v>390</v>
      </c>
    </row>
    <row r="2222" spans="1:17" s="125" customFormat="1" ht="12" customHeight="1">
      <c r="A2222" s="83" t="s">
        <v>2338</v>
      </c>
      <c r="B2222" s="84" t="s">
        <v>1249</v>
      </c>
      <c r="C2222" s="34">
        <v>3102200000079</v>
      </c>
      <c r="D2222" s="35">
        <v>2753.9</v>
      </c>
      <c r="E2222" s="67">
        <f t="shared" si="68"/>
        <v>358.00700000000001</v>
      </c>
      <c r="F2222" s="68">
        <v>0.13</v>
      </c>
      <c r="G2222" s="65"/>
      <c r="H2222" s="65" t="s">
        <v>2266</v>
      </c>
      <c r="I2222" s="127">
        <v>44580</v>
      </c>
      <c r="J2222" s="66" t="s">
        <v>2322</v>
      </c>
      <c r="K2222" s="83" t="s">
        <v>4547</v>
      </c>
      <c r="L2222" s="30">
        <v>97039</v>
      </c>
      <c r="M2222" s="83" t="str">
        <f>VLOOKUP(L2222,Kardex!$A$1:$I$4996,2,FALSE)</f>
        <v>FERADO VILLA CLAUDIA</v>
      </c>
      <c r="N2222" s="83" t="str">
        <f>VLOOKUP(L2222,Kardex!$A$1:$I$4996,4,FALSE)</f>
        <v>ASESOR SENIOR</v>
      </c>
      <c r="O2222" s="83" t="str">
        <f>VLOOKUP(L2222,Kardex!$A$1:$I$4996,5,FALSE)</f>
        <v>JAL ZAPOPAN PLAZA PATRIA</v>
      </c>
      <c r="P2222" s="49">
        <v>0.3</v>
      </c>
      <c r="Q2222" s="120">
        <f t="shared" si="69"/>
        <v>107.4021</v>
      </c>
    </row>
    <row r="2223" spans="1:17" s="125" customFormat="1" ht="12" customHeight="1">
      <c r="A2223" s="83" t="s">
        <v>2311</v>
      </c>
      <c r="B2223" s="84" t="s">
        <v>1249</v>
      </c>
      <c r="C2223" s="34">
        <v>4011900204843</v>
      </c>
      <c r="D2223" s="35">
        <v>302.13</v>
      </c>
      <c r="E2223" s="67">
        <f t="shared" si="68"/>
        <v>45.319499999999998</v>
      </c>
      <c r="F2223" s="68">
        <v>0.15</v>
      </c>
      <c r="G2223" s="65"/>
      <c r="H2223" s="65" t="s">
        <v>2339</v>
      </c>
      <c r="I2223" s="127">
        <v>44580</v>
      </c>
      <c r="J2223" s="66" t="s">
        <v>2379</v>
      </c>
      <c r="K2223" s="83" t="s">
        <v>2603</v>
      </c>
      <c r="L2223" s="30">
        <v>60919</v>
      </c>
      <c r="M2223" s="83" t="str">
        <f>VLOOKUP(L2223,Kardex!$A$1:$I$4996,2,FALSE)</f>
        <v>CERVANTES GONZALEZ MA. GUADALUPE ELENA</v>
      </c>
      <c r="N2223" s="83" t="str">
        <f>VLOOKUP(L2223,Kardex!$A$1:$I$4996,4,FALSE)</f>
        <v>SUBDIRECTOR DE CENTRO FINANCIERO</v>
      </c>
      <c r="O2223" s="83" t="str">
        <f>VLOOKUP(L2223,Kardex!$A$1:$I$4996,5,FALSE)</f>
        <v>JAL MARINA VALLARTA</v>
      </c>
      <c r="P2223" s="49">
        <v>0.3</v>
      </c>
      <c r="Q2223" s="120">
        <f t="shared" si="69"/>
        <v>13.595849999999999</v>
      </c>
    </row>
    <row r="2224" spans="1:17" s="125" customFormat="1" ht="12" customHeight="1">
      <c r="A2224" s="83" t="s">
        <v>2311</v>
      </c>
      <c r="B2224" s="84" t="s">
        <v>1249</v>
      </c>
      <c r="C2224" s="34">
        <v>4011900205020</v>
      </c>
      <c r="D2224" s="35">
        <v>552.14</v>
      </c>
      <c r="E2224" s="67">
        <f t="shared" si="68"/>
        <v>82.820999999999998</v>
      </c>
      <c r="F2224" s="68">
        <v>0.15</v>
      </c>
      <c r="G2224" s="65"/>
      <c r="H2224" s="65" t="s">
        <v>2339</v>
      </c>
      <c r="I2224" s="127">
        <v>44580</v>
      </c>
      <c r="J2224" s="66" t="s">
        <v>2379</v>
      </c>
      <c r="K2224" s="83" t="s">
        <v>2604</v>
      </c>
      <c r="L2224" s="30">
        <v>50370</v>
      </c>
      <c r="M2224" s="83" t="str">
        <f>VLOOKUP(L2224,Kardex!$A$1:$I$4996,2,FALSE)</f>
        <v>ZAPATA MARTINEZ MONICA</v>
      </c>
      <c r="N2224" s="83" t="str">
        <f>VLOOKUP(L2224,Kardex!$A$1:$I$4996,4,FALSE)</f>
        <v>ASESOR SENIOR</v>
      </c>
      <c r="O2224" s="83" t="str">
        <f>VLOOKUP(L2224,Kardex!$A$1:$I$4996,5,FALSE)</f>
        <v>JAL GDL ARCOS VALLARTA</v>
      </c>
      <c r="P2224" s="49">
        <v>0.3</v>
      </c>
      <c r="Q2224" s="120">
        <f t="shared" si="69"/>
        <v>24.846299999999999</v>
      </c>
    </row>
    <row r="2225" spans="1:17" s="125" customFormat="1" ht="12" customHeight="1">
      <c r="A2225" s="83" t="s">
        <v>2311</v>
      </c>
      <c r="B2225" s="84" t="s">
        <v>1249</v>
      </c>
      <c r="C2225" s="34">
        <v>4011900205178</v>
      </c>
      <c r="D2225" s="35">
        <v>368.86</v>
      </c>
      <c r="E2225" s="67">
        <f t="shared" si="68"/>
        <v>55.329000000000001</v>
      </c>
      <c r="F2225" s="68">
        <v>0.15</v>
      </c>
      <c r="G2225" s="65"/>
      <c r="H2225" s="65" t="s">
        <v>2339</v>
      </c>
      <c r="I2225" s="127">
        <v>44580</v>
      </c>
      <c r="J2225" s="66" t="s">
        <v>2379</v>
      </c>
      <c r="K2225" s="83" t="s">
        <v>2605</v>
      </c>
      <c r="L2225" s="30">
        <v>61779</v>
      </c>
      <c r="M2225" s="83" t="str">
        <f>VLOOKUP(L2225,Kardex!$A$1:$I$4996,2,FALSE)</f>
        <v>FAVELA BARRAZA HECTOR RENE</v>
      </c>
      <c r="N2225" s="83" t="str">
        <f>VLOOKUP(L2225,Kardex!$A$1:$I$4996,4,FALSE)</f>
        <v>ASESOR</v>
      </c>
      <c r="O2225" s="83" t="str">
        <f>VLOOKUP(L2225,Kardex!$A$1:$I$4996,5,FALSE)</f>
        <v>SIN CULIACAN TORRE STA MARIA</v>
      </c>
      <c r="P2225" s="49">
        <v>0.3</v>
      </c>
      <c r="Q2225" s="120">
        <f t="shared" si="69"/>
        <v>16.598700000000001</v>
      </c>
    </row>
    <row r="2226" spans="1:17" s="125" customFormat="1" ht="12" customHeight="1">
      <c r="A2226" s="83" t="s">
        <v>2311</v>
      </c>
      <c r="B2226" s="84" t="s">
        <v>1249</v>
      </c>
      <c r="C2226" s="34">
        <v>4011900260135</v>
      </c>
      <c r="D2226" s="35">
        <v>466.66</v>
      </c>
      <c r="E2226" s="67">
        <f t="shared" si="68"/>
        <v>69.998999999999995</v>
      </c>
      <c r="F2226" s="68">
        <v>0.15</v>
      </c>
      <c r="G2226" s="65"/>
      <c r="H2226" s="65" t="s">
        <v>2339</v>
      </c>
      <c r="I2226" s="127">
        <v>44580</v>
      </c>
      <c r="J2226" s="66" t="s">
        <v>2379</v>
      </c>
      <c r="K2226" s="83" t="s">
        <v>2450</v>
      </c>
      <c r="L2226" s="30">
        <v>51296</v>
      </c>
      <c r="M2226" s="83" t="str">
        <f>VLOOKUP(L2226,Kardex!$A$1:$I$4996,2,FALSE)</f>
        <v>ARAIZA ARREOLA GLENDA JANET</v>
      </c>
      <c r="N2226" s="83" t="str">
        <f>VLOOKUP(L2226,Kardex!$A$1:$I$4996,4,FALSE)</f>
        <v>EJECUTIVO DE SERVICIO</v>
      </c>
      <c r="O2226" s="83" t="str">
        <f>VLOOKUP(L2226,Kardex!$A$1:$I$4996,5,FALSE)</f>
        <v>BAJA</v>
      </c>
      <c r="P2226" s="49">
        <v>0.3</v>
      </c>
      <c r="Q2226" s="120">
        <f t="shared" si="69"/>
        <v>20.999699999999997</v>
      </c>
    </row>
    <row r="2227" spans="1:17" s="125" customFormat="1" ht="12" customHeight="1">
      <c r="A2227" s="83" t="s">
        <v>2311</v>
      </c>
      <c r="B2227" s="84" t="s">
        <v>1249</v>
      </c>
      <c r="C2227" s="34">
        <v>4011900280617</v>
      </c>
      <c r="D2227" s="35">
        <v>1394.46</v>
      </c>
      <c r="E2227" s="67">
        <f t="shared" si="68"/>
        <v>209.16900000000001</v>
      </c>
      <c r="F2227" s="68">
        <v>0.15</v>
      </c>
      <c r="G2227" s="65"/>
      <c r="H2227" s="65" t="s">
        <v>2308</v>
      </c>
      <c r="I2227" s="127">
        <v>44580</v>
      </c>
      <c r="J2227" s="66" t="s">
        <v>2379</v>
      </c>
      <c r="K2227" s="83" t="s">
        <v>4548</v>
      </c>
      <c r="L2227" s="30">
        <v>62525</v>
      </c>
      <c r="M2227" s="83" t="str">
        <f>VLOOKUP(L2227,Kardex!$A$1:$I$4996,2,FALSE)</f>
        <v>BAIDON ROMANO ABRAHAM</v>
      </c>
      <c r="N2227" s="83" t="str">
        <f>VLOOKUP(L2227,Kardex!$A$1:$I$4996,4,FALSE)</f>
        <v>DIRECTOR DE CENTRO FINANCIERO</v>
      </c>
      <c r="O2227" s="83" t="str">
        <f>VLOOKUP(L2227,Kardex!$A$1:$I$4996,5,FALSE)</f>
        <v>CD MX JULIO VERNE POLANCO</v>
      </c>
      <c r="P2227" s="49">
        <v>0.3</v>
      </c>
      <c r="Q2227" s="120">
        <f t="shared" si="69"/>
        <v>62.750700000000002</v>
      </c>
    </row>
    <row r="2228" spans="1:17" s="125" customFormat="1" ht="12" customHeight="1">
      <c r="A2228" s="83" t="s">
        <v>2311</v>
      </c>
      <c r="B2228" s="84" t="s">
        <v>1249</v>
      </c>
      <c r="C2228" s="34">
        <v>4011900293312</v>
      </c>
      <c r="D2228" s="35">
        <v>4302.2700000000004</v>
      </c>
      <c r="E2228" s="67">
        <f t="shared" si="68"/>
        <v>645.34050000000002</v>
      </c>
      <c r="F2228" s="68">
        <v>0.15</v>
      </c>
      <c r="G2228" s="65"/>
      <c r="H2228" s="65" t="s">
        <v>2308</v>
      </c>
      <c r="I2228" s="127">
        <v>44580</v>
      </c>
      <c r="J2228" s="66" t="s">
        <v>2379</v>
      </c>
      <c r="K2228" s="83" t="s">
        <v>4549</v>
      </c>
      <c r="L2228" s="30">
        <v>62304</v>
      </c>
      <c r="M2228" s="83" t="str">
        <f>VLOOKUP(L2228,Kardex!$A$1:$I$4996,2,FALSE)</f>
        <v>MORENO CONTRERAS RODRIGO</v>
      </c>
      <c r="N2228" s="83" t="str">
        <f>VLOOKUP(L2228,Kardex!$A$1:$I$4996,4,FALSE)</f>
        <v>ASESOR</v>
      </c>
      <c r="O2228" s="83" t="str">
        <f>VLOOKUP(L2228,Kardex!$A$1:$I$4996,5,FALSE)</f>
        <v>JAL GDL PLAZA MEXICO</v>
      </c>
      <c r="P2228" s="49">
        <v>0.3</v>
      </c>
      <c r="Q2228" s="120">
        <f t="shared" si="69"/>
        <v>193.60214999999999</v>
      </c>
    </row>
    <row r="2229" spans="1:17" s="125" customFormat="1" ht="12" customHeight="1">
      <c r="A2229" s="83" t="s">
        <v>2311</v>
      </c>
      <c r="B2229" s="84" t="s">
        <v>1249</v>
      </c>
      <c r="C2229" s="34">
        <v>4011900469227</v>
      </c>
      <c r="D2229" s="35">
        <v>5007.13</v>
      </c>
      <c r="E2229" s="67">
        <f t="shared" si="68"/>
        <v>751.06949999999995</v>
      </c>
      <c r="F2229" s="68">
        <v>0.15</v>
      </c>
      <c r="G2229" s="65"/>
      <c r="H2229" s="65" t="s">
        <v>2266</v>
      </c>
      <c r="I2229" s="127">
        <v>44580</v>
      </c>
      <c r="J2229" s="66" t="s">
        <v>2379</v>
      </c>
      <c r="K2229" s="83" t="s">
        <v>4550</v>
      </c>
      <c r="L2229" s="30">
        <v>60387</v>
      </c>
      <c r="M2229" s="83" t="str">
        <f>VLOOKUP(L2229,Kardex!$A$1:$I$4996,2,FALSE)</f>
        <v>FONTES ARAQUE JUDITH</v>
      </c>
      <c r="N2229" s="83" t="str">
        <f>VLOOKUP(L2229,Kardex!$A$1:$I$4996,4,FALSE)</f>
        <v>SUBDIRECTOR DE PROMOCION</v>
      </c>
      <c r="O2229" s="83" t="str">
        <f>VLOOKUP(L2229,Kardex!$A$1:$I$4996,5,FALSE)</f>
        <v>BC TIJUANA PASEO</v>
      </c>
      <c r="P2229" s="49">
        <v>0.3</v>
      </c>
      <c r="Q2229" s="120">
        <f t="shared" si="69"/>
        <v>225.32084999999998</v>
      </c>
    </row>
    <row r="2230" spans="1:17" s="125" customFormat="1" ht="12" customHeight="1">
      <c r="A2230" s="83" t="s">
        <v>2311</v>
      </c>
      <c r="B2230" s="84" t="s">
        <v>1249</v>
      </c>
      <c r="C2230" s="34">
        <v>4012000011622</v>
      </c>
      <c r="D2230" s="35">
        <v>6777.3</v>
      </c>
      <c r="E2230" s="67">
        <f t="shared" si="68"/>
        <v>1016.595</v>
      </c>
      <c r="F2230" s="68">
        <v>0.15</v>
      </c>
      <c r="G2230" s="65"/>
      <c r="H2230" s="65" t="s">
        <v>2266</v>
      </c>
      <c r="I2230" s="127">
        <v>44580</v>
      </c>
      <c r="J2230" s="66" t="s">
        <v>2379</v>
      </c>
      <c r="K2230" s="83" t="s">
        <v>3708</v>
      </c>
      <c r="L2230" s="30">
        <v>52704</v>
      </c>
      <c r="M2230" s="83" t="str">
        <f>VLOOKUP(L2230,Kardex!$A$1:$I$4996,2,FALSE)</f>
        <v>HERNANDEZ HINOJOSA RICARDO</v>
      </c>
      <c r="N2230" s="83" t="str">
        <f>VLOOKUP(L2230,Kardex!$A$1:$I$4996,4,FALSE)</f>
        <v>SUBDIRECTOR DE CENTRO FINANCIERO</v>
      </c>
      <c r="O2230" s="83" t="str">
        <f>VLOOKUP(L2230,Kardex!$A$1:$I$4996,5,FALSE)</f>
        <v>GTO IRAPUATO</v>
      </c>
      <c r="P2230" s="49">
        <v>0.3</v>
      </c>
      <c r="Q2230" s="120">
        <f t="shared" si="69"/>
        <v>304.9785</v>
      </c>
    </row>
    <row r="2231" spans="1:17" s="125" customFormat="1" ht="12" customHeight="1">
      <c r="A2231" s="83" t="s">
        <v>2311</v>
      </c>
      <c r="B2231" s="84" t="s">
        <v>1249</v>
      </c>
      <c r="C2231" s="34">
        <v>4012000012426</v>
      </c>
      <c r="D2231" s="35">
        <v>8795.43</v>
      </c>
      <c r="E2231" s="67">
        <f t="shared" si="68"/>
        <v>1319.3145</v>
      </c>
      <c r="F2231" s="68">
        <v>0.15</v>
      </c>
      <c r="G2231" s="65"/>
      <c r="H2231" s="65" t="s">
        <v>2266</v>
      </c>
      <c r="I2231" s="127">
        <v>44580</v>
      </c>
      <c r="J2231" s="66" t="s">
        <v>2379</v>
      </c>
      <c r="K2231" s="83" t="s">
        <v>4551</v>
      </c>
      <c r="L2231" s="30">
        <v>63416</v>
      </c>
      <c r="M2231" s="83" t="str">
        <f>VLOOKUP(L2231,Kardex!$A$1:$I$4996,2,FALSE)</f>
        <v>CREDITO</v>
      </c>
      <c r="N2231" s="83" t="str">
        <f>VLOOKUP(L2231,Kardex!$A$1:$I$4996,4,FALSE)</f>
        <v>CREDITO</v>
      </c>
      <c r="O2231" s="83" t="str">
        <f>VLOOKUP(L2231,Kardex!$A$1:$I$4996,5,FALSE)</f>
        <v>CREDITO</v>
      </c>
      <c r="P2231" s="49">
        <v>0.3</v>
      </c>
      <c r="Q2231" s="120">
        <f t="shared" si="69"/>
        <v>395.79434999999995</v>
      </c>
    </row>
    <row r="2232" spans="1:17" s="125" customFormat="1" ht="12" customHeight="1">
      <c r="A2232" s="83" t="s">
        <v>2311</v>
      </c>
      <c r="B2232" s="84" t="s">
        <v>1249</v>
      </c>
      <c r="C2232" s="34">
        <v>4012000019035</v>
      </c>
      <c r="D2232" s="35">
        <v>5103.2</v>
      </c>
      <c r="E2232" s="67">
        <f t="shared" si="68"/>
        <v>765.4799999999999</v>
      </c>
      <c r="F2232" s="68">
        <v>0.15</v>
      </c>
      <c r="G2232" s="65"/>
      <c r="H2232" s="65" t="s">
        <v>2266</v>
      </c>
      <c r="I2232" s="127">
        <v>44580</v>
      </c>
      <c r="J2232" s="66" t="s">
        <v>2379</v>
      </c>
      <c r="K2232" s="83" t="s">
        <v>4552</v>
      </c>
      <c r="L2232" s="30">
        <v>52518</v>
      </c>
      <c r="M2232" s="83" t="str">
        <f>VLOOKUP(L2232,Kardex!$A$1:$I$4996,2,FALSE)</f>
        <v>SILVA RINCON MARIA DEL ROSARIO</v>
      </c>
      <c r="N2232" s="83" t="str">
        <f>VLOOKUP(L2232,Kardex!$A$1:$I$4996,4,FALSE)</f>
        <v>ASESOR</v>
      </c>
      <c r="O2232" s="83" t="str">
        <f>VLOOKUP(L2232,Kardex!$A$1:$I$4996,5,FALSE)</f>
        <v>JAL GDL ARCOS VALLARTA</v>
      </c>
      <c r="P2232" s="49">
        <v>0.3</v>
      </c>
      <c r="Q2232" s="120">
        <f t="shared" si="69"/>
        <v>229.64399999999998</v>
      </c>
    </row>
    <row r="2233" spans="1:17" s="125" customFormat="1" ht="12" customHeight="1">
      <c r="A2233" s="83" t="s">
        <v>2311</v>
      </c>
      <c r="B2233" s="84" t="s">
        <v>1249</v>
      </c>
      <c r="C2233" s="34">
        <v>4012000561954</v>
      </c>
      <c r="D2233" s="35">
        <v>1254.76</v>
      </c>
      <c r="E2233" s="67">
        <f t="shared" si="68"/>
        <v>188.214</v>
      </c>
      <c r="F2233" s="68">
        <v>0.15</v>
      </c>
      <c r="G2233" s="65"/>
      <c r="H2233" s="65" t="s">
        <v>2265</v>
      </c>
      <c r="I2233" s="127">
        <v>44580</v>
      </c>
      <c r="J2233" s="66" t="s">
        <v>2379</v>
      </c>
      <c r="K2233" s="83" t="s">
        <v>4553</v>
      </c>
      <c r="L2233" s="30">
        <v>64024</v>
      </c>
      <c r="M2233" s="83" t="str">
        <f>VLOOKUP(L2233,Kardex!$A$1:$I$4996,2,FALSE)</f>
        <v>JIMENEZ CASTRO ERICKA MICHELLE</v>
      </c>
      <c r="N2233" s="83" t="str">
        <f>VLOOKUP(L2233,Kardex!$A$1:$I$4996,4,FALSE)</f>
        <v>ASESOR</v>
      </c>
      <c r="O2233" s="83" t="str">
        <f>VLOOKUP(L2233,Kardex!$A$1:$I$4996,5,FALSE)</f>
        <v>BAJA</v>
      </c>
      <c r="P2233" s="49">
        <v>0.3</v>
      </c>
      <c r="Q2233" s="120">
        <f t="shared" si="69"/>
        <v>56.464199999999998</v>
      </c>
    </row>
    <row r="2234" spans="1:17" s="125" customFormat="1" ht="12" customHeight="1">
      <c r="A2234" s="83" t="s">
        <v>2311</v>
      </c>
      <c r="B2234" s="84" t="s">
        <v>1249</v>
      </c>
      <c r="C2234" s="34">
        <v>4012100036649</v>
      </c>
      <c r="D2234" s="35">
        <v>2349.92</v>
      </c>
      <c r="E2234" s="67">
        <f t="shared" ref="E2234:E2297" si="70">+D2234*F2234</f>
        <v>352.488</v>
      </c>
      <c r="F2234" s="68">
        <v>0.15</v>
      </c>
      <c r="G2234" s="65"/>
      <c r="H2234" s="65" t="s">
        <v>2308</v>
      </c>
      <c r="I2234" s="127">
        <v>44580</v>
      </c>
      <c r="J2234" s="66" t="s">
        <v>2379</v>
      </c>
      <c r="K2234" s="83" t="s">
        <v>4554</v>
      </c>
      <c r="L2234" s="30">
        <v>96353</v>
      </c>
      <c r="M2234" s="83" t="str">
        <f>VLOOKUP(L2234,Kardex!$A$1:$I$4996,2,FALSE)</f>
        <v>RODRIGUEZ HERNANDEZ BLANCA ESTELA</v>
      </c>
      <c r="N2234" s="83" t="str">
        <f>VLOOKUP(L2234,Kardex!$A$1:$I$4996,4,FALSE)</f>
        <v>ASESOR</v>
      </c>
      <c r="O2234" s="83" t="str">
        <f>VLOOKUP(L2234,Kardex!$A$1:$I$4996,5,FALSE)</f>
        <v>GTO SMA CENTRO</v>
      </c>
      <c r="P2234" s="49">
        <v>0.3</v>
      </c>
      <c r="Q2234" s="120">
        <f t="shared" ref="Q2234:Q2297" si="71">E2234*P2234</f>
        <v>105.74639999999999</v>
      </c>
    </row>
    <row r="2235" spans="1:17" s="125" customFormat="1" ht="12" customHeight="1">
      <c r="A2235" s="83" t="s">
        <v>2311</v>
      </c>
      <c r="B2235" s="84" t="s">
        <v>1249</v>
      </c>
      <c r="C2235" s="34">
        <v>4012100147150</v>
      </c>
      <c r="D2235" s="35">
        <v>440.02</v>
      </c>
      <c r="E2235" s="67">
        <f t="shared" si="70"/>
        <v>57.199999999999996</v>
      </c>
      <c r="F2235" s="68">
        <v>0.12999409117767374</v>
      </c>
      <c r="G2235" s="65"/>
      <c r="H2235" s="65" t="s">
        <v>2339</v>
      </c>
      <c r="I2235" s="127">
        <v>44580</v>
      </c>
      <c r="J2235" s="66" t="s">
        <v>2379</v>
      </c>
      <c r="K2235" s="83" t="s">
        <v>2434</v>
      </c>
      <c r="L2235" s="30">
        <v>99999</v>
      </c>
      <c r="M2235" s="83" t="str">
        <f>VLOOKUP(L2235,Kardex!$A$1:$I$4996,2,FALSE)</f>
        <v>SEGUROS</v>
      </c>
      <c r="N2235" s="83" t="str">
        <f>VLOOKUP(L2235,Kardex!$A$1:$I$4996,4,FALSE)</f>
        <v>SEGUROS</v>
      </c>
      <c r="O2235" s="83" t="str">
        <f>VLOOKUP(L2235,Kardex!$A$1:$I$4996,5,FALSE)</f>
        <v>SEGUROS</v>
      </c>
      <c r="P2235" s="49">
        <v>0.3</v>
      </c>
      <c r="Q2235" s="120">
        <f t="shared" si="71"/>
        <v>17.159999999999997</v>
      </c>
    </row>
    <row r="2236" spans="1:17" s="125" customFormat="1" ht="12" customHeight="1">
      <c r="A2236" s="83" t="s">
        <v>2311</v>
      </c>
      <c r="B2236" s="84" t="s">
        <v>1249</v>
      </c>
      <c r="C2236" s="34">
        <v>4012100318000</v>
      </c>
      <c r="D2236" s="35">
        <v>3758.13</v>
      </c>
      <c r="E2236" s="67">
        <f t="shared" si="70"/>
        <v>488.55</v>
      </c>
      <c r="F2236" s="68">
        <v>0.1299981639804903</v>
      </c>
      <c r="G2236" s="65"/>
      <c r="H2236" s="65" t="s">
        <v>2266</v>
      </c>
      <c r="I2236" s="127">
        <v>44580</v>
      </c>
      <c r="J2236" s="66" t="s">
        <v>2322</v>
      </c>
      <c r="K2236" s="83" t="s">
        <v>3515</v>
      </c>
      <c r="L2236" s="30">
        <v>60899</v>
      </c>
      <c r="M2236" s="83" t="str">
        <f>VLOOKUP(L2236,Kardex!$A$1:$I$4996,2,FALSE)</f>
        <v>TAMAYO RODRIGUEZ CESAR</v>
      </c>
      <c r="N2236" s="83" t="str">
        <f>VLOOKUP(L2236,Kardex!$A$1:$I$4996,4,FALSE)</f>
        <v>DIRECTOR DE PROMOCION</v>
      </c>
      <c r="O2236" s="83" t="str">
        <f>VLOOKUP(L2236,Kardex!$A$1:$I$4996,5,FALSE)</f>
        <v>SIN CULIACAN TORRE STA MARIA</v>
      </c>
      <c r="P2236" s="49">
        <v>0.3</v>
      </c>
      <c r="Q2236" s="120">
        <f t="shared" si="71"/>
        <v>146.565</v>
      </c>
    </row>
    <row r="2237" spans="1:17" s="125" customFormat="1" ht="12" customHeight="1">
      <c r="A2237" s="83" t="s">
        <v>2311</v>
      </c>
      <c r="B2237" s="84" t="s">
        <v>1249</v>
      </c>
      <c r="C2237" s="34">
        <v>4012100321610</v>
      </c>
      <c r="D2237" s="35">
        <v>-2614.08</v>
      </c>
      <c r="E2237" s="67">
        <f t="shared" si="70"/>
        <v>-392.11199999999997</v>
      </c>
      <c r="F2237" s="68">
        <v>0.15</v>
      </c>
      <c r="G2237" s="65"/>
      <c r="H2237" s="65" t="s">
        <v>2266</v>
      </c>
      <c r="I2237" s="127">
        <v>44580</v>
      </c>
      <c r="J2237" s="66" t="s">
        <v>2322</v>
      </c>
      <c r="K2237" s="83" t="s">
        <v>4555</v>
      </c>
      <c r="L2237" s="30">
        <v>62708</v>
      </c>
      <c r="M2237" s="83" t="str">
        <f>VLOOKUP(L2237,Kardex!$A$1:$I$4996,2,FALSE)</f>
        <v>ASTORGA SARABIA SILVIA PATRICIA</v>
      </c>
      <c r="N2237" s="83" t="str">
        <f>VLOOKUP(L2237,Kardex!$A$1:$I$4996,4,FALSE)</f>
        <v>ASESOR</v>
      </c>
      <c r="O2237" s="83" t="str">
        <f>VLOOKUP(L2237,Kardex!$A$1:$I$4996,5,FALSE)</f>
        <v>JAL GDL PLAZA MEXICO</v>
      </c>
      <c r="P2237" s="49">
        <v>0.3</v>
      </c>
      <c r="Q2237" s="120">
        <f t="shared" si="71"/>
        <v>-117.63359999999999</v>
      </c>
    </row>
    <row r="2238" spans="1:17" s="125" customFormat="1" ht="12" customHeight="1">
      <c r="A2238" s="83" t="s">
        <v>2311</v>
      </c>
      <c r="B2238" s="84" t="s">
        <v>1249</v>
      </c>
      <c r="C2238" s="34">
        <v>4012100351033</v>
      </c>
      <c r="D2238" s="35">
        <v>343.74</v>
      </c>
      <c r="E2238" s="67">
        <f t="shared" si="70"/>
        <v>51.561</v>
      </c>
      <c r="F2238" s="68">
        <v>0.15</v>
      </c>
      <c r="G2238" s="65"/>
      <c r="H2238" s="65" t="s">
        <v>2339</v>
      </c>
      <c r="I2238" s="127">
        <v>44580</v>
      </c>
      <c r="J2238" s="66" t="s">
        <v>2322</v>
      </c>
      <c r="K2238" s="83" t="s">
        <v>3537</v>
      </c>
      <c r="L2238" s="30">
        <v>62668</v>
      </c>
      <c r="M2238" s="83" t="str">
        <f>VLOOKUP(L2238,Kardex!$A$1:$I$4996,2,FALSE)</f>
        <v>MARTINEZ BECERRA GRISELDA</v>
      </c>
      <c r="N2238" s="83" t="str">
        <f>VLOOKUP(L2238,Kardex!$A$1:$I$4996,4,FALSE)</f>
        <v>EJECUTIVO DE SERVICIO</v>
      </c>
      <c r="O2238" s="83" t="str">
        <f>VLOOKUP(L2238,Kardex!$A$1:$I$4996,5,FALSE)</f>
        <v>JAL MARINA VALLARTA</v>
      </c>
      <c r="P2238" s="49">
        <v>0.3</v>
      </c>
      <c r="Q2238" s="120">
        <f t="shared" si="71"/>
        <v>15.468299999999999</v>
      </c>
    </row>
    <row r="2239" spans="1:17" s="125" customFormat="1" ht="12" customHeight="1">
      <c r="A2239" s="83" t="s">
        <v>2311</v>
      </c>
      <c r="B2239" s="84" t="s">
        <v>1249</v>
      </c>
      <c r="C2239" s="34">
        <v>4012200001837</v>
      </c>
      <c r="D2239" s="35">
        <v>8895.4599999999991</v>
      </c>
      <c r="E2239" s="67">
        <f t="shared" si="70"/>
        <v>1334.3189999999997</v>
      </c>
      <c r="F2239" s="68">
        <v>0.15</v>
      </c>
      <c r="G2239" s="65"/>
      <c r="H2239" s="65" t="s">
        <v>2266</v>
      </c>
      <c r="I2239" s="127">
        <v>44580</v>
      </c>
      <c r="J2239" s="66" t="s">
        <v>2322</v>
      </c>
      <c r="K2239" s="83" t="s">
        <v>4556</v>
      </c>
      <c r="L2239" s="30">
        <v>64380</v>
      </c>
      <c r="M2239" s="83" t="str">
        <f>VLOOKUP(L2239,Kardex!$A$1:$I$4996,2,FALSE)</f>
        <v>FAZ ROBLES MARIA ESTHER</v>
      </c>
      <c r="N2239" s="83" t="str">
        <f>VLOOKUP(L2239,Kardex!$A$1:$I$4996,4,FALSE)</f>
        <v>ASESOR BANCA SOLUCIONES</v>
      </c>
      <c r="O2239" s="83" t="str">
        <f>VLOOKUP(L2239,Kardex!$A$1:$I$4996,5,FALSE)</f>
        <v>SLP SAN LUIS POTOSI PEDREGAL</v>
      </c>
      <c r="P2239" s="49">
        <v>0.3</v>
      </c>
      <c r="Q2239" s="120">
        <f t="shared" si="71"/>
        <v>400.2956999999999</v>
      </c>
    </row>
    <row r="2240" spans="1:17" s="125" customFormat="1" ht="12" customHeight="1">
      <c r="A2240" s="83" t="s">
        <v>2311</v>
      </c>
      <c r="B2240" s="84" t="s">
        <v>1249</v>
      </c>
      <c r="C2240" s="34">
        <v>4012200004449</v>
      </c>
      <c r="D2240" s="35">
        <v>312.27</v>
      </c>
      <c r="E2240" s="67">
        <f t="shared" si="70"/>
        <v>46.840499999999999</v>
      </c>
      <c r="F2240" s="68">
        <v>0.15</v>
      </c>
      <c r="G2240" s="65"/>
      <c r="H2240" s="65" t="s">
        <v>2339</v>
      </c>
      <c r="I2240" s="127">
        <v>44580</v>
      </c>
      <c r="J2240" s="66" t="s">
        <v>2322</v>
      </c>
      <c r="K2240" s="83" t="s">
        <v>4450</v>
      </c>
      <c r="L2240" s="30">
        <v>61087</v>
      </c>
      <c r="M2240" s="83" t="str">
        <f>VLOOKUP(L2240,Kardex!$A$1:$I$4996,2,FALSE)</f>
        <v>CALDERON PANIAGUA FERMIN</v>
      </c>
      <c r="N2240" s="83" t="str">
        <f>VLOOKUP(L2240,Kardex!$A$1:$I$4996,4,FALSE)</f>
        <v>ASESOR</v>
      </c>
      <c r="O2240" s="83" t="str">
        <f>VLOOKUP(L2240,Kardex!$A$1:$I$4996,5,FALSE)</f>
        <v>CD MX JULIO VERNE POLANCO</v>
      </c>
      <c r="P2240" s="49">
        <v>0.3</v>
      </c>
      <c r="Q2240" s="120">
        <f t="shared" si="71"/>
        <v>14.052149999999999</v>
      </c>
    </row>
    <row r="2241" spans="1:17" s="125" customFormat="1" ht="12" customHeight="1">
      <c r="A2241" s="83" t="s">
        <v>2311</v>
      </c>
      <c r="B2241" s="84" t="s">
        <v>1249</v>
      </c>
      <c r="C2241" s="34">
        <v>4012200004557</v>
      </c>
      <c r="D2241" s="35">
        <v>484.21</v>
      </c>
      <c r="E2241" s="67">
        <f t="shared" si="70"/>
        <v>72.631499999999988</v>
      </c>
      <c r="F2241" s="68">
        <v>0.15</v>
      </c>
      <c r="G2241" s="65"/>
      <c r="H2241" s="65" t="s">
        <v>2339</v>
      </c>
      <c r="I2241" s="127">
        <v>44580</v>
      </c>
      <c r="J2241" s="66" t="s">
        <v>2322</v>
      </c>
      <c r="K2241" s="83" t="s">
        <v>4450</v>
      </c>
      <c r="L2241" s="30">
        <v>61087</v>
      </c>
      <c r="M2241" s="83" t="str">
        <f>VLOOKUP(L2241,Kardex!$A$1:$I$4996,2,FALSE)</f>
        <v>CALDERON PANIAGUA FERMIN</v>
      </c>
      <c r="N2241" s="83" t="str">
        <f>VLOOKUP(L2241,Kardex!$A$1:$I$4996,4,FALSE)</f>
        <v>ASESOR</v>
      </c>
      <c r="O2241" s="83" t="str">
        <f>VLOOKUP(L2241,Kardex!$A$1:$I$4996,5,FALSE)</f>
        <v>CD MX JULIO VERNE POLANCO</v>
      </c>
      <c r="P2241" s="49">
        <v>0.3</v>
      </c>
      <c r="Q2241" s="120">
        <f t="shared" si="71"/>
        <v>21.789449999999995</v>
      </c>
    </row>
    <row r="2242" spans="1:17" s="125" customFormat="1" ht="12" customHeight="1">
      <c r="A2242" s="83" t="s">
        <v>2311</v>
      </c>
      <c r="B2242" s="84" t="s">
        <v>1249</v>
      </c>
      <c r="C2242" s="34">
        <v>4012200005138</v>
      </c>
      <c r="D2242" s="35">
        <v>4962.8999999999996</v>
      </c>
      <c r="E2242" s="67">
        <f t="shared" si="70"/>
        <v>744.43499999999995</v>
      </c>
      <c r="F2242" s="68">
        <v>0.15</v>
      </c>
      <c r="G2242" s="65"/>
      <c r="H2242" s="65" t="s">
        <v>2266</v>
      </c>
      <c r="I2242" s="127">
        <v>44580</v>
      </c>
      <c r="J2242" s="66" t="s">
        <v>2322</v>
      </c>
      <c r="K2242" s="83" t="s">
        <v>4557</v>
      </c>
      <c r="L2242" s="30">
        <v>99999</v>
      </c>
      <c r="M2242" s="83" t="str">
        <f>VLOOKUP(L2242,Kardex!$A$1:$I$4996,2,FALSE)</f>
        <v>SEGUROS</v>
      </c>
      <c r="N2242" s="83" t="str">
        <f>VLOOKUP(L2242,Kardex!$A$1:$I$4996,4,FALSE)</f>
        <v>SEGUROS</v>
      </c>
      <c r="O2242" s="83" t="str">
        <f>VLOOKUP(L2242,Kardex!$A$1:$I$4996,5,FALSE)</f>
        <v>SEGUROS</v>
      </c>
      <c r="P2242" s="49">
        <v>0.3</v>
      </c>
      <c r="Q2242" s="120">
        <f t="shared" si="71"/>
        <v>223.33049999999997</v>
      </c>
    </row>
    <row r="2243" spans="1:17" s="125" customFormat="1" ht="12" customHeight="1">
      <c r="A2243" s="83" t="s">
        <v>2311</v>
      </c>
      <c r="B2243" s="84" t="s">
        <v>1249</v>
      </c>
      <c r="C2243" s="34">
        <v>4012200005601</v>
      </c>
      <c r="D2243" s="35">
        <v>3031.66</v>
      </c>
      <c r="E2243" s="67">
        <f t="shared" si="70"/>
        <v>454.74899999999997</v>
      </c>
      <c r="F2243" s="68">
        <v>0.15</v>
      </c>
      <c r="G2243" s="65"/>
      <c r="H2243" s="65" t="s">
        <v>2308</v>
      </c>
      <c r="I2243" s="127">
        <v>44580</v>
      </c>
      <c r="J2243" s="66" t="s">
        <v>2322</v>
      </c>
      <c r="K2243" s="83" t="s">
        <v>4558</v>
      </c>
      <c r="L2243" s="30">
        <v>64283</v>
      </c>
      <c r="M2243" s="83" t="str">
        <f>VLOOKUP(L2243,Kardex!$A$1:$I$4996,2,FALSE)</f>
        <v>ASCENCIO DELGADO ROSA GUADALUPE</v>
      </c>
      <c r="N2243" s="83" t="str">
        <f>VLOOKUP(L2243,Kardex!$A$1:$I$4996,4,FALSE)</f>
        <v>ASESOR BANCA SOLUCIONES</v>
      </c>
      <c r="O2243" s="83" t="str">
        <f>VLOOKUP(L2243,Kardex!$A$1:$I$4996,5,FALSE)</f>
        <v>JAL ZAPOPAN MARIANO OTERO</v>
      </c>
      <c r="P2243" s="49">
        <v>0.3</v>
      </c>
      <c r="Q2243" s="120">
        <f t="shared" si="71"/>
        <v>136.42469999999997</v>
      </c>
    </row>
    <row r="2244" spans="1:17" s="125" customFormat="1" ht="12" customHeight="1">
      <c r="A2244" s="83" t="s">
        <v>2311</v>
      </c>
      <c r="B2244" s="84" t="s">
        <v>1249</v>
      </c>
      <c r="C2244" s="34">
        <v>4012200005601</v>
      </c>
      <c r="D2244" s="35">
        <v>3031.66</v>
      </c>
      <c r="E2244" s="67">
        <f t="shared" si="70"/>
        <v>454.74899999999997</v>
      </c>
      <c r="F2244" s="68">
        <v>0.15</v>
      </c>
      <c r="G2244" s="65"/>
      <c r="H2244" s="65" t="s">
        <v>2308</v>
      </c>
      <c r="I2244" s="127">
        <v>44580</v>
      </c>
      <c r="J2244" s="66" t="s">
        <v>2322</v>
      </c>
      <c r="K2244" s="83" t="s">
        <v>4558</v>
      </c>
      <c r="L2244" s="30">
        <v>64283</v>
      </c>
      <c r="M2244" s="83" t="str">
        <f>VLOOKUP(L2244,Kardex!$A$1:$I$4996,2,FALSE)</f>
        <v>ASCENCIO DELGADO ROSA GUADALUPE</v>
      </c>
      <c r="N2244" s="83" t="str">
        <f>VLOOKUP(L2244,Kardex!$A$1:$I$4996,4,FALSE)</f>
        <v>ASESOR BANCA SOLUCIONES</v>
      </c>
      <c r="O2244" s="83" t="str">
        <f>VLOOKUP(L2244,Kardex!$A$1:$I$4996,5,FALSE)</f>
        <v>JAL ZAPOPAN MARIANO OTERO</v>
      </c>
      <c r="P2244" s="49">
        <v>0.3</v>
      </c>
      <c r="Q2244" s="120">
        <f t="shared" si="71"/>
        <v>136.42469999999997</v>
      </c>
    </row>
    <row r="2245" spans="1:17" s="125" customFormat="1" ht="12" customHeight="1">
      <c r="A2245" s="83" t="s">
        <v>2311</v>
      </c>
      <c r="B2245" s="84" t="s">
        <v>1249</v>
      </c>
      <c r="C2245" s="34">
        <v>4012200005783</v>
      </c>
      <c r="D2245" s="35">
        <v>4786.43</v>
      </c>
      <c r="E2245" s="67">
        <f t="shared" si="70"/>
        <v>717.96450000000004</v>
      </c>
      <c r="F2245" s="68">
        <v>0.15</v>
      </c>
      <c r="G2245" s="65"/>
      <c r="H2245" s="65" t="s">
        <v>2266</v>
      </c>
      <c r="I2245" s="127">
        <v>44580</v>
      </c>
      <c r="J2245" s="66" t="s">
        <v>2322</v>
      </c>
      <c r="K2245" s="83" t="s">
        <v>4559</v>
      </c>
      <c r="L2245" s="30">
        <v>64517</v>
      </c>
      <c r="M2245" s="83" t="str">
        <f>VLOOKUP(L2245,Kardex!$A$1:$I$4996,2,FALSE)</f>
        <v>SOTO GONZALEZ PAULINA</v>
      </c>
      <c r="N2245" s="83" t="str">
        <f>VLOOKUP(L2245,Kardex!$A$1:$I$4996,4,FALSE)</f>
        <v>ASESOR PATRIMONIAL</v>
      </c>
      <c r="O2245" s="83" t="str">
        <f>VLOOKUP(L2245,Kardex!$A$1:$I$4996,5,FALSE)</f>
        <v>CHIS TUX GUT BEL. DOMINGUEZ</v>
      </c>
      <c r="P2245" s="49">
        <v>0.3</v>
      </c>
      <c r="Q2245" s="120">
        <f t="shared" si="71"/>
        <v>215.38935000000001</v>
      </c>
    </row>
    <row r="2246" spans="1:17" s="125" customFormat="1" ht="12" customHeight="1">
      <c r="A2246" s="83" t="s">
        <v>2311</v>
      </c>
      <c r="B2246" s="84" t="s">
        <v>1249</v>
      </c>
      <c r="C2246" s="34">
        <v>4012200006562</v>
      </c>
      <c r="D2246" s="35">
        <v>4907.92</v>
      </c>
      <c r="E2246" s="67">
        <f t="shared" si="70"/>
        <v>736.18799999999999</v>
      </c>
      <c r="F2246" s="68">
        <v>0.15</v>
      </c>
      <c r="G2246" s="65"/>
      <c r="H2246" s="65" t="s">
        <v>2266</v>
      </c>
      <c r="I2246" s="127">
        <v>44580</v>
      </c>
      <c r="J2246" s="66" t="s">
        <v>2379</v>
      </c>
      <c r="K2246" s="83" t="s">
        <v>4560</v>
      </c>
      <c r="L2246" s="30">
        <v>60361</v>
      </c>
      <c r="M2246" s="83" t="str">
        <f>VLOOKUP(L2246,Kardex!$A$1:$I$4996,2,FALSE)</f>
        <v>GUILLEN AGUILAR MARCO AURELIO</v>
      </c>
      <c r="N2246" s="83" t="str">
        <f>VLOOKUP(L2246,Kardex!$A$1:$I$4996,4,FALSE)</f>
        <v>SUBDIRECTOR DE PROMOCION</v>
      </c>
      <c r="O2246" s="83" t="str">
        <f>VLOOKUP(L2246,Kardex!$A$1:$I$4996,5,FALSE)</f>
        <v>CD MX SANTA FE GLEZ CAMARENA</v>
      </c>
      <c r="P2246" s="49">
        <v>0.3</v>
      </c>
      <c r="Q2246" s="120">
        <f t="shared" si="71"/>
        <v>220.85639999999998</v>
      </c>
    </row>
    <row r="2247" spans="1:17" s="125" customFormat="1" ht="12" customHeight="1">
      <c r="A2247" s="83" t="s">
        <v>2311</v>
      </c>
      <c r="B2247" s="84" t="s">
        <v>1249</v>
      </c>
      <c r="C2247" s="34">
        <v>4012200010443</v>
      </c>
      <c r="D2247" s="35">
        <v>3934.55</v>
      </c>
      <c r="E2247" s="67">
        <f t="shared" si="70"/>
        <v>590.1825</v>
      </c>
      <c r="F2247" s="68">
        <v>0.15</v>
      </c>
      <c r="G2247" s="65"/>
      <c r="H2247" s="65" t="s">
        <v>2266</v>
      </c>
      <c r="I2247" s="127">
        <v>44580</v>
      </c>
      <c r="J2247" s="66" t="s">
        <v>2379</v>
      </c>
      <c r="K2247" s="83" t="s">
        <v>3958</v>
      </c>
      <c r="L2247" s="30">
        <v>97864</v>
      </c>
      <c r="M2247" s="83" t="str">
        <f>VLOOKUP(L2247,Kardex!$A$1:$I$4996,2,FALSE)</f>
        <v>SANCHEZ AUBERT ANA MARIA</v>
      </c>
      <c r="N2247" s="83" t="str">
        <f>VLOOKUP(L2247,Kardex!$A$1:$I$4996,4,FALSE)</f>
        <v>ASESOR SENIOR</v>
      </c>
      <c r="O2247" s="83" t="str">
        <f>VLOOKUP(L2247,Kardex!$A$1:$I$4996,5,FALSE)</f>
        <v>JAL ZAPOPAN ANDARES CB</v>
      </c>
      <c r="P2247" s="49">
        <v>0.3</v>
      </c>
      <c r="Q2247" s="120">
        <f t="shared" si="71"/>
        <v>177.05474999999998</v>
      </c>
    </row>
    <row r="2248" spans="1:17" s="125" customFormat="1" ht="12" customHeight="1">
      <c r="A2248" s="83" t="s">
        <v>2311</v>
      </c>
      <c r="B2248" s="84" t="s">
        <v>1249</v>
      </c>
      <c r="C2248" s="34">
        <v>4012200011234</v>
      </c>
      <c r="D2248" s="35">
        <v>9659.0300000000007</v>
      </c>
      <c r="E2248" s="67">
        <f t="shared" si="70"/>
        <v>1448.8545000000001</v>
      </c>
      <c r="F2248" s="68">
        <v>0.15</v>
      </c>
      <c r="G2248" s="65"/>
      <c r="H2248" s="65" t="s">
        <v>2266</v>
      </c>
      <c r="I2248" s="127">
        <v>44580</v>
      </c>
      <c r="J2248" s="66" t="s">
        <v>2322</v>
      </c>
      <c r="K2248" s="83" t="s">
        <v>4561</v>
      </c>
      <c r="L2248" s="30">
        <v>60361</v>
      </c>
      <c r="M2248" s="83" t="str">
        <f>VLOOKUP(L2248,Kardex!$A$1:$I$4996,2,FALSE)</f>
        <v>GUILLEN AGUILAR MARCO AURELIO</v>
      </c>
      <c r="N2248" s="83" t="str">
        <f>VLOOKUP(L2248,Kardex!$A$1:$I$4996,4,FALSE)</f>
        <v>SUBDIRECTOR DE PROMOCION</v>
      </c>
      <c r="O2248" s="83" t="str">
        <f>VLOOKUP(L2248,Kardex!$A$1:$I$4996,5,FALSE)</f>
        <v>CD MX SANTA FE GLEZ CAMARENA</v>
      </c>
      <c r="P2248" s="49">
        <v>0.3</v>
      </c>
      <c r="Q2248" s="120">
        <f t="shared" si="71"/>
        <v>434.65635000000003</v>
      </c>
    </row>
    <row r="2249" spans="1:17" s="125" customFormat="1" ht="12" customHeight="1">
      <c r="A2249" s="83" t="s">
        <v>2311</v>
      </c>
      <c r="B2249" s="84" t="s">
        <v>1249</v>
      </c>
      <c r="C2249" s="34">
        <v>4012200013704</v>
      </c>
      <c r="D2249" s="35">
        <v>7726.62</v>
      </c>
      <c r="E2249" s="67">
        <f t="shared" si="70"/>
        <v>1158.9929999999999</v>
      </c>
      <c r="F2249" s="68">
        <v>0.15</v>
      </c>
      <c r="G2249" s="65"/>
      <c r="H2249" s="65" t="s">
        <v>2266</v>
      </c>
      <c r="I2249" s="127">
        <v>44580</v>
      </c>
      <c r="J2249" s="66" t="s">
        <v>2322</v>
      </c>
      <c r="K2249" s="83" t="s">
        <v>3714</v>
      </c>
      <c r="L2249" s="30">
        <v>63416</v>
      </c>
      <c r="M2249" s="83" t="str">
        <f>VLOOKUP(L2249,Kardex!$A$1:$I$4996,2,FALSE)</f>
        <v>CREDITO</v>
      </c>
      <c r="N2249" s="83" t="str">
        <f>VLOOKUP(L2249,Kardex!$A$1:$I$4996,4,FALSE)</f>
        <v>CREDITO</v>
      </c>
      <c r="O2249" s="83" t="str">
        <f>VLOOKUP(L2249,Kardex!$A$1:$I$4996,5,FALSE)</f>
        <v>CREDITO</v>
      </c>
      <c r="P2249" s="49">
        <v>0.3</v>
      </c>
      <c r="Q2249" s="120">
        <f t="shared" si="71"/>
        <v>347.69789999999995</v>
      </c>
    </row>
    <row r="2250" spans="1:17" s="125" customFormat="1" ht="12" customHeight="1">
      <c r="A2250" s="83" t="s">
        <v>2311</v>
      </c>
      <c r="B2250" s="84" t="s">
        <v>1249</v>
      </c>
      <c r="C2250" s="34">
        <v>4012200013901</v>
      </c>
      <c r="D2250" s="35">
        <v>4831.37</v>
      </c>
      <c r="E2250" s="67">
        <f t="shared" si="70"/>
        <v>724.70549999999992</v>
      </c>
      <c r="F2250" s="68">
        <v>0.15</v>
      </c>
      <c r="G2250" s="65"/>
      <c r="H2250" s="65" t="s">
        <v>2266</v>
      </c>
      <c r="I2250" s="127">
        <v>44580</v>
      </c>
      <c r="J2250" s="66" t="s">
        <v>2322</v>
      </c>
      <c r="K2250" s="83" t="s">
        <v>4562</v>
      </c>
      <c r="L2250" s="30">
        <v>64181</v>
      </c>
      <c r="M2250" s="83" t="str">
        <f>VLOOKUP(L2250,Kardex!$A$1:$I$4996,2,FALSE)</f>
        <v>CHANONA PEREZ MARCOS OSWALDO</v>
      </c>
      <c r="N2250" s="83" t="str">
        <f>VLOOKUP(L2250,Kardex!$A$1:$I$4996,4,FALSE)</f>
        <v>ASESOR BANCA ESPECIALIZADA</v>
      </c>
      <c r="O2250" s="83" t="str">
        <f>VLOOKUP(L2250,Kardex!$A$1:$I$4996,5,FALSE)</f>
        <v>CD MX MONTES URALES</v>
      </c>
      <c r="P2250" s="49">
        <v>0.3</v>
      </c>
      <c r="Q2250" s="120">
        <f t="shared" si="71"/>
        <v>217.41164999999998</v>
      </c>
    </row>
    <row r="2251" spans="1:17" s="125" customFormat="1" ht="12" customHeight="1">
      <c r="A2251" s="83" t="s">
        <v>2332</v>
      </c>
      <c r="B2251" s="84" t="s">
        <v>1249</v>
      </c>
      <c r="C2251" s="34">
        <v>1002200000560</v>
      </c>
      <c r="D2251" s="35">
        <v>5000</v>
      </c>
      <c r="E2251" s="67">
        <f t="shared" si="70"/>
        <v>1300</v>
      </c>
      <c r="F2251" s="68">
        <v>0.26</v>
      </c>
      <c r="G2251" s="65"/>
      <c r="H2251" s="65" t="s">
        <v>2266</v>
      </c>
      <c r="I2251" s="127">
        <v>44581</v>
      </c>
      <c r="J2251" s="66" t="s">
        <v>2322</v>
      </c>
      <c r="K2251" s="83" t="s">
        <v>4563</v>
      </c>
      <c r="L2251" s="30">
        <v>99999</v>
      </c>
      <c r="M2251" s="83" t="str">
        <f>VLOOKUP(L2251,Kardex!$A$1:$I$4996,2,FALSE)</f>
        <v>SEGUROS</v>
      </c>
      <c r="N2251" s="83" t="str">
        <f>VLOOKUP(L2251,Kardex!$A$1:$I$4996,4,FALSE)</f>
        <v>SEGUROS</v>
      </c>
      <c r="O2251" s="83" t="str">
        <f>VLOOKUP(L2251,Kardex!$A$1:$I$4996,5,FALSE)</f>
        <v>SEGUROS</v>
      </c>
      <c r="P2251" s="49">
        <v>0.3</v>
      </c>
      <c r="Q2251" s="120">
        <f t="shared" si="71"/>
        <v>390</v>
      </c>
    </row>
    <row r="2252" spans="1:17" s="125" customFormat="1" ht="12" customHeight="1">
      <c r="A2252" s="83" t="s">
        <v>2335</v>
      </c>
      <c r="B2252" s="84" t="s">
        <v>1249</v>
      </c>
      <c r="C2252" s="34">
        <v>2882000028676</v>
      </c>
      <c r="D2252" s="35">
        <v>1361.54</v>
      </c>
      <c r="E2252" s="67">
        <f t="shared" si="70"/>
        <v>231.46</v>
      </c>
      <c r="F2252" s="68">
        <v>0.16999867796759552</v>
      </c>
      <c r="G2252" s="65"/>
      <c r="H2252" s="65" t="s">
        <v>3784</v>
      </c>
      <c r="I2252" s="127">
        <v>44581</v>
      </c>
      <c r="J2252" s="66" t="s">
        <v>2379</v>
      </c>
      <c r="K2252" s="83" t="s">
        <v>2606</v>
      </c>
      <c r="L2252" s="30">
        <v>63422</v>
      </c>
      <c r="M2252" s="83" t="str">
        <f>VLOOKUP(L2252,Kardex!$A$1:$I$4996,2,FALSE)</f>
        <v>VERA CERVANTES DANIA ILIANE</v>
      </c>
      <c r="N2252" s="83" t="str">
        <f>VLOOKUP(L2252,Kardex!$A$1:$I$4996,4,FALSE)</f>
        <v>ASESOR DE SERVICIO</v>
      </c>
      <c r="O2252" s="83" t="str">
        <f>VLOOKUP(L2252,Kardex!$A$1:$I$4996,5,FALSE)</f>
        <v>CD MX LINDAVISTA</v>
      </c>
      <c r="P2252" s="49">
        <v>0.3</v>
      </c>
      <c r="Q2252" s="120">
        <f t="shared" si="71"/>
        <v>69.438000000000002</v>
      </c>
    </row>
    <row r="2253" spans="1:17" s="125" customFormat="1" ht="12" customHeight="1">
      <c r="A2253" s="83" t="s">
        <v>2338</v>
      </c>
      <c r="B2253" s="84" t="s">
        <v>1249</v>
      </c>
      <c r="C2253" s="34">
        <v>3102100018350</v>
      </c>
      <c r="D2253" s="35">
        <v>6259.71</v>
      </c>
      <c r="E2253" s="67">
        <f t="shared" si="70"/>
        <v>813.76229999999998</v>
      </c>
      <c r="F2253" s="68">
        <v>0.13</v>
      </c>
      <c r="G2253" s="65"/>
      <c r="H2253" s="65" t="s">
        <v>2266</v>
      </c>
      <c r="I2253" s="127">
        <v>44581</v>
      </c>
      <c r="J2253" s="66" t="s">
        <v>2322</v>
      </c>
      <c r="K2253" s="83" t="s">
        <v>4564</v>
      </c>
      <c r="L2253" s="30">
        <v>62806</v>
      </c>
      <c r="M2253" s="83" t="str">
        <f>VLOOKUP(L2253,Kardex!$A$1:$I$4996,2,FALSE)</f>
        <v>MAGAÑA ESPINOSA ERIKA GABRIELA</v>
      </c>
      <c r="N2253" s="83" t="str">
        <f>VLOOKUP(L2253,Kardex!$A$1:$I$4996,4,FALSE)</f>
        <v>ASESOR</v>
      </c>
      <c r="O2253" s="83" t="str">
        <f>VLOOKUP(L2253,Kardex!$A$1:$I$4996,5,FALSE)</f>
        <v>JAL ZAPOPAN PLAZA PATRIA</v>
      </c>
      <c r="P2253" s="49">
        <v>0.3</v>
      </c>
      <c r="Q2253" s="120">
        <f t="shared" si="71"/>
        <v>244.12868999999998</v>
      </c>
    </row>
    <row r="2254" spans="1:17" s="125" customFormat="1" ht="12" customHeight="1">
      <c r="A2254" s="83" t="s">
        <v>2311</v>
      </c>
      <c r="B2254" s="84" t="s">
        <v>1249</v>
      </c>
      <c r="C2254" s="34">
        <v>4011900204961</v>
      </c>
      <c r="D2254" s="35">
        <v>338.72</v>
      </c>
      <c r="E2254" s="67">
        <f t="shared" si="70"/>
        <v>50.808</v>
      </c>
      <c r="F2254" s="68">
        <v>0.15</v>
      </c>
      <c r="G2254" s="65"/>
      <c r="H2254" s="65" t="s">
        <v>2339</v>
      </c>
      <c r="I2254" s="127">
        <v>44581</v>
      </c>
      <c r="J2254" s="66" t="s">
        <v>2379</v>
      </c>
      <c r="K2254" s="83" t="s">
        <v>2607</v>
      </c>
      <c r="L2254" s="30">
        <v>51125</v>
      </c>
      <c r="M2254" s="83" t="str">
        <f>VLOOKUP(L2254,Kardex!$A$1:$I$4996,2,FALSE)</f>
        <v>CERVANTES ZARDENETTA ERENDIDA</v>
      </c>
      <c r="N2254" s="83" t="str">
        <f>VLOOKUP(L2254,Kardex!$A$1:$I$4996,4,FALSE)</f>
        <v>ASESOR</v>
      </c>
      <c r="O2254" s="83" t="str">
        <f>VLOOKUP(L2254,Kardex!$A$1:$I$4996,5,FALSE)</f>
        <v>NL MTY VISTA HERMOSA</v>
      </c>
      <c r="P2254" s="49">
        <v>0.3</v>
      </c>
      <c r="Q2254" s="120">
        <f t="shared" si="71"/>
        <v>15.2424</v>
      </c>
    </row>
    <row r="2255" spans="1:17" s="125" customFormat="1" ht="12" customHeight="1">
      <c r="A2255" s="83" t="s">
        <v>2311</v>
      </c>
      <c r="B2255" s="84" t="s">
        <v>1249</v>
      </c>
      <c r="C2255" s="34">
        <v>4011900204962</v>
      </c>
      <c r="D2255" s="35">
        <v>358.62</v>
      </c>
      <c r="E2255" s="67">
        <f t="shared" si="70"/>
        <v>53.792999999999999</v>
      </c>
      <c r="F2255" s="68">
        <v>0.15</v>
      </c>
      <c r="G2255" s="65"/>
      <c r="H2255" s="65" t="s">
        <v>2339</v>
      </c>
      <c r="I2255" s="127">
        <v>44581</v>
      </c>
      <c r="J2255" s="66" t="s">
        <v>2379</v>
      </c>
      <c r="K2255" s="83" t="s">
        <v>2608</v>
      </c>
      <c r="L2255" s="30">
        <v>53897</v>
      </c>
      <c r="M2255" s="83" t="str">
        <f>VLOOKUP(L2255,Kardex!$A$1:$I$4996,2,FALSE)</f>
        <v>FLORES BENITEZ GILA HAYDEE</v>
      </c>
      <c r="N2255" s="83" t="str">
        <f>VLOOKUP(L2255,Kardex!$A$1:$I$4996,4,FALSE)</f>
        <v>EJECUTIVO DE SERVICIO</v>
      </c>
      <c r="O2255" s="83" t="str">
        <f>VLOOKUP(L2255,Kardex!$A$1:$I$4996,5,FALSE)</f>
        <v>YUC MERIDA PLAZA LUXUS ALTABRISA</v>
      </c>
      <c r="P2255" s="49">
        <v>0.3</v>
      </c>
      <c r="Q2255" s="120">
        <f t="shared" si="71"/>
        <v>16.137899999999998</v>
      </c>
    </row>
    <row r="2256" spans="1:17" s="125" customFormat="1" ht="12" customHeight="1">
      <c r="A2256" s="83" t="s">
        <v>2311</v>
      </c>
      <c r="B2256" s="84" t="s">
        <v>1249</v>
      </c>
      <c r="C2256" s="34">
        <v>4011900236715</v>
      </c>
      <c r="D2256" s="35">
        <v>687.33</v>
      </c>
      <c r="E2256" s="67">
        <f t="shared" si="70"/>
        <v>103.09950000000001</v>
      </c>
      <c r="F2256" s="68">
        <v>0.15</v>
      </c>
      <c r="G2256" s="65"/>
      <c r="H2256" s="65" t="s">
        <v>2339</v>
      </c>
      <c r="I2256" s="127">
        <v>44581</v>
      </c>
      <c r="J2256" s="66" t="s">
        <v>2379</v>
      </c>
      <c r="K2256" s="83" t="s">
        <v>2609</v>
      </c>
      <c r="L2256" s="30">
        <v>61553</v>
      </c>
      <c r="M2256" s="83" t="str">
        <f>VLOOKUP(L2256,Kardex!$A$1:$I$4996,2,FALSE)</f>
        <v>BERNAL GONZALEZ CHRISTIAN ALFREDO</v>
      </c>
      <c r="N2256" s="83" t="str">
        <f>VLOOKUP(L2256,Kardex!$A$1:$I$4996,4,FALSE)</f>
        <v>ASESOR</v>
      </c>
      <c r="O2256" s="83" t="str">
        <f>VLOOKUP(L2256,Kardex!$A$1:$I$4996,5,FALSE)</f>
        <v>CD MX SANTA FE BANCO PB</v>
      </c>
      <c r="P2256" s="49">
        <v>0.3</v>
      </c>
      <c r="Q2256" s="120">
        <f t="shared" si="71"/>
        <v>30.929850000000002</v>
      </c>
    </row>
    <row r="2257" spans="1:17" s="125" customFormat="1" ht="12" customHeight="1">
      <c r="A2257" s="83" t="s">
        <v>2311</v>
      </c>
      <c r="B2257" s="84" t="s">
        <v>1249</v>
      </c>
      <c r="C2257" s="34">
        <v>4011900279427</v>
      </c>
      <c r="D2257" s="35">
        <v>436.07</v>
      </c>
      <c r="E2257" s="67">
        <f t="shared" si="70"/>
        <v>65.410499999999999</v>
      </c>
      <c r="F2257" s="68">
        <v>0.15</v>
      </c>
      <c r="G2257" s="65"/>
      <c r="H2257" s="65" t="s">
        <v>2339</v>
      </c>
      <c r="I2257" s="127">
        <v>44581</v>
      </c>
      <c r="J2257" s="66" t="s">
        <v>2379</v>
      </c>
      <c r="K2257" s="83" t="s">
        <v>2610</v>
      </c>
      <c r="L2257" s="30">
        <v>294</v>
      </c>
      <c r="M2257" s="83" t="str">
        <f>VLOOKUP(L2257,Kardex!$A$1:$I$4996,2,FALSE)</f>
        <v>MERCENARIO OTERO MIGUEL AGUSTIN</v>
      </c>
      <c r="N2257" s="83" t="str">
        <f>VLOOKUP(L2257,Kardex!$A$1:$I$4996,4,FALSE)</f>
        <v>DIRECTOR DE PROMOCION</v>
      </c>
      <c r="O2257" s="83" t="str">
        <f>VLOOKUP(L2257,Kardex!$A$1:$I$4996,5,FALSE)</f>
        <v>GTO LEON CERRO GORDO CB</v>
      </c>
      <c r="P2257" s="49">
        <v>0.3</v>
      </c>
      <c r="Q2257" s="120">
        <f t="shared" si="71"/>
        <v>19.623149999999999</v>
      </c>
    </row>
    <row r="2258" spans="1:17" s="125" customFormat="1" ht="12" customHeight="1">
      <c r="A2258" s="83" t="s">
        <v>2311</v>
      </c>
      <c r="B2258" s="84" t="s">
        <v>1249</v>
      </c>
      <c r="C2258" s="34">
        <v>4011900282612</v>
      </c>
      <c r="D2258" s="35">
        <v>3463.44</v>
      </c>
      <c r="E2258" s="67">
        <f t="shared" si="70"/>
        <v>519.51599999999996</v>
      </c>
      <c r="F2258" s="68">
        <v>0.15</v>
      </c>
      <c r="G2258" s="65"/>
      <c r="H2258" s="65" t="s">
        <v>2308</v>
      </c>
      <c r="I2258" s="127">
        <v>44581</v>
      </c>
      <c r="J2258" s="66" t="s">
        <v>2379</v>
      </c>
      <c r="K2258" s="83" t="s">
        <v>4565</v>
      </c>
      <c r="L2258" s="30">
        <v>97344</v>
      </c>
      <c r="M2258" s="83" t="str">
        <f>VLOOKUP(L2258,Kardex!$A$1:$I$4996,2,FALSE)</f>
        <v>ORTIZ JIMENEZ MARTHA SUSANA</v>
      </c>
      <c r="N2258" s="83" t="str">
        <f>VLOOKUP(L2258,Kardex!$A$1:$I$4996,4,FALSE)</f>
        <v>ASESOR SENIOR</v>
      </c>
      <c r="O2258" s="83" t="str">
        <f>VLOOKUP(L2258,Kardex!$A$1:$I$4996,5,FALSE)</f>
        <v>JAL ZAPOPAN PLAZA PATRIA</v>
      </c>
      <c r="P2258" s="49">
        <v>0.3</v>
      </c>
      <c r="Q2258" s="120">
        <f t="shared" si="71"/>
        <v>155.85479999999998</v>
      </c>
    </row>
    <row r="2259" spans="1:17" s="125" customFormat="1" ht="12" customHeight="1">
      <c r="A2259" s="83" t="s">
        <v>2311</v>
      </c>
      <c r="B2259" s="84" t="s">
        <v>1249</v>
      </c>
      <c r="C2259" s="34">
        <v>4011900469224</v>
      </c>
      <c r="D2259" s="35">
        <v>520.82000000000005</v>
      </c>
      <c r="E2259" s="67">
        <f t="shared" si="70"/>
        <v>78.123000000000005</v>
      </c>
      <c r="F2259" s="68">
        <v>0.15</v>
      </c>
      <c r="G2259" s="65"/>
      <c r="H2259" s="65" t="s">
        <v>2339</v>
      </c>
      <c r="I2259" s="127">
        <v>44581</v>
      </c>
      <c r="J2259" s="66" t="s">
        <v>2379</v>
      </c>
      <c r="K2259" s="83" t="s">
        <v>2611</v>
      </c>
      <c r="L2259" s="30">
        <v>52037</v>
      </c>
      <c r="M2259" s="83" t="str">
        <f>VLOOKUP(L2259,Kardex!$A$1:$I$4996,2,FALSE)</f>
        <v>HERNANDEZ GOMEZ JOSE ELOY</v>
      </c>
      <c r="N2259" s="83" t="str">
        <f>VLOOKUP(L2259,Kardex!$A$1:$I$4996,4,FALSE)</f>
        <v>ASESOR</v>
      </c>
      <c r="O2259" s="83" t="str">
        <f>VLOOKUP(L2259,Kardex!$A$1:$I$4996,5,FALSE)</f>
        <v>GTO LEON CERRO GORDO BANCO</v>
      </c>
      <c r="P2259" s="49">
        <v>0.3</v>
      </c>
      <c r="Q2259" s="120">
        <f t="shared" si="71"/>
        <v>23.436900000000001</v>
      </c>
    </row>
    <row r="2260" spans="1:17" s="125" customFormat="1" ht="12" customHeight="1">
      <c r="A2260" s="83" t="s">
        <v>2311</v>
      </c>
      <c r="B2260" s="84" t="s">
        <v>1249</v>
      </c>
      <c r="C2260" s="34">
        <v>4012000567263</v>
      </c>
      <c r="D2260" s="35">
        <v>201.42</v>
      </c>
      <c r="E2260" s="67">
        <f t="shared" si="70"/>
        <v>30.212999999999997</v>
      </c>
      <c r="F2260" s="68">
        <v>0.15</v>
      </c>
      <c r="G2260" s="65"/>
      <c r="H2260" s="65" t="s">
        <v>2339</v>
      </c>
      <c r="I2260" s="127">
        <v>44581</v>
      </c>
      <c r="J2260" s="66" t="s">
        <v>2379</v>
      </c>
      <c r="K2260" s="83" t="s">
        <v>2470</v>
      </c>
      <c r="L2260" s="30">
        <v>63804</v>
      </c>
      <c r="M2260" s="83" t="str">
        <f>VLOOKUP(L2260,Kardex!$A$1:$I$4996,2,FALSE)</f>
        <v>MORA HERNANDEZ JOAQUIN ALBERTO</v>
      </c>
      <c r="N2260" s="83" t="str">
        <f>VLOOKUP(L2260,Kardex!$A$1:$I$4996,4,FALSE)</f>
        <v>ASESOR</v>
      </c>
      <c r="O2260" s="83" t="str">
        <f>VLOOKUP(L2260,Kardex!$A$1:$I$4996,5,FALSE)</f>
        <v>AGS AGUASCALIENTES NTE 509</v>
      </c>
      <c r="P2260" s="49">
        <v>0.3</v>
      </c>
      <c r="Q2260" s="120">
        <f t="shared" si="71"/>
        <v>9.0638999999999985</v>
      </c>
    </row>
    <row r="2261" spans="1:17" s="125" customFormat="1" ht="12" customHeight="1">
      <c r="A2261" s="83" t="s">
        <v>2311</v>
      </c>
      <c r="B2261" s="84" t="s">
        <v>1249</v>
      </c>
      <c r="C2261" s="34">
        <v>4012100263132</v>
      </c>
      <c r="D2261" s="35">
        <v>708.96</v>
      </c>
      <c r="E2261" s="67">
        <f t="shared" si="70"/>
        <v>106.34400000000001</v>
      </c>
      <c r="F2261" s="68">
        <v>0.15</v>
      </c>
      <c r="G2261" s="65"/>
      <c r="H2261" s="65" t="s">
        <v>2339</v>
      </c>
      <c r="I2261" s="127">
        <v>44581</v>
      </c>
      <c r="J2261" s="66" t="s">
        <v>2322</v>
      </c>
      <c r="K2261" s="83" t="s">
        <v>2612</v>
      </c>
      <c r="L2261" s="30">
        <v>50166</v>
      </c>
      <c r="M2261" s="83" t="str">
        <f>VLOOKUP(L2261,Kardex!$A$1:$I$4996,2,FALSE)</f>
        <v>HERNANDEZ HERNANDEZ JOSE GERARDO</v>
      </c>
      <c r="N2261" s="83" t="str">
        <f>VLOOKUP(L2261,Kardex!$A$1:$I$4996,4,FALSE)</f>
        <v>ASESOR SENIOR</v>
      </c>
      <c r="O2261" s="83" t="str">
        <f>VLOOKUP(L2261,Kardex!$A$1:$I$4996,5,FALSE)</f>
        <v>JAL ZAPOPAN MARIANO OTERO</v>
      </c>
      <c r="P2261" s="49">
        <v>0.3</v>
      </c>
      <c r="Q2261" s="120">
        <f t="shared" si="71"/>
        <v>31.903200000000002</v>
      </c>
    </row>
    <row r="2262" spans="1:17" s="125" customFormat="1" ht="12" customHeight="1">
      <c r="A2262" s="83" t="s">
        <v>2311</v>
      </c>
      <c r="B2262" s="84" t="s">
        <v>1249</v>
      </c>
      <c r="C2262" s="34">
        <v>4012200002527</v>
      </c>
      <c r="D2262" s="35">
        <v>6425.74</v>
      </c>
      <c r="E2262" s="67">
        <f t="shared" si="70"/>
        <v>918.83000000000015</v>
      </c>
      <c r="F2262" s="68">
        <v>0.1429920911832723</v>
      </c>
      <c r="G2262" s="65"/>
      <c r="H2262" s="65" t="s">
        <v>2339</v>
      </c>
      <c r="I2262" s="127">
        <v>44581</v>
      </c>
      <c r="J2262" s="66" t="s">
        <v>2322</v>
      </c>
      <c r="K2262" s="83" t="s">
        <v>4486</v>
      </c>
      <c r="L2262" s="30">
        <v>99999</v>
      </c>
      <c r="M2262" s="83" t="str">
        <f>VLOOKUP(L2262,Kardex!$A$1:$I$4996,2,FALSE)</f>
        <v>SEGUROS</v>
      </c>
      <c r="N2262" s="83" t="str">
        <f>VLOOKUP(L2262,Kardex!$A$1:$I$4996,4,FALSE)</f>
        <v>SEGUROS</v>
      </c>
      <c r="O2262" s="83" t="str">
        <f>VLOOKUP(L2262,Kardex!$A$1:$I$4996,5,FALSE)</f>
        <v>SEGUROS</v>
      </c>
      <c r="P2262" s="49">
        <v>0.3</v>
      </c>
      <c r="Q2262" s="120">
        <f t="shared" si="71"/>
        <v>275.64900000000006</v>
      </c>
    </row>
    <row r="2263" spans="1:17" s="125" customFormat="1" ht="12" customHeight="1">
      <c r="A2263" s="83" t="s">
        <v>2311</v>
      </c>
      <c r="B2263" s="84" t="s">
        <v>1249</v>
      </c>
      <c r="C2263" s="34">
        <v>4012200002527</v>
      </c>
      <c r="D2263" s="35">
        <v>-660.3</v>
      </c>
      <c r="E2263" s="67">
        <f t="shared" si="70"/>
        <v>-94.52</v>
      </c>
      <c r="F2263" s="68">
        <v>0.14314705436922612</v>
      </c>
      <c r="G2263" s="65"/>
      <c r="H2263" s="65" t="s">
        <v>2339</v>
      </c>
      <c r="I2263" s="127">
        <v>44581</v>
      </c>
      <c r="J2263" s="66" t="s">
        <v>2322</v>
      </c>
      <c r="K2263" s="83" t="s">
        <v>4486</v>
      </c>
      <c r="L2263" s="30">
        <v>99999</v>
      </c>
      <c r="M2263" s="83" t="str">
        <f>VLOOKUP(L2263,Kardex!$A$1:$I$4996,2,FALSE)</f>
        <v>SEGUROS</v>
      </c>
      <c r="N2263" s="83" t="str">
        <f>VLOOKUP(L2263,Kardex!$A$1:$I$4996,4,FALSE)</f>
        <v>SEGUROS</v>
      </c>
      <c r="O2263" s="83" t="str">
        <f>VLOOKUP(L2263,Kardex!$A$1:$I$4996,5,FALSE)</f>
        <v>SEGUROS</v>
      </c>
      <c r="P2263" s="49">
        <v>0.3</v>
      </c>
      <c r="Q2263" s="120">
        <f t="shared" si="71"/>
        <v>-28.355999999999998</v>
      </c>
    </row>
    <row r="2264" spans="1:17" s="125" customFormat="1" ht="12" customHeight="1">
      <c r="A2264" s="83" t="s">
        <v>2311</v>
      </c>
      <c r="B2264" s="84" t="s">
        <v>1249</v>
      </c>
      <c r="C2264" s="34">
        <v>4012200009045</v>
      </c>
      <c r="D2264" s="35">
        <v>3629.19</v>
      </c>
      <c r="E2264" s="67">
        <f t="shared" si="70"/>
        <v>544.37850000000003</v>
      </c>
      <c r="F2264" s="68">
        <v>0.15</v>
      </c>
      <c r="G2264" s="65"/>
      <c r="H2264" s="65" t="s">
        <v>2266</v>
      </c>
      <c r="I2264" s="127">
        <v>44581</v>
      </c>
      <c r="J2264" s="66" t="s">
        <v>2379</v>
      </c>
      <c r="K2264" s="83" t="s">
        <v>3234</v>
      </c>
      <c r="L2264" s="30">
        <v>52704</v>
      </c>
      <c r="M2264" s="83" t="str">
        <f>VLOOKUP(L2264,Kardex!$A$1:$I$4996,2,FALSE)</f>
        <v>HERNANDEZ HINOJOSA RICARDO</v>
      </c>
      <c r="N2264" s="83" t="str">
        <f>VLOOKUP(L2264,Kardex!$A$1:$I$4996,4,FALSE)</f>
        <v>SUBDIRECTOR DE CENTRO FINANCIERO</v>
      </c>
      <c r="O2264" s="83" t="str">
        <f>VLOOKUP(L2264,Kardex!$A$1:$I$4996,5,FALSE)</f>
        <v>GTO IRAPUATO</v>
      </c>
      <c r="P2264" s="49">
        <v>0.3</v>
      </c>
      <c r="Q2264" s="120">
        <f t="shared" si="71"/>
        <v>163.31354999999999</v>
      </c>
    </row>
    <row r="2265" spans="1:17" s="125" customFormat="1" ht="12" customHeight="1">
      <c r="A2265" s="83" t="s">
        <v>2311</v>
      </c>
      <c r="B2265" s="84" t="s">
        <v>1249</v>
      </c>
      <c r="C2265" s="34">
        <v>4012200014950</v>
      </c>
      <c r="D2265" s="35">
        <v>6116.41</v>
      </c>
      <c r="E2265" s="67">
        <f t="shared" si="70"/>
        <v>917.4615</v>
      </c>
      <c r="F2265" s="68">
        <v>0.15</v>
      </c>
      <c r="G2265" s="65"/>
      <c r="H2265" s="65" t="s">
        <v>2266</v>
      </c>
      <c r="I2265" s="127">
        <v>44581</v>
      </c>
      <c r="J2265" s="66" t="s">
        <v>2322</v>
      </c>
      <c r="K2265" s="83" t="s">
        <v>4566</v>
      </c>
      <c r="L2265" s="30">
        <v>63560</v>
      </c>
      <c r="M2265" s="83" t="str">
        <f>VLOOKUP(L2265,Kardex!$A$1:$I$4996,2,FALSE)</f>
        <v>SEGUROS</v>
      </c>
      <c r="N2265" s="83" t="str">
        <f>VLOOKUP(L2265,Kardex!$A$1:$I$4996,4,FALSE)</f>
        <v>SEGUROS</v>
      </c>
      <c r="O2265" s="83" t="str">
        <f>VLOOKUP(L2265,Kardex!$A$1:$I$4996,5,FALSE)</f>
        <v>SEGUROS</v>
      </c>
      <c r="P2265" s="49">
        <v>0.3</v>
      </c>
      <c r="Q2265" s="120">
        <f t="shared" si="71"/>
        <v>275.23845</v>
      </c>
    </row>
    <row r="2266" spans="1:17" s="125" customFormat="1" ht="12" customHeight="1">
      <c r="A2266" s="83" t="s">
        <v>2311</v>
      </c>
      <c r="B2266" s="84" t="s">
        <v>1249</v>
      </c>
      <c r="C2266" s="34">
        <v>4012200015096</v>
      </c>
      <c r="D2266" s="35">
        <v>5646.86</v>
      </c>
      <c r="E2266" s="67">
        <f t="shared" si="70"/>
        <v>847.02899999999988</v>
      </c>
      <c r="F2266" s="68">
        <v>0.15</v>
      </c>
      <c r="G2266" s="65"/>
      <c r="H2266" s="65" t="s">
        <v>2266</v>
      </c>
      <c r="I2266" s="127">
        <v>44581</v>
      </c>
      <c r="J2266" s="66" t="s">
        <v>2322</v>
      </c>
      <c r="K2266" s="83" t="s">
        <v>4567</v>
      </c>
      <c r="L2266" s="30">
        <v>64600</v>
      </c>
      <c r="M2266" s="83" t="str">
        <f>VLOOKUP(L2266,Kardex!$A$1:$I$4996,2,FALSE)</f>
        <v>VENTURA RIVAS ADRIANA</v>
      </c>
      <c r="N2266" s="83" t="str">
        <f>VLOOKUP(L2266,Kardex!$A$1:$I$4996,4,FALSE)</f>
        <v>ASESOR PATRIMONIAL ASOCIADO</v>
      </c>
      <c r="O2266" s="83" t="str">
        <f>VLOOKUP(L2266,Kardex!$A$1:$I$4996,5,FALSE)</f>
        <v>EDO MEX VALLE DORADO</v>
      </c>
      <c r="P2266" s="49">
        <v>0.3</v>
      </c>
      <c r="Q2266" s="120">
        <f t="shared" si="71"/>
        <v>254.10869999999994</v>
      </c>
    </row>
    <row r="2267" spans="1:17" s="125" customFormat="1" ht="12" customHeight="1">
      <c r="A2267" s="83" t="s">
        <v>2311</v>
      </c>
      <c r="B2267" s="84" t="s">
        <v>1249</v>
      </c>
      <c r="C2267" s="34">
        <v>4012200016670</v>
      </c>
      <c r="D2267" s="35">
        <v>4546.5</v>
      </c>
      <c r="E2267" s="67">
        <f t="shared" si="70"/>
        <v>681.97500000000002</v>
      </c>
      <c r="F2267" s="68">
        <v>0.15</v>
      </c>
      <c r="G2267" s="65"/>
      <c r="H2267" s="65" t="s">
        <v>2266</v>
      </c>
      <c r="I2267" s="127">
        <v>44581</v>
      </c>
      <c r="J2267" s="66" t="s">
        <v>2322</v>
      </c>
      <c r="K2267" s="83" t="s">
        <v>4568</v>
      </c>
      <c r="L2267" s="30">
        <v>63593</v>
      </c>
      <c r="M2267" s="83" t="str">
        <f>VLOOKUP(L2267,Kardex!$A$1:$I$4996,2,FALSE)</f>
        <v>SEGUROS</v>
      </c>
      <c r="N2267" s="83" t="str">
        <f>VLOOKUP(L2267,Kardex!$A$1:$I$4996,4,FALSE)</f>
        <v>SEGUROS</v>
      </c>
      <c r="O2267" s="83" t="str">
        <f>VLOOKUP(L2267,Kardex!$A$1:$I$4996,5,FALSE)</f>
        <v>SEGUROS</v>
      </c>
      <c r="P2267" s="49">
        <v>0.3</v>
      </c>
      <c r="Q2267" s="120">
        <f t="shared" si="71"/>
        <v>204.5925</v>
      </c>
    </row>
    <row r="2268" spans="1:17" s="125" customFormat="1" ht="12" customHeight="1">
      <c r="A2268" s="83" t="s">
        <v>2311</v>
      </c>
      <c r="B2268" s="84" t="s">
        <v>1249</v>
      </c>
      <c r="C2268" s="34">
        <v>4032100004292</v>
      </c>
      <c r="D2268" s="35">
        <v>5653.79</v>
      </c>
      <c r="E2268" s="67">
        <f t="shared" si="70"/>
        <v>734.99</v>
      </c>
      <c r="F2268" s="68">
        <v>0.12999952244423651</v>
      </c>
      <c r="G2268" s="65"/>
      <c r="H2268" s="65" t="s">
        <v>2266</v>
      </c>
      <c r="I2268" s="127">
        <v>44581</v>
      </c>
      <c r="J2268" s="66" t="s">
        <v>2379</v>
      </c>
      <c r="K2268" s="83" t="s">
        <v>4569</v>
      </c>
      <c r="L2268" s="30">
        <v>95777</v>
      </c>
      <c r="M2268" s="83" t="str">
        <f>VLOOKUP(L2268,Kardex!$A$1:$I$4996,2,FALSE)</f>
        <v>BOLAÑOS MONTES DE OCA JESSICA</v>
      </c>
      <c r="N2268" s="83" t="str">
        <f>VLOOKUP(L2268,Kardex!$A$1:$I$4996,4,FALSE)</f>
        <v>ASESOR BANCA ESPECIALIZADA</v>
      </c>
      <c r="O2268" s="83" t="str">
        <f>VLOOKUP(L2268,Kardex!$A$1:$I$4996,5,FALSE)</f>
        <v>CD MX MONTES URALES</v>
      </c>
      <c r="P2268" s="49">
        <v>0.3</v>
      </c>
      <c r="Q2268" s="120">
        <f t="shared" si="71"/>
        <v>220.49699999999999</v>
      </c>
    </row>
    <row r="2269" spans="1:17" s="125" customFormat="1" ht="12" customHeight="1">
      <c r="A2269" s="83" t="s">
        <v>2332</v>
      </c>
      <c r="B2269" s="84" t="s">
        <v>1249</v>
      </c>
      <c r="C2269" s="34">
        <v>1002100000793</v>
      </c>
      <c r="D2269" s="35">
        <v>5000</v>
      </c>
      <c r="E2269" s="67">
        <f t="shared" si="70"/>
        <v>1300</v>
      </c>
      <c r="F2269" s="68">
        <v>0.26</v>
      </c>
      <c r="G2269" s="65"/>
      <c r="H2269" s="65" t="s">
        <v>2266</v>
      </c>
      <c r="I2269" s="127">
        <v>44582</v>
      </c>
      <c r="J2269" s="66" t="s">
        <v>2379</v>
      </c>
      <c r="K2269" s="83" t="s">
        <v>4570</v>
      </c>
      <c r="L2269" s="30">
        <v>93327</v>
      </c>
      <c r="M2269" s="83" t="str">
        <f>VLOOKUP(L2269,Kardex!$A$1:$I$4996,2,FALSE)</f>
        <v>PLIEGO MARRON GABRIELA</v>
      </c>
      <c r="N2269" s="83" t="str">
        <f>VLOOKUP(L2269,Kardex!$A$1:$I$4996,4,FALSE)</f>
        <v>ASESOR SENIOR</v>
      </c>
      <c r="O2269" s="83" t="str">
        <f>VLOOKUP(L2269,Kardex!$A$1:$I$4996,5,FALSE)</f>
        <v>QRO QUERETARO BERNARDO QUINTANA</v>
      </c>
      <c r="P2269" s="49">
        <v>0.3</v>
      </c>
      <c r="Q2269" s="120">
        <f t="shared" si="71"/>
        <v>390</v>
      </c>
    </row>
    <row r="2270" spans="1:17" s="125" customFormat="1" ht="12" customHeight="1">
      <c r="A2270" s="83" t="s">
        <v>2332</v>
      </c>
      <c r="B2270" s="84" t="s">
        <v>1249</v>
      </c>
      <c r="C2270" s="34">
        <v>1012100000006</v>
      </c>
      <c r="D2270" s="35">
        <v>2626.37</v>
      </c>
      <c r="E2270" s="67">
        <f t="shared" si="70"/>
        <v>315.16000000000003</v>
      </c>
      <c r="F2270" s="68">
        <v>0.11999832468387929</v>
      </c>
      <c r="G2270" s="65"/>
      <c r="H2270" s="65" t="s">
        <v>2266</v>
      </c>
      <c r="I2270" s="127">
        <v>44582</v>
      </c>
      <c r="J2270" s="66" t="s">
        <v>2379</v>
      </c>
      <c r="K2270" s="83" t="s">
        <v>4467</v>
      </c>
      <c r="L2270" s="30">
        <v>51865</v>
      </c>
      <c r="M2270" s="83" t="str">
        <f>VLOOKUP(L2270,Kardex!$A$1:$I$4996,2,FALSE)</f>
        <v>PARDINAS GALVAN ANA ELENA</v>
      </c>
      <c r="N2270" s="83" t="str">
        <f>VLOOKUP(L2270,Kardex!$A$1:$I$4996,4,FALSE)</f>
        <v>SUBDIRECTOR DE PROMOCION</v>
      </c>
      <c r="O2270" s="83" t="str">
        <f>VLOOKUP(L2270,Kardex!$A$1:$I$4996,5,FALSE)</f>
        <v>CD MX ALTAVISTA</v>
      </c>
      <c r="P2270" s="49">
        <v>0.3</v>
      </c>
      <c r="Q2270" s="120">
        <f t="shared" si="71"/>
        <v>94.548000000000002</v>
      </c>
    </row>
    <row r="2271" spans="1:17" s="125" customFormat="1" ht="12" customHeight="1">
      <c r="A2271" s="83" t="s">
        <v>2337</v>
      </c>
      <c r="B2271" s="84" t="s">
        <v>1249</v>
      </c>
      <c r="C2271" s="34">
        <v>1602100006393</v>
      </c>
      <c r="D2271" s="35">
        <v>42235.9</v>
      </c>
      <c r="E2271" s="67">
        <f t="shared" si="70"/>
        <v>5490.6670000000004</v>
      </c>
      <c r="F2271" s="68">
        <v>0.13</v>
      </c>
      <c r="G2271" s="65"/>
      <c r="H2271" s="65" t="s">
        <v>2266</v>
      </c>
      <c r="I2271" s="127">
        <v>44582</v>
      </c>
      <c r="J2271" s="66" t="s">
        <v>2322</v>
      </c>
      <c r="K2271" s="83" t="s">
        <v>4571</v>
      </c>
      <c r="L2271" s="30">
        <v>60338</v>
      </c>
      <c r="M2271" s="83" t="str">
        <f>VLOOKUP(L2271,Kardex!$A$1:$I$4996,2,FALSE)</f>
        <v>TORRES LARA URIEL RICARDO</v>
      </c>
      <c r="N2271" s="83" t="str">
        <f>VLOOKUP(L2271,Kardex!$A$1:$I$4996,4,FALSE)</f>
        <v>SUBDIRECTOR DE PROMOCION</v>
      </c>
      <c r="O2271" s="83" t="str">
        <f>VLOOKUP(L2271,Kardex!$A$1:$I$4996,5,FALSE)</f>
        <v>CD MX JULIO VERNE POLANCO</v>
      </c>
      <c r="P2271" s="49">
        <v>0.3</v>
      </c>
      <c r="Q2271" s="120">
        <f t="shared" si="71"/>
        <v>1647.2001</v>
      </c>
    </row>
    <row r="2272" spans="1:17" s="125" customFormat="1" ht="12" customHeight="1">
      <c r="A2272" s="83" t="s">
        <v>2335</v>
      </c>
      <c r="B2272" s="84" t="s">
        <v>1249</v>
      </c>
      <c r="C2272" s="34">
        <v>2882000024214</v>
      </c>
      <c r="D2272" s="35">
        <v>359.97</v>
      </c>
      <c r="E2272" s="67">
        <f t="shared" si="70"/>
        <v>68.394300000000001</v>
      </c>
      <c r="F2272" s="68">
        <v>0.19</v>
      </c>
      <c r="G2272" s="65"/>
      <c r="H2272" s="65" t="s">
        <v>3784</v>
      </c>
      <c r="I2272" s="127">
        <v>44582</v>
      </c>
      <c r="J2272" s="66" t="s">
        <v>2379</v>
      </c>
      <c r="K2272" s="83" t="s">
        <v>2628</v>
      </c>
      <c r="L2272" s="30">
        <v>63422</v>
      </c>
      <c r="M2272" s="83" t="str">
        <f>VLOOKUP(L2272,Kardex!$A$1:$I$4996,2,FALSE)</f>
        <v>VERA CERVANTES DANIA ILIANE</v>
      </c>
      <c r="N2272" s="83" t="str">
        <f>VLOOKUP(L2272,Kardex!$A$1:$I$4996,4,FALSE)</f>
        <v>ASESOR DE SERVICIO</v>
      </c>
      <c r="O2272" s="83" t="str">
        <f>VLOOKUP(L2272,Kardex!$A$1:$I$4996,5,FALSE)</f>
        <v>CD MX LINDAVISTA</v>
      </c>
      <c r="P2272" s="49">
        <v>0.3</v>
      </c>
      <c r="Q2272" s="120">
        <f t="shared" si="71"/>
        <v>20.51829</v>
      </c>
    </row>
    <row r="2273" spans="1:17" s="125" customFormat="1" ht="12" customHeight="1">
      <c r="A2273" s="83" t="s">
        <v>2335</v>
      </c>
      <c r="B2273" s="84" t="s">
        <v>1249</v>
      </c>
      <c r="C2273" s="34">
        <v>2882000029905</v>
      </c>
      <c r="D2273" s="35">
        <v>1370.01</v>
      </c>
      <c r="E2273" s="67">
        <f t="shared" si="70"/>
        <v>232.9</v>
      </c>
      <c r="F2273" s="68">
        <v>0.16999875913314502</v>
      </c>
      <c r="G2273" s="65"/>
      <c r="H2273" s="65" t="s">
        <v>3784</v>
      </c>
      <c r="I2273" s="127">
        <v>44582</v>
      </c>
      <c r="J2273" s="66" t="s">
        <v>2379</v>
      </c>
      <c r="K2273" s="83" t="s">
        <v>2614</v>
      </c>
      <c r="L2273" s="30">
        <v>64180</v>
      </c>
      <c r="M2273" s="83" t="str">
        <f>VLOOKUP(L2273,Kardex!$A$1:$I$4996,2,FALSE)</f>
        <v>JOHNSTON PIMENTEL MARIA EVELINA</v>
      </c>
      <c r="N2273" s="83" t="str">
        <f>VLOOKUP(L2273,Kardex!$A$1:$I$4996,4,FALSE)</f>
        <v>ASESOR</v>
      </c>
      <c r="O2273" s="83" t="str">
        <f>VLOOKUP(L2273,Kardex!$A$1:$I$4996,5,FALSE)</f>
        <v>CD MX JULIO VERNE POLANCO</v>
      </c>
      <c r="P2273" s="49">
        <v>0.3</v>
      </c>
      <c r="Q2273" s="120">
        <f t="shared" si="71"/>
        <v>69.87</v>
      </c>
    </row>
    <row r="2274" spans="1:17" s="125" customFormat="1" ht="12" customHeight="1">
      <c r="A2274" s="83" t="s">
        <v>2335</v>
      </c>
      <c r="B2274" s="84" t="s">
        <v>1249</v>
      </c>
      <c r="C2274" s="34">
        <v>2882100019982</v>
      </c>
      <c r="D2274" s="35">
        <v>649.84</v>
      </c>
      <c r="E2274" s="67">
        <f t="shared" si="70"/>
        <v>123.46960000000001</v>
      </c>
      <c r="F2274" s="68">
        <v>0.19</v>
      </c>
      <c r="G2274" s="65"/>
      <c r="H2274" s="65" t="s">
        <v>2339</v>
      </c>
      <c r="I2274" s="127">
        <v>44582</v>
      </c>
      <c r="J2274" s="66" t="s">
        <v>2322</v>
      </c>
      <c r="K2274" s="83" t="s">
        <v>2629</v>
      </c>
      <c r="L2274" s="30">
        <v>63778</v>
      </c>
      <c r="M2274" s="83" t="str">
        <f>VLOOKUP(L2274,Kardex!$A$1:$I$4996,2,FALSE)</f>
        <v>GOMEZ ALATORRE RODRIGO</v>
      </c>
      <c r="N2274" s="83" t="str">
        <f>VLOOKUP(L2274,Kardex!$A$1:$I$4996,4,FALSE)</f>
        <v>DIRECTOR DE ASESORIA</v>
      </c>
      <c r="O2274" s="83" t="str">
        <f>VLOOKUP(L2274,Kardex!$A$1:$I$4996,5,FALSE)</f>
        <v>BAJA</v>
      </c>
      <c r="P2274" s="49">
        <v>0.3</v>
      </c>
      <c r="Q2274" s="120">
        <f t="shared" si="71"/>
        <v>37.040880000000001</v>
      </c>
    </row>
    <row r="2275" spans="1:17" s="125" customFormat="1" ht="12" customHeight="1">
      <c r="A2275" s="83" t="s">
        <v>2338</v>
      </c>
      <c r="B2275" s="84" t="s">
        <v>1249</v>
      </c>
      <c r="C2275" s="34">
        <v>3102100013060</v>
      </c>
      <c r="D2275" s="35">
        <v>161.04</v>
      </c>
      <c r="E2275" s="67">
        <f t="shared" si="70"/>
        <v>20.935199999999998</v>
      </c>
      <c r="F2275" s="68">
        <v>0.13</v>
      </c>
      <c r="G2275" s="65"/>
      <c r="H2275" s="65" t="s">
        <v>2339</v>
      </c>
      <c r="I2275" s="127">
        <v>44582</v>
      </c>
      <c r="J2275" s="66" t="s">
        <v>2322</v>
      </c>
      <c r="K2275" s="83" t="s">
        <v>2630</v>
      </c>
      <c r="L2275" s="30">
        <v>63946</v>
      </c>
      <c r="M2275" s="83" t="str">
        <f>VLOOKUP(L2275,Kardex!$A$1:$I$4996,2,FALSE)</f>
        <v>CERVANTES SALAS MARCO</v>
      </c>
      <c r="N2275" s="83" t="str">
        <f>VLOOKUP(L2275,Kardex!$A$1:$I$4996,4,FALSE)</f>
        <v>ASESOR</v>
      </c>
      <c r="O2275" s="83" t="str">
        <f>VLOOKUP(L2275,Kardex!$A$1:$I$4996,5,FALSE)</f>
        <v>CD MX SANTA FE GLEZ CAMARENA</v>
      </c>
      <c r="P2275" s="49">
        <v>0.3</v>
      </c>
      <c r="Q2275" s="120">
        <f t="shared" si="71"/>
        <v>6.2805599999999995</v>
      </c>
    </row>
    <row r="2276" spans="1:17" s="125" customFormat="1" ht="12" customHeight="1">
      <c r="A2276" s="83" t="s">
        <v>2338</v>
      </c>
      <c r="B2276" s="84" t="s">
        <v>1249</v>
      </c>
      <c r="C2276" s="34">
        <v>3102100014969</v>
      </c>
      <c r="D2276" s="35">
        <v>145.41999999999999</v>
      </c>
      <c r="E2276" s="67">
        <f t="shared" si="70"/>
        <v>18.904599999999999</v>
      </c>
      <c r="F2276" s="68">
        <v>0.13</v>
      </c>
      <c r="G2276" s="65"/>
      <c r="H2276" s="65" t="s">
        <v>2339</v>
      </c>
      <c r="I2276" s="127">
        <v>44582</v>
      </c>
      <c r="J2276" s="66" t="s">
        <v>2322</v>
      </c>
      <c r="K2276" s="83" t="s">
        <v>2656</v>
      </c>
      <c r="L2276" s="30">
        <v>63834</v>
      </c>
      <c r="M2276" s="83" t="str">
        <f>VLOOKUP(L2276,Kardex!$A$1:$I$4996,2,FALSE)</f>
        <v>ROJAS ORTEGA MARIA GUADALUPE</v>
      </c>
      <c r="N2276" s="83" t="str">
        <f>VLOOKUP(L2276,Kardex!$A$1:$I$4996,4,FALSE)</f>
        <v>ASESOR</v>
      </c>
      <c r="O2276" s="83" t="str">
        <f>VLOOKUP(L2276,Kardex!$A$1:$I$4996,5,FALSE)</f>
        <v>EDO MEX TOLUCA V CARRANZA</v>
      </c>
      <c r="P2276" s="49">
        <v>0.3</v>
      </c>
      <c r="Q2276" s="120">
        <f t="shared" si="71"/>
        <v>5.6713799999999992</v>
      </c>
    </row>
    <row r="2277" spans="1:17" s="125" customFormat="1" ht="12" customHeight="1">
      <c r="A2277" s="83" t="s">
        <v>2311</v>
      </c>
      <c r="B2277" s="84" t="s">
        <v>1249</v>
      </c>
      <c r="C2277" s="34">
        <v>4011900203004</v>
      </c>
      <c r="D2277" s="35">
        <v>439.39</v>
      </c>
      <c r="E2277" s="67">
        <f t="shared" si="70"/>
        <v>65.908499999999989</v>
      </c>
      <c r="F2277" s="68">
        <v>0.15</v>
      </c>
      <c r="G2277" s="65"/>
      <c r="H2277" s="65" t="s">
        <v>2339</v>
      </c>
      <c r="I2277" s="127">
        <v>44582</v>
      </c>
      <c r="J2277" s="66" t="s">
        <v>2379</v>
      </c>
      <c r="K2277" s="83" t="s">
        <v>2616</v>
      </c>
      <c r="L2277" s="30">
        <v>62730</v>
      </c>
      <c r="M2277" s="83" t="str">
        <f>VLOOKUP(L2277,Kardex!$A$1:$I$4996,2,FALSE)</f>
        <v>FIGUEROA GARCIA HUGO</v>
      </c>
      <c r="N2277" s="83" t="str">
        <f>VLOOKUP(L2277,Kardex!$A$1:$I$4996,4,FALSE)</f>
        <v>ASESOR</v>
      </c>
      <c r="O2277" s="83" t="str">
        <f>VLOOKUP(L2277,Kardex!$A$1:$I$4996,5,FALSE)</f>
        <v>CD MX SANTA FE CENTRO COMERCIAL</v>
      </c>
      <c r="P2277" s="49">
        <v>0.3</v>
      </c>
      <c r="Q2277" s="120">
        <f t="shared" si="71"/>
        <v>19.772549999999995</v>
      </c>
    </row>
    <row r="2278" spans="1:17" s="125" customFormat="1" ht="12" customHeight="1">
      <c r="A2278" s="83" t="s">
        <v>2311</v>
      </c>
      <c r="B2278" s="84" t="s">
        <v>1249</v>
      </c>
      <c r="C2278" s="34">
        <v>4011900205080</v>
      </c>
      <c r="D2278" s="35">
        <v>634.95000000000005</v>
      </c>
      <c r="E2278" s="67">
        <f t="shared" si="70"/>
        <v>95.242500000000007</v>
      </c>
      <c r="F2278" s="68">
        <v>0.15</v>
      </c>
      <c r="G2278" s="65"/>
      <c r="H2278" s="65" t="s">
        <v>2339</v>
      </c>
      <c r="I2278" s="127">
        <v>44582</v>
      </c>
      <c r="J2278" s="66" t="s">
        <v>2379</v>
      </c>
      <c r="K2278" s="83" t="s">
        <v>2617</v>
      </c>
      <c r="L2278" s="30">
        <v>62643</v>
      </c>
      <c r="M2278" s="83" t="str">
        <f>VLOOKUP(L2278,Kardex!$A$1:$I$4996,2,FALSE)</f>
        <v>ARELLANO IRINEO ISABEL</v>
      </c>
      <c r="N2278" s="83" t="str">
        <f>VLOOKUP(L2278,Kardex!$A$1:$I$4996,4,FALSE)</f>
        <v>ASESOR</v>
      </c>
      <c r="O2278" s="83" t="str">
        <f>VLOOKUP(L2278,Kardex!$A$1:$I$4996,5,FALSE)</f>
        <v>EDO MEX TOLUCA V CARRANZA</v>
      </c>
      <c r="P2278" s="49">
        <v>0.3</v>
      </c>
      <c r="Q2278" s="120">
        <f t="shared" si="71"/>
        <v>28.572750000000003</v>
      </c>
    </row>
    <row r="2279" spans="1:17" s="125" customFormat="1" ht="12" customHeight="1">
      <c r="A2279" s="83" t="s">
        <v>2311</v>
      </c>
      <c r="B2279" s="84" t="s">
        <v>1249</v>
      </c>
      <c r="C2279" s="34">
        <v>4011900205289</v>
      </c>
      <c r="D2279" s="35">
        <v>1683.56</v>
      </c>
      <c r="E2279" s="67">
        <f t="shared" si="70"/>
        <v>252.53399999999999</v>
      </c>
      <c r="F2279" s="68">
        <v>0.15</v>
      </c>
      <c r="G2279" s="65"/>
      <c r="H2279" s="65" t="s">
        <v>2265</v>
      </c>
      <c r="I2279" s="127">
        <v>44582</v>
      </c>
      <c r="J2279" s="66" t="s">
        <v>2379</v>
      </c>
      <c r="K2279" s="83" t="s">
        <v>2632</v>
      </c>
      <c r="L2279" s="30">
        <v>53996</v>
      </c>
      <c r="M2279" s="83" t="str">
        <f>VLOOKUP(L2279,Kardex!$A$1:$I$4996,2,FALSE)</f>
        <v>PEREZ SALINAS MANCERA MAURICIO</v>
      </c>
      <c r="N2279" s="83" t="str">
        <f>VLOOKUP(L2279,Kardex!$A$1:$I$4996,4,FALSE)</f>
        <v>ASESOR SENIOR</v>
      </c>
      <c r="O2279" s="83" t="str">
        <f>VLOOKUP(L2279,Kardex!$A$1:$I$4996,5,FALSE)</f>
        <v>NL SAN PEDRO VALLE</v>
      </c>
      <c r="P2279" s="49">
        <v>0.3</v>
      </c>
      <c r="Q2279" s="120">
        <f t="shared" si="71"/>
        <v>75.760199999999998</v>
      </c>
    </row>
    <row r="2280" spans="1:17" s="125" customFormat="1" ht="12" customHeight="1">
      <c r="A2280" s="83" t="s">
        <v>2311</v>
      </c>
      <c r="B2280" s="84" t="s">
        <v>1249</v>
      </c>
      <c r="C2280" s="34">
        <v>4011900205326</v>
      </c>
      <c r="D2280" s="35">
        <v>241.5</v>
      </c>
      <c r="E2280" s="67">
        <f t="shared" si="70"/>
        <v>36.225000000000001</v>
      </c>
      <c r="F2280" s="68">
        <v>0.15</v>
      </c>
      <c r="G2280" s="65"/>
      <c r="H2280" s="65" t="s">
        <v>2339</v>
      </c>
      <c r="I2280" s="127">
        <v>44582</v>
      </c>
      <c r="J2280" s="66" t="s">
        <v>2379</v>
      </c>
      <c r="K2280" s="83" t="s">
        <v>2618</v>
      </c>
      <c r="L2280" s="30">
        <v>6431</v>
      </c>
      <c r="M2280" s="83" t="str">
        <f>VLOOKUP(L2280,Kardex!$A$1:$I$4996,2,FALSE)</f>
        <v>TINAJERO SOLIS BELVETH LIZETHE</v>
      </c>
      <c r="N2280" s="83" t="str">
        <f>VLOOKUP(L2280,Kardex!$A$1:$I$4996,4,FALSE)</f>
        <v>ASESOR SENIOR</v>
      </c>
      <c r="O2280" s="83" t="str">
        <f>VLOOKUP(L2280,Kardex!$A$1:$I$4996,5,FALSE)</f>
        <v>JAL ZAPOPAN MARIANO OTERO</v>
      </c>
      <c r="P2280" s="49">
        <v>0.3</v>
      </c>
      <c r="Q2280" s="120">
        <f t="shared" si="71"/>
        <v>10.8675</v>
      </c>
    </row>
    <row r="2281" spans="1:17" s="125" customFormat="1" ht="12" customHeight="1">
      <c r="A2281" s="83" t="s">
        <v>2311</v>
      </c>
      <c r="B2281" s="84" t="s">
        <v>1249</v>
      </c>
      <c r="C2281" s="34">
        <v>4011900236431</v>
      </c>
      <c r="D2281" s="35">
        <v>223.5</v>
      </c>
      <c r="E2281" s="67">
        <f t="shared" si="70"/>
        <v>33.524999999999999</v>
      </c>
      <c r="F2281" s="68">
        <v>0.15</v>
      </c>
      <c r="G2281" s="65"/>
      <c r="H2281" s="65" t="s">
        <v>2339</v>
      </c>
      <c r="I2281" s="127">
        <v>44582</v>
      </c>
      <c r="J2281" s="66" t="s">
        <v>2379</v>
      </c>
      <c r="K2281" s="83" t="s">
        <v>2634</v>
      </c>
      <c r="L2281" s="30">
        <v>52318</v>
      </c>
      <c r="M2281" s="83" t="str">
        <f>VLOOKUP(L2281,Kardex!$A$1:$I$4996,2,FALSE)</f>
        <v>TREJO OSORNIO JOSE LUIS</v>
      </c>
      <c r="N2281" s="83" t="str">
        <f>VLOOKUP(L2281,Kardex!$A$1:$I$4996,4,FALSE)</f>
        <v>DIRECTOR DE CENTRO FINANCIERO</v>
      </c>
      <c r="O2281" s="83" t="str">
        <f>VLOOKUP(L2281,Kardex!$A$1:$I$4996,5,FALSE)</f>
        <v>QRO JURICA</v>
      </c>
      <c r="P2281" s="49">
        <v>0.3</v>
      </c>
      <c r="Q2281" s="120">
        <f t="shared" si="71"/>
        <v>10.057499999999999</v>
      </c>
    </row>
    <row r="2282" spans="1:17" s="125" customFormat="1" ht="12" customHeight="1">
      <c r="A2282" s="83" t="s">
        <v>2311</v>
      </c>
      <c r="B2282" s="84" t="s">
        <v>1249</v>
      </c>
      <c r="C2282" s="34">
        <v>4011900236457</v>
      </c>
      <c r="D2282" s="35">
        <v>798.99</v>
      </c>
      <c r="E2282" s="67">
        <f t="shared" si="70"/>
        <v>119.8485</v>
      </c>
      <c r="F2282" s="68">
        <v>0.15</v>
      </c>
      <c r="G2282" s="65"/>
      <c r="H2282" s="65" t="s">
        <v>2339</v>
      </c>
      <c r="I2282" s="127">
        <v>44582</v>
      </c>
      <c r="J2282" s="66" t="s">
        <v>2379</v>
      </c>
      <c r="K2282" s="83" t="s">
        <v>2619</v>
      </c>
      <c r="L2282" s="30">
        <v>62089</v>
      </c>
      <c r="M2282" s="83" t="str">
        <f>VLOOKUP(L2282,Kardex!$A$1:$I$4996,2,FALSE)</f>
        <v>CANOVAS LASTRA MAURICIO</v>
      </c>
      <c r="N2282" s="83" t="str">
        <f>VLOOKUP(L2282,Kardex!$A$1:$I$4996,4,FALSE)</f>
        <v>ASESOR</v>
      </c>
      <c r="O2282" s="83" t="str">
        <f>VLOOKUP(L2282,Kardex!$A$1:$I$4996,5,FALSE)</f>
        <v>JAL ZAPOPAN ANDARES CB</v>
      </c>
      <c r="P2282" s="49">
        <v>0.3</v>
      </c>
      <c r="Q2282" s="120">
        <f t="shared" si="71"/>
        <v>35.954549999999998</v>
      </c>
    </row>
    <row r="2283" spans="1:17" s="125" customFormat="1" ht="12" customHeight="1">
      <c r="A2283" s="83" t="s">
        <v>2311</v>
      </c>
      <c r="B2283" s="84" t="s">
        <v>1249</v>
      </c>
      <c r="C2283" s="34">
        <v>4011900236590</v>
      </c>
      <c r="D2283" s="35">
        <v>563.12</v>
      </c>
      <c r="E2283" s="67">
        <f t="shared" si="70"/>
        <v>84.468000000000004</v>
      </c>
      <c r="F2283" s="68">
        <v>0.15</v>
      </c>
      <c r="G2283" s="65"/>
      <c r="H2283" s="65" t="s">
        <v>2339</v>
      </c>
      <c r="I2283" s="127">
        <v>44582</v>
      </c>
      <c r="J2283" s="66" t="s">
        <v>2379</v>
      </c>
      <c r="K2283" s="83" t="s">
        <v>2620</v>
      </c>
      <c r="L2283" s="30">
        <v>62387</v>
      </c>
      <c r="M2283" s="83" t="str">
        <f>VLOOKUP(L2283,Kardex!$A$1:$I$4996,2,FALSE)</f>
        <v>AGUILERA AREVALO  EDUARDO</v>
      </c>
      <c r="N2283" s="83" t="str">
        <f>VLOOKUP(L2283,Kardex!$A$1:$I$4996,4,FALSE)</f>
        <v>ASESOR</v>
      </c>
      <c r="O2283" s="83" t="str">
        <f>VLOOKUP(L2283,Kardex!$A$1:$I$4996,5,FALSE)</f>
        <v>MICH MOR AV LAZARO CARDENAS</v>
      </c>
      <c r="P2283" s="49">
        <v>0.3</v>
      </c>
      <c r="Q2283" s="120">
        <f t="shared" si="71"/>
        <v>25.340399999999999</v>
      </c>
    </row>
    <row r="2284" spans="1:17" s="125" customFormat="1" ht="12" customHeight="1">
      <c r="A2284" s="83" t="s">
        <v>2311</v>
      </c>
      <c r="B2284" s="84" t="s">
        <v>1249</v>
      </c>
      <c r="C2284" s="34">
        <v>4011900238855</v>
      </c>
      <c r="D2284" s="35">
        <v>654.52</v>
      </c>
      <c r="E2284" s="67">
        <f t="shared" si="70"/>
        <v>98.177999999999997</v>
      </c>
      <c r="F2284" s="68">
        <v>0.15</v>
      </c>
      <c r="G2284" s="65"/>
      <c r="H2284" s="65" t="s">
        <v>2339</v>
      </c>
      <c r="I2284" s="127">
        <v>44582</v>
      </c>
      <c r="J2284" s="66" t="s">
        <v>2379</v>
      </c>
      <c r="K2284" s="83" t="s">
        <v>2638</v>
      </c>
      <c r="L2284" s="30">
        <v>62304</v>
      </c>
      <c r="M2284" s="83" t="str">
        <f>VLOOKUP(L2284,Kardex!$A$1:$I$4996,2,FALSE)</f>
        <v>MORENO CONTRERAS RODRIGO</v>
      </c>
      <c r="N2284" s="83" t="str">
        <f>VLOOKUP(L2284,Kardex!$A$1:$I$4996,4,FALSE)</f>
        <v>ASESOR</v>
      </c>
      <c r="O2284" s="83" t="str">
        <f>VLOOKUP(L2284,Kardex!$A$1:$I$4996,5,FALSE)</f>
        <v>JAL GDL PLAZA MEXICO</v>
      </c>
      <c r="P2284" s="49">
        <v>0.3</v>
      </c>
      <c r="Q2284" s="120">
        <f t="shared" si="71"/>
        <v>29.453399999999998</v>
      </c>
    </row>
    <row r="2285" spans="1:17" s="125" customFormat="1" ht="12" customHeight="1">
      <c r="A2285" s="83" t="s">
        <v>2311</v>
      </c>
      <c r="B2285" s="84" t="s">
        <v>1249</v>
      </c>
      <c r="C2285" s="34">
        <v>4011900238857</v>
      </c>
      <c r="D2285" s="35">
        <v>422.78</v>
      </c>
      <c r="E2285" s="67">
        <f t="shared" si="70"/>
        <v>63.416999999999994</v>
      </c>
      <c r="F2285" s="68">
        <v>0.15</v>
      </c>
      <c r="G2285" s="65"/>
      <c r="H2285" s="65" t="s">
        <v>2339</v>
      </c>
      <c r="I2285" s="127">
        <v>44582</v>
      </c>
      <c r="J2285" s="66" t="s">
        <v>2379</v>
      </c>
      <c r="K2285" s="83" t="s">
        <v>2621</v>
      </c>
      <c r="L2285" s="30">
        <v>61477</v>
      </c>
      <c r="M2285" s="83" t="str">
        <f>VLOOKUP(L2285,Kardex!$A$1:$I$4996,2,FALSE)</f>
        <v>ESPINOSA MARTINEZ ANTONIO</v>
      </c>
      <c r="N2285" s="83" t="str">
        <f>VLOOKUP(L2285,Kardex!$A$1:$I$4996,4,FALSE)</f>
        <v>ASESOR SENIOR</v>
      </c>
      <c r="O2285" s="83" t="str">
        <f>VLOOKUP(L2285,Kardex!$A$1:$I$4996,5,FALSE)</f>
        <v>PUE CHOLULA CITY ANGELOPOLIS</v>
      </c>
      <c r="P2285" s="49">
        <v>0.3</v>
      </c>
      <c r="Q2285" s="120">
        <f t="shared" si="71"/>
        <v>19.025099999999998</v>
      </c>
    </row>
    <row r="2286" spans="1:17" s="125" customFormat="1" ht="12" customHeight="1">
      <c r="A2286" s="83" t="s">
        <v>2311</v>
      </c>
      <c r="B2286" s="84" t="s">
        <v>1249</v>
      </c>
      <c r="C2286" s="34">
        <v>4011900238874</v>
      </c>
      <c r="D2286" s="35">
        <v>2162.5700000000002</v>
      </c>
      <c r="E2286" s="67">
        <f t="shared" si="70"/>
        <v>324.38550000000004</v>
      </c>
      <c r="F2286" s="68">
        <v>0.15</v>
      </c>
      <c r="G2286" s="65"/>
      <c r="H2286" s="65" t="s">
        <v>2339</v>
      </c>
      <c r="I2286" s="127">
        <v>44582</v>
      </c>
      <c r="J2286" s="66" t="s">
        <v>2379</v>
      </c>
      <c r="K2286" s="83" t="s">
        <v>2639</v>
      </c>
      <c r="L2286" s="30">
        <v>60361</v>
      </c>
      <c r="M2286" s="83" t="str">
        <f>VLOOKUP(L2286,Kardex!$A$1:$I$4996,2,FALSE)</f>
        <v>GUILLEN AGUILAR MARCO AURELIO</v>
      </c>
      <c r="N2286" s="83" t="str">
        <f>VLOOKUP(L2286,Kardex!$A$1:$I$4996,4,FALSE)</f>
        <v>SUBDIRECTOR DE PROMOCION</v>
      </c>
      <c r="O2286" s="83" t="str">
        <f>VLOOKUP(L2286,Kardex!$A$1:$I$4996,5,FALSE)</f>
        <v>CD MX SANTA FE GLEZ CAMARENA</v>
      </c>
      <c r="P2286" s="49">
        <v>0.3</v>
      </c>
      <c r="Q2286" s="120">
        <f t="shared" si="71"/>
        <v>97.315650000000005</v>
      </c>
    </row>
    <row r="2287" spans="1:17" s="125" customFormat="1" ht="12" customHeight="1">
      <c r="A2287" s="83" t="s">
        <v>2311</v>
      </c>
      <c r="B2287" s="84" t="s">
        <v>1249</v>
      </c>
      <c r="C2287" s="34">
        <v>4011900297326</v>
      </c>
      <c r="D2287" s="35">
        <v>992.41</v>
      </c>
      <c r="E2287" s="67">
        <f t="shared" si="70"/>
        <v>148.86149999999998</v>
      </c>
      <c r="F2287" s="68">
        <v>0.15</v>
      </c>
      <c r="G2287" s="65"/>
      <c r="H2287" s="65" t="s">
        <v>2339</v>
      </c>
      <c r="I2287" s="127">
        <v>44582</v>
      </c>
      <c r="J2287" s="66" t="s">
        <v>2379</v>
      </c>
      <c r="K2287" s="83" t="s">
        <v>2640</v>
      </c>
      <c r="L2287" s="30">
        <v>51936</v>
      </c>
      <c r="M2287" s="83" t="str">
        <f>VLOOKUP(L2287,Kardex!$A$1:$I$4996,2,FALSE)</f>
        <v>VAZQUEZ VALADEZ LUIS ABRAHAM</v>
      </c>
      <c r="N2287" s="83" t="str">
        <f>VLOOKUP(L2287,Kardex!$A$1:$I$4996,4,FALSE)</f>
        <v>SUBDIRECTOR DE PROMOCION</v>
      </c>
      <c r="O2287" s="83" t="str">
        <f>VLOOKUP(L2287,Kardex!$A$1:$I$4996,5,FALSE)</f>
        <v>CHIH CD JUAREZ PLAZA ODORE</v>
      </c>
      <c r="P2287" s="49">
        <v>0.3</v>
      </c>
      <c r="Q2287" s="120">
        <f t="shared" si="71"/>
        <v>44.658449999999995</v>
      </c>
    </row>
    <row r="2288" spans="1:17" s="125" customFormat="1" ht="12" customHeight="1">
      <c r="A2288" s="83" t="s">
        <v>2311</v>
      </c>
      <c r="B2288" s="84" t="s">
        <v>1249</v>
      </c>
      <c r="C2288" s="34">
        <v>4011900396205</v>
      </c>
      <c r="D2288" s="35">
        <v>659.04</v>
      </c>
      <c r="E2288" s="67">
        <f t="shared" si="70"/>
        <v>98.855999999999995</v>
      </c>
      <c r="F2288" s="68">
        <v>0.15</v>
      </c>
      <c r="G2288" s="65"/>
      <c r="H2288" s="65" t="s">
        <v>2339</v>
      </c>
      <c r="I2288" s="127">
        <v>44582</v>
      </c>
      <c r="J2288" s="66" t="s">
        <v>2379</v>
      </c>
      <c r="K2288" s="83" t="s">
        <v>2622</v>
      </c>
      <c r="L2288" s="30">
        <v>63166</v>
      </c>
      <c r="M2288" s="83" t="str">
        <f>VLOOKUP(L2288,Kardex!$A$1:$I$4996,2,FALSE)</f>
        <v>GONZALEZ DURAN SUSANA IVONNE</v>
      </c>
      <c r="N2288" s="83" t="str">
        <f>VLOOKUP(L2288,Kardex!$A$1:$I$4996,4,FALSE)</f>
        <v>ASESOR</v>
      </c>
      <c r="O2288" s="83" t="str">
        <f>VLOOKUP(L2288,Kardex!$A$1:$I$4996,5,FALSE)</f>
        <v>GTO LEON CERRO GORDO BANCO</v>
      </c>
      <c r="P2288" s="49">
        <v>0.3</v>
      </c>
      <c r="Q2288" s="120">
        <f t="shared" si="71"/>
        <v>29.656799999999997</v>
      </c>
    </row>
    <row r="2289" spans="1:17" s="125" customFormat="1" ht="12" customHeight="1">
      <c r="A2289" s="83" t="s">
        <v>2311</v>
      </c>
      <c r="B2289" s="84" t="s">
        <v>1249</v>
      </c>
      <c r="C2289" s="34">
        <v>4011900417126</v>
      </c>
      <c r="D2289" s="35">
        <v>466.96</v>
      </c>
      <c r="E2289" s="67">
        <f t="shared" si="70"/>
        <v>70.043999999999997</v>
      </c>
      <c r="F2289" s="68">
        <v>0.15</v>
      </c>
      <c r="G2289" s="65"/>
      <c r="H2289" s="65" t="s">
        <v>2339</v>
      </c>
      <c r="I2289" s="127">
        <v>44582</v>
      </c>
      <c r="J2289" s="66" t="s">
        <v>2379</v>
      </c>
      <c r="K2289" s="83" t="s">
        <v>2642</v>
      </c>
      <c r="L2289" s="30">
        <v>52230</v>
      </c>
      <c r="M2289" s="83" t="str">
        <f>VLOOKUP(L2289,Kardex!$A$1:$I$4996,2,FALSE)</f>
        <v>ARCE ZOZAYACORREA ARTURO MALCOLM</v>
      </c>
      <c r="N2289" s="83" t="str">
        <f>VLOOKUP(L2289,Kardex!$A$1:$I$4996,4,FALSE)</f>
        <v>DIRECTOR DE PROMOCION</v>
      </c>
      <c r="O2289" s="83" t="str">
        <f>VLOOKUP(L2289,Kardex!$A$1:$I$4996,5,FALSE)</f>
        <v>CD MX SANTA FE GLEZ CAMARENA</v>
      </c>
      <c r="P2289" s="49">
        <v>0.3</v>
      </c>
      <c r="Q2289" s="120">
        <f t="shared" si="71"/>
        <v>21.013199999999998</v>
      </c>
    </row>
    <row r="2290" spans="1:17" s="125" customFormat="1" ht="12" customHeight="1">
      <c r="A2290" s="83" t="s">
        <v>2311</v>
      </c>
      <c r="B2290" s="84" t="s">
        <v>1249</v>
      </c>
      <c r="C2290" s="34">
        <v>4011900460507</v>
      </c>
      <c r="D2290" s="35">
        <v>424.55</v>
      </c>
      <c r="E2290" s="67">
        <f t="shared" si="70"/>
        <v>63.682499999999997</v>
      </c>
      <c r="F2290" s="68">
        <v>0.15</v>
      </c>
      <c r="G2290" s="65"/>
      <c r="H2290" s="65" t="s">
        <v>2339</v>
      </c>
      <c r="I2290" s="127">
        <v>44582</v>
      </c>
      <c r="J2290" s="66" t="s">
        <v>2379</v>
      </c>
      <c r="K2290" s="83" t="s">
        <v>2643</v>
      </c>
      <c r="L2290" s="30">
        <v>90158</v>
      </c>
      <c r="M2290" s="83" t="str">
        <f>VLOOKUP(L2290,Kardex!$A$1:$I$4996,2,FALSE)</f>
        <v>RAMOS CAMACHO MARISA</v>
      </c>
      <c r="N2290" s="83" t="str">
        <f>VLOOKUP(L2290,Kardex!$A$1:$I$4996,4,FALSE)</f>
        <v>ASESOR SENIOR</v>
      </c>
      <c r="O2290" s="83" t="str">
        <f>VLOOKUP(L2290,Kardex!$A$1:$I$4996,5,FALSE)</f>
        <v>JAL ZAPOPAN MARIANO OTERO</v>
      </c>
      <c r="P2290" s="49">
        <v>0.3</v>
      </c>
      <c r="Q2290" s="120">
        <f t="shared" si="71"/>
        <v>19.104749999999999</v>
      </c>
    </row>
    <row r="2291" spans="1:17" s="125" customFormat="1" ht="12" customHeight="1">
      <c r="A2291" s="83" t="s">
        <v>2311</v>
      </c>
      <c r="B2291" s="84" t="s">
        <v>1249</v>
      </c>
      <c r="C2291" s="34">
        <v>4012000008351</v>
      </c>
      <c r="D2291" s="35">
        <v>6410.15</v>
      </c>
      <c r="E2291" s="67">
        <f t="shared" si="70"/>
        <v>961.52249999999992</v>
      </c>
      <c r="F2291" s="68">
        <v>0.15</v>
      </c>
      <c r="G2291" s="65"/>
      <c r="H2291" s="65" t="s">
        <v>2266</v>
      </c>
      <c r="I2291" s="127">
        <v>44582</v>
      </c>
      <c r="J2291" s="66" t="s">
        <v>2379</v>
      </c>
      <c r="K2291" s="83" t="s">
        <v>2521</v>
      </c>
      <c r="L2291" s="30">
        <v>11111</v>
      </c>
      <c r="M2291" s="83" t="str">
        <f>VLOOKUP(L2291,Kardex!$A$1:$I$4996,2,FALSE)</f>
        <v>ARRENDADORA</v>
      </c>
      <c r="N2291" s="83" t="str">
        <f>VLOOKUP(L2291,Kardex!$A$1:$I$4996,4,FALSE)</f>
        <v>ARRENDADORA</v>
      </c>
      <c r="O2291" s="83" t="str">
        <f>VLOOKUP(L2291,Kardex!$A$1:$I$4996,5,FALSE)</f>
        <v>ARRENDADORA</v>
      </c>
      <c r="P2291" s="49">
        <v>0.3</v>
      </c>
      <c r="Q2291" s="120">
        <f t="shared" si="71"/>
        <v>288.45674999999994</v>
      </c>
    </row>
    <row r="2292" spans="1:17" s="125" customFormat="1" ht="12" customHeight="1">
      <c r="A2292" s="83" t="s">
        <v>2311</v>
      </c>
      <c r="B2292" s="84" t="s">
        <v>1249</v>
      </c>
      <c r="C2292" s="34">
        <v>4012000016336</v>
      </c>
      <c r="D2292" s="35">
        <v>492.94</v>
      </c>
      <c r="E2292" s="67">
        <f t="shared" si="70"/>
        <v>73.941000000000003</v>
      </c>
      <c r="F2292" s="68">
        <v>0.15</v>
      </c>
      <c r="G2292" s="65"/>
      <c r="H2292" s="65" t="s">
        <v>2339</v>
      </c>
      <c r="I2292" s="127">
        <v>44582</v>
      </c>
      <c r="J2292" s="66" t="s">
        <v>2379</v>
      </c>
      <c r="K2292" s="83" t="s">
        <v>2644</v>
      </c>
      <c r="L2292" s="30">
        <v>53762</v>
      </c>
      <c r="M2292" s="83" t="str">
        <f>VLOOKUP(L2292,Kardex!$A$1:$I$4996,2,FALSE)</f>
        <v>VARGAS GONZALEZ MARLENE</v>
      </c>
      <c r="N2292" s="83" t="str">
        <f>VLOOKUP(L2292,Kardex!$A$1:$I$4996,4,FALSE)</f>
        <v>ASESOR BANCA ESPECIALIZADA</v>
      </c>
      <c r="O2292" s="83" t="str">
        <f>VLOOKUP(L2292,Kardex!$A$1:$I$4996,5,FALSE)</f>
        <v>CD MX MONTES URALES</v>
      </c>
      <c r="P2292" s="49">
        <v>0.3</v>
      </c>
      <c r="Q2292" s="120">
        <f t="shared" si="71"/>
        <v>22.182300000000001</v>
      </c>
    </row>
    <row r="2293" spans="1:17" s="125" customFormat="1" ht="12" customHeight="1">
      <c r="A2293" s="83" t="s">
        <v>2311</v>
      </c>
      <c r="B2293" s="84" t="s">
        <v>1249</v>
      </c>
      <c r="C2293" s="34">
        <v>4012000016636</v>
      </c>
      <c r="D2293" s="35">
        <v>18275.82</v>
      </c>
      <c r="E2293" s="67">
        <f t="shared" si="70"/>
        <v>2741.373</v>
      </c>
      <c r="F2293" s="68">
        <v>0.15</v>
      </c>
      <c r="G2293" s="65"/>
      <c r="H2293" s="65" t="s">
        <v>2266</v>
      </c>
      <c r="I2293" s="127">
        <v>44582</v>
      </c>
      <c r="J2293" s="66" t="s">
        <v>2379</v>
      </c>
      <c r="K2293" s="83" t="s">
        <v>2521</v>
      </c>
      <c r="L2293" s="30">
        <v>11111</v>
      </c>
      <c r="M2293" s="83" t="str">
        <f>VLOOKUP(L2293,Kardex!$A$1:$I$4996,2,FALSE)</f>
        <v>ARRENDADORA</v>
      </c>
      <c r="N2293" s="83" t="str">
        <f>VLOOKUP(L2293,Kardex!$A$1:$I$4996,4,FALSE)</f>
        <v>ARRENDADORA</v>
      </c>
      <c r="O2293" s="83" t="str">
        <f>VLOOKUP(L2293,Kardex!$A$1:$I$4996,5,FALSE)</f>
        <v>ARRENDADORA</v>
      </c>
      <c r="P2293" s="49">
        <v>0.3</v>
      </c>
      <c r="Q2293" s="120">
        <f t="shared" si="71"/>
        <v>822.41189999999995</v>
      </c>
    </row>
    <row r="2294" spans="1:17" s="125" customFormat="1" ht="12" customHeight="1">
      <c r="A2294" s="83" t="s">
        <v>2311</v>
      </c>
      <c r="B2294" s="84" t="s">
        <v>1249</v>
      </c>
      <c r="C2294" s="34">
        <v>4012000016676</v>
      </c>
      <c r="D2294" s="35">
        <v>18275.82</v>
      </c>
      <c r="E2294" s="67">
        <f t="shared" si="70"/>
        <v>2741.373</v>
      </c>
      <c r="F2294" s="68">
        <v>0.15</v>
      </c>
      <c r="G2294" s="65"/>
      <c r="H2294" s="65" t="s">
        <v>2266</v>
      </c>
      <c r="I2294" s="127">
        <v>44582</v>
      </c>
      <c r="J2294" s="66" t="s">
        <v>2379</v>
      </c>
      <c r="K2294" s="83" t="s">
        <v>2521</v>
      </c>
      <c r="L2294" s="30">
        <v>11111</v>
      </c>
      <c r="M2294" s="83" t="str">
        <f>VLOOKUP(L2294,Kardex!$A$1:$I$4996,2,FALSE)</f>
        <v>ARRENDADORA</v>
      </c>
      <c r="N2294" s="83" t="str">
        <f>VLOOKUP(L2294,Kardex!$A$1:$I$4996,4,FALSE)</f>
        <v>ARRENDADORA</v>
      </c>
      <c r="O2294" s="83" t="str">
        <f>VLOOKUP(L2294,Kardex!$A$1:$I$4996,5,FALSE)</f>
        <v>ARRENDADORA</v>
      </c>
      <c r="P2294" s="49">
        <v>0.3</v>
      </c>
      <c r="Q2294" s="120">
        <f t="shared" si="71"/>
        <v>822.41189999999995</v>
      </c>
    </row>
    <row r="2295" spans="1:17" s="125" customFormat="1" ht="12" customHeight="1">
      <c r="A2295" s="83" t="s">
        <v>2311</v>
      </c>
      <c r="B2295" s="84" t="s">
        <v>1249</v>
      </c>
      <c r="C2295" s="34">
        <v>4012000059640</v>
      </c>
      <c r="D2295" s="35">
        <v>1678.5</v>
      </c>
      <c r="E2295" s="67">
        <f t="shared" si="70"/>
        <v>251.77499999999998</v>
      </c>
      <c r="F2295" s="68">
        <v>0.15</v>
      </c>
      <c r="G2295" s="65"/>
      <c r="H2295" s="65" t="s">
        <v>2339</v>
      </c>
      <c r="I2295" s="127">
        <v>44582</v>
      </c>
      <c r="J2295" s="66" t="s">
        <v>2379</v>
      </c>
      <c r="K2295" s="83" t="s">
        <v>2623</v>
      </c>
      <c r="L2295" s="30">
        <v>61309</v>
      </c>
      <c r="M2295" s="83" t="str">
        <f>VLOOKUP(L2295,Kardex!$A$1:$I$4996,2,FALSE)</f>
        <v>BAJA</v>
      </c>
      <c r="N2295" s="83" t="str">
        <f>VLOOKUP(L2295,Kardex!$A$1:$I$4996,4,FALSE)</f>
        <v>BAJA</v>
      </c>
      <c r="O2295" s="83" t="str">
        <f>VLOOKUP(L2295,Kardex!$A$1:$I$4996,5,FALSE)</f>
        <v>BAJA</v>
      </c>
      <c r="P2295" s="49">
        <v>0.3</v>
      </c>
      <c r="Q2295" s="120">
        <f t="shared" si="71"/>
        <v>75.532499999999985</v>
      </c>
    </row>
    <row r="2296" spans="1:17" s="125" customFormat="1" ht="12" customHeight="1">
      <c r="A2296" s="83" t="s">
        <v>2311</v>
      </c>
      <c r="B2296" s="84" t="s">
        <v>1249</v>
      </c>
      <c r="C2296" s="34">
        <v>4012000084885</v>
      </c>
      <c r="D2296" s="35">
        <v>485.79</v>
      </c>
      <c r="E2296" s="67">
        <f t="shared" si="70"/>
        <v>72.868499999999997</v>
      </c>
      <c r="F2296" s="68">
        <v>0.15</v>
      </c>
      <c r="G2296" s="65"/>
      <c r="H2296" s="65" t="s">
        <v>2339</v>
      </c>
      <c r="I2296" s="127">
        <v>44582</v>
      </c>
      <c r="J2296" s="66" t="s">
        <v>2379</v>
      </c>
      <c r="K2296" s="83" t="s">
        <v>2645</v>
      </c>
      <c r="L2296" s="30">
        <v>62302</v>
      </c>
      <c r="M2296" s="83" t="str">
        <f>VLOOKUP(L2296,Kardex!$A$1:$I$4996,2,FALSE)</f>
        <v>GODINEZ LOZANO LUIS DANIEL</v>
      </c>
      <c r="N2296" s="83" t="str">
        <f>VLOOKUP(L2296,Kardex!$A$1:$I$4996,4,FALSE)</f>
        <v>ASESOR</v>
      </c>
      <c r="O2296" s="83" t="str">
        <f>VLOOKUP(L2296,Kardex!$A$1:$I$4996,5,FALSE)</f>
        <v>JAL ZAPOPAN PLAZA PATRIA</v>
      </c>
      <c r="P2296" s="49">
        <v>0.3</v>
      </c>
      <c r="Q2296" s="120">
        <f t="shared" si="71"/>
        <v>21.86055</v>
      </c>
    </row>
    <row r="2297" spans="1:17" s="125" customFormat="1" ht="12" customHeight="1">
      <c r="A2297" s="83" t="s">
        <v>2311</v>
      </c>
      <c r="B2297" s="84" t="s">
        <v>1249</v>
      </c>
      <c r="C2297" s="34">
        <v>4012000105906</v>
      </c>
      <c r="D2297" s="35">
        <v>358.23</v>
      </c>
      <c r="E2297" s="67">
        <f t="shared" si="70"/>
        <v>53.734500000000004</v>
      </c>
      <c r="F2297" s="68">
        <v>0.15</v>
      </c>
      <c r="G2297" s="65"/>
      <c r="H2297" s="65" t="s">
        <v>2339</v>
      </c>
      <c r="I2297" s="127">
        <v>44582</v>
      </c>
      <c r="J2297" s="66" t="s">
        <v>2379</v>
      </c>
      <c r="K2297" s="83" t="s">
        <v>2624</v>
      </c>
      <c r="L2297" s="30">
        <v>52313</v>
      </c>
      <c r="M2297" s="83" t="str">
        <f>VLOOKUP(L2297,Kardex!$A$1:$I$4996,2,FALSE)</f>
        <v>SERNA BLANCO ELIZABETH</v>
      </c>
      <c r="N2297" s="83" t="str">
        <f>VLOOKUP(L2297,Kardex!$A$1:$I$4996,4,FALSE)</f>
        <v>ASESOR SENIOR</v>
      </c>
      <c r="O2297" s="83" t="str">
        <f>VLOOKUP(L2297,Kardex!$A$1:$I$4996,5,FALSE)</f>
        <v>CD MX LINDAVISTA</v>
      </c>
      <c r="P2297" s="49">
        <v>0.3</v>
      </c>
      <c r="Q2297" s="120">
        <f t="shared" si="71"/>
        <v>16.120350000000002</v>
      </c>
    </row>
    <row r="2298" spans="1:17" s="125" customFormat="1" ht="12" customHeight="1">
      <c r="A2298" s="83" t="s">
        <v>2311</v>
      </c>
      <c r="B2298" s="84" t="s">
        <v>1249</v>
      </c>
      <c r="C2298" s="34">
        <v>4012000132486</v>
      </c>
      <c r="D2298" s="35">
        <v>872.82</v>
      </c>
      <c r="E2298" s="67">
        <f t="shared" ref="E2298:E2361" si="72">+D2298*F2298</f>
        <v>130.923</v>
      </c>
      <c r="F2298" s="68">
        <v>0.15</v>
      </c>
      <c r="G2298" s="65"/>
      <c r="H2298" s="65" t="s">
        <v>2339</v>
      </c>
      <c r="I2298" s="127">
        <v>44582</v>
      </c>
      <c r="J2298" s="66" t="s">
        <v>2379</v>
      </c>
      <c r="K2298" s="83" t="s">
        <v>2625</v>
      </c>
      <c r="L2298" s="30">
        <v>63498</v>
      </c>
      <c r="M2298" s="83" t="str">
        <f>VLOOKUP(L2298,Kardex!$A$1:$I$4996,2,FALSE)</f>
        <v>DIAZ GARCIA CLAUDIA</v>
      </c>
      <c r="N2298" s="83" t="str">
        <f>VLOOKUP(L2298,Kardex!$A$1:$I$4996,4,FALSE)</f>
        <v>ASESOR</v>
      </c>
      <c r="O2298" s="83" t="str">
        <f>VLOOKUP(L2298,Kardex!$A$1:$I$4996,5,FALSE)</f>
        <v>EDO MEX VALLE DORADO</v>
      </c>
      <c r="P2298" s="49">
        <v>0.3</v>
      </c>
      <c r="Q2298" s="120">
        <f t="shared" ref="Q2298:Q2361" si="73">E2298*P2298</f>
        <v>39.276899999999998</v>
      </c>
    </row>
    <row r="2299" spans="1:17" s="125" customFormat="1" ht="12" customHeight="1">
      <c r="A2299" s="83" t="s">
        <v>2311</v>
      </c>
      <c r="B2299" s="84" t="s">
        <v>1249</v>
      </c>
      <c r="C2299" s="34">
        <v>4012000547016</v>
      </c>
      <c r="D2299" s="35">
        <v>899.8</v>
      </c>
      <c r="E2299" s="67">
        <f t="shared" si="72"/>
        <v>134.97</v>
      </c>
      <c r="F2299" s="68">
        <v>0.15</v>
      </c>
      <c r="G2299" s="65"/>
      <c r="H2299" s="65" t="s">
        <v>2339</v>
      </c>
      <c r="I2299" s="127">
        <v>44582</v>
      </c>
      <c r="J2299" s="66" t="s">
        <v>2379</v>
      </c>
      <c r="K2299" s="83" t="s">
        <v>2646</v>
      </c>
      <c r="L2299" s="30">
        <v>52230</v>
      </c>
      <c r="M2299" s="83" t="str">
        <f>VLOOKUP(L2299,Kardex!$A$1:$I$4996,2,FALSE)</f>
        <v>ARCE ZOZAYACORREA ARTURO MALCOLM</v>
      </c>
      <c r="N2299" s="83" t="str">
        <f>VLOOKUP(L2299,Kardex!$A$1:$I$4996,4,FALSE)</f>
        <v>DIRECTOR DE PROMOCION</v>
      </c>
      <c r="O2299" s="83" t="str">
        <f>VLOOKUP(L2299,Kardex!$A$1:$I$4996,5,FALSE)</f>
        <v>CD MX SANTA FE GLEZ CAMARENA</v>
      </c>
      <c r="P2299" s="49">
        <v>0.3</v>
      </c>
      <c r="Q2299" s="120">
        <f t="shared" si="73"/>
        <v>40.491</v>
      </c>
    </row>
    <row r="2300" spans="1:17" s="125" customFormat="1" ht="12" customHeight="1">
      <c r="A2300" s="83" t="s">
        <v>2311</v>
      </c>
      <c r="B2300" s="84" t="s">
        <v>1249</v>
      </c>
      <c r="C2300" s="34">
        <v>4012000547033</v>
      </c>
      <c r="D2300" s="35">
        <v>2027.08</v>
      </c>
      <c r="E2300" s="67">
        <f t="shared" si="72"/>
        <v>304.06199999999995</v>
      </c>
      <c r="F2300" s="68">
        <v>0.15</v>
      </c>
      <c r="G2300" s="65"/>
      <c r="H2300" s="65" t="s">
        <v>2265</v>
      </c>
      <c r="I2300" s="127">
        <v>44582</v>
      </c>
      <c r="J2300" s="66" t="s">
        <v>2379</v>
      </c>
      <c r="K2300" s="83" t="s">
        <v>2647</v>
      </c>
      <c r="L2300" s="30">
        <v>63546</v>
      </c>
      <c r="M2300" s="83" t="str">
        <f>VLOOKUP(L2300,Kardex!$A$1:$I$4996,2,FALSE)</f>
        <v>HERNANDEZ RIOS HERVEY XAVIER</v>
      </c>
      <c r="N2300" s="83" t="str">
        <f>VLOOKUP(L2300,Kardex!$A$1:$I$4996,4,FALSE)</f>
        <v>ASESOR</v>
      </c>
      <c r="O2300" s="83" t="str">
        <f>VLOOKUP(L2300,Kardex!$A$1:$I$4996,5,FALSE)</f>
        <v>COAH SALTILLO CASA GRANDE</v>
      </c>
      <c r="P2300" s="49">
        <v>0.3</v>
      </c>
      <c r="Q2300" s="120">
        <f t="shared" si="73"/>
        <v>91.218599999999981</v>
      </c>
    </row>
    <row r="2301" spans="1:17" s="125" customFormat="1" ht="12" customHeight="1">
      <c r="A2301" s="83" t="s">
        <v>2311</v>
      </c>
      <c r="B2301" s="84" t="s">
        <v>1249</v>
      </c>
      <c r="C2301" s="34">
        <v>4012100045477</v>
      </c>
      <c r="D2301" s="35">
        <v>276.79000000000002</v>
      </c>
      <c r="E2301" s="67">
        <f t="shared" si="72"/>
        <v>41.518500000000003</v>
      </c>
      <c r="F2301" s="68">
        <v>0.15</v>
      </c>
      <c r="G2301" s="65"/>
      <c r="H2301" s="65" t="s">
        <v>2339</v>
      </c>
      <c r="I2301" s="127">
        <v>44582</v>
      </c>
      <c r="J2301" s="66" t="s">
        <v>2379</v>
      </c>
      <c r="K2301" s="83" t="s">
        <v>2648</v>
      </c>
      <c r="L2301" s="30">
        <v>53250</v>
      </c>
      <c r="M2301" s="83" t="str">
        <f>VLOOKUP(L2301,Kardex!$A$1:$I$4996,2,FALSE)</f>
        <v>GUZMAN PADILLA GEMMA IRAIDA</v>
      </c>
      <c r="N2301" s="83" t="str">
        <f>VLOOKUP(L2301,Kardex!$A$1:$I$4996,4,FALSE)</f>
        <v>EJECUTIVO DE SERVICIO</v>
      </c>
      <c r="O2301" s="83" t="str">
        <f>VLOOKUP(L2301,Kardex!$A$1:$I$4996,5,FALSE)</f>
        <v>GTO LEON CERRO GORDO BANCO</v>
      </c>
      <c r="P2301" s="49">
        <v>0.3</v>
      </c>
      <c r="Q2301" s="120">
        <f t="shared" si="73"/>
        <v>12.455550000000001</v>
      </c>
    </row>
    <row r="2302" spans="1:17" s="125" customFormat="1" ht="12" customHeight="1">
      <c r="A2302" s="83" t="s">
        <v>2311</v>
      </c>
      <c r="B2302" s="84" t="s">
        <v>1249</v>
      </c>
      <c r="C2302" s="34">
        <v>4012100092384</v>
      </c>
      <c r="D2302" s="35">
        <v>5705.11</v>
      </c>
      <c r="E2302" s="67">
        <f t="shared" si="72"/>
        <v>855.76649999999995</v>
      </c>
      <c r="F2302" s="68">
        <v>0.15</v>
      </c>
      <c r="G2302" s="65"/>
      <c r="H2302" s="65" t="s">
        <v>2266</v>
      </c>
      <c r="I2302" s="127">
        <v>44582</v>
      </c>
      <c r="J2302" s="66" t="s">
        <v>2379</v>
      </c>
      <c r="K2302" s="83" t="s">
        <v>4572</v>
      </c>
      <c r="L2302" s="30">
        <v>50810</v>
      </c>
      <c r="M2302" s="83" t="str">
        <f>VLOOKUP(L2302,Kardex!$A$1:$I$4996,2,FALSE)</f>
        <v>NAVARRO MUÑOZ CESAR GABRIEL</v>
      </c>
      <c r="N2302" s="83" t="str">
        <f>VLOOKUP(L2302,Kardex!$A$1:$I$4996,4,FALSE)</f>
        <v>DIRECTOR DE CENTRO FINANCIERO</v>
      </c>
      <c r="O2302" s="83" t="str">
        <f>VLOOKUP(L2302,Kardex!$A$1:$I$4996,5,FALSE)</f>
        <v>BC TIJUANA PASEO</v>
      </c>
      <c r="P2302" s="49">
        <v>0.3</v>
      </c>
      <c r="Q2302" s="120">
        <f t="shared" si="73"/>
        <v>256.72994999999997</v>
      </c>
    </row>
    <row r="2303" spans="1:17" s="125" customFormat="1" ht="12" customHeight="1">
      <c r="A2303" s="134" t="s">
        <v>2311</v>
      </c>
      <c r="B2303" s="135" t="s">
        <v>1249</v>
      </c>
      <c r="C2303" s="136">
        <v>4012100103941</v>
      </c>
      <c r="D2303" s="137">
        <v>708.16</v>
      </c>
      <c r="E2303" s="67">
        <f t="shared" si="72"/>
        <v>106.22399999999999</v>
      </c>
      <c r="F2303" s="68">
        <v>0.15</v>
      </c>
      <c r="G2303" s="135"/>
      <c r="H2303" s="135" t="s">
        <v>2339</v>
      </c>
      <c r="I2303" s="138">
        <v>44582</v>
      </c>
      <c r="J2303" s="66" t="s">
        <v>2379</v>
      </c>
      <c r="K2303" s="134" t="s">
        <v>2649</v>
      </c>
      <c r="L2303" s="139">
        <v>61553</v>
      </c>
      <c r="M2303" s="83" t="str">
        <f>VLOOKUP(L2303,Kardex!$A$1:$I$4996,2,FALSE)</f>
        <v>BERNAL GONZALEZ CHRISTIAN ALFREDO</v>
      </c>
      <c r="N2303" s="83" t="str">
        <f>VLOOKUP(L2303,Kardex!$A$1:$I$4996,4,FALSE)</f>
        <v>ASESOR</v>
      </c>
      <c r="O2303" s="83" t="str">
        <f>VLOOKUP(L2303,Kardex!$A$1:$I$4996,5,FALSE)</f>
        <v>CD MX SANTA FE BANCO PB</v>
      </c>
      <c r="P2303" s="49">
        <v>0.3</v>
      </c>
      <c r="Q2303" s="120">
        <f t="shared" si="73"/>
        <v>31.867199999999997</v>
      </c>
    </row>
    <row r="2304" spans="1:17" s="125" customFormat="1" ht="12" customHeight="1">
      <c r="A2304" s="134" t="s">
        <v>2311</v>
      </c>
      <c r="B2304" s="135" t="s">
        <v>1249</v>
      </c>
      <c r="C2304" s="136">
        <v>4012100198661</v>
      </c>
      <c r="D2304" s="137">
        <v>377.51</v>
      </c>
      <c r="E2304" s="67">
        <f t="shared" si="72"/>
        <v>56.6265</v>
      </c>
      <c r="F2304" s="68">
        <v>0.15</v>
      </c>
      <c r="G2304" s="135"/>
      <c r="H2304" s="135" t="s">
        <v>2339</v>
      </c>
      <c r="I2304" s="138">
        <v>44582</v>
      </c>
      <c r="J2304" s="66" t="s">
        <v>2322</v>
      </c>
      <c r="K2304" s="134" t="s">
        <v>2626</v>
      </c>
      <c r="L2304" s="139">
        <v>5072</v>
      </c>
      <c r="M2304" s="83" t="str">
        <f>VLOOKUP(L2304,Kardex!$A$1:$I$4996,2,FALSE)</f>
        <v>GALICIA FRIAS MA. ALEJANDRINA</v>
      </c>
      <c r="N2304" s="83" t="str">
        <f>VLOOKUP(L2304,Kardex!$A$1:$I$4996,4,FALSE)</f>
        <v>SUBDIRECTOR DE PROMOCION</v>
      </c>
      <c r="O2304" s="83" t="str">
        <f>VLOOKUP(L2304,Kardex!$A$1:$I$4996,5,FALSE)</f>
        <v>QRO JURICA</v>
      </c>
      <c r="P2304" s="49">
        <v>0.3</v>
      </c>
      <c r="Q2304" s="120">
        <f t="shared" si="73"/>
        <v>16.987949999999998</v>
      </c>
    </row>
    <row r="2305" spans="1:18" s="125" customFormat="1" ht="12" customHeight="1">
      <c r="A2305" s="83" t="s">
        <v>2311</v>
      </c>
      <c r="B2305" s="84" t="s">
        <v>1249</v>
      </c>
      <c r="C2305" s="34">
        <v>4012100233485</v>
      </c>
      <c r="D2305" s="35">
        <v>420.24</v>
      </c>
      <c r="E2305" s="67">
        <f t="shared" si="72"/>
        <v>63.036000000000001</v>
      </c>
      <c r="F2305" s="68">
        <v>0.15</v>
      </c>
      <c r="G2305" s="65"/>
      <c r="H2305" s="65" t="s">
        <v>2339</v>
      </c>
      <c r="I2305" s="127">
        <v>44582</v>
      </c>
      <c r="J2305" s="66" t="s">
        <v>2322</v>
      </c>
      <c r="K2305" s="83" t="s">
        <v>2651</v>
      </c>
      <c r="L2305" s="30">
        <v>64619</v>
      </c>
      <c r="M2305" s="83" t="str">
        <f>VLOOKUP(L2305,Kardex!$A$1:$I$4996,2,FALSE)</f>
        <v>HUERTERO VALDIVIA MICHEL BRIAN</v>
      </c>
      <c r="N2305" s="83" t="str">
        <f>VLOOKUP(L2305,Kardex!$A$1:$I$4996,4,FALSE)</f>
        <v>OPERADOR TELEFONICO</v>
      </c>
      <c r="O2305" s="83" t="str">
        <f>VLOOKUP(L2305,Kardex!$A$1:$I$4996,5,FALSE)</f>
        <v>SERVICIOS CAT</v>
      </c>
      <c r="P2305" s="49">
        <v>0.15</v>
      </c>
      <c r="Q2305" s="120">
        <f t="shared" si="73"/>
        <v>9.4553999999999991</v>
      </c>
      <c r="R2305" s="125">
        <f>VLOOKUP(C2305,'Historico Cat'!$D$2:$S$140,16,FALSE)</f>
        <v>94385325</v>
      </c>
    </row>
    <row r="2306" spans="1:18" s="125" customFormat="1" ht="12" customHeight="1">
      <c r="A2306" s="83" t="s">
        <v>2311</v>
      </c>
      <c r="B2306" s="84" t="s">
        <v>1249</v>
      </c>
      <c r="C2306" s="34">
        <v>4012100264535</v>
      </c>
      <c r="D2306" s="35">
        <v>1726.48</v>
      </c>
      <c r="E2306" s="67">
        <f t="shared" si="72"/>
        <v>258.97199999999998</v>
      </c>
      <c r="F2306" s="68">
        <v>0.15</v>
      </c>
      <c r="G2306" s="65"/>
      <c r="H2306" s="65" t="s">
        <v>2339</v>
      </c>
      <c r="I2306" s="127">
        <v>44582</v>
      </c>
      <c r="J2306" s="66" t="s">
        <v>2379</v>
      </c>
      <c r="K2306" s="83" t="s">
        <v>2627</v>
      </c>
      <c r="L2306" s="30">
        <v>60353</v>
      </c>
      <c r="M2306" s="83" t="str">
        <f>VLOOKUP(L2306,Kardex!$A$1:$I$4996,2,FALSE)</f>
        <v>MANCILLA ESPINOSA JOSE MARIA</v>
      </c>
      <c r="N2306" s="83" t="str">
        <f>VLOOKUP(L2306,Kardex!$A$1:$I$4996,4,FALSE)</f>
        <v>SUBDIRECTOR DE CENTRO FINANCIERO</v>
      </c>
      <c r="O2306" s="83" t="str">
        <f>VLOOKUP(L2306,Kardex!$A$1:$I$4996,5,FALSE)</f>
        <v>CD MX SANTA FE GLEZ CAMARENA</v>
      </c>
      <c r="P2306" s="49">
        <v>0.3</v>
      </c>
      <c r="Q2306" s="120">
        <f t="shared" si="73"/>
        <v>77.691599999999994</v>
      </c>
    </row>
    <row r="2307" spans="1:18" s="125" customFormat="1" ht="12" customHeight="1">
      <c r="A2307" s="83" t="s">
        <v>2311</v>
      </c>
      <c r="B2307" s="84" t="s">
        <v>1249</v>
      </c>
      <c r="C2307" s="34">
        <v>4012100297814</v>
      </c>
      <c r="D2307" s="35">
        <v>418.66</v>
      </c>
      <c r="E2307" s="67">
        <f t="shared" si="72"/>
        <v>62.798999999999999</v>
      </c>
      <c r="F2307" s="68">
        <v>0.15</v>
      </c>
      <c r="G2307" s="65"/>
      <c r="H2307" s="65" t="s">
        <v>2339</v>
      </c>
      <c r="I2307" s="127">
        <v>44582</v>
      </c>
      <c r="J2307" s="66" t="s">
        <v>2322</v>
      </c>
      <c r="K2307" s="83" t="s">
        <v>2652</v>
      </c>
      <c r="L2307" s="30">
        <v>52682</v>
      </c>
      <c r="M2307" s="83" t="str">
        <f>VLOOKUP(L2307,Kardex!$A$1:$I$4996,2,FALSE)</f>
        <v>ARZAGA GOMEZ CESAR JERONIMO</v>
      </c>
      <c r="N2307" s="83" t="str">
        <f>VLOOKUP(L2307,Kardex!$A$1:$I$4996,4,FALSE)</f>
        <v>ASESOR</v>
      </c>
      <c r="O2307" s="83" t="str">
        <f>VLOOKUP(L2307,Kardex!$A$1:$I$4996,5,FALSE)</f>
        <v>CHIH CHIH AV DE LA JUVENTUD</v>
      </c>
      <c r="P2307" s="49">
        <v>0.3</v>
      </c>
      <c r="Q2307" s="120">
        <f t="shared" si="73"/>
        <v>18.839700000000001</v>
      </c>
    </row>
    <row r="2308" spans="1:18" s="125" customFormat="1" ht="12" customHeight="1">
      <c r="A2308" s="83" t="s">
        <v>2311</v>
      </c>
      <c r="B2308" s="84" t="s">
        <v>1249</v>
      </c>
      <c r="C2308" s="34">
        <v>4012100325472</v>
      </c>
      <c r="D2308" s="35">
        <v>307.11</v>
      </c>
      <c r="E2308" s="67">
        <f t="shared" si="72"/>
        <v>46.066499999999998</v>
      </c>
      <c r="F2308" s="68">
        <v>0.15</v>
      </c>
      <c r="G2308" s="65"/>
      <c r="H2308" s="65" t="s">
        <v>2339</v>
      </c>
      <c r="I2308" s="127">
        <v>44582</v>
      </c>
      <c r="J2308" s="66" t="s">
        <v>2322</v>
      </c>
      <c r="K2308" s="83" t="s">
        <v>2672</v>
      </c>
      <c r="L2308" s="30">
        <v>60376</v>
      </c>
      <c r="M2308" s="83" t="str">
        <f>VLOOKUP(L2308,Kardex!$A$1:$I$4996,2,FALSE)</f>
        <v>ASCENCION SOTO MARIA EUGENIA</v>
      </c>
      <c r="N2308" s="83" t="str">
        <f>VLOOKUP(L2308,Kardex!$A$1:$I$4996,4,FALSE)</f>
        <v>ASESOR SENIOR</v>
      </c>
      <c r="O2308" s="83" t="str">
        <f>VLOOKUP(L2308,Kardex!$A$1:$I$4996,5,FALSE)</f>
        <v>CD MX SANTA FE GLEZ CAMARENA</v>
      </c>
      <c r="P2308" s="49">
        <v>0.3</v>
      </c>
      <c r="Q2308" s="120">
        <f t="shared" si="73"/>
        <v>13.819949999999999</v>
      </c>
    </row>
    <row r="2309" spans="1:18" s="125" customFormat="1" ht="12" customHeight="1">
      <c r="A2309" s="83" t="s">
        <v>2311</v>
      </c>
      <c r="B2309" s="84" t="s">
        <v>1249</v>
      </c>
      <c r="C2309" s="34">
        <v>4012100325481</v>
      </c>
      <c r="D2309" s="35">
        <v>714.35</v>
      </c>
      <c r="E2309" s="67">
        <f t="shared" si="72"/>
        <v>107.1525</v>
      </c>
      <c r="F2309" s="68">
        <v>0.15</v>
      </c>
      <c r="G2309" s="65"/>
      <c r="H2309" s="65" t="s">
        <v>2339</v>
      </c>
      <c r="I2309" s="127">
        <v>44582</v>
      </c>
      <c r="J2309" s="66" t="s">
        <v>2322</v>
      </c>
      <c r="K2309" s="83" t="s">
        <v>2697</v>
      </c>
      <c r="L2309" s="30">
        <v>60376</v>
      </c>
      <c r="M2309" s="83" t="str">
        <f>VLOOKUP(L2309,Kardex!$A$1:$I$4996,2,FALSE)</f>
        <v>ASCENCION SOTO MARIA EUGENIA</v>
      </c>
      <c r="N2309" s="83" t="str">
        <f>VLOOKUP(L2309,Kardex!$A$1:$I$4996,4,FALSE)</f>
        <v>ASESOR SENIOR</v>
      </c>
      <c r="O2309" s="83" t="str">
        <f>VLOOKUP(L2309,Kardex!$A$1:$I$4996,5,FALSE)</f>
        <v>CD MX SANTA FE GLEZ CAMARENA</v>
      </c>
      <c r="P2309" s="49">
        <v>0.3</v>
      </c>
      <c r="Q2309" s="120">
        <f t="shared" si="73"/>
        <v>32.14575</v>
      </c>
    </row>
    <row r="2310" spans="1:18" s="125" customFormat="1" ht="12" customHeight="1">
      <c r="A2310" s="83" t="s">
        <v>2311</v>
      </c>
      <c r="B2310" s="84" t="s">
        <v>1249</v>
      </c>
      <c r="C2310" s="34">
        <v>4012100352243</v>
      </c>
      <c r="D2310" s="35">
        <v>452.72</v>
      </c>
      <c r="E2310" s="67">
        <f t="shared" si="72"/>
        <v>67.908000000000001</v>
      </c>
      <c r="F2310" s="68">
        <v>0.15</v>
      </c>
      <c r="G2310" s="65"/>
      <c r="H2310" s="65" t="s">
        <v>2339</v>
      </c>
      <c r="I2310" s="127">
        <v>44582</v>
      </c>
      <c r="J2310" s="66" t="s">
        <v>2322</v>
      </c>
      <c r="K2310" s="83" t="s">
        <v>3533</v>
      </c>
      <c r="L2310" s="30">
        <v>5072</v>
      </c>
      <c r="M2310" s="83" t="str">
        <f>VLOOKUP(L2310,Kardex!$A$1:$I$4996,2,FALSE)</f>
        <v>GALICIA FRIAS MA. ALEJANDRINA</v>
      </c>
      <c r="N2310" s="83" t="str">
        <f>VLOOKUP(L2310,Kardex!$A$1:$I$4996,4,FALSE)</f>
        <v>SUBDIRECTOR DE PROMOCION</v>
      </c>
      <c r="O2310" s="83" t="str">
        <f>VLOOKUP(L2310,Kardex!$A$1:$I$4996,5,FALSE)</f>
        <v>QRO JURICA</v>
      </c>
      <c r="P2310" s="49">
        <v>0.3</v>
      </c>
      <c r="Q2310" s="120">
        <f t="shared" si="73"/>
        <v>20.372399999999999</v>
      </c>
    </row>
    <row r="2311" spans="1:18" s="125" customFormat="1" ht="12" customHeight="1">
      <c r="A2311" s="83" t="s">
        <v>2311</v>
      </c>
      <c r="B2311" s="84" t="s">
        <v>1249</v>
      </c>
      <c r="C2311" s="34">
        <v>4012200003882</v>
      </c>
      <c r="D2311" s="35">
        <v>10120.280000000001</v>
      </c>
      <c r="E2311" s="67">
        <f t="shared" si="72"/>
        <v>1518.0420000000001</v>
      </c>
      <c r="F2311" s="68">
        <v>0.15</v>
      </c>
      <c r="G2311" s="65"/>
      <c r="H2311" s="65" t="s">
        <v>2266</v>
      </c>
      <c r="I2311" s="127">
        <v>44582</v>
      </c>
      <c r="J2311" s="66" t="s">
        <v>2322</v>
      </c>
      <c r="K2311" s="83" t="s">
        <v>3438</v>
      </c>
      <c r="L2311" s="30">
        <v>63071</v>
      </c>
      <c r="M2311" s="83" t="str">
        <f>VLOOKUP(L2311,Kardex!$A$1:$I$4996,2,FALSE)</f>
        <v>RODRIGUEZ DE LA VEGA FAMILIAR RAMON</v>
      </c>
      <c r="N2311" s="83" t="str">
        <f>VLOOKUP(L2311,Kardex!$A$1:$I$4996,4,FALSE)</f>
        <v>ASESOR SENIOR</v>
      </c>
      <c r="O2311" s="83" t="str">
        <f>VLOOKUP(L2311,Kardex!$A$1:$I$4996,5,FALSE)</f>
        <v>CD MX MONTES URALES (CORPORATIVO)</v>
      </c>
      <c r="P2311" s="49">
        <v>0.3</v>
      </c>
      <c r="Q2311" s="120">
        <f t="shared" si="73"/>
        <v>455.41260000000005</v>
      </c>
    </row>
    <row r="2312" spans="1:18" s="125" customFormat="1" ht="12" customHeight="1">
      <c r="A2312" s="83" t="s">
        <v>2311</v>
      </c>
      <c r="B2312" s="84" t="s">
        <v>1249</v>
      </c>
      <c r="C2312" s="34">
        <v>4012200010345</v>
      </c>
      <c r="D2312" s="35">
        <v>6604.33</v>
      </c>
      <c r="E2312" s="67">
        <f t="shared" si="72"/>
        <v>990.64949999999999</v>
      </c>
      <c r="F2312" s="68">
        <v>0.15</v>
      </c>
      <c r="G2312" s="65"/>
      <c r="H2312" s="65" t="s">
        <v>2266</v>
      </c>
      <c r="I2312" s="127">
        <v>44582</v>
      </c>
      <c r="J2312" s="66" t="s">
        <v>2322</v>
      </c>
      <c r="K2312" s="83" t="s">
        <v>2425</v>
      </c>
      <c r="L2312" s="30">
        <v>11111</v>
      </c>
      <c r="M2312" s="83" t="str">
        <f>VLOOKUP(L2312,Kardex!$A$1:$I$4996,2,FALSE)</f>
        <v>ARRENDADORA</v>
      </c>
      <c r="N2312" s="83" t="str">
        <f>VLOOKUP(L2312,Kardex!$A$1:$I$4996,4,FALSE)</f>
        <v>ARRENDADORA</v>
      </c>
      <c r="O2312" s="83" t="str">
        <f>VLOOKUP(L2312,Kardex!$A$1:$I$4996,5,FALSE)</f>
        <v>ARRENDADORA</v>
      </c>
      <c r="P2312" s="49">
        <v>0.3</v>
      </c>
      <c r="Q2312" s="120">
        <f t="shared" si="73"/>
        <v>297.19484999999997</v>
      </c>
    </row>
    <row r="2313" spans="1:18" s="125" customFormat="1" ht="12" customHeight="1">
      <c r="A2313" s="83" t="s">
        <v>2311</v>
      </c>
      <c r="B2313" s="84" t="s">
        <v>1249</v>
      </c>
      <c r="C2313" s="34">
        <v>4012200011051</v>
      </c>
      <c r="D2313" s="35">
        <v>5765.53</v>
      </c>
      <c r="E2313" s="67">
        <f t="shared" si="72"/>
        <v>864.82949999999994</v>
      </c>
      <c r="F2313" s="68">
        <v>0.15</v>
      </c>
      <c r="G2313" s="65"/>
      <c r="H2313" s="65" t="s">
        <v>2266</v>
      </c>
      <c r="I2313" s="127">
        <v>44582</v>
      </c>
      <c r="J2313" s="66" t="s">
        <v>2322</v>
      </c>
      <c r="K2313" s="83" t="s">
        <v>4573</v>
      </c>
      <c r="L2313" s="30">
        <v>63901</v>
      </c>
      <c r="M2313" s="83" t="str">
        <f>VLOOKUP(L2313,Kardex!$A$1:$I$4996,2,FALSE)</f>
        <v>VALENZUELA GONZALEZ RENE JOSE</v>
      </c>
      <c r="N2313" s="83" t="str">
        <f>VLOOKUP(L2313,Kardex!$A$1:$I$4996,4,FALSE)</f>
        <v>INTERNO</v>
      </c>
      <c r="O2313" s="83" t="str">
        <f>VLOOKUP(L2313,Kardex!$A$1:$I$4996,5,FALSE)</f>
        <v>JAL GDL PLAZA MEXICO</v>
      </c>
      <c r="P2313" s="49">
        <v>0.3</v>
      </c>
      <c r="Q2313" s="120">
        <f t="shared" si="73"/>
        <v>259.44884999999999</v>
      </c>
    </row>
    <row r="2314" spans="1:18" s="125" customFormat="1" ht="12" customHeight="1">
      <c r="A2314" s="83" t="s">
        <v>2311</v>
      </c>
      <c r="B2314" s="84" t="s">
        <v>1249</v>
      </c>
      <c r="C2314" s="34">
        <v>4012200017924</v>
      </c>
      <c r="D2314" s="35">
        <v>219.48</v>
      </c>
      <c r="E2314" s="67">
        <f t="shared" si="72"/>
        <v>32.921999999999997</v>
      </c>
      <c r="F2314" s="68">
        <v>0.15</v>
      </c>
      <c r="G2314" s="65"/>
      <c r="H2314" s="65" t="s">
        <v>2339</v>
      </c>
      <c r="I2314" s="127">
        <v>44582</v>
      </c>
      <c r="J2314" s="66" t="s">
        <v>2379</v>
      </c>
      <c r="K2314" s="83" t="s">
        <v>2885</v>
      </c>
      <c r="L2314" s="30">
        <v>62642</v>
      </c>
      <c r="M2314" s="83" t="str">
        <f>VLOOKUP(L2314,Kardex!$A$1:$I$4996,2,FALSE)</f>
        <v>MANZO REYES GRETCHEN MARIANA</v>
      </c>
      <c r="N2314" s="83" t="str">
        <f>VLOOKUP(L2314,Kardex!$A$1:$I$4996,4,FALSE)</f>
        <v>ASESOR</v>
      </c>
      <c r="O2314" s="83" t="str">
        <f>VLOOKUP(L2314,Kardex!$A$1:$I$4996,5,FALSE)</f>
        <v>EDO MEX VALLE DORADO</v>
      </c>
      <c r="P2314" s="49">
        <v>0.3</v>
      </c>
      <c r="Q2314" s="120">
        <f t="shared" si="73"/>
        <v>9.876599999999998</v>
      </c>
    </row>
    <row r="2315" spans="1:18" s="125" customFormat="1" ht="12" customHeight="1">
      <c r="A2315" s="83" t="s">
        <v>2337</v>
      </c>
      <c r="B2315" s="84" t="s">
        <v>1249</v>
      </c>
      <c r="C2315" s="34">
        <v>4022200000214</v>
      </c>
      <c r="D2315" s="35">
        <v>27535.82</v>
      </c>
      <c r="E2315" s="67">
        <f t="shared" si="72"/>
        <v>3579.6566000000003</v>
      </c>
      <c r="F2315" s="68">
        <v>0.13</v>
      </c>
      <c r="G2315" s="65"/>
      <c r="H2315" s="65" t="s">
        <v>2266</v>
      </c>
      <c r="I2315" s="127">
        <v>44582</v>
      </c>
      <c r="J2315" s="66" t="s">
        <v>2322</v>
      </c>
      <c r="K2315" s="83" t="s">
        <v>4574</v>
      </c>
      <c r="L2315" s="30">
        <v>61553</v>
      </c>
      <c r="M2315" s="83" t="str">
        <f>VLOOKUP(L2315,Kardex!$A$1:$I$4996,2,FALSE)</f>
        <v>BERNAL GONZALEZ CHRISTIAN ALFREDO</v>
      </c>
      <c r="N2315" s="83" t="str">
        <f>VLOOKUP(L2315,Kardex!$A$1:$I$4996,4,FALSE)</f>
        <v>ASESOR</v>
      </c>
      <c r="O2315" s="83" t="str">
        <f>VLOOKUP(L2315,Kardex!$A$1:$I$4996,5,FALSE)</f>
        <v>CD MX SANTA FE BANCO PB</v>
      </c>
      <c r="P2315" s="49">
        <v>0.3</v>
      </c>
      <c r="Q2315" s="120">
        <f t="shared" si="73"/>
        <v>1073.89698</v>
      </c>
    </row>
    <row r="2316" spans="1:18" s="125" customFormat="1" ht="12" customHeight="1">
      <c r="A2316" s="83" t="s">
        <v>2337</v>
      </c>
      <c r="B2316" s="84" t="s">
        <v>1249</v>
      </c>
      <c r="C2316" s="34">
        <v>4022200000316</v>
      </c>
      <c r="D2316" s="35">
        <v>55667.3</v>
      </c>
      <c r="E2316" s="67">
        <f t="shared" si="72"/>
        <v>7236.7490000000007</v>
      </c>
      <c r="F2316" s="68">
        <v>0.13</v>
      </c>
      <c r="G2316" s="65"/>
      <c r="H2316" s="65" t="s">
        <v>2266</v>
      </c>
      <c r="I2316" s="127">
        <v>44582</v>
      </c>
      <c r="J2316" s="66" t="s">
        <v>2322</v>
      </c>
      <c r="K2316" s="83" t="s">
        <v>2425</v>
      </c>
      <c r="L2316" s="30">
        <v>11111</v>
      </c>
      <c r="M2316" s="83" t="str">
        <f>VLOOKUP(L2316,Kardex!$A$1:$I$4996,2,FALSE)</f>
        <v>ARRENDADORA</v>
      </c>
      <c r="N2316" s="83" t="str">
        <f>VLOOKUP(L2316,Kardex!$A$1:$I$4996,4,FALSE)</f>
        <v>ARRENDADORA</v>
      </c>
      <c r="O2316" s="83" t="str">
        <f>VLOOKUP(L2316,Kardex!$A$1:$I$4996,5,FALSE)</f>
        <v>ARRENDADORA</v>
      </c>
      <c r="P2316" s="49">
        <v>0.3</v>
      </c>
      <c r="Q2316" s="120">
        <f t="shared" si="73"/>
        <v>2171.0246999999999</v>
      </c>
    </row>
    <row r="2317" spans="1:18" s="125" customFormat="1" ht="12" customHeight="1">
      <c r="A2317" s="83" t="s">
        <v>2337</v>
      </c>
      <c r="B2317" s="84" t="s">
        <v>1249</v>
      </c>
      <c r="C2317" s="34">
        <v>4022200000336</v>
      </c>
      <c r="D2317" s="35">
        <v>5579.05</v>
      </c>
      <c r="E2317" s="67">
        <f t="shared" si="72"/>
        <v>725.27650000000006</v>
      </c>
      <c r="F2317" s="68">
        <v>0.13</v>
      </c>
      <c r="G2317" s="65"/>
      <c r="H2317" s="65" t="s">
        <v>2266</v>
      </c>
      <c r="I2317" s="127">
        <v>44582</v>
      </c>
      <c r="J2317" s="66" t="s">
        <v>2322</v>
      </c>
      <c r="K2317" s="83" t="s">
        <v>2425</v>
      </c>
      <c r="L2317" s="30">
        <v>11111</v>
      </c>
      <c r="M2317" s="83" t="str">
        <f>VLOOKUP(L2317,Kardex!$A$1:$I$4996,2,FALSE)</f>
        <v>ARRENDADORA</v>
      </c>
      <c r="N2317" s="83" t="str">
        <f>VLOOKUP(L2317,Kardex!$A$1:$I$4996,4,FALSE)</f>
        <v>ARRENDADORA</v>
      </c>
      <c r="O2317" s="83" t="str">
        <f>VLOOKUP(L2317,Kardex!$A$1:$I$4996,5,FALSE)</f>
        <v>ARRENDADORA</v>
      </c>
      <c r="P2317" s="49">
        <v>0.3</v>
      </c>
      <c r="Q2317" s="120">
        <f t="shared" si="73"/>
        <v>217.58295000000001</v>
      </c>
    </row>
    <row r="2318" spans="1:18" s="125" customFormat="1" ht="12" customHeight="1">
      <c r="A2318" s="83" t="s">
        <v>2311</v>
      </c>
      <c r="B2318" s="84" t="s">
        <v>1249</v>
      </c>
      <c r="C2318" s="34">
        <v>4052200000297</v>
      </c>
      <c r="D2318" s="35">
        <v>17635.650000000001</v>
      </c>
      <c r="E2318" s="67">
        <f t="shared" si="72"/>
        <v>2645.3475000000003</v>
      </c>
      <c r="F2318" s="68">
        <v>0.15</v>
      </c>
      <c r="G2318" s="65"/>
      <c r="H2318" s="65" t="s">
        <v>2266</v>
      </c>
      <c r="I2318" s="127">
        <v>44582</v>
      </c>
      <c r="J2318" s="66" t="s">
        <v>2322</v>
      </c>
      <c r="K2318" s="83" t="s">
        <v>2425</v>
      </c>
      <c r="L2318" s="30">
        <v>11111</v>
      </c>
      <c r="M2318" s="83" t="str">
        <f>VLOOKUP(L2318,Kardex!$A$1:$I$4996,2,FALSE)</f>
        <v>ARRENDADORA</v>
      </c>
      <c r="N2318" s="83" t="str">
        <f>VLOOKUP(L2318,Kardex!$A$1:$I$4996,4,FALSE)</f>
        <v>ARRENDADORA</v>
      </c>
      <c r="O2318" s="83" t="str">
        <f>VLOOKUP(L2318,Kardex!$A$1:$I$4996,5,FALSE)</f>
        <v>ARRENDADORA</v>
      </c>
      <c r="P2318" s="49">
        <v>0.3</v>
      </c>
      <c r="Q2318" s="120">
        <f t="shared" si="73"/>
        <v>793.60425000000009</v>
      </c>
    </row>
    <row r="2319" spans="1:18" s="125" customFormat="1" ht="12" customHeight="1">
      <c r="A2319" s="83" t="s">
        <v>2332</v>
      </c>
      <c r="B2319" s="84" t="s">
        <v>1249</v>
      </c>
      <c r="C2319" s="34">
        <v>1002100000802</v>
      </c>
      <c r="D2319" s="35">
        <v>5000</v>
      </c>
      <c r="E2319" s="67">
        <f t="shared" si="72"/>
        <v>1300</v>
      </c>
      <c r="F2319" s="68">
        <v>0.26</v>
      </c>
      <c r="G2319" s="65"/>
      <c r="H2319" s="65" t="s">
        <v>2266</v>
      </c>
      <c r="I2319" s="127">
        <v>44585</v>
      </c>
      <c r="J2319" s="66" t="s">
        <v>2379</v>
      </c>
      <c r="K2319" s="83" t="s">
        <v>4575</v>
      </c>
      <c r="L2319" s="30">
        <v>64289</v>
      </c>
      <c r="M2319" s="83" t="str">
        <f>VLOOKUP(L2319,Kardex!$A$1:$I$4996,2,FALSE)</f>
        <v>GONZALEZ RAMIREZ GUILLERMO</v>
      </c>
      <c r="N2319" s="83" t="str">
        <f>VLOOKUP(L2319,Kardex!$A$1:$I$4996,4,FALSE)</f>
        <v>ASESOR</v>
      </c>
      <c r="O2319" s="83" t="str">
        <f>VLOOKUP(L2319,Kardex!$A$1:$I$4996,5,FALSE)</f>
        <v>JAL GDL FORUM TLAQUEPAQUE</v>
      </c>
      <c r="P2319" s="49">
        <v>0.3</v>
      </c>
      <c r="Q2319" s="120">
        <f t="shared" si="73"/>
        <v>390</v>
      </c>
    </row>
    <row r="2320" spans="1:18" s="125" customFormat="1" ht="12" customHeight="1">
      <c r="A2320" s="83" t="s">
        <v>2335</v>
      </c>
      <c r="B2320" s="84" t="s">
        <v>1249</v>
      </c>
      <c r="C2320" s="34">
        <v>2882000005737</v>
      </c>
      <c r="D2320" s="35">
        <v>16547.23</v>
      </c>
      <c r="E2320" s="67">
        <f t="shared" si="72"/>
        <v>3143.9737</v>
      </c>
      <c r="F2320" s="68">
        <v>0.19</v>
      </c>
      <c r="G2320" s="65"/>
      <c r="H2320" s="65" t="s">
        <v>2266</v>
      </c>
      <c r="I2320" s="127">
        <v>44585</v>
      </c>
      <c r="J2320" s="66" t="s">
        <v>2379</v>
      </c>
      <c r="K2320" s="83" t="s">
        <v>4576</v>
      </c>
      <c r="L2320" s="30">
        <v>60834</v>
      </c>
      <c r="M2320" s="83" t="str">
        <f>VLOOKUP(L2320,Kardex!$A$1:$I$4996,2,FALSE)</f>
        <v>CAMARENA DE SANTIAGO AMIRA ALEJANDRA</v>
      </c>
      <c r="N2320" s="83" t="str">
        <f>VLOOKUP(L2320,Kardex!$A$1:$I$4996,4,FALSE)</f>
        <v>ASESOR ESPECIALIZADO</v>
      </c>
      <c r="O2320" s="83" t="str">
        <f>VLOOKUP(L2320,Kardex!$A$1:$I$4996,5,FALSE)</f>
        <v>CD MX CORPORATIVO</v>
      </c>
      <c r="P2320" s="49">
        <v>0.3</v>
      </c>
      <c r="Q2320" s="120">
        <f t="shared" si="73"/>
        <v>943.19210999999996</v>
      </c>
    </row>
    <row r="2321" spans="1:17" s="125" customFormat="1" ht="12" customHeight="1">
      <c r="A2321" s="83" t="s">
        <v>2335</v>
      </c>
      <c r="B2321" s="84" t="s">
        <v>1249</v>
      </c>
      <c r="C2321" s="34">
        <v>2882000005743</v>
      </c>
      <c r="D2321" s="35">
        <v>60440.83</v>
      </c>
      <c r="E2321" s="67">
        <f t="shared" si="72"/>
        <v>9066.1200000000008</v>
      </c>
      <c r="F2321" s="68">
        <v>0.14999992554701846</v>
      </c>
      <c r="G2321" s="65"/>
      <c r="H2321" s="65" t="s">
        <v>2266</v>
      </c>
      <c r="I2321" s="127">
        <v>44585</v>
      </c>
      <c r="J2321" s="66" t="s">
        <v>2379</v>
      </c>
      <c r="K2321" s="83" t="s">
        <v>4576</v>
      </c>
      <c r="L2321" s="30">
        <v>60834</v>
      </c>
      <c r="M2321" s="83" t="str">
        <f>VLOOKUP(L2321,Kardex!$A$1:$I$4996,2,FALSE)</f>
        <v>CAMARENA DE SANTIAGO AMIRA ALEJANDRA</v>
      </c>
      <c r="N2321" s="83" t="str">
        <f>VLOOKUP(L2321,Kardex!$A$1:$I$4996,4,FALSE)</f>
        <v>ASESOR ESPECIALIZADO</v>
      </c>
      <c r="O2321" s="83" t="str">
        <f>VLOOKUP(L2321,Kardex!$A$1:$I$4996,5,FALSE)</f>
        <v>CD MX CORPORATIVO</v>
      </c>
      <c r="P2321" s="49">
        <v>0.3</v>
      </c>
      <c r="Q2321" s="120">
        <f t="shared" si="73"/>
        <v>2719.8360000000002</v>
      </c>
    </row>
    <row r="2322" spans="1:17" s="125" customFormat="1" ht="12" customHeight="1">
      <c r="A2322" s="83" t="s">
        <v>2338</v>
      </c>
      <c r="B2322" s="84" t="s">
        <v>1249</v>
      </c>
      <c r="C2322" s="34">
        <v>3102100018363</v>
      </c>
      <c r="D2322" s="35">
        <v>1584.74</v>
      </c>
      <c r="E2322" s="67">
        <f t="shared" si="72"/>
        <v>206.0162</v>
      </c>
      <c r="F2322" s="68">
        <v>0.13</v>
      </c>
      <c r="G2322" s="65"/>
      <c r="H2322" s="65" t="s">
        <v>2308</v>
      </c>
      <c r="I2322" s="127">
        <v>44585</v>
      </c>
      <c r="J2322" s="66" t="s">
        <v>2322</v>
      </c>
      <c r="K2322" s="83" t="s">
        <v>4577</v>
      </c>
      <c r="L2322" s="30">
        <v>63878</v>
      </c>
      <c r="M2322" s="83" t="str">
        <f>VLOOKUP(L2322,Kardex!$A$1:$I$4996,2,FALSE)</f>
        <v>SEGUROS</v>
      </c>
      <c r="N2322" s="83" t="str">
        <f>VLOOKUP(L2322,Kardex!$A$1:$I$4996,4,FALSE)</f>
        <v>SEGUROS</v>
      </c>
      <c r="O2322" s="83" t="str">
        <f>VLOOKUP(L2322,Kardex!$A$1:$I$4996,5,FALSE)</f>
        <v>SEGUROS</v>
      </c>
      <c r="P2322" s="49">
        <v>0.3</v>
      </c>
      <c r="Q2322" s="120">
        <f t="shared" si="73"/>
        <v>61.804859999999998</v>
      </c>
    </row>
    <row r="2323" spans="1:17" s="125" customFormat="1" ht="12" customHeight="1">
      <c r="A2323" s="83" t="s">
        <v>2338</v>
      </c>
      <c r="B2323" s="84" t="s">
        <v>1249</v>
      </c>
      <c r="C2323" s="34">
        <v>3102200000780</v>
      </c>
      <c r="D2323" s="35">
        <v>5954.43</v>
      </c>
      <c r="E2323" s="67">
        <f t="shared" si="72"/>
        <v>774.07590000000005</v>
      </c>
      <c r="F2323" s="68">
        <v>0.13</v>
      </c>
      <c r="G2323" s="65"/>
      <c r="H2323" s="65" t="s">
        <v>2266</v>
      </c>
      <c r="I2323" s="127">
        <v>44585</v>
      </c>
      <c r="J2323" s="66" t="s">
        <v>2322</v>
      </c>
      <c r="K2323" s="83" t="s">
        <v>4578</v>
      </c>
      <c r="L2323" s="30">
        <v>64600</v>
      </c>
      <c r="M2323" s="83" t="str">
        <f>VLOOKUP(L2323,Kardex!$A$1:$I$4996,2,FALSE)</f>
        <v>VENTURA RIVAS ADRIANA</v>
      </c>
      <c r="N2323" s="83" t="str">
        <f>VLOOKUP(L2323,Kardex!$A$1:$I$4996,4,FALSE)</f>
        <v>ASESOR PATRIMONIAL ASOCIADO</v>
      </c>
      <c r="O2323" s="83" t="str">
        <f>VLOOKUP(L2323,Kardex!$A$1:$I$4996,5,FALSE)</f>
        <v>EDO MEX VALLE DORADO</v>
      </c>
      <c r="P2323" s="49">
        <v>0.3</v>
      </c>
      <c r="Q2323" s="120">
        <f t="shared" si="73"/>
        <v>232.22277</v>
      </c>
    </row>
    <row r="2324" spans="1:17" s="125" customFormat="1" ht="12" customHeight="1">
      <c r="A2324" s="83" t="s">
        <v>2311</v>
      </c>
      <c r="B2324" s="84" t="s">
        <v>1249</v>
      </c>
      <c r="C2324" s="34">
        <v>4011900204899</v>
      </c>
      <c r="D2324" s="35">
        <v>486.94</v>
      </c>
      <c r="E2324" s="67">
        <f t="shared" si="72"/>
        <v>73.040999999999997</v>
      </c>
      <c r="F2324" s="68">
        <v>0.15</v>
      </c>
      <c r="G2324" s="65"/>
      <c r="H2324" s="65" t="s">
        <v>2339</v>
      </c>
      <c r="I2324" s="127">
        <v>44585</v>
      </c>
      <c r="J2324" s="66" t="s">
        <v>2379</v>
      </c>
      <c r="K2324" s="83" t="s">
        <v>2631</v>
      </c>
      <c r="L2324" s="30">
        <v>52230</v>
      </c>
      <c r="M2324" s="83" t="str">
        <f>VLOOKUP(L2324,Kardex!$A$1:$I$4996,2,FALSE)</f>
        <v>ARCE ZOZAYACORREA ARTURO MALCOLM</v>
      </c>
      <c r="N2324" s="83" t="str">
        <f>VLOOKUP(L2324,Kardex!$A$1:$I$4996,4,FALSE)</f>
        <v>DIRECTOR DE PROMOCION</v>
      </c>
      <c r="O2324" s="83" t="str">
        <f>VLOOKUP(L2324,Kardex!$A$1:$I$4996,5,FALSE)</f>
        <v>CD MX SANTA FE GLEZ CAMARENA</v>
      </c>
      <c r="P2324" s="49">
        <v>0.3</v>
      </c>
      <c r="Q2324" s="120">
        <f t="shared" si="73"/>
        <v>21.912299999999998</v>
      </c>
    </row>
    <row r="2325" spans="1:17" s="125" customFormat="1" ht="12" customHeight="1">
      <c r="A2325" s="83" t="s">
        <v>2311</v>
      </c>
      <c r="B2325" s="84" t="s">
        <v>1249</v>
      </c>
      <c r="C2325" s="34">
        <v>4011900236395</v>
      </c>
      <c r="D2325" s="35">
        <v>813.88</v>
      </c>
      <c r="E2325" s="67">
        <f t="shared" si="72"/>
        <v>122.08199999999999</v>
      </c>
      <c r="F2325" s="68">
        <v>0.15</v>
      </c>
      <c r="G2325" s="65"/>
      <c r="H2325" s="65" t="s">
        <v>2339</v>
      </c>
      <c r="I2325" s="127">
        <v>44585</v>
      </c>
      <c r="J2325" s="66" t="s">
        <v>2379</v>
      </c>
      <c r="K2325" s="83" t="s">
        <v>2633</v>
      </c>
      <c r="L2325" s="30">
        <v>52428</v>
      </c>
      <c r="M2325" s="83" t="str">
        <f>VLOOKUP(L2325,Kardex!$A$1:$I$4996,2,FALSE)</f>
        <v>BAÑUELOS BARRERA LLUVIA AMPARO</v>
      </c>
      <c r="N2325" s="83" t="str">
        <f>VLOOKUP(L2325,Kardex!$A$1:$I$4996,4,FALSE)</f>
        <v>ASESOR</v>
      </c>
      <c r="O2325" s="83" t="str">
        <f>VLOOKUP(L2325,Kardex!$A$1:$I$4996,5,FALSE)</f>
        <v>CD MX ALTAVISTA</v>
      </c>
      <c r="P2325" s="49">
        <v>0.3</v>
      </c>
      <c r="Q2325" s="120">
        <f t="shared" si="73"/>
        <v>36.624599999999994</v>
      </c>
    </row>
    <row r="2326" spans="1:17" s="125" customFormat="1" ht="12" customHeight="1">
      <c r="A2326" s="83" t="s">
        <v>2311</v>
      </c>
      <c r="B2326" s="84" t="s">
        <v>1249</v>
      </c>
      <c r="C2326" s="34">
        <v>4011900236511</v>
      </c>
      <c r="D2326" s="35">
        <v>512.75</v>
      </c>
      <c r="E2326" s="67">
        <f t="shared" si="72"/>
        <v>76.912499999999994</v>
      </c>
      <c r="F2326" s="68">
        <v>0.15</v>
      </c>
      <c r="G2326" s="65"/>
      <c r="H2326" s="65" t="s">
        <v>2339</v>
      </c>
      <c r="I2326" s="127">
        <v>44585</v>
      </c>
      <c r="J2326" s="66" t="s">
        <v>2379</v>
      </c>
      <c r="K2326" s="83" t="s">
        <v>3728</v>
      </c>
      <c r="L2326" s="30">
        <v>63043</v>
      </c>
      <c r="M2326" s="83" t="str">
        <f>VLOOKUP(L2326,Kardex!$A$1:$I$4996,2,FALSE)</f>
        <v>ROSAS  JUAREZ MARIO ANTONIO</v>
      </c>
      <c r="N2326" s="83" t="str">
        <f>VLOOKUP(L2326,Kardex!$A$1:$I$4996,4,FALSE)</f>
        <v>ASPIRANTE A ASESOR</v>
      </c>
      <c r="O2326" s="83" t="str">
        <f>VLOOKUP(L2326,Kardex!$A$1:$I$4996,5,FALSE)</f>
        <v>WEALTH MANAGEMENT</v>
      </c>
      <c r="P2326" s="49">
        <v>0.3</v>
      </c>
      <c r="Q2326" s="120">
        <f t="shared" si="73"/>
        <v>23.073749999999997</v>
      </c>
    </row>
    <row r="2327" spans="1:17" s="125" customFormat="1" ht="12" customHeight="1">
      <c r="A2327" s="83" t="s">
        <v>2311</v>
      </c>
      <c r="B2327" s="84" t="s">
        <v>1249</v>
      </c>
      <c r="C2327" s="34">
        <v>4011900236538</v>
      </c>
      <c r="D2327" s="35">
        <v>390.91</v>
      </c>
      <c r="E2327" s="67">
        <f t="shared" si="72"/>
        <v>58.636499999999998</v>
      </c>
      <c r="F2327" s="68">
        <v>0.15</v>
      </c>
      <c r="G2327" s="65"/>
      <c r="H2327" s="65" t="s">
        <v>2339</v>
      </c>
      <c r="I2327" s="127">
        <v>44585</v>
      </c>
      <c r="J2327" s="66" t="s">
        <v>2379</v>
      </c>
      <c r="K2327" s="83" t="s">
        <v>2635</v>
      </c>
      <c r="L2327" s="30">
        <v>51290</v>
      </c>
      <c r="M2327" s="83" t="str">
        <f>VLOOKUP(L2327,Kardex!$A$1:$I$4996,2,FALSE)</f>
        <v>ALONSO TORRES EDGAR OSWALDO</v>
      </c>
      <c r="N2327" s="83" t="str">
        <f>VLOOKUP(L2327,Kardex!$A$1:$I$4996,4,FALSE)</f>
        <v>ASESOR</v>
      </c>
      <c r="O2327" s="83" t="str">
        <f>VLOOKUP(L2327,Kardex!$A$1:$I$4996,5,FALSE)</f>
        <v>SLP SAN LUIS POTOSI PEDREGAL</v>
      </c>
      <c r="P2327" s="49">
        <v>0.3</v>
      </c>
      <c r="Q2327" s="120">
        <f t="shared" si="73"/>
        <v>17.590949999999999</v>
      </c>
    </row>
    <row r="2328" spans="1:17" s="125" customFormat="1" ht="12" customHeight="1">
      <c r="A2328" s="83" t="s">
        <v>2311</v>
      </c>
      <c r="B2328" s="84" t="s">
        <v>1249</v>
      </c>
      <c r="C2328" s="34">
        <v>4011900236620</v>
      </c>
      <c r="D2328" s="35">
        <v>361.35</v>
      </c>
      <c r="E2328" s="67">
        <f t="shared" si="72"/>
        <v>54.202500000000001</v>
      </c>
      <c r="F2328" s="68">
        <v>0.15</v>
      </c>
      <c r="G2328" s="65"/>
      <c r="H2328" s="65" t="s">
        <v>2339</v>
      </c>
      <c r="I2328" s="127">
        <v>44585</v>
      </c>
      <c r="J2328" s="66" t="s">
        <v>2379</v>
      </c>
      <c r="K2328" s="83" t="s">
        <v>2636</v>
      </c>
      <c r="L2328" s="30">
        <v>61469</v>
      </c>
      <c r="M2328" s="83" t="str">
        <f>VLOOKUP(L2328,Kardex!$A$1:$I$4996,2,FALSE)</f>
        <v>LEON CAMARGO LUIS GUSTAVO</v>
      </c>
      <c r="N2328" s="83" t="str">
        <f>VLOOKUP(L2328,Kardex!$A$1:$I$4996,4,FALSE)</f>
        <v>ASESOR</v>
      </c>
      <c r="O2328" s="83" t="str">
        <f>VLOOKUP(L2328,Kardex!$A$1:$I$4996,5,FALSE)</f>
        <v>SON CIUDAD OBREGON MIGUEL ALEMAN</v>
      </c>
      <c r="P2328" s="49">
        <v>0.3</v>
      </c>
      <c r="Q2328" s="120">
        <f t="shared" si="73"/>
        <v>16.260749999999998</v>
      </c>
    </row>
    <row r="2329" spans="1:17" s="125" customFormat="1" ht="12" customHeight="1">
      <c r="A2329" s="83" t="s">
        <v>2311</v>
      </c>
      <c r="B2329" s="84" t="s">
        <v>1249</v>
      </c>
      <c r="C2329" s="34">
        <v>4011900236713</v>
      </c>
      <c r="D2329" s="35">
        <v>1261.8499999999999</v>
      </c>
      <c r="E2329" s="67">
        <f t="shared" si="72"/>
        <v>189.27749999999997</v>
      </c>
      <c r="F2329" s="68">
        <v>0.15</v>
      </c>
      <c r="G2329" s="65"/>
      <c r="H2329" s="65" t="s">
        <v>2339</v>
      </c>
      <c r="I2329" s="127">
        <v>44585</v>
      </c>
      <c r="J2329" s="66" t="s">
        <v>2379</v>
      </c>
      <c r="K2329" s="83" t="s">
        <v>2637</v>
      </c>
      <c r="L2329" s="30">
        <v>93327</v>
      </c>
      <c r="M2329" s="83" t="str">
        <f>VLOOKUP(L2329,Kardex!$A$1:$I$4996,2,FALSE)</f>
        <v>PLIEGO MARRON GABRIELA</v>
      </c>
      <c r="N2329" s="83" t="str">
        <f>VLOOKUP(L2329,Kardex!$A$1:$I$4996,4,FALSE)</f>
        <v>ASESOR SENIOR</v>
      </c>
      <c r="O2329" s="83" t="str">
        <f>VLOOKUP(L2329,Kardex!$A$1:$I$4996,5,FALSE)</f>
        <v>QRO QUERETARO BERNARDO QUINTANA</v>
      </c>
      <c r="P2329" s="49">
        <v>0.3</v>
      </c>
      <c r="Q2329" s="120">
        <f t="shared" si="73"/>
        <v>56.783249999999988</v>
      </c>
    </row>
    <row r="2330" spans="1:17" s="125" customFormat="1" ht="12" customHeight="1">
      <c r="A2330" s="83" t="s">
        <v>2311</v>
      </c>
      <c r="B2330" s="84" t="s">
        <v>1249</v>
      </c>
      <c r="C2330" s="34">
        <v>4011900296552</v>
      </c>
      <c r="D2330" s="35">
        <v>308.12</v>
      </c>
      <c r="E2330" s="67">
        <f t="shared" si="72"/>
        <v>46.217999999999996</v>
      </c>
      <c r="F2330" s="68">
        <v>0.15</v>
      </c>
      <c r="G2330" s="65"/>
      <c r="H2330" s="65" t="s">
        <v>2339</v>
      </c>
      <c r="I2330" s="127">
        <v>44585</v>
      </c>
      <c r="J2330" s="66" t="s">
        <v>2379</v>
      </c>
      <c r="K2330" s="83" t="s">
        <v>2452</v>
      </c>
      <c r="L2330" s="30">
        <v>63173</v>
      </c>
      <c r="M2330" s="83" t="str">
        <f>VLOOKUP(L2330,Kardex!$A$1:$I$4996,2,FALSE)</f>
        <v>CARVAJAL  SALAZAR  ROLANDO IBAR</v>
      </c>
      <c r="N2330" s="83" t="str">
        <f>VLOOKUP(L2330,Kardex!$A$1:$I$4996,4,FALSE)</f>
        <v>EJECUTIVO DE SERVICIO</v>
      </c>
      <c r="O2330" s="83" t="str">
        <f>VLOOKUP(L2330,Kardex!$A$1:$I$4996,5,FALSE)</f>
        <v>NL MTY VISTA HERMOSA</v>
      </c>
      <c r="P2330" s="49">
        <v>0.3</v>
      </c>
      <c r="Q2330" s="120">
        <f t="shared" si="73"/>
        <v>13.865399999999999</v>
      </c>
    </row>
    <row r="2331" spans="1:17" s="125" customFormat="1" ht="12" customHeight="1">
      <c r="A2331" s="83" t="s">
        <v>2311</v>
      </c>
      <c r="B2331" s="84" t="s">
        <v>1249</v>
      </c>
      <c r="C2331" s="34">
        <v>4011900318527</v>
      </c>
      <c r="D2331" s="35">
        <v>528.94000000000005</v>
      </c>
      <c r="E2331" s="67">
        <f t="shared" si="72"/>
        <v>46.55</v>
      </c>
      <c r="F2331" s="68">
        <v>8.8006201081408081E-2</v>
      </c>
      <c r="G2331" s="65"/>
      <c r="H2331" s="65" t="s">
        <v>2339</v>
      </c>
      <c r="I2331" s="127">
        <v>44585</v>
      </c>
      <c r="J2331" s="66" t="s">
        <v>2379</v>
      </c>
      <c r="K2331" s="83" t="s">
        <v>3527</v>
      </c>
      <c r="L2331" s="30">
        <v>60483</v>
      </c>
      <c r="M2331" s="83" t="str">
        <f>VLOOKUP(L2331,Kardex!$A$1:$I$4996,2,FALSE)</f>
        <v>DURON NUNGARAY VERONICA</v>
      </c>
      <c r="N2331" s="83" t="str">
        <f>VLOOKUP(L2331,Kardex!$A$1:$I$4996,4,FALSE)</f>
        <v>ASESOR</v>
      </c>
      <c r="O2331" s="83" t="str">
        <f>VLOOKUP(L2331,Kardex!$A$1:$I$4996,5,FALSE)</f>
        <v>JAL GDL PLAZA MEXICO</v>
      </c>
      <c r="P2331" s="49">
        <v>0.3</v>
      </c>
      <c r="Q2331" s="120">
        <f t="shared" si="73"/>
        <v>13.964999999999998</v>
      </c>
    </row>
    <row r="2332" spans="1:17" s="125" customFormat="1" ht="12" customHeight="1">
      <c r="A2332" s="83" t="s">
        <v>2311</v>
      </c>
      <c r="B2332" s="84" t="s">
        <v>1249</v>
      </c>
      <c r="C2332" s="34">
        <v>4011900370898</v>
      </c>
      <c r="D2332" s="35">
        <v>415.94</v>
      </c>
      <c r="E2332" s="67">
        <f t="shared" si="72"/>
        <v>62.390999999999998</v>
      </c>
      <c r="F2332" s="68">
        <v>0.15</v>
      </c>
      <c r="G2332" s="65"/>
      <c r="H2332" s="65" t="s">
        <v>2339</v>
      </c>
      <c r="I2332" s="127">
        <v>44585</v>
      </c>
      <c r="J2332" s="66" t="s">
        <v>2379</v>
      </c>
      <c r="K2332" s="83" t="s">
        <v>2641</v>
      </c>
      <c r="L2332" s="30">
        <v>294</v>
      </c>
      <c r="M2332" s="83" t="str">
        <f>VLOOKUP(L2332,Kardex!$A$1:$I$4996,2,FALSE)</f>
        <v>MERCENARIO OTERO MIGUEL AGUSTIN</v>
      </c>
      <c r="N2332" s="83" t="str">
        <f>VLOOKUP(L2332,Kardex!$A$1:$I$4996,4,FALSE)</f>
        <v>DIRECTOR DE PROMOCION</v>
      </c>
      <c r="O2332" s="83" t="str">
        <f>VLOOKUP(L2332,Kardex!$A$1:$I$4996,5,FALSE)</f>
        <v>GTO LEON CERRO GORDO CB</v>
      </c>
      <c r="P2332" s="49">
        <v>0.3</v>
      </c>
      <c r="Q2332" s="120">
        <f t="shared" si="73"/>
        <v>18.717299999999998</v>
      </c>
    </row>
    <row r="2333" spans="1:17" s="125" customFormat="1" ht="12" customHeight="1">
      <c r="A2333" s="83" t="s">
        <v>2311</v>
      </c>
      <c r="B2333" s="84" t="s">
        <v>1249</v>
      </c>
      <c r="C2333" s="34">
        <v>4011900431426</v>
      </c>
      <c r="D2333" s="35">
        <v>216.57</v>
      </c>
      <c r="E2333" s="67">
        <f t="shared" si="72"/>
        <v>32.485499999999995</v>
      </c>
      <c r="F2333" s="68">
        <v>0.15</v>
      </c>
      <c r="G2333" s="65"/>
      <c r="H2333" s="65" t="s">
        <v>2339</v>
      </c>
      <c r="I2333" s="127">
        <v>44585</v>
      </c>
      <c r="J2333" s="66" t="s">
        <v>2379</v>
      </c>
      <c r="K2333" s="83" t="s">
        <v>3489</v>
      </c>
      <c r="L2333" s="30">
        <v>93327</v>
      </c>
      <c r="M2333" s="83" t="str">
        <f>VLOOKUP(L2333,Kardex!$A$1:$I$4996,2,FALSE)</f>
        <v>PLIEGO MARRON GABRIELA</v>
      </c>
      <c r="N2333" s="83" t="str">
        <f>VLOOKUP(L2333,Kardex!$A$1:$I$4996,4,FALSE)</f>
        <v>ASESOR SENIOR</v>
      </c>
      <c r="O2333" s="83" t="str">
        <f>VLOOKUP(L2333,Kardex!$A$1:$I$4996,5,FALSE)</f>
        <v>QRO QUERETARO BERNARDO QUINTANA</v>
      </c>
      <c r="P2333" s="49">
        <v>0.3</v>
      </c>
      <c r="Q2333" s="120">
        <f t="shared" si="73"/>
        <v>9.7456499999999977</v>
      </c>
    </row>
    <row r="2334" spans="1:17" s="125" customFormat="1" ht="12" customHeight="1">
      <c r="A2334" s="83" t="s">
        <v>2311</v>
      </c>
      <c r="B2334" s="84" t="s">
        <v>1249</v>
      </c>
      <c r="C2334" s="34">
        <v>4011900433533</v>
      </c>
      <c r="D2334" s="35">
        <v>507.84</v>
      </c>
      <c r="E2334" s="67">
        <f t="shared" si="72"/>
        <v>76.175999999999988</v>
      </c>
      <c r="F2334" s="68">
        <v>0.15</v>
      </c>
      <c r="G2334" s="65"/>
      <c r="H2334" s="65" t="s">
        <v>2339</v>
      </c>
      <c r="I2334" s="127">
        <v>44585</v>
      </c>
      <c r="J2334" s="66" t="s">
        <v>2379</v>
      </c>
      <c r="K2334" s="83" t="s">
        <v>2688</v>
      </c>
      <c r="L2334" s="30">
        <v>63898</v>
      </c>
      <c r="M2334" s="83" t="str">
        <f>VLOOKUP(L2334,Kardex!$A$1:$I$4996,2,FALSE)</f>
        <v>ALTAMIRANO OROZCO HILARIO</v>
      </c>
      <c r="N2334" s="83" t="str">
        <f>VLOOKUP(L2334,Kardex!$A$1:$I$4996,4,FALSE)</f>
        <v>INTERNO</v>
      </c>
      <c r="O2334" s="83" t="str">
        <f>VLOOKUP(L2334,Kardex!$A$1:$I$4996,5,FALSE)</f>
        <v>QRO QUERETARO BERNARDO QUINTANA</v>
      </c>
      <c r="P2334" s="49">
        <v>0.3</v>
      </c>
      <c r="Q2334" s="120">
        <f t="shared" si="73"/>
        <v>22.852799999999995</v>
      </c>
    </row>
    <row r="2335" spans="1:17" s="125" customFormat="1" ht="12" customHeight="1">
      <c r="A2335" s="83" t="s">
        <v>2311</v>
      </c>
      <c r="B2335" s="84" t="s">
        <v>1249</v>
      </c>
      <c r="C2335" s="34">
        <v>4011900494100</v>
      </c>
      <c r="D2335" s="35">
        <v>562.25</v>
      </c>
      <c r="E2335" s="67">
        <f t="shared" si="72"/>
        <v>84.337499999999991</v>
      </c>
      <c r="F2335" s="68">
        <v>0.15</v>
      </c>
      <c r="G2335" s="65"/>
      <c r="H2335" s="65" t="s">
        <v>2339</v>
      </c>
      <c r="I2335" s="127">
        <v>44585</v>
      </c>
      <c r="J2335" s="66" t="s">
        <v>2379</v>
      </c>
      <c r="K2335" s="83" t="s">
        <v>3510</v>
      </c>
      <c r="L2335" s="30">
        <v>63778</v>
      </c>
      <c r="M2335" s="83" t="str">
        <f>VLOOKUP(L2335,Kardex!$A$1:$I$4996,2,FALSE)</f>
        <v>GOMEZ ALATORRE RODRIGO</v>
      </c>
      <c r="N2335" s="83" t="str">
        <f>VLOOKUP(L2335,Kardex!$A$1:$I$4996,4,FALSE)</f>
        <v>DIRECTOR DE ASESORIA</v>
      </c>
      <c r="O2335" s="83" t="str">
        <f>VLOOKUP(L2335,Kardex!$A$1:$I$4996,5,FALSE)</f>
        <v>BAJA</v>
      </c>
      <c r="P2335" s="49">
        <v>0.3</v>
      </c>
      <c r="Q2335" s="120">
        <f t="shared" si="73"/>
        <v>25.301249999999996</v>
      </c>
    </row>
    <row r="2336" spans="1:17" s="125" customFormat="1" ht="12" customHeight="1">
      <c r="A2336" s="83" t="s">
        <v>2311</v>
      </c>
      <c r="B2336" s="84" t="s">
        <v>1249</v>
      </c>
      <c r="C2336" s="34">
        <v>4011900502199</v>
      </c>
      <c r="D2336" s="35">
        <v>8924.24</v>
      </c>
      <c r="E2336" s="67">
        <f t="shared" si="72"/>
        <v>1338.636</v>
      </c>
      <c r="F2336" s="68">
        <v>0.15</v>
      </c>
      <c r="G2336" s="65"/>
      <c r="H2336" s="65" t="s">
        <v>2266</v>
      </c>
      <c r="I2336" s="127">
        <v>44585</v>
      </c>
      <c r="J2336" s="66" t="s">
        <v>2379</v>
      </c>
      <c r="K2336" s="83" t="s">
        <v>3968</v>
      </c>
      <c r="L2336" s="30">
        <v>50166</v>
      </c>
      <c r="M2336" s="83" t="str">
        <f>VLOOKUP(L2336,Kardex!$A$1:$I$4996,2,FALSE)</f>
        <v>HERNANDEZ HERNANDEZ JOSE GERARDO</v>
      </c>
      <c r="N2336" s="83" t="str">
        <f>VLOOKUP(L2336,Kardex!$A$1:$I$4996,4,FALSE)</f>
        <v>ASESOR SENIOR</v>
      </c>
      <c r="O2336" s="83" t="str">
        <f>VLOOKUP(L2336,Kardex!$A$1:$I$4996,5,FALSE)</f>
        <v>JAL ZAPOPAN MARIANO OTERO</v>
      </c>
      <c r="P2336" s="49">
        <v>0.3</v>
      </c>
      <c r="Q2336" s="120">
        <f t="shared" si="73"/>
        <v>401.5908</v>
      </c>
    </row>
    <row r="2337" spans="1:17" s="125" customFormat="1" ht="12" customHeight="1">
      <c r="A2337" s="83" t="s">
        <v>2311</v>
      </c>
      <c r="B2337" s="84" t="s">
        <v>1249</v>
      </c>
      <c r="C2337" s="34">
        <v>4012000020981</v>
      </c>
      <c r="D2337" s="35">
        <v>4741.1499999999996</v>
      </c>
      <c r="E2337" s="67">
        <f t="shared" si="72"/>
        <v>711.1724999999999</v>
      </c>
      <c r="F2337" s="68">
        <v>0.15</v>
      </c>
      <c r="G2337" s="65"/>
      <c r="H2337" s="65" t="s">
        <v>2266</v>
      </c>
      <c r="I2337" s="127">
        <v>44585</v>
      </c>
      <c r="J2337" s="66" t="s">
        <v>2379</v>
      </c>
      <c r="K2337" s="83" t="s">
        <v>4579</v>
      </c>
      <c r="L2337" s="30">
        <v>62643</v>
      </c>
      <c r="M2337" s="83" t="str">
        <f>VLOOKUP(L2337,Kardex!$A$1:$I$4996,2,FALSE)</f>
        <v>ARELLANO IRINEO ISABEL</v>
      </c>
      <c r="N2337" s="83" t="str">
        <f>VLOOKUP(L2337,Kardex!$A$1:$I$4996,4,FALSE)</f>
        <v>ASESOR</v>
      </c>
      <c r="O2337" s="83" t="str">
        <f>VLOOKUP(L2337,Kardex!$A$1:$I$4996,5,FALSE)</f>
        <v>EDO MEX TOLUCA V CARRANZA</v>
      </c>
      <c r="P2337" s="49">
        <v>0.3</v>
      </c>
      <c r="Q2337" s="120">
        <f t="shared" si="73"/>
        <v>213.35174999999995</v>
      </c>
    </row>
    <row r="2338" spans="1:17" s="125" customFormat="1" ht="12" customHeight="1">
      <c r="A2338" s="83" t="s">
        <v>2311</v>
      </c>
      <c r="B2338" s="84" t="s">
        <v>1249</v>
      </c>
      <c r="C2338" s="34">
        <v>4012000133218</v>
      </c>
      <c r="D2338" s="35">
        <v>443.83</v>
      </c>
      <c r="E2338" s="67">
        <f t="shared" si="72"/>
        <v>66.5745</v>
      </c>
      <c r="F2338" s="68">
        <v>0.15</v>
      </c>
      <c r="G2338" s="65"/>
      <c r="H2338" s="65" t="s">
        <v>2339</v>
      </c>
      <c r="I2338" s="127">
        <v>44585</v>
      </c>
      <c r="J2338" s="66" t="s">
        <v>2379</v>
      </c>
      <c r="K2338" s="83" t="s">
        <v>2625</v>
      </c>
      <c r="L2338" s="30">
        <v>63498</v>
      </c>
      <c r="M2338" s="83" t="str">
        <f>VLOOKUP(L2338,Kardex!$A$1:$I$4996,2,FALSE)</f>
        <v>DIAZ GARCIA CLAUDIA</v>
      </c>
      <c r="N2338" s="83" t="str">
        <f>VLOOKUP(L2338,Kardex!$A$1:$I$4996,4,FALSE)</f>
        <v>ASESOR</v>
      </c>
      <c r="O2338" s="83" t="str">
        <f>VLOOKUP(L2338,Kardex!$A$1:$I$4996,5,FALSE)</f>
        <v>EDO MEX VALLE DORADO</v>
      </c>
      <c r="P2338" s="49">
        <v>0.3</v>
      </c>
      <c r="Q2338" s="120">
        <f t="shared" si="73"/>
        <v>19.972349999999999</v>
      </c>
    </row>
    <row r="2339" spans="1:17" s="125" customFormat="1" ht="12" customHeight="1">
      <c r="A2339" s="83" t="s">
        <v>2311</v>
      </c>
      <c r="B2339" s="84" t="s">
        <v>1249</v>
      </c>
      <c r="C2339" s="34">
        <v>4012000546092</v>
      </c>
      <c r="D2339" s="35">
        <v>834.96</v>
      </c>
      <c r="E2339" s="67">
        <f t="shared" si="72"/>
        <v>125.244</v>
      </c>
      <c r="F2339" s="68">
        <v>0.15</v>
      </c>
      <c r="G2339" s="65"/>
      <c r="H2339" s="65" t="s">
        <v>2339</v>
      </c>
      <c r="I2339" s="127">
        <v>44585</v>
      </c>
      <c r="J2339" s="66" t="s">
        <v>2379</v>
      </c>
      <c r="K2339" s="83" t="s">
        <v>2692</v>
      </c>
      <c r="L2339" s="30">
        <v>211</v>
      </c>
      <c r="M2339" s="83" t="str">
        <f>VLOOKUP(L2339,Kardex!$A$1:$I$4996,2,FALSE)</f>
        <v>MONZON SANDOVAL BERTHA ISELA</v>
      </c>
      <c r="N2339" s="83" t="str">
        <f>VLOOKUP(L2339,Kardex!$A$1:$I$4996,4,FALSE)</f>
        <v>ASESOR SENIOR</v>
      </c>
      <c r="O2339" s="83" t="str">
        <f>VLOOKUP(L2339,Kardex!$A$1:$I$4996,5,FALSE)</f>
        <v>CD MX SANTA FE CENTRO COMERCIAL</v>
      </c>
      <c r="P2339" s="49">
        <v>0.3</v>
      </c>
      <c r="Q2339" s="120">
        <f t="shared" si="73"/>
        <v>37.5732</v>
      </c>
    </row>
    <row r="2340" spans="1:17" s="125" customFormat="1" ht="12" customHeight="1">
      <c r="A2340" s="83" t="s">
        <v>2311</v>
      </c>
      <c r="B2340" s="84" t="s">
        <v>1249</v>
      </c>
      <c r="C2340" s="34">
        <v>4012100057374</v>
      </c>
      <c r="D2340" s="35">
        <v>1590.05</v>
      </c>
      <c r="E2340" s="67">
        <f t="shared" si="72"/>
        <v>238.50749999999999</v>
      </c>
      <c r="F2340" s="68">
        <v>0.15</v>
      </c>
      <c r="G2340" s="65"/>
      <c r="H2340" s="65" t="s">
        <v>2308</v>
      </c>
      <c r="I2340" s="127">
        <v>44585</v>
      </c>
      <c r="J2340" s="66" t="s">
        <v>2379</v>
      </c>
      <c r="K2340" s="83" t="s">
        <v>4580</v>
      </c>
      <c r="L2340" s="30">
        <v>60193</v>
      </c>
      <c r="M2340" s="83" t="str">
        <f>VLOOKUP(L2340,Kardex!$A$1:$I$4996,2,FALSE)</f>
        <v>ARRENDADORA</v>
      </c>
      <c r="N2340" s="83" t="str">
        <f>VLOOKUP(L2340,Kardex!$A$1:$I$4996,4,FALSE)</f>
        <v>ARRENDADORA</v>
      </c>
      <c r="O2340" s="83" t="str">
        <f>VLOOKUP(L2340,Kardex!$A$1:$I$4996,5,FALSE)</f>
        <v>ARRENDADORA</v>
      </c>
      <c r="P2340" s="49">
        <v>0.3</v>
      </c>
      <c r="Q2340" s="120">
        <f t="shared" si="73"/>
        <v>71.552250000000001</v>
      </c>
    </row>
    <row r="2341" spans="1:17" s="125" customFormat="1" ht="12" customHeight="1">
      <c r="A2341" s="83" t="s">
        <v>2311</v>
      </c>
      <c r="B2341" s="84" t="s">
        <v>1249</v>
      </c>
      <c r="C2341" s="34">
        <v>4012100149716</v>
      </c>
      <c r="D2341" s="35">
        <v>164.52</v>
      </c>
      <c r="E2341" s="67">
        <f t="shared" si="72"/>
        <v>21.39</v>
      </c>
      <c r="F2341" s="68">
        <v>0.13001458789204959</v>
      </c>
      <c r="G2341" s="65"/>
      <c r="H2341" s="65" t="s">
        <v>2339</v>
      </c>
      <c r="I2341" s="127">
        <v>44585</v>
      </c>
      <c r="J2341" s="66" t="s">
        <v>2379</v>
      </c>
      <c r="K2341" s="83" t="s">
        <v>2434</v>
      </c>
      <c r="L2341" s="30">
        <v>99999</v>
      </c>
      <c r="M2341" s="83" t="str">
        <f>VLOOKUP(L2341,Kardex!$A$1:$I$4996,2,FALSE)</f>
        <v>SEGUROS</v>
      </c>
      <c r="N2341" s="83" t="str">
        <f>VLOOKUP(L2341,Kardex!$A$1:$I$4996,4,FALSE)</f>
        <v>SEGUROS</v>
      </c>
      <c r="O2341" s="83" t="str">
        <f>VLOOKUP(L2341,Kardex!$A$1:$I$4996,5,FALSE)</f>
        <v>SEGUROS</v>
      </c>
      <c r="P2341" s="49">
        <v>0.3</v>
      </c>
      <c r="Q2341" s="120">
        <f t="shared" si="73"/>
        <v>6.4169999999999998</v>
      </c>
    </row>
    <row r="2342" spans="1:17" s="125" customFormat="1" ht="12" customHeight="1">
      <c r="A2342" s="83" t="s">
        <v>2311</v>
      </c>
      <c r="B2342" s="84" t="s">
        <v>1249</v>
      </c>
      <c r="C2342" s="34">
        <v>4012100149729</v>
      </c>
      <c r="D2342" s="35">
        <v>170.66</v>
      </c>
      <c r="E2342" s="67">
        <f t="shared" si="72"/>
        <v>22.19</v>
      </c>
      <c r="F2342" s="68">
        <v>0.13002461033634127</v>
      </c>
      <c r="G2342" s="65"/>
      <c r="H2342" s="65" t="s">
        <v>2339</v>
      </c>
      <c r="I2342" s="127">
        <v>44585</v>
      </c>
      <c r="J2342" s="66" t="s">
        <v>2379</v>
      </c>
      <c r="K2342" s="83" t="s">
        <v>2434</v>
      </c>
      <c r="L2342" s="30">
        <v>99999</v>
      </c>
      <c r="M2342" s="83" t="str">
        <f>VLOOKUP(L2342,Kardex!$A$1:$I$4996,2,FALSE)</f>
        <v>SEGUROS</v>
      </c>
      <c r="N2342" s="83" t="str">
        <f>VLOOKUP(L2342,Kardex!$A$1:$I$4996,4,FALSE)</f>
        <v>SEGUROS</v>
      </c>
      <c r="O2342" s="83" t="str">
        <f>VLOOKUP(L2342,Kardex!$A$1:$I$4996,5,FALSE)</f>
        <v>SEGUROS</v>
      </c>
      <c r="P2342" s="49">
        <v>0.3</v>
      </c>
      <c r="Q2342" s="120">
        <f t="shared" si="73"/>
        <v>6.657</v>
      </c>
    </row>
    <row r="2343" spans="1:17" s="125" customFormat="1" ht="12" customHeight="1">
      <c r="A2343" s="83" t="s">
        <v>2311</v>
      </c>
      <c r="B2343" s="84" t="s">
        <v>1249</v>
      </c>
      <c r="C2343" s="34">
        <v>4012100149734</v>
      </c>
      <c r="D2343" s="35">
        <v>375.14</v>
      </c>
      <c r="E2343" s="67">
        <f t="shared" si="72"/>
        <v>48.77</v>
      </c>
      <c r="F2343" s="68">
        <v>0.13000479820866878</v>
      </c>
      <c r="G2343" s="65"/>
      <c r="H2343" s="65" t="s">
        <v>2339</v>
      </c>
      <c r="I2343" s="127">
        <v>44585</v>
      </c>
      <c r="J2343" s="66" t="s">
        <v>2379</v>
      </c>
      <c r="K2343" s="83" t="s">
        <v>2434</v>
      </c>
      <c r="L2343" s="30">
        <v>99999</v>
      </c>
      <c r="M2343" s="83" t="str">
        <f>VLOOKUP(L2343,Kardex!$A$1:$I$4996,2,FALSE)</f>
        <v>SEGUROS</v>
      </c>
      <c r="N2343" s="83" t="str">
        <f>VLOOKUP(L2343,Kardex!$A$1:$I$4996,4,FALSE)</f>
        <v>SEGUROS</v>
      </c>
      <c r="O2343" s="83" t="str">
        <f>VLOOKUP(L2343,Kardex!$A$1:$I$4996,5,FALSE)</f>
        <v>SEGUROS</v>
      </c>
      <c r="P2343" s="49">
        <v>0.3</v>
      </c>
      <c r="Q2343" s="120">
        <f t="shared" si="73"/>
        <v>14.631</v>
      </c>
    </row>
    <row r="2344" spans="1:17" s="125" customFormat="1" ht="12" customHeight="1">
      <c r="A2344" s="83" t="s">
        <v>2311</v>
      </c>
      <c r="B2344" s="84" t="s">
        <v>1249</v>
      </c>
      <c r="C2344" s="34">
        <v>4012100212794</v>
      </c>
      <c r="D2344" s="35">
        <v>264.37</v>
      </c>
      <c r="E2344" s="67">
        <f t="shared" si="72"/>
        <v>39.655499999999996</v>
      </c>
      <c r="F2344" s="68">
        <v>0.15</v>
      </c>
      <c r="G2344" s="65"/>
      <c r="H2344" s="65" t="s">
        <v>2339</v>
      </c>
      <c r="I2344" s="127">
        <v>44585</v>
      </c>
      <c r="J2344" s="66" t="s">
        <v>2322</v>
      </c>
      <c r="K2344" s="83" t="s">
        <v>2650</v>
      </c>
      <c r="L2344" s="30">
        <v>64065</v>
      </c>
      <c r="M2344" s="83" t="str">
        <f>VLOOKUP(L2344,Kardex!$A$1:$I$4996,2,FALSE)</f>
        <v>SEGUROS</v>
      </c>
      <c r="N2344" s="83" t="str">
        <f>VLOOKUP(L2344,Kardex!$A$1:$I$4996,4,FALSE)</f>
        <v>SEGUROS</v>
      </c>
      <c r="O2344" s="83" t="str">
        <f>VLOOKUP(L2344,Kardex!$A$1:$I$4996,5,FALSE)</f>
        <v>SEGUROS</v>
      </c>
      <c r="P2344" s="49">
        <v>0.3</v>
      </c>
      <c r="Q2344" s="120">
        <f t="shared" si="73"/>
        <v>11.896649999999999</v>
      </c>
    </row>
    <row r="2345" spans="1:17" s="125" customFormat="1" ht="12" customHeight="1">
      <c r="A2345" s="83" t="s">
        <v>2311</v>
      </c>
      <c r="B2345" s="84" t="s">
        <v>1249</v>
      </c>
      <c r="C2345" s="34">
        <v>4012100263816</v>
      </c>
      <c r="D2345" s="35">
        <v>420.67</v>
      </c>
      <c r="E2345" s="67">
        <f t="shared" si="72"/>
        <v>63.100499999999997</v>
      </c>
      <c r="F2345" s="68">
        <v>0.15</v>
      </c>
      <c r="G2345" s="65"/>
      <c r="H2345" s="65" t="s">
        <v>2339</v>
      </c>
      <c r="I2345" s="127">
        <v>44585</v>
      </c>
      <c r="J2345" s="66" t="s">
        <v>2322</v>
      </c>
      <c r="K2345" s="83" t="s">
        <v>3528</v>
      </c>
      <c r="L2345" s="30">
        <v>63901</v>
      </c>
      <c r="M2345" s="83" t="str">
        <f>VLOOKUP(L2345,Kardex!$A$1:$I$4996,2,FALSE)</f>
        <v>VALENZUELA GONZALEZ RENE JOSE</v>
      </c>
      <c r="N2345" s="83" t="str">
        <f>VLOOKUP(L2345,Kardex!$A$1:$I$4996,4,FALSE)</f>
        <v>INTERNO</v>
      </c>
      <c r="O2345" s="83" t="str">
        <f>VLOOKUP(L2345,Kardex!$A$1:$I$4996,5,FALSE)</f>
        <v>JAL GDL PLAZA MEXICO</v>
      </c>
      <c r="P2345" s="49">
        <v>0.3</v>
      </c>
      <c r="Q2345" s="120">
        <f t="shared" si="73"/>
        <v>18.930149999999998</v>
      </c>
    </row>
    <row r="2346" spans="1:17" s="125" customFormat="1" ht="12" customHeight="1">
      <c r="A2346" s="83" t="s">
        <v>2311</v>
      </c>
      <c r="B2346" s="84" t="s">
        <v>1249</v>
      </c>
      <c r="C2346" s="34">
        <v>4012100294223</v>
      </c>
      <c r="D2346" s="35">
        <v>349.25</v>
      </c>
      <c r="E2346" s="67">
        <f t="shared" si="72"/>
        <v>52.387499999999996</v>
      </c>
      <c r="F2346" s="68">
        <v>0.15</v>
      </c>
      <c r="G2346" s="65"/>
      <c r="H2346" s="65" t="s">
        <v>2339</v>
      </c>
      <c r="I2346" s="127">
        <v>44585</v>
      </c>
      <c r="J2346" s="66" t="s">
        <v>2322</v>
      </c>
      <c r="K2346" s="83" t="s">
        <v>2536</v>
      </c>
      <c r="L2346" s="30">
        <v>64041</v>
      </c>
      <c r="M2346" s="83" t="str">
        <f>VLOOKUP(L2346,Kardex!$A$1:$I$4996,2,FALSE)</f>
        <v>SEGUROS</v>
      </c>
      <c r="N2346" s="83" t="str">
        <f>VLOOKUP(L2346,Kardex!$A$1:$I$4996,4,FALSE)</f>
        <v>SEGUROS</v>
      </c>
      <c r="O2346" s="83" t="str">
        <f>VLOOKUP(L2346,Kardex!$A$1:$I$4996,5,FALSE)</f>
        <v>SEGUROS</v>
      </c>
      <c r="P2346" s="49">
        <v>0.3</v>
      </c>
      <c r="Q2346" s="120">
        <f t="shared" si="73"/>
        <v>15.716249999999999</v>
      </c>
    </row>
    <row r="2347" spans="1:17" s="125" customFormat="1" ht="12" customHeight="1">
      <c r="A2347" s="83" t="s">
        <v>2311</v>
      </c>
      <c r="B2347" s="84" t="s">
        <v>1249</v>
      </c>
      <c r="C2347" s="34">
        <v>4012100356460</v>
      </c>
      <c r="D2347" s="35">
        <v>581.53</v>
      </c>
      <c r="E2347" s="67">
        <f t="shared" si="72"/>
        <v>87.229499999999987</v>
      </c>
      <c r="F2347" s="68">
        <v>0.15</v>
      </c>
      <c r="G2347" s="65"/>
      <c r="H2347" s="65" t="s">
        <v>2339</v>
      </c>
      <c r="I2347" s="127">
        <v>44585</v>
      </c>
      <c r="J2347" s="66" t="s">
        <v>2322</v>
      </c>
      <c r="K2347" s="83" t="s">
        <v>3540</v>
      </c>
      <c r="L2347" s="30">
        <v>63878</v>
      </c>
      <c r="M2347" s="83" t="str">
        <f>VLOOKUP(L2347,Kardex!$A$1:$I$4996,2,FALSE)</f>
        <v>SEGUROS</v>
      </c>
      <c r="N2347" s="83" t="str">
        <f>VLOOKUP(L2347,Kardex!$A$1:$I$4996,4,FALSE)</f>
        <v>SEGUROS</v>
      </c>
      <c r="O2347" s="83" t="str">
        <f>VLOOKUP(L2347,Kardex!$A$1:$I$4996,5,FALSE)</f>
        <v>SEGUROS</v>
      </c>
      <c r="P2347" s="49">
        <v>0.3</v>
      </c>
      <c r="Q2347" s="120">
        <f t="shared" si="73"/>
        <v>26.168849999999996</v>
      </c>
    </row>
    <row r="2348" spans="1:17" s="125" customFormat="1" ht="12" customHeight="1">
      <c r="A2348" s="83" t="s">
        <v>2311</v>
      </c>
      <c r="B2348" s="84" t="s">
        <v>1249</v>
      </c>
      <c r="C2348" s="34">
        <v>4012100384175</v>
      </c>
      <c r="D2348" s="35">
        <v>775.21</v>
      </c>
      <c r="E2348" s="67">
        <f t="shared" si="72"/>
        <v>116.28149999999999</v>
      </c>
      <c r="F2348" s="68">
        <v>0.15</v>
      </c>
      <c r="G2348" s="65"/>
      <c r="H2348" s="65" t="s">
        <v>2339</v>
      </c>
      <c r="I2348" s="127">
        <v>44585</v>
      </c>
      <c r="J2348" s="66" t="s">
        <v>2322</v>
      </c>
      <c r="K2348" s="83" t="s">
        <v>3726</v>
      </c>
      <c r="L2348" s="30">
        <v>64906</v>
      </c>
      <c r="M2348" s="83" t="str">
        <f>VLOOKUP(L2348,Kardex!$A$1:$I$4996,2,FALSE)</f>
        <v>VEGA DIAZ  YADIRA</v>
      </c>
      <c r="N2348" s="83" t="str">
        <f>VLOOKUP(L2348,Kardex!$A$1:$I$4996,4,FALSE)</f>
        <v>ASESOR PATRIMONIAL ASOCIADO</v>
      </c>
      <c r="O2348" s="83" t="str">
        <f>VLOOKUP(L2348,Kardex!$A$1:$I$4996,5,FALSE)</f>
        <v>MOR CUERNAVACA DOMINGO DIEZ</v>
      </c>
      <c r="P2348" s="49">
        <v>0.3</v>
      </c>
      <c r="Q2348" s="120">
        <f t="shared" si="73"/>
        <v>34.884449999999994</v>
      </c>
    </row>
    <row r="2349" spans="1:17" s="125" customFormat="1" ht="12" customHeight="1">
      <c r="A2349" s="83" t="s">
        <v>2311</v>
      </c>
      <c r="B2349" s="84" t="s">
        <v>1249</v>
      </c>
      <c r="C2349" s="34">
        <v>4012100386083</v>
      </c>
      <c r="D2349" s="35">
        <v>160.34</v>
      </c>
      <c r="E2349" s="67">
        <f t="shared" si="72"/>
        <v>24.050999999999998</v>
      </c>
      <c r="F2349" s="68">
        <v>0.15</v>
      </c>
      <c r="G2349" s="65"/>
      <c r="H2349" s="65" t="s">
        <v>2339</v>
      </c>
      <c r="I2349" s="127">
        <v>44585</v>
      </c>
      <c r="J2349" s="66" t="s">
        <v>2322</v>
      </c>
      <c r="K2349" s="83" t="s">
        <v>3733</v>
      </c>
      <c r="L2349" s="30">
        <v>63593</v>
      </c>
      <c r="M2349" s="83" t="str">
        <f>VLOOKUP(L2349,Kardex!$A$1:$I$4996,2,FALSE)</f>
        <v>SEGUROS</v>
      </c>
      <c r="N2349" s="83" t="str">
        <f>VLOOKUP(L2349,Kardex!$A$1:$I$4996,4,FALSE)</f>
        <v>SEGUROS</v>
      </c>
      <c r="O2349" s="83" t="str">
        <f>VLOOKUP(L2349,Kardex!$A$1:$I$4996,5,FALSE)</f>
        <v>SEGUROS</v>
      </c>
      <c r="P2349" s="49">
        <v>0.3</v>
      </c>
      <c r="Q2349" s="120">
        <f t="shared" si="73"/>
        <v>7.2152999999999992</v>
      </c>
    </row>
    <row r="2350" spans="1:17" s="125" customFormat="1" ht="12" customHeight="1">
      <c r="A2350" s="83" t="s">
        <v>2311</v>
      </c>
      <c r="B2350" s="84" t="s">
        <v>1249</v>
      </c>
      <c r="C2350" s="34">
        <v>4012100386881</v>
      </c>
      <c r="D2350" s="35">
        <v>288.70999999999998</v>
      </c>
      <c r="E2350" s="67">
        <f t="shared" si="72"/>
        <v>43.306499999999993</v>
      </c>
      <c r="F2350" s="68">
        <v>0.15</v>
      </c>
      <c r="G2350" s="65"/>
      <c r="H2350" s="65" t="s">
        <v>2339</v>
      </c>
      <c r="I2350" s="127">
        <v>44585</v>
      </c>
      <c r="J2350" s="66" t="s">
        <v>2322</v>
      </c>
      <c r="K2350" s="83" t="s">
        <v>4581</v>
      </c>
      <c r="L2350" s="30">
        <v>6</v>
      </c>
      <c r="M2350" s="83" t="str">
        <f>VLOOKUP(L2350,Kardex!$A$1:$I$4996,2,FALSE)</f>
        <v>BACA FERNANDEZ JULIO MARIO</v>
      </c>
      <c r="N2350" s="83" t="str">
        <f>VLOOKUP(L2350,Kardex!$A$1:$I$4996,4,FALSE)</f>
        <v>DIRECTOR DE PROMOCION</v>
      </c>
      <c r="O2350" s="83" t="str">
        <f>VLOOKUP(L2350,Kardex!$A$1:$I$4996,5,FALSE)</f>
        <v>CHIH CHIH AV DE LA JUVENTUD</v>
      </c>
      <c r="P2350" s="49">
        <v>0.3</v>
      </c>
      <c r="Q2350" s="120">
        <f t="shared" si="73"/>
        <v>12.991949999999997</v>
      </c>
    </row>
    <row r="2351" spans="1:17" s="125" customFormat="1" ht="12" customHeight="1">
      <c r="A2351" s="83" t="s">
        <v>2311</v>
      </c>
      <c r="B2351" s="84" t="s">
        <v>1249</v>
      </c>
      <c r="C2351" s="34">
        <v>4012100390307</v>
      </c>
      <c r="D2351" s="35">
        <v>424.05</v>
      </c>
      <c r="E2351" s="67">
        <f t="shared" si="72"/>
        <v>63.607500000000002</v>
      </c>
      <c r="F2351" s="68">
        <v>0.15</v>
      </c>
      <c r="G2351" s="65"/>
      <c r="H2351" s="65" t="s">
        <v>2339</v>
      </c>
      <c r="I2351" s="127">
        <v>44585</v>
      </c>
      <c r="J2351" s="66" t="s">
        <v>2322</v>
      </c>
      <c r="K2351" s="83" t="s">
        <v>3739</v>
      </c>
      <c r="L2351" s="30">
        <v>64600</v>
      </c>
      <c r="M2351" s="83" t="str">
        <f>VLOOKUP(L2351,Kardex!$A$1:$I$4996,2,FALSE)</f>
        <v>VENTURA RIVAS ADRIANA</v>
      </c>
      <c r="N2351" s="83" t="str">
        <f>VLOOKUP(L2351,Kardex!$A$1:$I$4996,4,FALSE)</f>
        <v>ASESOR PATRIMONIAL ASOCIADO</v>
      </c>
      <c r="O2351" s="83" t="str">
        <f>VLOOKUP(L2351,Kardex!$A$1:$I$4996,5,FALSE)</f>
        <v>EDO MEX VALLE DORADO</v>
      </c>
      <c r="P2351" s="49">
        <v>0.3</v>
      </c>
      <c r="Q2351" s="120">
        <f t="shared" si="73"/>
        <v>19.082249999999998</v>
      </c>
    </row>
    <row r="2352" spans="1:17" s="125" customFormat="1" ht="12" customHeight="1">
      <c r="A2352" s="83" t="s">
        <v>2311</v>
      </c>
      <c r="B2352" s="84" t="s">
        <v>1249</v>
      </c>
      <c r="C2352" s="34">
        <v>4012200001674</v>
      </c>
      <c r="D2352" s="35">
        <v>16838.310000000001</v>
      </c>
      <c r="E2352" s="67">
        <f t="shared" si="72"/>
        <v>2525.7465000000002</v>
      </c>
      <c r="F2352" s="68">
        <v>0.15</v>
      </c>
      <c r="G2352" s="65"/>
      <c r="H2352" s="65" t="s">
        <v>2266</v>
      </c>
      <c r="I2352" s="127">
        <v>44585</v>
      </c>
      <c r="J2352" s="66" t="s">
        <v>2322</v>
      </c>
      <c r="K2352" s="83" t="s">
        <v>4582</v>
      </c>
      <c r="L2352" s="30">
        <v>63697</v>
      </c>
      <c r="M2352" s="83" t="str">
        <f>VLOOKUP(L2352,Kardex!$A$1:$I$4996,2,FALSE)</f>
        <v>ALVITER NOLASCO VICTOR</v>
      </c>
      <c r="N2352" s="83" t="str">
        <f>VLOOKUP(L2352,Kardex!$A$1:$I$4996,4,FALSE)</f>
        <v>INTERNO</v>
      </c>
      <c r="O2352" s="83" t="str">
        <f>VLOOKUP(L2352,Kardex!$A$1:$I$4996,5,FALSE)</f>
        <v>JAL ZAPOPAN ANDARES CB</v>
      </c>
      <c r="P2352" s="49">
        <v>0.3</v>
      </c>
      <c r="Q2352" s="120">
        <f t="shared" si="73"/>
        <v>757.72395000000006</v>
      </c>
    </row>
    <row r="2353" spans="1:17" s="125" customFormat="1" ht="12" customHeight="1">
      <c r="A2353" s="83" t="s">
        <v>2311</v>
      </c>
      <c r="B2353" s="84" t="s">
        <v>1249</v>
      </c>
      <c r="C2353" s="34">
        <v>4012200004135</v>
      </c>
      <c r="D2353" s="35">
        <v>6733.22</v>
      </c>
      <c r="E2353" s="67">
        <f t="shared" si="72"/>
        <v>1009.9829999999999</v>
      </c>
      <c r="F2353" s="68">
        <v>0.15</v>
      </c>
      <c r="G2353" s="65"/>
      <c r="H2353" s="65" t="s">
        <v>2266</v>
      </c>
      <c r="I2353" s="127">
        <v>44585</v>
      </c>
      <c r="J2353" s="66" t="s">
        <v>2322</v>
      </c>
      <c r="K2353" s="83" t="s">
        <v>4583</v>
      </c>
      <c r="L2353" s="30">
        <v>63878</v>
      </c>
      <c r="M2353" s="83" t="str">
        <f>VLOOKUP(L2353,Kardex!$A$1:$I$4996,2,FALSE)</f>
        <v>SEGUROS</v>
      </c>
      <c r="N2353" s="83" t="str">
        <f>VLOOKUP(L2353,Kardex!$A$1:$I$4996,4,FALSE)</f>
        <v>SEGUROS</v>
      </c>
      <c r="O2353" s="83" t="str">
        <f>VLOOKUP(L2353,Kardex!$A$1:$I$4996,5,FALSE)</f>
        <v>SEGUROS</v>
      </c>
      <c r="P2353" s="49">
        <v>0.3</v>
      </c>
      <c r="Q2353" s="120">
        <f t="shared" si="73"/>
        <v>302.99489999999997</v>
      </c>
    </row>
    <row r="2354" spans="1:17" s="125" customFormat="1" ht="12" customHeight="1">
      <c r="A2354" s="83" t="s">
        <v>2311</v>
      </c>
      <c r="B2354" s="84" t="s">
        <v>1249</v>
      </c>
      <c r="C2354" s="34">
        <v>4012200017517</v>
      </c>
      <c r="D2354" s="35">
        <v>448.57</v>
      </c>
      <c r="E2354" s="67">
        <f t="shared" si="72"/>
        <v>67.285499999999999</v>
      </c>
      <c r="F2354" s="68">
        <v>0.15</v>
      </c>
      <c r="G2354" s="65"/>
      <c r="H2354" s="65" t="s">
        <v>2339</v>
      </c>
      <c r="I2354" s="127">
        <v>44585</v>
      </c>
      <c r="J2354" s="66" t="s">
        <v>2322</v>
      </c>
      <c r="K2354" s="83" t="s">
        <v>4584</v>
      </c>
      <c r="L2354" s="30">
        <v>64466</v>
      </c>
      <c r="M2354" s="83" t="str">
        <f>VLOOKUP(L2354,Kardex!$A$1:$I$4996,2,FALSE)</f>
        <v>SEGUROS</v>
      </c>
      <c r="N2354" s="83" t="str">
        <f>VLOOKUP(L2354,Kardex!$A$1:$I$4996,4,FALSE)</f>
        <v>SEGUROS</v>
      </c>
      <c r="O2354" s="83" t="str">
        <f>VLOOKUP(L2354,Kardex!$A$1:$I$4996,5,FALSE)</f>
        <v>SEGUROS</v>
      </c>
      <c r="P2354" s="49">
        <v>0.3</v>
      </c>
      <c r="Q2354" s="120">
        <f t="shared" si="73"/>
        <v>20.185649999999999</v>
      </c>
    </row>
    <row r="2355" spans="1:17" s="125" customFormat="1" ht="12" customHeight="1">
      <c r="A2355" s="83" t="s">
        <v>2311</v>
      </c>
      <c r="B2355" s="84" t="s">
        <v>1249</v>
      </c>
      <c r="C2355" s="34">
        <v>4012200017955</v>
      </c>
      <c r="D2355" s="35">
        <v>12557.59</v>
      </c>
      <c r="E2355" s="67">
        <f t="shared" si="72"/>
        <v>1883.6385</v>
      </c>
      <c r="F2355" s="68">
        <v>0.15</v>
      </c>
      <c r="G2355" s="65"/>
      <c r="H2355" s="65" t="s">
        <v>2266</v>
      </c>
      <c r="I2355" s="127">
        <v>44585</v>
      </c>
      <c r="J2355" s="66" t="s">
        <v>2322</v>
      </c>
      <c r="K2355" s="83" t="s">
        <v>4519</v>
      </c>
      <c r="L2355" s="30">
        <v>62362</v>
      </c>
      <c r="M2355" s="83" t="str">
        <f>VLOOKUP(L2355,Kardex!$A$1:$I$4996,2,FALSE)</f>
        <v>REYNA BELTRAN BRENDA</v>
      </c>
      <c r="N2355" s="83" t="str">
        <f>VLOOKUP(L2355,Kardex!$A$1:$I$4996,4,FALSE)</f>
        <v>ASESOR</v>
      </c>
      <c r="O2355" s="83" t="str">
        <f>VLOOKUP(L2355,Kardex!$A$1:$I$4996,5,FALSE)</f>
        <v>SLP SAN LUIS POTOSI PEDREGAL</v>
      </c>
      <c r="P2355" s="49">
        <v>0.3</v>
      </c>
      <c r="Q2355" s="120">
        <f t="shared" si="73"/>
        <v>565.09154999999998</v>
      </c>
    </row>
    <row r="2356" spans="1:17" s="125" customFormat="1" ht="12" customHeight="1">
      <c r="A2356" s="83" t="s">
        <v>2311</v>
      </c>
      <c r="B2356" s="84" t="s">
        <v>1249</v>
      </c>
      <c r="C2356" s="34">
        <v>4012200018193</v>
      </c>
      <c r="D2356" s="35">
        <v>332.04</v>
      </c>
      <c r="E2356" s="67">
        <f t="shared" si="72"/>
        <v>49.806000000000004</v>
      </c>
      <c r="F2356" s="68">
        <v>0.15</v>
      </c>
      <c r="G2356" s="65"/>
      <c r="H2356" s="65" t="s">
        <v>2339</v>
      </c>
      <c r="I2356" s="127">
        <v>44585</v>
      </c>
      <c r="J2356" s="66" t="s">
        <v>2322</v>
      </c>
      <c r="K2356" s="83" t="s">
        <v>4585</v>
      </c>
      <c r="L2356" s="30">
        <v>63560</v>
      </c>
      <c r="M2356" s="83" t="str">
        <f>VLOOKUP(L2356,Kardex!$A$1:$I$4996,2,FALSE)</f>
        <v>SEGUROS</v>
      </c>
      <c r="N2356" s="83" t="str">
        <f>VLOOKUP(L2356,Kardex!$A$1:$I$4996,4,FALSE)</f>
        <v>SEGUROS</v>
      </c>
      <c r="O2356" s="83" t="str">
        <f>VLOOKUP(L2356,Kardex!$A$1:$I$4996,5,FALSE)</f>
        <v>SEGUROS</v>
      </c>
      <c r="P2356" s="49">
        <v>0.3</v>
      </c>
      <c r="Q2356" s="120">
        <f t="shared" si="73"/>
        <v>14.941800000000001</v>
      </c>
    </row>
    <row r="2357" spans="1:17" s="125" customFormat="1" ht="12" customHeight="1">
      <c r="A2357" s="83" t="s">
        <v>2311</v>
      </c>
      <c r="B2357" s="84" t="s">
        <v>1249</v>
      </c>
      <c r="C2357" s="34">
        <v>4012200018855</v>
      </c>
      <c r="D2357" s="35">
        <v>10634.09</v>
      </c>
      <c r="E2357" s="67">
        <f t="shared" si="72"/>
        <v>1595.1134999999999</v>
      </c>
      <c r="F2357" s="68">
        <v>0.15</v>
      </c>
      <c r="G2357" s="65"/>
      <c r="H2357" s="65" t="s">
        <v>2266</v>
      </c>
      <c r="I2357" s="127">
        <v>44585</v>
      </c>
      <c r="J2357" s="66" t="s">
        <v>2322</v>
      </c>
      <c r="K2357" s="83" t="s">
        <v>3436</v>
      </c>
      <c r="L2357" s="30">
        <v>60308</v>
      </c>
      <c r="M2357" s="83" t="str">
        <f>VLOOKUP(L2357,Kardex!$A$1:$I$4996,2,FALSE)</f>
        <v>OGAZ VIRAMONTES SALVADOR</v>
      </c>
      <c r="N2357" s="83" t="str">
        <f>VLOOKUP(L2357,Kardex!$A$1:$I$4996,4,FALSE)</f>
        <v>ASESOR ESPECIALIZADO</v>
      </c>
      <c r="O2357" s="83" t="str">
        <f>VLOOKUP(L2357,Kardex!$A$1:$I$4996,5,FALSE)</f>
        <v>WEALTH MANAGEMENT</v>
      </c>
      <c r="P2357" s="49">
        <v>0.3</v>
      </c>
      <c r="Q2357" s="120">
        <f t="shared" si="73"/>
        <v>478.53404999999998</v>
      </c>
    </row>
    <row r="2358" spans="1:17" s="125" customFormat="1" ht="12" customHeight="1">
      <c r="A2358" s="83" t="s">
        <v>2311</v>
      </c>
      <c r="B2358" s="84" t="s">
        <v>1249</v>
      </c>
      <c r="C2358" s="34">
        <v>4012200019165</v>
      </c>
      <c r="D2358" s="35">
        <v>4127.7</v>
      </c>
      <c r="E2358" s="67">
        <f t="shared" si="72"/>
        <v>619.15499999999997</v>
      </c>
      <c r="F2358" s="68">
        <v>0.15</v>
      </c>
      <c r="G2358" s="65"/>
      <c r="H2358" s="65" t="s">
        <v>2266</v>
      </c>
      <c r="I2358" s="127">
        <v>44585</v>
      </c>
      <c r="J2358" s="66" t="s">
        <v>2322</v>
      </c>
      <c r="K2358" s="83" t="s">
        <v>4586</v>
      </c>
      <c r="L2358" s="30">
        <v>64180</v>
      </c>
      <c r="M2358" s="83" t="str">
        <f>VLOOKUP(L2358,Kardex!$A$1:$I$4996,2,FALSE)</f>
        <v>JOHNSTON PIMENTEL MARIA EVELINA</v>
      </c>
      <c r="N2358" s="83" t="str">
        <f>VLOOKUP(L2358,Kardex!$A$1:$I$4996,4,FALSE)</f>
        <v>ASESOR</v>
      </c>
      <c r="O2358" s="83" t="str">
        <f>VLOOKUP(L2358,Kardex!$A$1:$I$4996,5,FALSE)</f>
        <v>CD MX JULIO VERNE POLANCO</v>
      </c>
      <c r="P2358" s="49">
        <v>0.3</v>
      </c>
      <c r="Q2358" s="120">
        <f t="shared" si="73"/>
        <v>185.7465</v>
      </c>
    </row>
    <row r="2359" spans="1:17" s="125" customFormat="1" ht="12" customHeight="1">
      <c r="A2359" s="83" t="s">
        <v>2332</v>
      </c>
      <c r="B2359" s="84" t="s">
        <v>1249</v>
      </c>
      <c r="C2359" s="34">
        <v>1002000012878</v>
      </c>
      <c r="D2359" s="35">
        <v>10000</v>
      </c>
      <c r="E2359" s="67">
        <f t="shared" si="72"/>
        <v>2600</v>
      </c>
      <c r="F2359" s="68">
        <v>0.26</v>
      </c>
      <c r="G2359" s="65"/>
      <c r="H2359" s="65" t="s">
        <v>2266</v>
      </c>
      <c r="I2359" s="127">
        <v>44586</v>
      </c>
      <c r="J2359" s="66" t="s">
        <v>2379</v>
      </c>
      <c r="K2359" s="83" t="s">
        <v>4587</v>
      </c>
      <c r="L2359" s="30">
        <v>61220</v>
      </c>
      <c r="M2359" s="83" t="str">
        <f>VLOOKUP(L2359,Kardex!$A$1:$I$4996,2,FALSE)</f>
        <v>FERNANDEZ ACEVES CRISTINA ELIZABETH</v>
      </c>
      <c r="N2359" s="83" t="str">
        <f>VLOOKUP(L2359,Kardex!$A$1:$I$4996,4,FALSE)</f>
        <v>ASESOR</v>
      </c>
      <c r="O2359" s="83" t="str">
        <f>VLOOKUP(L2359,Kardex!$A$1:$I$4996,5,FALSE)</f>
        <v>JAL ZAPOPAN MARIANO OTERO</v>
      </c>
      <c r="P2359" s="49">
        <v>0.3</v>
      </c>
      <c r="Q2359" s="120">
        <f t="shared" si="73"/>
        <v>780</v>
      </c>
    </row>
    <row r="2360" spans="1:17" s="125" customFormat="1" ht="12" customHeight="1">
      <c r="A2360" s="83" t="s">
        <v>2332</v>
      </c>
      <c r="B2360" s="84" t="s">
        <v>1249</v>
      </c>
      <c r="C2360" s="34">
        <v>1002100000287</v>
      </c>
      <c r="D2360" s="35">
        <v>5000</v>
      </c>
      <c r="E2360" s="67">
        <f t="shared" si="72"/>
        <v>1300</v>
      </c>
      <c r="F2360" s="68">
        <v>0.26</v>
      </c>
      <c r="G2360" s="65"/>
      <c r="H2360" s="65" t="s">
        <v>2266</v>
      </c>
      <c r="I2360" s="127">
        <v>44586</v>
      </c>
      <c r="J2360" s="66" t="s">
        <v>2379</v>
      </c>
      <c r="K2360" s="83" t="s">
        <v>4588</v>
      </c>
      <c r="L2360" s="30">
        <v>97195</v>
      </c>
      <c r="M2360" s="83" t="str">
        <f>VLOOKUP(L2360,Kardex!$A$1:$I$4996,2,FALSE)</f>
        <v>IBARRA GONZALEZ SUSANA PATRICIA</v>
      </c>
      <c r="N2360" s="83" t="str">
        <f>VLOOKUP(L2360,Kardex!$A$1:$I$4996,4,FALSE)</f>
        <v>ASESOR SENIOR</v>
      </c>
      <c r="O2360" s="83" t="str">
        <f>VLOOKUP(L2360,Kardex!$A$1:$I$4996,5,FALSE)</f>
        <v>JAL ZAPOPAN PLAZA PATRIA</v>
      </c>
      <c r="P2360" s="49">
        <v>0.3</v>
      </c>
      <c r="Q2360" s="120">
        <f t="shared" si="73"/>
        <v>390</v>
      </c>
    </row>
    <row r="2361" spans="1:17" s="125" customFormat="1" ht="12" customHeight="1">
      <c r="A2361" s="83" t="s">
        <v>2332</v>
      </c>
      <c r="B2361" s="84" t="s">
        <v>1249</v>
      </c>
      <c r="C2361" s="34">
        <v>1002100000590</v>
      </c>
      <c r="D2361" s="35">
        <v>10000</v>
      </c>
      <c r="E2361" s="67">
        <f t="shared" si="72"/>
        <v>2600</v>
      </c>
      <c r="F2361" s="68">
        <v>0.26</v>
      </c>
      <c r="G2361" s="65"/>
      <c r="H2361" s="65" t="s">
        <v>2266</v>
      </c>
      <c r="I2361" s="127">
        <v>44586</v>
      </c>
      <c r="J2361" s="66" t="s">
        <v>2379</v>
      </c>
      <c r="K2361" s="83" t="s">
        <v>4589</v>
      </c>
      <c r="L2361" s="30">
        <v>51471</v>
      </c>
      <c r="M2361" s="83" t="str">
        <f>VLOOKUP(L2361,Kardex!$A$1:$I$4996,2,FALSE)</f>
        <v>NAVARRO CISNEROS LUIS FERNANDO</v>
      </c>
      <c r="N2361" s="83" t="str">
        <f>VLOOKUP(L2361,Kardex!$A$1:$I$4996,4,FALSE)</f>
        <v>ASESOR</v>
      </c>
      <c r="O2361" s="83" t="str">
        <f>VLOOKUP(L2361,Kardex!$A$1:$I$4996,5,FALSE)</f>
        <v>JAL GDL FORUM TLAQUEPAQUE</v>
      </c>
      <c r="P2361" s="49">
        <v>0.3</v>
      </c>
      <c r="Q2361" s="120">
        <f t="shared" si="73"/>
        <v>780</v>
      </c>
    </row>
    <row r="2362" spans="1:17" s="125" customFormat="1" ht="12" customHeight="1">
      <c r="A2362" s="83" t="s">
        <v>2332</v>
      </c>
      <c r="B2362" s="84" t="s">
        <v>1249</v>
      </c>
      <c r="C2362" s="34">
        <v>1002100000655</v>
      </c>
      <c r="D2362" s="35">
        <v>25000</v>
      </c>
      <c r="E2362" s="67">
        <f t="shared" ref="E2362:E2424" si="74">+D2362*F2362</f>
        <v>6500</v>
      </c>
      <c r="F2362" s="68">
        <v>0.26</v>
      </c>
      <c r="G2362" s="65"/>
      <c r="H2362" s="65" t="s">
        <v>2266</v>
      </c>
      <c r="I2362" s="127">
        <v>44586</v>
      </c>
      <c r="J2362" s="66" t="s">
        <v>2379</v>
      </c>
      <c r="K2362" s="83" t="s">
        <v>4590</v>
      </c>
      <c r="L2362" s="30">
        <v>93160</v>
      </c>
      <c r="M2362" s="83" t="str">
        <f>VLOOKUP(L2362,Kardex!$A$1:$I$4996,2,FALSE)</f>
        <v>RAMOS BALANDRA ANA BELL</v>
      </c>
      <c r="N2362" s="83" t="str">
        <f>VLOOKUP(L2362,Kardex!$A$1:$I$4996,4,FALSE)</f>
        <v>ASESOR SENIOR</v>
      </c>
      <c r="O2362" s="83" t="str">
        <f>VLOOKUP(L2362,Kardex!$A$1:$I$4996,5,FALSE)</f>
        <v>QRO QUERETARO BERNARDO QUINTANA</v>
      </c>
      <c r="P2362" s="49">
        <v>0.3</v>
      </c>
      <c r="Q2362" s="120">
        <f t="shared" ref="Q2362:Q2424" si="75">E2362*P2362</f>
        <v>1950</v>
      </c>
    </row>
    <row r="2363" spans="1:17" s="125" customFormat="1" ht="12" customHeight="1">
      <c r="A2363" s="83" t="s">
        <v>2332</v>
      </c>
      <c r="B2363" s="84" t="s">
        <v>1249</v>
      </c>
      <c r="C2363" s="34">
        <v>1002200000348</v>
      </c>
      <c r="D2363" s="35">
        <v>10000</v>
      </c>
      <c r="E2363" s="67">
        <f t="shared" si="74"/>
        <v>2600</v>
      </c>
      <c r="F2363" s="68">
        <v>0.26</v>
      </c>
      <c r="G2363" s="65"/>
      <c r="H2363" s="65" t="s">
        <v>2266</v>
      </c>
      <c r="I2363" s="127">
        <v>44586</v>
      </c>
      <c r="J2363" s="66" t="s">
        <v>2322</v>
      </c>
      <c r="K2363" s="83" t="s">
        <v>4591</v>
      </c>
      <c r="L2363" s="30">
        <v>62215</v>
      </c>
      <c r="M2363" s="83" t="str">
        <f>VLOOKUP(L2363,Kardex!$A$1:$I$4996,2,FALSE)</f>
        <v>ROJAS ANTILLON JORGE ANTONIO</v>
      </c>
      <c r="N2363" s="83" t="str">
        <f>VLOOKUP(L2363,Kardex!$A$1:$I$4996,4,FALSE)</f>
        <v>ASESOR</v>
      </c>
      <c r="O2363" s="83" t="str">
        <f>VLOOKUP(L2363,Kardex!$A$1:$I$4996,5,FALSE)</f>
        <v>EDO MEX GT LOMAS VERDES</v>
      </c>
      <c r="P2363" s="49">
        <v>0.3</v>
      </c>
      <c r="Q2363" s="120">
        <f t="shared" si="75"/>
        <v>780</v>
      </c>
    </row>
    <row r="2364" spans="1:17" s="125" customFormat="1" ht="12" customHeight="1">
      <c r="A2364" s="83" t="s">
        <v>2332</v>
      </c>
      <c r="B2364" s="84" t="s">
        <v>1249</v>
      </c>
      <c r="C2364" s="34">
        <v>1002200000520</v>
      </c>
      <c r="D2364" s="35">
        <v>2500</v>
      </c>
      <c r="E2364" s="67">
        <f t="shared" si="74"/>
        <v>650</v>
      </c>
      <c r="F2364" s="68">
        <v>0.26</v>
      </c>
      <c r="G2364" s="65"/>
      <c r="H2364" s="65" t="s">
        <v>2266</v>
      </c>
      <c r="I2364" s="127">
        <v>44586</v>
      </c>
      <c r="J2364" s="66" t="s">
        <v>2322</v>
      </c>
      <c r="K2364" s="83" t="s">
        <v>4592</v>
      </c>
      <c r="L2364" s="30">
        <v>97823</v>
      </c>
      <c r="M2364" s="83" t="str">
        <f>VLOOKUP(L2364,Kardex!$A$1:$I$4996,2,FALSE)</f>
        <v>RODRIGUEZ PIMENTEL TANIA GUADALUPE</v>
      </c>
      <c r="N2364" s="83" t="str">
        <f>VLOOKUP(L2364,Kardex!$A$1:$I$4996,4,FALSE)</f>
        <v>EJECUTIVO DE SERVICIO</v>
      </c>
      <c r="O2364" s="83" t="str">
        <f>VLOOKUP(L2364,Kardex!$A$1:$I$4996,5,FALSE)</f>
        <v>JAL GDL FORUM TLAQUEPAQUE</v>
      </c>
      <c r="P2364" s="49">
        <v>0.3</v>
      </c>
      <c r="Q2364" s="120">
        <f t="shared" si="75"/>
        <v>195</v>
      </c>
    </row>
    <row r="2365" spans="1:17" s="125" customFormat="1" ht="12" customHeight="1">
      <c r="A2365" s="83" t="s">
        <v>2332</v>
      </c>
      <c r="B2365" s="84" t="s">
        <v>1249</v>
      </c>
      <c r="C2365" s="34">
        <v>1002200000557</v>
      </c>
      <c r="D2365" s="35">
        <v>5000</v>
      </c>
      <c r="E2365" s="67">
        <f t="shared" si="74"/>
        <v>1300</v>
      </c>
      <c r="F2365" s="68">
        <v>0.26</v>
      </c>
      <c r="G2365" s="65"/>
      <c r="H2365" s="65" t="s">
        <v>2266</v>
      </c>
      <c r="I2365" s="127">
        <v>44586</v>
      </c>
      <c r="J2365" s="66" t="s">
        <v>2322</v>
      </c>
      <c r="K2365" s="83" t="s">
        <v>4593</v>
      </c>
      <c r="L2365" s="30">
        <v>99999</v>
      </c>
      <c r="M2365" s="83" t="str">
        <f>VLOOKUP(L2365,Kardex!$A$1:$I$4996,2,FALSE)</f>
        <v>SEGUROS</v>
      </c>
      <c r="N2365" s="83" t="str">
        <f>VLOOKUP(L2365,Kardex!$A$1:$I$4996,4,FALSE)</f>
        <v>SEGUROS</v>
      </c>
      <c r="O2365" s="83" t="str">
        <f>VLOOKUP(L2365,Kardex!$A$1:$I$4996,5,FALSE)</f>
        <v>SEGUROS</v>
      </c>
      <c r="P2365" s="49">
        <v>0.3</v>
      </c>
      <c r="Q2365" s="120">
        <f t="shared" si="75"/>
        <v>390</v>
      </c>
    </row>
    <row r="2366" spans="1:17" s="125" customFormat="1" ht="12" customHeight="1">
      <c r="A2366" s="83" t="s">
        <v>2332</v>
      </c>
      <c r="B2366" s="84" t="s">
        <v>1249</v>
      </c>
      <c r="C2366" s="34">
        <v>1002200000579</v>
      </c>
      <c r="D2366" s="35">
        <v>2500</v>
      </c>
      <c r="E2366" s="67">
        <f t="shared" si="74"/>
        <v>650</v>
      </c>
      <c r="F2366" s="68">
        <v>0.26</v>
      </c>
      <c r="G2366" s="65"/>
      <c r="H2366" s="65" t="s">
        <v>2266</v>
      </c>
      <c r="I2366" s="127">
        <v>44586</v>
      </c>
      <c r="J2366" s="66" t="s">
        <v>2322</v>
      </c>
      <c r="K2366" s="83" t="s">
        <v>4594</v>
      </c>
      <c r="L2366" s="30">
        <v>62398</v>
      </c>
      <c r="M2366" s="83" t="str">
        <f>VLOOKUP(L2366,Kardex!$A$1:$I$4996,2,FALSE)</f>
        <v>ORDOÑEZ GOMEZ NIDRA ZUZET</v>
      </c>
      <c r="N2366" s="83" t="str">
        <f>VLOOKUP(L2366,Kardex!$A$1:$I$4996,4,FALSE)</f>
        <v>ASESOR</v>
      </c>
      <c r="O2366" s="83" t="str">
        <f>VLOOKUP(L2366,Kardex!$A$1:$I$4996,5,FALSE)</f>
        <v>SIN MAZATLAN AV DEL MAR</v>
      </c>
      <c r="P2366" s="49">
        <v>0.3</v>
      </c>
      <c r="Q2366" s="120">
        <f t="shared" si="75"/>
        <v>195</v>
      </c>
    </row>
    <row r="2367" spans="1:17" s="125" customFormat="1" ht="12" customHeight="1">
      <c r="A2367" s="83" t="s">
        <v>2332</v>
      </c>
      <c r="B2367" s="84" t="s">
        <v>1249</v>
      </c>
      <c r="C2367" s="34">
        <v>1002200000653</v>
      </c>
      <c r="D2367" s="35">
        <v>5000</v>
      </c>
      <c r="E2367" s="67">
        <f t="shared" si="74"/>
        <v>1300</v>
      </c>
      <c r="F2367" s="68">
        <v>0.26</v>
      </c>
      <c r="G2367" s="65"/>
      <c r="H2367" s="65" t="s">
        <v>2266</v>
      </c>
      <c r="I2367" s="127">
        <v>44586</v>
      </c>
      <c r="J2367" s="66" t="s">
        <v>2322</v>
      </c>
      <c r="K2367" s="83" t="s">
        <v>4595</v>
      </c>
      <c r="L2367" s="30">
        <v>60380</v>
      </c>
      <c r="M2367" s="83" t="str">
        <f>VLOOKUP(L2367,Kardex!$A$1:$I$4996,2,FALSE)</f>
        <v>DIAZ HERNANDEZ LUCIA</v>
      </c>
      <c r="N2367" s="83" t="str">
        <f>VLOOKUP(L2367,Kardex!$A$1:$I$4996,4,FALSE)</f>
        <v>SUBDIRECTOR DE PROMOCION</v>
      </c>
      <c r="O2367" s="83" t="str">
        <f>VLOOKUP(L2367,Kardex!$A$1:$I$4996,5,FALSE)</f>
        <v>CD MX SANTA FE GLEZ CAMARENA</v>
      </c>
      <c r="P2367" s="49">
        <v>0.3</v>
      </c>
      <c r="Q2367" s="120">
        <f t="shared" si="75"/>
        <v>390</v>
      </c>
    </row>
    <row r="2368" spans="1:17" s="125" customFormat="1" ht="12" customHeight="1">
      <c r="A2368" s="83" t="s">
        <v>2418</v>
      </c>
      <c r="B2368" s="84" t="s">
        <v>1249</v>
      </c>
      <c r="C2368" s="34">
        <v>2392100000156</v>
      </c>
      <c r="D2368" s="35">
        <v>-5498.64</v>
      </c>
      <c r="E2368" s="67">
        <f t="shared" si="74"/>
        <v>-824.8</v>
      </c>
      <c r="F2368" s="68">
        <v>0.15000072745260645</v>
      </c>
      <c r="G2368" s="65"/>
      <c r="H2368" s="65" t="s">
        <v>2266</v>
      </c>
      <c r="I2368" s="127">
        <v>44586</v>
      </c>
      <c r="J2368" s="66" t="s">
        <v>2322</v>
      </c>
      <c r="K2368" s="83" t="s">
        <v>4596</v>
      </c>
      <c r="L2368" s="30">
        <v>62362</v>
      </c>
      <c r="M2368" s="83" t="str">
        <f>VLOOKUP(L2368,Kardex!$A$1:$I$4996,2,FALSE)</f>
        <v>REYNA BELTRAN BRENDA</v>
      </c>
      <c r="N2368" s="83" t="str">
        <f>VLOOKUP(L2368,Kardex!$A$1:$I$4996,4,FALSE)</f>
        <v>ASESOR</v>
      </c>
      <c r="O2368" s="83" t="str">
        <f>VLOOKUP(L2368,Kardex!$A$1:$I$4996,5,FALSE)</f>
        <v>SLP SAN LUIS POTOSI PEDREGAL</v>
      </c>
      <c r="P2368" s="49">
        <v>0.3</v>
      </c>
      <c r="Q2368" s="120">
        <f t="shared" si="75"/>
        <v>-247.43999999999997</v>
      </c>
    </row>
    <row r="2369" spans="1:17" s="125" customFormat="1" ht="12" customHeight="1">
      <c r="A2369" s="83" t="s">
        <v>2335</v>
      </c>
      <c r="B2369" s="84" t="s">
        <v>1249</v>
      </c>
      <c r="C2369" s="34">
        <v>2882000009701</v>
      </c>
      <c r="D2369" s="35">
        <v>8241.56</v>
      </c>
      <c r="E2369" s="67">
        <f t="shared" si="74"/>
        <v>1541.18</v>
      </c>
      <c r="F2369" s="68">
        <v>0.18700100466416555</v>
      </c>
      <c r="G2369" s="65"/>
      <c r="H2369" s="65" t="s">
        <v>2339</v>
      </c>
      <c r="I2369" s="127">
        <v>44586</v>
      </c>
      <c r="J2369" s="66" t="s">
        <v>2379</v>
      </c>
      <c r="K2369" s="83" t="s">
        <v>2653</v>
      </c>
      <c r="L2369" s="30">
        <v>63878</v>
      </c>
      <c r="M2369" s="83" t="str">
        <f>VLOOKUP(L2369,Kardex!$A$1:$I$4996,2,FALSE)</f>
        <v>SEGUROS</v>
      </c>
      <c r="N2369" s="83" t="str">
        <f>VLOOKUP(L2369,Kardex!$A$1:$I$4996,4,FALSE)</f>
        <v>SEGUROS</v>
      </c>
      <c r="O2369" s="83" t="str">
        <f>VLOOKUP(L2369,Kardex!$A$1:$I$4996,5,FALSE)</f>
        <v>SEGUROS</v>
      </c>
      <c r="P2369" s="49">
        <v>0.3</v>
      </c>
      <c r="Q2369" s="120">
        <f t="shared" si="75"/>
        <v>462.35399999999998</v>
      </c>
    </row>
    <row r="2370" spans="1:17" s="125" customFormat="1" ht="12" customHeight="1">
      <c r="A2370" s="83" t="s">
        <v>2335</v>
      </c>
      <c r="B2370" s="84" t="s">
        <v>1249</v>
      </c>
      <c r="C2370" s="34">
        <v>2882000022951</v>
      </c>
      <c r="D2370" s="35">
        <v>426.59</v>
      </c>
      <c r="E2370" s="67">
        <f t="shared" si="74"/>
        <v>81.052099999999996</v>
      </c>
      <c r="F2370" s="68">
        <v>0.19</v>
      </c>
      <c r="G2370" s="65"/>
      <c r="H2370" s="65" t="s">
        <v>3784</v>
      </c>
      <c r="I2370" s="127">
        <v>44586</v>
      </c>
      <c r="J2370" s="66" t="s">
        <v>2379</v>
      </c>
      <c r="K2370" s="83" t="s">
        <v>2654</v>
      </c>
      <c r="L2370" s="30">
        <v>62395</v>
      </c>
      <c r="M2370" s="83" t="str">
        <f>VLOOKUP(L2370,Kardex!$A$1:$I$4996,2,FALSE)</f>
        <v>PEREZ MARTINEZ EMMA LILIANA</v>
      </c>
      <c r="N2370" s="83" t="str">
        <f>VLOOKUP(L2370,Kardex!$A$1:$I$4996,4,FALSE)</f>
        <v>ASESOR BANCA SOLUCIONES</v>
      </c>
      <c r="O2370" s="83" t="str">
        <f>VLOOKUP(L2370,Kardex!$A$1:$I$4996,5,FALSE)</f>
        <v>VER BOCA DEL RIO LAS AMERICAS</v>
      </c>
      <c r="P2370" s="49">
        <v>0.3</v>
      </c>
      <c r="Q2370" s="120">
        <f t="shared" si="75"/>
        <v>24.315629999999999</v>
      </c>
    </row>
    <row r="2371" spans="1:17" s="125" customFormat="1" ht="12" customHeight="1">
      <c r="A2371" s="83" t="s">
        <v>2338</v>
      </c>
      <c r="B2371" s="84" t="s">
        <v>1249</v>
      </c>
      <c r="C2371" s="34">
        <v>3101900019787</v>
      </c>
      <c r="D2371" s="35">
        <v>463.43</v>
      </c>
      <c r="E2371" s="67">
        <f t="shared" si="74"/>
        <v>60.245900000000006</v>
      </c>
      <c r="F2371" s="68">
        <v>0.13</v>
      </c>
      <c r="G2371" s="65"/>
      <c r="H2371" s="65" t="s">
        <v>2339</v>
      </c>
      <c r="I2371" s="127">
        <v>44586</v>
      </c>
      <c r="J2371" s="66" t="s">
        <v>2379</v>
      </c>
      <c r="K2371" s="83" t="s">
        <v>2655</v>
      </c>
      <c r="L2371" s="30">
        <v>60428</v>
      </c>
      <c r="M2371" s="83" t="str">
        <f>VLOOKUP(L2371,Kardex!$A$1:$I$4996,2,FALSE)</f>
        <v>SILLER VILLARREAL CARLOS ALEJANDRO</v>
      </c>
      <c r="N2371" s="83" t="str">
        <f>VLOOKUP(L2371,Kardex!$A$1:$I$4996,4,FALSE)</f>
        <v>ASESOR SENIOR</v>
      </c>
      <c r="O2371" s="83" t="str">
        <f>VLOOKUP(L2371,Kardex!$A$1:$I$4996,5,FALSE)</f>
        <v>COAH SALTILLO CASA GRANDE</v>
      </c>
      <c r="P2371" s="49">
        <v>0.3</v>
      </c>
      <c r="Q2371" s="120">
        <f t="shared" si="75"/>
        <v>18.07377</v>
      </c>
    </row>
    <row r="2372" spans="1:17" s="125" customFormat="1" ht="12" customHeight="1">
      <c r="A2372" s="83" t="s">
        <v>2338</v>
      </c>
      <c r="B2372" s="84" t="s">
        <v>1249</v>
      </c>
      <c r="C2372" s="34">
        <v>3102100014994</v>
      </c>
      <c r="D2372" s="35">
        <v>810.91</v>
      </c>
      <c r="E2372" s="67">
        <f t="shared" si="74"/>
        <v>105.4183</v>
      </c>
      <c r="F2372" s="68">
        <v>0.13</v>
      </c>
      <c r="G2372" s="65"/>
      <c r="H2372" s="65" t="s">
        <v>2339</v>
      </c>
      <c r="I2372" s="127">
        <v>44586</v>
      </c>
      <c r="J2372" s="66" t="s">
        <v>2322</v>
      </c>
      <c r="K2372" s="83" t="s">
        <v>2657</v>
      </c>
      <c r="L2372" s="30">
        <v>64607</v>
      </c>
      <c r="M2372" s="83" t="str">
        <f>VLOOKUP(L2372,Kardex!$A$1:$I$4996,2,FALSE)</f>
        <v>CUBRIA GONZALEZ JOSE HUMBERTO</v>
      </c>
      <c r="N2372" s="83" t="str">
        <f>VLOOKUP(L2372,Kardex!$A$1:$I$4996,4,FALSE)</f>
        <v>ASESOR PATRIMONIAL ASOCIADO</v>
      </c>
      <c r="O2372" s="83" t="str">
        <f>VLOOKUP(L2372,Kardex!$A$1:$I$4996,5,FALSE)</f>
        <v>EDO MEX SATELITE</v>
      </c>
      <c r="P2372" s="49">
        <v>0.3</v>
      </c>
      <c r="Q2372" s="120">
        <f t="shared" si="75"/>
        <v>31.625489999999999</v>
      </c>
    </row>
    <row r="2373" spans="1:17" s="125" customFormat="1" ht="12" customHeight="1">
      <c r="A2373" s="83" t="s">
        <v>2311</v>
      </c>
      <c r="B2373" s="84" t="s">
        <v>1249</v>
      </c>
      <c r="C2373" s="34">
        <v>4011900204965</v>
      </c>
      <c r="D2373" s="35">
        <v>294.42</v>
      </c>
      <c r="E2373" s="67">
        <f t="shared" si="74"/>
        <v>44.163000000000004</v>
      </c>
      <c r="F2373" s="68">
        <v>0.15</v>
      </c>
      <c r="G2373" s="65"/>
      <c r="H2373" s="65" t="s">
        <v>2339</v>
      </c>
      <c r="I2373" s="127">
        <v>44586</v>
      </c>
      <c r="J2373" s="66" t="s">
        <v>2379</v>
      </c>
      <c r="K2373" s="83" t="s">
        <v>3730</v>
      </c>
      <c r="L2373" s="30">
        <v>52428</v>
      </c>
      <c r="M2373" s="83" t="str">
        <f>VLOOKUP(L2373,Kardex!$A$1:$I$4996,2,FALSE)</f>
        <v>BAÑUELOS BARRERA LLUVIA AMPARO</v>
      </c>
      <c r="N2373" s="83" t="str">
        <f>VLOOKUP(L2373,Kardex!$A$1:$I$4996,4,FALSE)</f>
        <v>ASESOR</v>
      </c>
      <c r="O2373" s="83" t="str">
        <f>VLOOKUP(L2373,Kardex!$A$1:$I$4996,5,FALSE)</f>
        <v>CD MX ALTAVISTA</v>
      </c>
      <c r="P2373" s="49">
        <v>0.3</v>
      </c>
      <c r="Q2373" s="120">
        <f t="shared" si="75"/>
        <v>13.248900000000001</v>
      </c>
    </row>
    <row r="2374" spans="1:17" s="125" customFormat="1" ht="12" customHeight="1">
      <c r="A2374" s="83" t="s">
        <v>2311</v>
      </c>
      <c r="B2374" s="84" t="s">
        <v>1249</v>
      </c>
      <c r="C2374" s="34">
        <v>4011900302236</v>
      </c>
      <c r="D2374" s="35">
        <v>469.7</v>
      </c>
      <c r="E2374" s="67">
        <f t="shared" si="74"/>
        <v>70.454999999999998</v>
      </c>
      <c r="F2374" s="68">
        <v>0.15</v>
      </c>
      <c r="G2374" s="65"/>
      <c r="H2374" s="65" t="s">
        <v>2339</v>
      </c>
      <c r="I2374" s="127">
        <v>44586</v>
      </c>
      <c r="J2374" s="66" t="s">
        <v>2379</v>
      </c>
      <c r="K2374" s="83" t="s">
        <v>2658</v>
      </c>
      <c r="L2374" s="30">
        <v>52977</v>
      </c>
      <c r="M2374" s="83" t="str">
        <f>VLOOKUP(L2374,Kardex!$A$1:$I$4996,2,FALSE)</f>
        <v>BAUTISTA HERNANDEZ MIGUEL ANGEL</v>
      </c>
      <c r="N2374" s="83" t="str">
        <f>VLOOKUP(L2374,Kardex!$A$1:$I$4996,4,FALSE)</f>
        <v>ASESOR SENIOR</v>
      </c>
      <c r="O2374" s="83" t="str">
        <f>VLOOKUP(L2374,Kardex!$A$1:$I$4996,5,FALSE)</f>
        <v>EDO MEX GT LOMAS VERDES</v>
      </c>
      <c r="P2374" s="49">
        <v>0.3</v>
      </c>
      <c r="Q2374" s="120">
        <f t="shared" si="75"/>
        <v>21.136499999999998</v>
      </c>
    </row>
    <row r="2375" spans="1:17" s="125" customFormat="1" ht="12" customHeight="1">
      <c r="A2375" s="83" t="s">
        <v>2311</v>
      </c>
      <c r="B2375" s="84" t="s">
        <v>1249</v>
      </c>
      <c r="C2375" s="34">
        <v>4011900417127</v>
      </c>
      <c r="D2375" s="35">
        <v>330.46</v>
      </c>
      <c r="E2375" s="67">
        <f t="shared" si="74"/>
        <v>49.568999999999996</v>
      </c>
      <c r="F2375" s="68">
        <v>0.15</v>
      </c>
      <c r="G2375" s="65"/>
      <c r="H2375" s="65" t="s">
        <v>2339</v>
      </c>
      <c r="I2375" s="127">
        <v>44586</v>
      </c>
      <c r="J2375" s="66" t="s">
        <v>2379</v>
      </c>
      <c r="K2375" s="83" t="s">
        <v>2659</v>
      </c>
      <c r="L2375" s="30">
        <v>97823</v>
      </c>
      <c r="M2375" s="83" t="str">
        <f>VLOOKUP(L2375,Kardex!$A$1:$I$4996,2,FALSE)</f>
        <v>RODRIGUEZ PIMENTEL TANIA GUADALUPE</v>
      </c>
      <c r="N2375" s="83" t="str">
        <f>VLOOKUP(L2375,Kardex!$A$1:$I$4996,4,FALSE)</f>
        <v>EJECUTIVO DE SERVICIO</v>
      </c>
      <c r="O2375" s="83" t="str">
        <f>VLOOKUP(L2375,Kardex!$A$1:$I$4996,5,FALSE)</f>
        <v>JAL GDL FORUM TLAQUEPAQUE</v>
      </c>
      <c r="P2375" s="49">
        <v>0.3</v>
      </c>
      <c r="Q2375" s="120">
        <f t="shared" si="75"/>
        <v>14.870699999999998</v>
      </c>
    </row>
    <row r="2376" spans="1:17" s="125" customFormat="1" ht="12" customHeight="1">
      <c r="A2376" s="83" t="s">
        <v>2311</v>
      </c>
      <c r="B2376" s="84" t="s">
        <v>1249</v>
      </c>
      <c r="C2376" s="34">
        <v>4011900469225</v>
      </c>
      <c r="D2376" s="35">
        <v>417.19</v>
      </c>
      <c r="E2376" s="67">
        <f t="shared" si="74"/>
        <v>62.578499999999998</v>
      </c>
      <c r="F2376" s="68">
        <v>0.15</v>
      </c>
      <c r="G2376" s="65"/>
      <c r="H2376" s="65" t="s">
        <v>2339</v>
      </c>
      <c r="I2376" s="127">
        <v>44586</v>
      </c>
      <c r="J2376" s="66" t="s">
        <v>2379</v>
      </c>
      <c r="K2376" s="83" t="s">
        <v>2660</v>
      </c>
      <c r="L2376" s="30">
        <v>97823</v>
      </c>
      <c r="M2376" s="83" t="str">
        <f>VLOOKUP(L2376,Kardex!$A$1:$I$4996,2,FALSE)</f>
        <v>RODRIGUEZ PIMENTEL TANIA GUADALUPE</v>
      </c>
      <c r="N2376" s="83" t="str">
        <f>VLOOKUP(L2376,Kardex!$A$1:$I$4996,4,FALSE)</f>
        <v>EJECUTIVO DE SERVICIO</v>
      </c>
      <c r="O2376" s="83" t="str">
        <f>VLOOKUP(L2376,Kardex!$A$1:$I$4996,5,FALSE)</f>
        <v>JAL GDL FORUM TLAQUEPAQUE</v>
      </c>
      <c r="P2376" s="49">
        <v>0.3</v>
      </c>
      <c r="Q2376" s="120">
        <f t="shared" si="75"/>
        <v>18.77355</v>
      </c>
    </row>
    <row r="2377" spans="1:17" s="125" customFormat="1" ht="12" customHeight="1">
      <c r="A2377" s="83" t="s">
        <v>2311</v>
      </c>
      <c r="B2377" s="84" t="s">
        <v>1249</v>
      </c>
      <c r="C2377" s="34">
        <v>4012000080103</v>
      </c>
      <c r="D2377" s="35">
        <v>581.53</v>
      </c>
      <c r="E2377" s="67">
        <f t="shared" si="74"/>
        <v>87.229499999999987</v>
      </c>
      <c r="F2377" s="68">
        <v>0.15</v>
      </c>
      <c r="G2377" s="65"/>
      <c r="H2377" s="65" t="s">
        <v>2339</v>
      </c>
      <c r="I2377" s="127">
        <v>44586</v>
      </c>
      <c r="J2377" s="66" t="s">
        <v>2379</v>
      </c>
      <c r="K2377" s="83" t="s">
        <v>3736</v>
      </c>
      <c r="L2377" s="30">
        <v>60910</v>
      </c>
      <c r="M2377" s="83" t="str">
        <f>VLOOKUP(L2377,Kardex!$A$1:$I$4996,2,FALSE)</f>
        <v>AGUILAR FLORES ADRIANA</v>
      </c>
      <c r="N2377" s="83" t="str">
        <f>VLOOKUP(L2377,Kardex!$A$1:$I$4996,4,FALSE)</f>
        <v>ASESOR</v>
      </c>
      <c r="O2377" s="83" t="str">
        <f>VLOOKUP(L2377,Kardex!$A$1:$I$4996,5,FALSE)</f>
        <v>EDO MEX TOLUCA V CARRANZA</v>
      </c>
      <c r="P2377" s="49">
        <v>0.3</v>
      </c>
      <c r="Q2377" s="120">
        <f t="shared" si="75"/>
        <v>26.168849999999996</v>
      </c>
    </row>
    <row r="2378" spans="1:17" s="125" customFormat="1" ht="12" customHeight="1">
      <c r="A2378" s="83" t="s">
        <v>2311</v>
      </c>
      <c r="B2378" s="84" t="s">
        <v>1249</v>
      </c>
      <c r="C2378" s="34">
        <v>4012000527813</v>
      </c>
      <c r="D2378" s="35">
        <v>-3837.67</v>
      </c>
      <c r="E2378" s="67">
        <f t="shared" si="74"/>
        <v>-575.65049999999997</v>
      </c>
      <c r="F2378" s="68">
        <v>0.15</v>
      </c>
      <c r="G2378" s="65"/>
      <c r="H2378" s="65" t="s">
        <v>2266</v>
      </c>
      <c r="I2378" s="127">
        <v>44586</v>
      </c>
      <c r="J2378" s="66" t="s">
        <v>2379</v>
      </c>
      <c r="K2378" s="83" t="s">
        <v>4597</v>
      </c>
      <c r="L2378" s="30">
        <v>97641</v>
      </c>
      <c r="M2378" s="83" t="str">
        <f>VLOOKUP(L2378,Kardex!$A$1:$I$4996,2,FALSE)</f>
        <v>OLIVARES ALVAREZ MARGARITA</v>
      </c>
      <c r="N2378" s="83" t="str">
        <f>VLOOKUP(L2378,Kardex!$A$1:$I$4996,4,FALSE)</f>
        <v>ASESOR SENIOR</v>
      </c>
      <c r="O2378" s="83" t="str">
        <f>VLOOKUP(L2378,Kardex!$A$1:$I$4996,5,FALSE)</f>
        <v>JAL GDL PLAZA MEXICO</v>
      </c>
      <c r="P2378" s="49">
        <v>0.3</v>
      </c>
      <c r="Q2378" s="120">
        <f t="shared" si="75"/>
        <v>-172.69514999999998</v>
      </c>
    </row>
    <row r="2379" spans="1:17" s="125" customFormat="1" ht="12" customHeight="1">
      <c r="A2379" s="83" t="s">
        <v>2311</v>
      </c>
      <c r="B2379" s="84" t="s">
        <v>1249</v>
      </c>
      <c r="C2379" s="34">
        <v>4012000587459</v>
      </c>
      <c r="D2379" s="35">
        <v>611.47</v>
      </c>
      <c r="E2379" s="67">
        <f t="shared" si="74"/>
        <v>91.720500000000001</v>
      </c>
      <c r="F2379" s="68">
        <v>0.15</v>
      </c>
      <c r="G2379" s="65"/>
      <c r="H2379" s="65" t="s">
        <v>2339</v>
      </c>
      <c r="I2379" s="127">
        <v>44586</v>
      </c>
      <c r="J2379" s="66" t="s">
        <v>2379</v>
      </c>
      <c r="K2379" s="83" t="s">
        <v>3737</v>
      </c>
      <c r="L2379" s="30">
        <v>63834</v>
      </c>
      <c r="M2379" s="83" t="str">
        <f>VLOOKUP(L2379,Kardex!$A$1:$I$4996,2,FALSE)</f>
        <v>ROJAS ORTEGA MARIA GUADALUPE</v>
      </c>
      <c r="N2379" s="83" t="str">
        <f>VLOOKUP(L2379,Kardex!$A$1:$I$4996,4,FALSE)</f>
        <v>ASESOR</v>
      </c>
      <c r="O2379" s="83" t="str">
        <f>VLOOKUP(L2379,Kardex!$A$1:$I$4996,5,FALSE)</f>
        <v>EDO MEX TOLUCA V CARRANZA</v>
      </c>
      <c r="P2379" s="49">
        <v>0.3</v>
      </c>
      <c r="Q2379" s="120">
        <f t="shared" si="75"/>
        <v>27.51615</v>
      </c>
    </row>
    <row r="2380" spans="1:17" s="125" customFormat="1" ht="12" customHeight="1">
      <c r="A2380" s="83" t="s">
        <v>2311</v>
      </c>
      <c r="B2380" s="84" t="s">
        <v>1249</v>
      </c>
      <c r="C2380" s="34">
        <v>4012000619475</v>
      </c>
      <c r="D2380" s="35">
        <v>369.34</v>
      </c>
      <c r="E2380" s="67">
        <f t="shared" si="74"/>
        <v>55.400999999999996</v>
      </c>
      <c r="F2380" s="68">
        <v>0.15</v>
      </c>
      <c r="G2380" s="65"/>
      <c r="H2380" s="65" t="s">
        <v>2339</v>
      </c>
      <c r="I2380" s="127">
        <v>44586</v>
      </c>
      <c r="J2380" s="66" t="s">
        <v>2379</v>
      </c>
      <c r="K2380" s="83" t="s">
        <v>4408</v>
      </c>
      <c r="L2380" s="30">
        <v>99999</v>
      </c>
      <c r="M2380" s="83" t="str">
        <f>VLOOKUP(L2380,Kardex!$A$1:$I$4996,2,FALSE)</f>
        <v>SEGUROS</v>
      </c>
      <c r="N2380" s="83" t="str">
        <f>VLOOKUP(L2380,Kardex!$A$1:$I$4996,4,FALSE)</f>
        <v>SEGUROS</v>
      </c>
      <c r="O2380" s="83" t="str">
        <f>VLOOKUP(L2380,Kardex!$A$1:$I$4996,5,FALSE)</f>
        <v>SEGUROS</v>
      </c>
      <c r="P2380" s="49">
        <v>0.3</v>
      </c>
      <c r="Q2380" s="120">
        <f t="shared" si="75"/>
        <v>16.620299999999997</v>
      </c>
    </row>
    <row r="2381" spans="1:17" s="125" customFormat="1" ht="12" customHeight="1">
      <c r="A2381" s="83" t="s">
        <v>2311</v>
      </c>
      <c r="B2381" s="84" t="s">
        <v>1249</v>
      </c>
      <c r="C2381" s="34">
        <v>4012100031593</v>
      </c>
      <c r="D2381" s="35">
        <v>1766.07</v>
      </c>
      <c r="E2381" s="67">
        <f t="shared" si="74"/>
        <v>264.91049999999996</v>
      </c>
      <c r="F2381" s="68">
        <v>0.15</v>
      </c>
      <c r="G2381" s="65"/>
      <c r="H2381" s="65" t="s">
        <v>2308</v>
      </c>
      <c r="I2381" s="127">
        <v>44586</v>
      </c>
      <c r="J2381" s="66" t="s">
        <v>2379</v>
      </c>
      <c r="K2381" s="83" t="s">
        <v>4598</v>
      </c>
      <c r="L2381" s="30">
        <v>63982</v>
      </c>
      <c r="M2381" s="83" t="str">
        <f>VLOOKUP(L2381,Kardex!$A$1:$I$4996,2,FALSE)</f>
        <v>MEZZO . GABRIELA PAULA</v>
      </c>
      <c r="N2381" s="83" t="str">
        <f>VLOOKUP(L2381,Kardex!$A$1:$I$4996,4,FALSE)</f>
        <v>DIRECTOR</v>
      </c>
      <c r="O2381" s="83" t="str">
        <f>VLOOKUP(L2381,Kardex!$A$1:$I$4996,5,FALSE)</f>
        <v>CD MX MONTES URALES</v>
      </c>
      <c r="P2381" s="49">
        <v>0.3</v>
      </c>
      <c r="Q2381" s="120">
        <f t="shared" si="75"/>
        <v>79.47314999999999</v>
      </c>
    </row>
    <row r="2382" spans="1:17" s="125" customFormat="1" ht="12" customHeight="1">
      <c r="A2382" s="83" t="s">
        <v>2311</v>
      </c>
      <c r="B2382" s="84" t="s">
        <v>1249</v>
      </c>
      <c r="C2382" s="34">
        <v>4012100049273</v>
      </c>
      <c r="D2382" s="35">
        <v>7415.6</v>
      </c>
      <c r="E2382" s="67">
        <f t="shared" si="74"/>
        <v>1112.3399999999999</v>
      </c>
      <c r="F2382" s="68">
        <v>0.15</v>
      </c>
      <c r="G2382" s="65"/>
      <c r="H2382" s="65" t="s">
        <v>2266</v>
      </c>
      <c r="I2382" s="127">
        <v>44586</v>
      </c>
      <c r="J2382" s="66" t="s">
        <v>2379</v>
      </c>
      <c r="K2382" s="83" t="s">
        <v>4599</v>
      </c>
      <c r="L2382" s="30">
        <v>63646</v>
      </c>
      <c r="M2382" s="83" t="str">
        <f>VLOOKUP(L2382,Kardex!$A$1:$I$4996,2,FALSE)</f>
        <v>BARCENA GUTIERREZ MARIA ALEJANDRA</v>
      </c>
      <c r="N2382" s="83" t="str">
        <f>VLOOKUP(L2382,Kardex!$A$1:$I$4996,4,FALSE)</f>
        <v>ASESOR</v>
      </c>
      <c r="O2382" s="83" t="str">
        <f>VLOOKUP(L2382,Kardex!$A$1:$I$4996,5,FALSE)</f>
        <v>CD MX MONTES URALES</v>
      </c>
      <c r="P2382" s="49">
        <v>0.3</v>
      </c>
      <c r="Q2382" s="120">
        <f t="shared" si="75"/>
        <v>333.70199999999994</v>
      </c>
    </row>
    <row r="2383" spans="1:17" s="125" customFormat="1" ht="12" customHeight="1">
      <c r="A2383" s="83" t="s">
        <v>2311</v>
      </c>
      <c r="B2383" s="84" t="s">
        <v>1249</v>
      </c>
      <c r="C2383" s="34">
        <v>4012100064263</v>
      </c>
      <c r="D2383" s="35">
        <v>-252.15</v>
      </c>
      <c r="E2383" s="67">
        <f t="shared" si="74"/>
        <v>-37.822499999999998</v>
      </c>
      <c r="F2383" s="68">
        <v>0.15</v>
      </c>
      <c r="G2383" s="65"/>
      <c r="H2383" s="65" t="s">
        <v>2266</v>
      </c>
      <c r="I2383" s="127">
        <v>44586</v>
      </c>
      <c r="J2383" s="66" t="s">
        <v>2322</v>
      </c>
      <c r="K2383" s="83" t="s">
        <v>4600</v>
      </c>
      <c r="L2383" s="30">
        <v>53984</v>
      </c>
      <c r="M2383" s="83" t="str">
        <f>VLOOKUP(L2383,Kardex!$A$1:$I$4996,2,FALSE)</f>
        <v>VARGAS CORREA PATRICIA PILAR DEL SOCORRO</v>
      </c>
      <c r="N2383" s="83" t="str">
        <f>VLOOKUP(L2383,Kardex!$A$1:$I$4996,4,FALSE)</f>
        <v>ASESOR</v>
      </c>
      <c r="O2383" s="83" t="str">
        <f>VLOOKUP(L2383,Kardex!$A$1:$I$4996,5,FALSE)</f>
        <v>YUC MERIDA PLAZA LUXUS ALTABRISA</v>
      </c>
      <c r="P2383" s="49">
        <v>0.3</v>
      </c>
      <c r="Q2383" s="120">
        <f t="shared" si="75"/>
        <v>-11.346749999999998</v>
      </c>
    </row>
    <row r="2384" spans="1:17" s="125" customFormat="1" ht="12" customHeight="1">
      <c r="A2384" s="83" t="s">
        <v>2311</v>
      </c>
      <c r="B2384" s="84" t="s">
        <v>1249</v>
      </c>
      <c r="C2384" s="34">
        <v>4012100316327</v>
      </c>
      <c r="D2384" s="35">
        <v>790.52</v>
      </c>
      <c r="E2384" s="67">
        <f t="shared" si="74"/>
        <v>118.57799999999999</v>
      </c>
      <c r="F2384" s="68">
        <v>0.15</v>
      </c>
      <c r="G2384" s="65"/>
      <c r="H2384" s="65" t="s">
        <v>2339</v>
      </c>
      <c r="I2384" s="127">
        <v>44586</v>
      </c>
      <c r="J2384" s="66" t="s">
        <v>2322</v>
      </c>
      <c r="K2384" s="83" t="s">
        <v>2661</v>
      </c>
      <c r="L2384" s="30">
        <v>52230</v>
      </c>
      <c r="M2384" s="83" t="str">
        <f>VLOOKUP(L2384,Kardex!$A$1:$I$4996,2,FALSE)</f>
        <v>ARCE ZOZAYACORREA ARTURO MALCOLM</v>
      </c>
      <c r="N2384" s="83" t="str">
        <f>VLOOKUP(L2384,Kardex!$A$1:$I$4996,4,FALSE)</f>
        <v>DIRECTOR DE PROMOCION</v>
      </c>
      <c r="O2384" s="83" t="str">
        <f>VLOOKUP(L2384,Kardex!$A$1:$I$4996,5,FALSE)</f>
        <v>CD MX SANTA FE GLEZ CAMARENA</v>
      </c>
      <c r="P2384" s="49">
        <v>0.3</v>
      </c>
      <c r="Q2384" s="120">
        <f t="shared" si="75"/>
        <v>35.573399999999992</v>
      </c>
    </row>
    <row r="2385" spans="1:17" s="125" customFormat="1" ht="12" customHeight="1">
      <c r="A2385" s="83" t="s">
        <v>2311</v>
      </c>
      <c r="B2385" s="84" t="s">
        <v>1249</v>
      </c>
      <c r="C2385" s="34">
        <v>4012100325853</v>
      </c>
      <c r="D2385" s="35">
        <v>317.42</v>
      </c>
      <c r="E2385" s="67">
        <f t="shared" si="74"/>
        <v>47.613</v>
      </c>
      <c r="F2385" s="68">
        <v>0.15</v>
      </c>
      <c r="G2385" s="65"/>
      <c r="H2385" s="65" t="s">
        <v>2339</v>
      </c>
      <c r="I2385" s="127">
        <v>44586</v>
      </c>
      <c r="J2385" s="66" t="s">
        <v>2322</v>
      </c>
      <c r="K2385" s="83" t="s">
        <v>3731</v>
      </c>
      <c r="L2385" s="30">
        <v>64650</v>
      </c>
      <c r="M2385" s="83" t="str">
        <f>VLOOKUP(L2385,Kardex!$A$1:$I$4996,2,FALSE)</f>
        <v>PERIANZA NIÑO DAVID</v>
      </c>
      <c r="N2385" s="83" t="str">
        <f>VLOOKUP(L2385,Kardex!$A$1:$I$4996,4,FALSE)</f>
        <v>ASPIRANTE A ASESOR</v>
      </c>
      <c r="O2385" s="83" t="str">
        <f>VLOOKUP(L2385,Kardex!$A$1:$I$4996,5,FALSE)</f>
        <v>CHIS TUX GUT BEL. DOMINGUEZ</v>
      </c>
      <c r="P2385" s="49">
        <v>0.3</v>
      </c>
      <c r="Q2385" s="120">
        <f t="shared" si="75"/>
        <v>14.283899999999999</v>
      </c>
    </row>
    <row r="2386" spans="1:17" s="125" customFormat="1" ht="12" customHeight="1">
      <c r="A2386" s="83" t="s">
        <v>2311</v>
      </c>
      <c r="B2386" s="84" t="s">
        <v>1249</v>
      </c>
      <c r="C2386" s="34">
        <v>4012100379310</v>
      </c>
      <c r="D2386" s="35">
        <v>6935.05</v>
      </c>
      <c r="E2386" s="67">
        <f t="shared" si="74"/>
        <v>1040.2574999999999</v>
      </c>
      <c r="F2386" s="68">
        <v>0.15</v>
      </c>
      <c r="G2386" s="65"/>
      <c r="H2386" s="65" t="s">
        <v>2266</v>
      </c>
      <c r="I2386" s="127">
        <v>44586</v>
      </c>
      <c r="J2386" s="66" t="s">
        <v>2322</v>
      </c>
      <c r="K2386" s="83" t="s">
        <v>3893</v>
      </c>
      <c r="L2386" s="30">
        <v>5965</v>
      </c>
      <c r="M2386" s="83" t="str">
        <f>VLOOKUP(L2386,Kardex!$A$1:$I$4996,2,FALSE)</f>
        <v>SANCHEZ DUCOING GABRIEL</v>
      </c>
      <c r="N2386" s="83" t="str">
        <f>VLOOKUP(L2386,Kardex!$A$1:$I$4996,4,FALSE)</f>
        <v>SUBDIRECTOR DE PROMOCION</v>
      </c>
      <c r="O2386" s="83" t="str">
        <f>VLOOKUP(L2386,Kardex!$A$1:$I$4996,5,FALSE)</f>
        <v>CD MX SANTA FE GLEZ CAMARENA</v>
      </c>
      <c r="P2386" s="49">
        <v>0.3</v>
      </c>
      <c r="Q2386" s="120">
        <f t="shared" si="75"/>
        <v>312.07724999999999</v>
      </c>
    </row>
    <row r="2387" spans="1:17" s="125" customFormat="1" ht="12" customHeight="1">
      <c r="A2387" s="83" t="s">
        <v>2311</v>
      </c>
      <c r="B2387" s="84" t="s">
        <v>1249</v>
      </c>
      <c r="C2387" s="34">
        <v>4012100386448</v>
      </c>
      <c r="D2387" s="35">
        <v>237.15</v>
      </c>
      <c r="E2387" s="67">
        <f t="shared" si="74"/>
        <v>35.572499999999998</v>
      </c>
      <c r="F2387" s="68">
        <v>0.15</v>
      </c>
      <c r="G2387" s="65"/>
      <c r="H2387" s="65" t="s">
        <v>2339</v>
      </c>
      <c r="I2387" s="127">
        <v>44586</v>
      </c>
      <c r="J2387" s="66" t="s">
        <v>2322</v>
      </c>
      <c r="K2387" s="83" t="s">
        <v>3729</v>
      </c>
      <c r="L2387" s="30">
        <v>63593</v>
      </c>
      <c r="M2387" s="83" t="str">
        <f>VLOOKUP(L2387,Kardex!$A$1:$I$4996,2,FALSE)</f>
        <v>SEGUROS</v>
      </c>
      <c r="N2387" s="83" t="str">
        <f>VLOOKUP(L2387,Kardex!$A$1:$I$4996,4,FALSE)</f>
        <v>SEGUROS</v>
      </c>
      <c r="O2387" s="83" t="str">
        <f>VLOOKUP(L2387,Kardex!$A$1:$I$4996,5,FALSE)</f>
        <v>SEGUROS</v>
      </c>
      <c r="P2387" s="49">
        <v>0.3</v>
      </c>
      <c r="Q2387" s="120">
        <f t="shared" si="75"/>
        <v>10.671749999999999</v>
      </c>
    </row>
    <row r="2388" spans="1:17" s="125" customFormat="1" ht="12" customHeight="1">
      <c r="A2388" s="83" t="s">
        <v>2311</v>
      </c>
      <c r="B2388" s="84" t="s">
        <v>1249</v>
      </c>
      <c r="C2388" s="34">
        <v>4012100392330</v>
      </c>
      <c r="D2388" s="35">
        <v>7081.07</v>
      </c>
      <c r="E2388" s="67">
        <f t="shared" si="74"/>
        <v>1062.1605</v>
      </c>
      <c r="F2388" s="68">
        <v>0.15</v>
      </c>
      <c r="G2388" s="65"/>
      <c r="H2388" s="65" t="s">
        <v>2266</v>
      </c>
      <c r="I2388" s="127">
        <v>44586</v>
      </c>
      <c r="J2388" s="66" t="s">
        <v>2379</v>
      </c>
      <c r="K2388" s="83" t="s">
        <v>4601</v>
      </c>
      <c r="L2388" s="30">
        <v>31</v>
      </c>
      <c r="M2388" s="83" t="str">
        <f>VLOOKUP(L2388,Kardex!$A$1:$I$4996,2,FALSE)</f>
        <v>WALKER COS NANCY MARIA</v>
      </c>
      <c r="N2388" s="83" t="str">
        <f>VLOOKUP(L2388,Kardex!$A$1:$I$4996,4,FALSE)</f>
        <v>ASESOR</v>
      </c>
      <c r="O2388" s="83" t="str">
        <f>VLOOKUP(L2388,Kardex!$A$1:$I$4996,5,FALSE)</f>
        <v>WEALTH MANAGEMENT</v>
      </c>
      <c r="P2388" s="49">
        <v>0.3</v>
      </c>
      <c r="Q2388" s="120">
        <f t="shared" si="75"/>
        <v>318.64814999999999</v>
      </c>
    </row>
    <row r="2389" spans="1:17" s="125" customFormat="1" ht="12" customHeight="1">
      <c r="A2389" s="83" t="s">
        <v>2311</v>
      </c>
      <c r="B2389" s="84" t="s">
        <v>1249</v>
      </c>
      <c r="C2389" s="34">
        <v>4012200013454</v>
      </c>
      <c r="D2389" s="35">
        <v>11560.27</v>
      </c>
      <c r="E2389" s="67">
        <f t="shared" si="74"/>
        <v>1734.0405000000001</v>
      </c>
      <c r="F2389" s="68">
        <v>0.15</v>
      </c>
      <c r="G2389" s="65"/>
      <c r="H2389" s="65" t="s">
        <v>2266</v>
      </c>
      <c r="I2389" s="127">
        <v>44586</v>
      </c>
      <c r="J2389" s="66" t="s">
        <v>2379</v>
      </c>
      <c r="K2389" s="83" t="s">
        <v>4602</v>
      </c>
      <c r="L2389" s="30">
        <v>52112</v>
      </c>
      <c r="M2389" s="83" t="str">
        <f>VLOOKUP(L2389,Kardex!$A$1:$I$4996,2,FALSE)</f>
        <v>ROSAL BALDUC AMARO</v>
      </c>
      <c r="N2389" s="83" t="str">
        <f>VLOOKUP(L2389,Kardex!$A$1:$I$4996,4,FALSE)</f>
        <v>ASESOR</v>
      </c>
      <c r="O2389" s="83" t="str">
        <f>VLOOKUP(L2389,Kardex!$A$1:$I$4996,5,FALSE)</f>
        <v>EDO MEX SATELITE</v>
      </c>
      <c r="P2389" s="49">
        <v>0.3</v>
      </c>
      <c r="Q2389" s="120">
        <f t="shared" si="75"/>
        <v>520.21214999999995</v>
      </c>
    </row>
    <row r="2390" spans="1:17" s="125" customFormat="1" ht="12" customHeight="1">
      <c r="A2390" s="83" t="s">
        <v>2311</v>
      </c>
      <c r="B2390" s="84" t="s">
        <v>1249</v>
      </c>
      <c r="C2390" s="34">
        <v>4012200020435</v>
      </c>
      <c r="D2390" s="35">
        <v>7077.54</v>
      </c>
      <c r="E2390" s="67">
        <f t="shared" si="74"/>
        <v>1061.6309999999999</v>
      </c>
      <c r="F2390" s="68">
        <v>0.15</v>
      </c>
      <c r="G2390" s="65"/>
      <c r="H2390" s="65" t="s">
        <v>2266</v>
      </c>
      <c r="I2390" s="127">
        <v>44586</v>
      </c>
      <c r="J2390" s="66" t="s">
        <v>2322</v>
      </c>
      <c r="K2390" s="83" t="s">
        <v>4603</v>
      </c>
      <c r="L2390" s="30">
        <v>62481</v>
      </c>
      <c r="M2390" s="83" t="str">
        <f>VLOOKUP(L2390,Kardex!$A$1:$I$4996,2,FALSE)</f>
        <v>DOMINGUEZ VAZQUEZ FABIOLA DENIS</v>
      </c>
      <c r="N2390" s="83" t="str">
        <f>VLOOKUP(L2390,Kardex!$A$1:$I$4996,4,FALSE)</f>
        <v>ASESOR BANCA ESPECIALIZADA</v>
      </c>
      <c r="O2390" s="83" t="str">
        <f>VLOOKUP(L2390,Kardex!$A$1:$I$4996,5,FALSE)</f>
        <v>CD MX MONTES URALES</v>
      </c>
      <c r="P2390" s="49">
        <v>0.3</v>
      </c>
      <c r="Q2390" s="120">
        <f t="shared" si="75"/>
        <v>318.48929999999996</v>
      </c>
    </row>
    <row r="2391" spans="1:17" s="125" customFormat="1" ht="12" customHeight="1">
      <c r="A2391" s="83" t="s">
        <v>2311</v>
      </c>
      <c r="B2391" s="84" t="s">
        <v>1249</v>
      </c>
      <c r="C2391" s="34">
        <v>4052100001065</v>
      </c>
      <c r="D2391" s="35">
        <v>7034.32</v>
      </c>
      <c r="E2391" s="67">
        <f t="shared" si="74"/>
        <v>1055.1479999999999</v>
      </c>
      <c r="F2391" s="68">
        <v>0.15</v>
      </c>
      <c r="G2391" s="65"/>
      <c r="H2391" s="65" t="s">
        <v>2266</v>
      </c>
      <c r="I2391" s="127">
        <v>44586</v>
      </c>
      <c r="J2391" s="66" t="s">
        <v>2379</v>
      </c>
      <c r="K2391" s="83" t="s">
        <v>4604</v>
      </c>
      <c r="L2391" s="30">
        <v>62742</v>
      </c>
      <c r="M2391" s="83" t="str">
        <f>VLOOKUP(L2391,Kardex!$A$1:$I$4996,2,FALSE)</f>
        <v>TORRES RAMIREZ CLAUDIA MARCELA</v>
      </c>
      <c r="N2391" s="83" t="str">
        <f>VLOOKUP(L2391,Kardex!$A$1:$I$4996,4,FALSE)</f>
        <v>EJECUTIVO DE SERVICIO</v>
      </c>
      <c r="O2391" s="83" t="str">
        <f>VLOOKUP(L2391,Kardex!$A$1:$I$4996,5,FALSE)</f>
        <v>GTO SMA CENTRO</v>
      </c>
      <c r="P2391" s="49">
        <v>0.3</v>
      </c>
      <c r="Q2391" s="120">
        <f t="shared" si="75"/>
        <v>316.54439999999994</v>
      </c>
    </row>
    <row r="2392" spans="1:17" s="125" customFormat="1" ht="12" customHeight="1">
      <c r="A2392" s="83" t="s">
        <v>2338</v>
      </c>
      <c r="B2392" s="84" t="s">
        <v>1249</v>
      </c>
      <c r="C2392" s="34">
        <v>3102100000785</v>
      </c>
      <c r="D2392" s="35">
        <v>2720.23</v>
      </c>
      <c r="E2392" s="67">
        <f t="shared" si="74"/>
        <v>353.62990000000002</v>
      </c>
      <c r="F2392" s="68">
        <v>0.13</v>
      </c>
      <c r="G2392" s="65"/>
      <c r="H2392" s="65" t="s">
        <v>2266</v>
      </c>
      <c r="I2392" s="127">
        <v>44587</v>
      </c>
      <c r="J2392" s="66" t="s">
        <v>2379</v>
      </c>
      <c r="K2392" s="83" t="s">
        <v>4605</v>
      </c>
      <c r="L2392" s="30">
        <v>64</v>
      </c>
      <c r="M2392" s="83" t="str">
        <f>VLOOKUP(L2392,Kardex!$A$1:$I$4996,2,FALSE)</f>
        <v>ARMAS DEL POZZO MAGALY</v>
      </c>
      <c r="N2392" s="83" t="str">
        <f>VLOOKUP(L2392,Kardex!$A$1:$I$4996,4,FALSE)</f>
        <v>SUBDIRECTOR DE PROMOCION</v>
      </c>
      <c r="O2392" s="83" t="str">
        <f>VLOOKUP(L2392,Kardex!$A$1:$I$4996,5,FALSE)</f>
        <v>QRO QUERETARO BERNARDO QUINTANA</v>
      </c>
      <c r="P2392" s="49">
        <v>0.3</v>
      </c>
      <c r="Q2392" s="120">
        <f t="shared" si="75"/>
        <v>106.08897</v>
      </c>
    </row>
    <row r="2393" spans="1:17" s="125" customFormat="1" ht="12" customHeight="1">
      <c r="A2393" s="83" t="s">
        <v>2311</v>
      </c>
      <c r="B2393" s="84" t="s">
        <v>1249</v>
      </c>
      <c r="C2393" s="34">
        <v>4011900204866</v>
      </c>
      <c r="D2393" s="35">
        <v>619.01</v>
      </c>
      <c r="E2393" s="67">
        <f t="shared" si="74"/>
        <v>92.851500000000001</v>
      </c>
      <c r="F2393" s="68">
        <v>0.15</v>
      </c>
      <c r="G2393" s="65"/>
      <c r="H2393" s="65" t="s">
        <v>2339</v>
      </c>
      <c r="I2393" s="127">
        <v>44587</v>
      </c>
      <c r="J2393" s="66" t="s">
        <v>2379</v>
      </c>
      <c r="K2393" s="83" t="s">
        <v>3523</v>
      </c>
      <c r="L2393" s="30">
        <v>62674</v>
      </c>
      <c r="M2393" s="83" t="str">
        <f>VLOOKUP(L2393,Kardex!$A$1:$I$4996,2,FALSE)</f>
        <v>AGUIRRE CALDERON ANA LILIA</v>
      </c>
      <c r="N2393" s="83" t="str">
        <f>VLOOKUP(L2393,Kardex!$A$1:$I$4996,4,FALSE)</f>
        <v>ASESOR</v>
      </c>
      <c r="O2393" s="83" t="str">
        <f>VLOOKUP(L2393,Kardex!$A$1:$I$4996,5,FALSE)</f>
        <v>JAL ZAPOPAN ANDARES BANCO</v>
      </c>
      <c r="P2393" s="49">
        <v>0.3</v>
      </c>
      <c r="Q2393" s="120">
        <f t="shared" si="75"/>
        <v>27.855450000000001</v>
      </c>
    </row>
    <row r="2394" spans="1:17" s="125" customFormat="1" ht="12" customHeight="1">
      <c r="A2394" s="83" t="s">
        <v>2311</v>
      </c>
      <c r="B2394" s="84" t="s">
        <v>1249</v>
      </c>
      <c r="C2394" s="34">
        <v>4011900236341</v>
      </c>
      <c r="D2394" s="35">
        <v>477.56</v>
      </c>
      <c r="E2394" s="67">
        <f t="shared" si="74"/>
        <v>71.634</v>
      </c>
      <c r="F2394" s="68">
        <v>0.15</v>
      </c>
      <c r="G2394" s="65"/>
      <c r="H2394" s="65" t="s">
        <v>2339</v>
      </c>
      <c r="I2394" s="127">
        <v>44587</v>
      </c>
      <c r="J2394" s="66" t="s">
        <v>2379</v>
      </c>
      <c r="K2394" s="83" t="s">
        <v>2662</v>
      </c>
      <c r="L2394" s="30">
        <v>62305</v>
      </c>
      <c r="M2394" s="83" t="str">
        <f>VLOOKUP(L2394,Kardex!$A$1:$I$4996,2,FALSE)</f>
        <v>SILVA FLORES JAQUELINE ELIZABETH</v>
      </c>
      <c r="N2394" s="83" t="str">
        <f>VLOOKUP(L2394,Kardex!$A$1:$I$4996,4,FALSE)</f>
        <v>ASESOR</v>
      </c>
      <c r="O2394" s="83" t="str">
        <f>VLOOKUP(L2394,Kardex!$A$1:$I$4996,5,FALSE)</f>
        <v>EDO MEX TOLUCA V CARRANZA</v>
      </c>
      <c r="P2394" s="49">
        <v>0.3</v>
      </c>
      <c r="Q2394" s="120">
        <f t="shared" si="75"/>
        <v>21.490199999999998</v>
      </c>
    </row>
    <row r="2395" spans="1:17" s="125" customFormat="1" ht="12" customHeight="1">
      <c r="A2395" s="83" t="s">
        <v>2311</v>
      </c>
      <c r="B2395" s="84" t="s">
        <v>1249</v>
      </c>
      <c r="C2395" s="34">
        <v>4011900236671</v>
      </c>
      <c r="D2395" s="35">
        <v>636.26</v>
      </c>
      <c r="E2395" s="67">
        <f t="shared" si="74"/>
        <v>95.438999999999993</v>
      </c>
      <c r="F2395" s="68">
        <v>0.15</v>
      </c>
      <c r="G2395" s="65"/>
      <c r="H2395" s="65" t="s">
        <v>2339</v>
      </c>
      <c r="I2395" s="127">
        <v>44587</v>
      </c>
      <c r="J2395" s="66" t="s">
        <v>2379</v>
      </c>
      <c r="K2395" s="83" t="s">
        <v>2663</v>
      </c>
      <c r="L2395" s="30">
        <v>95710</v>
      </c>
      <c r="M2395" s="83" t="str">
        <f>VLOOKUP(L2395,Kardex!$A$1:$I$4996,2,FALSE)</f>
        <v>CORDOBA HERNANDEZ CATALINA</v>
      </c>
      <c r="N2395" s="83" t="str">
        <f>VLOOKUP(L2395,Kardex!$A$1:$I$4996,4,FALSE)</f>
        <v>ASESOR SENIOR</v>
      </c>
      <c r="O2395" s="83" t="str">
        <f>VLOOKUP(L2395,Kardex!$A$1:$I$4996,5,FALSE)</f>
        <v>CD MX XOLA</v>
      </c>
      <c r="P2395" s="49">
        <v>0.3</v>
      </c>
      <c r="Q2395" s="120">
        <f t="shared" si="75"/>
        <v>28.631699999999999</v>
      </c>
    </row>
    <row r="2396" spans="1:17" s="125" customFormat="1" ht="12" customHeight="1">
      <c r="A2396" s="83" t="s">
        <v>2311</v>
      </c>
      <c r="B2396" s="84" t="s">
        <v>1249</v>
      </c>
      <c r="C2396" s="34">
        <v>4011900236717</v>
      </c>
      <c r="D2396" s="35">
        <v>-2899.3</v>
      </c>
      <c r="E2396" s="67">
        <f t="shared" si="74"/>
        <v>-434.89500000000004</v>
      </c>
      <c r="F2396" s="68">
        <v>0.15</v>
      </c>
      <c r="G2396" s="65"/>
      <c r="H2396" s="65" t="s">
        <v>2266</v>
      </c>
      <c r="I2396" s="127">
        <v>44587</v>
      </c>
      <c r="J2396" s="66" t="s">
        <v>2379</v>
      </c>
      <c r="K2396" s="83" t="s">
        <v>4606</v>
      </c>
      <c r="L2396" s="30">
        <v>62829</v>
      </c>
      <c r="M2396" s="83" t="str">
        <f>VLOOKUP(L2396,Kardex!$A$1:$I$4996,2,FALSE)</f>
        <v>TREJO FLORES CLAUDIA CRISTINA</v>
      </c>
      <c r="N2396" s="83" t="str">
        <f>VLOOKUP(L2396,Kardex!$A$1:$I$4996,4,FALSE)</f>
        <v>ASESOR</v>
      </c>
      <c r="O2396" s="83" t="str">
        <f>VLOOKUP(L2396,Kardex!$A$1:$I$4996,5,FALSE)</f>
        <v>CD MX PATIO UNIVERSIDAD</v>
      </c>
      <c r="P2396" s="49">
        <v>0.3</v>
      </c>
      <c r="Q2396" s="120">
        <f t="shared" si="75"/>
        <v>-130.46850000000001</v>
      </c>
    </row>
    <row r="2397" spans="1:17" s="125" customFormat="1" ht="12" customHeight="1">
      <c r="A2397" s="83" t="s">
        <v>2311</v>
      </c>
      <c r="B2397" s="84" t="s">
        <v>1249</v>
      </c>
      <c r="C2397" s="34">
        <v>4011900303318</v>
      </c>
      <c r="D2397" s="35">
        <v>484.1</v>
      </c>
      <c r="E2397" s="67">
        <f t="shared" si="74"/>
        <v>72.614999999999995</v>
      </c>
      <c r="F2397" s="68">
        <v>0.15</v>
      </c>
      <c r="G2397" s="65"/>
      <c r="H2397" s="65" t="s">
        <v>2339</v>
      </c>
      <c r="I2397" s="127">
        <v>44587</v>
      </c>
      <c r="J2397" s="66" t="s">
        <v>2379</v>
      </c>
      <c r="K2397" s="83" t="s">
        <v>2658</v>
      </c>
      <c r="L2397" s="30">
        <v>52977</v>
      </c>
      <c r="M2397" s="83" t="str">
        <f>VLOOKUP(L2397,Kardex!$A$1:$I$4996,2,FALSE)</f>
        <v>BAUTISTA HERNANDEZ MIGUEL ANGEL</v>
      </c>
      <c r="N2397" s="83" t="str">
        <f>VLOOKUP(L2397,Kardex!$A$1:$I$4996,4,FALSE)</f>
        <v>ASESOR SENIOR</v>
      </c>
      <c r="O2397" s="83" t="str">
        <f>VLOOKUP(L2397,Kardex!$A$1:$I$4996,5,FALSE)</f>
        <v>EDO MEX GT LOMAS VERDES</v>
      </c>
      <c r="P2397" s="49">
        <v>0.3</v>
      </c>
      <c r="Q2397" s="120">
        <f t="shared" si="75"/>
        <v>21.784499999999998</v>
      </c>
    </row>
    <row r="2398" spans="1:17" s="125" customFormat="1" ht="12" customHeight="1">
      <c r="A2398" s="83" t="s">
        <v>2311</v>
      </c>
      <c r="B2398" s="84" t="s">
        <v>1249</v>
      </c>
      <c r="C2398" s="34">
        <v>4011900331379</v>
      </c>
      <c r="D2398" s="35">
        <v>431.86</v>
      </c>
      <c r="E2398" s="67">
        <f t="shared" si="74"/>
        <v>64.778999999999996</v>
      </c>
      <c r="F2398" s="68">
        <v>0.15</v>
      </c>
      <c r="G2398" s="65"/>
      <c r="H2398" s="65" t="s">
        <v>2339</v>
      </c>
      <c r="I2398" s="127">
        <v>44587</v>
      </c>
      <c r="J2398" s="66" t="s">
        <v>2379</v>
      </c>
      <c r="K2398" s="83" t="s">
        <v>2665</v>
      </c>
      <c r="L2398" s="30">
        <v>60513</v>
      </c>
      <c r="M2398" s="83" t="str">
        <f>VLOOKUP(L2398,Kardex!$A$1:$I$4996,2,FALSE)</f>
        <v>MACIAS NEGRETE LAURA ICELA</v>
      </c>
      <c r="N2398" s="83" t="str">
        <f>VLOOKUP(L2398,Kardex!$A$1:$I$4996,4,FALSE)</f>
        <v>SUBDIRECTOR DE CENTRO FINANCIERO</v>
      </c>
      <c r="O2398" s="83" t="str">
        <f>VLOOKUP(L2398,Kardex!$A$1:$I$4996,5,FALSE)</f>
        <v>AGS AGUASCALIENTES NTE 509</v>
      </c>
      <c r="P2398" s="49">
        <v>0.3</v>
      </c>
      <c r="Q2398" s="120">
        <f t="shared" si="75"/>
        <v>19.433699999999998</v>
      </c>
    </row>
    <row r="2399" spans="1:17" s="125" customFormat="1" ht="12" customHeight="1">
      <c r="A2399" s="83" t="s">
        <v>2311</v>
      </c>
      <c r="B2399" s="84" t="s">
        <v>1249</v>
      </c>
      <c r="C2399" s="34">
        <v>4011900502163</v>
      </c>
      <c r="D2399" s="35">
        <v>532.65</v>
      </c>
      <c r="E2399" s="67">
        <f t="shared" si="74"/>
        <v>79.897499999999994</v>
      </c>
      <c r="F2399" s="68">
        <v>0.15</v>
      </c>
      <c r="G2399" s="65"/>
      <c r="H2399" s="65" t="s">
        <v>2339</v>
      </c>
      <c r="I2399" s="127">
        <v>44587</v>
      </c>
      <c r="J2399" s="66" t="s">
        <v>2379</v>
      </c>
      <c r="K2399" s="83" t="s">
        <v>3096</v>
      </c>
      <c r="L2399" s="30">
        <v>60281</v>
      </c>
      <c r="M2399" s="83" t="str">
        <f>VLOOKUP(L2399,Kardex!$A$1:$I$4996,2,FALSE)</f>
        <v>REYES HERNANDEZ MARIA GABRIELA</v>
      </c>
      <c r="N2399" s="83" t="str">
        <f>VLOOKUP(L2399,Kardex!$A$1:$I$4996,4,FALSE)</f>
        <v>SUBDIRECTOR DE PROMOCION</v>
      </c>
      <c r="O2399" s="83" t="str">
        <f>VLOOKUP(L2399,Kardex!$A$1:$I$4996,5,FALSE)</f>
        <v>BC MEXICALI PLAZA LIENZO</v>
      </c>
      <c r="P2399" s="49">
        <v>0.3</v>
      </c>
      <c r="Q2399" s="120">
        <f t="shared" si="75"/>
        <v>23.969249999999999</v>
      </c>
    </row>
    <row r="2400" spans="1:17" s="125" customFormat="1" ht="12" customHeight="1">
      <c r="A2400" s="83" t="s">
        <v>2311</v>
      </c>
      <c r="B2400" s="84" t="s">
        <v>1249</v>
      </c>
      <c r="C2400" s="34">
        <v>4012000176553</v>
      </c>
      <c r="D2400" s="35">
        <v>778.6</v>
      </c>
      <c r="E2400" s="67">
        <f t="shared" si="74"/>
        <v>116.78999999999999</v>
      </c>
      <c r="F2400" s="68">
        <v>0.15</v>
      </c>
      <c r="G2400" s="65"/>
      <c r="H2400" s="65" t="s">
        <v>2339</v>
      </c>
      <c r="I2400" s="127">
        <v>44587</v>
      </c>
      <c r="J2400" s="66" t="s">
        <v>2379</v>
      </c>
      <c r="K2400" s="83" t="s">
        <v>2666</v>
      </c>
      <c r="L2400" s="30">
        <v>61309</v>
      </c>
      <c r="M2400" s="83" t="str">
        <f>VLOOKUP(L2400,Kardex!$A$1:$I$4996,2,FALSE)</f>
        <v>BAJA</v>
      </c>
      <c r="N2400" s="83" t="str">
        <f>VLOOKUP(L2400,Kardex!$A$1:$I$4996,4,FALSE)</f>
        <v>BAJA</v>
      </c>
      <c r="O2400" s="83" t="str">
        <f>VLOOKUP(L2400,Kardex!$A$1:$I$4996,5,FALSE)</f>
        <v>BAJA</v>
      </c>
      <c r="P2400" s="49">
        <v>0.3</v>
      </c>
      <c r="Q2400" s="120">
        <f t="shared" si="75"/>
        <v>35.036999999999999</v>
      </c>
    </row>
    <row r="2401" spans="1:17" s="125" customFormat="1" ht="12" customHeight="1">
      <c r="A2401" s="83" t="s">
        <v>2311</v>
      </c>
      <c r="B2401" s="84" t="s">
        <v>1249</v>
      </c>
      <c r="C2401" s="34">
        <v>4012000519192</v>
      </c>
      <c r="D2401" s="35">
        <v>308.33999999999997</v>
      </c>
      <c r="E2401" s="67">
        <f t="shared" si="74"/>
        <v>46.250999999999998</v>
      </c>
      <c r="F2401" s="68">
        <v>0.15</v>
      </c>
      <c r="G2401" s="65"/>
      <c r="H2401" s="65" t="s">
        <v>2339</v>
      </c>
      <c r="I2401" s="127">
        <v>44587</v>
      </c>
      <c r="J2401" s="66" t="s">
        <v>2379</v>
      </c>
      <c r="K2401" s="83" t="s">
        <v>2667</v>
      </c>
      <c r="L2401" s="30">
        <v>96353</v>
      </c>
      <c r="M2401" s="83" t="str">
        <f>VLOOKUP(L2401,Kardex!$A$1:$I$4996,2,FALSE)</f>
        <v>RODRIGUEZ HERNANDEZ BLANCA ESTELA</v>
      </c>
      <c r="N2401" s="83" t="str">
        <f>VLOOKUP(L2401,Kardex!$A$1:$I$4996,4,FALSE)</f>
        <v>ASESOR</v>
      </c>
      <c r="O2401" s="83" t="str">
        <f>VLOOKUP(L2401,Kardex!$A$1:$I$4996,5,FALSE)</f>
        <v>GTO SMA CENTRO</v>
      </c>
      <c r="P2401" s="49">
        <v>0.3</v>
      </c>
      <c r="Q2401" s="120">
        <f t="shared" si="75"/>
        <v>13.875299999999999</v>
      </c>
    </row>
    <row r="2402" spans="1:17" s="125" customFormat="1" ht="12" customHeight="1">
      <c r="A2402" s="83" t="s">
        <v>2311</v>
      </c>
      <c r="B2402" s="84" t="s">
        <v>1249</v>
      </c>
      <c r="C2402" s="34">
        <v>4012000552706</v>
      </c>
      <c r="D2402" s="35">
        <v>862.19</v>
      </c>
      <c r="E2402" s="67">
        <f t="shared" si="74"/>
        <v>129.32849999999999</v>
      </c>
      <c r="F2402" s="68">
        <v>0.15</v>
      </c>
      <c r="G2402" s="65"/>
      <c r="H2402" s="65" t="s">
        <v>2339</v>
      </c>
      <c r="I2402" s="127">
        <v>44587</v>
      </c>
      <c r="J2402" s="66" t="s">
        <v>2379</v>
      </c>
      <c r="K2402" s="83" t="s">
        <v>2668</v>
      </c>
      <c r="L2402" s="30">
        <v>64160</v>
      </c>
      <c r="M2402" s="83" t="str">
        <f>VLOOKUP(L2402,Kardex!$A$1:$I$4996,2,FALSE)</f>
        <v>GARCIA HERNANDEZ DULCE</v>
      </c>
      <c r="N2402" s="83" t="str">
        <f>VLOOKUP(L2402,Kardex!$A$1:$I$4996,4,FALSE)</f>
        <v>BANQUERO PRIVADO SENIOR</v>
      </c>
      <c r="O2402" s="83" t="str">
        <f>VLOOKUP(L2402,Kardex!$A$1:$I$4996,5,FALSE)</f>
        <v>CD MX SANTA FE GLEZ CAMARENA</v>
      </c>
      <c r="P2402" s="49">
        <v>0.3</v>
      </c>
      <c r="Q2402" s="120">
        <f t="shared" si="75"/>
        <v>38.798549999999999</v>
      </c>
    </row>
    <row r="2403" spans="1:17" s="125" customFormat="1" ht="12" customHeight="1">
      <c r="A2403" s="83" t="s">
        <v>2311</v>
      </c>
      <c r="B2403" s="84" t="s">
        <v>1249</v>
      </c>
      <c r="C2403" s="34">
        <v>4012000625850</v>
      </c>
      <c r="D2403" s="35">
        <v>3429.72</v>
      </c>
      <c r="E2403" s="67">
        <f t="shared" si="74"/>
        <v>514.45799999999997</v>
      </c>
      <c r="F2403" s="68">
        <v>0.15</v>
      </c>
      <c r="G2403" s="65"/>
      <c r="H2403" s="65" t="s">
        <v>2266</v>
      </c>
      <c r="I2403" s="127">
        <v>44587</v>
      </c>
      <c r="J2403" s="66" t="s">
        <v>2379</v>
      </c>
      <c r="K2403" s="83" t="s">
        <v>4607</v>
      </c>
      <c r="L2403" s="30">
        <v>5500</v>
      </c>
      <c r="M2403" s="83" t="str">
        <f>VLOOKUP(L2403,Kardex!$A$1:$I$4996,2,FALSE)</f>
        <v>SANCHEZ GONZALEZ VICTOR MANUEL</v>
      </c>
      <c r="N2403" s="83" t="str">
        <f>VLOOKUP(L2403,Kardex!$A$1:$I$4996,4,FALSE)</f>
        <v>SUBDIRECTOR DE PROMOCION</v>
      </c>
      <c r="O2403" s="83" t="str">
        <f>VLOOKUP(L2403,Kardex!$A$1:$I$4996,5,FALSE)</f>
        <v>CD MX SANTA FE GLEZ CAMARENA</v>
      </c>
      <c r="P2403" s="49">
        <v>0.3</v>
      </c>
      <c r="Q2403" s="120">
        <f t="shared" si="75"/>
        <v>154.33739999999997</v>
      </c>
    </row>
    <row r="2404" spans="1:17" s="125" customFormat="1" ht="12" customHeight="1">
      <c r="A2404" s="83" t="s">
        <v>2311</v>
      </c>
      <c r="B2404" s="84" t="s">
        <v>1249</v>
      </c>
      <c r="C2404" s="34">
        <v>4012100030637</v>
      </c>
      <c r="D2404" s="35">
        <v>10074.51</v>
      </c>
      <c r="E2404" s="67">
        <f t="shared" si="74"/>
        <v>1511.1765</v>
      </c>
      <c r="F2404" s="68">
        <v>0.15</v>
      </c>
      <c r="G2404" s="65"/>
      <c r="H2404" s="65" t="s">
        <v>2266</v>
      </c>
      <c r="I2404" s="127">
        <v>44587</v>
      </c>
      <c r="J2404" s="66" t="s">
        <v>2379</v>
      </c>
      <c r="K2404" s="83" t="s">
        <v>4608</v>
      </c>
      <c r="L2404" s="30">
        <v>64180</v>
      </c>
      <c r="M2404" s="83" t="str">
        <f>VLOOKUP(L2404,Kardex!$A$1:$I$4996,2,FALSE)</f>
        <v>JOHNSTON PIMENTEL MARIA EVELINA</v>
      </c>
      <c r="N2404" s="83" t="str">
        <f>VLOOKUP(L2404,Kardex!$A$1:$I$4996,4,FALSE)</f>
        <v>ASESOR</v>
      </c>
      <c r="O2404" s="83" t="str">
        <f>VLOOKUP(L2404,Kardex!$A$1:$I$4996,5,FALSE)</f>
        <v>CD MX JULIO VERNE POLANCO</v>
      </c>
      <c r="P2404" s="49">
        <v>0.3</v>
      </c>
      <c r="Q2404" s="120">
        <f t="shared" si="75"/>
        <v>453.35295000000002</v>
      </c>
    </row>
    <row r="2405" spans="1:17" s="125" customFormat="1" ht="12" customHeight="1">
      <c r="A2405" s="83" t="s">
        <v>2311</v>
      </c>
      <c r="B2405" s="84" t="s">
        <v>1249</v>
      </c>
      <c r="C2405" s="34">
        <v>4012100047248</v>
      </c>
      <c r="D2405" s="35">
        <v>886.43</v>
      </c>
      <c r="E2405" s="67">
        <f t="shared" si="74"/>
        <v>132.96449999999999</v>
      </c>
      <c r="F2405" s="68">
        <v>0.15</v>
      </c>
      <c r="G2405" s="65"/>
      <c r="H2405" s="65" t="s">
        <v>2265</v>
      </c>
      <c r="I2405" s="127">
        <v>44587</v>
      </c>
      <c r="J2405" s="66" t="s">
        <v>2379</v>
      </c>
      <c r="K2405" s="83" t="s">
        <v>4609</v>
      </c>
      <c r="L2405" s="30">
        <v>53676</v>
      </c>
      <c r="M2405" s="83" t="str">
        <f>VLOOKUP(L2405,Kardex!$A$1:$I$4996,2,FALSE)</f>
        <v>CAMPOS STENNER RODOLFO ALEJANDRO</v>
      </c>
      <c r="N2405" s="83" t="str">
        <f>VLOOKUP(L2405,Kardex!$A$1:$I$4996,4,FALSE)</f>
        <v>ASESOR</v>
      </c>
      <c r="O2405" s="83" t="str">
        <f>VLOOKUP(L2405,Kardex!$A$1:$I$4996,5,FALSE)</f>
        <v>COAH TORREON B INDEPENDENCIA</v>
      </c>
      <c r="P2405" s="49">
        <v>0.3</v>
      </c>
      <c r="Q2405" s="120">
        <f t="shared" si="75"/>
        <v>39.889349999999993</v>
      </c>
    </row>
    <row r="2406" spans="1:17" s="125" customFormat="1" ht="12" customHeight="1">
      <c r="A2406" s="83" t="s">
        <v>2311</v>
      </c>
      <c r="B2406" s="84" t="s">
        <v>1249</v>
      </c>
      <c r="C2406" s="34">
        <v>4012100215400</v>
      </c>
      <c r="D2406" s="35">
        <v>2510.2199999999998</v>
      </c>
      <c r="E2406" s="67">
        <f t="shared" si="74"/>
        <v>376.53299999999996</v>
      </c>
      <c r="F2406" s="68">
        <v>0.15</v>
      </c>
      <c r="G2406" s="65"/>
      <c r="H2406" s="65" t="s">
        <v>2308</v>
      </c>
      <c r="I2406" s="127">
        <v>44587</v>
      </c>
      <c r="J2406" s="66" t="s">
        <v>2322</v>
      </c>
      <c r="K2406" s="83" t="s">
        <v>4610</v>
      </c>
      <c r="L2406" s="30">
        <v>52377</v>
      </c>
      <c r="M2406" s="83" t="str">
        <f>VLOOKUP(L2406,Kardex!$A$1:$I$4996,2,FALSE)</f>
        <v>RANGEL OLVERA DANIEL</v>
      </c>
      <c r="N2406" s="83" t="str">
        <f>VLOOKUP(L2406,Kardex!$A$1:$I$4996,4,FALSE)</f>
        <v>ASESOR SENIOR</v>
      </c>
      <c r="O2406" s="83" t="str">
        <f>VLOOKUP(L2406,Kardex!$A$1:$I$4996,5,FALSE)</f>
        <v>EDO MEX VALLE DORADO</v>
      </c>
      <c r="P2406" s="49">
        <v>0.3</v>
      </c>
      <c r="Q2406" s="120">
        <f t="shared" si="75"/>
        <v>112.95989999999999</v>
      </c>
    </row>
    <row r="2407" spans="1:17" s="125" customFormat="1" ht="12" customHeight="1">
      <c r="A2407" s="83" t="s">
        <v>2311</v>
      </c>
      <c r="B2407" s="84" t="s">
        <v>1249</v>
      </c>
      <c r="C2407" s="34">
        <v>4012100323359</v>
      </c>
      <c r="D2407" s="35">
        <v>276.55</v>
      </c>
      <c r="E2407" s="67">
        <f t="shared" si="74"/>
        <v>41.482500000000002</v>
      </c>
      <c r="F2407" s="68">
        <v>0.15</v>
      </c>
      <c r="G2407" s="65"/>
      <c r="H2407" s="65" t="s">
        <v>2339</v>
      </c>
      <c r="I2407" s="127">
        <v>44587</v>
      </c>
      <c r="J2407" s="66" t="s">
        <v>2322</v>
      </c>
      <c r="K2407" s="83" t="s">
        <v>2696</v>
      </c>
      <c r="L2407" s="30">
        <v>64601</v>
      </c>
      <c r="M2407" s="83" t="str">
        <f>VLOOKUP(L2407,Kardex!$A$1:$I$4996,2,FALSE)</f>
        <v>VELA ROMERO MARCO ANTONIO</v>
      </c>
      <c r="N2407" s="83" t="str">
        <f>VLOOKUP(L2407,Kardex!$A$1:$I$4996,4,FALSE)</f>
        <v>ASESOR PATRIMONIAL ASOCIADO</v>
      </c>
      <c r="O2407" s="83" t="str">
        <f>VLOOKUP(L2407,Kardex!$A$1:$I$4996,5,FALSE)</f>
        <v>CD MX LINDAVISTA</v>
      </c>
      <c r="P2407" s="49">
        <v>0.3</v>
      </c>
      <c r="Q2407" s="120">
        <f t="shared" si="75"/>
        <v>12.444750000000001</v>
      </c>
    </row>
    <row r="2408" spans="1:17" s="125" customFormat="1" ht="12" customHeight="1">
      <c r="A2408" s="83" t="s">
        <v>2311</v>
      </c>
      <c r="B2408" s="84" t="s">
        <v>1249</v>
      </c>
      <c r="C2408" s="34">
        <v>4012100388432</v>
      </c>
      <c r="D2408" s="35">
        <v>6043.52</v>
      </c>
      <c r="E2408" s="67">
        <f t="shared" si="74"/>
        <v>906.52800000000002</v>
      </c>
      <c r="F2408" s="68">
        <v>0.15</v>
      </c>
      <c r="G2408" s="65"/>
      <c r="H2408" s="65" t="s">
        <v>2266</v>
      </c>
      <c r="I2408" s="127">
        <v>44587</v>
      </c>
      <c r="J2408" s="66" t="s">
        <v>2322</v>
      </c>
      <c r="K2408" s="83" t="s">
        <v>4611</v>
      </c>
      <c r="L2408" s="30">
        <v>64609</v>
      </c>
      <c r="M2408" s="83" t="str">
        <f>VLOOKUP(L2408,Kardex!$A$1:$I$4996,2,FALSE)</f>
        <v>ORTIZ BORBOA GUILLERMO ALBERTO</v>
      </c>
      <c r="N2408" s="83" t="str">
        <f>VLOOKUP(L2408,Kardex!$A$1:$I$4996,4,FALSE)</f>
        <v>ASESOR PATRIMONIAL ASOCIADO</v>
      </c>
      <c r="O2408" s="83" t="str">
        <f>VLOOKUP(L2408,Kardex!$A$1:$I$4996,5,FALSE)</f>
        <v>BC TIJUANA PASEO</v>
      </c>
      <c r="P2408" s="49">
        <v>0.3</v>
      </c>
      <c r="Q2408" s="120">
        <f t="shared" si="75"/>
        <v>271.95839999999998</v>
      </c>
    </row>
    <row r="2409" spans="1:17" s="125" customFormat="1" ht="12" customHeight="1">
      <c r="A2409" s="83" t="s">
        <v>2311</v>
      </c>
      <c r="B2409" s="84" t="s">
        <v>1249</v>
      </c>
      <c r="C2409" s="34">
        <v>4012200010405</v>
      </c>
      <c r="D2409" s="35">
        <v>4872.13</v>
      </c>
      <c r="E2409" s="67">
        <f t="shared" si="74"/>
        <v>730.81949999999995</v>
      </c>
      <c r="F2409" s="68">
        <v>0.15</v>
      </c>
      <c r="G2409" s="65"/>
      <c r="H2409" s="65" t="s">
        <v>2308</v>
      </c>
      <c r="I2409" s="127">
        <v>44587</v>
      </c>
      <c r="J2409" s="66" t="s">
        <v>2322</v>
      </c>
      <c r="K2409" s="83" t="s">
        <v>4612</v>
      </c>
      <c r="L2409" s="30">
        <v>61742</v>
      </c>
      <c r="M2409" s="83" t="str">
        <f>VLOOKUP(L2409,Kardex!$A$1:$I$4996,2,FALSE)</f>
        <v>SUAREZ MARTINEZ ANGELICA BEATRIZ</v>
      </c>
      <c r="N2409" s="83" t="str">
        <f>VLOOKUP(L2409,Kardex!$A$1:$I$4996,4,FALSE)</f>
        <v>ASESOR</v>
      </c>
      <c r="O2409" s="83" t="str">
        <f>VLOOKUP(L2409,Kardex!$A$1:$I$4996,5,FALSE)</f>
        <v>CHIS TUX GUT BEL. DOMINGUEZ</v>
      </c>
      <c r="P2409" s="49">
        <v>0.3</v>
      </c>
      <c r="Q2409" s="120">
        <f t="shared" si="75"/>
        <v>219.24584999999999</v>
      </c>
    </row>
    <row r="2410" spans="1:17" s="125" customFormat="1" ht="12" customHeight="1">
      <c r="A2410" s="83" t="s">
        <v>2311</v>
      </c>
      <c r="B2410" s="84" t="s">
        <v>1249</v>
      </c>
      <c r="C2410" s="34">
        <v>4012200010945</v>
      </c>
      <c r="D2410" s="35">
        <v>3804.8</v>
      </c>
      <c r="E2410" s="67">
        <f t="shared" si="74"/>
        <v>570.72</v>
      </c>
      <c r="F2410" s="68">
        <v>0.15</v>
      </c>
      <c r="G2410" s="65"/>
      <c r="H2410" s="65" t="s">
        <v>2266</v>
      </c>
      <c r="I2410" s="127">
        <v>44587</v>
      </c>
      <c r="J2410" s="66" t="s">
        <v>2322</v>
      </c>
      <c r="K2410" s="83" t="s">
        <v>4257</v>
      </c>
      <c r="L2410" s="30">
        <v>6825</v>
      </c>
      <c r="M2410" s="83" t="str">
        <f>VLOOKUP(L2410,Kardex!$A$1:$I$4996,2,FALSE)</f>
        <v>AVILA VALDES ERNESTO</v>
      </c>
      <c r="N2410" s="83" t="str">
        <f>VLOOKUP(L2410,Kardex!$A$1:$I$4996,4,FALSE)</f>
        <v>ASESOR BANCA ESPECIALIZADA</v>
      </c>
      <c r="O2410" s="83" t="str">
        <f>VLOOKUP(L2410,Kardex!$A$1:$I$4996,5,FALSE)</f>
        <v>CD MX MONTES URALES</v>
      </c>
      <c r="P2410" s="49">
        <v>0.3</v>
      </c>
      <c r="Q2410" s="120">
        <f t="shared" si="75"/>
        <v>171.21600000000001</v>
      </c>
    </row>
    <row r="2411" spans="1:17" s="125" customFormat="1" ht="12" customHeight="1">
      <c r="A2411" s="83" t="s">
        <v>2311</v>
      </c>
      <c r="B2411" s="84" t="s">
        <v>1249</v>
      </c>
      <c r="C2411" s="34">
        <v>4012200020290</v>
      </c>
      <c r="D2411" s="35">
        <v>2527.2600000000002</v>
      </c>
      <c r="E2411" s="67">
        <f t="shared" si="74"/>
        <v>379.089</v>
      </c>
      <c r="F2411" s="68">
        <v>0.15</v>
      </c>
      <c r="G2411" s="65"/>
      <c r="H2411" s="65" t="s">
        <v>2308</v>
      </c>
      <c r="I2411" s="127">
        <v>44587</v>
      </c>
      <c r="J2411" s="66" t="s">
        <v>2322</v>
      </c>
      <c r="K2411" s="83" t="s">
        <v>4613</v>
      </c>
      <c r="L2411" s="30">
        <v>53996</v>
      </c>
      <c r="M2411" s="83" t="str">
        <f>VLOOKUP(L2411,Kardex!$A$1:$I$4996,2,FALSE)</f>
        <v>PEREZ SALINAS MANCERA MAURICIO</v>
      </c>
      <c r="N2411" s="83" t="str">
        <f>VLOOKUP(L2411,Kardex!$A$1:$I$4996,4,FALSE)</f>
        <v>ASESOR SENIOR</v>
      </c>
      <c r="O2411" s="83" t="str">
        <f>VLOOKUP(L2411,Kardex!$A$1:$I$4996,5,FALSE)</f>
        <v>NL SAN PEDRO VALLE</v>
      </c>
      <c r="P2411" s="49">
        <v>0.3</v>
      </c>
      <c r="Q2411" s="120">
        <f t="shared" si="75"/>
        <v>113.72669999999999</v>
      </c>
    </row>
    <row r="2412" spans="1:17" s="125" customFormat="1" ht="12" customHeight="1">
      <c r="A2412" s="83" t="s">
        <v>2311</v>
      </c>
      <c r="B2412" s="84" t="s">
        <v>1249</v>
      </c>
      <c r="C2412" s="34">
        <v>4012200024025</v>
      </c>
      <c r="D2412" s="35">
        <v>12998.61</v>
      </c>
      <c r="E2412" s="67">
        <f t="shared" si="74"/>
        <v>1949.7915</v>
      </c>
      <c r="F2412" s="68">
        <v>0.15</v>
      </c>
      <c r="G2412" s="65"/>
      <c r="H2412" s="65" t="s">
        <v>2266</v>
      </c>
      <c r="I2412" s="127">
        <v>44587</v>
      </c>
      <c r="J2412" s="66" t="s">
        <v>2379</v>
      </c>
      <c r="K2412" s="83" t="s">
        <v>4614</v>
      </c>
      <c r="L2412" s="30">
        <v>63560</v>
      </c>
      <c r="M2412" s="83" t="str">
        <f>VLOOKUP(L2412,Kardex!$A$1:$I$4996,2,FALSE)</f>
        <v>SEGUROS</v>
      </c>
      <c r="N2412" s="83" t="str">
        <f>VLOOKUP(L2412,Kardex!$A$1:$I$4996,4,FALSE)</f>
        <v>SEGUROS</v>
      </c>
      <c r="O2412" s="83" t="str">
        <f>VLOOKUP(L2412,Kardex!$A$1:$I$4996,5,FALSE)</f>
        <v>SEGUROS</v>
      </c>
      <c r="P2412" s="49">
        <v>0.3</v>
      </c>
      <c r="Q2412" s="120">
        <f t="shared" si="75"/>
        <v>584.93745000000001</v>
      </c>
    </row>
    <row r="2413" spans="1:17" s="125" customFormat="1" ht="12" customHeight="1">
      <c r="A2413" s="83" t="s">
        <v>2311</v>
      </c>
      <c r="B2413" s="84" t="s">
        <v>1249</v>
      </c>
      <c r="C2413" s="34">
        <v>4012200025397</v>
      </c>
      <c r="D2413" s="35">
        <v>9861.65</v>
      </c>
      <c r="E2413" s="67">
        <f t="shared" si="74"/>
        <v>1479.2474999999999</v>
      </c>
      <c r="F2413" s="68">
        <v>0.15</v>
      </c>
      <c r="G2413" s="65"/>
      <c r="H2413" s="65" t="s">
        <v>2266</v>
      </c>
      <c r="I2413" s="127">
        <v>44587</v>
      </c>
      <c r="J2413" s="66" t="s">
        <v>2322</v>
      </c>
      <c r="K2413" s="83" t="s">
        <v>4615</v>
      </c>
      <c r="L2413" s="30">
        <v>64611</v>
      </c>
      <c r="M2413" s="83" t="str">
        <f>VLOOKUP(L2413,Kardex!$A$1:$I$4996,2,FALSE)</f>
        <v>OROZCO MAGAÑA JOSE ANTONIO</v>
      </c>
      <c r="N2413" s="83" t="str">
        <f>VLOOKUP(L2413,Kardex!$A$1:$I$4996,4,FALSE)</f>
        <v>ASESOR PATRIMONIAL</v>
      </c>
      <c r="O2413" s="83" t="str">
        <f>VLOOKUP(L2413,Kardex!$A$1:$I$4996,5,FALSE)</f>
        <v>MICH MOR AV LAZARO CARDENAS</v>
      </c>
      <c r="P2413" s="49">
        <v>0.3</v>
      </c>
      <c r="Q2413" s="120">
        <f t="shared" si="75"/>
        <v>443.77424999999999</v>
      </c>
    </row>
    <row r="2414" spans="1:17" s="125" customFormat="1" ht="12" customHeight="1">
      <c r="A2414" s="83" t="s">
        <v>2311</v>
      </c>
      <c r="B2414" s="84" t="s">
        <v>1249</v>
      </c>
      <c r="C2414" s="34">
        <v>4052200000523</v>
      </c>
      <c r="D2414" s="35">
        <v>6364.02</v>
      </c>
      <c r="E2414" s="67">
        <f t="shared" si="74"/>
        <v>954.60300000000007</v>
      </c>
      <c r="F2414" s="68">
        <v>0.15</v>
      </c>
      <c r="G2414" s="65"/>
      <c r="H2414" s="65" t="s">
        <v>2266</v>
      </c>
      <c r="I2414" s="127">
        <v>44587</v>
      </c>
      <c r="J2414" s="66" t="s">
        <v>2322</v>
      </c>
      <c r="K2414" s="83" t="s">
        <v>4616</v>
      </c>
      <c r="L2414" s="30">
        <v>50922</v>
      </c>
      <c r="M2414" s="83" t="str">
        <f>VLOOKUP(L2414,Kardex!$A$1:$I$4996,2,FALSE)</f>
        <v>RUIZ FUENTES MARIA DE LOURDES</v>
      </c>
      <c r="N2414" s="83" t="str">
        <f>VLOOKUP(L2414,Kardex!$A$1:$I$4996,4,FALSE)</f>
        <v>ASESOR</v>
      </c>
      <c r="O2414" s="83" t="str">
        <f>VLOOKUP(L2414,Kardex!$A$1:$I$4996,5,FALSE)</f>
        <v>JAL ZAPOPAN PLAZA PATRIA</v>
      </c>
      <c r="P2414" s="49">
        <v>0.3</v>
      </c>
      <c r="Q2414" s="120">
        <f t="shared" si="75"/>
        <v>286.3809</v>
      </c>
    </row>
    <row r="2415" spans="1:17" s="125" customFormat="1" ht="12" customHeight="1">
      <c r="A2415" s="83" t="s">
        <v>2311</v>
      </c>
      <c r="B2415" s="84" t="s">
        <v>1249</v>
      </c>
      <c r="C2415" s="34">
        <v>4052200000913</v>
      </c>
      <c r="D2415" s="35">
        <v>5092.91</v>
      </c>
      <c r="E2415" s="67">
        <f t="shared" si="74"/>
        <v>763.93649999999991</v>
      </c>
      <c r="F2415" s="68">
        <v>0.15</v>
      </c>
      <c r="G2415" s="65"/>
      <c r="H2415" s="65" t="s">
        <v>2266</v>
      </c>
      <c r="I2415" s="127">
        <v>44587</v>
      </c>
      <c r="J2415" s="66" t="s">
        <v>2322</v>
      </c>
      <c r="K2415" s="83" t="s">
        <v>4617</v>
      </c>
      <c r="L2415" s="30">
        <v>60428</v>
      </c>
      <c r="M2415" s="83" t="str">
        <f>VLOOKUP(L2415,Kardex!$A$1:$I$4996,2,FALSE)</f>
        <v>SILLER VILLARREAL CARLOS ALEJANDRO</v>
      </c>
      <c r="N2415" s="83" t="str">
        <f>VLOOKUP(L2415,Kardex!$A$1:$I$4996,4,FALSE)</f>
        <v>ASESOR SENIOR</v>
      </c>
      <c r="O2415" s="83" t="str">
        <f>VLOOKUP(L2415,Kardex!$A$1:$I$4996,5,FALSE)</f>
        <v>COAH SALTILLO CASA GRANDE</v>
      </c>
      <c r="P2415" s="49">
        <v>0.3</v>
      </c>
      <c r="Q2415" s="120">
        <f t="shared" si="75"/>
        <v>229.18094999999997</v>
      </c>
    </row>
    <row r="2416" spans="1:17" s="125" customFormat="1" ht="12" customHeight="1">
      <c r="A2416" s="83" t="s">
        <v>2418</v>
      </c>
      <c r="B2416" s="84" t="s">
        <v>1249</v>
      </c>
      <c r="C2416" s="34">
        <v>2392200000004</v>
      </c>
      <c r="D2416" s="35">
        <v>6385.52</v>
      </c>
      <c r="E2416" s="67">
        <f t="shared" si="74"/>
        <v>957.82999999999993</v>
      </c>
      <c r="F2416" s="68">
        <v>0.15000031320863452</v>
      </c>
      <c r="G2416" s="65"/>
      <c r="H2416" s="65" t="s">
        <v>2266</v>
      </c>
      <c r="I2416" s="127">
        <v>44588</v>
      </c>
      <c r="J2416" s="66" t="s">
        <v>2322</v>
      </c>
      <c r="K2416" s="83" t="s">
        <v>3517</v>
      </c>
      <c r="L2416" s="30">
        <v>64160</v>
      </c>
      <c r="M2416" s="83" t="str">
        <f>VLOOKUP(L2416,Kardex!$A$1:$I$4996,2,FALSE)</f>
        <v>GARCIA HERNANDEZ DULCE</v>
      </c>
      <c r="N2416" s="83" t="str">
        <f>VLOOKUP(L2416,Kardex!$A$1:$I$4996,4,FALSE)</f>
        <v>BANQUERO PRIVADO SENIOR</v>
      </c>
      <c r="O2416" s="83" t="str">
        <f>VLOOKUP(L2416,Kardex!$A$1:$I$4996,5,FALSE)</f>
        <v>CD MX SANTA FE GLEZ CAMARENA</v>
      </c>
      <c r="P2416" s="49">
        <v>0.3</v>
      </c>
      <c r="Q2416" s="120">
        <f t="shared" si="75"/>
        <v>287.34899999999999</v>
      </c>
    </row>
    <row r="2417" spans="1:17" s="125" customFormat="1" ht="12" customHeight="1">
      <c r="A2417" s="83" t="s">
        <v>2337</v>
      </c>
      <c r="B2417" s="84" t="s">
        <v>1249</v>
      </c>
      <c r="C2417" s="34">
        <v>2612100000695</v>
      </c>
      <c r="D2417" s="35">
        <v>-1288849.17</v>
      </c>
      <c r="E2417" s="67">
        <f t="shared" si="74"/>
        <v>-167550.3921</v>
      </c>
      <c r="F2417" s="68">
        <v>0.13</v>
      </c>
      <c r="G2417" s="65"/>
      <c r="H2417" s="65" t="s">
        <v>3784</v>
      </c>
      <c r="I2417" s="127">
        <v>44588</v>
      </c>
      <c r="J2417" s="66" t="s">
        <v>2379</v>
      </c>
      <c r="K2417" s="83" t="s">
        <v>2435</v>
      </c>
      <c r="L2417" s="30">
        <v>99999</v>
      </c>
      <c r="M2417" s="83" t="str">
        <f>VLOOKUP(L2417,Kardex!$A$1:$I$4996,2,FALSE)</f>
        <v>SEGUROS</v>
      </c>
      <c r="N2417" s="83" t="str">
        <f>VLOOKUP(L2417,Kardex!$A$1:$I$4996,4,FALSE)</f>
        <v>SEGUROS</v>
      </c>
      <c r="O2417" s="83" t="str">
        <f>VLOOKUP(L2417,Kardex!$A$1:$I$4996,5,FALSE)</f>
        <v>SEGUROS</v>
      </c>
      <c r="P2417" s="49">
        <v>0.3</v>
      </c>
      <c r="Q2417" s="120">
        <f t="shared" si="75"/>
        <v>-50265.117630000001</v>
      </c>
    </row>
    <row r="2418" spans="1:17" s="125" customFormat="1" ht="12" customHeight="1">
      <c r="A2418" s="83" t="s">
        <v>2337</v>
      </c>
      <c r="B2418" s="84" t="s">
        <v>1249</v>
      </c>
      <c r="C2418" s="34">
        <v>2612100000695</v>
      </c>
      <c r="D2418" s="35">
        <v>1288849.17</v>
      </c>
      <c r="E2418" s="67">
        <f t="shared" si="74"/>
        <v>167550.3921</v>
      </c>
      <c r="F2418" s="68">
        <v>0.13</v>
      </c>
      <c r="G2418" s="65"/>
      <c r="H2418" s="65" t="s">
        <v>3784</v>
      </c>
      <c r="I2418" s="127">
        <v>44588</v>
      </c>
      <c r="J2418" s="66" t="s">
        <v>2379</v>
      </c>
      <c r="K2418" s="83" t="s">
        <v>2435</v>
      </c>
      <c r="L2418" s="30">
        <v>99999</v>
      </c>
      <c r="M2418" s="83" t="str">
        <f>VLOOKUP(L2418,Kardex!$A$1:$I$4996,2,FALSE)</f>
        <v>SEGUROS</v>
      </c>
      <c r="N2418" s="83" t="str">
        <f>VLOOKUP(L2418,Kardex!$A$1:$I$4996,4,FALSE)</f>
        <v>SEGUROS</v>
      </c>
      <c r="O2418" s="83" t="str">
        <f>VLOOKUP(L2418,Kardex!$A$1:$I$4996,5,FALSE)</f>
        <v>SEGUROS</v>
      </c>
      <c r="P2418" s="49">
        <v>0.3</v>
      </c>
      <c r="Q2418" s="120">
        <f t="shared" si="75"/>
        <v>50265.117630000001</v>
      </c>
    </row>
    <row r="2419" spans="1:17" s="125" customFormat="1" ht="12" customHeight="1">
      <c r="A2419" s="83" t="s">
        <v>2337</v>
      </c>
      <c r="B2419" s="84" t="s">
        <v>1249</v>
      </c>
      <c r="C2419" s="34">
        <v>2612100000892</v>
      </c>
      <c r="D2419" s="35">
        <v>-250409.38</v>
      </c>
      <c r="E2419" s="67">
        <f t="shared" si="74"/>
        <v>-32553.219400000002</v>
      </c>
      <c r="F2419" s="68">
        <v>0.13</v>
      </c>
      <c r="G2419" s="65"/>
      <c r="H2419" s="65" t="s">
        <v>2266</v>
      </c>
      <c r="I2419" s="127">
        <v>44588</v>
      </c>
      <c r="J2419" s="66" t="s">
        <v>2379</v>
      </c>
      <c r="K2419" s="83" t="s">
        <v>2435</v>
      </c>
      <c r="L2419" s="30">
        <v>99999</v>
      </c>
      <c r="M2419" s="83" t="str">
        <f>VLOOKUP(L2419,Kardex!$A$1:$I$4996,2,FALSE)</f>
        <v>SEGUROS</v>
      </c>
      <c r="N2419" s="83" t="str">
        <f>VLOOKUP(L2419,Kardex!$A$1:$I$4996,4,FALSE)</f>
        <v>SEGUROS</v>
      </c>
      <c r="O2419" s="83" t="str">
        <f>VLOOKUP(L2419,Kardex!$A$1:$I$4996,5,FALSE)</f>
        <v>SEGUROS</v>
      </c>
      <c r="P2419" s="49">
        <v>0.3</v>
      </c>
      <c r="Q2419" s="120">
        <f t="shared" si="75"/>
        <v>-9765.9658199999994</v>
      </c>
    </row>
    <row r="2420" spans="1:17" s="125" customFormat="1" ht="12" customHeight="1">
      <c r="A2420" s="83" t="s">
        <v>2337</v>
      </c>
      <c r="B2420" s="84" t="s">
        <v>1249</v>
      </c>
      <c r="C2420" s="34">
        <v>2612100000892</v>
      </c>
      <c r="D2420" s="35">
        <v>250409.38</v>
      </c>
      <c r="E2420" s="67">
        <f t="shared" si="74"/>
        <v>32553.219400000002</v>
      </c>
      <c r="F2420" s="68">
        <v>0.13</v>
      </c>
      <c r="G2420" s="65"/>
      <c r="H2420" s="65" t="s">
        <v>2266</v>
      </c>
      <c r="I2420" s="127">
        <v>44588</v>
      </c>
      <c r="J2420" s="66" t="s">
        <v>2379</v>
      </c>
      <c r="K2420" s="83" t="s">
        <v>2435</v>
      </c>
      <c r="L2420" s="30">
        <v>99999</v>
      </c>
      <c r="M2420" s="83" t="str">
        <f>VLOOKUP(L2420,Kardex!$A$1:$I$4996,2,FALSE)</f>
        <v>SEGUROS</v>
      </c>
      <c r="N2420" s="83" t="str">
        <f>VLOOKUP(L2420,Kardex!$A$1:$I$4996,4,FALSE)</f>
        <v>SEGUROS</v>
      </c>
      <c r="O2420" s="83" t="str">
        <f>VLOOKUP(L2420,Kardex!$A$1:$I$4996,5,FALSE)</f>
        <v>SEGUROS</v>
      </c>
      <c r="P2420" s="49">
        <v>0.3</v>
      </c>
      <c r="Q2420" s="120">
        <f t="shared" si="75"/>
        <v>9765.9658199999994</v>
      </c>
    </row>
    <row r="2421" spans="1:17" s="125" customFormat="1" ht="12" customHeight="1">
      <c r="A2421" s="83" t="s">
        <v>2335</v>
      </c>
      <c r="B2421" s="84" t="s">
        <v>1249</v>
      </c>
      <c r="C2421" s="34">
        <v>2882200003766</v>
      </c>
      <c r="D2421" s="35">
        <v>30068.560000000001</v>
      </c>
      <c r="E2421" s="67">
        <f t="shared" si="74"/>
        <v>5713.0264000000006</v>
      </c>
      <c r="F2421" s="68">
        <v>0.19</v>
      </c>
      <c r="G2421" s="65"/>
      <c r="H2421" s="65" t="s">
        <v>2266</v>
      </c>
      <c r="I2421" s="127">
        <v>44588</v>
      </c>
      <c r="J2421" s="66" t="s">
        <v>2322</v>
      </c>
      <c r="K2421" s="83" t="s">
        <v>3625</v>
      </c>
      <c r="L2421" s="30">
        <v>63498</v>
      </c>
      <c r="M2421" s="83" t="str">
        <f>VLOOKUP(L2421,Kardex!$A$1:$I$4996,2,FALSE)</f>
        <v>DIAZ GARCIA CLAUDIA</v>
      </c>
      <c r="N2421" s="83" t="str">
        <f>VLOOKUP(L2421,Kardex!$A$1:$I$4996,4,FALSE)</f>
        <v>ASESOR</v>
      </c>
      <c r="O2421" s="83" t="str">
        <f>VLOOKUP(L2421,Kardex!$A$1:$I$4996,5,FALSE)</f>
        <v>EDO MEX VALLE DORADO</v>
      </c>
      <c r="P2421" s="49">
        <v>0.3</v>
      </c>
      <c r="Q2421" s="120">
        <f t="shared" si="75"/>
        <v>1713.9079200000001</v>
      </c>
    </row>
    <row r="2422" spans="1:17" s="125" customFormat="1" ht="12" customHeight="1">
      <c r="A2422" s="83" t="s">
        <v>2338</v>
      </c>
      <c r="B2422" s="84" t="s">
        <v>1249</v>
      </c>
      <c r="C2422" s="34">
        <v>3102000019094</v>
      </c>
      <c r="D2422" s="35">
        <v>1564.53</v>
      </c>
      <c r="E2422" s="67">
        <f t="shared" si="74"/>
        <v>203.38890000000001</v>
      </c>
      <c r="F2422" s="68">
        <v>0.13</v>
      </c>
      <c r="G2422" s="65"/>
      <c r="H2422" s="65" t="s">
        <v>2339</v>
      </c>
      <c r="I2422" s="127">
        <v>44588</v>
      </c>
      <c r="J2422" s="66" t="s">
        <v>2379</v>
      </c>
      <c r="K2422" s="83" t="s">
        <v>2670</v>
      </c>
      <c r="L2422" s="30">
        <v>63571</v>
      </c>
      <c r="M2422" s="83" t="str">
        <f>VLOOKUP(L2422,Kardex!$A$1:$I$4996,2,FALSE)</f>
        <v>ROBLES MALDONADO CLAUDIA MARCELA</v>
      </c>
      <c r="N2422" s="83" t="str">
        <f>VLOOKUP(L2422,Kardex!$A$1:$I$4996,4,FALSE)</f>
        <v>ASESOR</v>
      </c>
      <c r="O2422" s="83" t="str">
        <f>VLOOKUP(L2422,Kardex!$A$1:$I$4996,5,FALSE)</f>
        <v>BC MEXICALI PLAZA LIENZO</v>
      </c>
      <c r="P2422" s="49">
        <v>0.3</v>
      </c>
      <c r="Q2422" s="120">
        <f t="shared" si="75"/>
        <v>61.016669999999998</v>
      </c>
    </row>
    <row r="2423" spans="1:17" s="125" customFormat="1" ht="12" customHeight="1">
      <c r="A2423" s="83" t="s">
        <v>2311</v>
      </c>
      <c r="B2423" s="84" t="s">
        <v>1249</v>
      </c>
      <c r="C2423" s="34">
        <v>4011900203008</v>
      </c>
      <c r="D2423" s="35">
        <v>271.75</v>
      </c>
      <c r="E2423" s="67">
        <f t="shared" si="74"/>
        <v>40.762499999999996</v>
      </c>
      <c r="F2423" s="68">
        <v>0.15</v>
      </c>
      <c r="G2423" s="65"/>
      <c r="H2423" s="65" t="s">
        <v>2339</v>
      </c>
      <c r="I2423" s="127">
        <v>44588</v>
      </c>
      <c r="J2423" s="66" t="s">
        <v>2379</v>
      </c>
      <c r="K2423" s="83" t="s">
        <v>2671</v>
      </c>
      <c r="L2423" s="30">
        <v>53984</v>
      </c>
      <c r="M2423" s="83" t="str">
        <f>VLOOKUP(L2423,Kardex!$A$1:$I$4996,2,FALSE)</f>
        <v>VARGAS CORREA PATRICIA PILAR DEL SOCORRO</v>
      </c>
      <c r="N2423" s="83" t="str">
        <f>VLOOKUP(L2423,Kardex!$A$1:$I$4996,4,FALSE)</f>
        <v>ASESOR</v>
      </c>
      <c r="O2423" s="83" t="str">
        <f>VLOOKUP(L2423,Kardex!$A$1:$I$4996,5,FALSE)</f>
        <v>YUC MERIDA PLAZA LUXUS ALTABRISA</v>
      </c>
      <c r="P2423" s="49">
        <v>0.3</v>
      </c>
      <c r="Q2423" s="120">
        <f t="shared" si="75"/>
        <v>12.228749999999998</v>
      </c>
    </row>
    <row r="2424" spans="1:17" s="125" customFormat="1" ht="12" customHeight="1">
      <c r="A2424" s="83" t="s">
        <v>2311</v>
      </c>
      <c r="B2424" s="84" t="s">
        <v>1249</v>
      </c>
      <c r="C2424" s="34">
        <v>4011900204971</v>
      </c>
      <c r="D2424" s="35">
        <v>316.85000000000002</v>
      </c>
      <c r="E2424" s="67">
        <f t="shared" si="74"/>
        <v>47.527500000000003</v>
      </c>
      <c r="F2424" s="68">
        <v>0.15</v>
      </c>
      <c r="G2424" s="65"/>
      <c r="H2424" s="65" t="s">
        <v>2339</v>
      </c>
      <c r="I2424" s="127">
        <v>44588</v>
      </c>
      <c r="J2424" s="66" t="s">
        <v>2379</v>
      </c>
      <c r="K2424" s="83" t="s">
        <v>2672</v>
      </c>
      <c r="L2424" s="30">
        <v>53984</v>
      </c>
      <c r="M2424" s="83" t="str">
        <f>VLOOKUP(L2424,Kardex!$A$1:$I$4996,2,FALSE)</f>
        <v>VARGAS CORREA PATRICIA PILAR DEL SOCORRO</v>
      </c>
      <c r="N2424" s="83" t="str">
        <f>VLOOKUP(L2424,Kardex!$A$1:$I$4996,4,FALSE)</f>
        <v>ASESOR</v>
      </c>
      <c r="O2424" s="83" t="str">
        <f>VLOOKUP(L2424,Kardex!$A$1:$I$4996,5,FALSE)</f>
        <v>YUC MERIDA PLAZA LUXUS ALTABRISA</v>
      </c>
      <c r="P2424" s="49">
        <v>0.3</v>
      </c>
      <c r="Q2424" s="120">
        <f t="shared" si="75"/>
        <v>14.25825</v>
      </c>
    </row>
    <row r="2425" spans="1:17" s="125" customFormat="1" ht="12" customHeight="1">
      <c r="A2425" s="83" t="s">
        <v>2311</v>
      </c>
      <c r="B2425" s="84" t="s">
        <v>1249</v>
      </c>
      <c r="C2425" s="34">
        <v>4011900205030</v>
      </c>
      <c r="D2425" s="35">
        <v>-25.26</v>
      </c>
      <c r="E2425" s="67">
        <f t="shared" ref="E2425:E2488" si="76">+D2425*F2425</f>
        <v>-3.7890000000000001</v>
      </c>
      <c r="F2425" s="68">
        <v>0.15</v>
      </c>
      <c r="G2425" s="65"/>
      <c r="H2425" s="65" t="s">
        <v>2339</v>
      </c>
      <c r="I2425" s="127">
        <v>44588</v>
      </c>
      <c r="J2425" s="66" t="s">
        <v>2379</v>
      </c>
      <c r="K2425" s="83" t="s">
        <v>4618</v>
      </c>
      <c r="L2425" s="30">
        <v>5044</v>
      </c>
      <c r="M2425" s="83" t="str">
        <f>VLOOKUP(L2425,Kardex!$A$1:$I$4996,2,FALSE)</f>
        <v>PELAEZ DIAZ JUAN PABLO</v>
      </c>
      <c r="N2425" s="83" t="str">
        <f>VLOOKUP(L2425,Kardex!$A$1:$I$4996,4,FALSE)</f>
        <v>DIRECTOR DE ASESORIA</v>
      </c>
      <c r="O2425" s="83" t="str">
        <f>VLOOKUP(L2425,Kardex!$A$1:$I$4996,5,FALSE)</f>
        <v>JAL ZAPOPAN ANDARES CB</v>
      </c>
      <c r="P2425" s="49">
        <v>0.3</v>
      </c>
      <c r="Q2425" s="120">
        <f t="shared" ref="Q2425:Q2488" si="77">E2425*P2425</f>
        <v>-1.1367</v>
      </c>
    </row>
    <row r="2426" spans="1:17" s="125" customFormat="1" ht="12" customHeight="1">
      <c r="A2426" s="83" t="s">
        <v>2311</v>
      </c>
      <c r="B2426" s="84" t="s">
        <v>1249</v>
      </c>
      <c r="C2426" s="34">
        <v>4011900205030</v>
      </c>
      <c r="D2426" s="35">
        <v>-757.81</v>
      </c>
      <c r="E2426" s="67">
        <f t="shared" si="76"/>
        <v>-113.67149999999999</v>
      </c>
      <c r="F2426" s="68">
        <v>0.15</v>
      </c>
      <c r="G2426" s="65"/>
      <c r="H2426" s="65" t="s">
        <v>2339</v>
      </c>
      <c r="I2426" s="127">
        <v>44588</v>
      </c>
      <c r="J2426" s="66" t="s">
        <v>2379</v>
      </c>
      <c r="K2426" s="83" t="s">
        <v>4618</v>
      </c>
      <c r="L2426" s="30">
        <v>5044</v>
      </c>
      <c r="M2426" s="83" t="str">
        <f>VLOOKUP(L2426,Kardex!$A$1:$I$4996,2,FALSE)</f>
        <v>PELAEZ DIAZ JUAN PABLO</v>
      </c>
      <c r="N2426" s="83" t="str">
        <f>VLOOKUP(L2426,Kardex!$A$1:$I$4996,4,FALSE)</f>
        <v>DIRECTOR DE ASESORIA</v>
      </c>
      <c r="O2426" s="83" t="str">
        <f>VLOOKUP(L2426,Kardex!$A$1:$I$4996,5,FALSE)</f>
        <v>JAL ZAPOPAN ANDARES CB</v>
      </c>
      <c r="P2426" s="49">
        <v>0.3</v>
      </c>
      <c r="Q2426" s="120">
        <f t="shared" si="77"/>
        <v>-34.10145</v>
      </c>
    </row>
    <row r="2427" spans="1:17" s="125" customFormat="1" ht="12" customHeight="1">
      <c r="A2427" s="83" t="s">
        <v>2311</v>
      </c>
      <c r="B2427" s="84" t="s">
        <v>1249</v>
      </c>
      <c r="C2427" s="34">
        <v>4011900205104</v>
      </c>
      <c r="D2427" s="35">
        <v>447.16</v>
      </c>
      <c r="E2427" s="67">
        <f t="shared" si="76"/>
        <v>67.073999999999998</v>
      </c>
      <c r="F2427" s="68">
        <v>0.15</v>
      </c>
      <c r="G2427" s="65"/>
      <c r="H2427" s="65" t="s">
        <v>2339</v>
      </c>
      <c r="I2427" s="127">
        <v>44588</v>
      </c>
      <c r="J2427" s="66" t="s">
        <v>2379</v>
      </c>
      <c r="K2427" s="83" t="s">
        <v>2673</v>
      </c>
      <c r="L2427" s="30">
        <v>6431</v>
      </c>
      <c r="M2427" s="83" t="str">
        <f>VLOOKUP(L2427,Kardex!$A$1:$I$4996,2,FALSE)</f>
        <v>TINAJERO SOLIS BELVETH LIZETHE</v>
      </c>
      <c r="N2427" s="83" t="str">
        <f>VLOOKUP(L2427,Kardex!$A$1:$I$4996,4,FALSE)</f>
        <v>ASESOR SENIOR</v>
      </c>
      <c r="O2427" s="83" t="str">
        <f>VLOOKUP(L2427,Kardex!$A$1:$I$4996,5,FALSE)</f>
        <v>JAL ZAPOPAN MARIANO OTERO</v>
      </c>
      <c r="P2427" s="49">
        <v>0.3</v>
      </c>
      <c r="Q2427" s="120">
        <f t="shared" si="77"/>
        <v>20.122199999999999</v>
      </c>
    </row>
    <row r="2428" spans="1:17" s="125" customFormat="1" ht="12" customHeight="1">
      <c r="A2428" s="83" t="s">
        <v>2311</v>
      </c>
      <c r="B2428" s="84" t="s">
        <v>1249</v>
      </c>
      <c r="C2428" s="34">
        <v>4011900205304</v>
      </c>
      <c r="D2428" s="35">
        <v>1623.91</v>
      </c>
      <c r="E2428" s="67">
        <f t="shared" si="76"/>
        <v>243.5865</v>
      </c>
      <c r="F2428" s="68">
        <v>0.15</v>
      </c>
      <c r="G2428" s="65"/>
      <c r="H2428" s="65" t="s">
        <v>2265</v>
      </c>
      <c r="I2428" s="127">
        <v>44588</v>
      </c>
      <c r="J2428" s="66" t="s">
        <v>2379</v>
      </c>
      <c r="K2428" s="83" t="s">
        <v>4619</v>
      </c>
      <c r="L2428" s="30">
        <v>53996</v>
      </c>
      <c r="M2428" s="83" t="str">
        <f>VLOOKUP(L2428,Kardex!$A$1:$I$4996,2,FALSE)</f>
        <v>PEREZ SALINAS MANCERA MAURICIO</v>
      </c>
      <c r="N2428" s="83" t="str">
        <f>VLOOKUP(L2428,Kardex!$A$1:$I$4996,4,FALSE)</f>
        <v>ASESOR SENIOR</v>
      </c>
      <c r="O2428" s="83" t="str">
        <f>VLOOKUP(L2428,Kardex!$A$1:$I$4996,5,FALSE)</f>
        <v>NL SAN PEDRO VALLE</v>
      </c>
      <c r="P2428" s="49">
        <v>0.3</v>
      </c>
      <c r="Q2428" s="120">
        <f t="shared" si="77"/>
        <v>73.075949999999992</v>
      </c>
    </row>
    <row r="2429" spans="1:17" s="125" customFormat="1" ht="12" customHeight="1">
      <c r="A2429" s="83" t="s">
        <v>2311</v>
      </c>
      <c r="B2429" s="84" t="s">
        <v>1249</v>
      </c>
      <c r="C2429" s="34">
        <v>4011900236448</v>
      </c>
      <c r="D2429" s="35">
        <v>457.64</v>
      </c>
      <c r="E2429" s="67">
        <f t="shared" si="76"/>
        <v>68.646000000000001</v>
      </c>
      <c r="F2429" s="68">
        <v>0.15</v>
      </c>
      <c r="G2429" s="65"/>
      <c r="H2429" s="65" t="s">
        <v>2339</v>
      </c>
      <c r="I2429" s="127">
        <v>44588</v>
      </c>
      <c r="J2429" s="66" t="s">
        <v>2379</v>
      </c>
      <c r="K2429" s="83" t="s">
        <v>2674</v>
      </c>
      <c r="L2429" s="30">
        <v>53954</v>
      </c>
      <c r="M2429" s="83" t="str">
        <f>VLOOKUP(L2429,Kardex!$A$1:$I$4996,2,FALSE)</f>
        <v>GARCIA URQUIZA MARINES</v>
      </c>
      <c r="N2429" s="83" t="str">
        <f>VLOOKUP(L2429,Kardex!$A$1:$I$4996,4,FALSE)</f>
        <v>ASESOR</v>
      </c>
      <c r="O2429" s="83" t="str">
        <f>VLOOKUP(L2429,Kardex!$A$1:$I$4996,5,FALSE)</f>
        <v>QRO QUERETARO BERNARDO QUINTANA</v>
      </c>
      <c r="P2429" s="49">
        <v>0.3</v>
      </c>
      <c r="Q2429" s="120">
        <f t="shared" si="77"/>
        <v>20.593799999999998</v>
      </c>
    </row>
    <row r="2430" spans="1:17" s="125" customFormat="1" ht="12" customHeight="1">
      <c r="A2430" s="83" t="s">
        <v>2311</v>
      </c>
      <c r="B2430" s="84" t="s">
        <v>1249</v>
      </c>
      <c r="C2430" s="34">
        <v>4011900236799</v>
      </c>
      <c r="D2430" s="35">
        <v>624.36</v>
      </c>
      <c r="E2430" s="67">
        <f t="shared" si="76"/>
        <v>93.653999999999996</v>
      </c>
      <c r="F2430" s="68">
        <v>0.15</v>
      </c>
      <c r="G2430" s="65"/>
      <c r="H2430" s="65" t="s">
        <v>2339</v>
      </c>
      <c r="I2430" s="127">
        <v>44588</v>
      </c>
      <c r="J2430" s="66" t="s">
        <v>2379</v>
      </c>
      <c r="K2430" s="83" t="s">
        <v>2675</v>
      </c>
      <c r="L2430" s="30">
        <v>61495</v>
      </c>
      <c r="M2430" s="83" t="str">
        <f>VLOOKUP(L2430,Kardex!$A$1:$I$4996,2,FALSE)</f>
        <v>NORIS BALDENEBRO BLANCA LORENA</v>
      </c>
      <c r="N2430" s="83" t="str">
        <f>VLOOKUP(L2430,Kardex!$A$1:$I$4996,4,FALSE)</f>
        <v>EJECUTIVO DE SERVICIO</v>
      </c>
      <c r="O2430" s="83" t="str">
        <f>VLOOKUP(L2430,Kardex!$A$1:$I$4996,5,FALSE)</f>
        <v>SIN LOS MOCHIS PLAZA ROSALES</v>
      </c>
      <c r="P2430" s="49">
        <v>0.3</v>
      </c>
      <c r="Q2430" s="120">
        <f t="shared" si="77"/>
        <v>28.0962</v>
      </c>
    </row>
    <row r="2431" spans="1:17" s="125" customFormat="1" ht="12" customHeight="1">
      <c r="A2431" s="134" t="s">
        <v>2311</v>
      </c>
      <c r="B2431" s="135" t="s">
        <v>1249</v>
      </c>
      <c r="C2431" s="136">
        <v>4011900237227</v>
      </c>
      <c r="D2431" s="137">
        <v>352.34</v>
      </c>
      <c r="E2431" s="67">
        <f t="shared" si="76"/>
        <v>52.850999999999992</v>
      </c>
      <c r="F2431" s="68">
        <v>0.15</v>
      </c>
      <c r="G2431" s="135"/>
      <c r="H2431" s="135" t="s">
        <v>2339</v>
      </c>
      <c r="I2431" s="138">
        <v>44588</v>
      </c>
      <c r="J2431" s="66" t="s">
        <v>2379</v>
      </c>
      <c r="K2431" s="134" t="s">
        <v>2676</v>
      </c>
      <c r="L2431" s="139">
        <v>60581</v>
      </c>
      <c r="M2431" s="83" t="str">
        <f>VLOOKUP(L2431,Kardex!$A$1:$I$4996,2,FALSE)</f>
        <v>CASTILLO CRUZ JESSICA</v>
      </c>
      <c r="N2431" s="83" t="str">
        <f>VLOOKUP(L2431,Kardex!$A$1:$I$4996,4,FALSE)</f>
        <v>ASESOR</v>
      </c>
      <c r="O2431" s="83" t="str">
        <f>VLOOKUP(L2431,Kardex!$A$1:$I$4996,5,FALSE)</f>
        <v>CD MX SANTA FE BANCO PB</v>
      </c>
      <c r="P2431" s="49">
        <v>0.3</v>
      </c>
      <c r="Q2431" s="120">
        <f t="shared" si="77"/>
        <v>15.855299999999996</v>
      </c>
    </row>
    <row r="2432" spans="1:17" s="125" customFormat="1" ht="12" customHeight="1">
      <c r="A2432" s="83" t="s">
        <v>2311</v>
      </c>
      <c r="B2432" s="84" t="s">
        <v>1249</v>
      </c>
      <c r="C2432" s="34">
        <v>4011900332307</v>
      </c>
      <c r="D2432" s="35">
        <v>313.52</v>
      </c>
      <c r="E2432" s="67">
        <f t="shared" si="76"/>
        <v>27.59</v>
      </c>
      <c r="F2432" s="68">
        <v>8.8000765501403427E-2</v>
      </c>
      <c r="G2432" s="65"/>
      <c r="H2432" s="65" t="s">
        <v>2339</v>
      </c>
      <c r="I2432" s="127">
        <v>44588</v>
      </c>
      <c r="J2432" s="66" t="s">
        <v>2379</v>
      </c>
      <c r="K2432" s="83" t="s">
        <v>2444</v>
      </c>
      <c r="L2432" s="30">
        <v>60340</v>
      </c>
      <c r="M2432" s="83" t="str">
        <f>VLOOKUP(L2432,Kardex!$A$1:$I$4996,2,FALSE)</f>
        <v>VENEGAS GUTIERREZ VICTOR</v>
      </c>
      <c r="N2432" s="83" t="str">
        <f>VLOOKUP(L2432,Kardex!$A$1:$I$4996,4,FALSE)</f>
        <v>DIRECTOR DE CENTRO FINANCIERO</v>
      </c>
      <c r="O2432" s="83" t="str">
        <f>VLOOKUP(L2432,Kardex!$A$1:$I$4996,5,FALSE)</f>
        <v>HGO PACHUCA CAMINO REAL</v>
      </c>
      <c r="P2432" s="49">
        <v>0.3</v>
      </c>
      <c r="Q2432" s="120">
        <f t="shared" si="77"/>
        <v>8.2769999999999992</v>
      </c>
    </row>
    <row r="2433" spans="1:17" s="125" customFormat="1" ht="12" customHeight="1">
      <c r="A2433" s="83" t="s">
        <v>2311</v>
      </c>
      <c r="B2433" s="84" t="s">
        <v>1249</v>
      </c>
      <c r="C2433" s="34">
        <v>4011900489685</v>
      </c>
      <c r="D2433" s="35">
        <v>384.3</v>
      </c>
      <c r="E2433" s="67">
        <f t="shared" si="76"/>
        <v>57.644999999999996</v>
      </c>
      <c r="F2433" s="68">
        <v>0.15</v>
      </c>
      <c r="G2433" s="65"/>
      <c r="H2433" s="65" t="s">
        <v>2339</v>
      </c>
      <c r="I2433" s="127">
        <v>44588</v>
      </c>
      <c r="J2433" s="66" t="s">
        <v>2379</v>
      </c>
      <c r="K2433" s="83" t="s">
        <v>2677</v>
      </c>
      <c r="L2433" s="30">
        <v>50653</v>
      </c>
      <c r="M2433" s="83" t="str">
        <f>VLOOKUP(L2433,Kardex!$A$1:$I$4996,2,FALSE)</f>
        <v>HERNANDEZ FLORES MAYRA NAHYELY</v>
      </c>
      <c r="N2433" s="83" t="str">
        <f>VLOOKUP(L2433,Kardex!$A$1:$I$4996,4,FALSE)</f>
        <v>EJECUTIVO DE SERVICIO</v>
      </c>
      <c r="O2433" s="83" t="str">
        <f>VLOOKUP(L2433,Kardex!$A$1:$I$4996,5,FALSE)</f>
        <v>JAL ZAPOPAN MARIANO OTERO</v>
      </c>
      <c r="P2433" s="49">
        <v>0.3</v>
      </c>
      <c r="Q2433" s="120">
        <f t="shared" si="77"/>
        <v>17.293499999999998</v>
      </c>
    </row>
    <row r="2434" spans="1:17" s="125" customFormat="1" ht="12" customHeight="1">
      <c r="A2434" s="83" t="s">
        <v>2311</v>
      </c>
      <c r="B2434" s="84" t="s">
        <v>1249</v>
      </c>
      <c r="C2434" s="34">
        <v>4012000026169</v>
      </c>
      <c r="D2434" s="35">
        <v>5631.62</v>
      </c>
      <c r="E2434" s="67">
        <f t="shared" si="76"/>
        <v>844.74299999999994</v>
      </c>
      <c r="F2434" s="68">
        <v>0.15</v>
      </c>
      <c r="G2434" s="65"/>
      <c r="H2434" s="65" t="s">
        <v>2266</v>
      </c>
      <c r="I2434" s="127">
        <v>44588</v>
      </c>
      <c r="J2434" s="66" t="s">
        <v>2379</v>
      </c>
      <c r="K2434" s="83" t="s">
        <v>4620</v>
      </c>
      <c r="L2434" s="30">
        <v>62299</v>
      </c>
      <c r="M2434" s="83" t="str">
        <f>VLOOKUP(L2434,Kardex!$A$1:$I$4996,2,FALSE)</f>
        <v>ROSAS ROSAS BARBARA MONSERRAT</v>
      </c>
      <c r="N2434" s="83" t="str">
        <f>VLOOKUP(L2434,Kardex!$A$1:$I$4996,4,FALSE)</f>
        <v>ASESOR</v>
      </c>
      <c r="O2434" s="83" t="str">
        <f>VLOOKUP(L2434,Kardex!$A$1:$I$4996,5,FALSE)</f>
        <v>EDO MEX TECAMACHALCO</v>
      </c>
      <c r="P2434" s="49">
        <v>0.3</v>
      </c>
      <c r="Q2434" s="120">
        <f t="shared" si="77"/>
        <v>253.42289999999997</v>
      </c>
    </row>
    <row r="2435" spans="1:17" s="125" customFormat="1" ht="12" customHeight="1">
      <c r="A2435" s="83" t="s">
        <v>2311</v>
      </c>
      <c r="B2435" s="84" t="s">
        <v>1249</v>
      </c>
      <c r="C2435" s="34">
        <v>4012000034333</v>
      </c>
      <c r="D2435" s="35">
        <v>6110.31</v>
      </c>
      <c r="E2435" s="67">
        <f t="shared" si="76"/>
        <v>916.54650000000004</v>
      </c>
      <c r="F2435" s="68">
        <v>0.15</v>
      </c>
      <c r="G2435" s="65"/>
      <c r="H2435" s="65" t="s">
        <v>2266</v>
      </c>
      <c r="I2435" s="127">
        <v>44588</v>
      </c>
      <c r="J2435" s="66" t="s">
        <v>2379</v>
      </c>
      <c r="K2435" s="83" t="s">
        <v>3723</v>
      </c>
      <c r="L2435" s="30">
        <v>6431</v>
      </c>
      <c r="M2435" s="83" t="str">
        <f>VLOOKUP(L2435,Kardex!$A$1:$I$4996,2,FALSE)</f>
        <v>TINAJERO SOLIS BELVETH LIZETHE</v>
      </c>
      <c r="N2435" s="83" t="str">
        <f>VLOOKUP(L2435,Kardex!$A$1:$I$4996,4,FALSE)</f>
        <v>ASESOR SENIOR</v>
      </c>
      <c r="O2435" s="83" t="str">
        <f>VLOOKUP(L2435,Kardex!$A$1:$I$4996,5,FALSE)</f>
        <v>JAL ZAPOPAN MARIANO OTERO</v>
      </c>
      <c r="P2435" s="49">
        <v>0.3</v>
      </c>
      <c r="Q2435" s="120">
        <f t="shared" si="77"/>
        <v>274.96395000000001</v>
      </c>
    </row>
    <row r="2436" spans="1:17" s="125" customFormat="1" ht="12" customHeight="1">
      <c r="A2436" s="83" t="s">
        <v>2311</v>
      </c>
      <c r="B2436" s="84" t="s">
        <v>1249</v>
      </c>
      <c r="C2436" s="34">
        <v>4012000064407</v>
      </c>
      <c r="D2436" s="35">
        <v>343.65</v>
      </c>
      <c r="E2436" s="67">
        <f t="shared" si="76"/>
        <v>51.547499999999992</v>
      </c>
      <c r="F2436" s="68">
        <v>0.15</v>
      </c>
      <c r="G2436" s="65"/>
      <c r="H2436" s="65" t="s">
        <v>2339</v>
      </c>
      <c r="I2436" s="127">
        <v>44588</v>
      </c>
      <c r="J2436" s="66" t="s">
        <v>2379</v>
      </c>
      <c r="K2436" s="83" t="s">
        <v>2678</v>
      </c>
      <c r="L2436" s="30">
        <v>52313</v>
      </c>
      <c r="M2436" s="83" t="str">
        <f>VLOOKUP(L2436,Kardex!$A$1:$I$4996,2,FALSE)</f>
        <v>SERNA BLANCO ELIZABETH</v>
      </c>
      <c r="N2436" s="83" t="str">
        <f>VLOOKUP(L2436,Kardex!$A$1:$I$4996,4,FALSE)</f>
        <v>ASESOR SENIOR</v>
      </c>
      <c r="O2436" s="83" t="str">
        <f>VLOOKUP(L2436,Kardex!$A$1:$I$4996,5,FALSE)</f>
        <v>CD MX LINDAVISTA</v>
      </c>
      <c r="P2436" s="49">
        <v>0.3</v>
      </c>
      <c r="Q2436" s="120">
        <f t="shared" si="77"/>
        <v>15.464249999999996</v>
      </c>
    </row>
    <row r="2437" spans="1:17" s="125" customFormat="1" ht="12" customHeight="1">
      <c r="A2437" s="83" t="s">
        <v>2311</v>
      </c>
      <c r="B2437" s="84" t="s">
        <v>1249</v>
      </c>
      <c r="C2437" s="34">
        <v>4012100177862</v>
      </c>
      <c r="D2437" s="35">
        <v>436.88</v>
      </c>
      <c r="E2437" s="67">
        <f t="shared" si="76"/>
        <v>65.531999999999996</v>
      </c>
      <c r="F2437" s="68">
        <v>0.15</v>
      </c>
      <c r="G2437" s="65"/>
      <c r="H2437" s="65" t="s">
        <v>2339</v>
      </c>
      <c r="I2437" s="127">
        <v>44588</v>
      </c>
      <c r="J2437" s="66" t="s">
        <v>2322</v>
      </c>
      <c r="K2437" s="83" t="s">
        <v>2679</v>
      </c>
      <c r="L2437" s="30">
        <v>52471</v>
      </c>
      <c r="M2437" s="83" t="str">
        <f>VLOOKUP(L2437,Kardex!$A$1:$I$4996,2,FALSE)</f>
        <v>LLAMA ESTEINOU SANTIAGO</v>
      </c>
      <c r="N2437" s="83" t="str">
        <f>VLOOKUP(L2437,Kardex!$A$1:$I$4996,4,FALSE)</f>
        <v>ASESOR SENIOR</v>
      </c>
      <c r="O2437" s="83" t="str">
        <f>VLOOKUP(L2437,Kardex!$A$1:$I$4996,5,FALSE)</f>
        <v>CD MX SANTA FE GLEZ CAMARENA</v>
      </c>
      <c r="P2437" s="49">
        <v>0.3</v>
      </c>
      <c r="Q2437" s="120">
        <f t="shared" si="77"/>
        <v>19.659599999999998</v>
      </c>
    </row>
    <row r="2438" spans="1:17" s="125" customFormat="1" ht="12" customHeight="1">
      <c r="A2438" s="83" t="s">
        <v>2311</v>
      </c>
      <c r="B2438" s="84" t="s">
        <v>1249</v>
      </c>
      <c r="C2438" s="34">
        <v>4012100237280</v>
      </c>
      <c r="D2438" s="35">
        <v>3799.9</v>
      </c>
      <c r="E2438" s="67">
        <f t="shared" si="76"/>
        <v>569.98500000000001</v>
      </c>
      <c r="F2438" s="68">
        <v>0.15</v>
      </c>
      <c r="G2438" s="65"/>
      <c r="H2438" s="65" t="s">
        <v>2308</v>
      </c>
      <c r="I2438" s="127">
        <v>44588</v>
      </c>
      <c r="J2438" s="66" t="s">
        <v>2322</v>
      </c>
      <c r="K2438" s="83" t="s">
        <v>4621</v>
      </c>
      <c r="L2438" s="30">
        <v>54</v>
      </c>
      <c r="M2438" s="83" t="str">
        <f>VLOOKUP(L2438,Kardex!$A$1:$I$4996,2,FALSE)</f>
        <v>CASTELLANOS SERNA ANA LAURA</v>
      </c>
      <c r="N2438" s="83" t="str">
        <f>VLOOKUP(L2438,Kardex!$A$1:$I$4996,4,FALSE)</f>
        <v>ASESOR SENIOR</v>
      </c>
      <c r="O2438" s="83" t="str">
        <f>VLOOKUP(L2438,Kardex!$A$1:$I$4996,5,FALSE)</f>
        <v>NL SAN PEDRO GOMEZ MORIN</v>
      </c>
      <c r="P2438" s="49">
        <v>0.3</v>
      </c>
      <c r="Q2438" s="120">
        <f t="shared" si="77"/>
        <v>170.99549999999999</v>
      </c>
    </row>
    <row r="2439" spans="1:17" s="125" customFormat="1" ht="12" customHeight="1">
      <c r="A2439" s="83" t="s">
        <v>2311</v>
      </c>
      <c r="B2439" s="84" t="s">
        <v>1249</v>
      </c>
      <c r="C2439" s="34">
        <v>4012100244183</v>
      </c>
      <c r="D2439" s="35">
        <v>338.39</v>
      </c>
      <c r="E2439" s="67">
        <f t="shared" si="76"/>
        <v>50.758499999999998</v>
      </c>
      <c r="F2439" s="68">
        <v>0.15</v>
      </c>
      <c r="G2439" s="65"/>
      <c r="H2439" s="65" t="s">
        <v>2339</v>
      </c>
      <c r="I2439" s="127">
        <v>44588</v>
      </c>
      <c r="J2439" s="66" t="s">
        <v>2322</v>
      </c>
      <c r="K2439" s="83" t="s">
        <v>2678</v>
      </c>
      <c r="L2439" s="30">
        <v>63322</v>
      </c>
      <c r="M2439" s="83" t="str">
        <f>VLOOKUP(L2439,Kardex!$A$1:$I$4996,2,FALSE)</f>
        <v>ALANIZ  MOCTEZUMA  SAIRA</v>
      </c>
      <c r="N2439" s="83" t="str">
        <f>VLOOKUP(L2439,Kardex!$A$1:$I$4996,4,FALSE)</f>
        <v>ASESOR BANCA SOLUCIONES JR</v>
      </c>
      <c r="O2439" s="83" t="str">
        <f>VLOOKUP(L2439,Kardex!$A$1:$I$4996,5,FALSE)</f>
        <v>EDO MEX GT LOMAS VERDES</v>
      </c>
      <c r="P2439" s="49">
        <v>0.3</v>
      </c>
      <c r="Q2439" s="120">
        <f t="shared" si="77"/>
        <v>15.227549999999999</v>
      </c>
    </row>
    <row r="2440" spans="1:17" s="125" customFormat="1" ht="12" customHeight="1">
      <c r="A2440" s="83" t="s">
        <v>2311</v>
      </c>
      <c r="B2440" s="84" t="s">
        <v>1249</v>
      </c>
      <c r="C2440" s="34">
        <v>4012100244340</v>
      </c>
      <c r="D2440" s="35">
        <v>801.06</v>
      </c>
      <c r="E2440" s="67">
        <f t="shared" si="76"/>
        <v>120.15899999999999</v>
      </c>
      <c r="F2440" s="68">
        <v>0.15</v>
      </c>
      <c r="G2440" s="65"/>
      <c r="H2440" s="65" t="s">
        <v>2339</v>
      </c>
      <c r="I2440" s="127">
        <v>44588</v>
      </c>
      <c r="J2440" s="66" t="s">
        <v>2322</v>
      </c>
      <c r="K2440" s="83" t="s">
        <v>2680</v>
      </c>
      <c r="L2440" s="30">
        <v>63593</v>
      </c>
      <c r="M2440" s="83" t="str">
        <f>VLOOKUP(L2440,Kardex!$A$1:$I$4996,2,FALSE)</f>
        <v>SEGUROS</v>
      </c>
      <c r="N2440" s="83" t="str">
        <f>VLOOKUP(L2440,Kardex!$A$1:$I$4996,4,FALSE)</f>
        <v>SEGUROS</v>
      </c>
      <c r="O2440" s="83" t="str">
        <f>VLOOKUP(L2440,Kardex!$A$1:$I$4996,5,FALSE)</f>
        <v>SEGUROS</v>
      </c>
      <c r="P2440" s="49">
        <v>0.3</v>
      </c>
      <c r="Q2440" s="120">
        <f t="shared" si="77"/>
        <v>36.047699999999999</v>
      </c>
    </row>
    <row r="2441" spans="1:17" s="125" customFormat="1" ht="12" customHeight="1">
      <c r="A2441" s="134" t="s">
        <v>2311</v>
      </c>
      <c r="B2441" s="135" t="s">
        <v>1249</v>
      </c>
      <c r="C2441" s="136">
        <v>4012100361195</v>
      </c>
      <c r="D2441" s="137">
        <v>339.48</v>
      </c>
      <c r="E2441" s="67">
        <f t="shared" si="76"/>
        <v>50.922000000000004</v>
      </c>
      <c r="F2441" s="68">
        <v>0.15</v>
      </c>
      <c r="G2441" s="135"/>
      <c r="H2441" s="135" t="s">
        <v>2339</v>
      </c>
      <c r="I2441" s="138">
        <v>44588</v>
      </c>
      <c r="J2441" s="66" t="s">
        <v>2322</v>
      </c>
      <c r="K2441" s="134" t="s">
        <v>3732</v>
      </c>
      <c r="L2441" s="139">
        <v>64611</v>
      </c>
      <c r="M2441" s="83" t="str">
        <f>VLOOKUP(L2441,Kardex!$A$1:$I$4996,2,FALSE)</f>
        <v>OROZCO MAGAÑA JOSE ANTONIO</v>
      </c>
      <c r="N2441" s="83" t="str">
        <f>VLOOKUP(L2441,Kardex!$A$1:$I$4996,4,FALSE)</f>
        <v>ASESOR PATRIMONIAL</v>
      </c>
      <c r="O2441" s="83" t="str">
        <f>VLOOKUP(L2441,Kardex!$A$1:$I$4996,5,FALSE)</f>
        <v>MICH MOR AV LAZARO CARDENAS</v>
      </c>
      <c r="P2441" s="49">
        <v>0.3</v>
      </c>
      <c r="Q2441" s="120">
        <f t="shared" si="77"/>
        <v>15.2766</v>
      </c>
    </row>
    <row r="2442" spans="1:17" s="125" customFormat="1" ht="12" customHeight="1">
      <c r="A2442" s="83" t="s">
        <v>2311</v>
      </c>
      <c r="B2442" s="84" t="s">
        <v>1249</v>
      </c>
      <c r="C2442" s="34">
        <v>4012100390222</v>
      </c>
      <c r="D2442" s="35">
        <v>466.87</v>
      </c>
      <c r="E2442" s="67">
        <f t="shared" si="76"/>
        <v>70.030500000000004</v>
      </c>
      <c r="F2442" s="68">
        <v>0.15</v>
      </c>
      <c r="G2442" s="65"/>
      <c r="H2442" s="65" t="s">
        <v>2339</v>
      </c>
      <c r="I2442" s="127">
        <v>44588</v>
      </c>
      <c r="J2442" s="66" t="s">
        <v>2322</v>
      </c>
      <c r="K2442" s="83" t="s">
        <v>3738</v>
      </c>
      <c r="L2442" s="30">
        <v>64517</v>
      </c>
      <c r="M2442" s="83" t="str">
        <f>VLOOKUP(L2442,Kardex!$A$1:$I$4996,2,FALSE)</f>
        <v>SOTO GONZALEZ PAULINA</v>
      </c>
      <c r="N2442" s="83" t="str">
        <f>VLOOKUP(L2442,Kardex!$A$1:$I$4996,4,FALSE)</f>
        <v>ASESOR PATRIMONIAL</v>
      </c>
      <c r="O2442" s="83" t="str">
        <f>VLOOKUP(L2442,Kardex!$A$1:$I$4996,5,FALSE)</f>
        <v>CHIS TUX GUT BEL. DOMINGUEZ</v>
      </c>
      <c r="P2442" s="49">
        <v>0.3</v>
      </c>
      <c r="Q2442" s="120">
        <f t="shared" si="77"/>
        <v>21.009150000000002</v>
      </c>
    </row>
    <row r="2443" spans="1:17" s="125" customFormat="1" ht="12" customHeight="1">
      <c r="A2443" s="83" t="s">
        <v>2311</v>
      </c>
      <c r="B2443" s="84" t="s">
        <v>1249</v>
      </c>
      <c r="C2443" s="34">
        <v>4012100405199</v>
      </c>
      <c r="D2443" s="35">
        <v>4527.33</v>
      </c>
      <c r="E2443" s="67">
        <f t="shared" si="76"/>
        <v>679.09949999999992</v>
      </c>
      <c r="F2443" s="68">
        <v>0.15</v>
      </c>
      <c r="G2443" s="65"/>
      <c r="H2443" s="65" t="s">
        <v>2266</v>
      </c>
      <c r="I2443" s="127">
        <v>44588</v>
      </c>
      <c r="J2443" s="66" t="s">
        <v>2322</v>
      </c>
      <c r="K2443" s="83" t="s">
        <v>3705</v>
      </c>
      <c r="L2443" s="30">
        <v>64289</v>
      </c>
      <c r="M2443" s="83" t="str">
        <f>VLOOKUP(L2443,Kardex!$A$1:$I$4996,2,FALSE)</f>
        <v>GONZALEZ RAMIREZ GUILLERMO</v>
      </c>
      <c r="N2443" s="83" t="str">
        <f>VLOOKUP(L2443,Kardex!$A$1:$I$4996,4,FALSE)</f>
        <v>ASESOR</v>
      </c>
      <c r="O2443" s="83" t="str">
        <f>VLOOKUP(L2443,Kardex!$A$1:$I$4996,5,FALSE)</f>
        <v>JAL GDL FORUM TLAQUEPAQUE</v>
      </c>
      <c r="P2443" s="49">
        <v>0.3</v>
      </c>
      <c r="Q2443" s="120">
        <f t="shared" si="77"/>
        <v>203.72984999999997</v>
      </c>
    </row>
    <row r="2444" spans="1:17" s="125" customFormat="1" ht="12" customHeight="1">
      <c r="A2444" s="83" t="s">
        <v>2311</v>
      </c>
      <c r="B2444" s="84" t="s">
        <v>1249</v>
      </c>
      <c r="C2444" s="34">
        <v>4012200013543</v>
      </c>
      <c r="D2444" s="35">
        <v>10518.42</v>
      </c>
      <c r="E2444" s="67">
        <f t="shared" si="76"/>
        <v>1577.7629999999999</v>
      </c>
      <c r="F2444" s="68">
        <v>0.15</v>
      </c>
      <c r="G2444" s="65"/>
      <c r="H2444" s="65" t="s">
        <v>2266</v>
      </c>
      <c r="I2444" s="127">
        <v>44588</v>
      </c>
      <c r="J2444" s="66" t="s">
        <v>2322</v>
      </c>
      <c r="K2444" s="83" t="s">
        <v>4622</v>
      </c>
      <c r="L2444" s="30">
        <v>64747</v>
      </c>
      <c r="M2444" s="83" t="str">
        <f>VLOOKUP(L2444,Kardex!$A$1:$I$4996,2,FALSE)</f>
        <v>NAVARRO TREJO CRISTIAN ALEJANDRO</v>
      </c>
      <c r="N2444" s="83" t="str">
        <f>VLOOKUP(L2444,Kardex!$A$1:$I$4996,4,FALSE)</f>
        <v>BANQUERO DE APOYO</v>
      </c>
      <c r="O2444" s="83" t="str">
        <f>VLOOKUP(L2444,Kardex!$A$1:$I$4996,5,FALSE)</f>
        <v>GTO IRAPUATO</v>
      </c>
      <c r="P2444" s="49">
        <v>0.3</v>
      </c>
      <c r="Q2444" s="120">
        <f t="shared" si="77"/>
        <v>473.32889999999998</v>
      </c>
    </row>
    <row r="2445" spans="1:17" s="125" customFormat="1" ht="12" customHeight="1">
      <c r="A2445" s="83" t="s">
        <v>2311</v>
      </c>
      <c r="B2445" s="84" t="s">
        <v>1249</v>
      </c>
      <c r="C2445" s="34">
        <v>4012200024146</v>
      </c>
      <c r="D2445" s="35">
        <v>5853.31</v>
      </c>
      <c r="E2445" s="67">
        <f t="shared" si="76"/>
        <v>877.99650000000008</v>
      </c>
      <c r="F2445" s="68">
        <v>0.15</v>
      </c>
      <c r="G2445" s="65"/>
      <c r="H2445" s="65" t="s">
        <v>2266</v>
      </c>
      <c r="I2445" s="127">
        <v>44588</v>
      </c>
      <c r="J2445" s="66" t="s">
        <v>2322</v>
      </c>
      <c r="K2445" s="83" t="s">
        <v>4623</v>
      </c>
      <c r="L2445" s="30">
        <v>52704</v>
      </c>
      <c r="M2445" s="83" t="str">
        <f>VLOOKUP(L2445,Kardex!$A$1:$I$4996,2,FALSE)</f>
        <v>HERNANDEZ HINOJOSA RICARDO</v>
      </c>
      <c r="N2445" s="83" t="str">
        <f>VLOOKUP(L2445,Kardex!$A$1:$I$4996,4,FALSE)</f>
        <v>SUBDIRECTOR DE CENTRO FINANCIERO</v>
      </c>
      <c r="O2445" s="83" t="str">
        <f>VLOOKUP(L2445,Kardex!$A$1:$I$4996,5,FALSE)</f>
        <v>GTO IRAPUATO</v>
      </c>
      <c r="P2445" s="49">
        <v>0.3</v>
      </c>
      <c r="Q2445" s="120">
        <f t="shared" si="77"/>
        <v>263.39895000000001</v>
      </c>
    </row>
    <row r="2446" spans="1:17" s="125" customFormat="1" ht="12" customHeight="1">
      <c r="A2446" s="83" t="s">
        <v>2311</v>
      </c>
      <c r="B2446" s="84" t="s">
        <v>1249</v>
      </c>
      <c r="C2446" s="34">
        <v>4012200025491</v>
      </c>
      <c r="D2446" s="35">
        <v>211.51</v>
      </c>
      <c r="E2446" s="67">
        <f t="shared" si="76"/>
        <v>31.726499999999998</v>
      </c>
      <c r="F2446" s="68">
        <v>0.15</v>
      </c>
      <c r="G2446" s="65"/>
      <c r="H2446" s="65" t="s">
        <v>2339</v>
      </c>
      <c r="I2446" s="127">
        <v>44588</v>
      </c>
      <c r="J2446" s="66" t="s">
        <v>2322</v>
      </c>
      <c r="K2446" s="83" t="s">
        <v>4624</v>
      </c>
      <c r="L2446" s="30">
        <v>62409</v>
      </c>
      <c r="M2446" s="83" t="str">
        <f>VLOOKUP(L2446,Kardex!$A$1:$I$4996,2,FALSE)</f>
        <v>ALMEIDA  VELASCO ESTEFANIA</v>
      </c>
      <c r="N2446" s="83" t="str">
        <f>VLOOKUP(L2446,Kardex!$A$1:$I$4996,4,FALSE)</f>
        <v>ASESOR</v>
      </c>
      <c r="O2446" s="83" t="str">
        <f>VLOOKUP(L2446,Kardex!$A$1:$I$4996,5,FALSE)</f>
        <v>CHIH CHIH AV DE LA JUVENTUD</v>
      </c>
      <c r="P2446" s="49">
        <v>0.3</v>
      </c>
      <c r="Q2446" s="120">
        <f t="shared" si="77"/>
        <v>9.517949999999999</v>
      </c>
    </row>
    <row r="2447" spans="1:17" s="125" customFormat="1" ht="12" customHeight="1">
      <c r="A2447" s="83" t="s">
        <v>2311</v>
      </c>
      <c r="B2447" s="84" t="s">
        <v>1249</v>
      </c>
      <c r="C2447" s="34">
        <v>4012200025686</v>
      </c>
      <c r="D2447" s="35">
        <v>411.88</v>
      </c>
      <c r="E2447" s="67">
        <f t="shared" si="76"/>
        <v>61.781999999999996</v>
      </c>
      <c r="F2447" s="68">
        <v>0.15</v>
      </c>
      <c r="G2447" s="65"/>
      <c r="H2447" s="65" t="s">
        <v>2339</v>
      </c>
      <c r="I2447" s="127">
        <v>44588</v>
      </c>
      <c r="J2447" s="66" t="s">
        <v>2379</v>
      </c>
      <c r="K2447" s="83" t="s">
        <v>4625</v>
      </c>
      <c r="L2447" s="30">
        <v>60630</v>
      </c>
      <c r="M2447" s="83" t="str">
        <f>VLOOKUP(L2447,Kardex!$A$1:$I$4996,2,FALSE)</f>
        <v>CORDOVA  MUÑIZ MARIA EUGENIA</v>
      </c>
      <c r="N2447" s="83" t="str">
        <f>VLOOKUP(L2447,Kardex!$A$1:$I$4996,4,FALSE)</f>
        <v>ASESOR</v>
      </c>
      <c r="O2447" s="83" t="str">
        <f>VLOOKUP(L2447,Kardex!$A$1:$I$4996,5,FALSE)</f>
        <v>COAH TORREON B INDEPENDENCIA</v>
      </c>
      <c r="P2447" s="49">
        <v>0.3</v>
      </c>
      <c r="Q2447" s="120">
        <f t="shared" si="77"/>
        <v>18.534599999999998</v>
      </c>
    </row>
    <row r="2448" spans="1:17" s="125" customFormat="1" ht="12" customHeight="1">
      <c r="A2448" s="83" t="s">
        <v>2332</v>
      </c>
      <c r="B2448" s="84" t="s">
        <v>1249</v>
      </c>
      <c r="C2448" s="34">
        <v>1002000000261</v>
      </c>
      <c r="D2448" s="35">
        <v>5000</v>
      </c>
      <c r="E2448" s="67">
        <f t="shared" si="76"/>
        <v>1300</v>
      </c>
      <c r="F2448" s="68">
        <v>0.26</v>
      </c>
      <c r="G2448" s="65"/>
      <c r="H2448" s="65" t="s">
        <v>2266</v>
      </c>
      <c r="I2448" s="127">
        <v>44589</v>
      </c>
      <c r="J2448" s="66" t="s">
        <v>2379</v>
      </c>
      <c r="K2448" s="83" t="s">
        <v>4626</v>
      </c>
      <c r="L2448" s="30">
        <v>93228</v>
      </c>
      <c r="M2448" s="83" t="str">
        <f>VLOOKUP(L2448,Kardex!$A$1:$I$4996,2,FALSE)</f>
        <v>ESCOBAR CUEVAS JOSE ANTONIO</v>
      </c>
      <c r="N2448" s="83" t="str">
        <f>VLOOKUP(L2448,Kardex!$A$1:$I$4996,4,FALSE)</f>
        <v>ASESOR SENIOR</v>
      </c>
      <c r="O2448" s="83" t="str">
        <f>VLOOKUP(L2448,Kardex!$A$1:$I$4996,5,FALSE)</f>
        <v>QRO QUERETARO BERNARDO QUINTANA</v>
      </c>
      <c r="P2448" s="49">
        <v>0.3</v>
      </c>
      <c r="Q2448" s="120">
        <f t="shared" si="77"/>
        <v>390</v>
      </c>
    </row>
    <row r="2449" spans="1:17" s="125" customFormat="1" ht="12" customHeight="1">
      <c r="A2449" s="83" t="s">
        <v>2332</v>
      </c>
      <c r="B2449" s="84" t="s">
        <v>1249</v>
      </c>
      <c r="C2449" s="34">
        <v>1002000000324</v>
      </c>
      <c r="D2449" s="35">
        <v>5000</v>
      </c>
      <c r="E2449" s="67">
        <f t="shared" si="76"/>
        <v>1300</v>
      </c>
      <c r="F2449" s="68">
        <v>0.26</v>
      </c>
      <c r="G2449" s="65"/>
      <c r="H2449" s="65" t="s">
        <v>2266</v>
      </c>
      <c r="I2449" s="127">
        <v>44589</v>
      </c>
      <c r="J2449" s="66" t="s">
        <v>2379</v>
      </c>
      <c r="K2449" s="83" t="s">
        <v>4627</v>
      </c>
      <c r="L2449" s="30">
        <v>60910</v>
      </c>
      <c r="M2449" s="83" t="str">
        <f>VLOOKUP(L2449,Kardex!$A$1:$I$4996,2,FALSE)</f>
        <v>AGUILAR FLORES ADRIANA</v>
      </c>
      <c r="N2449" s="83" t="str">
        <f>VLOOKUP(L2449,Kardex!$A$1:$I$4996,4,FALSE)</f>
        <v>ASESOR</v>
      </c>
      <c r="O2449" s="83" t="str">
        <f>VLOOKUP(L2449,Kardex!$A$1:$I$4996,5,FALSE)</f>
        <v>EDO MEX TOLUCA V CARRANZA</v>
      </c>
      <c r="P2449" s="49">
        <v>0.3</v>
      </c>
      <c r="Q2449" s="120">
        <f t="shared" si="77"/>
        <v>390</v>
      </c>
    </row>
    <row r="2450" spans="1:17" s="125" customFormat="1" ht="12" customHeight="1">
      <c r="A2450" s="83" t="s">
        <v>2332</v>
      </c>
      <c r="B2450" s="84" t="s">
        <v>1249</v>
      </c>
      <c r="C2450" s="34">
        <v>1002000000445</v>
      </c>
      <c r="D2450" s="35">
        <v>25000</v>
      </c>
      <c r="E2450" s="67">
        <f t="shared" si="76"/>
        <v>6500</v>
      </c>
      <c r="F2450" s="68">
        <v>0.26</v>
      </c>
      <c r="G2450" s="65"/>
      <c r="H2450" s="65" t="s">
        <v>2266</v>
      </c>
      <c r="I2450" s="127">
        <v>44589</v>
      </c>
      <c r="J2450" s="66" t="s">
        <v>2379</v>
      </c>
      <c r="K2450" s="83" t="s">
        <v>4628</v>
      </c>
      <c r="L2450" s="30">
        <v>52255</v>
      </c>
      <c r="M2450" s="83" t="str">
        <f>VLOOKUP(L2450,Kardex!$A$1:$I$4996,2,FALSE)</f>
        <v>SOTOMAYOR ROMANO MAURICIO ISRAEL</v>
      </c>
      <c r="N2450" s="83" t="str">
        <f>VLOOKUP(L2450,Kardex!$A$1:$I$4996,4,FALSE)</f>
        <v>DIRECTOR DE PROMOCION</v>
      </c>
      <c r="O2450" s="83" t="str">
        <f>VLOOKUP(L2450,Kardex!$A$1:$I$4996,5,FALSE)</f>
        <v>CD MX JULIO VERNE POLANCO</v>
      </c>
      <c r="P2450" s="49">
        <v>0.3</v>
      </c>
      <c r="Q2450" s="120">
        <f t="shared" si="77"/>
        <v>1950</v>
      </c>
    </row>
    <row r="2451" spans="1:17" s="125" customFormat="1" ht="12" customHeight="1">
      <c r="A2451" s="83" t="s">
        <v>2332</v>
      </c>
      <c r="B2451" s="84" t="s">
        <v>1249</v>
      </c>
      <c r="C2451" s="34">
        <v>1002100001058</v>
      </c>
      <c r="D2451" s="35">
        <v>5000</v>
      </c>
      <c r="E2451" s="67">
        <f t="shared" si="76"/>
        <v>1300</v>
      </c>
      <c r="F2451" s="68">
        <v>0.26</v>
      </c>
      <c r="G2451" s="65"/>
      <c r="H2451" s="65" t="s">
        <v>2266</v>
      </c>
      <c r="I2451" s="127">
        <v>44589</v>
      </c>
      <c r="J2451" s="66" t="s">
        <v>2379</v>
      </c>
      <c r="K2451" s="83" t="s">
        <v>4629</v>
      </c>
      <c r="L2451" s="30">
        <v>51288</v>
      </c>
      <c r="M2451" s="83" t="str">
        <f>VLOOKUP(L2451,Kardex!$A$1:$I$4996,2,FALSE)</f>
        <v>NAVARRO ENRIQUEZ ANABELL</v>
      </c>
      <c r="N2451" s="83" t="str">
        <f>VLOOKUP(L2451,Kardex!$A$1:$I$4996,4,FALSE)</f>
        <v>ASESOR SENIOR</v>
      </c>
      <c r="O2451" s="83" t="str">
        <f>VLOOKUP(L2451,Kardex!$A$1:$I$4996,5,FALSE)</f>
        <v>JAL ZAPOPAN MARIANO OTERO</v>
      </c>
      <c r="P2451" s="49">
        <v>0.3</v>
      </c>
      <c r="Q2451" s="120">
        <f t="shared" si="77"/>
        <v>390</v>
      </c>
    </row>
    <row r="2452" spans="1:17" s="125" customFormat="1" ht="12" customHeight="1">
      <c r="A2452" s="83" t="s">
        <v>2332</v>
      </c>
      <c r="B2452" s="84" t="s">
        <v>1249</v>
      </c>
      <c r="C2452" s="34">
        <v>1002100001059</v>
      </c>
      <c r="D2452" s="35">
        <v>5000</v>
      </c>
      <c r="E2452" s="67">
        <f t="shared" si="76"/>
        <v>1300</v>
      </c>
      <c r="F2452" s="68">
        <v>0.26</v>
      </c>
      <c r="G2452" s="65"/>
      <c r="H2452" s="65" t="s">
        <v>2266</v>
      </c>
      <c r="I2452" s="127">
        <v>44589</v>
      </c>
      <c r="J2452" s="66" t="s">
        <v>2379</v>
      </c>
      <c r="K2452" s="83" t="s">
        <v>4630</v>
      </c>
      <c r="L2452" s="30">
        <v>51288</v>
      </c>
      <c r="M2452" s="83" t="str">
        <f>VLOOKUP(L2452,Kardex!$A$1:$I$4996,2,FALSE)</f>
        <v>NAVARRO ENRIQUEZ ANABELL</v>
      </c>
      <c r="N2452" s="83" t="str">
        <f>VLOOKUP(L2452,Kardex!$A$1:$I$4996,4,FALSE)</f>
        <v>ASESOR SENIOR</v>
      </c>
      <c r="O2452" s="83" t="str">
        <f>VLOOKUP(L2452,Kardex!$A$1:$I$4996,5,FALSE)</f>
        <v>JAL ZAPOPAN MARIANO OTERO</v>
      </c>
      <c r="P2452" s="49">
        <v>0.3</v>
      </c>
      <c r="Q2452" s="120">
        <f t="shared" si="77"/>
        <v>390</v>
      </c>
    </row>
    <row r="2453" spans="1:17" s="125" customFormat="1" ht="12" customHeight="1">
      <c r="A2453" s="83" t="s">
        <v>2332</v>
      </c>
      <c r="B2453" s="84" t="s">
        <v>1249</v>
      </c>
      <c r="C2453" s="34">
        <v>1002100001061</v>
      </c>
      <c r="D2453" s="35">
        <v>5000</v>
      </c>
      <c r="E2453" s="67">
        <f t="shared" si="76"/>
        <v>1300</v>
      </c>
      <c r="F2453" s="68">
        <v>0.26</v>
      </c>
      <c r="G2453" s="65"/>
      <c r="H2453" s="65" t="s">
        <v>2266</v>
      </c>
      <c r="I2453" s="127">
        <v>44589</v>
      </c>
      <c r="J2453" s="66" t="s">
        <v>2379</v>
      </c>
      <c r="K2453" s="83" t="s">
        <v>4631</v>
      </c>
      <c r="L2453" s="30">
        <v>51288</v>
      </c>
      <c r="M2453" s="83" t="str">
        <f>VLOOKUP(L2453,Kardex!$A$1:$I$4996,2,FALSE)</f>
        <v>NAVARRO ENRIQUEZ ANABELL</v>
      </c>
      <c r="N2453" s="83" t="str">
        <f>VLOOKUP(L2453,Kardex!$A$1:$I$4996,4,FALSE)</f>
        <v>ASESOR SENIOR</v>
      </c>
      <c r="O2453" s="83" t="str">
        <f>VLOOKUP(L2453,Kardex!$A$1:$I$4996,5,FALSE)</f>
        <v>JAL ZAPOPAN MARIANO OTERO</v>
      </c>
      <c r="P2453" s="49">
        <v>0.3</v>
      </c>
      <c r="Q2453" s="120">
        <f t="shared" si="77"/>
        <v>390</v>
      </c>
    </row>
    <row r="2454" spans="1:17" s="125" customFormat="1" ht="12" customHeight="1">
      <c r="A2454" s="83" t="s">
        <v>2332</v>
      </c>
      <c r="B2454" s="84" t="s">
        <v>1249</v>
      </c>
      <c r="C2454" s="34">
        <v>1002200000717</v>
      </c>
      <c r="D2454" s="35">
        <v>5000</v>
      </c>
      <c r="E2454" s="67">
        <f t="shared" si="76"/>
        <v>1300</v>
      </c>
      <c r="F2454" s="68">
        <v>0.26</v>
      </c>
      <c r="G2454" s="65"/>
      <c r="H2454" s="65" t="s">
        <v>2266</v>
      </c>
      <c r="I2454" s="127">
        <v>44589</v>
      </c>
      <c r="J2454" s="66" t="s">
        <v>2322</v>
      </c>
      <c r="K2454" s="83" t="s">
        <v>4632</v>
      </c>
      <c r="L2454" s="30">
        <v>99999</v>
      </c>
      <c r="M2454" s="83" t="str">
        <f>VLOOKUP(L2454,Kardex!$A$1:$I$4996,2,FALSE)</f>
        <v>SEGUROS</v>
      </c>
      <c r="N2454" s="83" t="str">
        <f>VLOOKUP(L2454,Kardex!$A$1:$I$4996,4,FALSE)</f>
        <v>SEGUROS</v>
      </c>
      <c r="O2454" s="83" t="str">
        <f>VLOOKUP(L2454,Kardex!$A$1:$I$4996,5,FALSE)</f>
        <v>SEGUROS</v>
      </c>
      <c r="P2454" s="49">
        <v>0.3</v>
      </c>
      <c r="Q2454" s="120">
        <f t="shared" si="77"/>
        <v>390</v>
      </c>
    </row>
    <row r="2455" spans="1:17" s="125" customFormat="1" ht="12" customHeight="1">
      <c r="A2455" s="83" t="s">
        <v>2332</v>
      </c>
      <c r="B2455" s="84" t="s">
        <v>1249</v>
      </c>
      <c r="C2455" s="34">
        <v>1002200000768</v>
      </c>
      <c r="D2455" s="35">
        <v>5000</v>
      </c>
      <c r="E2455" s="67">
        <f t="shared" si="76"/>
        <v>1300</v>
      </c>
      <c r="F2455" s="68">
        <v>0.26</v>
      </c>
      <c r="G2455" s="65"/>
      <c r="H2455" s="65" t="s">
        <v>2266</v>
      </c>
      <c r="I2455" s="127">
        <v>44589</v>
      </c>
      <c r="J2455" s="66" t="s">
        <v>2322</v>
      </c>
      <c r="K2455" s="83" t="s">
        <v>4633</v>
      </c>
      <c r="L2455" s="30">
        <v>99999</v>
      </c>
      <c r="M2455" s="83" t="str">
        <f>VLOOKUP(L2455,Kardex!$A$1:$I$4996,2,FALSE)</f>
        <v>SEGUROS</v>
      </c>
      <c r="N2455" s="83" t="str">
        <f>VLOOKUP(L2455,Kardex!$A$1:$I$4996,4,FALSE)</f>
        <v>SEGUROS</v>
      </c>
      <c r="O2455" s="83" t="str">
        <f>VLOOKUP(L2455,Kardex!$A$1:$I$4996,5,FALSE)</f>
        <v>SEGUROS</v>
      </c>
      <c r="P2455" s="49">
        <v>0.3</v>
      </c>
      <c r="Q2455" s="120">
        <f t="shared" si="77"/>
        <v>390</v>
      </c>
    </row>
    <row r="2456" spans="1:17" s="125" customFormat="1" ht="12" customHeight="1">
      <c r="A2456" s="83" t="s">
        <v>2332</v>
      </c>
      <c r="B2456" s="84" t="s">
        <v>1249</v>
      </c>
      <c r="C2456" s="34">
        <v>1002200000779</v>
      </c>
      <c r="D2456" s="35">
        <v>5000</v>
      </c>
      <c r="E2456" s="67">
        <f t="shared" si="76"/>
        <v>1300</v>
      </c>
      <c r="F2456" s="68">
        <v>0.26</v>
      </c>
      <c r="G2456" s="65"/>
      <c r="H2456" s="65" t="s">
        <v>2266</v>
      </c>
      <c r="I2456" s="127">
        <v>44589</v>
      </c>
      <c r="J2456" s="66" t="s">
        <v>2322</v>
      </c>
      <c r="K2456" s="83" t="s">
        <v>4374</v>
      </c>
      <c r="L2456" s="30">
        <v>93327</v>
      </c>
      <c r="M2456" s="83" t="str">
        <f>VLOOKUP(L2456,Kardex!$A$1:$I$4996,2,FALSE)</f>
        <v>PLIEGO MARRON GABRIELA</v>
      </c>
      <c r="N2456" s="83" t="str">
        <f>VLOOKUP(L2456,Kardex!$A$1:$I$4996,4,FALSE)</f>
        <v>ASESOR SENIOR</v>
      </c>
      <c r="O2456" s="83" t="str">
        <f>VLOOKUP(L2456,Kardex!$A$1:$I$4996,5,FALSE)</f>
        <v>QRO QUERETARO BERNARDO QUINTANA</v>
      </c>
      <c r="P2456" s="49">
        <v>0.3</v>
      </c>
      <c r="Q2456" s="120">
        <f t="shared" si="77"/>
        <v>390</v>
      </c>
    </row>
    <row r="2457" spans="1:17" s="125" customFormat="1" ht="12" customHeight="1">
      <c r="A2457" s="83" t="s">
        <v>2332</v>
      </c>
      <c r="B2457" s="84" t="s">
        <v>1249</v>
      </c>
      <c r="C2457" s="34">
        <v>1002200000792</v>
      </c>
      <c r="D2457" s="35">
        <v>15000</v>
      </c>
      <c r="E2457" s="67">
        <f t="shared" si="76"/>
        <v>3900</v>
      </c>
      <c r="F2457" s="68">
        <v>0.26</v>
      </c>
      <c r="G2457" s="65"/>
      <c r="H2457" s="65" t="s">
        <v>2266</v>
      </c>
      <c r="I2457" s="127">
        <v>44589</v>
      </c>
      <c r="J2457" s="66" t="s">
        <v>2322</v>
      </c>
      <c r="K2457" s="83" t="s">
        <v>4634</v>
      </c>
      <c r="L2457" s="30">
        <v>99999</v>
      </c>
      <c r="M2457" s="83" t="str">
        <f>VLOOKUP(L2457,Kardex!$A$1:$I$4996,2,FALSE)</f>
        <v>SEGUROS</v>
      </c>
      <c r="N2457" s="83" t="str">
        <f>VLOOKUP(L2457,Kardex!$A$1:$I$4996,4,FALSE)</f>
        <v>SEGUROS</v>
      </c>
      <c r="O2457" s="83" t="str">
        <f>VLOOKUP(L2457,Kardex!$A$1:$I$4996,5,FALSE)</f>
        <v>SEGUROS</v>
      </c>
      <c r="P2457" s="49">
        <v>0.3</v>
      </c>
      <c r="Q2457" s="120">
        <f t="shared" si="77"/>
        <v>1170</v>
      </c>
    </row>
    <row r="2458" spans="1:17" s="125" customFormat="1" ht="12" customHeight="1">
      <c r="A2458" s="83" t="s">
        <v>2332</v>
      </c>
      <c r="B2458" s="84" t="s">
        <v>1249</v>
      </c>
      <c r="C2458" s="34">
        <v>1002200000824</v>
      </c>
      <c r="D2458" s="35">
        <v>5000</v>
      </c>
      <c r="E2458" s="67">
        <f t="shared" si="76"/>
        <v>1300</v>
      </c>
      <c r="F2458" s="68">
        <v>0.26</v>
      </c>
      <c r="G2458" s="65"/>
      <c r="H2458" s="65" t="s">
        <v>2266</v>
      </c>
      <c r="I2458" s="127">
        <v>44589</v>
      </c>
      <c r="J2458" s="66" t="s">
        <v>2322</v>
      </c>
      <c r="K2458" s="83" t="s">
        <v>3952</v>
      </c>
      <c r="L2458" s="30">
        <v>62674</v>
      </c>
      <c r="M2458" s="83" t="str">
        <f>VLOOKUP(L2458,Kardex!$A$1:$I$4996,2,FALSE)</f>
        <v>AGUIRRE CALDERON ANA LILIA</v>
      </c>
      <c r="N2458" s="83" t="str">
        <f>VLOOKUP(L2458,Kardex!$A$1:$I$4996,4,FALSE)</f>
        <v>ASESOR</v>
      </c>
      <c r="O2458" s="83" t="str">
        <f>VLOOKUP(L2458,Kardex!$A$1:$I$4996,5,FALSE)</f>
        <v>JAL ZAPOPAN ANDARES BANCO</v>
      </c>
      <c r="P2458" s="49">
        <v>0.3</v>
      </c>
      <c r="Q2458" s="120">
        <f t="shared" si="77"/>
        <v>390</v>
      </c>
    </row>
    <row r="2459" spans="1:17" s="125" customFormat="1" ht="12" customHeight="1">
      <c r="A2459" s="83" t="s">
        <v>2335</v>
      </c>
      <c r="B2459" s="84" t="s">
        <v>1249</v>
      </c>
      <c r="C2459" s="34">
        <v>2881900012702</v>
      </c>
      <c r="D2459" s="35">
        <v>596.57000000000005</v>
      </c>
      <c r="E2459" s="67">
        <f t="shared" si="76"/>
        <v>113.34830000000001</v>
      </c>
      <c r="F2459" s="68">
        <v>0.19</v>
      </c>
      <c r="G2459" s="65"/>
      <c r="H2459" s="65" t="s">
        <v>2339</v>
      </c>
      <c r="I2459" s="127">
        <v>44589</v>
      </c>
      <c r="J2459" s="66" t="s">
        <v>2379</v>
      </c>
      <c r="K2459" s="83" t="s">
        <v>2615</v>
      </c>
      <c r="L2459" s="30">
        <v>52181</v>
      </c>
      <c r="M2459" s="83" t="str">
        <f>VLOOKUP(L2459,Kardex!$A$1:$I$4996,2,FALSE)</f>
        <v>GUTIERREZ GUTIERREZ JORGE CARLOS</v>
      </c>
      <c r="N2459" s="83" t="str">
        <f>VLOOKUP(L2459,Kardex!$A$1:$I$4996,4,FALSE)</f>
        <v>ASESOR SENIOR</v>
      </c>
      <c r="O2459" s="83" t="str">
        <f>VLOOKUP(L2459,Kardex!$A$1:$I$4996,5,FALSE)</f>
        <v>AGS AGUASCALIENTES NTE 509</v>
      </c>
      <c r="P2459" s="49">
        <v>0.3</v>
      </c>
      <c r="Q2459" s="120">
        <f t="shared" si="77"/>
        <v>34.004490000000004</v>
      </c>
    </row>
    <row r="2460" spans="1:17" s="125" customFormat="1" ht="12" customHeight="1">
      <c r="A2460" s="83" t="s">
        <v>2335</v>
      </c>
      <c r="B2460" s="84" t="s">
        <v>1249</v>
      </c>
      <c r="C2460" s="34">
        <v>2882000017090</v>
      </c>
      <c r="D2460" s="35">
        <v>4117.32</v>
      </c>
      <c r="E2460" s="67">
        <f t="shared" si="76"/>
        <v>782.29079999999999</v>
      </c>
      <c r="F2460" s="68">
        <v>0.19</v>
      </c>
      <c r="G2460" s="65"/>
      <c r="H2460" s="65" t="s">
        <v>2339</v>
      </c>
      <c r="I2460" s="127">
        <v>44589</v>
      </c>
      <c r="J2460" s="66" t="s">
        <v>2379</v>
      </c>
      <c r="K2460" s="83" t="s">
        <v>4635</v>
      </c>
      <c r="L2460" s="30">
        <v>53996</v>
      </c>
      <c r="M2460" s="83" t="str">
        <f>VLOOKUP(L2460,Kardex!$A$1:$I$4996,2,FALSE)</f>
        <v>PEREZ SALINAS MANCERA MAURICIO</v>
      </c>
      <c r="N2460" s="83" t="str">
        <f>VLOOKUP(L2460,Kardex!$A$1:$I$4996,4,FALSE)</f>
        <v>ASESOR SENIOR</v>
      </c>
      <c r="O2460" s="83" t="str">
        <f>VLOOKUP(L2460,Kardex!$A$1:$I$4996,5,FALSE)</f>
        <v>NL SAN PEDRO VALLE</v>
      </c>
      <c r="P2460" s="49">
        <v>0.3</v>
      </c>
      <c r="Q2460" s="120">
        <f t="shared" si="77"/>
        <v>234.68723999999997</v>
      </c>
    </row>
    <row r="2461" spans="1:17" s="125" customFormat="1" ht="12" customHeight="1">
      <c r="A2461" s="83" t="s">
        <v>2335</v>
      </c>
      <c r="B2461" s="84" t="s">
        <v>1249</v>
      </c>
      <c r="C2461" s="34">
        <v>2882000023303</v>
      </c>
      <c r="D2461" s="35">
        <v>239.85</v>
      </c>
      <c r="E2461" s="67">
        <f t="shared" si="76"/>
        <v>45.5715</v>
      </c>
      <c r="F2461" s="68">
        <v>0.19</v>
      </c>
      <c r="G2461" s="65"/>
      <c r="H2461" s="65" t="s">
        <v>3784</v>
      </c>
      <c r="I2461" s="127">
        <v>44589</v>
      </c>
      <c r="J2461" s="66" t="s">
        <v>2379</v>
      </c>
      <c r="K2461" s="83" t="s">
        <v>2682</v>
      </c>
      <c r="L2461" s="30">
        <v>99999</v>
      </c>
      <c r="M2461" s="83" t="str">
        <f>VLOOKUP(L2461,Kardex!$A$1:$I$4996,2,FALSE)</f>
        <v>SEGUROS</v>
      </c>
      <c r="N2461" s="83" t="str">
        <f>VLOOKUP(L2461,Kardex!$A$1:$I$4996,4,FALSE)</f>
        <v>SEGUROS</v>
      </c>
      <c r="O2461" s="83" t="str">
        <f>VLOOKUP(L2461,Kardex!$A$1:$I$4996,5,FALSE)</f>
        <v>SEGUROS</v>
      </c>
      <c r="P2461" s="49">
        <v>0.3</v>
      </c>
      <c r="Q2461" s="120">
        <f t="shared" si="77"/>
        <v>13.67145</v>
      </c>
    </row>
    <row r="2462" spans="1:17" s="125" customFormat="1" ht="12" customHeight="1">
      <c r="A2462" s="83" t="s">
        <v>2335</v>
      </c>
      <c r="B2462" s="84" t="s">
        <v>1249</v>
      </c>
      <c r="C2462" s="34">
        <v>2882000025025</v>
      </c>
      <c r="D2462" s="35">
        <v>1147.45</v>
      </c>
      <c r="E2462" s="67">
        <f t="shared" si="76"/>
        <v>195.07</v>
      </c>
      <c r="F2462" s="68">
        <v>0.17000305024184059</v>
      </c>
      <c r="G2462" s="65"/>
      <c r="H2462" s="65" t="s">
        <v>3784</v>
      </c>
      <c r="I2462" s="127">
        <v>44589</v>
      </c>
      <c r="J2462" s="66" t="s">
        <v>2379</v>
      </c>
      <c r="K2462" s="83" t="s">
        <v>3700</v>
      </c>
      <c r="L2462" s="30">
        <v>63100</v>
      </c>
      <c r="M2462" s="83" t="str">
        <f>VLOOKUP(L2462,Kardex!$A$1:$I$4996,2,FALSE)</f>
        <v>MACIAS ORTIZ GLENDA</v>
      </c>
      <c r="N2462" s="83" t="str">
        <f>VLOOKUP(L2462,Kardex!$A$1:$I$4996,4,FALSE)</f>
        <v>ASESOR</v>
      </c>
      <c r="O2462" s="83" t="str">
        <f>VLOOKUP(L2462,Kardex!$A$1:$I$4996,5,FALSE)</f>
        <v>BAJA</v>
      </c>
      <c r="P2462" s="49">
        <v>0.3</v>
      </c>
      <c r="Q2462" s="120">
        <f t="shared" si="77"/>
        <v>58.520999999999994</v>
      </c>
    </row>
    <row r="2463" spans="1:17" s="125" customFormat="1" ht="12" customHeight="1">
      <c r="A2463" s="83" t="s">
        <v>2335</v>
      </c>
      <c r="B2463" s="84" t="s">
        <v>1249</v>
      </c>
      <c r="C2463" s="34">
        <v>2882000025025</v>
      </c>
      <c r="D2463" s="35">
        <v>1147.45</v>
      </c>
      <c r="E2463" s="67">
        <f t="shared" si="76"/>
        <v>195.07</v>
      </c>
      <c r="F2463" s="68">
        <v>0.17000305024184059</v>
      </c>
      <c r="G2463" s="65"/>
      <c r="H2463" s="65" t="s">
        <v>3784</v>
      </c>
      <c r="I2463" s="127">
        <v>44589</v>
      </c>
      <c r="J2463" s="66" t="s">
        <v>2379</v>
      </c>
      <c r="K2463" s="83" t="s">
        <v>3700</v>
      </c>
      <c r="L2463" s="30">
        <v>63100</v>
      </c>
      <c r="M2463" s="83" t="str">
        <f>VLOOKUP(L2463,Kardex!$A$1:$I$4996,2,FALSE)</f>
        <v>MACIAS ORTIZ GLENDA</v>
      </c>
      <c r="N2463" s="83" t="str">
        <f>VLOOKUP(L2463,Kardex!$A$1:$I$4996,4,FALSE)</f>
        <v>ASESOR</v>
      </c>
      <c r="O2463" s="83" t="str">
        <f>VLOOKUP(L2463,Kardex!$A$1:$I$4996,5,FALSE)</f>
        <v>BAJA</v>
      </c>
      <c r="P2463" s="49">
        <v>0.3</v>
      </c>
      <c r="Q2463" s="120">
        <f t="shared" si="77"/>
        <v>58.520999999999994</v>
      </c>
    </row>
    <row r="2464" spans="1:17" s="125" customFormat="1" ht="12" customHeight="1">
      <c r="A2464" s="83" t="s">
        <v>2335</v>
      </c>
      <c r="B2464" s="84" t="s">
        <v>1249</v>
      </c>
      <c r="C2464" s="34">
        <v>2882000026929</v>
      </c>
      <c r="D2464" s="35">
        <v>5590.85</v>
      </c>
      <c r="E2464" s="67">
        <f t="shared" si="76"/>
        <v>761.67</v>
      </c>
      <c r="F2464" s="68">
        <v>0.13623509841973938</v>
      </c>
      <c r="G2464" s="65"/>
      <c r="H2464" s="65" t="s">
        <v>3784</v>
      </c>
      <c r="I2464" s="127">
        <v>44589</v>
      </c>
      <c r="J2464" s="66" t="s">
        <v>2379</v>
      </c>
      <c r="K2464" s="83" t="s">
        <v>2698</v>
      </c>
      <c r="L2464" s="30">
        <v>62742</v>
      </c>
      <c r="M2464" s="83" t="str">
        <f>VLOOKUP(L2464,Kardex!$A$1:$I$4996,2,FALSE)</f>
        <v>TORRES RAMIREZ CLAUDIA MARCELA</v>
      </c>
      <c r="N2464" s="83" t="str">
        <f>VLOOKUP(L2464,Kardex!$A$1:$I$4996,4,FALSE)</f>
        <v>EJECUTIVO DE SERVICIO</v>
      </c>
      <c r="O2464" s="83" t="str">
        <f>VLOOKUP(L2464,Kardex!$A$1:$I$4996,5,FALSE)</f>
        <v>GTO SMA CENTRO</v>
      </c>
      <c r="P2464" s="49">
        <v>0.3</v>
      </c>
      <c r="Q2464" s="120">
        <f t="shared" si="77"/>
        <v>228.50099999999998</v>
      </c>
    </row>
    <row r="2465" spans="1:18" s="125" customFormat="1" ht="12" customHeight="1">
      <c r="A2465" s="83" t="s">
        <v>2335</v>
      </c>
      <c r="B2465" s="84" t="s">
        <v>1249</v>
      </c>
      <c r="C2465" s="34">
        <v>2882000029130</v>
      </c>
      <c r="D2465" s="35">
        <v>4196.83</v>
      </c>
      <c r="E2465" s="67">
        <f t="shared" si="76"/>
        <v>713.46</v>
      </c>
      <c r="F2465" s="68">
        <v>0.16999973789741307</v>
      </c>
      <c r="G2465" s="65"/>
      <c r="H2465" s="65" t="s">
        <v>3784</v>
      </c>
      <c r="I2465" s="127">
        <v>44589</v>
      </c>
      <c r="J2465" s="66" t="s">
        <v>2379</v>
      </c>
      <c r="K2465" s="83" t="s">
        <v>3741</v>
      </c>
      <c r="L2465" s="30">
        <v>63946</v>
      </c>
      <c r="M2465" s="83" t="str">
        <f>VLOOKUP(L2465,Kardex!$A$1:$I$4996,2,FALSE)</f>
        <v>CERVANTES SALAS MARCO</v>
      </c>
      <c r="N2465" s="83" t="str">
        <f>VLOOKUP(L2465,Kardex!$A$1:$I$4996,4,FALSE)</f>
        <v>ASESOR</v>
      </c>
      <c r="O2465" s="83" t="str">
        <f>VLOOKUP(L2465,Kardex!$A$1:$I$4996,5,FALSE)</f>
        <v>CD MX SANTA FE GLEZ CAMARENA</v>
      </c>
      <c r="P2465" s="49">
        <v>0.3</v>
      </c>
      <c r="Q2465" s="120">
        <f t="shared" si="77"/>
        <v>214.03800000000001</v>
      </c>
    </row>
    <row r="2466" spans="1:18" s="125" customFormat="1" ht="12" customHeight="1">
      <c r="A2466" s="83" t="s">
        <v>2335</v>
      </c>
      <c r="B2466" s="84" t="s">
        <v>1249</v>
      </c>
      <c r="C2466" s="34">
        <v>2882000039894</v>
      </c>
      <c r="D2466" s="35">
        <v>16692</v>
      </c>
      <c r="E2466" s="67">
        <f t="shared" si="76"/>
        <v>2837.64</v>
      </c>
      <c r="F2466" s="68">
        <v>0.16999999999999998</v>
      </c>
      <c r="G2466" s="65"/>
      <c r="H2466" s="65" t="s">
        <v>2266</v>
      </c>
      <c r="I2466" s="127">
        <v>44589</v>
      </c>
      <c r="J2466" s="66" t="s">
        <v>2379</v>
      </c>
      <c r="K2466" s="83" t="s">
        <v>4636</v>
      </c>
      <c r="L2466" s="30">
        <v>6027</v>
      </c>
      <c r="M2466" s="83" t="str">
        <f>VLOOKUP(L2466,Kardex!$A$1:$I$4996,2,FALSE)</f>
        <v>MORALES LICONA LUIS ALBERTO</v>
      </c>
      <c r="N2466" s="83" t="str">
        <f>VLOOKUP(L2466,Kardex!$A$1:$I$4996,4,FALSE)</f>
        <v>ASESOR</v>
      </c>
      <c r="O2466" s="83" t="str">
        <f>VLOOKUP(L2466,Kardex!$A$1:$I$4996,5,FALSE)</f>
        <v>BC TIJUANA PASEO</v>
      </c>
      <c r="P2466" s="49">
        <v>0.3</v>
      </c>
      <c r="Q2466" s="120">
        <f t="shared" si="77"/>
        <v>851.29199999999992</v>
      </c>
    </row>
    <row r="2467" spans="1:18" s="125" customFormat="1" ht="12" customHeight="1">
      <c r="A2467" s="83" t="s">
        <v>2335</v>
      </c>
      <c r="B2467" s="84" t="s">
        <v>1249</v>
      </c>
      <c r="C2467" s="34">
        <v>2882100035121</v>
      </c>
      <c r="D2467" s="35">
        <v>11652</v>
      </c>
      <c r="E2467" s="67">
        <f t="shared" si="76"/>
        <v>2213.88</v>
      </c>
      <c r="F2467" s="68">
        <v>0.19</v>
      </c>
      <c r="G2467" s="65"/>
      <c r="H2467" s="65" t="s">
        <v>2265</v>
      </c>
      <c r="I2467" s="127">
        <v>44589</v>
      </c>
      <c r="J2467" s="66" t="s">
        <v>2322</v>
      </c>
      <c r="K2467" s="83" t="s">
        <v>4637</v>
      </c>
      <c r="L2467" s="30">
        <v>63215</v>
      </c>
      <c r="M2467" s="83" t="str">
        <f>VLOOKUP(L2467,Kardex!$A$1:$I$4996,2,FALSE)</f>
        <v>SILVA URCID BRISA JIMENA</v>
      </c>
      <c r="N2467" s="83" t="str">
        <f>VLOOKUP(L2467,Kardex!$A$1:$I$4996,4,FALSE)</f>
        <v>ASESOR DE SERVICIO</v>
      </c>
      <c r="O2467" s="83" t="str">
        <f>VLOOKUP(L2467,Kardex!$A$1:$I$4996,5,FALSE)</f>
        <v>CD MX TERRAZA PEDREGAL</v>
      </c>
      <c r="P2467" s="49">
        <v>0.3</v>
      </c>
      <c r="Q2467" s="120">
        <f t="shared" si="77"/>
        <v>664.16399999999999</v>
      </c>
    </row>
    <row r="2468" spans="1:18" s="125" customFormat="1" ht="12" customHeight="1">
      <c r="A2468" s="83" t="s">
        <v>2338</v>
      </c>
      <c r="B2468" s="84" t="s">
        <v>1249</v>
      </c>
      <c r="C2468" s="34">
        <v>3102200000582</v>
      </c>
      <c r="D2468" s="35">
        <v>3157.56</v>
      </c>
      <c r="E2468" s="67">
        <f t="shared" si="76"/>
        <v>410.4828</v>
      </c>
      <c r="F2468" s="68">
        <v>0.13</v>
      </c>
      <c r="G2468" s="65"/>
      <c r="H2468" s="65" t="s">
        <v>2266</v>
      </c>
      <c r="I2468" s="127">
        <v>44589</v>
      </c>
      <c r="J2468" s="66" t="s">
        <v>2322</v>
      </c>
      <c r="K2468" s="83" t="s">
        <v>4638</v>
      </c>
      <c r="L2468" s="30">
        <v>53787</v>
      </c>
      <c r="M2468" s="83" t="str">
        <f>VLOOKUP(L2468,Kardex!$A$1:$I$4996,2,FALSE)</f>
        <v>SEGUROS</v>
      </c>
      <c r="N2468" s="83" t="str">
        <f>VLOOKUP(L2468,Kardex!$A$1:$I$4996,4,FALSE)</f>
        <v>SEGUROS</v>
      </c>
      <c r="O2468" s="83" t="str">
        <f>VLOOKUP(L2468,Kardex!$A$1:$I$4996,5,FALSE)</f>
        <v>SEGUROS</v>
      </c>
      <c r="P2468" s="49">
        <v>0.3</v>
      </c>
      <c r="Q2468" s="120">
        <f t="shared" si="77"/>
        <v>123.14483999999999</v>
      </c>
    </row>
    <row r="2469" spans="1:18" s="125" customFormat="1" ht="12" customHeight="1">
      <c r="A2469" s="83" t="s">
        <v>2311</v>
      </c>
      <c r="B2469" s="84" t="s">
        <v>1249</v>
      </c>
      <c r="C2469" s="34">
        <v>4011900204700</v>
      </c>
      <c r="D2469" s="35">
        <v>282.64</v>
      </c>
      <c r="E2469" s="67">
        <f t="shared" si="76"/>
        <v>42.395999999999994</v>
      </c>
      <c r="F2469" s="68">
        <v>0.15</v>
      </c>
      <c r="G2469" s="65"/>
      <c r="H2469" s="65" t="s">
        <v>2339</v>
      </c>
      <c r="I2469" s="127">
        <v>44589</v>
      </c>
      <c r="J2469" s="66" t="s">
        <v>2379</v>
      </c>
      <c r="K2469" s="83" t="s">
        <v>4406</v>
      </c>
      <c r="L2469" s="30">
        <v>61308</v>
      </c>
      <c r="M2469" s="83" t="str">
        <f>VLOOKUP(L2469,Kardex!$A$1:$I$4996,2,FALSE)</f>
        <v>TAPIA SALIDO JOSE FERNANDO</v>
      </c>
      <c r="N2469" s="83" t="str">
        <f>VLOOKUP(L2469,Kardex!$A$1:$I$4996,4,FALSE)</f>
        <v>ASESOR</v>
      </c>
      <c r="O2469" s="83" t="str">
        <f>VLOOKUP(L2469,Kardex!$A$1:$I$4996,5,FALSE)</f>
        <v>SON HERMOSILLO RAQUET</v>
      </c>
      <c r="P2469" s="49">
        <v>0.3</v>
      </c>
      <c r="Q2469" s="120">
        <f t="shared" si="77"/>
        <v>12.718799999999998</v>
      </c>
    </row>
    <row r="2470" spans="1:18" s="125" customFormat="1" ht="12" customHeight="1">
      <c r="A2470" s="83" t="s">
        <v>2311</v>
      </c>
      <c r="B2470" s="84" t="s">
        <v>1249</v>
      </c>
      <c r="C2470" s="34">
        <v>4011900204865</v>
      </c>
      <c r="D2470" s="35">
        <v>415.75</v>
      </c>
      <c r="E2470" s="67">
        <f t="shared" si="76"/>
        <v>62.362499999999997</v>
      </c>
      <c r="F2470" s="68">
        <v>0.15</v>
      </c>
      <c r="G2470" s="65"/>
      <c r="H2470" s="65" t="s">
        <v>2339</v>
      </c>
      <c r="I2470" s="127">
        <v>44589</v>
      </c>
      <c r="J2470" s="66" t="s">
        <v>2379</v>
      </c>
      <c r="K2470" s="83" t="s">
        <v>2683</v>
      </c>
      <c r="L2470" s="30">
        <v>62897</v>
      </c>
      <c r="M2470" s="83" t="str">
        <f>VLOOKUP(L2470,Kardex!$A$1:$I$4996,2,FALSE)</f>
        <v>GUERRERO NUÑEZ VIRIDIANA SHARAY</v>
      </c>
      <c r="N2470" s="83" t="str">
        <f>VLOOKUP(L2470,Kardex!$A$1:$I$4996,4,FALSE)</f>
        <v>OPERADOR TELEFONICO</v>
      </c>
      <c r="O2470" s="83" t="str">
        <f>VLOOKUP(L2470,Kardex!$A$1:$I$4996,5,FALSE)</f>
        <v>SERVICIOS CAT</v>
      </c>
      <c r="P2470" s="49">
        <v>0.15</v>
      </c>
      <c r="Q2470" s="120">
        <f t="shared" si="77"/>
        <v>9.3543749999999992</v>
      </c>
      <c r="R2470" s="125">
        <f>VLOOKUP(C2470,'Historico Cat'!$D$2:$S$140,16,FALSE)</f>
        <v>95271136</v>
      </c>
    </row>
    <row r="2471" spans="1:18" s="125" customFormat="1" ht="12" customHeight="1">
      <c r="A2471" s="83" t="s">
        <v>2311</v>
      </c>
      <c r="B2471" s="84" t="s">
        <v>1249</v>
      </c>
      <c r="C2471" s="34">
        <v>4011900205041</v>
      </c>
      <c r="D2471" s="35">
        <v>389.55</v>
      </c>
      <c r="E2471" s="67">
        <f t="shared" si="76"/>
        <v>58.432499999999997</v>
      </c>
      <c r="F2471" s="68">
        <v>0.15</v>
      </c>
      <c r="G2471" s="65"/>
      <c r="H2471" s="65" t="s">
        <v>2339</v>
      </c>
      <c r="I2471" s="127">
        <v>44589</v>
      </c>
      <c r="J2471" s="66" t="s">
        <v>2379</v>
      </c>
      <c r="K2471" s="83" t="s">
        <v>2684</v>
      </c>
      <c r="L2471" s="30">
        <v>60369</v>
      </c>
      <c r="M2471" s="83" t="str">
        <f>VLOOKUP(L2471,Kardex!$A$1:$I$4996,2,FALSE)</f>
        <v>CASTILLO TORRES FRANCISCO JAVIER</v>
      </c>
      <c r="N2471" s="83" t="str">
        <f>VLOOKUP(L2471,Kardex!$A$1:$I$4996,4,FALSE)</f>
        <v>ASESOR SENIOR</v>
      </c>
      <c r="O2471" s="83" t="str">
        <f>VLOOKUP(L2471,Kardex!$A$1:$I$4996,5,FALSE)</f>
        <v>QROO CANCUN PLAZA HOLLYWOOD</v>
      </c>
      <c r="P2471" s="49">
        <v>0.3</v>
      </c>
      <c r="Q2471" s="120">
        <f t="shared" si="77"/>
        <v>17.52975</v>
      </c>
    </row>
    <row r="2472" spans="1:18" s="125" customFormat="1" ht="12" customHeight="1">
      <c r="A2472" s="83" t="s">
        <v>2311</v>
      </c>
      <c r="B2472" s="84" t="s">
        <v>1249</v>
      </c>
      <c r="C2472" s="34">
        <v>4011900205200</v>
      </c>
      <c r="D2472" s="35">
        <v>314.01</v>
      </c>
      <c r="E2472" s="67">
        <f t="shared" si="76"/>
        <v>47.101499999999994</v>
      </c>
      <c r="F2472" s="68">
        <v>0.15</v>
      </c>
      <c r="G2472" s="65"/>
      <c r="H2472" s="65" t="s">
        <v>2339</v>
      </c>
      <c r="I2472" s="127">
        <v>44589</v>
      </c>
      <c r="J2472" s="66" t="s">
        <v>2379</v>
      </c>
      <c r="K2472" s="83" t="s">
        <v>2699</v>
      </c>
      <c r="L2472" s="30">
        <v>52841</v>
      </c>
      <c r="M2472" s="83" t="str">
        <f>VLOOKUP(L2472,Kardex!$A$1:$I$4996,2,FALSE)</f>
        <v>HINOJOSA FREGOSO LUZ EUGENIA</v>
      </c>
      <c r="N2472" s="83" t="str">
        <f>VLOOKUP(L2472,Kardex!$A$1:$I$4996,4,FALSE)</f>
        <v>ASESOR</v>
      </c>
      <c r="O2472" s="83" t="str">
        <f>VLOOKUP(L2472,Kardex!$A$1:$I$4996,5,FALSE)</f>
        <v>JAL ZAPOPAN MARIANO OTERO</v>
      </c>
      <c r="P2472" s="49">
        <v>0.3</v>
      </c>
      <c r="Q2472" s="120">
        <f t="shared" si="77"/>
        <v>14.130449999999998</v>
      </c>
    </row>
    <row r="2473" spans="1:18" s="125" customFormat="1" ht="12" customHeight="1">
      <c r="A2473" s="83" t="s">
        <v>2311</v>
      </c>
      <c r="B2473" s="84" t="s">
        <v>1249</v>
      </c>
      <c r="C2473" s="34">
        <v>4011900205278</v>
      </c>
      <c r="D2473" s="35">
        <v>2515.92</v>
      </c>
      <c r="E2473" s="67">
        <f t="shared" si="76"/>
        <v>377.38799999999998</v>
      </c>
      <c r="F2473" s="68">
        <v>0.15</v>
      </c>
      <c r="G2473" s="65"/>
      <c r="H2473" s="65" t="s">
        <v>2308</v>
      </c>
      <c r="I2473" s="127">
        <v>44589</v>
      </c>
      <c r="J2473" s="66" t="s">
        <v>2379</v>
      </c>
      <c r="K2473" s="83" t="s">
        <v>4639</v>
      </c>
      <c r="L2473" s="30">
        <v>96353</v>
      </c>
      <c r="M2473" s="83" t="str">
        <f>VLOOKUP(L2473,Kardex!$A$1:$I$4996,2,FALSE)</f>
        <v>RODRIGUEZ HERNANDEZ BLANCA ESTELA</v>
      </c>
      <c r="N2473" s="83" t="str">
        <f>VLOOKUP(L2473,Kardex!$A$1:$I$4996,4,FALSE)</f>
        <v>ASESOR</v>
      </c>
      <c r="O2473" s="83" t="str">
        <f>VLOOKUP(L2473,Kardex!$A$1:$I$4996,5,FALSE)</f>
        <v>GTO SMA CENTRO</v>
      </c>
      <c r="P2473" s="49">
        <v>0.3</v>
      </c>
      <c r="Q2473" s="120">
        <f t="shared" si="77"/>
        <v>113.21639999999999</v>
      </c>
    </row>
    <row r="2474" spans="1:18" s="125" customFormat="1" ht="12" customHeight="1">
      <c r="A2474" s="83" t="s">
        <v>2311</v>
      </c>
      <c r="B2474" s="84" t="s">
        <v>1249</v>
      </c>
      <c r="C2474" s="34">
        <v>4011900211198</v>
      </c>
      <c r="D2474" s="35">
        <v>347.77</v>
      </c>
      <c r="E2474" s="67">
        <f t="shared" si="76"/>
        <v>52.165499999999994</v>
      </c>
      <c r="F2474" s="68">
        <v>0.15</v>
      </c>
      <c r="G2474" s="65"/>
      <c r="H2474" s="65" t="s">
        <v>2339</v>
      </c>
      <c r="I2474" s="127">
        <v>44589</v>
      </c>
      <c r="J2474" s="66" t="s">
        <v>2379</v>
      </c>
      <c r="K2474" s="83" t="s">
        <v>2700</v>
      </c>
      <c r="L2474" s="30">
        <v>53954</v>
      </c>
      <c r="M2474" s="83" t="str">
        <f>VLOOKUP(L2474,Kardex!$A$1:$I$4996,2,FALSE)</f>
        <v>GARCIA URQUIZA MARINES</v>
      </c>
      <c r="N2474" s="83" t="str">
        <f>VLOOKUP(L2474,Kardex!$A$1:$I$4996,4,FALSE)</f>
        <v>ASESOR</v>
      </c>
      <c r="O2474" s="83" t="str">
        <f>VLOOKUP(L2474,Kardex!$A$1:$I$4996,5,FALSE)</f>
        <v>QRO QUERETARO BERNARDO QUINTANA</v>
      </c>
      <c r="P2474" s="49">
        <v>0.3</v>
      </c>
      <c r="Q2474" s="120">
        <f t="shared" si="77"/>
        <v>15.649649999999998</v>
      </c>
    </row>
    <row r="2475" spans="1:18" s="125" customFormat="1" ht="12" customHeight="1">
      <c r="A2475" s="134" t="s">
        <v>2311</v>
      </c>
      <c r="B2475" s="135" t="s">
        <v>1249</v>
      </c>
      <c r="C2475" s="136">
        <v>4011900236418</v>
      </c>
      <c r="D2475" s="137">
        <v>278.8</v>
      </c>
      <c r="E2475" s="67">
        <f t="shared" si="76"/>
        <v>41.82</v>
      </c>
      <c r="F2475" s="68">
        <v>0.15</v>
      </c>
      <c r="G2475" s="135"/>
      <c r="H2475" s="135" t="s">
        <v>2339</v>
      </c>
      <c r="I2475" s="138">
        <v>44589</v>
      </c>
      <c r="J2475" s="66" t="s">
        <v>2379</v>
      </c>
      <c r="K2475" s="134" t="s">
        <v>2685</v>
      </c>
      <c r="L2475" s="139">
        <v>53200</v>
      </c>
      <c r="M2475" s="83" t="str">
        <f>VLOOKUP(L2475,Kardex!$A$1:$I$4996,2,FALSE)</f>
        <v>GARCIA ROJAS COLLAZO CAROLINA</v>
      </c>
      <c r="N2475" s="83" t="str">
        <f>VLOOKUP(L2475,Kardex!$A$1:$I$4996,4,FALSE)</f>
        <v>DIRECTOR DE CENTRO FINANCIERO</v>
      </c>
      <c r="O2475" s="83" t="str">
        <f>VLOOKUP(L2475,Kardex!$A$1:$I$4996,5,FALSE)</f>
        <v>JAL CHAPALA AJIJIC</v>
      </c>
      <c r="P2475" s="49">
        <v>0.3</v>
      </c>
      <c r="Q2475" s="120">
        <f t="shared" si="77"/>
        <v>12.545999999999999</v>
      </c>
    </row>
    <row r="2476" spans="1:18" s="125" customFormat="1" ht="12" customHeight="1">
      <c r="A2476" s="83" t="s">
        <v>2311</v>
      </c>
      <c r="B2476" s="84" t="s">
        <v>1249</v>
      </c>
      <c r="C2476" s="34">
        <v>4011900236770</v>
      </c>
      <c r="D2476" s="35">
        <v>356.71</v>
      </c>
      <c r="E2476" s="67">
        <f t="shared" si="76"/>
        <v>53.506499999999996</v>
      </c>
      <c r="F2476" s="68">
        <v>0.15</v>
      </c>
      <c r="G2476" s="65"/>
      <c r="H2476" s="65" t="s">
        <v>2339</v>
      </c>
      <c r="I2476" s="127">
        <v>44589</v>
      </c>
      <c r="J2476" s="66" t="s">
        <v>2379</v>
      </c>
      <c r="K2476" s="83" t="s">
        <v>2702</v>
      </c>
      <c r="L2476" s="30">
        <v>61511</v>
      </c>
      <c r="M2476" s="83" t="str">
        <f>VLOOKUP(L2476,Kardex!$A$1:$I$4996,2,FALSE)</f>
        <v>NORIEGA FERNANDEZ FRANCISCO</v>
      </c>
      <c r="N2476" s="83" t="str">
        <f>VLOOKUP(L2476,Kardex!$A$1:$I$4996,4,FALSE)</f>
        <v>ASESOR</v>
      </c>
      <c r="O2476" s="83" t="str">
        <f>VLOOKUP(L2476,Kardex!$A$1:$I$4996,5,FALSE)</f>
        <v>CD MX TERRAZA PEDREGAL</v>
      </c>
      <c r="P2476" s="49">
        <v>0.3</v>
      </c>
      <c r="Q2476" s="120">
        <f t="shared" si="77"/>
        <v>16.051949999999998</v>
      </c>
    </row>
    <row r="2477" spans="1:18" s="125" customFormat="1" ht="12" customHeight="1">
      <c r="A2477" s="83" t="s">
        <v>2311</v>
      </c>
      <c r="B2477" s="84" t="s">
        <v>1249</v>
      </c>
      <c r="C2477" s="34">
        <v>4011900237229</v>
      </c>
      <c r="D2477" s="35">
        <v>832.23</v>
      </c>
      <c r="E2477" s="67">
        <f t="shared" si="76"/>
        <v>124.83449999999999</v>
      </c>
      <c r="F2477" s="68">
        <v>0.15</v>
      </c>
      <c r="G2477" s="65"/>
      <c r="H2477" s="65" t="s">
        <v>2339</v>
      </c>
      <c r="I2477" s="127">
        <v>44589</v>
      </c>
      <c r="J2477" s="66" t="s">
        <v>2379</v>
      </c>
      <c r="K2477" s="83" t="s">
        <v>2543</v>
      </c>
      <c r="L2477" s="30">
        <v>60851</v>
      </c>
      <c r="M2477" s="83" t="str">
        <f>VLOOKUP(L2477,Kardex!$A$1:$I$4996,2,FALSE)</f>
        <v>ENG MANZANO JOSE ANTONIO</v>
      </c>
      <c r="N2477" s="83" t="str">
        <f>VLOOKUP(L2477,Kardex!$A$1:$I$4996,4,FALSE)</f>
        <v>ASESOR</v>
      </c>
      <c r="O2477" s="83" t="str">
        <f>VLOOKUP(L2477,Kardex!$A$1:$I$4996,5,FALSE)</f>
        <v>JAL GDL PLAZA MEXICO</v>
      </c>
      <c r="P2477" s="49">
        <v>0.3</v>
      </c>
      <c r="Q2477" s="120">
        <f t="shared" si="77"/>
        <v>37.450349999999993</v>
      </c>
    </row>
    <row r="2478" spans="1:18" s="125" customFormat="1" ht="12" customHeight="1">
      <c r="A2478" s="83" t="s">
        <v>2311</v>
      </c>
      <c r="B2478" s="84" t="s">
        <v>1249</v>
      </c>
      <c r="C2478" s="34">
        <v>4011900237286</v>
      </c>
      <c r="D2478" s="35">
        <v>667.51</v>
      </c>
      <c r="E2478" s="67">
        <f t="shared" si="76"/>
        <v>100.12649999999999</v>
      </c>
      <c r="F2478" s="68">
        <v>0.15</v>
      </c>
      <c r="G2478" s="65"/>
      <c r="H2478" s="65" t="s">
        <v>2339</v>
      </c>
      <c r="I2478" s="127">
        <v>44589</v>
      </c>
      <c r="J2478" s="66" t="s">
        <v>2379</v>
      </c>
      <c r="K2478" s="83" t="s">
        <v>2686</v>
      </c>
      <c r="L2478" s="30">
        <v>60353</v>
      </c>
      <c r="M2478" s="83" t="str">
        <f>VLOOKUP(L2478,Kardex!$A$1:$I$4996,2,FALSE)</f>
        <v>MANCILLA ESPINOSA JOSE MARIA</v>
      </c>
      <c r="N2478" s="83" t="str">
        <f>VLOOKUP(L2478,Kardex!$A$1:$I$4996,4,FALSE)</f>
        <v>SUBDIRECTOR DE CENTRO FINANCIERO</v>
      </c>
      <c r="O2478" s="83" t="str">
        <f>VLOOKUP(L2478,Kardex!$A$1:$I$4996,5,FALSE)</f>
        <v>CD MX SANTA FE GLEZ CAMARENA</v>
      </c>
      <c r="P2478" s="49">
        <v>0.3</v>
      </c>
      <c r="Q2478" s="120">
        <f t="shared" si="77"/>
        <v>30.037949999999995</v>
      </c>
    </row>
    <row r="2479" spans="1:18" s="125" customFormat="1" ht="12" customHeight="1">
      <c r="A2479" s="83" t="s">
        <v>2311</v>
      </c>
      <c r="B2479" s="84" t="s">
        <v>1249</v>
      </c>
      <c r="C2479" s="34">
        <v>4011900279619</v>
      </c>
      <c r="D2479" s="35">
        <v>698.04</v>
      </c>
      <c r="E2479" s="67">
        <f t="shared" si="76"/>
        <v>104.70599999999999</v>
      </c>
      <c r="F2479" s="68">
        <v>0.15</v>
      </c>
      <c r="G2479" s="65"/>
      <c r="H2479" s="65" t="s">
        <v>2339</v>
      </c>
      <c r="I2479" s="127">
        <v>44589</v>
      </c>
      <c r="J2479" s="66" t="s">
        <v>2379</v>
      </c>
      <c r="K2479" s="83" t="s">
        <v>2703</v>
      </c>
      <c r="L2479" s="30">
        <v>60539</v>
      </c>
      <c r="M2479" s="83" t="str">
        <f>VLOOKUP(L2479,Kardex!$A$1:$I$4996,2,FALSE)</f>
        <v>AGUILAR HORTA RODRIGO DE JESUS</v>
      </c>
      <c r="N2479" s="83" t="str">
        <f>VLOOKUP(L2479,Kardex!$A$1:$I$4996,4,FALSE)</f>
        <v>ASESOR</v>
      </c>
      <c r="O2479" s="83" t="str">
        <f>VLOOKUP(L2479,Kardex!$A$1:$I$4996,5,FALSE)</f>
        <v>CD MX SANTA FE BANCO PB</v>
      </c>
      <c r="P2479" s="49">
        <v>0.3</v>
      </c>
      <c r="Q2479" s="120">
        <f t="shared" si="77"/>
        <v>31.411799999999996</v>
      </c>
    </row>
    <row r="2480" spans="1:18" s="125" customFormat="1" ht="12" customHeight="1">
      <c r="A2480" s="83" t="s">
        <v>2311</v>
      </c>
      <c r="B2480" s="84" t="s">
        <v>1249</v>
      </c>
      <c r="C2480" s="34">
        <v>4011900305577</v>
      </c>
      <c r="D2480" s="35">
        <v>1508.89</v>
      </c>
      <c r="E2480" s="67">
        <f t="shared" si="76"/>
        <v>126.74</v>
      </c>
      <c r="F2480" s="68">
        <v>8.3995519885478723E-2</v>
      </c>
      <c r="G2480" s="65"/>
      <c r="H2480" s="65" t="s">
        <v>2308</v>
      </c>
      <c r="I2480" s="127">
        <v>44589</v>
      </c>
      <c r="J2480" s="66" t="s">
        <v>2379</v>
      </c>
      <c r="K2480" s="83" t="s">
        <v>4640</v>
      </c>
      <c r="L2480" s="30">
        <v>93327</v>
      </c>
      <c r="M2480" s="83" t="str">
        <f>VLOOKUP(L2480,Kardex!$A$1:$I$4996,2,FALSE)</f>
        <v>PLIEGO MARRON GABRIELA</v>
      </c>
      <c r="N2480" s="83" t="str">
        <f>VLOOKUP(L2480,Kardex!$A$1:$I$4996,4,FALSE)</f>
        <v>ASESOR SENIOR</v>
      </c>
      <c r="O2480" s="83" t="str">
        <f>VLOOKUP(L2480,Kardex!$A$1:$I$4996,5,FALSE)</f>
        <v>QRO QUERETARO BERNARDO QUINTANA</v>
      </c>
      <c r="P2480" s="49">
        <v>0.3</v>
      </c>
      <c r="Q2480" s="120">
        <f t="shared" si="77"/>
        <v>38.021999999999998</v>
      </c>
    </row>
    <row r="2481" spans="1:18" s="125" customFormat="1" ht="12" customHeight="1">
      <c r="A2481" s="83" t="s">
        <v>2311</v>
      </c>
      <c r="B2481" s="84" t="s">
        <v>1249</v>
      </c>
      <c r="C2481" s="34">
        <v>4011900401730</v>
      </c>
      <c r="D2481" s="35">
        <v>-5331.73</v>
      </c>
      <c r="E2481" s="67">
        <f t="shared" si="76"/>
        <v>-799.75949999999989</v>
      </c>
      <c r="F2481" s="68">
        <v>0.15</v>
      </c>
      <c r="G2481" s="65"/>
      <c r="H2481" s="65" t="s">
        <v>2266</v>
      </c>
      <c r="I2481" s="127">
        <v>44589</v>
      </c>
      <c r="J2481" s="66" t="s">
        <v>2379</v>
      </c>
      <c r="K2481" s="83" t="s">
        <v>4497</v>
      </c>
      <c r="L2481" s="30">
        <v>11111</v>
      </c>
      <c r="M2481" s="83" t="str">
        <f>VLOOKUP(L2481,Kardex!$A$1:$I$4996,2,FALSE)</f>
        <v>ARRENDADORA</v>
      </c>
      <c r="N2481" s="83" t="str">
        <f>VLOOKUP(L2481,Kardex!$A$1:$I$4996,4,FALSE)</f>
        <v>ARRENDADORA</v>
      </c>
      <c r="O2481" s="83" t="str">
        <f>VLOOKUP(L2481,Kardex!$A$1:$I$4996,5,FALSE)</f>
        <v>ARRENDADORA</v>
      </c>
      <c r="P2481" s="49">
        <v>0.3</v>
      </c>
      <c r="Q2481" s="120">
        <f t="shared" si="77"/>
        <v>-239.92784999999995</v>
      </c>
    </row>
    <row r="2482" spans="1:18" s="125" customFormat="1" ht="12" customHeight="1">
      <c r="A2482" s="83" t="s">
        <v>2311</v>
      </c>
      <c r="B2482" s="84" t="s">
        <v>1249</v>
      </c>
      <c r="C2482" s="34">
        <v>4011900469226</v>
      </c>
      <c r="D2482" s="35">
        <v>442.17</v>
      </c>
      <c r="E2482" s="67">
        <f t="shared" si="76"/>
        <v>66.325500000000005</v>
      </c>
      <c r="F2482" s="68">
        <v>0.15</v>
      </c>
      <c r="G2482" s="65"/>
      <c r="H2482" s="65" t="s">
        <v>2339</v>
      </c>
      <c r="I2482" s="127">
        <v>44589</v>
      </c>
      <c r="J2482" s="66" t="s">
        <v>2379</v>
      </c>
      <c r="K2482" s="83" t="s">
        <v>2689</v>
      </c>
      <c r="L2482" s="30">
        <v>63648</v>
      </c>
      <c r="M2482" s="83" t="str">
        <f>VLOOKUP(L2482,Kardex!$A$1:$I$4996,2,FALSE)</f>
        <v>CALLEJA CHARVEL ANTONIO</v>
      </c>
      <c r="N2482" s="83" t="str">
        <f>VLOOKUP(L2482,Kardex!$A$1:$I$4996,4,FALSE)</f>
        <v>ASESOR</v>
      </c>
      <c r="O2482" s="83" t="str">
        <f>VLOOKUP(L2482,Kardex!$A$1:$I$4996,5,FALSE)</f>
        <v>BAJA</v>
      </c>
      <c r="P2482" s="49">
        <v>0.3</v>
      </c>
      <c r="Q2482" s="120">
        <f t="shared" si="77"/>
        <v>19.897650000000002</v>
      </c>
    </row>
    <row r="2483" spans="1:18" s="125" customFormat="1" ht="12" customHeight="1">
      <c r="A2483" s="83" t="s">
        <v>2311</v>
      </c>
      <c r="B2483" s="84" t="s">
        <v>1249</v>
      </c>
      <c r="C2483" s="34">
        <v>4011900484483</v>
      </c>
      <c r="D2483" s="35">
        <v>662.12</v>
      </c>
      <c r="E2483" s="67">
        <f t="shared" si="76"/>
        <v>99.317999999999998</v>
      </c>
      <c r="F2483" s="68">
        <v>0.15</v>
      </c>
      <c r="G2483" s="65"/>
      <c r="H2483" s="65" t="s">
        <v>2339</v>
      </c>
      <c r="I2483" s="127">
        <v>44589</v>
      </c>
      <c r="J2483" s="66" t="s">
        <v>2379</v>
      </c>
      <c r="K2483" s="83" t="s">
        <v>3735</v>
      </c>
      <c r="L2483" s="30">
        <v>97229</v>
      </c>
      <c r="M2483" s="83" t="str">
        <f>VLOOKUP(L2483,Kardex!$A$1:$I$4996,2,FALSE)</f>
        <v>OLMEDO CUEVAS AMANDA GABRIELA</v>
      </c>
      <c r="N2483" s="83" t="str">
        <f>VLOOKUP(L2483,Kardex!$A$1:$I$4996,4,FALSE)</f>
        <v>ASESOR SENIOR</v>
      </c>
      <c r="O2483" s="83" t="str">
        <f>VLOOKUP(L2483,Kardex!$A$1:$I$4996,5,FALSE)</f>
        <v>JAL ZAPOPAN PLAZA PATRIA</v>
      </c>
      <c r="P2483" s="49">
        <v>0.3</v>
      </c>
      <c r="Q2483" s="120">
        <f t="shared" si="77"/>
        <v>29.795399999999997</v>
      </c>
    </row>
    <row r="2484" spans="1:18" s="125" customFormat="1" ht="12" customHeight="1">
      <c r="A2484" s="83" t="s">
        <v>2311</v>
      </c>
      <c r="B2484" s="84" t="s">
        <v>1249</v>
      </c>
      <c r="C2484" s="34">
        <v>4011900499243</v>
      </c>
      <c r="D2484" s="35">
        <v>290.98</v>
      </c>
      <c r="E2484" s="67">
        <f t="shared" si="76"/>
        <v>43.646999999999998</v>
      </c>
      <c r="F2484" s="68">
        <v>0.15</v>
      </c>
      <c r="G2484" s="65"/>
      <c r="H2484" s="65" t="s">
        <v>2339</v>
      </c>
      <c r="I2484" s="127">
        <v>44589</v>
      </c>
      <c r="J2484" s="66" t="s">
        <v>2379</v>
      </c>
      <c r="K2484" s="83" t="s">
        <v>2690</v>
      </c>
      <c r="L2484" s="30">
        <v>61815</v>
      </c>
      <c r="M2484" s="83" t="str">
        <f>VLOOKUP(L2484,Kardex!$A$1:$I$4996,2,FALSE)</f>
        <v>RODRIGUEZ AVIÑA MARISOL ALEJANDRA</v>
      </c>
      <c r="N2484" s="83" t="str">
        <f>VLOOKUP(L2484,Kardex!$A$1:$I$4996,4,FALSE)</f>
        <v>OPERADOR TELEFONICO</v>
      </c>
      <c r="O2484" s="83" t="str">
        <f>VLOOKUP(L2484,Kardex!$A$1:$I$4996,5,FALSE)</f>
        <v>SERVICIOS CAT</v>
      </c>
      <c r="P2484" s="49">
        <v>0.3</v>
      </c>
      <c r="Q2484" s="120">
        <f t="shared" si="77"/>
        <v>13.094099999999999</v>
      </c>
      <c r="R2484" s="125">
        <f>VLOOKUP(C2484,'Historico Cat'!$D$2:$S$140,16,FALSE)</f>
        <v>0</v>
      </c>
    </row>
    <row r="2485" spans="1:18" s="125" customFormat="1" ht="12" customHeight="1">
      <c r="A2485" s="83" t="s">
        <v>2311</v>
      </c>
      <c r="B2485" s="84" t="s">
        <v>1249</v>
      </c>
      <c r="C2485" s="34">
        <v>4011900502177</v>
      </c>
      <c r="D2485" s="35">
        <v>793.45</v>
      </c>
      <c r="E2485" s="67">
        <f t="shared" si="76"/>
        <v>119.0175</v>
      </c>
      <c r="F2485" s="68">
        <v>0.15</v>
      </c>
      <c r="G2485" s="65"/>
      <c r="H2485" s="65" t="s">
        <v>2339</v>
      </c>
      <c r="I2485" s="127">
        <v>44589</v>
      </c>
      <c r="J2485" s="66" t="s">
        <v>2379</v>
      </c>
      <c r="K2485" s="83" t="s">
        <v>2691</v>
      </c>
      <c r="L2485" s="30">
        <v>60368</v>
      </c>
      <c r="M2485" s="83" t="str">
        <f>VLOOKUP(L2485,Kardex!$A$1:$I$4996,2,FALSE)</f>
        <v>CERVANTES RAMIREZ ERICKA DOLORES</v>
      </c>
      <c r="N2485" s="83" t="str">
        <f>VLOOKUP(L2485,Kardex!$A$1:$I$4996,4,FALSE)</f>
        <v>SUBDIRECTOR DE PROMOCION</v>
      </c>
      <c r="O2485" s="83" t="str">
        <f>VLOOKUP(L2485,Kardex!$A$1:$I$4996,5,FALSE)</f>
        <v>EDO MEX TECAMACHALCO</v>
      </c>
      <c r="P2485" s="49">
        <v>0.3</v>
      </c>
      <c r="Q2485" s="120">
        <f t="shared" si="77"/>
        <v>35.705249999999999</v>
      </c>
    </row>
    <row r="2486" spans="1:18" s="125" customFormat="1" ht="12" customHeight="1">
      <c r="A2486" s="83" t="s">
        <v>2311</v>
      </c>
      <c r="B2486" s="84" t="s">
        <v>1249</v>
      </c>
      <c r="C2486" s="34">
        <v>4012000006663</v>
      </c>
      <c r="D2486" s="35">
        <v>5748.36</v>
      </c>
      <c r="E2486" s="67">
        <f t="shared" si="76"/>
        <v>862.25399999999991</v>
      </c>
      <c r="F2486" s="68">
        <v>0.15</v>
      </c>
      <c r="G2486" s="65"/>
      <c r="H2486" s="65" t="s">
        <v>2266</v>
      </c>
      <c r="I2486" s="127">
        <v>44589</v>
      </c>
      <c r="J2486" s="66" t="s">
        <v>2379</v>
      </c>
      <c r="K2486" s="83" t="s">
        <v>4641</v>
      </c>
      <c r="L2486" s="30">
        <v>62716</v>
      </c>
      <c r="M2486" s="83" t="str">
        <f>VLOOKUP(L2486,Kardex!$A$1:$I$4996,2,FALSE)</f>
        <v>PEREZ GONZALEZ MARIA GUADALUPE</v>
      </c>
      <c r="N2486" s="83" t="str">
        <f>VLOOKUP(L2486,Kardex!$A$1:$I$4996,4,FALSE)</f>
        <v>ASESOR CAMBIOS</v>
      </c>
      <c r="O2486" s="83" t="str">
        <f>VLOOKUP(L2486,Kardex!$A$1:$I$4996,5,FALSE)</f>
        <v>BAJA</v>
      </c>
      <c r="P2486" s="49">
        <v>0.3</v>
      </c>
      <c r="Q2486" s="120">
        <f t="shared" si="77"/>
        <v>258.67619999999994</v>
      </c>
    </row>
    <row r="2487" spans="1:18" s="125" customFormat="1" ht="12" customHeight="1">
      <c r="A2487" s="83" t="s">
        <v>2311</v>
      </c>
      <c r="B2487" s="84" t="s">
        <v>1249</v>
      </c>
      <c r="C2487" s="34">
        <v>4012000011695</v>
      </c>
      <c r="D2487" s="35">
        <v>4702.8100000000004</v>
      </c>
      <c r="E2487" s="67">
        <f t="shared" si="76"/>
        <v>705.42150000000004</v>
      </c>
      <c r="F2487" s="68">
        <v>0.15</v>
      </c>
      <c r="G2487" s="65"/>
      <c r="H2487" s="65" t="s">
        <v>2266</v>
      </c>
      <c r="I2487" s="127">
        <v>44589</v>
      </c>
      <c r="J2487" s="66" t="s">
        <v>2379</v>
      </c>
      <c r="K2487" s="83" t="s">
        <v>4642</v>
      </c>
      <c r="L2487" s="30">
        <v>91412</v>
      </c>
      <c r="M2487" s="83" t="str">
        <f>VLOOKUP(L2487,Kardex!$A$1:$I$4996,2,FALSE)</f>
        <v>DE LA MORA SANCHEZ MARIO ALEJANDRO</v>
      </c>
      <c r="N2487" s="83" t="str">
        <f>VLOOKUP(L2487,Kardex!$A$1:$I$4996,4,FALSE)</f>
        <v>ASESOR SENIOR</v>
      </c>
      <c r="O2487" s="83" t="str">
        <f>VLOOKUP(L2487,Kardex!$A$1:$I$4996,5,FALSE)</f>
        <v>JAL ZAPOPAN MARIANO OTERO</v>
      </c>
      <c r="P2487" s="49">
        <v>0.3</v>
      </c>
      <c r="Q2487" s="120">
        <f t="shared" si="77"/>
        <v>211.62645000000001</v>
      </c>
    </row>
    <row r="2488" spans="1:18" s="125" customFormat="1" ht="12" customHeight="1">
      <c r="A2488" s="83" t="s">
        <v>2311</v>
      </c>
      <c r="B2488" s="84" t="s">
        <v>1249</v>
      </c>
      <c r="C2488" s="34">
        <v>4012000021413</v>
      </c>
      <c r="D2488" s="35">
        <v>9678.01</v>
      </c>
      <c r="E2488" s="67">
        <f t="shared" si="76"/>
        <v>1451.7014999999999</v>
      </c>
      <c r="F2488" s="68">
        <v>0.15</v>
      </c>
      <c r="G2488" s="65"/>
      <c r="H2488" s="65" t="s">
        <v>2266</v>
      </c>
      <c r="I2488" s="127">
        <v>44589</v>
      </c>
      <c r="J2488" s="66" t="s">
        <v>2379</v>
      </c>
      <c r="K2488" s="83" t="s">
        <v>2521</v>
      </c>
      <c r="L2488" s="30">
        <v>11111</v>
      </c>
      <c r="M2488" s="83" t="str">
        <f>VLOOKUP(L2488,Kardex!$A$1:$I$4996,2,FALSE)</f>
        <v>ARRENDADORA</v>
      </c>
      <c r="N2488" s="83" t="str">
        <f>VLOOKUP(L2488,Kardex!$A$1:$I$4996,4,FALSE)</f>
        <v>ARRENDADORA</v>
      </c>
      <c r="O2488" s="83" t="str">
        <f>VLOOKUP(L2488,Kardex!$A$1:$I$4996,5,FALSE)</f>
        <v>ARRENDADORA</v>
      </c>
      <c r="P2488" s="49">
        <v>0.3</v>
      </c>
      <c r="Q2488" s="120">
        <f t="shared" si="77"/>
        <v>435.51044999999993</v>
      </c>
    </row>
    <row r="2489" spans="1:18" s="125" customFormat="1" ht="12" customHeight="1">
      <c r="A2489" s="83" t="s">
        <v>2311</v>
      </c>
      <c r="B2489" s="84" t="s">
        <v>1249</v>
      </c>
      <c r="C2489" s="34">
        <v>4012000021431</v>
      </c>
      <c r="D2489" s="35">
        <v>9222.7000000000007</v>
      </c>
      <c r="E2489" s="67">
        <f t="shared" ref="E2489:E2552" si="78">+D2489*F2489</f>
        <v>1383.405</v>
      </c>
      <c r="F2489" s="68">
        <v>0.15</v>
      </c>
      <c r="G2489" s="65"/>
      <c r="H2489" s="65" t="s">
        <v>2266</v>
      </c>
      <c r="I2489" s="127">
        <v>44589</v>
      </c>
      <c r="J2489" s="66" t="s">
        <v>2379</v>
      </c>
      <c r="K2489" s="83" t="s">
        <v>2521</v>
      </c>
      <c r="L2489" s="30">
        <v>11111</v>
      </c>
      <c r="M2489" s="83" t="str">
        <f>VLOOKUP(L2489,Kardex!$A$1:$I$4996,2,FALSE)</f>
        <v>ARRENDADORA</v>
      </c>
      <c r="N2489" s="83" t="str">
        <f>VLOOKUP(L2489,Kardex!$A$1:$I$4996,4,FALSE)</f>
        <v>ARRENDADORA</v>
      </c>
      <c r="O2489" s="83" t="str">
        <f>VLOOKUP(L2489,Kardex!$A$1:$I$4996,5,FALSE)</f>
        <v>ARRENDADORA</v>
      </c>
      <c r="P2489" s="49">
        <v>0.3</v>
      </c>
      <c r="Q2489" s="120">
        <f t="shared" ref="Q2489:Q2552" si="79">E2489*P2489</f>
        <v>415.0215</v>
      </c>
    </row>
    <row r="2490" spans="1:18" s="125" customFormat="1" ht="12" customHeight="1">
      <c r="A2490" s="83" t="s">
        <v>2311</v>
      </c>
      <c r="B2490" s="84" t="s">
        <v>1249</v>
      </c>
      <c r="C2490" s="34">
        <v>4012000024174</v>
      </c>
      <c r="D2490" s="35">
        <v>14001.88</v>
      </c>
      <c r="E2490" s="67">
        <f t="shared" si="78"/>
        <v>2100.2819999999997</v>
      </c>
      <c r="F2490" s="68">
        <v>0.15</v>
      </c>
      <c r="G2490" s="65"/>
      <c r="H2490" s="65" t="s">
        <v>2266</v>
      </c>
      <c r="I2490" s="127">
        <v>44589</v>
      </c>
      <c r="J2490" s="66" t="s">
        <v>2379</v>
      </c>
      <c r="K2490" s="83" t="s">
        <v>2521</v>
      </c>
      <c r="L2490" s="30">
        <v>11111</v>
      </c>
      <c r="M2490" s="83" t="str">
        <f>VLOOKUP(L2490,Kardex!$A$1:$I$4996,2,FALSE)</f>
        <v>ARRENDADORA</v>
      </c>
      <c r="N2490" s="83" t="str">
        <f>VLOOKUP(L2490,Kardex!$A$1:$I$4996,4,FALSE)</f>
        <v>ARRENDADORA</v>
      </c>
      <c r="O2490" s="83" t="str">
        <f>VLOOKUP(L2490,Kardex!$A$1:$I$4996,5,FALSE)</f>
        <v>ARRENDADORA</v>
      </c>
      <c r="P2490" s="49">
        <v>0.3</v>
      </c>
      <c r="Q2490" s="120">
        <f t="shared" si="79"/>
        <v>630.08459999999991</v>
      </c>
    </row>
    <row r="2491" spans="1:18" s="125" customFormat="1" ht="12" customHeight="1">
      <c r="A2491" s="83" t="s">
        <v>2311</v>
      </c>
      <c r="B2491" s="84" t="s">
        <v>1249</v>
      </c>
      <c r="C2491" s="34">
        <v>4012000026995</v>
      </c>
      <c r="D2491" s="35">
        <v>176.95</v>
      </c>
      <c r="E2491" s="67">
        <f t="shared" si="78"/>
        <v>26.542499999999997</v>
      </c>
      <c r="F2491" s="68">
        <v>0.15</v>
      </c>
      <c r="G2491" s="65"/>
      <c r="H2491" s="65" t="s">
        <v>2339</v>
      </c>
      <c r="I2491" s="127">
        <v>44589</v>
      </c>
      <c r="J2491" s="66" t="s">
        <v>2379</v>
      </c>
      <c r="K2491" s="83" t="s">
        <v>2706</v>
      </c>
      <c r="L2491" s="30">
        <v>99999</v>
      </c>
      <c r="M2491" s="83" t="str">
        <f>VLOOKUP(L2491,Kardex!$A$1:$I$4996,2,FALSE)</f>
        <v>SEGUROS</v>
      </c>
      <c r="N2491" s="83" t="str">
        <f>VLOOKUP(L2491,Kardex!$A$1:$I$4996,4,FALSE)</f>
        <v>SEGUROS</v>
      </c>
      <c r="O2491" s="83" t="str">
        <f>VLOOKUP(L2491,Kardex!$A$1:$I$4996,5,FALSE)</f>
        <v>SEGUROS</v>
      </c>
      <c r="P2491" s="49">
        <v>0.3</v>
      </c>
      <c r="Q2491" s="120">
        <f t="shared" si="79"/>
        <v>7.9627499999999989</v>
      </c>
    </row>
    <row r="2492" spans="1:18" s="125" customFormat="1" ht="12" customHeight="1">
      <c r="A2492" s="83" t="s">
        <v>2311</v>
      </c>
      <c r="B2492" s="84" t="s">
        <v>1249</v>
      </c>
      <c r="C2492" s="34">
        <v>4012000027709</v>
      </c>
      <c r="D2492" s="35">
        <v>10161.23</v>
      </c>
      <c r="E2492" s="67">
        <f t="shared" si="78"/>
        <v>1524.1844999999998</v>
      </c>
      <c r="F2492" s="68">
        <v>0.15</v>
      </c>
      <c r="G2492" s="65"/>
      <c r="H2492" s="65" t="s">
        <v>2266</v>
      </c>
      <c r="I2492" s="127">
        <v>44589</v>
      </c>
      <c r="J2492" s="66" t="s">
        <v>2379</v>
      </c>
      <c r="K2492" s="83" t="s">
        <v>2521</v>
      </c>
      <c r="L2492" s="30">
        <v>11111</v>
      </c>
      <c r="M2492" s="83" t="str">
        <f>VLOOKUP(L2492,Kardex!$A$1:$I$4996,2,FALSE)</f>
        <v>ARRENDADORA</v>
      </c>
      <c r="N2492" s="83" t="str">
        <f>VLOOKUP(L2492,Kardex!$A$1:$I$4996,4,FALSE)</f>
        <v>ARRENDADORA</v>
      </c>
      <c r="O2492" s="83" t="str">
        <f>VLOOKUP(L2492,Kardex!$A$1:$I$4996,5,FALSE)</f>
        <v>ARRENDADORA</v>
      </c>
      <c r="P2492" s="49">
        <v>0.3</v>
      </c>
      <c r="Q2492" s="120">
        <f t="shared" si="79"/>
        <v>457.25534999999996</v>
      </c>
    </row>
    <row r="2493" spans="1:18" s="125" customFormat="1" ht="12" customHeight="1">
      <c r="A2493" s="83" t="s">
        <v>2311</v>
      </c>
      <c r="B2493" s="84" t="s">
        <v>1249</v>
      </c>
      <c r="C2493" s="34">
        <v>4012000027738</v>
      </c>
      <c r="D2493" s="35">
        <v>2488.12</v>
      </c>
      <c r="E2493" s="67">
        <f t="shared" si="78"/>
        <v>373.21799999999996</v>
      </c>
      <c r="F2493" s="68">
        <v>0.15</v>
      </c>
      <c r="G2493" s="65"/>
      <c r="H2493" s="65" t="s">
        <v>2308</v>
      </c>
      <c r="I2493" s="127">
        <v>44589</v>
      </c>
      <c r="J2493" s="66" t="s">
        <v>2379</v>
      </c>
      <c r="K2493" s="83" t="s">
        <v>4643</v>
      </c>
      <c r="L2493" s="30">
        <v>99999</v>
      </c>
      <c r="M2493" s="83" t="str">
        <f>VLOOKUP(L2493,Kardex!$A$1:$I$4996,2,FALSE)</f>
        <v>SEGUROS</v>
      </c>
      <c r="N2493" s="83" t="str">
        <f>VLOOKUP(L2493,Kardex!$A$1:$I$4996,4,FALSE)</f>
        <v>SEGUROS</v>
      </c>
      <c r="O2493" s="83" t="str">
        <f>VLOOKUP(L2493,Kardex!$A$1:$I$4996,5,FALSE)</f>
        <v>SEGUROS</v>
      </c>
      <c r="P2493" s="49">
        <v>0.3</v>
      </c>
      <c r="Q2493" s="120">
        <f t="shared" si="79"/>
        <v>111.96539999999999</v>
      </c>
    </row>
    <row r="2494" spans="1:18" s="125" customFormat="1" ht="12" customHeight="1">
      <c r="A2494" s="83" t="s">
        <v>2311</v>
      </c>
      <c r="B2494" s="84" t="s">
        <v>1249</v>
      </c>
      <c r="C2494" s="34">
        <v>4012000029181</v>
      </c>
      <c r="D2494" s="35">
        <v>7453.58</v>
      </c>
      <c r="E2494" s="67">
        <f t="shared" si="78"/>
        <v>1118.037</v>
      </c>
      <c r="F2494" s="68">
        <v>0.15</v>
      </c>
      <c r="G2494" s="65"/>
      <c r="H2494" s="65" t="s">
        <v>2266</v>
      </c>
      <c r="I2494" s="127">
        <v>44589</v>
      </c>
      <c r="J2494" s="66" t="s">
        <v>2379</v>
      </c>
      <c r="K2494" s="83" t="s">
        <v>4644</v>
      </c>
      <c r="L2494" s="30">
        <v>64180</v>
      </c>
      <c r="M2494" s="83" t="str">
        <f>VLOOKUP(L2494,Kardex!$A$1:$I$4996,2,FALSE)</f>
        <v>JOHNSTON PIMENTEL MARIA EVELINA</v>
      </c>
      <c r="N2494" s="83" t="str">
        <f>VLOOKUP(L2494,Kardex!$A$1:$I$4996,4,FALSE)</f>
        <v>ASESOR</v>
      </c>
      <c r="O2494" s="83" t="str">
        <f>VLOOKUP(L2494,Kardex!$A$1:$I$4996,5,FALSE)</f>
        <v>CD MX JULIO VERNE POLANCO</v>
      </c>
      <c r="P2494" s="49">
        <v>0.3</v>
      </c>
      <c r="Q2494" s="120">
        <f t="shared" si="79"/>
        <v>335.41109999999998</v>
      </c>
    </row>
    <row r="2495" spans="1:18" s="125" customFormat="1" ht="12" customHeight="1">
      <c r="A2495" s="83" t="s">
        <v>2311</v>
      </c>
      <c r="B2495" s="84" t="s">
        <v>1249</v>
      </c>
      <c r="C2495" s="34">
        <v>4012000032435</v>
      </c>
      <c r="D2495" s="35">
        <v>8632.1200000000008</v>
      </c>
      <c r="E2495" s="67">
        <f t="shared" si="78"/>
        <v>1294.818</v>
      </c>
      <c r="F2495" s="68">
        <v>0.15</v>
      </c>
      <c r="G2495" s="65"/>
      <c r="H2495" s="65" t="s">
        <v>2266</v>
      </c>
      <c r="I2495" s="127">
        <v>44589</v>
      </c>
      <c r="J2495" s="66" t="s">
        <v>2379</v>
      </c>
      <c r="K2495" s="83" t="s">
        <v>4645</v>
      </c>
      <c r="L2495" s="30">
        <v>63416</v>
      </c>
      <c r="M2495" s="83" t="str">
        <f>VLOOKUP(L2495,Kardex!$A$1:$I$4996,2,FALSE)</f>
        <v>CREDITO</v>
      </c>
      <c r="N2495" s="83" t="str">
        <f>VLOOKUP(L2495,Kardex!$A$1:$I$4996,4,FALSE)</f>
        <v>CREDITO</v>
      </c>
      <c r="O2495" s="83" t="str">
        <f>VLOOKUP(L2495,Kardex!$A$1:$I$4996,5,FALSE)</f>
        <v>CREDITO</v>
      </c>
      <c r="P2495" s="49">
        <v>0.3</v>
      </c>
      <c r="Q2495" s="120">
        <f t="shared" si="79"/>
        <v>388.44540000000001</v>
      </c>
    </row>
    <row r="2496" spans="1:18" s="125" customFormat="1" ht="12" customHeight="1">
      <c r="A2496" s="83" t="s">
        <v>2311</v>
      </c>
      <c r="B2496" s="84" t="s">
        <v>1249</v>
      </c>
      <c r="C2496" s="34">
        <v>4012000110190</v>
      </c>
      <c r="D2496" s="35">
        <v>253.67</v>
      </c>
      <c r="E2496" s="67">
        <f t="shared" si="78"/>
        <v>38.0505</v>
      </c>
      <c r="F2496" s="68">
        <v>0.15</v>
      </c>
      <c r="G2496" s="65"/>
      <c r="H2496" s="65" t="s">
        <v>2339</v>
      </c>
      <c r="I2496" s="127">
        <v>44589</v>
      </c>
      <c r="J2496" s="66" t="s">
        <v>2379</v>
      </c>
      <c r="K2496" s="83" t="s">
        <v>2707</v>
      </c>
      <c r="L2496" s="30">
        <v>63779</v>
      </c>
      <c r="M2496" s="83" t="str">
        <f>VLOOKUP(L2496,Kardex!$A$1:$I$4996,2,FALSE)</f>
        <v>BRITO PEDROZA PATRICIA ELIZABETH</v>
      </c>
      <c r="N2496" s="83" t="str">
        <f>VLOOKUP(L2496,Kardex!$A$1:$I$4996,4,FALSE)</f>
        <v>ASESOR SENIOR</v>
      </c>
      <c r="O2496" s="83" t="str">
        <f>VLOOKUP(L2496,Kardex!$A$1:$I$4996,5,FALSE)</f>
        <v>CD MX SANTA FE GLEZ CAMARENA</v>
      </c>
      <c r="P2496" s="49">
        <v>0.3</v>
      </c>
      <c r="Q2496" s="120">
        <f t="shared" si="79"/>
        <v>11.415149999999999</v>
      </c>
    </row>
    <row r="2497" spans="1:18" s="125" customFormat="1" ht="12" customHeight="1">
      <c r="A2497" s="83" t="s">
        <v>2311</v>
      </c>
      <c r="B2497" s="84" t="s">
        <v>1249</v>
      </c>
      <c r="C2497" s="34">
        <v>4012000213840</v>
      </c>
      <c r="D2497" s="35">
        <v>934.66</v>
      </c>
      <c r="E2497" s="67">
        <f t="shared" si="78"/>
        <v>140.19899999999998</v>
      </c>
      <c r="F2497" s="68">
        <v>0.15</v>
      </c>
      <c r="G2497" s="65"/>
      <c r="H2497" s="65" t="s">
        <v>2339</v>
      </c>
      <c r="I2497" s="127">
        <v>44589</v>
      </c>
      <c r="J2497" s="66" t="s">
        <v>2379</v>
      </c>
      <c r="K2497" s="83" t="s">
        <v>2708</v>
      </c>
      <c r="L2497" s="30">
        <v>62072</v>
      </c>
      <c r="M2497" s="83" t="str">
        <f>VLOOKUP(L2497,Kardex!$A$1:$I$4996,2,FALSE)</f>
        <v>SANTOYO DEL CASTILLO ARIADNA AIDA</v>
      </c>
      <c r="N2497" s="83" t="str">
        <f>VLOOKUP(L2497,Kardex!$A$1:$I$4996,4,FALSE)</f>
        <v>ASESOR</v>
      </c>
      <c r="O2497" s="83" t="str">
        <f>VLOOKUP(L2497,Kardex!$A$1:$I$4996,5,FALSE)</f>
        <v>CD MX ALTAVISTA</v>
      </c>
      <c r="P2497" s="49">
        <v>0.3</v>
      </c>
      <c r="Q2497" s="120">
        <f t="shared" si="79"/>
        <v>42.059699999999992</v>
      </c>
    </row>
    <row r="2498" spans="1:18" s="125" customFormat="1" ht="12" customHeight="1">
      <c r="A2498" s="83" t="s">
        <v>2311</v>
      </c>
      <c r="B2498" s="84" t="s">
        <v>1249</v>
      </c>
      <c r="C2498" s="34">
        <v>4012000519270</v>
      </c>
      <c r="D2498" s="35">
        <v>592.41999999999996</v>
      </c>
      <c r="E2498" s="67">
        <f t="shared" si="78"/>
        <v>88.862999999999985</v>
      </c>
      <c r="F2498" s="68">
        <v>0.15</v>
      </c>
      <c r="G2498" s="65"/>
      <c r="H2498" s="65" t="s">
        <v>2339</v>
      </c>
      <c r="I2498" s="127">
        <v>44589</v>
      </c>
      <c r="J2498" s="66" t="s">
        <v>2379</v>
      </c>
      <c r="K2498" s="83" t="s">
        <v>2709</v>
      </c>
      <c r="L2498" s="30">
        <v>52294</v>
      </c>
      <c r="M2498" s="83" t="str">
        <f>VLOOKUP(L2498,Kardex!$A$1:$I$4996,2,FALSE)</f>
        <v>RODRIGUEZ SANCHEZ LAURA VERONICA</v>
      </c>
      <c r="N2498" s="83" t="str">
        <f>VLOOKUP(L2498,Kardex!$A$1:$I$4996,4,FALSE)</f>
        <v>ASESOR</v>
      </c>
      <c r="O2498" s="83" t="str">
        <f>VLOOKUP(L2498,Kardex!$A$1:$I$4996,5,FALSE)</f>
        <v>JAL GDL ARCOS VALLARTA</v>
      </c>
      <c r="P2498" s="49">
        <v>0.3</v>
      </c>
      <c r="Q2498" s="120">
        <f t="shared" si="79"/>
        <v>26.658899999999996</v>
      </c>
    </row>
    <row r="2499" spans="1:18" s="125" customFormat="1" ht="12" customHeight="1">
      <c r="A2499" s="83" t="s">
        <v>2311</v>
      </c>
      <c r="B2499" s="84" t="s">
        <v>1249</v>
      </c>
      <c r="C2499" s="34">
        <v>4012000572999</v>
      </c>
      <c r="D2499" s="35">
        <v>225.02</v>
      </c>
      <c r="E2499" s="67">
        <f t="shared" si="78"/>
        <v>33.753</v>
      </c>
      <c r="F2499" s="68">
        <v>0.15</v>
      </c>
      <c r="G2499" s="65"/>
      <c r="H2499" s="65" t="s">
        <v>2339</v>
      </c>
      <c r="I2499" s="127">
        <v>44589</v>
      </c>
      <c r="J2499" s="66" t="s">
        <v>2379</v>
      </c>
      <c r="K2499" s="83" t="s">
        <v>2693</v>
      </c>
      <c r="L2499" s="30">
        <v>61815</v>
      </c>
      <c r="M2499" s="83" t="str">
        <f>VLOOKUP(L2499,Kardex!$A$1:$I$4996,2,FALSE)</f>
        <v>RODRIGUEZ AVIÑA MARISOL ALEJANDRA</v>
      </c>
      <c r="N2499" s="83" t="str">
        <f>VLOOKUP(L2499,Kardex!$A$1:$I$4996,4,FALSE)</f>
        <v>OPERADOR TELEFONICO</v>
      </c>
      <c r="O2499" s="83" t="str">
        <f>VLOOKUP(L2499,Kardex!$A$1:$I$4996,5,FALSE)</f>
        <v>SERVICIOS CAT</v>
      </c>
      <c r="P2499" s="49">
        <v>0.15</v>
      </c>
      <c r="Q2499" s="120">
        <f t="shared" si="79"/>
        <v>5.0629499999999998</v>
      </c>
      <c r="R2499" s="125">
        <f>VLOOKUP(C2499,'Historico Cat'!$D$2:$S$140,16,FALSE)</f>
        <v>92556661</v>
      </c>
    </row>
    <row r="2500" spans="1:18" s="125" customFormat="1" ht="12" customHeight="1">
      <c r="A2500" s="83" t="s">
        <v>2311</v>
      </c>
      <c r="B2500" s="84" t="s">
        <v>1249</v>
      </c>
      <c r="C2500" s="34">
        <v>4012000590365</v>
      </c>
      <c r="D2500" s="35">
        <v>552.69000000000005</v>
      </c>
      <c r="E2500" s="67">
        <f t="shared" si="78"/>
        <v>82.903500000000008</v>
      </c>
      <c r="F2500" s="68">
        <v>0.15</v>
      </c>
      <c r="G2500" s="65"/>
      <c r="H2500" s="65" t="s">
        <v>2339</v>
      </c>
      <c r="I2500" s="127">
        <v>44589</v>
      </c>
      <c r="J2500" s="66" t="s">
        <v>2379</v>
      </c>
      <c r="K2500" s="83" t="s">
        <v>2711</v>
      </c>
      <c r="L2500" s="30">
        <v>62185</v>
      </c>
      <c r="M2500" s="83" t="str">
        <f>VLOOKUP(L2500,Kardex!$A$1:$I$4996,2,FALSE)</f>
        <v>POUCEL GARCIA VERONICA</v>
      </c>
      <c r="N2500" s="83" t="str">
        <f>VLOOKUP(L2500,Kardex!$A$1:$I$4996,4,FALSE)</f>
        <v>ASESOR SENIOR</v>
      </c>
      <c r="O2500" s="83" t="str">
        <f>VLOOKUP(L2500,Kardex!$A$1:$I$4996,5,FALSE)</f>
        <v>CD MX SANTA FE GLEZ CAMARENA</v>
      </c>
      <c r="P2500" s="49">
        <v>0.3</v>
      </c>
      <c r="Q2500" s="120">
        <f t="shared" si="79"/>
        <v>24.87105</v>
      </c>
    </row>
    <row r="2501" spans="1:18" s="125" customFormat="1" ht="12" customHeight="1">
      <c r="A2501" s="83" t="s">
        <v>2311</v>
      </c>
      <c r="B2501" s="84" t="s">
        <v>1249</v>
      </c>
      <c r="C2501" s="34">
        <v>4012000598906</v>
      </c>
      <c r="D2501" s="35">
        <v>343.42</v>
      </c>
      <c r="E2501" s="67">
        <f t="shared" si="78"/>
        <v>51.512999999999998</v>
      </c>
      <c r="F2501" s="68">
        <v>0.15</v>
      </c>
      <c r="G2501" s="65"/>
      <c r="H2501" s="65" t="s">
        <v>2339</v>
      </c>
      <c r="I2501" s="127">
        <v>44589</v>
      </c>
      <c r="J2501" s="66" t="s">
        <v>2379</v>
      </c>
      <c r="K2501" s="83" t="s">
        <v>2712</v>
      </c>
      <c r="L2501" s="30">
        <v>50853</v>
      </c>
      <c r="M2501" s="83" t="str">
        <f>VLOOKUP(L2501,Kardex!$A$1:$I$4996,2,FALSE)</f>
        <v>PEREZ GARCIA ROCIO DEL CARMEN</v>
      </c>
      <c r="N2501" s="83" t="str">
        <f>VLOOKUP(L2501,Kardex!$A$1:$I$4996,4,FALSE)</f>
        <v>ASESOR</v>
      </c>
      <c r="O2501" s="83" t="str">
        <f>VLOOKUP(L2501,Kardex!$A$1:$I$4996,5,FALSE)</f>
        <v>AGS AGUASCALIENTES NTE 509</v>
      </c>
      <c r="P2501" s="49">
        <v>0.3</v>
      </c>
      <c r="Q2501" s="120">
        <f t="shared" si="79"/>
        <v>15.453899999999999</v>
      </c>
    </row>
    <row r="2502" spans="1:18" s="125" customFormat="1" ht="12" customHeight="1">
      <c r="A2502" s="83" t="s">
        <v>2311</v>
      </c>
      <c r="B2502" s="84" t="s">
        <v>1249</v>
      </c>
      <c r="C2502" s="34">
        <v>4012100037874</v>
      </c>
      <c r="D2502" s="35">
        <v>5103.1099999999997</v>
      </c>
      <c r="E2502" s="67">
        <f t="shared" si="78"/>
        <v>765.46649999999988</v>
      </c>
      <c r="F2502" s="68">
        <v>0.15</v>
      </c>
      <c r="G2502" s="65"/>
      <c r="H2502" s="65" t="s">
        <v>2266</v>
      </c>
      <c r="I2502" s="127">
        <v>44589</v>
      </c>
      <c r="J2502" s="66" t="s">
        <v>2379</v>
      </c>
      <c r="K2502" s="83" t="s">
        <v>4646</v>
      </c>
      <c r="L2502" s="30">
        <v>64</v>
      </c>
      <c r="M2502" s="83" t="str">
        <f>VLOOKUP(L2502,Kardex!$A$1:$I$4996,2,FALSE)</f>
        <v>ARMAS DEL POZZO MAGALY</v>
      </c>
      <c r="N2502" s="83" t="str">
        <f>VLOOKUP(L2502,Kardex!$A$1:$I$4996,4,FALSE)</f>
        <v>SUBDIRECTOR DE PROMOCION</v>
      </c>
      <c r="O2502" s="83" t="str">
        <f>VLOOKUP(L2502,Kardex!$A$1:$I$4996,5,FALSE)</f>
        <v>QRO QUERETARO BERNARDO QUINTANA</v>
      </c>
      <c r="P2502" s="49">
        <v>0.3</v>
      </c>
      <c r="Q2502" s="120">
        <f t="shared" si="79"/>
        <v>229.63994999999997</v>
      </c>
    </row>
    <row r="2503" spans="1:18" s="125" customFormat="1" ht="12" customHeight="1">
      <c r="A2503" s="83" t="s">
        <v>2311</v>
      </c>
      <c r="B2503" s="84" t="s">
        <v>1249</v>
      </c>
      <c r="C2503" s="34">
        <v>4012100054198</v>
      </c>
      <c r="D2503" s="35">
        <v>8422.93</v>
      </c>
      <c r="E2503" s="67">
        <f t="shared" si="78"/>
        <v>1263.4395</v>
      </c>
      <c r="F2503" s="68">
        <v>0.15</v>
      </c>
      <c r="G2503" s="65"/>
      <c r="H2503" s="65" t="s">
        <v>2266</v>
      </c>
      <c r="I2503" s="127">
        <v>44589</v>
      </c>
      <c r="J2503" s="66" t="s">
        <v>2379</v>
      </c>
      <c r="K2503" s="83" t="s">
        <v>2521</v>
      </c>
      <c r="L2503" s="30">
        <v>11111</v>
      </c>
      <c r="M2503" s="83" t="str">
        <f>VLOOKUP(L2503,Kardex!$A$1:$I$4996,2,FALSE)</f>
        <v>ARRENDADORA</v>
      </c>
      <c r="N2503" s="83" t="str">
        <f>VLOOKUP(L2503,Kardex!$A$1:$I$4996,4,FALSE)</f>
        <v>ARRENDADORA</v>
      </c>
      <c r="O2503" s="83" t="str">
        <f>VLOOKUP(L2503,Kardex!$A$1:$I$4996,5,FALSE)</f>
        <v>ARRENDADORA</v>
      </c>
      <c r="P2503" s="49">
        <v>0.3</v>
      </c>
      <c r="Q2503" s="120">
        <f t="shared" si="79"/>
        <v>379.03184999999996</v>
      </c>
    </row>
    <row r="2504" spans="1:18" s="125" customFormat="1" ht="12" customHeight="1">
      <c r="A2504" s="83" t="s">
        <v>2311</v>
      </c>
      <c r="B2504" s="84" t="s">
        <v>1249</v>
      </c>
      <c r="C2504" s="34">
        <v>4012100054207</v>
      </c>
      <c r="D2504" s="35">
        <v>8422.93</v>
      </c>
      <c r="E2504" s="67">
        <f t="shared" si="78"/>
        <v>1263.4395</v>
      </c>
      <c r="F2504" s="68">
        <v>0.15</v>
      </c>
      <c r="G2504" s="65"/>
      <c r="H2504" s="65" t="s">
        <v>2266</v>
      </c>
      <c r="I2504" s="127">
        <v>44589</v>
      </c>
      <c r="J2504" s="66" t="s">
        <v>2379</v>
      </c>
      <c r="K2504" s="83" t="s">
        <v>2521</v>
      </c>
      <c r="L2504" s="30">
        <v>11111</v>
      </c>
      <c r="M2504" s="83" t="str">
        <f>VLOOKUP(L2504,Kardex!$A$1:$I$4996,2,FALSE)</f>
        <v>ARRENDADORA</v>
      </c>
      <c r="N2504" s="83" t="str">
        <f>VLOOKUP(L2504,Kardex!$A$1:$I$4996,4,FALSE)</f>
        <v>ARRENDADORA</v>
      </c>
      <c r="O2504" s="83" t="str">
        <f>VLOOKUP(L2504,Kardex!$A$1:$I$4996,5,FALSE)</f>
        <v>ARRENDADORA</v>
      </c>
      <c r="P2504" s="49">
        <v>0.3</v>
      </c>
      <c r="Q2504" s="120">
        <f t="shared" si="79"/>
        <v>379.03184999999996</v>
      </c>
    </row>
    <row r="2505" spans="1:18" s="125" customFormat="1" ht="12" customHeight="1">
      <c r="A2505" s="83" t="s">
        <v>2311</v>
      </c>
      <c r="B2505" s="84" t="s">
        <v>1249</v>
      </c>
      <c r="C2505" s="34">
        <v>4012100054212</v>
      </c>
      <c r="D2505" s="35">
        <v>8422.93</v>
      </c>
      <c r="E2505" s="67">
        <f t="shared" si="78"/>
        <v>1263.4395</v>
      </c>
      <c r="F2505" s="68">
        <v>0.15</v>
      </c>
      <c r="G2505" s="65"/>
      <c r="H2505" s="65" t="s">
        <v>2266</v>
      </c>
      <c r="I2505" s="127">
        <v>44589</v>
      </c>
      <c r="J2505" s="66" t="s">
        <v>2379</v>
      </c>
      <c r="K2505" s="83" t="s">
        <v>2521</v>
      </c>
      <c r="L2505" s="30">
        <v>11111</v>
      </c>
      <c r="M2505" s="83" t="str">
        <f>VLOOKUP(L2505,Kardex!$A$1:$I$4996,2,FALSE)</f>
        <v>ARRENDADORA</v>
      </c>
      <c r="N2505" s="83" t="str">
        <f>VLOOKUP(L2505,Kardex!$A$1:$I$4996,4,FALSE)</f>
        <v>ARRENDADORA</v>
      </c>
      <c r="O2505" s="83" t="str">
        <f>VLOOKUP(L2505,Kardex!$A$1:$I$4996,5,FALSE)</f>
        <v>ARRENDADORA</v>
      </c>
      <c r="P2505" s="49">
        <v>0.3</v>
      </c>
      <c r="Q2505" s="120">
        <f t="shared" si="79"/>
        <v>379.03184999999996</v>
      </c>
    </row>
    <row r="2506" spans="1:18" s="125" customFormat="1" ht="12" customHeight="1">
      <c r="A2506" s="83" t="s">
        <v>2311</v>
      </c>
      <c r="B2506" s="84" t="s">
        <v>1249</v>
      </c>
      <c r="C2506" s="34">
        <v>4012100054217</v>
      </c>
      <c r="D2506" s="35">
        <v>8422.93</v>
      </c>
      <c r="E2506" s="67">
        <f t="shared" si="78"/>
        <v>1263.4395</v>
      </c>
      <c r="F2506" s="68">
        <v>0.15</v>
      </c>
      <c r="G2506" s="65"/>
      <c r="H2506" s="65" t="s">
        <v>2266</v>
      </c>
      <c r="I2506" s="127">
        <v>44589</v>
      </c>
      <c r="J2506" s="66" t="s">
        <v>2379</v>
      </c>
      <c r="K2506" s="83" t="s">
        <v>2521</v>
      </c>
      <c r="L2506" s="30">
        <v>11111</v>
      </c>
      <c r="M2506" s="83" t="str">
        <f>VLOOKUP(L2506,Kardex!$A$1:$I$4996,2,FALSE)</f>
        <v>ARRENDADORA</v>
      </c>
      <c r="N2506" s="83" t="str">
        <f>VLOOKUP(L2506,Kardex!$A$1:$I$4996,4,FALSE)</f>
        <v>ARRENDADORA</v>
      </c>
      <c r="O2506" s="83" t="str">
        <f>VLOOKUP(L2506,Kardex!$A$1:$I$4996,5,FALSE)</f>
        <v>ARRENDADORA</v>
      </c>
      <c r="P2506" s="49">
        <v>0.3</v>
      </c>
      <c r="Q2506" s="120">
        <f t="shared" si="79"/>
        <v>379.03184999999996</v>
      </c>
    </row>
    <row r="2507" spans="1:18" s="125" customFormat="1" ht="12" customHeight="1">
      <c r="A2507" s="83" t="s">
        <v>2311</v>
      </c>
      <c r="B2507" s="84" t="s">
        <v>1249</v>
      </c>
      <c r="C2507" s="34">
        <v>4012100054222</v>
      </c>
      <c r="D2507" s="35">
        <v>8422.93</v>
      </c>
      <c r="E2507" s="67">
        <f t="shared" si="78"/>
        <v>1263.4395</v>
      </c>
      <c r="F2507" s="68">
        <v>0.15</v>
      </c>
      <c r="G2507" s="65"/>
      <c r="H2507" s="65" t="s">
        <v>2266</v>
      </c>
      <c r="I2507" s="127">
        <v>44589</v>
      </c>
      <c r="J2507" s="66" t="s">
        <v>2379</v>
      </c>
      <c r="K2507" s="83" t="s">
        <v>2521</v>
      </c>
      <c r="L2507" s="30">
        <v>11111</v>
      </c>
      <c r="M2507" s="83" t="str">
        <f>VLOOKUP(L2507,Kardex!$A$1:$I$4996,2,FALSE)</f>
        <v>ARRENDADORA</v>
      </c>
      <c r="N2507" s="83" t="str">
        <f>VLOOKUP(L2507,Kardex!$A$1:$I$4996,4,FALSE)</f>
        <v>ARRENDADORA</v>
      </c>
      <c r="O2507" s="83" t="str">
        <f>VLOOKUP(L2507,Kardex!$A$1:$I$4996,5,FALSE)</f>
        <v>ARRENDADORA</v>
      </c>
      <c r="P2507" s="49">
        <v>0.3</v>
      </c>
      <c r="Q2507" s="120">
        <f t="shared" si="79"/>
        <v>379.03184999999996</v>
      </c>
    </row>
    <row r="2508" spans="1:18" s="125" customFormat="1" ht="12" customHeight="1">
      <c r="A2508" s="83" t="s">
        <v>2311</v>
      </c>
      <c r="B2508" s="84" t="s">
        <v>1249</v>
      </c>
      <c r="C2508" s="34">
        <v>4012100054263</v>
      </c>
      <c r="D2508" s="35">
        <v>8422.93</v>
      </c>
      <c r="E2508" s="67">
        <f t="shared" si="78"/>
        <v>1263.4395</v>
      </c>
      <c r="F2508" s="68">
        <v>0.15</v>
      </c>
      <c r="G2508" s="65"/>
      <c r="H2508" s="65" t="s">
        <v>2266</v>
      </c>
      <c r="I2508" s="127">
        <v>44589</v>
      </c>
      <c r="J2508" s="66" t="s">
        <v>2379</v>
      </c>
      <c r="K2508" s="83" t="s">
        <v>2521</v>
      </c>
      <c r="L2508" s="30">
        <v>11111</v>
      </c>
      <c r="M2508" s="83" t="str">
        <f>VLOOKUP(L2508,Kardex!$A$1:$I$4996,2,FALSE)</f>
        <v>ARRENDADORA</v>
      </c>
      <c r="N2508" s="83" t="str">
        <f>VLOOKUP(L2508,Kardex!$A$1:$I$4996,4,FALSE)</f>
        <v>ARRENDADORA</v>
      </c>
      <c r="O2508" s="83" t="str">
        <f>VLOOKUP(L2508,Kardex!$A$1:$I$4996,5,FALSE)</f>
        <v>ARRENDADORA</v>
      </c>
      <c r="P2508" s="49">
        <v>0.3</v>
      </c>
      <c r="Q2508" s="120">
        <f t="shared" si="79"/>
        <v>379.03184999999996</v>
      </c>
    </row>
    <row r="2509" spans="1:18" s="125" customFormat="1" ht="12" customHeight="1">
      <c r="A2509" s="83" t="s">
        <v>2311</v>
      </c>
      <c r="B2509" s="84" t="s">
        <v>1249</v>
      </c>
      <c r="C2509" s="34">
        <v>4012100054282</v>
      </c>
      <c r="D2509" s="35">
        <v>8422.93</v>
      </c>
      <c r="E2509" s="67">
        <f t="shared" si="78"/>
        <v>1263.4395</v>
      </c>
      <c r="F2509" s="68">
        <v>0.15</v>
      </c>
      <c r="G2509" s="65"/>
      <c r="H2509" s="65" t="s">
        <v>2266</v>
      </c>
      <c r="I2509" s="127">
        <v>44589</v>
      </c>
      <c r="J2509" s="66" t="s">
        <v>2379</v>
      </c>
      <c r="K2509" s="83" t="s">
        <v>2521</v>
      </c>
      <c r="L2509" s="30">
        <v>11111</v>
      </c>
      <c r="M2509" s="83" t="str">
        <f>VLOOKUP(L2509,Kardex!$A$1:$I$4996,2,FALSE)</f>
        <v>ARRENDADORA</v>
      </c>
      <c r="N2509" s="83" t="str">
        <f>VLOOKUP(L2509,Kardex!$A$1:$I$4996,4,FALSE)</f>
        <v>ARRENDADORA</v>
      </c>
      <c r="O2509" s="83" t="str">
        <f>VLOOKUP(L2509,Kardex!$A$1:$I$4996,5,FALSE)</f>
        <v>ARRENDADORA</v>
      </c>
      <c r="P2509" s="49">
        <v>0.3</v>
      </c>
      <c r="Q2509" s="120">
        <f t="shared" si="79"/>
        <v>379.03184999999996</v>
      </c>
    </row>
    <row r="2510" spans="1:18" s="125" customFormat="1" ht="12" customHeight="1">
      <c r="A2510" s="83" t="s">
        <v>2311</v>
      </c>
      <c r="B2510" s="84" t="s">
        <v>1249</v>
      </c>
      <c r="C2510" s="34">
        <v>4012100054291</v>
      </c>
      <c r="D2510" s="35">
        <v>9150.4</v>
      </c>
      <c r="E2510" s="67">
        <f t="shared" si="78"/>
        <v>1372.56</v>
      </c>
      <c r="F2510" s="68">
        <v>0.15</v>
      </c>
      <c r="G2510" s="65"/>
      <c r="H2510" s="65" t="s">
        <v>2266</v>
      </c>
      <c r="I2510" s="127">
        <v>44589</v>
      </c>
      <c r="J2510" s="66" t="s">
        <v>2379</v>
      </c>
      <c r="K2510" s="83" t="s">
        <v>2521</v>
      </c>
      <c r="L2510" s="30">
        <v>11111</v>
      </c>
      <c r="M2510" s="83" t="str">
        <f>VLOOKUP(L2510,Kardex!$A$1:$I$4996,2,FALSE)</f>
        <v>ARRENDADORA</v>
      </c>
      <c r="N2510" s="83" t="str">
        <f>VLOOKUP(L2510,Kardex!$A$1:$I$4996,4,FALSE)</f>
        <v>ARRENDADORA</v>
      </c>
      <c r="O2510" s="83" t="str">
        <f>VLOOKUP(L2510,Kardex!$A$1:$I$4996,5,FALSE)</f>
        <v>ARRENDADORA</v>
      </c>
      <c r="P2510" s="49">
        <v>0.3</v>
      </c>
      <c r="Q2510" s="120">
        <f t="shared" si="79"/>
        <v>411.76799999999997</v>
      </c>
    </row>
    <row r="2511" spans="1:18" s="125" customFormat="1" ht="12" customHeight="1">
      <c r="A2511" s="134" t="s">
        <v>2311</v>
      </c>
      <c r="B2511" s="135" t="s">
        <v>1249</v>
      </c>
      <c r="C2511" s="136">
        <v>4012100054319</v>
      </c>
      <c r="D2511" s="137">
        <v>7816.1</v>
      </c>
      <c r="E2511" s="67">
        <f t="shared" si="78"/>
        <v>1172.415</v>
      </c>
      <c r="F2511" s="68">
        <v>0.15</v>
      </c>
      <c r="G2511" s="135"/>
      <c r="H2511" s="135" t="s">
        <v>2266</v>
      </c>
      <c r="I2511" s="138">
        <v>44589</v>
      </c>
      <c r="J2511" s="66" t="s">
        <v>2379</v>
      </c>
      <c r="K2511" s="134" t="s">
        <v>2521</v>
      </c>
      <c r="L2511" s="30">
        <v>11111</v>
      </c>
      <c r="M2511" s="83" t="str">
        <f>VLOOKUP(L2511,Kardex!$A$1:$I$4996,2,FALSE)</f>
        <v>ARRENDADORA</v>
      </c>
      <c r="N2511" s="83" t="str">
        <f>VLOOKUP(L2511,Kardex!$A$1:$I$4996,4,FALSE)</f>
        <v>ARRENDADORA</v>
      </c>
      <c r="O2511" s="83" t="str">
        <f>VLOOKUP(L2511,Kardex!$A$1:$I$4996,5,FALSE)</f>
        <v>ARRENDADORA</v>
      </c>
      <c r="P2511" s="49">
        <v>0.3</v>
      </c>
      <c r="Q2511" s="120">
        <f t="shared" si="79"/>
        <v>351.72449999999998</v>
      </c>
    </row>
    <row r="2512" spans="1:18" s="125" customFormat="1" ht="12" customHeight="1">
      <c r="A2512" s="83" t="s">
        <v>2311</v>
      </c>
      <c r="B2512" s="84" t="s">
        <v>1249</v>
      </c>
      <c r="C2512" s="34">
        <v>4012100054351</v>
      </c>
      <c r="D2512" s="35">
        <v>7816.1</v>
      </c>
      <c r="E2512" s="67">
        <f t="shared" si="78"/>
        <v>1172.415</v>
      </c>
      <c r="F2512" s="68">
        <v>0.15</v>
      </c>
      <c r="G2512" s="65"/>
      <c r="H2512" s="65" t="s">
        <v>2266</v>
      </c>
      <c r="I2512" s="127">
        <v>44589</v>
      </c>
      <c r="J2512" s="66" t="s">
        <v>2379</v>
      </c>
      <c r="K2512" s="83" t="s">
        <v>2521</v>
      </c>
      <c r="L2512" s="30">
        <v>11111</v>
      </c>
      <c r="M2512" s="83" t="str">
        <f>VLOOKUP(L2512,Kardex!$A$1:$I$4996,2,FALSE)</f>
        <v>ARRENDADORA</v>
      </c>
      <c r="N2512" s="83" t="str">
        <f>VLOOKUP(L2512,Kardex!$A$1:$I$4996,4,FALSE)</f>
        <v>ARRENDADORA</v>
      </c>
      <c r="O2512" s="83" t="str">
        <f>VLOOKUP(L2512,Kardex!$A$1:$I$4996,5,FALSE)</f>
        <v>ARRENDADORA</v>
      </c>
      <c r="P2512" s="49">
        <v>0.3</v>
      </c>
      <c r="Q2512" s="120">
        <f t="shared" si="79"/>
        <v>351.72449999999998</v>
      </c>
    </row>
    <row r="2513" spans="1:17" s="125" customFormat="1" ht="12" customHeight="1">
      <c r="A2513" s="83" t="s">
        <v>2311</v>
      </c>
      <c r="B2513" s="84" t="s">
        <v>1249</v>
      </c>
      <c r="C2513" s="34">
        <v>4012100054387</v>
      </c>
      <c r="D2513" s="35">
        <v>7816.1</v>
      </c>
      <c r="E2513" s="67">
        <f t="shared" si="78"/>
        <v>1172.415</v>
      </c>
      <c r="F2513" s="68">
        <v>0.15</v>
      </c>
      <c r="G2513" s="65"/>
      <c r="H2513" s="65" t="s">
        <v>2266</v>
      </c>
      <c r="I2513" s="127">
        <v>44589</v>
      </c>
      <c r="J2513" s="66" t="s">
        <v>2379</v>
      </c>
      <c r="K2513" s="83" t="s">
        <v>2521</v>
      </c>
      <c r="L2513" s="30">
        <v>11111</v>
      </c>
      <c r="M2513" s="83" t="str">
        <f>VLOOKUP(L2513,Kardex!$A$1:$I$4996,2,FALSE)</f>
        <v>ARRENDADORA</v>
      </c>
      <c r="N2513" s="83" t="str">
        <f>VLOOKUP(L2513,Kardex!$A$1:$I$4996,4,FALSE)</f>
        <v>ARRENDADORA</v>
      </c>
      <c r="O2513" s="83" t="str">
        <f>VLOOKUP(L2513,Kardex!$A$1:$I$4996,5,FALSE)</f>
        <v>ARRENDADORA</v>
      </c>
      <c r="P2513" s="49">
        <v>0.3</v>
      </c>
      <c r="Q2513" s="120">
        <f t="shared" si="79"/>
        <v>351.72449999999998</v>
      </c>
    </row>
    <row r="2514" spans="1:17" s="125" customFormat="1" ht="12" customHeight="1">
      <c r="A2514" s="83" t="s">
        <v>2311</v>
      </c>
      <c r="B2514" s="84" t="s">
        <v>1249</v>
      </c>
      <c r="C2514" s="34">
        <v>4012100054405</v>
      </c>
      <c r="D2514" s="35">
        <v>7816.1</v>
      </c>
      <c r="E2514" s="67">
        <f t="shared" si="78"/>
        <v>1172.415</v>
      </c>
      <c r="F2514" s="68">
        <v>0.15</v>
      </c>
      <c r="G2514" s="65"/>
      <c r="H2514" s="65" t="s">
        <v>2266</v>
      </c>
      <c r="I2514" s="127">
        <v>44589</v>
      </c>
      <c r="J2514" s="66" t="s">
        <v>2379</v>
      </c>
      <c r="K2514" s="83" t="s">
        <v>2521</v>
      </c>
      <c r="L2514" s="30">
        <v>11111</v>
      </c>
      <c r="M2514" s="83" t="str">
        <f>VLOOKUP(L2514,Kardex!$A$1:$I$4996,2,FALSE)</f>
        <v>ARRENDADORA</v>
      </c>
      <c r="N2514" s="83" t="str">
        <f>VLOOKUP(L2514,Kardex!$A$1:$I$4996,4,FALSE)</f>
        <v>ARRENDADORA</v>
      </c>
      <c r="O2514" s="83" t="str">
        <f>VLOOKUP(L2514,Kardex!$A$1:$I$4996,5,FALSE)</f>
        <v>ARRENDADORA</v>
      </c>
      <c r="P2514" s="49">
        <v>0.3</v>
      </c>
      <c r="Q2514" s="120">
        <f t="shared" si="79"/>
        <v>351.72449999999998</v>
      </c>
    </row>
    <row r="2515" spans="1:17" s="125" customFormat="1" ht="12" customHeight="1">
      <c r="A2515" s="83" t="s">
        <v>2311</v>
      </c>
      <c r="B2515" s="84" t="s">
        <v>1249</v>
      </c>
      <c r="C2515" s="34">
        <v>4012100054429</v>
      </c>
      <c r="D2515" s="35">
        <v>7816.1</v>
      </c>
      <c r="E2515" s="67">
        <f t="shared" si="78"/>
        <v>1172.415</v>
      </c>
      <c r="F2515" s="68">
        <v>0.15</v>
      </c>
      <c r="G2515" s="65"/>
      <c r="H2515" s="65" t="s">
        <v>2266</v>
      </c>
      <c r="I2515" s="127">
        <v>44589</v>
      </c>
      <c r="J2515" s="66" t="s">
        <v>2379</v>
      </c>
      <c r="K2515" s="83" t="s">
        <v>2521</v>
      </c>
      <c r="L2515" s="30">
        <v>11111</v>
      </c>
      <c r="M2515" s="83" t="str">
        <f>VLOOKUP(L2515,Kardex!$A$1:$I$4996,2,FALSE)</f>
        <v>ARRENDADORA</v>
      </c>
      <c r="N2515" s="83" t="str">
        <f>VLOOKUP(L2515,Kardex!$A$1:$I$4996,4,FALSE)</f>
        <v>ARRENDADORA</v>
      </c>
      <c r="O2515" s="83" t="str">
        <f>VLOOKUP(L2515,Kardex!$A$1:$I$4996,5,FALSE)</f>
        <v>ARRENDADORA</v>
      </c>
      <c r="P2515" s="49">
        <v>0.3</v>
      </c>
      <c r="Q2515" s="120">
        <f t="shared" si="79"/>
        <v>351.72449999999998</v>
      </c>
    </row>
    <row r="2516" spans="1:17" s="125" customFormat="1" ht="12" customHeight="1">
      <c r="A2516" s="83" t="s">
        <v>2311</v>
      </c>
      <c r="B2516" s="84" t="s">
        <v>1249</v>
      </c>
      <c r="C2516" s="34">
        <v>4012100054446</v>
      </c>
      <c r="D2516" s="35">
        <v>7816.1</v>
      </c>
      <c r="E2516" s="67">
        <f t="shared" si="78"/>
        <v>1172.415</v>
      </c>
      <c r="F2516" s="68">
        <v>0.15</v>
      </c>
      <c r="G2516" s="65"/>
      <c r="H2516" s="65" t="s">
        <v>2266</v>
      </c>
      <c r="I2516" s="127">
        <v>44589</v>
      </c>
      <c r="J2516" s="66" t="s">
        <v>2379</v>
      </c>
      <c r="K2516" s="83" t="s">
        <v>2521</v>
      </c>
      <c r="L2516" s="30">
        <v>11111</v>
      </c>
      <c r="M2516" s="83" t="str">
        <f>VLOOKUP(L2516,Kardex!$A$1:$I$4996,2,FALSE)</f>
        <v>ARRENDADORA</v>
      </c>
      <c r="N2516" s="83" t="str">
        <f>VLOOKUP(L2516,Kardex!$A$1:$I$4996,4,FALSE)</f>
        <v>ARRENDADORA</v>
      </c>
      <c r="O2516" s="83" t="str">
        <f>VLOOKUP(L2516,Kardex!$A$1:$I$4996,5,FALSE)</f>
        <v>ARRENDADORA</v>
      </c>
      <c r="P2516" s="49">
        <v>0.3</v>
      </c>
      <c r="Q2516" s="120">
        <f t="shared" si="79"/>
        <v>351.72449999999998</v>
      </c>
    </row>
    <row r="2517" spans="1:17" s="125" customFormat="1" ht="12" customHeight="1">
      <c r="A2517" s="83" t="s">
        <v>2311</v>
      </c>
      <c r="B2517" s="84" t="s">
        <v>1249</v>
      </c>
      <c r="C2517" s="34">
        <v>4012100054472</v>
      </c>
      <c r="D2517" s="35">
        <v>7816.1</v>
      </c>
      <c r="E2517" s="67">
        <f t="shared" si="78"/>
        <v>1172.415</v>
      </c>
      <c r="F2517" s="68">
        <v>0.15</v>
      </c>
      <c r="G2517" s="65"/>
      <c r="H2517" s="65" t="s">
        <v>2266</v>
      </c>
      <c r="I2517" s="127">
        <v>44589</v>
      </c>
      <c r="J2517" s="66" t="s">
        <v>2379</v>
      </c>
      <c r="K2517" s="83" t="s">
        <v>2521</v>
      </c>
      <c r="L2517" s="30">
        <v>11111</v>
      </c>
      <c r="M2517" s="83" t="str">
        <f>VLOOKUP(L2517,Kardex!$A$1:$I$4996,2,FALSE)</f>
        <v>ARRENDADORA</v>
      </c>
      <c r="N2517" s="83" t="str">
        <f>VLOOKUP(L2517,Kardex!$A$1:$I$4996,4,FALSE)</f>
        <v>ARRENDADORA</v>
      </c>
      <c r="O2517" s="83" t="str">
        <f>VLOOKUP(L2517,Kardex!$A$1:$I$4996,5,FALSE)</f>
        <v>ARRENDADORA</v>
      </c>
      <c r="P2517" s="49">
        <v>0.3</v>
      </c>
      <c r="Q2517" s="120">
        <f t="shared" si="79"/>
        <v>351.72449999999998</v>
      </c>
    </row>
    <row r="2518" spans="1:17" s="125" customFormat="1" ht="12" customHeight="1">
      <c r="A2518" s="83" t="s">
        <v>2311</v>
      </c>
      <c r="B2518" s="84" t="s">
        <v>1249</v>
      </c>
      <c r="C2518" s="34">
        <v>4012100055812</v>
      </c>
      <c r="D2518" s="35">
        <v>5215.8500000000004</v>
      </c>
      <c r="E2518" s="67">
        <f t="shared" si="78"/>
        <v>782.37750000000005</v>
      </c>
      <c r="F2518" s="68">
        <v>0.15</v>
      </c>
      <c r="G2518" s="65"/>
      <c r="H2518" s="65" t="s">
        <v>2266</v>
      </c>
      <c r="I2518" s="127">
        <v>44589</v>
      </c>
      <c r="J2518" s="66" t="s">
        <v>2379</v>
      </c>
      <c r="K2518" s="83" t="s">
        <v>2521</v>
      </c>
      <c r="L2518" s="30">
        <v>11111</v>
      </c>
      <c r="M2518" s="83" t="str">
        <f>VLOOKUP(L2518,Kardex!$A$1:$I$4996,2,FALSE)</f>
        <v>ARRENDADORA</v>
      </c>
      <c r="N2518" s="83" t="str">
        <f>VLOOKUP(L2518,Kardex!$A$1:$I$4996,4,FALSE)</f>
        <v>ARRENDADORA</v>
      </c>
      <c r="O2518" s="83" t="str">
        <f>VLOOKUP(L2518,Kardex!$A$1:$I$4996,5,FALSE)</f>
        <v>ARRENDADORA</v>
      </c>
      <c r="P2518" s="49">
        <v>0.3</v>
      </c>
      <c r="Q2518" s="120">
        <f t="shared" si="79"/>
        <v>234.71325000000002</v>
      </c>
    </row>
    <row r="2519" spans="1:17" s="125" customFormat="1" ht="12" customHeight="1">
      <c r="A2519" s="83" t="s">
        <v>2311</v>
      </c>
      <c r="B2519" s="84" t="s">
        <v>1249</v>
      </c>
      <c r="C2519" s="34">
        <v>4012100179396</v>
      </c>
      <c r="D2519" s="35">
        <v>212.56</v>
      </c>
      <c r="E2519" s="67">
        <f t="shared" si="78"/>
        <v>31.884</v>
      </c>
      <c r="F2519" s="68">
        <v>0.15</v>
      </c>
      <c r="G2519" s="65"/>
      <c r="H2519" s="65" t="s">
        <v>2339</v>
      </c>
      <c r="I2519" s="127">
        <v>44589</v>
      </c>
      <c r="J2519" s="66" t="s">
        <v>2322</v>
      </c>
      <c r="K2519" s="83" t="s">
        <v>2694</v>
      </c>
      <c r="L2519" s="30">
        <v>63834</v>
      </c>
      <c r="M2519" s="83" t="str">
        <f>VLOOKUP(L2519,Kardex!$A$1:$I$4996,2,FALSE)</f>
        <v>ROJAS ORTEGA MARIA GUADALUPE</v>
      </c>
      <c r="N2519" s="83" t="str">
        <f>VLOOKUP(L2519,Kardex!$A$1:$I$4996,4,FALSE)</f>
        <v>ASESOR</v>
      </c>
      <c r="O2519" s="83" t="str">
        <f>VLOOKUP(L2519,Kardex!$A$1:$I$4996,5,FALSE)</f>
        <v>EDO MEX TOLUCA V CARRANZA</v>
      </c>
      <c r="P2519" s="49">
        <v>0.3</v>
      </c>
      <c r="Q2519" s="120">
        <f t="shared" si="79"/>
        <v>9.565199999999999</v>
      </c>
    </row>
    <row r="2520" spans="1:17" s="125" customFormat="1" ht="12" customHeight="1">
      <c r="A2520" s="83" t="s">
        <v>2311</v>
      </c>
      <c r="B2520" s="84" t="s">
        <v>1249</v>
      </c>
      <c r="C2520" s="34">
        <v>4012100180518</v>
      </c>
      <c r="D2520" s="35">
        <v>334</v>
      </c>
      <c r="E2520" s="67">
        <f t="shared" si="78"/>
        <v>38.28</v>
      </c>
      <c r="F2520" s="68">
        <v>0.11461077844311378</v>
      </c>
      <c r="G2520" s="65"/>
      <c r="H2520" s="65" t="s">
        <v>2339</v>
      </c>
      <c r="I2520" s="127">
        <v>44589</v>
      </c>
      <c r="J2520" s="66" t="s">
        <v>2322</v>
      </c>
      <c r="K2520" s="83" t="s">
        <v>2713</v>
      </c>
      <c r="L2520" s="30">
        <v>63651</v>
      </c>
      <c r="M2520" s="83" t="str">
        <f>VLOOKUP(L2520,Kardex!$A$1:$I$4996,2,FALSE)</f>
        <v>BAJA</v>
      </c>
      <c r="N2520" s="83" t="str">
        <f>VLOOKUP(L2520,Kardex!$A$1:$I$4996,4,FALSE)</f>
        <v>BAJA</v>
      </c>
      <c r="O2520" s="83" t="str">
        <f>VLOOKUP(L2520,Kardex!$A$1:$I$4996,5,FALSE)</f>
        <v>BAJA</v>
      </c>
      <c r="P2520" s="49">
        <v>0.3</v>
      </c>
      <c r="Q2520" s="120">
        <f t="shared" si="79"/>
        <v>11.484</v>
      </c>
    </row>
    <row r="2521" spans="1:17" s="125" customFormat="1" ht="12" customHeight="1">
      <c r="A2521" s="83" t="s">
        <v>2311</v>
      </c>
      <c r="B2521" s="84" t="s">
        <v>1249</v>
      </c>
      <c r="C2521" s="34">
        <v>4012100221563</v>
      </c>
      <c r="D2521" s="35">
        <v>4795.3100000000004</v>
      </c>
      <c r="E2521" s="67">
        <f t="shared" si="78"/>
        <v>719.29650000000004</v>
      </c>
      <c r="F2521" s="68">
        <v>0.15</v>
      </c>
      <c r="G2521" s="65"/>
      <c r="H2521" s="65" t="s">
        <v>2266</v>
      </c>
      <c r="I2521" s="127">
        <v>44589</v>
      </c>
      <c r="J2521" s="66" t="s">
        <v>2322</v>
      </c>
      <c r="K2521" s="83" t="s">
        <v>4647</v>
      </c>
      <c r="L2521" s="30">
        <v>52415</v>
      </c>
      <c r="M2521" s="83" t="str">
        <f>VLOOKUP(L2521,Kardex!$A$1:$I$4996,2,FALSE)</f>
        <v>RODRIGUEZ FIGUEROA GUILLERMO</v>
      </c>
      <c r="N2521" s="83" t="str">
        <f>VLOOKUP(L2521,Kardex!$A$1:$I$4996,4,FALSE)</f>
        <v>SUBDIRECTOR DE CENTRO FINANCIERO</v>
      </c>
      <c r="O2521" s="83" t="str">
        <f>VLOOKUP(L2521,Kardex!$A$1:$I$4996,5,FALSE)</f>
        <v>JAL GDL ARCOS VALLARTA</v>
      </c>
      <c r="P2521" s="49">
        <v>0.3</v>
      </c>
      <c r="Q2521" s="120">
        <f t="shared" si="79"/>
        <v>215.78895</v>
      </c>
    </row>
    <row r="2522" spans="1:17" s="125" customFormat="1" ht="12" customHeight="1">
      <c r="A2522" s="83" t="s">
        <v>2311</v>
      </c>
      <c r="B2522" s="84" t="s">
        <v>1249</v>
      </c>
      <c r="C2522" s="34">
        <v>4012100275860</v>
      </c>
      <c r="D2522" s="35">
        <v>409.32</v>
      </c>
      <c r="E2522" s="67">
        <f t="shared" si="78"/>
        <v>61.397999999999996</v>
      </c>
      <c r="F2522" s="68">
        <v>0.15</v>
      </c>
      <c r="G2522" s="65"/>
      <c r="H2522" s="65" t="s">
        <v>2339</v>
      </c>
      <c r="I2522" s="127">
        <v>44589</v>
      </c>
      <c r="J2522" s="66" t="s">
        <v>2322</v>
      </c>
      <c r="K2522" s="83" t="s">
        <v>2716</v>
      </c>
      <c r="L2522" s="30">
        <v>153</v>
      </c>
      <c r="M2522" s="83" t="str">
        <f>VLOOKUP(L2522,Kardex!$A$1:$I$4996,2,FALSE)</f>
        <v>SOLLANO SUAREZ JESUS GERARDO</v>
      </c>
      <c r="N2522" s="83" t="str">
        <f>VLOOKUP(L2522,Kardex!$A$1:$I$4996,4,FALSE)</f>
        <v>ASESOR SENIOR</v>
      </c>
      <c r="O2522" s="83" t="str">
        <f>VLOOKUP(L2522,Kardex!$A$1:$I$4996,5,FALSE)</f>
        <v>EDO MEX SATELITE</v>
      </c>
      <c r="P2522" s="49">
        <v>0.3</v>
      </c>
      <c r="Q2522" s="120">
        <f t="shared" si="79"/>
        <v>18.4194</v>
      </c>
    </row>
    <row r="2523" spans="1:17" s="125" customFormat="1" ht="12" customHeight="1">
      <c r="A2523" s="83" t="s">
        <v>2311</v>
      </c>
      <c r="B2523" s="84" t="s">
        <v>1249</v>
      </c>
      <c r="C2523" s="34">
        <v>4012100334581</v>
      </c>
      <c r="D2523" s="35">
        <v>313.19</v>
      </c>
      <c r="E2523" s="67">
        <f t="shared" si="78"/>
        <v>46.978499999999997</v>
      </c>
      <c r="F2523" s="68">
        <v>0.15</v>
      </c>
      <c r="G2523" s="65"/>
      <c r="H2523" s="65" t="s">
        <v>2339</v>
      </c>
      <c r="I2523" s="127">
        <v>44589</v>
      </c>
      <c r="J2523" s="66" t="s">
        <v>2322</v>
      </c>
      <c r="K2523" s="83" t="s">
        <v>2717</v>
      </c>
      <c r="L2523" s="30">
        <v>63546</v>
      </c>
      <c r="M2523" s="83" t="str">
        <f>VLOOKUP(L2523,Kardex!$A$1:$I$4996,2,FALSE)</f>
        <v>HERNANDEZ RIOS HERVEY XAVIER</v>
      </c>
      <c r="N2523" s="83" t="str">
        <f>VLOOKUP(L2523,Kardex!$A$1:$I$4996,4,FALSE)</f>
        <v>ASESOR</v>
      </c>
      <c r="O2523" s="83" t="str">
        <f>VLOOKUP(L2523,Kardex!$A$1:$I$4996,5,FALSE)</f>
        <v>COAH SALTILLO CASA GRANDE</v>
      </c>
      <c r="P2523" s="49">
        <v>0.3</v>
      </c>
      <c r="Q2523" s="120">
        <f t="shared" si="79"/>
        <v>14.093549999999999</v>
      </c>
    </row>
    <row r="2524" spans="1:17" s="125" customFormat="1" ht="12" customHeight="1">
      <c r="A2524" s="83" t="s">
        <v>2311</v>
      </c>
      <c r="B2524" s="84" t="s">
        <v>1249</v>
      </c>
      <c r="C2524" s="34">
        <v>4012100364862</v>
      </c>
      <c r="D2524" s="35">
        <v>391.25</v>
      </c>
      <c r="E2524" s="67">
        <f t="shared" si="78"/>
        <v>58.6875</v>
      </c>
      <c r="F2524" s="68">
        <v>0.15</v>
      </c>
      <c r="G2524" s="65"/>
      <c r="H2524" s="65" t="s">
        <v>2339</v>
      </c>
      <c r="I2524" s="127">
        <v>44589</v>
      </c>
      <c r="J2524" s="66" t="s">
        <v>2322</v>
      </c>
      <c r="K2524" s="83" t="s">
        <v>3542</v>
      </c>
      <c r="L2524" s="30">
        <v>52997</v>
      </c>
      <c r="M2524" s="83" t="str">
        <f>VLOOKUP(L2524,Kardex!$A$1:$I$4996,2,FALSE)</f>
        <v>SEGUROS</v>
      </c>
      <c r="N2524" s="83" t="str">
        <f>VLOOKUP(L2524,Kardex!$A$1:$I$4996,4,FALSE)</f>
        <v>SEGUROS</v>
      </c>
      <c r="O2524" s="83" t="str">
        <f>VLOOKUP(L2524,Kardex!$A$1:$I$4996,5,FALSE)</f>
        <v>SEGUROS</v>
      </c>
      <c r="P2524" s="49">
        <v>0.3</v>
      </c>
      <c r="Q2524" s="120">
        <f t="shared" si="79"/>
        <v>17.606249999999999</v>
      </c>
    </row>
    <row r="2525" spans="1:17" s="125" customFormat="1" ht="12" customHeight="1">
      <c r="A2525" s="134" t="s">
        <v>2311</v>
      </c>
      <c r="B2525" s="135" t="s">
        <v>1249</v>
      </c>
      <c r="C2525" s="136">
        <v>4012100391273</v>
      </c>
      <c r="D2525" s="137">
        <v>440.85</v>
      </c>
      <c r="E2525" s="67">
        <f t="shared" si="78"/>
        <v>66.127499999999998</v>
      </c>
      <c r="F2525" s="68">
        <v>0.15</v>
      </c>
      <c r="G2525" s="135"/>
      <c r="H2525" s="135" t="s">
        <v>2266</v>
      </c>
      <c r="I2525" s="138">
        <v>44589</v>
      </c>
      <c r="J2525" s="66" t="s">
        <v>2322</v>
      </c>
      <c r="K2525" s="134" t="s">
        <v>3743</v>
      </c>
      <c r="L2525" s="139">
        <v>52046</v>
      </c>
      <c r="M2525" s="83" t="str">
        <f>VLOOKUP(L2525,Kardex!$A$1:$I$4996,2,FALSE)</f>
        <v>GUERRERO MARTINEZ GUADALUPE ALONSO</v>
      </c>
      <c r="N2525" s="83" t="str">
        <f>VLOOKUP(L2525,Kardex!$A$1:$I$4996,4,FALSE)</f>
        <v>ASESOR</v>
      </c>
      <c r="O2525" s="83" t="str">
        <f>VLOOKUP(L2525,Kardex!$A$1:$I$4996,5,FALSE)</f>
        <v>EDO MEX TOLUCA V CARRANZA</v>
      </c>
      <c r="P2525" s="49">
        <v>0.3</v>
      </c>
      <c r="Q2525" s="120">
        <f t="shared" si="79"/>
        <v>19.838249999999999</v>
      </c>
    </row>
    <row r="2526" spans="1:17" s="125" customFormat="1" ht="12" customHeight="1">
      <c r="A2526" s="83" t="s">
        <v>2311</v>
      </c>
      <c r="B2526" s="84" t="s">
        <v>1249</v>
      </c>
      <c r="C2526" s="34">
        <v>4012100399156</v>
      </c>
      <c r="D2526" s="35">
        <v>318.54000000000002</v>
      </c>
      <c r="E2526" s="67">
        <f t="shared" si="78"/>
        <v>47.780999999999999</v>
      </c>
      <c r="F2526" s="68">
        <v>0.15</v>
      </c>
      <c r="G2526" s="65"/>
      <c r="H2526" s="65" t="s">
        <v>2339</v>
      </c>
      <c r="I2526" s="127">
        <v>44589</v>
      </c>
      <c r="J2526" s="66" t="s">
        <v>2322</v>
      </c>
      <c r="K2526" s="83" t="s">
        <v>3740</v>
      </c>
      <c r="L2526" s="30">
        <v>64833</v>
      </c>
      <c r="M2526" s="83" t="str">
        <f>VLOOKUP(L2526,Kardex!$A$1:$I$4996,2,FALSE)</f>
        <v>VARGAS GARCIA FRANCISCO JAVIER</v>
      </c>
      <c r="N2526" s="83" t="str">
        <f>VLOOKUP(L2526,Kardex!$A$1:$I$4996,4,FALSE)</f>
        <v>CONSULTOR</v>
      </c>
      <c r="O2526" s="83" t="str">
        <f>VLOOKUP(L2526,Kardex!$A$1:$I$4996,5,FALSE)</f>
        <v>CD MX LINDAVISTA</v>
      </c>
      <c r="P2526" s="49">
        <v>0.3</v>
      </c>
      <c r="Q2526" s="120">
        <f t="shared" si="79"/>
        <v>14.334299999999999</v>
      </c>
    </row>
    <row r="2527" spans="1:17" s="125" customFormat="1" ht="12" customHeight="1">
      <c r="A2527" s="83" t="s">
        <v>2311</v>
      </c>
      <c r="B2527" s="84" t="s">
        <v>1249</v>
      </c>
      <c r="C2527" s="34">
        <v>4012100400244</v>
      </c>
      <c r="D2527" s="35">
        <v>155.19</v>
      </c>
      <c r="E2527" s="67">
        <f t="shared" si="78"/>
        <v>23.278499999999998</v>
      </c>
      <c r="F2527" s="68">
        <v>0.15</v>
      </c>
      <c r="G2527" s="65"/>
      <c r="H2527" s="65" t="s">
        <v>2266</v>
      </c>
      <c r="I2527" s="127">
        <v>44589</v>
      </c>
      <c r="J2527" s="66" t="s">
        <v>2322</v>
      </c>
      <c r="K2527" s="83" t="s">
        <v>4388</v>
      </c>
      <c r="L2527" s="30">
        <v>53787</v>
      </c>
      <c r="M2527" s="83" t="str">
        <f>VLOOKUP(L2527,Kardex!$A$1:$I$4996,2,FALSE)</f>
        <v>SEGUROS</v>
      </c>
      <c r="N2527" s="83" t="str">
        <f>VLOOKUP(L2527,Kardex!$A$1:$I$4996,4,FALSE)</f>
        <v>SEGUROS</v>
      </c>
      <c r="O2527" s="83" t="str">
        <f>VLOOKUP(L2527,Kardex!$A$1:$I$4996,5,FALSE)</f>
        <v>SEGUROS</v>
      </c>
      <c r="P2527" s="49">
        <v>0.3</v>
      </c>
      <c r="Q2527" s="120">
        <f t="shared" si="79"/>
        <v>6.9835499999999993</v>
      </c>
    </row>
    <row r="2528" spans="1:17" s="125" customFormat="1" ht="12" customHeight="1">
      <c r="A2528" s="83" t="s">
        <v>2311</v>
      </c>
      <c r="B2528" s="84" t="s">
        <v>1249</v>
      </c>
      <c r="C2528" s="34">
        <v>4012200001626</v>
      </c>
      <c r="D2528" s="35">
        <v>5766.48</v>
      </c>
      <c r="E2528" s="67">
        <f t="shared" si="78"/>
        <v>864.97199999999987</v>
      </c>
      <c r="F2528" s="68">
        <v>0.15</v>
      </c>
      <c r="G2528" s="65"/>
      <c r="H2528" s="65" t="s">
        <v>2308</v>
      </c>
      <c r="I2528" s="127">
        <v>44589</v>
      </c>
      <c r="J2528" s="66" t="s">
        <v>2379</v>
      </c>
      <c r="K2528" s="83" t="s">
        <v>4648</v>
      </c>
      <c r="L2528" s="30">
        <v>51865</v>
      </c>
      <c r="M2528" s="83" t="str">
        <f>VLOOKUP(L2528,Kardex!$A$1:$I$4996,2,FALSE)</f>
        <v>PARDINAS GALVAN ANA ELENA</v>
      </c>
      <c r="N2528" s="83" t="str">
        <f>VLOOKUP(L2528,Kardex!$A$1:$I$4996,4,FALSE)</f>
        <v>SUBDIRECTOR DE PROMOCION</v>
      </c>
      <c r="O2528" s="83" t="str">
        <f>VLOOKUP(L2528,Kardex!$A$1:$I$4996,5,FALSE)</f>
        <v>CD MX ALTAVISTA</v>
      </c>
      <c r="P2528" s="49">
        <v>0.3</v>
      </c>
      <c r="Q2528" s="120">
        <f t="shared" si="79"/>
        <v>259.49159999999995</v>
      </c>
    </row>
    <row r="2529" spans="1:17" s="125" customFormat="1" ht="12" customHeight="1">
      <c r="A2529" s="83" t="s">
        <v>2311</v>
      </c>
      <c r="B2529" s="84" t="s">
        <v>1249</v>
      </c>
      <c r="C2529" s="34">
        <v>4012200016450</v>
      </c>
      <c r="D2529" s="35">
        <v>4326.24</v>
      </c>
      <c r="E2529" s="67">
        <f t="shared" si="78"/>
        <v>648.93599999999992</v>
      </c>
      <c r="F2529" s="68">
        <v>0.15</v>
      </c>
      <c r="G2529" s="65"/>
      <c r="H2529" s="65" t="s">
        <v>2266</v>
      </c>
      <c r="I2529" s="127">
        <v>44589</v>
      </c>
      <c r="J2529" s="66" t="s">
        <v>2379</v>
      </c>
      <c r="K2529" s="83" t="s">
        <v>4649</v>
      </c>
      <c r="L2529" s="30">
        <v>60793</v>
      </c>
      <c r="M2529" s="83" t="str">
        <f>VLOOKUP(L2529,Kardex!$A$1:$I$4996,2,FALSE)</f>
        <v>GARCIA GOMEZ LAURA MAYELA</v>
      </c>
      <c r="N2529" s="83" t="str">
        <f>VLOOKUP(L2529,Kardex!$A$1:$I$4996,4,FALSE)</f>
        <v>ASESOR</v>
      </c>
      <c r="O2529" s="83" t="str">
        <f>VLOOKUP(L2529,Kardex!$A$1:$I$4996,5,FALSE)</f>
        <v>VER BOCA DEL RIO LAS AMERICAS</v>
      </c>
      <c r="P2529" s="49">
        <v>0.3</v>
      </c>
      <c r="Q2529" s="120">
        <f t="shared" si="79"/>
        <v>194.68079999999998</v>
      </c>
    </row>
    <row r="2530" spans="1:17" s="125" customFormat="1" ht="12" customHeight="1">
      <c r="A2530" s="83" t="s">
        <v>2311</v>
      </c>
      <c r="B2530" s="84" t="s">
        <v>1249</v>
      </c>
      <c r="C2530" s="34">
        <v>4012200017798</v>
      </c>
      <c r="D2530" s="35">
        <v>6166.21</v>
      </c>
      <c r="E2530" s="67">
        <f t="shared" si="78"/>
        <v>924.93149999999991</v>
      </c>
      <c r="F2530" s="68">
        <v>0.15</v>
      </c>
      <c r="G2530" s="65"/>
      <c r="H2530" s="65" t="s">
        <v>2266</v>
      </c>
      <c r="I2530" s="127">
        <v>44589</v>
      </c>
      <c r="J2530" s="66" t="s">
        <v>2379</v>
      </c>
      <c r="K2530" s="83" t="s">
        <v>3040</v>
      </c>
      <c r="L2530" s="30">
        <v>91412</v>
      </c>
      <c r="M2530" s="83" t="str">
        <f>VLOOKUP(L2530,Kardex!$A$1:$I$4996,2,FALSE)</f>
        <v>DE LA MORA SANCHEZ MARIO ALEJANDRO</v>
      </c>
      <c r="N2530" s="83" t="str">
        <f>VLOOKUP(L2530,Kardex!$A$1:$I$4996,4,FALSE)</f>
        <v>ASESOR SENIOR</v>
      </c>
      <c r="O2530" s="83" t="str">
        <f>VLOOKUP(L2530,Kardex!$A$1:$I$4996,5,FALSE)</f>
        <v>JAL ZAPOPAN MARIANO OTERO</v>
      </c>
      <c r="P2530" s="49">
        <v>0.3</v>
      </c>
      <c r="Q2530" s="120">
        <f t="shared" si="79"/>
        <v>277.47944999999999</v>
      </c>
    </row>
    <row r="2531" spans="1:17" s="125" customFormat="1" ht="12" customHeight="1">
      <c r="A2531" s="83" t="s">
        <v>2311</v>
      </c>
      <c r="B2531" s="84" t="s">
        <v>1249</v>
      </c>
      <c r="C2531" s="34">
        <v>4012200018033</v>
      </c>
      <c r="D2531" s="35">
        <v>8151.32</v>
      </c>
      <c r="E2531" s="67">
        <f t="shared" si="78"/>
        <v>1222.6979999999999</v>
      </c>
      <c r="F2531" s="68">
        <v>0.15</v>
      </c>
      <c r="G2531" s="65"/>
      <c r="H2531" s="65" t="s">
        <v>2266</v>
      </c>
      <c r="I2531" s="127">
        <v>44589</v>
      </c>
      <c r="J2531" s="66" t="s">
        <v>2322</v>
      </c>
      <c r="K2531" s="83" t="s">
        <v>3698</v>
      </c>
      <c r="L2531" s="30">
        <v>53000</v>
      </c>
      <c r="M2531" s="83" t="str">
        <f>VLOOKUP(L2531,Kardex!$A$1:$I$4996,2,FALSE)</f>
        <v>ROJAS SANDOVAL CLAUDIA PATRICIA</v>
      </c>
      <c r="N2531" s="83" t="str">
        <f>VLOOKUP(L2531,Kardex!$A$1:$I$4996,4,FALSE)</f>
        <v>ASESOR SENIOR</v>
      </c>
      <c r="O2531" s="83" t="str">
        <f>VLOOKUP(L2531,Kardex!$A$1:$I$4996,5,FALSE)</f>
        <v>CD MX SANTA FE GLEZ CAMARENA</v>
      </c>
      <c r="P2531" s="49">
        <v>0.3</v>
      </c>
      <c r="Q2531" s="120">
        <f t="shared" si="79"/>
        <v>366.80939999999993</v>
      </c>
    </row>
    <row r="2532" spans="1:17" s="125" customFormat="1" ht="12" customHeight="1">
      <c r="A2532" s="134" t="s">
        <v>2311</v>
      </c>
      <c r="B2532" s="135" t="s">
        <v>1249</v>
      </c>
      <c r="C2532" s="136">
        <v>4012200018430</v>
      </c>
      <c r="D2532" s="137">
        <v>6306.85</v>
      </c>
      <c r="E2532" s="67">
        <f t="shared" si="78"/>
        <v>946.02750000000003</v>
      </c>
      <c r="F2532" s="68">
        <v>0.15</v>
      </c>
      <c r="G2532" s="135"/>
      <c r="H2532" s="135" t="s">
        <v>2266</v>
      </c>
      <c r="I2532" s="138">
        <v>44589</v>
      </c>
      <c r="J2532" s="66" t="s">
        <v>2322</v>
      </c>
      <c r="K2532" s="134" t="s">
        <v>3648</v>
      </c>
      <c r="L2532" s="139">
        <v>94622</v>
      </c>
      <c r="M2532" s="83" t="str">
        <f>VLOOKUP(L2532,Kardex!$A$1:$I$4996,2,FALSE)</f>
        <v>BECERRA RAMIREZ REBECA</v>
      </c>
      <c r="N2532" s="83" t="str">
        <f>VLOOKUP(L2532,Kardex!$A$1:$I$4996,4,FALSE)</f>
        <v>ASESOR</v>
      </c>
      <c r="O2532" s="83" t="str">
        <f>VLOOKUP(L2532,Kardex!$A$1:$I$4996,5,FALSE)</f>
        <v>JAL MARINA VALLARTA</v>
      </c>
      <c r="P2532" s="49">
        <v>0.3</v>
      </c>
      <c r="Q2532" s="120">
        <f t="shared" si="79"/>
        <v>283.80824999999999</v>
      </c>
    </row>
    <row r="2533" spans="1:17" s="125" customFormat="1" ht="12" customHeight="1">
      <c r="A2533" s="83" t="s">
        <v>2311</v>
      </c>
      <c r="B2533" s="84" t="s">
        <v>1249</v>
      </c>
      <c r="C2533" s="34">
        <v>4012200018990</v>
      </c>
      <c r="D2533" s="35">
        <v>8572.34</v>
      </c>
      <c r="E2533" s="67">
        <f t="shared" si="78"/>
        <v>1285.8509999999999</v>
      </c>
      <c r="F2533" s="68">
        <v>0.15</v>
      </c>
      <c r="G2533" s="65"/>
      <c r="H2533" s="65" t="s">
        <v>2266</v>
      </c>
      <c r="I2533" s="127">
        <v>44589</v>
      </c>
      <c r="J2533" s="66" t="s">
        <v>2322</v>
      </c>
      <c r="K2533" s="83" t="s">
        <v>4650</v>
      </c>
      <c r="L2533" s="30">
        <v>60910</v>
      </c>
      <c r="M2533" s="83" t="str">
        <f>VLOOKUP(L2533,Kardex!$A$1:$I$4996,2,FALSE)</f>
        <v>AGUILAR FLORES ADRIANA</v>
      </c>
      <c r="N2533" s="83" t="str">
        <f>VLOOKUP(L2533,Kardex!$A$1:$I$4996,4,FALSE)</f>
        <v>ASESOR</v>
      </c>
      <c r="O2533" s="83" t="str">
        <f>VLOOKUP(L2533,Kardex!$A$1:$I$4996,5,FALSE)</f>
        <v>EDO MEX TOLUCA V CARRANZA</v>
      </c>
      <c r="P2533" s="49">
        <v>0.3</v>
      </c>
      <c r="Q2533" s="120">
        <f t="shared" si="79"/>
        <v>385.75529999999998</v>
      </c>
    </row>
    <row r="2534" spans="1:17" s="125" customFormat="1" ht="12" customHeight="1">
      <c r="A2534" s="83" t="s">
        <v>2311</v>
      </c>
      <c r="B2534" s="84" t="s">
        <v>1249</v>
      </c>
      <c r="C2534" s="34">
        <v>4012200028422</v>
      </c>
      <c r="D2534" s="35">
        <v>5050.46</v>
      </c>
      <c r="E2534" s="67">
        <f t="shared" si="78"/>
        <v>757.56899999999996</v>
      </c>
      <c r="F2534" s="68">
        <v>0.15</v>
      </c>
      <c r="G2534" s="65"/>
      <c r="H2534" s="65" t="s">
        <v>2266</v>
      </c>
      <c r="I2534" s="127">
        <v>44589</v>
      </c>
      <c r="J2534" s="66" t="s">
        <v>2322</v>
      </c>
      <c r="K2534" s="83" t="s">
        <v>4651</v>
      </c>
      <c r="L2534" s="30">
        <v>64906</v>
      </c>
      <c r="M2534" s="83" t="str">
        <f>VLOOKUP(L2534,Kardex!$A$1:$I$4996,2,FALSE)</f>
        <v>VEGA DIAZ  YADIRA</v>
      </c>
      <c r="N2534" s="83" t="str">
        <f>VLOOKUP(L2534,Kardex!$A$1:$I$4996,4,FALSE)</f>
        <v>ASESOR PATRIMONIAL ASOCIADO</v>
      </c>
      <c r="O2534" s="83" t="str">
        <f>VLOOKUP(L2534,Kardex!$A$1:$I$4996,5,FALSE)</f>
        <v>MOR CUERNAVACA DOMINGO DIEZ</v>
      </c>
      <c r="P2534" s="49">
        <v>0.3</v>
      </c>
      <c r="Q2534" s="120">
        <f t="shared" si="79"/>
        <v>227.27069999999998</v>
      </c>
    </row>
    <row r="2535" spans="1:17" s="125" customFormat="1" ht="12" customHeight="1">
      <c r="A2535" s="83" t="s">
        <v>2311</v>
      </c>
      <c r="B2535" s="84" t="s">
        <v>1249</v>
      </c>
      <c r="C2535" s="34">
        <v>4012200029130</v>
      </c>
      <c r="D2535" s="35">
        <v>31491.13</v>
      </c>
      <c r="E2535" s="67">
        <f t="shared" si="78"/>
        <v>4723.6695</v>
      </c>
      <c r="F2535" s="68">
        <v>0.15</v>
      </c>
      <c r="G2535" s="65"/>
      <c r="H2535" s="65" t="s">
        <v>2266</v>
      </c>
      <c r="I2535" s="127">
        <v>44589</v>
      </c>
      <c r="J2535" s="66" t="s">
        <v>2322</v>
      </c>
      <c r="K2535" s="83" t="s">
        <v>4576</v>
      </c>
      <c r="L2535" s="30">
        <v>60834</v>
      </c>
      <c r="M2535" s="83" t="str">
        <f>VLOOKUP(L2535,Kardex!$A$1:$I$4996,2,FALSE)</f>
        <v>CAMARENA DE SANTIAGO AMIRA ALEJANDRA</v>
      </c>
      <c r="N2535" s="83" t="str">
        <f>VLOOKUP(L2535,Kardex!$A$1:$I$4996,4,FALSE)</f>
        <v>ASESOR ESPECIALIZADO</v>
      </c>
      <c r="O2535" s="83" t="str">
        <f>VLOOKUP(L2535,Kardex!$A$1:$I$4996,5,FALSE)</f>
        <v>CD MX CORPORATIVO</v>
      </c>
      <c r="P2535" s="49">
        <v>0.3</v>
      </c>
      <c r="Q2535" s="120">
        <f t="shared" si="79"/>
        <v>1417.10085</v>
      </c>
    </row>
    <row r="2536" spans="1:17" s="125" customFormat="1" ht="12" customHeight="1">
      <c r="A2536" s="83" t="s">
        <v>2311</v>
      </c>
      <c r="B2536" s="84" t="s">
        <v>1249</v>
      </c>
      <c r="C2536" s="34">
        <v>4012200029451</v>
      </c>
      <c r="D2536" s="35">
        <v>5240.91</v>
      </c>
      <c r="E2536" s="67">
        <f t="shared" si="78"/>
        <v>786.13649999999996</v>
      </c>
      <c r="F2536" s="68">
        <v>0.15</v>
      </c>
      <c r="G2536" s="65"/>
      <c r="H2536" s="65" t="s">
        <v>2266</v>
      </c>
      <c r="I2536" s="127">
        <v>44589</v>
      </c>
      <c r="J2536" s="66" t="s">
        <v>2322</v>
      </c>
      <c r="K2536" s="83" t="s">
        <v>4652</v>
      </c>
      <c r="L2536" s="30">
        <v>380</v>
      </c>
      <c r="M2536" s="83" t="str">
        <f>VLOOKUP(L2536,Kardex!$A$1:$I$4996,2,FALSE)</f>
        <v>FRANCO UGALDE ANGELICA</v>
      </c>
      <c r="N2536" s="83" t="str">
        <f>VLOOKUP(L2536,Kardex!$A$1:$I$4996,4,FALSE)</f>
        <v>ASESOR SENIOR</v>
      </c>
      <c r="O2536" s="83" t="str">
        <f>VLOOKUP(L2536,Kardex!$A$1:$I$4996,5,FALSE)</f>
        <v>MICH MOR AV LAZARO CARDENAS</v>
      </c>
      <c r="P2536" s="49">
        <v>0.3</v>
      </c>
      <c r="Q2536" s="120">
        <f t="shared" si="79"/>
        <v>235.84094999999996</v>
      </c>
    </row>
    <row r="2537" spans="1:17" s="125" customFormat="1" ht="12" customHeight="1">
      <c r="A2537" s="83" t="s">
        <v>2337</v>
      </c>
      <c r="B2537" s="84" t="s">
        <v>1249</v>
      </c>
      <c r="C2537" s="34">
        <v>4022100011628</v>
      </c>
      <c r="D2537" s="35">
        <v>52009.599999999999</v>
      </c>
      <c r="E2537" s="67">
        <f t="shared" si="78"/>
        <v>6761.2479999999996</v>
      </c>
      <c r="F2537" s="68">
        <v>0.13</v>
      </c>
      <c r="G2537" s="65"/>
      <c r="H2537" s="65" t="s">
        <v>2266</v>
      </c>
      <c r="I2537" s="127">
        <v>44589</v>
      </c>
      <c r="J2537" s="66" t="s">
        <v>2379</v>
      </c>
      <c r="K2537" s="83" t="s">
        <v>2425</v>
      </c>
      <c r="L2537" s="30">
        <v>11111</v>
      </c>
      <c r="M2537" s="83" t="str">
        <f>VLOOKUP(L2537,Kardex!$A$1:$I$4996,2,FALSE)</f>
        <v>ARRENDADORA</v>
      </c>
      <c r="N2537" s="83" t="str">
        <f>VLOOKUP(L2537,Kardex!$A$1:$I$4996,4,FALSE)</f>
        <v>ARRENDADORA</v>
      </c>
      <c r="O2537" s="83" t="str">
        <f>VLOOKUP(L2537,Kardex!$A$1:$I$4996,5,FALSE)</f>
        <v>ARRENDADORA</v>
      </c>
      <c r="P2537" s="49">
        <v>0.3</v>
      </c>
      <c r="Q2537" s="120">
        <f t="shared" si="79"/>
        <v>2028.3743999999997</v>
      </c>
    </row>
    <row r="2538" spans="1:17" s="125" customFormat="1" ht="12" customHeight="1">
      <c r="A2538" s="83" t="s">
        <v>2337</v>
      </c>
      <c r="B2538" s="84" t="s">
        <v>1249</v>
      </c>
      <c r="C2538" s="34">
        <v>4022200000633</v>
      </c>
      <c r="D2538" s="35">
        <v>1026.8</v>
      </c>
      <c r="E2538" s="67">
        <f t="shared" si="78"/>
        <v>133.48400000000001</v>
      </c>
      <c r="F2538" s="68">
        <v>0.13</v>
      </c>
      <c r="G2538" s="65"/>
      <c r="H2538" s="65" t="s">
        <v>2339</v>
      </c>
      <c r="I2538" s="127">
        <v>44589</v>
      </c>
      <c r="J2538" s="66" t="s">
        <v>2322</v>
      </c>
      <c r="K2538" s="83" t="s">
        <v>4653</v>
      </c>
      <c r="L2538" s="30">
        <v>63560</v>
      </c>
      <c r="M2538" s="83" t="str">
        <f>VLOOKUP(L2538,Kardex!$A$1:$I$4996,2,FALSE)</f>
        <v>SEGUROS</v>
      </c>
      <c r="N2538" s="83" t="str">
        <f>VLOOKUP(L2538,Kardex!$A$1:$I$4996,4,FALSE)</f>
        <v>SEGUROS</v>
      </c>
      <c r="O2538" s="83" t="str">
        <f>VLOOKUP(L2538,Kardex!$A$1:$I$4996,5,FALSE)</f>
        <v>SEGUROS</v>
      </c>
      <c r="P2538" s="49">
        <v>0.3</v>
      </c>
      <c r="Q2538" s="120">
        <f t="shared" si="79"/>
        <v>40.045200000000001</v>
      </c>
    </row>
    <row r="2539" spans="1:17" s="125" customFormat="1" ht="12" customHeight="1">
      <c r="A2539" s="83" t="s">
        <v>2337</v>
      </c>
      <c r="B2539" s="84" t="s">
        <v>1249</v>
      </c>
      <c r="C2539" s="34">
        <v>4022200000639</v>
      </c>
      <c r="D2539" s="35">
        <v>1026.8</v>
      </c>
      <c r="E2539" s="67">
        <f t="shared" si="78"/>
        <v>133.48400000000001</v>
      </c>
      <c r="F2539" s="68">
        <v>0.13</v>
      </c>
      <c r="G2539" s="65"/>
      <c r="H2539" s="65" t="s">
        <v>2339</v>
      </c>
      <c r="I2539" s="127">
        <v>44589</v>
      </c>
      <c r="J2539" s="66" t="s">
        <v>2322</v>
      </c>
      <c r="K2539" s="83" t="s">
        <v>4653</v>
      </c>
      <c r="L2539" s="30">
        <v>63560</v>
      </c>
      <c r="M2539" s="83" t="str">
        <f>VLOOKUP(L2539,Kardex!$A$1:$I$4996,2,FALSE)</f>
        <v>SEGUROS</v>
      </c>
      <c r="N2539" s="83" t="str">
        <f>VLOOKUP(L2539,Kardex!$A$1:$I$4996,4,FALSE)</f>
        <v>SEGUROS</v>
      </c>
      <c r="O2539" s="83" t="str">
        <f>VLOOKUP(L2539,Kardex!$A$1:$I$4996,5,FALSE)</f>
        <v>SEGUROS</v>
      </c>
      <c r="P2539" s="49">
        <v>0.3</v>
      </c>
      <c r="Q2539" s="120">
        <f t="shared" si="79"/>
        <v>40.045200000000001</v>
      </c>
    </row>
    <row r="2540" spans="1:17" s="125" customFormat="1" ht="12" customHeight="1">
      <c r="A2540" s="83" t="s">
        <v>2311</v>
      </c>
      <c r="B2540" s="84" t="s">
        <v>1249</v>
      </c>
      <c r="C2540" s="34">
        <v>4052100001044</v>
      </c>
      <c r="D2540" s="35">
        <v>21515.72</v>
      </c>
      <c r="E2540" s="67">
        <f t="shared" si="78"/>
        <v>3227.3580000000002</v>
      </c>
      <c r="F2540" s="68">
        <v>0.15</v>
      </c>
      <c r="G2540" s="65"/>
      <c r="H2540" s="65" t="s">
        <v>2266</v>
      </c>
      <c r="I2540" s="127">
        <v>44589</v>
      </c>
      <c r="J2540" s="66" t="s">
        <v>2379</v>
      </c>
      <c r="K2540" s="83" t="s">
        <v>2425</v>
      </c>
      <c r="L2540" s="30">
        <v>11111</v>
      </c>
      <c r="M2540" s="83" t="str">
        <f>VLOOKUP(L2540,Kardex!$A$1:$I$4996,2,FALSE)</f>
        <v>ARRENDADORA</v>
      </c>
      <c r="N2540" s="83" t="str">
        <f>VLOOKUP(L2540,Kardex!$A$1:$I$4996,4,FALSE)</f>
        <v>ARRENDADORA</v>
      </c>
      <c r="O2540" s="83" t="str">
        <f>VLOOKUP(L2540,Kardex!$A$1:$I$4996,5,FALSE)</f>
        <v>ARRENDADORA</v>
      </c>
      <c r="P2540" s="49">
        <v>0.3</v>
      </c>
      <c r="Q2540" s="120">
        <f t="shared" si="79"/>
        <v>968.20740000000001</v>
      </c>
    </row>
    <row r="2541" spans="1:17" s="125" customFormat="1" ht="12" customHeight="1">
      <c r="A2541" s="83" t="s">
        <v>2311</v>
      </c>
      <c r="B2541" s="84" t="s">
        <v>1249</v>
      </c>
      <c r="C2541" s="34">
        <v>4052100001047</v>
      </c>
      <c r="D2541" s="35">
        <v>21515.72</v>
      </c>
      <c r="E2541" s="67">
        <f t="shared" si="78"/>
        <v>3227.3580000000002</v>
      </c>
      <c r="F2541" s="68">
        <v>0.15</v>
      </c>
      <c r="G2541" s="65"/>
      <c r="H2541" s="65" t="s">
        <v>2266</v>
      </c>
      <c r="I2541" s="127">
        <v>44589</v>
      </c>
      <c r="J2541" s="66" t="s">
        <v>2379</v>
      </c>
      <c r="K2541" s="83" t="s">
        <v>2425</v>
      </c>
      <c r="L2541" s="30">
        <v>11111</v>
      </c>
      <c r="M2541" s="83" t="str">
        <f>VLOOKUP(L2541,Kardex!$A$1:$I$4996,2,FALSE)</f>
        <v>ARRENDADORA</v>
      </c>
      <c r="N2541" s="83" t="str">
        <f>VLOOKUP(L2541,Kardex!$A$1:$I$4996,4,FALSE)</f>
        <v>ARRENDADORA</v>
      </c>
      <c r="O2541" s="83" t="str">
        <f>VLOOKUP(L2541,Kardex!$A$1:$I$4996,5,FALSE)</f>
        <v>ARRENDADORA</v>
      </c>
      <c r="P2541" s="49">
        <v>0.3</v>
      </c>
      <c r="Q2541" s="120">
        <f t="shared" si="79"/>
        <v>968.20740000000001</v>
      </c>
    </row>
    <row r="2542" spans="1:17" s="125" customFormat="1" ht="12" customHeight="1">
      <c r="A2542" s="83" t="s">
        <v>2311</v>
      </c>
      <c r="B2542" s="84" t="s">
        <v>1249</v>
      </c>
      <c r="C2542" s="34">
        <v>4052100001050</v>
      </c>
      <c r="D2542" s="35">
        <v>21515.72</v>
      </c>
      <c r="E2542" s="67">
        <f t="shared" si="78"/>
        <v>3227.3580000000002</v>
      </c>
      <c r="F2542" s="68">
        <v>0.15</v>
      </c>
      <c r="G2542" s="65"/>
      <c r="H2542" s="65" t="s">
        <v>2266</v>
      </c>
      <c r="I2542" s="127">
        <v>44589</v>
      </c>
      <c r="J2542" s="66" t="s">
        <v>2379</v>
      </c>
      <c r="K2542" s="83" t="s">
        <v>2425</v>
      </c>
      <c r="L2542" s="30">
        <v>11111</v>
      </c>
      <c r="M2542" s="83" t="str">
        <f>VLOOKUP(L2542,Kardex!$A$1:$I$4996,2,FALSE)</f>
        <v>ARRENDADORA</v>
      </c>
      <c r="N2542" s="83" t="str">
        <f>VLOOKUP(L2542,Kardex!$A$1:$I$4996,4,FALSE)</f>
        <v>ARRENDADORA</v>
      </c>
      <c r="O2542" s="83" t="str">
        <f>VLOOKUP(L2542,Kardex!$A$1:$I$4996,5,FALSE)</f>
        <v>ARRENDADORA</v>
      </c>
      <c r="P2542" s="49">
        <v>0.3</v>
      </c>
      <c r="Q2542" s="120">
        <f t="shared" si="79"/>
        <v>968.20740000000001</v>
      </c>
    </row>
    <row r="2543" spans="1:17" s="125" customFormat="1" ht="12" customHeight="1">
      <c r="A2543" s="83" t="s">
        <v>2311</v>
      </c>
      <c r="B2543" s="84" t="s">
        <v>1249</v>
      </c>
      <c r="C2543" s="34">
        <v>4052100001053</v>
      </c>
      <c r="D2543" s="35">
        <v>21515.72</v>
      </c>
      <c r="E2543" s="67">
        <f t="shared" si="78"/>
        <v>3227.3580000000002</v>
      </c>
      <c r="F2543" s="68">
        <v>0.15</v>
      </c>
      <c r="G2543" s="65"/>
      <c r="H2543" s="65" t="s">
        <v>2266</v>
      </c>
      <c r="I2543" s="127">
        <v>44589</v>
      </c>
      <c r="J2543" s="66" t="s">
        <v>2379</v>
      </c>
      <c r="K2543" s="83" t="s">
        <v>2425</v>
      </c>
      <c r="L2543" s="30">
        <v>11111</v>
      </c>
      <c r="M2543" s="83" t="str">
        <f>VLOOKUP(L2543,Kardex!$A$1:$I$4996,2,FALSE)</f>
        <v>ARRENDADORA</v>
      </c>
      <c r="N2543" s="83" t="str">
        <f>VLOOKUP(L2543,Kardex!$A$1:$I$4996,4,FALSE)</f>
        <v>ARRENDADORA</v>
      </c>
      <c r="O2543" s="83" t="str">
        <f>VLOOKUP(L2543,Kardex!$A$1:$I$4996,5,FALSE)</f>
        <v>ARRENDADORA</v>
      </c>
      <c r="P2543" s="49">
        <v>0.3</v>
      </c>
      <c r="Q2543" s="120">
        <f t="shared" si="79"/>
        <v>968.20740000000001</v>
      </c>
    </row>
    <row r="2544" spans="1:17" s="125" customFormat="1" ht="12" customHeight="1">
      <c r="A2544" s="83" t="s">
        <v>2311</v>
      </c>
      <c r="B2544" s="84" t="s">
        <v>1249</v>
      </c>
      <c r="C2544" s="34">
        <v>4052100001054</v>
      </c>
      <c r="D2544" s="35">
        <v>21515.72</v>
      </c>
      <c r="E2544" s="67">
        <f t="shared" si="78"/>
        <v>3227.3580000000002</v>
      </c>
      <c r="F2544" s="68">
        <v>0.15</v>
      </c>
      <c r="G2544" s="65"/>
      <c r="H2544" s="65" t="s">
        <v>2266</v>
      </c>
      <c r="I2544" s="127">
        <v>44589</v>
      </c>
      <c r="J2544" s="66" t="s">
        <v>2379</v>
      </c>
      <c r="K2544" s="83" t="s">
        <v>2425</v>
      </c>
      <c r="L2544" s="30">
        <v>11111</v>
      </c>
      <c r="M2544" s="83" t="str">
        <f>VLOOKUP(L2544,Kardex!$A$1:$I$4996,2,FALSE)</f>
        <v>ARRENDADORA</v>
      </c>
      <c r="N2544" s="83" t="str">
        <f>VLOOKUP(L2544,Kardex!$A$1:$I$4996,4,FALSE)</f>
        <v>ARRENDADORA</v>
      </c>
      <c r="O2544" s="83" t="str">
        <f>VLOOKUP(L2544,Kardex!$A$1:$I$4996,5,FALSE)</f>
        <v>ARRENDADORA</v>
      </c>
      <c r="P2544" s="49">
        <v>0.3</v>
      </c>
      <c r="Q2544" s="120">
        <f t="shared" si="79"/>
        <v>968.20740000000001</v>
      </c>
    </row>
    <row r="2545" spans="1:17" s="125" customFormat="1" ht="12" customHeight="1">
      <c r="A2545" s="83" t="s">
        <v>2311</v>
      </c>
      <c r="B2545" s="84" t="s">
        <v>1249</v>
      </c>
      <c r="C2545" s="34">
        <v>4052100001055</v>
      </c>
      <c r="D2545" s="35">
        <v>21515.72</v>
      </c>
      <c r="E2545" s="67">
        <f t="shared" si="78"/>
        <v>3227.3580000000002</v>
      </c>
      <c r="F2545" s="68">
        <v>0.15</v>
      </c>
      <c r="G2545" s="65"/>
      <c r="H2545" s="65" t="s">
        <v>2266</v>
      </c>
      <c r="I2545" s="127">
        <v>44589</v>
      </c>
      <c r="J2545" s="66" t="s">
        <v>2379</v>
      </c>
      <c r="K2545" s="83" t="s">
        <v>2425</v>
      </c>
      <c r="L2545" s="30">
        <v>11111</v>
      </c>
      <c r="M2545" s="83" t="str">
        <f>VLOOKUP(L2545,Kardex!$A$1:$I$4996,2,FALSE)</f>
        <v>ARRENDADORA</v>
      </c>
      <c r="N2545" s="83" t="str">
        <f>VLOOKUP(L2545,Kardex!$A$1:$I$4996,4,FALSE)</f>
        <v>ARRENDADORA</v>
      </c>
      <c r="O2545" s="83" t="str">
        <f>VLOOKUP(L2545,Kardex!$A$1:$I$4996,5,FALSE)</f>
        <v>ARRENDADORA</v>
      </c>
      <c r="P2545" s="49">
        <v>0.3</v>
      </c>
      <c r="Q2545" s="120">
        <f t="shared" si="79"/>
        <v>968.20740000000001</v>
      </c>
    </row>
    <row r="2546" spans="1:17" s="125" customFormat="1" ht="12" customHeight="1">
      <c r="A2546" s="83" t="s">
        <v>2311</v>
      </c>
      <c r="B2546" s="84" t="s">
        <v>1249</v>
      </c>
      <c r="C2546" s="34">
        <v>4052100001056</v>
      </c>
      <c r="D2546" s="35">
        <v>21515.72</v>
      </c>
      <c r="E2546" s="67">
        <f t="shared" si="78"/>
        <v>3227.3580000000002</v>
      </c>
      <c r="F2546" s="68">
        <v>0.15</v>
      </c>
      <c r="G2546" s="65"/>
      <c r="H2546" s="65" t="s">
        <v>2266</v>
      </c>
      <c r="I2546" s="127">
        <v>44589</v>
      </c>
      <c r="J2546" s="66" t="s">
        <v>2379</v>
      </c>
      <c r="K2546" s="83" t="s">
        <v>2425</v>
      </c>
      <c r="L2546" s="30">
        <v>11111</v>
      </c>
      <c r="M2546" s="83" t="str">
        <f>VLOOKUP(L2546,Kardex!$A$1:$I$4996,2,FALSE)</f>
        <v>ARRENDADORA</v>
      </c>
      <c r="N2546" s="83" t="str">
        <f>VLOOKUP(L2546,Kardex!$A$1:$I$4996,4,FALSE)</f>
        <v>ARRENDADORA</v>
      </c>
      <c r="O2546" s="83" t="str">
        <f>VLOOKUP(L2546,Kardex!$A$1:$I$4996,5,FALSE)</f>
        <v>ARRENDADORA</v>
      </c>
      <c r="P2546" s="49">
        <v>0.3</v>
      </c>
      <c r="Q2546" s="120">
        <f t="shared" si="79"/>
        <v>968.20740000000001</v>
      </c>
    </row>
    <row r="2547" spans="1:17" s="125" customFormat="1" ht="12" customHeight="1">
      <c r="A2547" s="83" t="s">
        <v>2311</v>
      </c>
      <c r="B2547" s="84" t="s">
        <v>1249</v>
      </c>
      <c r="C2547" s="34">
        <v>4052100001057</v>
      </c>
      <c r="D2547" s="35">
        <v>21515.72</v>
      </c>
      <c r="E2547" s="67">
        <f t="shared" si="78"/>
        <v>3227.3580000000002</v>
      </c>
      <c r="F2547" s="68">
        <v>0.15</v>
      </c>
      <c r="G2547" s="65"/>
      <c r="H2547" s="65" t="s">
        <v>2266</v>
      </c>
      <c r="I2547" s="127">
        <v>44589</v>
      </c>
      <c r="J2547" s="66" t="s">
        <v>2379</v>
      </c>
      <c r="K2547" s="83" t="s">
        <v>2425</v>
      </c>
      <c r="L2547" s="30">
        <v>11111</v>
      </c>
      <c r="M2547" s="83" t="str">
        <f>VLOOKUP(L2547,Kardex!$A$1:$I$4996,2,FALSE)</f>
        <v>ARRENDADORA</v>
      </c>
      <c r="N2547" s="83" t="str">
        <f>VLOOKUP(L2547,Kardex!$A$1:$I$4996,4,FALSE)</f>
        <v>ARRENDADORA</v>
      </c>
      <c r="O2547" s="83" t="str">
        <f>VLOOKUP(L2547,Kardex!$A$1:$I$4996,5,FALSE)</f>
        <v>ARRENDADORA</v>
      </c>
      <c r="P2547" s="49">
        <v>0.3</v>
      </c>
      <c r="Q2547" s="120">
        <f t="shared" si="79"/>
        <v>968.20740000000001</v>
      </c>
    </row>
    <row r="2548" spans="1:17" s="125" customFormat="1" ht="12" customHeight="1">
      <c r="A2548" s="83" t="s">
        <v>2311</v>
      </c>
      <c r="B2548" s="84" t="s">
        <v>1249</v>
      </c>
      <c r="C2548" s="34">
        <v>4052100002323</v>
      </c>
      <c r="D2548" s="35">
        <v>2057.38</v>
      </c>
      <c r="E2548" s="67">
        <f t="shared" si="78"/>
        <v>308.60700000000003</v>
      </c>
      <c r="F2548" s="68">
        <v>0.15</v>
      </c>
      <c r="G2548" s="65"/>
      <c r="H2548" s="65" t="s">
        <v>2265</v>
      </c>
      <c r="I2548" s="127">
        <v>44589</v>
      </c>
      <c r="J2548" s="66" t="s">
        <v>2379</v>
      </c>
      <c r="K2548" s="83" t="s">
        <v>4654</v>
      </c>
      <c r="L2548" s="30">
        <v>63354</v>
      </c>
      <c r="M2548" s="83" t="str">
        <f>VLOOKUP(L2548,Kardex!$A$1:$I$4996,2,FALSE)</f>
        <v>ZALDIVAR BUSTAMANTE RICARDO</v>
      </c>
      <c r="N2548" s="83" t="str">
        <f>VLOOKUP(L2548,Kardex!$A$1:$I$4996,4,FALSE)</f>
        <v>INTERNO</v>
      </c>
      <c r="O2548" s="83" t="str">
        <f>VLOOKUP(L2548,Kardex!$A$1:$I$4996,5,FALSE)</f>
        <v>EDO MEX SATELITE</v>
      </c>
      <c r="P2548" s="49">
        <v>0.3</v>
      </c>
      <c r="Q2548" s="120">
        <f t="shared" si="79"/>
        <v>92.582100000000011</v>
      </c>
    </row>
    <row r="2549" spans="1:17" s="125" customFormat="1" ht="12" customHeight="1">
      <c r="A2549" s="83" t="s">
        <v>2311</v>
      </c>
      <c r="B2549" s="84" t="s">
        <v>1249</v>
      </c>
      <c r="C2549" s="34">
        <v>4052200000833</v>
      </c>
      <c r="D2549" s="35">
        <v>2269.52</v>
      </c>
      <c r="E2549" s="67">
        <f t="shared" si="78"/>
        <v>340.428</v>
      </c>
      <c r="F2549" s="68">
        <v>0.15</v>
      </c>
      <c r="G2549" s="65"/>
      <c r="H2549" s="65" t="s">
        <v>2308</v>
      </c>
      <c r="I2549" s="127">
        <v>44589</v>
      </c>
      <c r="J2549" s="66" t="s">
        <v>2322</v>
      </c>
      <c r="K2549" s="83" t="s">
        <v>4655</v>
      </c>
      <c r="L2549" s="30">
        <v>64611</v>
      </c>
      <c r="M2549" s="83" t="str">
        <f>VLOOKUP(L2549,Kardex!$A$1:$I$4996,2,FALSE)</f>
        <v>OROZCO MAGAÑA JOSE ANTONIO</v>
      </c>
      <c r="N2549" s="83" t="str">
        <f>VLOOKUP(L2549,Kardex!$A$1:$I$4996,4,FALSE)</f>
        <v>ASESOR PATRIMONIAL</v>
      </c>
      <c r="O2549" s="83" t="str">
        <f>VLOOKUP(L2549,Kardex!$A$1:$I$4996,5,FALSE)</f>
        <v>MICH MOR AV LAZARO CARDENAS</v>
      </c>
      <c r="P2549" s="49">
        <v>0.3</v>
      </c>
      <c r="Q2549" s="120">
        <f t="shared" si="79"/>
        <v>102.1284</v>
      </c>
    </row>
    <row r="2550" spans="1:17" s="125" customFormat="1" ht="12" customHeight="1">
      <c r="A2550" s="83" t="s">
        <v>2332</v>
      </c>
      <c r="B2550" s="84" t="s">
        <v>1249</v>
      </c>
      <c r="C2550" s="34">
        <v>1002000000504</v>
      </c>
      <c r="D2550" s="35">
        <v>2500</v>
      </c>
      <c r="E2550" s="67">
        <f t="shared" si="78"/>
        <v>650</v>
      </c>
      <c r="F2550" s="68">
        <v>0.26</v>
      </c>
      <c r="G2550" s="65"/>
      <c r="H2550" s="65" t="s">
        <v>2266</v>
      </c>
      <c r="I2550" s="127">
        <v>44592</v>
      </c>
      <c r="J2550" s="66" t="s">
        <v>2379</v>
      </c>
      <c r="K2550" s="83" t="s">
        <v>4656</v>
      </c>
      <c r="L2550" s="30">
        <v>61948</v>
      </c>
      <c r="M2550" s="83" t="str">
        <f>VLOOKUP(L2550,Kardex!$A$1:$I$4996,2,FALSE)</f>
        <v>TORRES MARQUEZ ANDRES</v>
      </c>
      <c r="N2550" s="83" t="str">
        <f>VLOOKUP(L2550,Kardex!$A$1:$I$4996,4,FALSE)</f>
        <v>EJECUTIVO DE SERVICIO</v>
      </c>
      <c r="O2550" s="83" t="str">
        <f>VLOOKUP(L2550,Kardex!$A$1:$I$4996,5,FALSE)</f>
        <v>JAL ZAPOPAN MARIANO OTERO</v>
      </c>
      <c r="P2550" s="49">
        <v>0.3</v>
      </c>
      <c r="Q2550" s="120">
        <f t="shared" si="79"/>
        <v>195</v>
      </c>
    </row>
    <row r="2551" spans="1:17" s="125" customFormat="1" ht="12" customHeight="1">
      <c r="A2551" s="83" t="s">
        <v>2332</v>
      </c>
      <c r="B2551" s="84" t="s">
        <v>1249</v>
      </c>
      <c r="C2551" s="34">
        <v>1002000000512</v>
      </c>
      <c r="D2551" s="35">
        <v>2500</v>
      </c>
      <c r="E2551" s="67">
        <f t="shared" si="78"/>
        <v>650</v>
      </c>
      <c r="F2551" s="68">
        <v>0.26</v>
      </c>
      <c r="G2551" s="65"/>
      <c r="H2551" s="65" t="s">
        <v>2266</v>
      </c>
      <c r="I2551" s="127">
        <v>44592</v>
      </c>
      <c r="J2551" s="66" t="s">
        <v>2379</v>
      </c>
      <c r="K2551" s="83" t="s">
        <v>4657</v>
      </c>
      <c r="L2551" s="30">
        <v>61948</v>
      </c>
      <c r="M2551" s="83" t="str">
        <f>VLOOKUP(L2551,Kardex!$A$1:$I$4996,2,FALSE)</f>
        <v>TORRES MARQUEZ ANDRES</v>
      </c>
      <c r="N2551" s="83" t="str">
        <f>VLOOKUP(L2551,Kardex!$A$1:$I$4996,4,FALSE)</f>
        <v>EJECUTIVO DE SERVICIO</v>
      </c>
      <c r="O2551" s="83" t="str">
        <f>VLOOKUP(L2551,Kardex!$A$1:$I$4996,5,FALSE)</f>
        <v>JAL ZAPOPAN MARIANO OTERO</v>
      </c>
      <c r="P2551" s="49">
        <v>0.3</v>
      </c>
      <c r="Q2551" s="120">
        <f t="shared" si="79"/>
        <v>195</v>
      </c>
    </row>
    <row r="2552" spans="1:17" s="125" customFormat="1" ht="12" customHeight="1">
      <c r="A2552" s="83" t="s">
        <v>2332</v>
      </c>
      <c r="B2552" s="84" t="s">
        <v>1249</v>
      </c>
      <c r="C2552" s="34">
        <v>1002200000842</v>
      </c>
      <c r="D2552" s="35">
        <v>10000</v>
      </c>
      <c r="E2552" s="67">
        <f t="shared" si="78"/>
        <v>2600</v>
      </c>
      <c r="F2552" s="68">
        <v>0.26</v>
      </c>
      <c r="G2552" s="65"/>
      <c r="H2552" s="65" t="s">
        <v>2266</v>
      </c>
      <c r="I2552" s="127">
        <v>44592</v>
      </c>
      <c r="J2552" s="66" t="s">
        <v>2322</v>
      </c>
      <c r="K2552" s="83" t="s">
        <v>4658</v>
      </c>
      <c r="L2552" s="30">
        <v>61445</v>
      </c>
      <c r="M2552" s="83" t="str">
        <f>VLOOKUP(L2552,Kardex!$A$1:$I$4996,2,FALSE)</f>
        <v>MARTINEZ RIVERA JOEL</v>
      </c>
      <c r="N2552" s="83" t="str">
        <f>VLOOKUP(L2552,Kardex!$A$1:$I$4996,4,FALSE)</f>
        <v>ASESOR</v>
      </c>
      <c r="O2552" s="83" t="str">
        <f>VLOOKUP(L2552,Kardex!$A$1:$I$4996,5,FALSE)</f>
        <v>QROO CANCUN PLAZA HOLLYWOOD</v>
      </c>
      <c r="P2552" s="49">
        <v>0.3</v>
      </c>
      <c r="Q2552" s="120">
        <f t="shared" si="79"/>
        <v>780</v>
      </c>
    </row>
    <row r="2553" spans="1:17" s="125" customFormat="1" ht="12" customHeight="1">
      <c r="A2553" s="83" t="s">
        <v>2332</v>
      </c>
      <c r="B2553" s="84" t="s">
        <v>1249</v>
      </c>
      <c r="C2553" s="34">
        <v>1002200000888</v>
      </c>
      <c r="D2553" s="35">
        <v>5000</v>
      </c>
      <c r="E2553" s="67">
        <f t="shared" ref="E2553:E2616" si="80">+D2553*F2553</f>
        <v>1300</v>
      </c>
      <c r="F2553" s="68">
        <v>0.26</v>
      </c>
      <c r="G2553" s="65"/>
      <c r="H2553" s="65" t="s">
        <v>2266</v>
      </c>
      <c r="I2553" s="127">
        <v>44592</v>
      </c>
      <c r="J2553" s="66" t="s">
        <v>2322</v>
      </c>
      <c r="K2553" s="83" t="s">
        <v>4659</v>
      </c>
      <c r="L2553" s="30">
        <v>99999</v>
      </c>
      <c r="M2553" s="83" t="str">
        <f>VLOOKUP(L2553,Kardex!$A$1:$I$4996,2,FALSE)</f>
        <v>SEGUROS</v>
      </c>
      <c r="N2553" s="83" t="str">
        <f>VLOOKUP(L2553,Kardex!$A$1:$I$4996,4,FALSE)</f>
        <v>SEGUROS</v>
      </c>
      <c r="O2553" s="83" t="str">
        <f>VLOOKUP(L2553,Kardex!$A$1:$I$4996,5,FALSE)</f>
        <v>SEGUROS</v>
      </c>
      <c r="P2553" s="49">
        <v>0.3</v>
      </c>
      <c r="Q2553" s="120">
        <f t="shared" ref="Q2553:Q2616" si="81">E2553*P2553</f>
        <v>390</v>
      </c>
    </row>
    <row r="2554" spans="1:17" s="125" customFormat="1" ht="12" customHeight="1">
      <c r="A2554" s="83" t="s">
        <v>2332</v>
      </c>
      <c r="B2554" s="84" t="s">
        <v>1249</v>
      </c>
      <c r="C2554" s="34">
        <v>1002200000898</v>
      </c>
      <c r="D2554" s="35">
        <v>5000</v>
      </c>
      <c r="E2554" s="67">
        <f t="shared" si="80"/>
        <v>1300</v>
      </c>
      <c r="F2554" s="68">
        <v>0.26</v>
      </c>
      <c r="G2554" s="65"/>
      <c r="H2554" s="65" t="s">
        <v>2266</v>
      </c>
      <c r="I2554" s="127">
        <v>44592</v>
      </c>
      <c r="J2554" s="66" t="s">
        <v>2322</v>
      </c>
      <c r="K2554" s="83" t="s">
        <v>4660</v>
      </c>
      <c r="L2554" s="30">
        <v>99999</v>
      </c>
      <c r="M2554" s="83" t="str">
        <f>VLOOKUP(L2554,Kardex!$A$1:$I$4996,2,FALSE)</f>
        <v>SEGUROS</v>
      </c>
      <c r="N2554" s="83" t="str">
        <f>VLOOKUP(L2554,Kardex!$A$1:$I$4996,4,FALSE)</f>
        <v>SEGUROS</v>
      </c>
      <c r="O2554" s="83" t="str">
        <f>VLOOKUP(L2554,Kardex!$A$1:$I$4996,5,FALSE)</f>
        <v>SEGUROS</v>
      </c>
      <c r="P2554" s="49">
        <v>0.3</v>
      </c>
      <c r="Q2554" s="120">
        <f t="shared" si="81"/>
        <v>390</v>
      </c>
    </row>
    <row r="2555" spans="1:17" s="125" customFormat="1" ht="12" customHeight="1">
      <c r="A2555" s="83" t="s">
        <v>2409</v>
      </c>
      <c r="B2555" s="84" t="s">
        <v>1249</v>
      </c>
      <c r="C2555" s="34">
        <v>1032100000360</v>
      </c>
      <c r="D2555" s="35">
        <f>1245.747024*12</f>
        <v>14948.964287999999</v>
      </c>
      <c r="E2555" s="67">
        <f t="shared" si="80"/>
        <v>2989.7928575999999</v>
      </c>
      <c r="F2555" s="68">
        <v>0.2</v>
      </c>
      <c r="G2555" s="65"/>
      <c r="H2555" s="65" t="s">
        <v>2339</v>
      </c>
      <c r="I2555" s="127">
        <v>44592</v>
      </c>
      <c r="J2555" s="66" t="s">
        <v>2322</v>
      </c>
      <c r="K2555" s="83" t="s">
        <v>3691</v>
      </c>
      <c r="L2555" s="30">
        <v>64711</v>
      </c>
      <c r="M2555" s="83" t="str">
        <f>VLOOKUP(L2555,Kardex!$A$1:$I$4996,2,FALSE)</f>
        <v>SEGURA OSORIO BEATRIZ</v>
      </c>
      <c r="N2555" s="83" t="str">
        <f>VLOOKUP(L2555,Kardex!$A$1:$I$4996,4,FALSE)</f>
        <v>ASESOR PATRIMONIAL ASOCIADO</v>
      </c>
      <c r="O2555" s="83" t="str">
        <f>VLOOKUP(L2555,Kardex!$A$1:$I$4996,5,FALSE)</f>
        <v>EDO MEX VALLE DORADO</v>
      </c>
      <c r="P2555" s="49">
        <v>1</v>
      </c>
      <c r="Q2555" s="120" t="s">
        <v>4728</v>
      </c>
    </row>
    <row r="2556" spans="1:17" s="125" customFormat="1" ht="12" customHeight="1">
      <c r="A2556" s="83" t="s">
        <v>2332</v>
      </c>
      <c r="B2556" s="84" t="s">
        <v>1249</v>
      </c>
      <c r="C2556" s="34">
        <v>1612100000117</v>
      </c>
      <c r="D2556" s="35">
        <v>843.94</v>
      </c>
      <c r="E2556" s="67">
        <f t="shared" si="80"/>
        <v>109.70999999999998</v>
      </c>
      <c r="F2556" s="68">
        <v>0.1299973931796099</v>
      </c>
      <c r="G2556" s="65"/>
      <c r="H2556" s="65" t="s">
        <v>2339</v>
      </c>
      <c r="I2556" s="127">
        <v>44592</v>
      </c>
      <c r="J2556" s="66" t="s">
        <v>2322</v>
      </c>
      <c r="K2556" s="83" t="s">
        <v>3683</v>
      </c>
      <c r="L2556" s="30">
        <v>62130</v>
      </c>
      <c r="M2556" s="83" t="str">
        <f>VLOOKUP(L2556,Kardex!$A$1:$I$4996,2,FALSE)</f>
        <v>HUIZAR OLVERA BLANCA ARACELI</v>
      </c>
      <c r="N2556" s="83" t="str">
        <f>VLOOKUP(L2556,Kardex!$A$1:$I$4996,4,FALSE)</f>
        <v>ASESOR</v>
      </c>
      <c r="O2556" s="83" t="str">
        <f>VLOOKUP(L2556,Kardex!$A$1:$I$4996,5,FALSE)</f>
        <v>BAJA</v>
      </c>
      <c r="P2556" s="49">
        <v>0.3</v>
      </c>
      <c r="Q2556" s="120">
        <f t="shared" si="81"/>
        <v>32.91299999999999</v>
      </c>
    </row>
    <row r="2557" spans="1:17" s="125" customFormat="1" ht="12" customHeight="1">
      <c r="A2557" s="83" t="s">
        <v>2337</v>
      </c>
      <c r="B2557" s="84" t="s">
        <v>1249</v>
      </c>
      <c r="C2557" s="34">
        <v>1612100000242</v>
      </c>
      <c r="D2557" s="35">
        <v>423.05</v>
      </c>
      <c r="E2557" s="67">
        <f t="shared" si="80"/>
        <v>54.996500000000005</v>
      </c>
      <c r="F2557" s="68">
        <v>0.13</v>
      </c>
      <c r="G2557" s="65"/>
      <c r="H2557" s="65" t="s">
        <v>3784</v>
      </c>
      <c r="I2557" s="127">
        <v>44592</v>
      </c>
      <c r="J2557" s="66" t="s">
        <v>2322</v>
      </c>
      <c r="K2557" s="83" t="s">
        <v>2529</v>
      </c>
      <c r="L2557" s="30">
        <v>60858</v>
      </c>
      <c r="M2557" s="83" t="str">
        <f>VLOOKUP(L2557,Kardex!$A$1:$I$4996,2,FALSE)</f>
        <v>VAZQUEZ TREJO UBALDO</v>
      </c>
      <c r="N2557" s="83" t="str">
        <f>VLOOKUP(L2557,Kardex!$A$1:$I$4996,4,FALSE)</f>
        <v>DIRECTOR DE CENTRO FINANCIERO</v>
      </c>
      <c r="O2557" s="83" t="str">
        <f>VLOOKUP(L2557,Kardex!$A$1:$I$4996,5,FALSE)</f>
        <v>GTO SMA CENTRO</v>
      </c>
      <c r="P2557" s="49">
        <v>0.3</v>
      </c>
      <c r="Q2557" s="120">
        <f t="shared" si="81"/>
        <v>16.498950000000001</v>
      </c>
    </row>
    <row r="2558" spans="1:17" s="125" customFormat="1" ht="12" customHeight="1">
      <c r="A2558" s="83" t="s">
        <v>2335</v>
      </c>
      <c r="B2558" s="84" t="s">
        <v>1249</v>
      </c>
      <c r="C2558" s="34">
        <v>2882000001748</v>
      </c>
      <c r="D2558" s="35">
        <v>31093.73</v>
      </c>
      <c r="E2558" s="67">
        <f t="shared" si="80"/>
        <v>4664.0600000000004</v>
      </c>
      <c r="F2558" s="68">
        <v>0.15000001608041236</v>
      </c>
      <c r="G2558" s="65"/>
      <c r="H2558" s="65" t="s">
        <v>2266</v>
      </c>
      <c r="I2558" s="127">
        <v>44592</v>
      </c>
      <c r="J2558" s="66" t="s">
        <v>2379</v>
      </c>
      <c r="K2558" s="83" t="s">
        <v>4661</v>
      </c>
      <c r="L2558" s="30">
        <v>61081</v>
      </c>
      <c r="M2558" s="83" t="str">
        <f>VLOOKUP(L2558,Kardex!$A$1:$I$4996,2,FALSE)</f>
        <v>IÑARRA RAUH-HAIN IKER</v>
      </c>
      <c r="N2558" s="83" t="str">
        <f>VLOOKUP(L2558,Kardex!$A$1:$I$4996,4,FALSE)</f>
        <v>ASESOR</v>
      </c>
      <c r="O2558" s="83" t="str">
        <f>VLOOKUP(L2558,Kardex!$A$1:$I$4996,5,FALSE)</f>
        <v>CD MX ALTAVISTA</v>
      </c>
      <c r="P2558" s="49">
        <v>0.3</v>
      </c>
      <c r="Q2558" s="120">
        <f t="shared" si="81"/>
        <v>1399.2180000000001</v>
      </c>
    </row>
    <row r="2559" spans="1:17" s="125" customFormat="1" ht="12" customHeight="1">
      <c r="A2559" s="83" t="s">
        <v>2338</v>
      </c>
      <c r="B2559" s="84" t="s">
        <v>1249</v>
      </c>
      <c r="C2559" s="34">
        <v>3102000010447</v>
      </c>
      <c r="D2559" s="35">
        <v>300.47000000000003</v>
      </c>
      <c r="E2559" s="67">
        <f t="shared" si="80"/>
        <v>39.061100000000003</v>
      </c>
      <c r="F2559" s="68">
        <v>0.13</v>
      </c>
      <c r="G2559" s="65"/>
      <c r="H2559" s="65" t="s">
        <v>2339</v>
      </c>
      <c r="I2559" s="127">
        <v>44592</v>
      </c>
      <c r="J2559" s="66" t="s">
        <v>2379</v>
      </c>
      <c r="K2559" s="83" t="s">
        <v>2694</v>
      </c>
      <c r="L2559" s="30">
        <v>63834</v>
      </c>
      <c r="M2559" s="83" t="str">
        <f>VLOOKUP(L2559,Kardex!$A$1:$I$4996,2,FALSE)</f>
        <v>ROJAS ORTEGA MARIA GUADALUPE</v>
      </c>
      <c r="N2559" s="83" t="str">
        <f>VLOOKUP(L2559,Kardex!$A$1:$I$4996,4,FALSE)</f>
        <v>ASESOR</v>
      </c>
      <c r="O2559" s="83" t="str">
        <f>VLOOKUP(L2559,Kardex!$A$1:$I$4996,5,FALSE)</f>
        <v>EDO MEX TOLUCA V CARRANZA</v>
      </c>
      <c r="P2559" s="49">
        <v>0.3</v>
      </c>
      <c r="Q2559" s="120">
        <f t="shared" si="81"/>
        <v>11.71833</v>
      </c>
    </row>
    <row r="2560" spans="1:17" s="125" customFormat="1" ht="12" customHeight="1">
      <c r="A2560" s="83" t="s">
        <v>2338</v>
      </c>
      <c r="B2560" s="84" t="s">
        <v>1249</v>
      </c>
      <c r="C2560" s="34">
        <v>3102100009840</v>
      </c>
      <c r="D2560" s="35">
        <v>332.09</v>
      </c>
      <c r="E2560" s="67">
        <f t="shared" si="80"/>
        <v>43.171700000000001</v>
      </c>
      <c r="F2560" s="68">
        <v>0.13</v>
      </c>
      <c r="G2560" s="65"/>
      <c r="H2560" s="65" t="s">
        <v>2308</v>
      </c>
      <c r="I2560" s="127">
        <v>44592</v>
      </c>
      <c r="J2560" s="66" t="s">
        <v>2322</v>
      </c>
      <c r="K2560" s="83" t="s">
        <v>4662</v>
      </c>
      <c r="L2560" s="30">
        <v>63593</v>
      </c>
      <c r="M2560" s="83" t="str">
        <f>VLOOKUP(L2560,Kardex!$A$1:$I$4996,2,FALSE)</f>
        <v>SEGUROS</v>
      </c>
      <c r="N2560" s="83" t="str">
        <f>VLOOKUP(L2560,Kardex!$A$1:$I$4996,4,FALSE)</f>
        <v>SEGUROS</v>
      </c>
      <c r="O2560" s="83" t="str">
        <f>VLOOKUP(L2560,Kardex!$A$1:$I$4996,5,FALSE)</f>
        <v>SEGUROS</v>
      </c>
      <c r="P2560" s="49">
        <v>0.3</v>
      </c>
      <c r="Q2560" s="120">
        <f t="shared" si="81"/>
        <v>12.951510000000001</v>
      </c>
    </row>
    <row r="2561" spans="1:17" s="125" customFormat="1" ht="12" customHeight="1">
      <c r="A2561" s="83" t="s">
        <v>2338</v>
      </c>
      <c r="B2561" s="84" t="s">
        <v>1249</v>
      </c>
      <c r="C2561" s="34">
        <v>3102100018404</v>
      </c>
      <c r="D2561" s="35">
        <v>7713.8</v>
      </c>
      <c r="E2561" s="67">
        <f t="shared" si="80"/>
        <v>1002.7940000000001</v>
      </c>
      <c r="F2561" s="68">
        <v>0.13</v>
      </c>
      <c r="G2561" s="65"/>
      <c r="H2561" s="65" t="s">
        <v>2266</v>
      </c>
      <c r="I2561" s="127">
        <v>44592</v>
      </c>
      <c r="J2561" s="66" t="s">
        <v>2322</v>
      </c>
      <c r="K2561" s="83" t="s">
        <v>4663</v>
      </c>
      <c r="L2561" s="30">
        <v>62642</v>
      </c>
      <c r="M2561" s="83" t="str">
        <f>VLOOKUP(L2561,Kardex!$A$1:$I$4996,2,FALSE)</f>
        <v>MANZO REYES GRETCHEN MARIANA</v>
      </c>
      <c r="N2561" s="83" t="str">
        <f>VLOOKUP(L2561,Kardex!$A$1:$I$4996,4,FALSE)</f>
        <v>ASESOR</v>
      </c>
      <c r="O2561" s="83" t="str">
        <f>VLOOKUP(L2561,Kardex!$A$1:$I$4996,5,FALSE)</f>
        <v>EDO MEX VALLE DORADO</v>
      </c>
      <c r="P2561" s="49">
        <v>0.3</v>
      </c>
      <c r="Q2561" s="120">
        <f t="shared" si="81"/>
        <v>300.83820000000003</v>
      </c>
    </row>
    <row r="2562" spans="1:17" s="125" customFormat="1" ht="12" customHeight="1">
      <c r="A2562" s="83" t="s">
        <v>2311</v>
      </c>
      <c r="B2562" s="84" t="s">
        <v>1249</v>
      </c>
      <c r="C2562" s="34">
        <v>4011900203009</v>
      </c>
      <c r="D2562" s="35">
        <v>1808.66</v>
      </c>
      <c r="E2562" s="67">
        <f t="shared" si="80"/>
        <v>271.29899999999998</v>
      </c>
      <c r="F2562" s="68">
        <v>0.15</v>
      </c>
      <c r="G2562" s="65"/>
      <c r="H2562" s="65" t="s">
        <v>2308</v>
      </c>
      <c r="I2562" s="127">
        <v>44592</v>
      </c>
      <c r="J2562" s="66" t="s">
        <v>2379</v>
      </c>
      <c r="K2562" s="83" t="s">
        <v>4664</v>
      </c>
      <c r="L2562" s="30">
        <v>61637</v>
      </c>
      <c r="M2562" s="83" t="str">
        <f>VLOOKUP(L2562,Kardex!$A$1:$I$4996,2,FALSE)</f>
        <v>CAPITAINE DROUAILLET DENISSE</v>
      </c>
      <c r="N2562" s="83" t="str">
        <f>VLOOKUP(L2562,Kardex!$A$1:$I$4996,4,FALSE)</f>
        <v>EJECUTIVO DE SERVICIO</v>
      </c>
      <c r="O2562" s="83" t="str">
        <f>VLOOKUP(L2562,Kardex!$A$1:$I$4996,5,FALSE)</f>
        <v>VER BOCA DEL RIO LAS AMERICAS</v>
      </c>
      <c r="P2562" s="49">
        <v>0.3</v>
      </c>
      <c r="Q2562" s="120">
        <f t="shared" si="81"/>
        <v>81.389699999999991</v>
      </c>
    </row>
    <row r="2563" spans="1:17" s="125" customFormat="1" ht="12" customHeight="1">
      <c r="A2563" s="83" t="s">
        <v>2311</v>
      </c>
      <c r="B2563" s="84" t="s">
        <v>1249</v>
      </c>
      <c r="C2563" s="34">
        <v>4011900236602</v>
      </c>
      <c r="D2563" s="35">
        <v>287.11</v>
      </c>
      <c r="E2563" s="67">
        <f t="shared" si="80"/>
        <v>43.066499999999998</v>
      </c>
      <c r="F2563" s="68">
        <v>0.15</v>
      </c>
      <c r="G2563" s="65"/>
      <c r="H2563" s="65" t="s">
        <v>2339</v>
      </c>
      <c r="I2563" s="127">
        <v>44592</v>
      </c>
      <c r="J2563" s="66" t="s">
        <v>2379</v>
      </c>
      <c r="K2563" s="83" t="s">
        <v>2701</v>
      </c>
      <c r="L2563" s="30">
        <v>52465</v>
      </c>
      <c r="M2563" s="83" t="s">
        <v>4718</v>
      </c>
      <c r="N2563" s="83" t="s">
        <v>4718</v>
      </c>
      <c r="O2563" s="83" t="s">
        <v>4718</v>
      </c>
      <c r="P2563" s="49">
        <v>0.3</v>
      </c>
      <c r="Q2563" s="120">
        <f t="shared" si="81"/>
        <v>12.919949999999998</v>
      </c>
    </row>
    <row r="2564" spans="1:17" s="125" customFormat="1" ht="12" customHeight="1">
      <c r="A2564" s="83" t="s">
        <v>2311</v>
      </c>
      <c r="B2564" s="84" t="s">
        <v>1249</v>
      </c>
      <c r="C2564" s="34">
        <v>4011900306286</v>
      </c>
      <c r="D2564" s="35">
        <v>392.03</v>
      </c>
      <c r="E2564" s="67">
        <f t="shared" si="80"/>
        <v>34.5</v>
      </c>
      <c r="F2564" s="68">
        <v>8.8003469122261063E-2</v>
      </c>
      <c r="G2564" s="65"/>
      <c r="H2564" s="65" t="s">
        <v>2339</v>
      </c>
      <c r="I2564" s="127">
        <v>44592</v>
      </c>
      <c r="J2564" s="66" t="s">
        <v>2379</v>
      </c>
      <c r="K2564" s="83" t="s">
        <v>2704</v>
      </c>
      <c r="L2564" s="30">
        <v>5464</v>
      </c>
      <c r="M2564" s="83" t="str">
        <f>VLOOKUP(L2564,Kardex!$A$1:$I$4996,2,FALSE)</f>
        <v>BOTELLO RENDON JOSE RICARDO</v>
      </c>
      <c r="N2564" s="83" t="str">
        <f>VLOOKUP(L2564,Kardex!$A$1:$I$4996,4,FALSE)</f>
        <v>ASESOR SENIOR</v>
      </c>
      <c r="O2564" s="83" t="str">
        <f>VLOOKUP(L2564,Kardex!$A$1:$I$4996,5,FALSE)</f>
        <v>EDO MEX SATELITE</v>
      </c>
      <c r="P2564" s="49">
        <v>0.3</v>
      </c>
      <c r="Q2564" s="120">
        <f t="shared" si="81"/>
        <v>10.35</v>
      </c>
    </row>
    <row r="2565" spans="1:17" s="125" customFormat="1" ht="12" customHeight="1">
      <c r="A2565" s="83" t="s">
        <v>2311</v>
      </c>
      <c r="B2565" s="84" t="s">
        <v>1249</v>
      </c>
      <c r="C2565" s="34">
        <v>4011900502158</v>
      </c>
      <c r="D2565" s="35">
        <v>360.17</v>
      </c>
      <c r="E2565" s="67">
        <f t="shared" si="80"/>
        <v>54.025500000000001</v>
      </c>
      <c r="F2565" s="68">
        <v>0.15</v>
      </c>
      <c r="G2565" s="65"/>
      <c r="H2565" s="65" t="s">
        <v>2339</v>
      </c>
      <c r="I2565" s="127">
        <v>44592</v>
      </c>
      <c r="J2565" s="66" t="s">
        <v>2379</v>
      </c>
      <c r="K2565" s="83" t="s">
        <v>2705</v>
      </c>
      <c r="L2565" s="30">
        <v>50853</v>
      </c>
      <c r="M2565" s="83" t="str">
        <f>VLOOKUP(L2565,Kardex!$A$1:$I$4996,2,FALSE)</f>
        <v>PEREZ GARCIA ROCIO DEL CARMEN</v>
      </c>
      <c r="N2565" s="83" t="str">
        <f>VLOOKUP(L2565,Kardex!$A$1:$I$4996,4,FALSE)</f>
        <v>ASESOR</v>
      </c>
      <c r="O2565" s="83" t="str">
        <f>VLOOKUP(L2565,Kardex!$A$1:$I$4996,5,FALSE)</f>
        <v>AGS AGUASCALIENTES NTE 509</v>
      </c>
      <c r="P2565" s="49">
        <v>0.3</v>
      </c>
      <c r="Q2565" s="120">
        <f t="shared" si="81"/>
        <v>16.207650000000001</v>
      </c>
    </row>
    <row r="2566" spans="1:17" s="125" customFormat="1" ht="12" customHeight="1">
      <c r="A2566" s="83" t="s">
        <v>2311</v>
      </c>
      <c r="B2566" s="84" t="s">
        <v>1249</v>
      </c>
      <c r="C2566" s="34">
        <v>4011900502176</v>
      </c>
      <c r="D2566" s="35">
        <v>3052.18</v>
      </c>
      <c r="E2566" s="67">
        <f t="shared" si="80"/>
        <v>457.82699999999994</v>
      </c>
      <c r="F2566" s="68">
        <v>0.15</v>
      </c>
      <c r="G2566" s="65"/>
      <c r="H2566" s="65" t="s">
        <v>2266</v>
      </c>
      <c r="I2566" s="127">
        <v>44592</v>
      </c>
      <c r="J2566" s="66" t="s">
        <v>2379</v>
      </c>
      <c r="K2566" s="83" t="s">
        <v>3516</v>
      </c>
      <c r="L2566" s="30">
        <v>63368</v>
      </c>
      <c r="M2566" s="83" t="s">
        <v>4718</v>
      </c>
      <c r="N2566" s="83" t="s">
        <v>4718</v>
      </c>
      <c r="O2566" s="83" t="s">
        <v>4718</v>
      </c>
      <c r="P2566" s="49">
        <v>0.3</v>
      </c>
      <c r="Q2566" s="120">
        <f t="shared" si="81"/>
        <v>137.34809999999999</v>
      </c>
    </row>
    <row r="2567" spans="1:17" s="125" customFormat="1" ht="12" customHeight="1">
      <c r="A2567" s="83" t="s">
        <v>2311</v>
      </c>
      <c r="B2567" s="84" t="s">
        <v>1249</v>
      </c>
      <c r="C2567" s="34">
        <v>4012000010631</v>
      </c>
      <c r="D2567" s="35">
        <v>5250.37</v>
      </c>
      <c r="E2567" s="67">
        <f t="shared" si="80"/>
        <v>787.55549999999994</v>
      </c>
      <c r="F2567" s="68">
        <v>0.15</v>
      </c>
      <c r="G2567" s="65"/>
      <c r="H2567" s="65" t="s">
        <v>2266</v>
      </c>
      <c r="I2567" s="127">
        <v>44592</v>
      </c>
      <c r="J2567" s="66" t="s">
        <v>2379</v>
      </c>
      <c r="K2567" s="83" t="s">
        <v>4665</v>
      </c>
      <c r="L2567" s="30">
        <v>99999</v>
      </c>
      <c r="M2567" s="83" t="str">
        <f>VLOOKUP(L2567,Kardex!$A$1:$I$4996,2,FALSE)</f>
        <v>SEGUROS</v>
      </c>
      <c r="N2567" s="83" t="str">
        <f>VLOOKUP(L2567,Kardex!$A$1:$I$4996,4,FALSE)</f>
        <v>SEGUROS</v>
      </c>
      <c r="O2567" s="83" t="str">
        <f>VLOOKUP(L2567,Kardex!$A$1:$I$4996,5,FALSE)</f>
        <v>SEGUROS</v>
      </c>
      <c r="P2567" s="49">
        <v>0.3</v>
      </c>
      <c r="Q2567" s="120">
        <f t="shared" si="81"/>
        <v>236.26664999999997</v>
      </c>
    </row>
    <row r="2568" spans="1:17" s="125" customFormat="1" ht="12" customHeight="1">
      <c r="A2568" s="83" t="s">
        <v>2311</v>
      </c>
      <c r="B2568" s="84" t="s">
        <v>1249</v>
      </c>
      <c r="C2568" s="34">
        <v>4012000026232</v>
      </c>
      <c r="D2568" s="35">
        <v>8153.04</v>
      </c>
      <c r="E2568" s="67">
        <f t="shared" si="80"/>
        <v>1222.9559999999999</v>
      </c>
      <c r="F2568" s="68">
        <v>0.15</v>
      </c>
      <c r="G2568" s="65"/>
      <c r="H2568" s="65" t="s">
        <v>2266</v>
      </c>
      <c r="I2568" s="127">
        <v>44592</v>
      </c>
      <c r="J2568" s="66" t="s">
        <v>2379</v>
      </c>
      <c r="K2568" s="83" t="s">
        <v>4666</v>
      </c>
      <c r="L2568" s="30">
        <v>63416</v>
      </c>
      <c r="M2568" s="83" t="str">
        <f>VLOOKUP(L2568,Kardex!$A$1:$I$4996,2,FALSE)</f>
        <v>CREDITO</v>
      </c>
      <c r="N2568" s="83" t="str">
        <f>VLOOKUP(L2568,Kardex!$A$1:$I$4996,4,FALSE)</f>
        <v>CREDITO</v>
      </c>
      <c r="O2568" s="83" t="str">
        <f>VLOOKUP(L2568,Kardex!$A$1:$I$4996,5,FALSE)</f>
        <v>CREDITO</v>
      </c>
      <c r="P2568" s="49">
        <v>0.3</v>
      </c>
      <c r="Q2568" s="120">
        <f t="shared" si="81"/>
        <v>366.88679999999994</v>
      </c>
    </row>
    <row r="2569" spans="1:17" s="125" customFormat="1" ht="12" customHeight="1">
      <c r="A2569" s="83" t="s">
        <v>2311</v>
      </c>
      <c r="B2569" s="84" t="s">
        <v>1249</v>
      </c>
      <c r="C2569" s="34">
        <v>4012000026323</v>
      </c>
      <c r="D2569" s="35">
        <v>7177.47</v>
      </c>
      <c r="E2569" s="67">
        <f t="shared" si="80"/>
        <v>1076.6205</v>
      </c>
      <c r="F2569" s="68">
        <v>0.15</v>
      </c>
      <c r="G2569" s="65"/>
      <c r="H2569" s="65" t="s">
        <v>2266</v>
      </c>
      <c r="I2569" s="127">
        <v>44592</v>
      </c>
      <c r="J2569" s="66" t="s">
        <v>2379</v>
      </c>
      <c r="K2569" s="83" t="s">
        <v>4667</v>
      </c>
      <c r="L2569" s="30">
        <v>52236</v>
      </c>
      <c r="M2569" s="83" t="str">
        <f>VLOOKUP(L2569,Kardex!$A$1:$I$4996,2,FALSE)</f>
        <v>HERNANDEZ GUTIERREZ EDUARDO</v>
      </c>
      <c r="N2569" s="83" t="str">
        <f>VLOOKUP(L2569,Kardex!$A$1:$I$4996,4,FALSE)</f>
        <v>DIRECTOR DE CENTRO FINANCIERO</v>
      </c>
      <c r="O2569" s="83" t="str">
        <f>VLOOKUP(L2569,Kardex!$A$1:$I$4996,5,FALSE)</f>
        <v>JAL GDL ARCOS VALLARTA</v>
      </c>
      <c r="P2569" s="49">
        <v>0.3</v>
      </c>
      <c r="Q2569" s="120">
        <f t="shared" si="81"/>
        <v>322.98615000000001</v>
      </c>
    </row>
    <row r="2570" spans="1:17" s="125" customFormat="1" ht="12" customHeight="1">
      <c r="A2570" s="83" t="s">
        <v>2311</v>
      </c>
      <c r="B2570" s="84" t="s">
        <v>1249</v>
      </c>
      <c r="C2570" s="34">
        <v>4012000028446</v>
      </c>
      <c r="D2570" s="35">
        <v>4807.58</v>
      </c>
      <c r="E2570" s="67">
        <f t="shared" si="80"/>
        <v>721.13699999999994</v>
      </c>
      <c r="F2570" s="68">
        <v>0.15</v>
      </c>
      <c r="G2570" s="65"/>
      <c r="H2570" s="65" t="s">
        <v>2266</v>
      </c>
      <c r="I2570" s="127">
        <v>44592</v>
      </c>
      <c r="J2570" s="66" t="s">
        <v>2379</v>
      </c>
      <c r="K2570" s="83" t="s">
        <v>4668</v>
      </c>
      <c r="L2570" s="30">
        <v>60248</v>
      </c>
      <c r="M2570" s="83" t="str">
        <f>VLOOKUP(L2570,Kardex!$A$1:$I$4996,2,FALSE)</f>
        <v>LOPEZ RAMIREZ CLAUDIA</v>
      </c>
      <c r="N2570" s="83" t="str">
        <f>VLOOKUP(L2570,Kardex!$A$1:$I$4996,4,FALSE)</f>
        <v>ASESOR SENIOR</v>
      </c>
      <c r="O2570" s="83" t="str">
        <f>VLOOKUP(L2570,Kardex!$A$1:$I$4996,5,FALSE)</f>
        <v>PUE CHOLULA CITY ANGELOPOLIS</v>
      </c>
      <c r="P2570" s="49">
        <v>0.3</v>
      </c>
      <c r="Q2570" s="120">
        <f t="shared" si="81"/>
        <v>216.34109999999998</v>
      </c>
    </row>
    <row r="2571" spans="1:17" s="125" customFormat="1" ht="12" customHeight="1">
      <c r="A2571" s="83" t="s">
        <v>2311</v>
      </c>
      <c r="B2571" s="84" t="s">
        <v>1249</v>
      </c>
      <c r="C2571" s="34">
        <v>4012000029002</v>
      </c>
      <c r="D2571" s="35">
        <v>7902.14</v>
      </c>
      <c r="E2571" s="67">
        <f t="shared" si="80"/>
        <v>1185.3209999999999</v>
      </c>
      <c r="F2571" s="68">
        <v>0.15</v>
      </c>
      <c r="G2571" s="65"/>
      <c r="H2571" s="65" t="s">
        <v>2266</v>
      </c>
      <c r="I2571" s="127">
        <v>44592</v>
      </c>
      <c r="J2571" s="66" t="s">
        <v>2379</v>
      </c>
      <c r="K2571" s="83" t="s">
        <v>4669</v>
      </c>
      <c r="L2571" s="30">
        <v>95025</v>
      </c>
      <c r="M2571" s="83" t="str">
        <f>VLOOKUP(L2571,Kardex!$A$1:$I$4996,2,FALSE)</f>
        <v>TELLEZ MONDRAGON ALFONSO</v>
      </c>
      <c r="N2571" s="83" t="str">
        <f>VLOOKUP(L2571,Kardex!$A$1:$I$4996,4,FALSE)</f>
        <v>ASESOR</v>
      </c>
      <c r="O2571" s="83" t="str">
        <f>VLOOKUP(L2571,Kardex!$A$1:$I$4996,5,FALSE)</f>
        <v>EDO MEX SATELITE</v>
      </c>
      <c r="P2571" s="49">
        <v>0.3</v>
      </c>
      <c r="Q2571" s="120">
        <f t="shared" si="81"/>
        <v>355.59629999999999</v>
      </c>
    </row>
    <row r="2572" spans="1:17" s="125" customFormat="1" ht="12" customHeight="1">
      <c r="A2572" s="83" t="s">
        <v>2311</v>
      </c>
      <c r="B2572" s="84" t="s">
        <v>1249</v>
      </c>
      <c r="C2572" s="34">
        <v>4012000029817</v>
      </c>
      <c r="D2572" s="35">
        <v>6337.57</v>
      </c>
      <c r="E2572" s="67">
        <f t="shared" si="80"/>
        <v>950.63549999999987</v>
      </c>
      <c r="F2572" s="68">
        <v>0.15</v>
      </c>
      <c r="G2572" s="65"/>
      <c r="H2572" s="65" t="s">
        <v>2266</v>
      </c>
      <c r="I2572" s="127">
        <v>44592</v>
      </c>
      <c r="J2572" s="66" t="s">
        <v>2379</v>
      </c>
      <c r="K2572" s="83" t="s">
        <v>4670</v>
      </c>
      <c r="L2572" s="30">
        <v>94077</v>
      </c>
      <c r="M2572" s="83" t="str">
        <f>VLOOKUP(L2572,Kardex!$A$1:$I$4996,2,FALSE)</f>
        <v>CANTU MIRELES GABRIELA</v>
      </c>
      <c r="N2572" s="83" t="str">
        <f>VLOOKUP(L2572,Kardex!$A$1:$I$4996,4,FALSE)</f>
        <v>ASESOR SENIOR</v>
      </c>
      <c r="O2572" s="83" t="str">
        <f>VLOOKUP(L2572,Kardex!$A$1:$I$4996,5,FALSE)</f>
        <v>TAMPS NUEVO LAREDO AV COLON</v>
      </c>
      <c r="P2572" s="49">
        <v>0.3</v>
      </c>
      <c r="Q2572" s="120">
        <f t="shared" si="81"/>
        <v>285.19064999999995</v>
      </c>
    </row>
    <row r="2573" spans="1:17" s="125" customFormat="1" ht="12" customHeight="1">
      <c r="A2573" s="83" t="s">
        <v>2311</v>
      </c>
      <c r="B2573" s="84" t="s">
        <v>1249</v>
      </c>
      <c r="C2573" s="34">
        <v>4012000030498</v>
      </c>
      <c r="D2573" s="35">
        <v>5826.59</v>
      </c>
      <c r="E2573" s="67">
        <f t="shared" si="80"/>
        <v>873.98850000000004</v>
      </c>
      <c r="F2573" s="68">
        <v>0.15</v>
      </c>
      <c r="G2573" s="65"/>
      <c r="H2573" s="65" t="s">
        <v>2266</v>
      </c>
      <c r="I2573" s="127">
        <v>44592</v>
      </c>
      <c r="J2573" s="66" t="s">
        <v>2379</v>
      </c>
      <c r="K2573" s="83" t="s">
        <v>4671</v>
      </c>
      <c r="L2573" s="30">
        <v>64024</v>
      </c>
      <c r="M2573" s="83" t="str">
        <f>VLOOKUP(L2573,Kardex!$A$1:$I$4996,2,FALSE)</f>
        <v>JIMENEZ CASTRO ERICKA MICHELLE</v>
      </c>
      <c r="N2573" s="83" t="str">
        <f>VLOOKUP(L2573,Kardex!$A$1:$I$4996,4,FALSE)</f>
        <v>ASESOR</v>
      </c>
      <c r="O2573" s="83" t="str">
        <f>VLOOKUP(L2573,Kardex!$A$1:$I$4996,5,FALSE)</f>
        <v>BAJA</v>
      </c>
      <c r="P2573" s="49">
        <v>0.3</v>
      </c>
      <c r="Q2573" s="120">
        <f t="shared" si="81"/>
        <v>262.19655</v>
      </c>
    </row>
    <row r="2574" spans="1:17" s="125" customFormat="1" ht="12" customHeight="1">
      <c r="A2574" s="83" t="s">
        <v>2311</v>
      </c>
      <c r="B2574" s="84" t="s">
        <v>1249</v>
      </c>
      <c r="C2574" s="34">
        <v>4012000563018</v>
      </c>
      <c r="D2574" s="35">
        <v>676.14</v>
      </c>
      <c r="E2574" s="67">
        <f t="shared" si="80"/>
        <v>101.42099999999999</v>
      </c>
      <c r="F2574" s="68">
        <v>0.15</v>
      </c>
      <c r="G2574" s="65"/>
      <c r="H2574" s="65" t="s">
        <v>2339</v>
      </c>
      <c r="I2574" s="127">
        <v>44592</v>
      </c>
      <c r="J2574" s="66" t="s">
        <v>2379</v>
      </c>
      <c r="K2574" s="83" t="s">
        <v>2710</v>
      </c>
      <c r="L2574" s="30">
        <v>52230</v>
      </c>
      <c r="M2574" s="83" t="str">
        <f>VLOOKUP(L2574,Kardex!$A$1:$I$4996,2,FALSE)</f>
        <v>ARCE ZOZAYACORREA ARTURO MALCOLM</v>
      </c>
      <c r="N2574" s="83" t="str">
        <f>VLOOKUP(L2574,Kardex!$A$1:$I$4996,4,FALSE)</f>
        <v>DIRECTOR DE PROMOCION</v>
      </c>
      <c r="O2574" s="83" t="str">
        <f>VLOOKUP(L2574,Kardex!$A$1:$I$4996,5,FALSE)</f>
        <v>CD MX SANTA FE GLEZ CAMARENA</v>
      </c>
      <c r="P2574" s="49">
        <v>0.3</v>
      </c>
      <c r="Q2574" s="120">
        <f t="shared" si="81"/>
        <v>30.426299999999998</v>
      </c>
    </row>
    <row r="2575" spans="1:17" s="125" customFormat="1" ht="12" customHeight="1">
      <c r="A2575" s="83" t="s">
        <v>2311</v>
      </c>
      <c r="B2575" s="84" t="s">
        <v>1249</v>
      </c>
      <c r="C2575" s="34">
        <v>4012000611554</v>
      </c>
      <c r="D2575" s="35">
        <v>2644.39</v>
      </c>
      <c r="E2575" s="67">
        <f t="shared" si="80"/>
        <v>396.65849999999995</v>
      </c>
      <c r="F2575" s="68">
        <v>0.15</v>
      </c>
      <c r="G2575" s="65"/>
      <c r="H2575" s="65" t="s">
        <v>2266</v>
      </c>
      <c r="I2575" s="127">
        <v>44592</v>
      </c>
      <c r="J2575" s="66" t="s">
        <v>2379</v>
      </c>
      <c r="K2575" s="83" t="s">
        <v>4636</v>
      </c>
      <c r="L2575" s="30">
        <v>64024</v>
      </c>
      <c r="M2575" s="83" t="str">
        <f>VLOOKUP(L2575,Kardex!$A$1:$I$4996,2,FALSE)</f>
        <v>JIMENEZ CASTRO ERICKA MICHELLE</v>
      </c>
      <c r="N2575" s="83" t="str">
        <f>VLOOKUP(L2575,Kardex!$A$1:$I$4996,4,FALSE)</f>
        <v>ASESOR</v>
      </c>
      <c r="O2575" s="83" t="str">
        <f>VLOOKUP(L2575,Kardex!$A$1:$I$4996,5,FALSE)</f>
        <v>BAJA</v>
      </c>
      <c r="P2575" s="49">
        <v>0.3</v>
      </c>
      <c r="Q2575" s="120">
        <f t="shared" si="81"/>
        <v>118.99754999999998</v>
      </c>
    </row>
    <row r="2576" spans="1:17" s="125" customFormat="1" ht="12" customHeight="1">
      <c r="A2576" s="83" t="s">
        <v>2311</v>
      </c>
      <c r="B2576" s="84" t="s">
        <v>1249</v>
      </c>
      <c r="C2576" s="34">
        <v>4012100039045</v>
      </c>
      <c r="D2576" s="35">
        <v>9126.7900000000009</v>
      </c>
      <c r="E2576" s="67">
        <f t="shared" si="80"/>
        <v>1369.0185000000001</v>
      </c>
      <c r="F2576" s="68">
        <v>0.15</v>
      </c>
      <c r="G2576" s="65"/>
      <c r="H2576" s="65" t="s">
        <v>2266</v>
      </c>
      <c r="I2576" s="127">
        <v>44592</v>
      </c>
      <c r="J2576" s="66" t="s">
        <v>2379</v>
      </c>
      <c r="K2576" s="83" t="s">
        <v>4672</v>
      </c>
      <c r="L2576" s="30">
        <v>62455</v>
      </c>
      <c r="M2576" s="83" t="str">
        <f>VLOOKUP(L2576,Kardex!$A$1:$I$4996,2,FALSE)</f>
        <v>SEGUROS</v>
      </c>
      <c r="N2576" s="83" t="str">
        <f>VLOOKUP(L2576,Kardex!$A$1:$I$4996,4,FALSE)</f>
        <v>SEGUROS</v>
      </c>
      <c r="O2576" s="83" t="str">
        <f>VLOOKUP(L2576,Kardex!$A$1:$I$4996,5,FALSE)</f>
        <v>SEGUROS</v>
      </c>
      <c r="P2576" s="49">
        <v>0.3</v>
      </c>
      <c r="Q2576" s="120">
        <f t="shared" si="81"/>
        <v>410.70555000000002</v>
      </c>
    </row>
    <row r="2577" spans="1:18" s="125" customFormat="1" ht="12" customHeight="1">
      <c r="A2577" s="83" t="s">
        <v>2311</v>
      </c>
      <c r="B2577" s="84" t="s">
        <v>1249</v>
      </c>
      <c r="C2577" s="34">
        <v>4012100071606</v>
      </c>
      <c r="D2577" s="35">
        <v>8354.65</v>
      </c>
      <c r="E2577" s="67">
        <f t="shared" si="80"/>
        <v>1253.1975</v>
      </c>
      <c r="F2577" s="68">
        <v>0.15</v>
      </c>
      <c r="G2577" s="65"/>
      <c r="H2577" s="65" t="s">
        <v>2266</v>
      </c>
      <c r="I2577" s="127">
        <v>44592</v>
      </c>
      <c r="J2577" s="66" t="s">
        <v>2379</v>
      </c>
      <c r="K2577" s="83" t="s">
        <v>4673</v>
      </c>
      <c r="L2577" s="30">
        <v>64269</v>
      </c>
      <c r="M2577" s="83" t="str">
        <f>VLOOKUP(L2577,Kardex!$A$1:$I$4996,2,FALSE)</f>
        <v>SEGUROS</v>
      </c>
      <c r="N2577" s="83" t="str">
        <f>VLOOKUP(L2577,Kardex!$A$1:$I$4996,4,FALSE)</f>
        <v>SEGUROS</v>
      </c>
      <c r="O2577" s="83" t="str">
        <f>VLOOKUP(L2577,Kardex!$A$1:$I$4996,5,FALSE)</f>
        <v>SEGUROS</v>
      </c>
      <c r="P2577" s="49">
        <v>0.3</v>
      </c>
      <c r="Q2577" s="120">
        <f t="shared" si="81"/>
        <v>375.95925</v>
      </c>
    </row>
    <row r="2578" spans="1:18" s="125" customFormat="1" ht="12" customHeight="1">
      <c r="A2578" s="83" t="s">
        <v>2311</v>
      </c>
      <c r="B2578" s="84" t="s">
        <v>1249</v>
      </c>
      <c r="C2578" s="34">
        <v>4012100273780</v>
      </c>
      <c r="D2578" s="35">
        <v>846.84</v>
      </c>
      <c r="E2578" s="67">
        <f t="shared" si="80"/>
        <v>127.026</v>
      </c>
      <c r="F2578" s="68">
        <v>0.15</v>
      </c>
      <c r="G2578" s="65"/>
      <c r="H2578" s="65" t="s">
        <v>2339</v>
      </c>
      <c r="I2578" s="127">
        <v>44592</v>
      </c>
      <c r="J2578" s="66" t="s">
        <v>2322</v>
      </c>
      <c r="K2578" s="83" t="s">
        <v>2715</v>
      </c>
      <c r="L2578" s="30">
        <v>52230</v>
      </c>
      <c r="M2578" s="83" t="str">
        <f>VLOOKUP(L2578,Kardex!$A$1:$I$4996,2,FALSE)</f>
        <v>ARCE ZOZAYACORREA ARTURO MALCOLM</v>
      </c>
      <c r="N2578" s="83" t="str">
        <f>VLOOKUP(L2578,Kardex!$A$1:$I$4996,4,FALSE)</f>
        <v>DIRECTOR DE PROMOCION</v>
      </c>
      <c r="O2578" s="83" t="str">
        <f>VLOOKUP(L2578,Kardex!$A$1:$I$4996,5,FALSE)</f>
        <v>CD MX SANTA FE GLEZ CAMARENA</v>
      </c>
      <c r="P2578" s="49">
        <v>0.3</v>
      </c>
      <c r="Q2578" s="120">
        <f t="shared" si="81"/>
        <v>38.107799999999997</v>
      </c>
    </row>
    <row r="2579" spans="1:18" s="125" customFormat="1" ht="12" customHeight="1">
      <c r="A2579" s="83" t="s">
        <v>2311</v>
      </c>
      <c r="B2579" s="84" t="s">
        <v>1249</v>
      </c>
      <c r="C2579" s="34">
        <v>4012100393272</v>
      </c>
      <c r="D2579" s="35">
        <v>17424.21</v>
      </c>
      <c r="E2579" s="67">
        <f t="shared" si="80"/>
        <v>2613.6315</v>
      </c>
      <c r="F2579" s="68">
        <v>0.15</v>
      </c>
      <c r="G2579" s="65"/>
      <c r="H2579" s="65" t="s">
        <v>2266</v>
      </c>
      <c r="I2579" s="127">
        <v>44592</v>
      </c>
      <c r="J2579" s="66" t="s">
        <v>2322</v>
      </c>
      <c r="K2579" s="83" t="s">
        <v>4674</v>
      </c>
      <c r="L2579" s="30">
        <v>60793</v>
      </c>
      <c r="M2579" s="83" t="str">
        <f>VLOOKUP(L2579,Kardex!$A$1:$I$4996,2,FALSE)</f>
        <v>GARCIA GOMEZ LAURA MAYELA</v>
      </c>
      <c r="N2579" s="83" t="str">
        <f>VLOOKUP(L2579,Kardex!$A$1:$I$4996,4,FALSE)</f>
        <v>ASESOR</v>
      </c>
      <c r="O2579" s="83" t="str">
        <f>VLOOKUP(L2579,Kardex!$A$1:$I$4996,5,FALSE)</f>
        <v>VER BOCA DEL RIO LAS AMERICAS</v>
      </c>
      <c r="P2579" s="49">
        <v>0.3</v>
      </c>
      <c r="Q2579" s="120">
        <f t="shared" si="81"/>
        <v>784.08944999999994</v>
      </c>
    </row>
    <row r="2580" spans="1:18" s="125" customFormat="1" ht="12" customHeight="1">
      <c r="A2580" s="83" t="s">
        <v>2311</v>
      </c>
      <c r="B2580" s="84" t="s">
        <v>1249</v>
      </c>
      <c r="C2580" s="34">
        <v>4012200007594</v>
      </c>
      <c r="D2580" s="35">
        <v>5553.86</v>
      </c>
      <c r="E2580" s="67">
        <f t="shared" si="80"/>
        <v>833.07899999999995</v>
      </c>
      <c r="F2580" s="68">
        <v>0.15</v>
      </c>
      <c r="G2580" s="65"/>
      <c r="H2580" s="65" t="s">
        <v>2266</v>
      </c>
      <c r="I2580" s="127">
        <v>44592</v>
      </c>
      <c r="J2580" s="66" t="s">
        <v>2322</v>
      </c>
      <c r="K2580" s="83" t="s">
        <v>4675</v>
      </c>
      <c r="L2580" s="30">
        <v>52813</v>
      </c>
      <c r="M2580" s="83" t="str">
        <f>VLOOKUP(L2580,Kardex!$A$1:$I$4996,2,FALSE)</f>
        <v>BRISENO ALCANTARA JESUS ERNESTO</v>
      </c>
      <c r="N2580" s="83" t="str">
        <f>VLOOKUP(L2580,Kardex!$A$1:$I$4996,4,FALSE)</f>
        <v>DIRECTOR DE CENTRO FINANCIERO</v>
      </c>
      <c r="O2580" s="83" t="str">
        <f>VLOOKUP(L2580,Kardex!$A$1:$I$4996,5,FALSE)</f>
        <v>CD MX XOLA</v>
      </c>
      <c r="P2580" s="49">
        <v>0.3</v>
      </c>
      <c r="Q2580" s="120">
        <f t="shared" si="81"/>
        <v>249.92369999999997</v>
      </c>
    </row>
    <row r="2581" spans="1:18" s="125" customFormat="1" ht="12" customHeight="1">
      <c r="A2581" s="83" t="s">
        <v>2311</v>
      </c>
      <c r="B2581" s="84" t="s">
        <v>1249</v>
      </c>
      <c r="C2581" s="34">
        <v>4012200008026</v>
      </c>
      <c r="D2581" s="35">
        <v>3323.96</v>
      </c>
      <c r="E2581" s="67">
        <f t="shared" si="80"/>
        <v>498.59399999999999</v>
      </c>
      <c r="F2581" s="68">
        <v>0.15</v>
      </c>
      <c r="G2581" s="65"/>
      <c r="H2581" s="65" t="s">
        <v>2266</v>
      </c>
      <c r="I2581" s="127">
        <v>44592</v>
      </c>
      <c r="J2581" s="66" t="s">
        <v>2322</v>
      </c>
      <c r="K2581" s="83" t="s">
        <v>4676</v>
      </c>
      <c r="L2581" s="30">
        <v>52813</v>
      </c>
      <c r="M2581" s="83" t="str">
        <f>VLOOKUP(L2581,Kardex!$A$1:$I$4996,2,FALSE)</f>
        <v>BRISENO ALCANTARA JESUS ERNESTO</v>
      </c>
      <c r="N2581" s="83" t="str">
        <f>VLOOKUP(L2581,Kardex!$A$1:$I$4996,4,FALSE)</f>
        <v>DIRECTOR DE CENTRO FINANCIERO</v>
      </c>
      <c r="O2581" s="83" t="str">
        <f>VLOOKUP(L2581,Kardex!$A$1:$I$4996,5,FALSE)</f>
        <v>CD MX XOLA</v>
      </c>
      <c r="P2581" s="49">
        <v>0.3</v>
      </c>
      <c r="Q2581" s="120">
        <f t="shared" si="81"/>
        <v>149.57819999999998</v>
      </c>
    </row>
    <row r="2582" spans="1:18" s="125" customFormat="1" ht="12" customHeight="1">
      <c r="A2582" s="83" t="s">
        <v>2311</v>
      </c>
      <c r="B2582" s="84" t="s">
        <v>1249</v>
      </c>
      <c r="C2582" s="34">
        <v>4012200008679</v>
      </c>
      <c r="D2582" s="35">
        <v>3826.76</v>
      </c>
      <c r="E2582" s="67">
        <f t="shared" si="80"/>
        <v>574.01400000000001</v>
      </c>
      <c r="F2582" s="68">
        <v>0.15</v>
      </c>
      <c r="G2582" s="65"/>
      <c r="H2582" s="65" t="s">
        <v>2266</v>
      </c>
      <c r="I2582" s="127">
        <v>44592</v>
      </c>
      <c r="J2582" s="66" t="s">
        <v>2322</v>
      </c>
      <c r="K2582" s="83" t="s">
        <v>4676</v>
      </c>
      <c r="L2582" s="30">
        <v>52813</v>
      </c>
      <c r="M2582" s="83" t="str">
        <f>VLOOKUP(L2582,Kardex!$A$1:$I$4996,2,FALSE)</f>
        <v>BRISENO ALCANTARA JESUS ERNESTO</v>
      </c>
      <c r="N2582" s="83" t="str">
        <f>VLOOKUP(L2582,Kardex!$A$1:$I$4996,4,FALSE)</f>
        <v>DIRECTOR DE CENTRO FINANCIERO</v>
      </c>
      <c r="O2582" s="83" t="str">
        <f>VLOOKUP(L2582,Kardex!$A$1:$I$4996,5,FALSE)</f>
        <v>CD MX XOLA</v>
      </c>
      <c r="P2582" s="49">
        <v>0.3</v>
      </c>
      <c r="Q2582" s="120">
        <f t="shared" si="81"/>
        <v>172.20419999999999</v>
      </c>
    </row>
    <row r="2583" spans="1:18" s="125" customFormat="1" ht="12" customHeight="1">
      <c r="A2583" s="83" t="s">
        <v>2311</v>
      </c>
      <c r="B2583" s="84" t="s">
        <v>1249</v>
      </c>
      <c r="C2583" s="34">
        <v>4012200014164</v>
      </c>
      <c r="D2583" s="35">
        <v>4531.13</v>
      </c>
      <c r="E2583" s="67">
        <f t="shared" si="80"/>
        <v>679.66949999999997</v>
      </c>
      <c r="F2583" s="68">
        <v>0.15</v>
      </c>
      <c r="G2583" s="65"/>
      <c r="H2583" s="65" t="s">
        <v>2266</v>
      </c>
      <c r="I2583" s="127">
        <v>44592</v>
      </c>
      <c r="J2583" s="66" t="s">
        <v>2322</v>
      </c>
      <c r="K2583" s="83" t="s">
        <v>4677</v>
      </c>
      <c r="L2583" s="30">
        <v>52309</v>
      </c>
      <c r="M2583" s="83" t="str">
        <f>VLOOKUP(L2583,Kardex!$A$1:$I$4996,2,FALSE)</f>
        <v>ZUÑIGA SANCHEZ HECTOR</v>
      </c>
      <c r="N2583" s="83" t="str">
        <f>VLOOKUP(L2583,Kardex!$A$1:$I$4996,4,FALSE)</f>
        <v>ASESOR SENIOR</v>
      </c>
      <c r="O2583" s="83" t="str">
        <f>VLOOKUP(L2583,Kardex!$A$1:$I$4996,5,FALSE)</f>
        <v>CD MX LINDAVISTA</v>
      </c>
      <c r="P2583" s="49">
        <v>0.3</v>
      </c>
      <c r="Q2583" s="120">
        <f t="shared" si="81"/>
        <v>203.90084999999999</v>
      </c>
    </row>
    <row r="2584" spans="1:18" s="125" customFormat="1" ht="12" customHeight="1">
      <c r="A2584" s="83" t="s">
        <v>2311</v>
      </c>
      <c r="B2584" s="84" t="s">
        <v>1249</v>
      </c>
      <c r="C2584" s="34">
        <v>4012200017777</v>
      </c>
      <c r="D2584" s="35">
        <v>433.89</v>
      </c>
      <c r="E2584" s="67">
        <f t="shared" si="80"/>
        <v>65.083500000000001</v>
      </c>
      <c r="F2584" s="68">
        <v>0.15</v>
      </c>
      <c r="G2584" s="65"/>
      <c r="H2584" s="65" t="s">
        <v>2339</v>
      </c>
      <c r="I2584" s="127">
        <v>44592</v>
      </c>
      <c r="J2584" s="66" t="s">
        <v>2322</v>
      </c>
      <c r="K2584" s="83" t="s">
        <v>4678</v>
      </c>
      <c r="L2584" s="30">
        <v>61422</v>
      </c>
      <c r="M2584" s="83" t="str">
        <f>VLOOKUP(L2584,Kardex!$A$1:$I$4996,2,FALSE)</f>
        <v>LIZARRARAS VIRGEN PATRICIA</v>
      </c>
      <c r="N2584" s="83" t="str">
        <f>VLOOKUP(L2584,Kardex!$A$1:$I$4996,4,FALSE)</f>
        <v>EJECUTIVO ASOCIADO</v>
      </c>
      <c r="O2584" s="83" t="str">
        <f>VLOOKUP(L2584,Kardex!$A$1:$I$4996,5,FALSE)</f>
        <v>JAL MARINA VALLARTA</v>
      </c>
      <c r="P2584" s="49">
        <v>0.3</v>
      </c>
      <c r="Q2584" s="120">
        <f t="shared" si="81"/>
        <v>19.52505</v>
      </c>
    </row>
    <row r="2585" spans="1:18" s="125" customFormat="1" ht="12" customHeight="1">
      <c r="A2585" s="83" t="s">
        <v>2311</v>
      </c>
      <c r="B2585" s="84" t="s">
        <v>1249</v>
      </c>
      <c r="C2585" s="34">
        <v>4012200018773</v>
      </c>
      <c r="D2585" s="35">
        <v>6658.19</v>
      </c>
      <c r="E2585" s="67">
        <f t="shared" si="80"/>
        <v>998.72849999999994</v>
      </c>
      <c r="F2585" s="68">
        <v>0.15</v>
      </c>
      <c r="G2585" s="65"/>
      <c r="H2585" s="65" t="s">
        <v>2266</v>
      </c>
      <c r="I2585" s="127">
        <v>44592</v>
      </c>
      <c r="J2585" s="66" t="s">
        <v>2322</v>
      </c>
      <c r="K2585" s="83" t="s">
        <v>4679</v>
      </c>
      <c r="L2585" s="30">
        <v>61553</v>
      </c>
      <c r="M2585" s="83" t="str">
        <f>VLOOKUP(L2585,Kardex!$A$1:$I$4996,2,FALSE)</f>
        <v>BERNAL GONZALEZ CHRISTIAN ALFREDO</v>
      </c>
      <c r="N2585" s="83" t="str">
        <f>VLOOKUP(L2585,Kardex!$A$1:$I$4996,4,FALSE)</f>
        <v>ASESOR</v>
      </c>
      <c r="O2585" s="83" t="str">
        <f>VLOOKUP(L2585,Kardex!$A$1:$I$4996,5,FALSE)</f>
        <v>CD MX SANTA FE BANCO PB</v>
      </c>
      <c r="P2585" s="49">
        <v>0.3</v>
      </c>
      <c r="Q2585" s="120">
        <f t="shared" si="81"/>
        <v>299.61854999999997</v>
      </c>
    </row>
    <row r="2586" spans="1:18" s="125" customFormat="1" ht="12" customHeight="1">
      <c r="A2586" s="83" t="s">
        <v>2311</v>
      </c>
      <c r="B2586" s="84" t="s">
        <v>1249</v>
      </c>
      <c r="C2586" s="34">
        <v>4012200020435</v>
      </c>
      <c r="D2586" s="35">
        <v>1791.01</v>
      </c>
      <c r="E2586" s="67">
        <f t="shared" si="80"/>
        <v>268.6515</v>
      </c>
      <c r="F2586" s="68">
        <v>0.15</v>
      </c>
      <c r="G2586" s="65"/>
      <c r="H2586" s="65" t="s">
        <v>2266</v>
      </c>
      <c r="I2586" s="127">
        <v>44592</v>
      </c>
      <c r="J2586" s="66" t="s">
        <v>2322</v>
      </c>
      <c r="K2586" s="83" t="s">
        <v>4603</v>
      </c>
      <c r="L2586" s="30">
        <v>62481</v>
      </c>
      <c r="M2586" s="83" t="str">
        <f>VLOOKUP(L2586,Kardex!$A$1:$I$4996,2,FALSE)</f>
        <v>DOMINGUEZ VAZQUEZ FABIOLA DENIS</v>
      </c>
      <c r="N2586" s="83" t="str">
        <f>VLOOKUP(L2586,Kardex!$A$1:$I$4996,4,FALSE)</f>
        <v>ASESOR BANCA ESPECIALIZADA</v>
      </c>
      <c r="O2586" s="83" t="str">
        <f>VLOOKUP(L2586,Kardex!$A$1:$I$4996,5,FALSE)</f>
        <v>CD MX MONTES URALES</v>
      </c>
      <c r="P2586" s="49">
        <v>0.3</v>
      </c>
      <c r="Q2586" s="120">
        <f t="shared" si="81"/>
        <v>80.59545</v>
      </c>
    </row>
    <row r="2587" spans="1:18" s="125" customFormat="1" ht="12" customHeight="1">
      <c r="A2587" s="83" t="s">
        <v>2311</v>
      </c>
      <c r="B2587" s="84" t="s">
        <v>1249</v>
      </c>
      <c r="C2587" s="34">
        <v>4012200026810</v>
      </c>
      <c r="D2587" s="35">
        <v>403.69</v>
      </c>
      <c r="E2587" s="67">
        <f t="shared" si="80"/>
        <v>52.49</v>
      </c>
      <c r="F2587" s="68">
        <v>0.13002551462756076</v>
      </c>
      <c r="G2587" s="65"/>
      <c r="H2587" s="65" t="s">
        <v>2339</v>
      </c>
      <c r="I2587" s="127">
        <v>44592</v>
      </c>
      <c r="J2587" s="66" t="s">
        <v>2379</v>
      </c>
      <c r="K2587" s="83" t="s">
        <v>2434</v>
      </c>
      <c r="L2587" s="30">
        <v>53687</v>
      </c>
      <c r="M2587" s="83" t="str">
        <f>VLOOKUP(L2587,Kardex!$A$1:$I$4996,2,FALSE)</f>
        <v>TREJO ESCALANTE VICTOR MANUEL</v>
      </c>
      <c r="N2587" s="83" t="str">
        <f>VLOOKUP(L2587,Kardex!$A$1:$I$4996,4,FALSE)</f>
        <v>ASESOR ESPECIALIZADO</v>
      </c>
      <c r="O2587" s="83" t="str">
        <f>VLOOKUP(L2587,Kardex!$A$1:$I$4996,5,FALSE)</f>
        <v>WEALTH MANAGEMENT</v>
      </c>
      <c r="P2587" s="49">
        <v>0.3</v>
      </c>
      <c r="Q2587" s="120">
        <f t="shared" si="81"/>
        <v>15.747</v>
      </c>
    </row>
    <row r="2588" spans="1:18" s="125" customFormat="1" ht="12" customHeight="1">
      <c r="A2588" s="83" t="s">
        <v>2311</v>
      </c>
      <c r="B2588" s="84" t="s">
        <v>1249</v>
      </c>
      <c r="C2588" s="34">
        <v>4012200027918</v>
      </c>
      <c r="D2588" s="35">
        <v>3326.34</v>
      </c>
      <c r="E2588" s="67">
        <f t="shared" si="80"/>
        <v>498.95100000000002</v>
      </c>
      <c r="F2588" s="68">
        <v>0.15</v>
      </c>
      <c r="G2588" s="65"/>
      <c r="H2588" s="65" t="s">
        <v>2266</v>
      </c>
      <c r="I2588" s="127">
        <v>44592</v>
      </c>
      <c r="J2588" s="66" t="s">
        <v>2322</v>
      </c>
      <c r="K2588" s="83" t="s">
        <v>4680</v>
      </c>
      <c r="L2588" s="30">
        <v>61445</v>
      </c>
      <c r="M2588" s="83" t="str">
        <f>VLOOKUP(L2588,Kardex!$A$1:$I$4996,2,FALSE)</f>
        <v>MARTINEZ RIVERA JOEL</v>
      </c>
      <c r="N2588" s="83" t="str">
        <f>VLOOKUP(L2588,Kardex!$A$1:$I$4996,4,FALSE)</f>
        <v>ASESOR</v>
      </c>
      <c r="O2588" s="83" t="str">
        <f>VLOOKUP(L2588,Kardex!$A$1:$I$4996,5,FALSE)</f>
        <v>QROO CANCUN PLAZA HOLLYWOOD</v>
      </c>
      <c r="P2588" s="49">
        <v>0.3</v>
      </c>
      <c r="Q2588" s="120">
        <f t="shared" si="81"/>
        <v>149.68530000000001</v>
      </c>
    </row>
    <row r="2589" spans="1:18" s="125" customFormat="1" ht="12" customHeight="1">
      <c r="A2589" s="83" t="s">
        <v>2311</v>
      </c>
      <c r="B2589" s="84" t="s">
        <v>1249</v>
      </c>
      <c r="C2589" s="34">
        <v>4012200029602</v>
      </c>
      <c r="D2589" s="35">
        <v>9305.83</v>
      </c>
      <c r="E2589" s="67">
        <f t="shared" si="80"/>
        <v>1395.8744999999999</v>
      </c>
      <c r="F2589" s="68">
        <v>0.15</v>
      </c>
      <c r="G2589" s="65"/>
      <c r="H2589" s="65" t="s">
        <v>2266</v>
      </c>
      <c r="I2589" s="127">
        <v>44592</v>
      </c>
      <c r="J2589" s="66" t="s">
        <v>2322</v>
      </c>
      <c r="K2589" s="83" t="s">
        <v>3718</v>
      </c>
      <c r="L2589" s="30">
        <v>64859</v>
      </c>
      <c r="M2589" s="83" t="str">
        <f>VLOOKUP(L2589,Kardex!$A$1:$I$4996,2,FALSE)</f>
        <v>HERNANDEZ CHIQUITO JOSE ALBERTO</v>
      </c>
      <c r="N2589" s="83" t="str">
        <f>VLOOKUP(L2589,Kardex!$A$1:$I$4996,4,FALSE)</f>
        <v>ASESOR PATRIMONIAL ASOCIADO</v>
      </c>
      <c r="O2589" s="83" t="str">
        <f>VLOOKUP(L2589,Kardex!$A$1:$I$4996,5,FALSE)</f>
        <v>CD MX LINDAVISTA</v>
      </c>
      <c r="P2589" s="49">
        <v>0.3</v>
      </c>
      <c r="Q2589" s="120">
        <f t="shared" si="81"/>
        <v>418.76234999999997</v>
      </c>
    </row>
    <row r="2590" spans="1:18" s="125" customFormat="1" ht="12" customHeight="1">
      <c r="A2590" s="83" t="s">
        <v>2311</v>
      </c>
      <c r="B2590" s="84" t="s">
        <v>1249</v>
      </c>
      <c r="C2590" s="34">
        <v>4012200029725</v>
      </c>
      <c r="D2590" s="35">
        <v>267.99</v>
      </c>
      <c r="E2590" s="67">
        <f t="shared" si="80"/>
        <v>40.198500000000003</v>
      </c>
      <c r="F2590" s="68">
        <v>0.15</v>
      </c>
      <c r="G2590" s="65"/>
      <c r="H2590" s="65" t="s">
        <v>2339</v>
      </c>
      <c r="I2590" s="127">
        <v>44592</v>
      </c>
      <c r="J2590" s="66" t="s">
        <v>2322</v>
      </c>
      <c r="K2590" s="83" t="s">
        <v>3713</v>
      </c>
      <c r="L2590" s="30">
        <v>61815</v>
      </c>
      <c r="M2590" s="83" t="str">
        <f>VLOOKUP(L2590,Kardex!$A$1:$I$4996,2,FALSE)</f>
        <v>RODRIGUEZ AVIÑA MARISOL ALEJANDRA</v>
      </c>
      <c r="N2590" s="83" t="str">
        <f>VLOOKUP(L2590,Kardex!$A$1:$I$4996,4,FALSE)</f>
        <v>OPERADOR TELEFONICO</v>
      </c>
      <c r="O2590" s="83" t="str">
        <f>VLOOKUP(L2590,Kardex!$A$1:$I$4996,5,FALSE)</f>
        <v>SERVICIOS CAT</v>
      </c>
      <c r="P2590" s="49">
        <v>0.3</v>
      </c>
      <c r="Q2590" s="120">
        <f t="shared" si="81"/>
        <v>12.05955</v>
      </c>
      <c r="R2590" s="125">
        <v>0</v>
      </c>
    </row>
    <row r="2591" spans="1:18" s="125" customFormat="1" ht="12" customHeight="1">
      <c r="A2591" s="83" t="s">
        <v>2311</v>
      </c>
      <c r="B2591" s="84" t="s">
        <v>1249</v>
      </c>
      <c r="C2591" s="34">
        <v>4012200032052</v>
      </c>
      <c r="D2591" s="35">
        <v>2285.92</v>
      </c>
      <c r="E2591" s="67">
        <f t="shared" si="80"/>
        <v>342.88799999999998</v>
      </c>
      <c r="F2591" s="68">
        <v>0.15</v>
      </c>
      <c r="G2591" s="65"/>
      <c r="H2591" s="65" t="s">
        <v>2266</v>
      </c>
      <c r="I2591" s="127">
        <v>44592</v>
      </c>
      <c r="J2591" s="66" t="s">
        <v>2322</v>
      </c>
      <c r="K2591" s="83" t="s">
        <v>4681</v>
      </c>
      <c r="L2591" s="30">
        <v>63593</v>
      </c>
      <c r="M2591" s="83" t="str">
        <f>VLOOKUP(L2591,Kardex!$A$1:$I$4996,2,FALSE)</f>
        <v>SEGUROS</v>
      </c>
      <c r="N2591" s="83" t="str">
        <f>VLOOKUP(L2591,Kardex!$A$1:$I$4996,4,FALSE)</f>
        <v>SEGUROS</v>
      </c>
      <c r="O2591" s="83" t="str">
        <f>VLOOKUP(L2591,Kardex!$A$1:$I$4996,5,FALSE)</f>
        <v>SEGUROS</v>
      </c>
      <c r="P2591" s="49">
        <v>0.3</v>
      </c>
      <c r="Q2591" s="120">
        <f t="shared" si="81"/>
        <v>102.86639999999998</v>
      </c>
    </row>
    <row r="2592" spans="1:18" s="125" customFormat="1" ht="12" customHeight="1">
      <c r="A2592" s="83" t="s">
        <v>2311</v>
      </c>
      <c r="B2592" s="84" t="s">
        <v>1249</v>
      </c>
      <c r="C2592" s="34">
        <v>4012200032203</v>
      </c>
      <c r="D2592" s="35">
        <v>5391.39</v>
      </c>
      <c r="E2592" s="67">
        <f t="shared" si="80"/>
        <v>808.70850000000007</v>
      </c>
      <c r="F2592" s="68">
        <v>0.15</v>
      </c>
      <c r="G2592" s="65"/>
      <c r="H2592" s="65" t="s">
        <v>2266</v>
      </c>
      <c r="I2592" s="127">
        <v>44592</v>
      </c>
      <c r="J2592" s="66" t="s">
        <v>2322</v>
      </c>
      <c r="K2592" s="83" t="s">
        <v>4682</v>
      </c>
      <c r="L2592" s="30">
        <v>64180</v>
      </c>
      <c r="M2592" s="83" t="str">
        <f>VLOOKUP(L2592,Kardex!$A$1:$I$4996,2,FALSE)</f>
        <v>JOHNSTON PIMENTEL MARIA EVELINA</v>
      </c>
      <c r="N2592" s="83" t="str">
        <f>VLOOKUP(L2592,Kardex!$A$1:$I$4996,4,FALSE)</f>
        <v>ASESOR</v>
      </c>
      <c r="O2592" s="83" t="str">
        <f>VLOOKUP(L2592,Kardex!$A$1:$I$4996,5,FALSE)</f>
        <v>CD MX JULIO VERNE POLANCO</v>
      </c>
      <c r="P2592" s="49">
        <v>0.3</v>
      </c>
      <c r="Q2592" s="120">
        <f t="shared" si="81"/>
        <v>242.61255</v>
      </c>
    </row>
    <row r="2593" spans="1:18" s="125" customFormat="1" ht="12" customHeight="1">
      <c r="A2593" s="83" t="s">
        <v>2311</v>
      </c>
      <c r="B2593" s="84" t="s">
        <v>1249</v>
      </c>
      <c r="C2593" s="34">
        <v>4012200033678</v>
      </c>
      <c r="D2593" s="35">
        <v>5197.82</v>
      </c>
      <c r="E2593" s="67">
        <f t="shared" si="80"/>
        <v>779.67299999999989</v>
      </c>
      <c r="F2593" s="68">
        <v>0.15</v>
      </c>
      <c r="G2593" s="65"/>
      <c r="H2593" s="65" t="s">
        <v>2266</v>
      </c>
      <c r="I2593" s="127">
        <v>44592</v>
      </c>
      <c r="J2593" s="66" t="s">
        <v>2322</v>
      </c>
      <c r="K2593" s="83" t="s">
        <v>4683</v>
      </c>
      <c r="L2593" s="30">
        <v>63494</v>
      </c>
      <c r="M2593" s="83" t="str">
        <f>VLOOKUP(L2593,Kardex!$A$1:$I$4996,2,FALSE)</f>
        <v>INOSTROSA MEADE CLAUDIA DOLORES</v>
      </c>
      <c r="N2593" s="83" t="str">
        <f>VLOOKUP(L2593,Kardex!$A$1:$I$4996,4,FALSE)</f>
        <v>ASESOR</v>
      </c>
      <c r="O2593" s="83" t="str">
        <f>VLOOKUP(L2593,Kardex!$A$1:$I$4996,5,FALSE)</f>
        <v>CD MX ALTAVISTA</v>
      </c>
      <c r="P2593" s="49">
        <v>0.3</v>
      </c>
      <c r="Q2593" s="120">
        <f t="shared" si="81"/>
        <v>233.90189999999996</v>
      </c>
    </row>
    <row r="2594" spans="1:18" s="125" customFormat="1" ht="12" customHeight="1">
      <c r="A2594" s="83" t="s">
        <v>2337</v>
      </c>
      <c r="B2594" s="84" t="s">
        <v>1249</v>
      </c>
      <c r="C2594" s="34">
        <v>4022200000736</v>
      </c>
      <c r="D2594" s="35">
        <v>474.78</v>
      </c>
      <c r="E2594" s="67">
        <f t="shared" si="80"/>
        <v>61.721399999999996</v>
      </c>
      <c r="F2594" s="68">
        <v>0.13</v>
      </c>
      <c r="G2594" s="65"/>
      <c r="H2594" s="65" t="s">
        <v>2339</v>
      </c>
      <c r="I2594" s="127">
        <v>44592</v>
      </c>
      <c r="J2594" s="66" t="s">
        <v>2322</v>
      </c>
      <c r="K2594" s="83" t="s">
        <v>3743</v>
      </c>
      <c r="L2594" s="30">
        <v>52046</v>
      </c>
      <c r="M2594" s="83" t="str">
        <f>VLOOKUP(L2594,Kardex!$A$1:$I$4996,2,FALSE)</f>
        <v>GUERRERO MARTINEZ GUADALUPE ALONSO</v>
      </c>
      <c r="N2594" s="83" t="str">
        <f>VLOOKUP(L2594,Kardex!$A$1:$I$4996,4,FALSE)</f>
        <v>ASESOR</v>
      </c>
      <c r="O2594" s="83" t="str">
        <f>VLOOKUP(L2594,Kardex!$A$1:$I$4996,5,FALSE)</f>
        <v>EDO MEX TOLUCA V CARRANZA</v>
      </c>
      <c r="P2594" s="49">
        <v>0.3</v>
      </c>
      <c r="Q2594" s="120">
        <f t="shared" si="81"/>
        <v>18.516419999999997</v>
      </c>
    </row>
    <row r="2595" spans="1:18" s="125" customFormat="1" ht="12" customHeight="1">
      <c r="A2595" s="83" t="s">
        <v>2311</v>
      </c>
      <c r="B2595" s="84" t="s">
        <v>1249</v>
      </c>
      <c r="C2595" s="34">
        <v>4011900402799</v>
      </c>
      <c r="D2595" s="35">
        <v>240.85</v>
      </c>
      <c r="E2595" s="67">
        <f t="shared" si="80"/>
        <v>36.127499999999998</v>
      </c>
      <c r="F2595" s="68">
        <v>0.15</v>
      </c>
      <c r="G2595" s="65"/>
      <c r="H2595" s="65" t="s">
        <v>2339</v>
      </c>
      <c r="I2595" s="127">
        <v>44564</v>
      </c>
      <c r="J2595" s="66" t="s">
        <v>2379</v>
      </c>
      <c r="K2595" s="83" t="s">
        <v>2718</v>
      </c>
      <c r="L2595" s="30">
        <v>5042</v>
      </c>
      <c r="M2595" s="83" t="str">
        <f>VLOOKUP(L2595,Kardex!$A$1:$I$4996,2,FALSE)</f>
        <v>URIAS CRUZ DOLORES PATRICIA</v>
      </c>
      <c r="N2595" s="83" t="str">
        <f>VLOOKUP(L2595,Kardex!$A$1:$I$4996,4,FALSE)</f>
        <v>SUBGERENTE ADMINISTRATIVO</v>
      </c>
      <c r="O2595" s="83" t="str">
        <f>VLOOKUP(L2595,Kardex!$A$1:$I$4996,5,FALSE)</f>
        <v>AGS AGUASCALIENTES NTE 509</v>
      </c>
      <c r="P2595" s="49">
        <v>0.3</v>
      </c>
      <c r="Q2595" s="120">
        <f t="shared" si="81"/>
        <v>10.838249999999999</v>
      </c>
    </row>
    <row r="2596" spans="1:18" s="125" customFormat="1" ht="12" customHeight="1">
      <c r="A2596" s="83" t="s">
        <v>2311</v>
      </c>
      <c r="B2596" s="84" t="s">
        <v>1249</v>
      </c>
      <c r="C2596" s="34">
        <v>4011900435818</v>
      </c>
      <c r="D2596" s="35">
        <v>8731.58</v>
      </c>
      <c r="E2596" s="67">
        <f t="shared" si="80"/>
        <v>1309.7369999999999</v>
      </c>
      <c r="F2596" s="68">
        <v>0.15</v>
      </c>
      <c r="G2596" s="65"/>
      <c r="H2596" s="65" t="s">
        <v>2266</v>
      </c>
      <c r="I2596" s="127">
        <v>44565</v>
      </c>
      <c r="J2596" s="66" t="s">
        <v>2379</v>
      </c>
      <c r="K2596" s="83" t="s">
        <v>4684</v>
      </c>
      <c r="L2596" s="30">
        <v>63416</v>
      </c>
      <c r="M2596" s="83" t="str">
        <f>VLOOKUP(L2596,Kardex!$A$1:$I$4996,2,FALSE)</f>
        <v>CREDITO</v>
      </c>
      <c r="N2596" s="83" t="str">
        <f>VLOOKUP(L2596,Kardex!$A$1:$I$4996,4,FALSE)</f>
        <v>CREDITO</v>
      </c>
      <c r="O2596" s="83" t="str">
        <f>VLOOKUP(L2596,Kardex!$A$1:$I$4996,5,FALSE)</f>
        <v>CREDITO</v>
      </c>
      <c r="P2596" s="49">
        <v>0.3</v>
      </c>
      <c r="Q2596" s="120">
        <f t="shared" si="81"/>
        <v>392.92109999999997</v>
      </c>
    </row>
    <row r="2597" spans="1:18" s="125" customFormat="1" ht="12" customHeight="1">
      <c r="A2597" s="134" t="s">
        <v>2311</v>
      </c>
      <c r="B2597" s="135" t="s">
        <v>1249</v>
      </c>
      <c r="C2597" s="136">
        <v>4011900439094</v>
      </c>
      <c r="D2597" s="137">
        <v>3167.38</v>
      </c>
      <c r="E2597" s="67">
        <f t="shared" si="80"/>
        <v>475.10699999999997</v>
      </c>
      <c r="F2597" s="68">
        <v>0.15</v>
      </c>
      <c r="G2597" s="135"/>
      <c r="H2597" s="135" t="s">
        <v>2266</v>
      </c>
      <c r="I2597" s="138">
        <v>44565</v>
      </c>
      <c r="J2597" s="66" t="s">
        <v>2379</v>
      </c>
      <c r="K2597" s="134" t="s">
        <v>3746</v>
      </c>
      <c r="L2597" s="139">
        <v>60346</v>
      </c>
      <c r="M2597" s="83" t="str">
        <f>VLOOKUP(L2597,Kardex!$A$1:$I$4996,2,FALSE)</f>
        <v>PARRA MIRANDA HUGO ALBERTO</v>
      </c>
      <c r="N2597" s="83" t="str">
        <f>VLOOKUP(L2597,Kardex!$A$1:$I$4996,4,FALSE)</f>
        <v>SUBDIRECTOR DE CENTRO FINANCIERO</v>
      </c>
      <c r="O2597" s="83" t="str">
        <f>VLOOKUP(L2597,Kardex!$A$1:$I$4996,5,FALSE)</f>
        <v>CD MX SANTA FE BANCO PB</v>
      </c>
      <c r="P2597" s="49">
        <v>0.3</v>
      </c>
      <c r="Q2597" s="120">
        <f t="shared" si="81"/>
        <v>142.53209999999999</v>
      </c>
    </row>
    <row r="2598" spans="1:18" s="125" customFormat="1" ht="12" customHeight="1">
      <c r="A2598" s="83" t="s">
        <v>2311</v>
      </c>
      <c r="B2598" s="84" t="s">
        <v>1249</v>
      </c>
      <c r="C2598" s="34">
        <v>4012000035908</v>
      </c>
      <c r="D2598" s="35">
        <v>468.8</v>
      </c>
      <c r="E2598" s="67">
        <f t="shared" si="80"/>
        <v>70.319999999999993</v>
      </c>
      <c r="F2598" s="68">
        <v>0.15</v>
      </c>
      <c r="G2598" s="65"/>
      <c r="H2598" s="65" t="s">
        <v>2339</v>
      </c>
      <c r="I2598" s="127">
        <v>44565</v>
      </c>
      <c r="J2598" s="66" t="s">
        <v>2379</v>
      </c>
      <c r="K2598" s="83" t="s">
        <v>2719</v>
      </c>
      <c r="L2598" s="30">
        <v>60707</v>
      </c>
      <c r="M2598" s="83" t="s">
        <v>4718</v>
      </c>
      <c r="N2598" s="83" t="s">
        <v>4718</v>
      </c>
      <c r="O2598" s="83" t="s">
        <v>4718</v>
      </c>
      <c r="P2598" s="49">
        <v>0.3</v>
      </c>
      <c r="Q2598" s="120">
        <f t="shared" si="81"/>
        <v>21.095999999999997</v>
      </c>
    </row>
    <row r="2599" spans="1:18" s="125" customFormat="1" ht="12" customHeight="1">
      <c r="A2599" s="83" t="s">
        <v>2311</v>
      </c>
      <c r="B2599" s="84" t="s">
        <v>1249</v>
      </c>
      <c r="C2599" s="34">
        <v>4012000092545</v>
      </c>
      <c r="D2599" s="35">
        <v>663.58</v>
      </c>
      <c r="E2599" s="67">
        <f t="shared" si="80"/>
        <v>99.537000000000006</v>
      </c>
      <c r="F2599" s="68">
        <v>0.15</v>
      </c>
      <c r="G2599" s="65"/>
      <c r="H2599" s="65" t="s">
        <v>2339</v>
      </c>
      <c r="I2599" s="127">
        <v>44566</v>
      </c>
      <c r="J2599" s="66" t="s">
        <v>2379</v>
      </c>
      <c r="K2599" s="83" t="s">
        <v>2342</v>
      </c>
      <c r="L2599" s="30">
        <v>61815</v>
      </c>
      <c r="M2599" s="83" t="str">
        <f>VLOOKUP(L2599,Kardex!$A$1:$I$4996,2,FALSE)</f>
        <v>RODRIGUEZ AVIÑA MARISOL ALEJANDRA</v>
      </c>
      <c r="N2599" s="83" t="str">
        <f>VLOOKUP(L2599,Kardex!$A$1:$I$4996,4,FALSE)</f>
        <v>OPERADOR TELEFONICO</v>
      </c>
      <c r="O2599" s="83" t="str">
        <f>VLOOKUP(L2599,Kardex!$A$1:$I$4996,5,FALSE)</f>
        <v>SERVICIOS CAT</v>
      </c>
      <c r="P2599" s="49">
        <v>0.15</v>
      </c>
      <c r="Q2599" s="120">
        <f t="shared" si="81"/>
        <v>14.93055</v>
      </c>
      <c r="R2599" s="125">
        <f>VLOOKUP(C2599,'Historico Cat'!$D$2:$S$140,16,FALSE)</f>
        <v>91986067</v>
      </c>
    </row>
    <row r="2600" spans="1:18" s="125" customFormat="1" ht="12" customHeight="1">
      <c r="A2600" s="83" t="s">
        <v>2338</v>
      </c>
      <c r="B2600" s="84" t="s">
        <v>1249</v>
      </c>
      <c r="C2600" s="34">
        <v>3102000002541</v>
      </c>
      <c r="D2600" s="35">
        <v>364.08</v>
      </c>
      <c r="E2600" s="67">
        <f t="shared" si="80"/>
        <v>47.330399999999997</v>
      </c>
      <c r="F2600" s="68">
        <v>0.13</v>
      </c>
      <c r="G2600" s="65"/>
      <c r="H2600" s="65" t="s">
        <v>2339</v>
      </c>
      <c r="I2600" s="127">
        <v>44567</v>
      </c>
      <c r="J2600" s="66" t="s">
        <v>2379</v>
      </c>
      <c r="K2600" s="83" t="s">
        <v>2720</v>
      </c>
      <c r="L2600" s="30">
        <v>52453</v>
      </c>
      <c r="M2600" s="83" t="str">
        <f>VLOOKUP(L2600,Kardex!$A$1:$I$4996,2,FALSE)</f>
        <v>FERADO MONREAL ADRIANA</v>
      </c>
      <c r="N2600" s="83" t="str">
        <f>VLOOKUP(L2600,Kardex!$A$1:$I$4996,4,FALSE)</f>
        <v>SUBDIRECTOR DE CENTRO FINANCIERO</v>
      </c>
      <c r="O2600" s="83" t="str">
        <f>VLOOKUP(L2600,Kardex!$A$1:$I$4996,5,FALSE)</f>
        <v>CD MX ALTAVISTA</v>
      </c>
      <c r="P2600" s="49">
        <v>0.3</v>
      </c>
      <c r="Q2600" s="120">
        <f t="shared" si="81"/>
        <v>14.199119999999999</v>
      </c>
    </row>
    <row r="2601" spans="1:18" s="125" customFormat="1" ht="12" customHeight="1">
      <c r="A2601" s="83" t="s">
        <v>2311</v>
      </c>
      <c r="B2601" s="84" t="s">
        <v>1249</v>
      </c>
      <c r="C2601" s="34">
        <v>4011900477367</v>
      </c>
      <c r="D2601" s="35">
        <v>7351.66</v>
      </c>
      <c r="E2601" s="67">
        <f t="shared" si="80"/>
        <v>1102.749</v>
      </c>
      <c r="F2601" s="68">
        <v>0.15</v>
      </c>
      <c r="G2601" s="65"/>
      <c r="H2601" s="65" t="s">
        <v>2266</v>
      </c>
      <c r="I2601" s="127">
        <v>44567</v>
      </c>
      <c r="J2601" s="66" t="s">
        <v>2379</v>
      </c>
      <c r="K2601" s="83" t="s">
        <v>4685</v>
      </c>
      <c r="L2601" s="30">
        <v>62378</v>
      </c>
      <c r="M2601" s="83" t="str">
        <f>VLOOKUP(L2601,Kardex!$A$1:$I$4996,2,FALSE)</f>
        <v>BAJA</v>
      </c>
      <c r="N2601" s="83" t="str">
        <f>VLOOKUP(L2601,Kardex!$A$1:$I$4996,4,FALSE)</f>
        <v>BAJA</v>
      </c>
      <c r="O2601" s="83" t="str">
        <f>VLOOKUP(L2601,Kardex!$A$1:$I$4996,5,FALSE)</f>
        <v>BAJA</v>
      </c>
      <c r="P2601" s="49">
        <v>0.3</v>
      </c>
      <c r="Q2601" s="120">
        <f t="shared" si="81"/>
        <v>330.82470000000001</v>
      </c>
    </row>
    <row r="2602" spans="1:18" s="125" customFormat="1" ht="12" customHeight="1">
      <c r="A2602" s="83" t="s">
        <v>2338</v>
      </c>
      <c r="B2602" s="84" t="s">
        <v>1249</v>
      </c>
      <c r="C2602" s="34">
        <v>3101900008879</v>
      </c>
      <c r="D2602" s="35">
        <v>936.35</v>
      </c>
      <c r="E2602" s="67">
        <f t="shared" si="80"/>
        <v>121.72550000000001</v>
      </c>
      <c r="F2602" s="68">
        <v>0.13</v>
      </c>
      <c r="G2602" s="65"/>
      <c r="H2602" s="65" t="s">
        <v>2339</v>
      </c>
      <c r="I2602" s="127">
        <v>44568</v>
      </c>
      <c r="J2602" s="66" t="s">
        <v>2379</v>
      </c>
      <c r="K2602" s="83" t="s">
        <v>2722</v>
      </c>
      <c r="L2602" s="30">
        <v>50219</v>
      </c>
      <c r="M2602" s="83" t="str">
        <f>VLOOKUP(L2602,Kardex!$A$1:$I$4996,2,FALSE)</f>
        <v>MATOUK YITANI CHRISTIANNE</v>
      </c>
      <c r="N2602" s="83" t="str">
        <f>VLOOKUP(L2602,Kardex!$A$1:$I$4996,4,FALSE)</f>
        <v>GERENTE</v>
      </c>
      <c r="O2602" s="83" t="str">
        <f>VLOOKUP(L2602,Kardex!$A$1:$I$4996,5,FALSE)</f>
        <v>CD MX CORPORATIVO</v>
      </c>
      <c r="P2602" s="49">
        <v>0.3</v>
      </c>
      <c r="Q2602" s="120">
        <f t="shared" si="81"/>
        <v>36.517650000000003</v>
      </c>
    </row>
    <row r="2603" spans="1:18" s="125" customFormat="1" ht="12" customHeight="1">
      <c r="A2603" s="83" t="s">
        <v>2338</v>
      </c>
      <c r="B2603" s="84" t="s">
        <v>1249</v>
      </c>
      <c r="C2603" s="34">
        <v>3102000003859</v>
      </c>
      <c r="D2603" s="35">
        <v>1129.3900000000001</v>
      </c>
      <c r="E2603" s="67">
        <f t="shared" si="80"/>
        <v>146.82070000000002</v>
      </c>
      <c r="F2603" s="68">
        <v>0.13</v>
      </c>
      <c r="G2603" s="65"/>
      <c r="H2603" s="65" t="s">
        <v>2265</v>
      </c>
      <c r="I2603" s="127">
        <v>44568</v>
      </c>
      <c r="J2603" s="66" t="s">
        <v>2379</v>
      </c>
      <c r="K2603" s="83" t="s">
        <v>4686</v>
      </c>
      <c r="L2603" s="30">
        <v>63804</v>
      </c>
      <c r="M2603" s="83" t="str">
        <f>VLOOKUP(L2603,Kardex!$A$1:$I$4996,2,FALSE)</f>
        <v>MORA HERNANDEZ JOAQUIN ALBERTO</v>
      </c>
      <c r="N2603" s="83" t="str">
        <f>VLOOKUP(L2603,Kardex!$A$1:$I$4996,4,FALSE)</f>
        <v>ASESOR</v>
      </c>
      <c r="O2603" s="83" t="str">
        <f>VLOOKUP(L2603,Kardex!$A$1:$I$4996,5,FALSE)</f>
        <v>AGS AGUASCALIENTES NTE 509</v>
      </c>
      <c r="P2603" s="49">
        <v>0.3</v>
      </c>
      <c r="Q2603" s="120">
        <f t="shared" si="81"/>
        <v>44.046210000000002</v>
      </c>
    </row>
    <row r="2604" spans="1:18" s="125" customFormat="1" ht="12" customHeight="1">
      <c r="A2604" s="83" t="s">
        <v>2311</v>
      </c>
      <c r="B2604" s="84" t="s">
        <v>1249</v>
      </c>
      <c r="C2604" s="34">
        <v>4011900411566</v>
      </c>
      <c r="D2604" s="35">
        <v>411.96</v>
      </c>
      <c r="E2604" s="67">
        <f t="shared" si="80"/>
        <v>61.793999999999997</v>
      </c>
      <c r="F2604" s="68">
        <v>0.15</v>
      </c>
      <c r="G2604" s="65"/>
      <c r="H2604" s="65" t="s">
        <v>2339</v>
      </c>
      <c r="I2604" s="127">
        <v>44568</v>
      </c>
      <c r="J2604" s="66" t="s">
        <v>2379</v>
      </c>
      <c r="K2604" s="83" t="s">
        <v>2343</v>
      </c>
      <c r="L2604" s="30">
        <v>61815</v>
      </c>
      <c r="M2604" s="83" t="str">
        <f>VLOOKUP(L2604,Kardex!$A$1:$I$4996,2,FALSE)</f>
        <v>RODRIGUEZ AVIÑA MARISOL ALEJANDRA</v>
      </c>
      <c r="N2604" s="83" t="str">
        <f>VLOOKUP(L2604,Kardex!$A$1:$I$4996,4,FALSE)</f>
        <v>OPERADOR TELEFONICO</v>
      </c>
      <c r="O2604" s="83" t="str">
        <f>VLOOKUP(L2604,Kardex!$A$1:$I$4996,5,FALSE)</f>
        <v>SERVICIOS CAT</v>
      </c>
      <c r="P2604" s="49">
        <v>0.15</v>
      </c>
      <c r="Q2604" s="120">
        <f t="shared" si="81"/>
        <v>9.2690999999999999</v>
      </c>
      <c r="R2604" s="125">
        <f>VLOOKUP(C2604,'Historico Cat'!$D$2:$S$140,16,FALSE)</f>
        <v>93469591</v>
      </c>
    </row>
    <row r="2605" spans="1:18" s="125" customFormat="1" ht="12" customHeight="1">
      <c r="A2605" s="83" t="s">
        <v>2311</v>
      </c>
      <c r="B2605" s="84" t="s">
        <v>1249</v>
      </c>
      <c r="C2605" s="34">
        <v>4011900439049</v>
      </c>
      <c r="D2605" s="35">
        <v>834.59</v>
      </c>
      <c r="E2605" s="67">
        <f t="shared" si="80"/>
        <v>125.1885</v>
      </c>
      <c r="F2605" s="68">
        <v>0.15</v>
      </c>
      <c r="G2605" s="65"/>
      <c r="H2605" s="65" t="s">
        <v>2265</v>
      </c>
      <c r="I2605" s="127">
        <v>44568</v>
      </c>
      <c r="J2605" s="66" t="s">
        <v>2379</v>
      </c>
      <c r="K2605" s="83" t="s">
        <v>4687</v>
      </c>
      <c r="L2605" s="30">
        <v>63951</v>
      </c>
      <c r="M2605" s="83" t="str">
        <f>VLOOKUP(L2605,Kardex!$A$1:$I$4996,2,FALSE)</f>
        <v>ALCALA ARELLANO JOSE</v>
      </c>
      <c r="N2605" s="83" t="str">
        <f>VLOOKUP(L2605,Kardex!$A$1:$I$4996,4,FALSE)</f>
        <v>DIRECTOR DE CENTRO FINANCIERO</v>
      </c>
      <c r="O2605" s="83" t="str">
        <f>VLOOKUP(L2605,Kardex!$A$1:$I$4996,5,FALSE)</f>
        <v>CD MX SANTA FE GLEZ CAMARENA</v>
      </c>
      <c r="P2605" s="49">
        <v>0.3</v>
      </c>
      <c r="Q2605" s="120">
        <f t="shared" si="81"/>
        <v>37.556550000000001</v>
      </c>
    </row>
    <row r="2606" spans="1:18" s="125" customFormat="1" ht="12" customHeight="1">
      <c r="A2606" s="83" t="s">
        <v>2311</v>
      </c>
      <c r="B2606" s="84" t="s">
        <v>1249</v>
      </c>
      <c r="C2606" s="34">
        <v>4011900477357</v>
      </c>
      <c r="D2606" s="35">
        <v>3173.84</v>
      </c>
      <c r="E2606" s="67">
        <f t="shared" si="80"/>
        <v>476.07600000000002</v>
      </c>
      <c r="F2606" s="68">
        <v>0.15</v>
      </c>
      <c r="G2606" s="65"/>
      <c r="H2606" s="65" t="s">
        <v>2266</v>
      </c>
      <c r="I2606" s="127">
        <v>44568</v>
      </c>
      <c r="J2606" s="66" t="s">
        <v>2379</v>
      </c>
      <c r="K2606" s="83" t="s">
        <v>4688</v>
      </c>
      <c r="L2606" s="30">
        <v>6027</v>
      </c>
      <c r="M2606" s="83" t="str">
        <f>VLOOKUP(L2606,Kardex!$A$1:$I$4996,2,FALSE)</f>
        <v>MORALES LICONA LUIS ALBERTO</v>
      </c>
      <c r="N2606" s="83" t="str">
        <f>VLOOKUP(L2606,Kardex!$A$1:$I$4996,4,FALSE)</f>
        <v>ASESOR</v>
      </c>
      <c r="O2606" s="83" t="str">
        <f>VLOOKUP(L2606,Kardex!$A$1:$I$4996,5,FALSE)</f>
        <v>BC TIJUANA PASEO</v>
      </c>
      <c r="P2606" s="49">
        <v>0.3</v>
      </c>
      <c r="Q2606" s="120">
        <f t="shared" si="81"/>
        <v>142.8228</v>
      </c>
    </row>
    <row r="2607" spans="1:18" s="125" customFormat="1" ht="12" customHeight="1">
      <c r="A2607" s="83" t="s">
        <v>2311</v>
      </c>
      <c r="B2607" s="84" t="s">
        <v>1249</v>
      </c>
      <c r="C2607" s="34">
        <v>4012000064647</v>
      </c>
      <c r="D2607" s="35">
        <v>-1914.44</v>
      </c>
      <c r="E2607" s="67">
        <f t="shared" si="80"/>
        <v>-287.166</v>
      </c>
      <c r="F2607" s="68">
        <v>0.15</v>
      </c>
      <c r="G2607" s="65"/>
      <c r="H2607" s="65" t="s">
        <v>2266</v>
      </c>
      <c r="I2607" s="127">
        <v>44568</v>
      </c>
      <c r="J2607" s="66" t="s">
        <v>2379</v>
      </c>
      <c r="K2607" s="83" t="s">
        <v>2973</v>
      </c>
      <c r="L2607" s="30">
        <v>99999</v>
      </c>
      <c r="M2607" s="83" t="str">
        <f>VLOOKUP(L2607,Kardex!$A$1:$I$4996,2,FALSE)</f>
        <v>SEGUROS</v>
      </c>
      <c r="N2607" s="83" t="str">
        <f>VLOOKUP(L2607,Kardex!$A$1:$I$4996,4,FALSE)</f>
        <v>SEGUROS</v>
      </c>
      <c r="O2607" s="83" t="str">
        <f>VLOOKUP(L2607,Kardex!$A$1:$I$4996,5,FALSE)</f>
        <v>SEGUROS</v>
      </c>
      <c r="P2607" s="49">
        <v>0.3</v>
      </c>
      <c r="Q2607" s="120">
        <f t="shared" si="81"/>
        <v>-86.149799999999999</v>
      </c>
    </row>
    <row r="2608" spans="1:18" s="125" customFormat="1" ht="12" customHeight="1">
      <c r="A2608" s="83" t="s">
        <v>2311</v>
      </c>
      <c r="B2608" s="84" t="s">
        <v>1249</v>
      </c>
      <c r="C2608" s="34">
        <v>4012100103905</v>
      </c>
      <c r="D2608" s="35">
        <v>647.71</v>
      </c>
      <c r="E2608" s="67">
        <f t="shared" si="80"/>
        <v>97.156500000000008</v>
      </c>
      <c r="F2608" s="68">
        <v>0.15</v>
      </c>
      <c r="G2608" s="65"/>
      <c r="H2608" s="65" t="s">
        <v>2339</v>
      </c>
      <c r="I2608" s="127">
        <v>44568</v>
      </c>
      <c r="J2608" s="66" t="s">
        <v>2379</v>
      </c>
      <c r="K2608" s="83" t="s">
        <v>2723</v>
      </c>
      <c r="L2608" s="30">
        <v>61309</v>
      </c>
      <c r="M2608" s="83" t="str">
        <f>VLOOKUP(L2608,Kardex!$A$1:$I$4996,2,FALSE)</f>
        <v>BAJA</v>
      </c>
      <c r="N2608" s="83" t="str">
        <f>VLOOKUP(L2608,Kardex!$A$1:$I$4996,4,FALSE)</f>
        <v>BAJA</v>
      </c>
      <c r="O2608" s="83" t="str">
        <f>VLOOKUP(L2608,Kardex!$A$1:$I$4996,5,FALSE)</f>
        <v>BAJA</v>
      </c>
      <c r="P2608" s="49">
        <v>0.3</v>
      </c>
      <c r="Q2608" s="120">
        <f t="shared" si="81"/>
        <v>29.14695</v>
      </c>
    </row>
    <row r="2609" spans="1:18" s="125" customFormat="1" ht="12" customHeight="1">
      <c r="A2609" s="83" t="s">
        <v>2338</v>
      </c>
      <c r="B2609" s="84" t="s">
        <v>1249</v>
      </c>
      <c r="C2609" s="34">
        <v>3101900008601</v>
      </c>
      <c r="D2609" s="35">
        <v>5260.78</v>
      </c>
      <c r="E2609" s="67">
        <f t="shared" si="80"/>
        <v>683.90139999999997</v>
      </c>
      <c r="F2609" s="68">
        <v>0.13</v>
      </c>
      <c r="G2609" s="65"/>
      <c r="H2609" s="65" t="s">
        <v>2308</v>
      </c>
      <c r="I2609" s="127">
        <v>44571</v>
      </c>
      <c r="J2609" s="66" t="s">
        <v>2379</v>
      </c>
      <c r="K2609" s="83" t="s">
        <v>4689</v>
      </c>
      <c r="L2609" s="30">
        <v>53537</v>
      </c>
      <c r="M2609" s="83" t="str">
        <f>VLOOKUP(L2609,Kardex!$A$1:$I$4996,2,FALSE)</f>
        <v>GUERRA GONZALEZ ILEANA</v>
      </c>
      <c r="N2609" s="83" t="str">
        <f>VLOOKUP(L2609,Kardex!$A$1:$I$4996,4,FALSE)</f>
        <v>ASISTENTE DE ASESORIA</v>
      </c>
      <c r="O2609" s="83" t="str">
        <f>VLOOKUP(L2609,Kardex!$A$1:$I$4996,5,FALSE)</f>
        <v>NL SAN PEDRO VALLE</v>
      </c>
      <c r="P2609" s="49">
        <v>0.3</v>
      </c>
      <c r="Q2609" s="120">
        <f t="shared" si="81"/>
        <v>205.17041999999998</v>
      </c>
    </row>
    <row r="2610" spans="1:18" s="125" customFormat="1" ht="12" customHeight="1">
      <c r="A2610" s="83" t="s">
        <v>2311</v>
      </c>
      <c r="B2610" s="84" t="s">
        <v>1249</v>
      </c>
      <c r="C2610" s="34">
        <v>4011900499564</v>
      </c>
      <c r="D2610" s="35">
        <v>325.44</v>
      </c>
      <c r="E2610" s="67">
        <f t="shared" si="80"/>
        <v>48.815999999999995</v>
      </c>
      <c r="F2610" s="68">
        <v>0.15</v>
      </c>
      <c r="G2610" s="65"/>
      <c r="H2610" s="65" t="s">
        <v>2339</v>
      </c>
      <c r="I2610" s="127">
        <v>44571</v>
      </c>
      <c r="J2610" s="66" t="s">
        <v>2379</v>
      </c>
      <c r="K2610" s="83" t="s">
        <v>2724</v>
      </c>
      <c r="L2610" s="30">
        <v>63661</v>
      </c>
      <c r="M2610" s="83" t="str">
        <f>VLOOKUP(L2610,Kardex!$A$1:$I$4996,2,FALSE)</f>
        <v>GUZMAN  VILLEGAS KARLA ISELA</v>
      </c>
      <c r="N2610" s="83" t="str">
        <f>VLOOKUP(L2610,Kardex!$A$1:$I$4996,4,FALSE)</f>
        <v>INTERNO</v>
      </c>
      <c r="O2610" s="83" t="str">
        <f>VLOOKUP(L2610,Kardex!$A$1:$I$4996,5,FALSE)</f>
        <v>MOR CUERNAVACA DOMINGO DIEZ</v>
      </c>
      <c r="P2610" s="49">
        <v>0.3</v>
      </c>
      <c r="Q2610" s="120">
        <f t="shared" si="81"/>
        <v>14.644799999999998</v>
      </c>
    </row>
    <row r="2611" spans="1:18" s="125" customFormat="1" ht="12" customHeight="1">
      <c r="A2611" s="83" t="s">
        <v>2311</v>
      </c>
      <c r="B2611" s="84" t="s">
        <v>1249</v>
      </c>
      <c r="C2611" s="34">
        <v>4012000102735</v>
      </c>
      <c r="D2611" s="35">
        <v>567.01</v>
      </c>
      <c r="E2611" s="67">
        <f t="shared" si="80"/>
        <v>85.05149999999999</v>
      </c>
      <c r="F2611" s="68">
        <v>0.15</v>
      </c>
      <c r="G2611" s="65"/>
      <c r="H2611" s="65" t="s">
        <v>2339</v>
      </c>
      <c r="I2611" s="127">
        <v>44571</v>
      </c>
      <c r="J2611" s="66" t="s">
        <v>2379</v>
      </c>
      <c r="K2611" s="83" t="s">
        <v>2725</v>
      </c>
      <c r="L2611" s="30">
        <v>62668</v>
      </c>
      <c r="M2611" s="83" t="str">
        <f>VLOOKUP(L2611,Kardex!$A$1:$I$4996,2,FALSE)</f>
        <v>MARTINEZ BECERRA GRISELDA</v>
      </c>
      <c r="N2611" s="83" t="str">
        <f>VLOOKUP(L2611,Kardex!$A$1:$I$4996,4,FALSE)</f>
        <v>EJECUTIVO DE SERVICIO</v>
      </c>
      <c r="O2611" s="83" t="str">
        <f>VLOOKUP(L2611,Kardex!$A$1:$I$4996,5,FALSE)</f>
        <v>JAL MARINA VALLARTA</v>
      </c>
      <c r="P2611" s="49">
        <v>0.3</v>
      </c>
      <c r="Q2611" s="120">
        <f t="shared" si="81"/>
        <v>25.515449999999998</v>
      </c>
    </row>
    <row r="2612" spans="1:18" s="125" customFormat="1" ht="12" customHeight="1">
      <c r="A2612" s="83" t="s">
        <v>2311</v>
      </c>
      <c r="B2612" s="84" t="s">
        <v>1249</v>
      </c>
      <c r="C2612" s="34">
        <v>4012100074074</v>
      </c>
      <c r="D2612" s="35">
        <v>873.29</v>
      </c>
      <c r="E2612" s="67">
        <f t="shared" si="80"/>
        <v>130.99349999999998</v>
      </c>
      <c r="F2612" s="68">
        <v>0.15</v>
      </c>
      <c r="G2612" s="65"/>
      <c r="H2612" s="65" t="s">
        <v>2339</v>
      </c>
      <c r="I2612" s="127">
        <v>44571</v>
      </c>
      <c r="J2612" s="66" t="s">
        <v>2322</v>
      </c>
      <c r="K2612" s="83" t="s">
        <v>2344</v>
      </c>
      <c r="L2612" s="30">
        <v>61815</v>
      </c>
      <c r="M2612" s="83" t="str">
        <f>VLOOKUP(L2612,Kardex!$A$1:$I$4996,2,FALSE)</f>
        <v>RODRIGUEZ AVIÑA MARISOL ALEJANDRA</v>
      </c>
      <c r="N2612" s="83" t="str">
        <f>VLOOKUP(L2612,Kardex!$A$1:$I$4996,4,FALSE)</f>
        <v>OPERADOR TELEFONICO</v>
      </c>
      <c r="O2612" s="83" t="str">
        <f>VLOOKUP(L2612,Kardex!$A$1:$I$4996,5,FALSE)</f>
        <v>SERVICIOS CAT</v>
      </c>
      <c r="P2612" s="49">
        <v>0.15</v>
      </c>
      <c r="Q2612" s="120">
        <f t="shared" si="81"/>
        <v>19.649024999999998</v>
      </c>
      <c r="R2612" s="125">
        <f>VLOOKUP(C2612,'Historico Cat'!$D$2:$S$140,16,FALSE)</f>
        <v>90136383</v>
      </c>
    </row>
    <row r="2613" spans="1:18" s="125" customFormat="1" ht="12" customHeight="1">
      <c r="A2613" s="83" t="s">
        <v>2311</v>
      </c>
      <c r="B2613" s="84" t="s">
        <v>1249</v>
      </c>
      <c r="C2613" s="34">
        <v>4022100011264</v>
      </c>
      <c r="D2613" s="35">
        <v>2960.17</v>
      </c>
      <c r="E2613" s="67">
        <f t="shared" si="80"/>
        <v>444.02550000000002</v>
      </c>
      <c r="F2613" s="68">
        <v>0.15</v>
      </c>
      <c r="G2613" s="65"/>
      <c r="H2613" s="65" t="s">
        <v>2308</v>
      </c>
      <c r="I2613" s="127">
        <v>44571</v>
      </c>
      <c r="J2613" s="66" t="s">
        <v>2379</v>
      </c>
      <c r="K2613" s="83" t="s">
        <v>4690</v>
      </c>
      <c r="L2613" s="30">
        <v>99999</v>
      </c>
      <c r="M2613" s="83" t="str">
        <f>VLOOKUP(L2613,Kardex!$A$1:$I$4996,2,FALSE)</f>
        <v>SEGUROS</v>
      </c>
      <c r="N2613" s="83" t="str">
        <f>VLOOKUP(L2613,Kardex!$A$1:$I$4996,4,FALSE)</f>
        <v>SEGUROS</v>
      </c>
      <c r="O2613" s="83" t="str">
        <f>VLOOKUP(L2613,Kardex!$A$1:$I$4996,5,FALSE)</f>
        <v>SEGUROS</v>
      </c>
      <c r="P2613" s="49">
        <v>0.3</v>
      </c>
      <c r="Q2613" s="120">
        <f t="shared" si="81"/>
        <v>133.20765</v>
      </c>
    </row>
    <row r="2614" spans="1:18" s="125" customFormat="1" ht="12" customHeight="1">
      <c r="A2614" s="83" t="s">
        <v>2311</v>
      </c>
      <c r="B2614" s="84" t="s">
        <v>1249</v>
      </c>
      <c r="C2614" s="34">
        <v>4011900442843</v>
      </c>
      <c r="D2614" s="35">
        <v>2321.44</v>
      </c>
      <c r="E2614" s="67">
        <f t="shared" si="80"/>
        <v>348.21600000000001</v>
      </c>
      <c r="F2614" s="68">
        <v>0.15</v>
      </c>
      <c r="G2614" s="65"/>
      <c r="H2614" s="65" t="s">
        <v>2308</v>
      </c>
      <c r="I2614" s="127">
        <v>44572</v>
      </c>
      <c r="J2614" s="66" t="s">
        <v>2379</v>
      </c>
      <c r="K2614" s="83" t="s">
        <v>4691</v>
      </c>
      <c r="L2614" s="30">
        <v>60172</v>
      </c>
      <c r="M2614" s="83" t="str">
        <f>VLOOKUP(L2614,Kardex!$A$1:$I$4996,2,FALSE)</f>
        <v>QUIROGA BORCHARDT DIANA JOSEFINA</v>
      </c>
      <c r="N2614" s="83" t="str">
        <f>VLOOKUP(L2614,Kardex!$A$1:$I$4996,4,FALSE)</f>
        <v>ASESOR</v>
      </c>
      <c r="O2614" s="83" t="str">
        <f>VLOOKUP(L2614,Kardex!$A$1:$I$4996,5,FALSE)</f>
        <v>SON HERMOSILLO RAQUET</v>
      </c>
      <c r="P2614" s="49">
        <v>0.3</v>
      </c>
      <c r="Q2614" s="120">
        <f t="shared" si="81"/>
        <v>104.4648</v>
      </c>
    </row>
    <row r="2615" spans="1:18" s="125" customFormat="1" ht="12" customHeight="1">
      <c r="A2615" s="83" t="s">
        <v>2311</v>
      </c>
      <c r="B2615" s="84" t="s">
        <v>1249</v>
      </c>
      <c r="C2615" s="34">
        <v>4012000104667</v>
      </c>
      <c r="D2615" s="35">
        <v>367.69</v>
      </c>
      <c r="E2615" s="67">
        <f t="shared" si="80"/>
        <v>55.153500000000001</v>
      </c>
      <c r="F2615" s="68">
        <v>0.15</v>
      </c>
      <c r="G2615" s="65"/>
      <c r="H2615" s="65" t="s">
        <v>2339</v>
      </c>
      <c r="I2615" s="127">
        <v>44572</v>
      </c>
      <c r="J2615" s="66" t="s">
        <v>2379</v>
      </c>
      <c r="K2615" s="83" t="s">
        <v>2346</v>
      </c>
      <c r="L2615" s="30">
        <v>61815</v>
      </c>
      <c r="M2615" s="83" t="str">
        <f>VLOOKUP(L2615,Kardex!$A$1:$I$4996,2,FALSE)</f>
        <v>RODRIGUEZ AVIÑA MARISOL ALEJANDRA</v>
      </c>
      <c r="N2615" s="83" t="str">
        <f>VLOOKUP(L2615,Kardex!$A$1:$I$4996,4,FALSE)</f>
        <v>OPERADOR TELEFONICO</v>
      </c>
      <c r="O2615" s="83" t="str">
        <f>VLOOKUP(L2615,Kardex!$A$1:$I$4996,5,FALSE)</f>
        <v>SERVICIOS CAT</v>
      </c>
      <c r="P2615" s="49">
        <v>0.3</v>
      </c>
      <c r="Q2615" s="120">
        <f t="shared" si="81"/>
        <v>16.546050000000001</v>
      </c>
      <c r="R2615" s="125">
        <f>VLOOKUP(C2615,'Historico Cat'!$D$2:$S$140,16,FALSE)</f>
        <v>0</v>
      </c>
    </row>
    <row r="2616" spans="1:18" s="125" customFormat="1" ht="12" customHeight="1">
      <c r="A2616" s="83" t="s">
        <v>2311</v>
      </c>
      <c r="B2616" s="84" t="s">
        <v>1249</v>
      </c>
      <c r="C2616" s="34">
        <v>4011900477393</v>
      </c>
      <c r="D2616" s="35">
        <v>4232.32</v>
      </c>
      <c r="E2616" s="67">
        <f t="shared" si="80"/>
        <v>634.84799999999996</v>
      </c>
      <c r="F2616" s="68">
        <v>0.15</v>
      </c>
      <c r="G2616" s="65"/>
      <c r="H2616" s="65" t="s">
        <v>2266</v>
      </c>
      <c r="I2616" s="127">
        <v>44573</v>
      </c>
      <c r="J2616" s="66" t="s">
        <v>2379</v>
      </c>
      <c r="K2616" s="83" t="s">
        <v>4692</v>
      </c>
      <c r="L2616" s="30">
        <v>99999</v>
      </c>
      <c r="M2616" s="83" t="str">
        <f>VLOOKUP(L2616,Kardex!$A$1:$I$4996,2,FALSE)</f>
        <v>SEGUROS</v>
      </c>
      <c r="N2616" s="83" t="str">
        <f>VLOOKUP(L2616,Kardex!$A$1:$I$4996,4,FALSE)</f>
        <v>SEGUROS</v>
      </c>
      <c r="O2616" s="83" t="str">
        <f>VLOOKUP(L2616,Kardex!$A$1:$I$4996,5,FALSE)</f>
        <v>SEGUROS</v>
      </c>
      <c r="P2616" s="49">
        <v>0.3</v>
      </c>
      <c r="Q2616" s="120">
        <f t="shared" si="81"/>
        <v>190.45439999999999</v>
      </c>
    </row>
    <row r="2617" spans="1:18" s="125" customFormat="1" ht="12" customHeight="1">
      <c r="A2617" s="83" t="s">
        <v>2311</v>
      </c>
      <c r="B2617" s="84" t="s">
        <v>1249</v>
      </c>
      <c r="C2617" s="34">
        <v>4011900477412</v>
      </c>
      <c r="D2617" s="35">
        <v>2575.08</v>
      </c>
      <c r="E2617" s="67">
        <f t="shared" ref="E2617:E2677" si="82">+D2617*F2617</f>
        <v>386.262</v>
      </c>
      <c r="F2617" s="68">
        <v>0.15</v>
      </c>
      <c r="G2617" s="65"/>
      <c r="H2617" s="65" t="s">
        <v>2266</v>
      </c>
      <c r="I2617" s="127">
        <v>44573</v>
      </c>
      <c r="J2617" s="66" t="s">
        <v>2379</v>
      </c>
      <c r="K2617" s="83" t="s">
        <v>4693</v>
      </c>
      <c r="L2617" s="30">
        <v>99999</v>
      </c>
      <c r="M2617" s="83" t="str">
        <f>VLOOKUP(L2617,Kardex!$A$1:$I$4996,2,FALSE)</f>
        <v>SEGUROS</v>
      </c>
      <c r="N2617" s="83" t="str">
        <f>VLOOKUP(L2617,Kardex!$A$1:$I$4996,4,FALSE)</f>
        <v>SEGUROS</v>
      </c>
      <c r="O2617" s="83" t="str">
        <f>VLOOKUP(L2617,Kardex!$A$1:$I$4996,5,FALSE)</f>
        <v>SEGUROS</v>
      </c>
      <c r="P2617" s="49">
        <v>0.3</v>
      </c>
      <c r="Q2617" s="120">
        <f t="shared" ref="Q2617:Q2677" si="83">E2617*P2617</f>
        <v>115.87859999999999</v>
      </c>
    </row>
    <row r="2618" spans="1:18" s="125" customFormat="1" ht="12" customHeight="1">
      <c r="A2618" s="83" t="s">
        <v>2338</v>
      </c>
      <c r="B2618" s="84" t="s">
        <v>1249</v>
      </c>
      <c r="C2618" s="34">
        <v>3101900007181</v>
      </c>
      <c r="D2618" s="35">
        <v>397.41</v>
      </c>
      <c r="E2618" s="67">
        <f t="shared" si="82"/>
        <v>51.663300000000007</v>
      </c>
      <c r="F2618" s="68">
        <v>0.13</v>
      </c>
      <c r="G2618" s="65"/>
      <c r="H2618" s="65" t="s">
        <v>2339</v>
      </c>
      <c r="I2618" s="127">
        <v>44574</v>
      </c>
      <c r="J2618" s="66" t="s">
        <v>2379</v>
      </c>
      <c r="K2618" s="83" t="s">
        <v>2726</v>
      </c>
      <c r="L2618" s="30">
        <v>52307</v>
      </c>
      <c r="M2618" s="83" t="str">
        <f>VLOOKUP(L2618,Kardex!$A$1:$I$4996,2,FALSE)</f>
        <v>ESPINOSA LAGUNA DAVID ALEJANDRO</v>
      </c>
      <c r="N2618" s="83" t="str">
        <f>VLOOKUP(L2618,Kardex!$A$1:$I$4996,4,FALSE)</f>
        <v>ASESOR SENIOR</v>
      </c>
      <c r="O2618" s="83" t="str">
        <f>VLOOKUP(L2618,Kardex!$A$1:$I$4996,5,FALSE)</f>
        <v>CD MX LINDAVISTA</v>
      </c>
      <c r="P2618" s="49">
        <v>0.3</v>
      </c>
      <c r="Q2618" s="120">
        <f t="shared" si="83"/>
        <v>15.498990000000001</v>
      </c>
    </row>
    <row r="2619" spans="1:18" s="125" customFormat="1" ht="12" customHeight="1">
      <c r="A2619" s="83" t="s">
        <v>2338</v>
      </c>
      <c r="B2619" s="84" t="s">
        <v>1249</v>
      </c>
      <c r="C2619" s="34">
        <v>3101900012143</v>
      </c>
      <c r="D2619" s="35">
        <v>240.31</v>
      </c>
      <c r="E2619" s="67">
        <f t="shared" si="82"/>
        <v>31.240300000000001</v>
      </c>
      <c r="F2619" s="68">
        <v>0.13</v>
      </c>
      <c r="G2619" s="65"/>
      <c r="H2619" s="65" t="s">
        <v>2339</v>
      </c>
      <c r="I2619" s="127">
        <v>44574</v>
      </c>
      <c r="J2619" s="66" t="s">
        <v>2379</v>
      </c>
      <c r="K2619" s="83" t="s">
        <v>2727</v>
      </c>
      <c r="L2619" s="30">
        <v>62077</v>
      </c>
      <c r="M2619" s="83" t="str">
        <f>VLOOKUP(L2619,Kardex!$A$1:$I$4996,2,FALSE)</f>
        <v>SEGUROS</v>
      </c>
      <c r="N2619" s="83" t="str">
        <f>VLOOKUP(L2619,Kardex!$A$1:$I$4996,4,FALSE)</f>
        <v>SEGUROS</v>
      </c>
      <c r="O2619" s="83" t="str">
        <f>VLOOKUP(L2619,Kardex!$A$1:$I$4996,5,FALSE)</f>
        <v>SEGUROS</v>
      </c>
      <c r="P2619" s="49">
        <v>0.3</v>
      </c>
      <c r="Q2619" s="120">
        <f t="shared" si="83"/>
        <v>9.37209</v>
      </c>
    </row>
    <row r="2620" spans="1:18" s="125" customFormat="1" ht="12" customHeight="1">
      <c r="A2620" s="83" t="s">
        <v>2311</v>
      </c>
      <c r="B2620" s="84" t="s">
        <v>1249</v>
      </c>
      <c r="C2620" s="34">
        <v>4011900477392</v>
      </c>
      <c r="D2620" s="35">
        <v>4671.8900000000003</v>
      </c>
      <c r="E2620" s="67">
        <f t="shared" si="82"/>
        <v>700.7835</v>
      </c>
      <c r="F2620" s="68">
        <v>0.15</v>
      </c>
      <c r="G2620" s="65"/>
      <c r="H2620" s="65" t="s">
        <v>2266</v>
      </c>
      <c r="I2620" s="127">
        <v>44574</v>
      </c>
      <c r="J2620" s="66" t="s">
        <v>2379</v>
      </c>
      <c r="K2620" s="83" t="s">
        <v>4694</v>
      </c>
      <c r="L2620" s="30">
        <v>99999</v>
      </c>
      <c r="M2620" s="83" t="str">
        <f>VLOOKUP(L2620,Kardex!$A$1:$I$4996,2,FALSE)</f>
        <v>SEGUROS</v>
      </c>
      <c r="N2620" s="83" t="str">
        <f>VLOOKUP(L2620,Kardex!$A$1:$I$4996,4,FALSE)</f>
        <v>SEGUROS</v>
      </c>
      <c r="O2620" s="83" t="str">
        <f>VLOOKUP(L2620,Kardex!$A$1:$I$4996,5,FALSE)</f>
        <v>SEGUROS</v>
      </c>
      <c r="P2620" s="49">
        <v>0.3</v>
      </c>
      <c r="Q2620" s="120">
        <f t="shared" si="83"/>
        <v>210.23505</v>
      </c>
    </row>
    <row r="2621" spans="1:18" s="125" customFormat="1" ht="12" customHeight="1">
      <c r="A2621" s="83" t="s">
        <v>2338</v>
      </c>
      <c r="B2621" s="84" t="s">
        <v>1249</v>
      </c>
      <c r="C2621" s="34">
        <v>3101900018490</v>
      </c>
      <c r="D2621" s="35">
        <v>7681.84</v>
      </c>
      <c r="E2621" s="67">
        <f t="shared" si="82"/>
        <v>998.63920000000007</v>
      </c>
      <c r="F2621" s="68">
        <v>0.13</v>
      </c>
      <c r="G2621" s="65"/>
      <c r="H2621" s="65" t="s">
        <v>2266</v>
      </c>
      <c r="I2621" s="127">
        <v>44575</v>
      </c>
      <c r="J2621" s="66" t="s">
        <v>2379</v>
      </c>
      <c r="K2621" s="83" t="s">
        <v>4695</v>
      </c>
      <c r="L2621" s="30">
        <v>52373</v>
      </c>
      <c r="M2621" s="83" t="str">
        <f>VLOOKUP(L2621,Kardex!$A$1:$I$4996,2,FALSE)</f>
        <v>HERNANDEZ LOPEZ RODOLFO</v>
      </c>
      <c r="N2621" s="83" t="str">
        <f>VLOOKUP(L2621,Kardex!$A$1:$I$4996,4,FALSE)</f>
        <v>DIRECTOR DE CENTRO FINANCIERO</v>
      </c>
      <c r="O2621" s="83" t="str">
        <f>VLOOKUP(L2621,Kardex!$A$1:$I$4996,5,FALSE)</f>
        <v>EDO MEX GT LOMAS VERDES</v>
      </c>
      <c r="P2621" s="49">
        <v>0.3</v>
      </c>
      <c r="Q2621" s="120">
        <f t="shared" si="83"/>
        <v>299.59176000000002</v>
      </c>
    </row>
    <row r="2622" spans="1:18" s="125" customFormat="1" ht="12" customHeight="1">
      <c r="A2622" s="83" t="s">
        <v>2338</v>
      </c>
      <c r="B2622" s="84" t="s">
        <v>1249</v>
      </c>
      <c r="C2622" s="34">
        <v>3101900019174</v>
      </c>
      <c r="D2622" s="35">
        <v>305.60000000000002</v>
      </c>
      <c r="E2622" s="67">
        <f t="shared" si="82"/>
        <v>39.728000000000002</v>
      </c>
      <c r="F2622" s="68">
        <v>0.13</v>
      </c>
      <c r="G2622" s="65"/>
      <c r="H2622" s="65" t="s">
        <v>2339</v>
      </c>
      <c r="I2622" s="127">
        <v>44575</v>
      </c>
      <c r="J2622" s="66" t="s">
        <v>2379</v>
      </c>
      <c r="K2622" s="83" t="s">
        <v>2729</v>
      </c>
      <c r="L2622" s="30">
        <v>60353</v>
      </c>
      <c r="M2622" s="83" t="str">
        <f>VLOOKUP(L2622,Kardex!$A$1:$I$4996,2,FALSE)</f>
        <v>MANCILLA ESPINOSA JOSE MARIA</v>
      </c>
      <c r="N2622" s="83" t="str">
        <f>VLOOKUP(L2622,Kardex!$A$1:$I$4996,4,FALSE)</f>
        <v>SUBDIRECTOR DE CENTRO FINANCIERO</v>
      </c>
      <c r="O2622" s="83" t="str">
        <f>VLOOKUP(L2622,Kardex!$A$1:$I$4996,5,FALSE)</f>
        <v>CD MX SANTA FE GLEZ CAMARENA</v>
      </c>
      <c r="P2622" s="49">
        <v>0.3</v>
      </c>
      <c r="Q2622" s="120">
        <f t="shared" si="83"/>
        <v>11.9184</v>
      </c>
    </row>
    <row r="2623" spans="1:18" s="125" customFormat="1" ht="12" customHeight="1">
      <c r="A2623" s="83" t="s">
        <v>2338</v>
      </c>
      <c r="B2623" s="84" t="s">
        <v>1249</v>
      </c>
      <c r="C2623" s="34">
        <v>3101900019980</v>
      </c>
      <c r="D2623" s="35">
        <v>647.75</v>
      </c>
      <c r="E2623" s="67">
        <f t="shared" si="82"/>
        <v>84.207499999999996</v>
      </c>
      <c r="F2623" s="68">
        <v>0.13</v>
      </c>
      <c r="G2623" s="65"/>
      <c r="H2623" s="65" t="s">
        <v>2339</v>
      </c>
      <c r="I2623" s="127">
        <v>44575</v>
      </c>
      <c r="J2623" s="66" t="s">
        <v>2379</v>
      </c>
      <c r="K2623" s="83" t="s">
        <v>2730</v>
      </c>
      <c r="L2623" s="30">
        <v>99999</v>
      </c>
      <c r="M2623" s="83" t="str">
        <f>VLOOKUP(L2623,Kardex!$A$1:$I$4996,2,FALSE)</f>
        <v>SEGUROS</v>
      </c>
      <c r="N2623" s="83" t="str">
        <f>VLOOKUP(L2623,Kardex!$A$1:$I$4996,4,FALSE)</f>
        <v>SEGUROS</v>
      </c>
      <c r="O2623" s="83" t="str">
        <f>VLOOKUP(L2623,Kardex!$A$1:$I$4996,5,FALSE)</f>
        <v>SEGUROS</v>
      </c>
      <c r="P2623" s="49">
        <v>0.3</v>
      </c>
      <c r="Q2623" s="120">
        <f t="shared" si="83"/>
        <v>25.262249999999998</v>
      </c>
    </row>
    <row r="2624" spans="1:18" s="125" customFormat="1" ht="12" customHeight="1">
      <c r="A2624" s="83" t="s">
        <v>2311</v>
      </c>
      <c r="B2624" s="84" t="s">
        <v>1249</v>
      </c>
      <c r="C2624" s="34">
        <v>4011900446927</v>
      </c>
      <c r="D2624" s="35">
        <v>6532.25</v>
      </c>
      <c r="E2624" s="67">
        <f t="shared" si="82"/>
        <v>979.83749999999998</v>
      </c>
      <c r="F2624" s="68">
        <v>0.15</v>
      </c>
      <c r="G2624" s="65"/>
      <c r="H2624" s="65" t="s">
        <v>2266</v>
      </c>
      <c r="I2624" s="127">
        <v>44575</v>
      </c>
      <c r="J2624" s="66" t="s">
        <v>2379</v>
      </c>
      <c r="K2624" s="83" t="s">
        <v>4696</v>
      </c>
      <c r="L2624" s="30">
        <v>60895</v>
      </c>
      <c r="M2624" s="83" t="str">
        <f>VLOOKUP(L2624,Kardex!$A$1:$I$4996,2,FALSE)</f>
        <v>IBARRA BECERRA NOEMI</v>
      </c>
      <c r="N2624" s="83" t="str">
        <f>VLOOKUP(L2624,Kardex!$A$1:$I$4996,4,FALSE)</f>
        <v>EJECUTIVO DE SERVICIO</v>
      </c>
      <c r="O2624" s="83" t="str">
        <f>VLOOKUP(L2624,Kardex!$A$1:$I$4996,5,FALSE)</f>
        <v>JAL CHAPALA AJIJIC</v>
      </c>
      <c r="P2624" s="49">
        <v>0.3</v>
      </c>
      <c r="Q2624" s="120">
        <f t="shared" si="83"/>
        <v>293.95124999999996</v>
      </c>
    </row>
    <row r="2625" spans="1:18" s="125" customFormat="1" ht="12" customHeight="1">
      <c r="A2625" s="83" t="s">
        <v>2311</v>
      </c>
      <c r="B2625" s="84" t="s">
        <v>1249</v>
      </c>
      <c r="C2625" s="34">
        <v>4011900477416</v>
      </c>
      <c r="D2625" s="35">
        <v>15363.15</v>
      </c>
      <c r="E2625" s="67">
        <f t="shared" si="82"/>
        <v>2304.4724999999999</v>
      </c>
      <c r="F2625" s="68">
        <v>0.15</v>
      </c>
      <c r="G2625" s="65"/>
      <c r="H2625" s="65" t="s">
        <v>2266</v>
      </c>
      <c r="I2625" s="127">
        <v>44575</v>
      </c>
      <c r="J2625" s="66" t="s">
        <v>2379</v>
      </c>
      <c r="K2625" s="83" t="s">
        <v>4697</v>
      </c>
      <c r="L2625" s="30">
        <v>63416</v>
      </c>
      <c r="M2625" s="83" t="str">
        <f>VLOOKUP(L2625,Kardex!$A$1:$I$4996,2,FALSE)</f>
        <v>CREDITO</v>
      </c>
      <c r="N2625" s="83" t="str">
        <f>VLOOKUP(L2625,Kardex!$A$1:$I$4996,4,FALSE)</f>
        <v>CREDITO</v>
      </c>
      <c r="O2625" s="83" t="str">
        <f>VLOOKUP(L2625,Kardex!$A$1:$I$4996,5,FALSE)</f>
        <v>CREDITO</v>
      </c>
      <c r="P2625" s="49">
        <v>0.3</v>
      </c>
      <c r="Q2625" s="120">
        <f t="shared" si="83"/>
        <v>691.34174999999993</v>
      </c>
    </row>
    <row r="2626" spans="1:18" s="125" customFormat="1" ht="12" customHeight="1">
      <c r="A2626" s="83" t="s">
        <v>2311</v>
      </c>
      <c r="B2626" s="84" t="s">
        <v>1249</v>
      </c>
      <c r="C2626" s="34">
        <v>4011900499515</v>
      </c>
      <c r="D2626" s="35">
        <v>563.13</v>
      </c>
      <c r="E2626" s="67">
        <f t="shared" si="82"/>
        <v>84.469499999999996</v>
      </c>
      <c r="F2626" s="68">
        <v>0.15</v>
      </c>
      <c r="G2626" s="65"/>
      <c r="H2626" s="65" t="s">
        <v>2339</v>
      </c>
      <c r="I2626" s="127">
        <v>44575</v>
      </c>
      <c r="J2626" s="66" t="s">
        <v>2379</v>
      </c>
      <c r="K2626" s="83" t="s">
        <v>2728</v>
      </c>
      <c r="L2626" s="30">
        <v>99999</v>
      </c>
      <c r="M2626" s="83" t="str">
        <f>VLOOKUP(L2626,Kardex!$A$1:$I$4996,2,FALSE)</f>
        <v>SEGUROS</v>
      </c>
      <c r="N2626" s="83" t="str">
        <f>VLOOKUP(L2626,Kardex!$A$1:$I$4996,4,FALSE)</f>
        <v>SEGUROS</v>
      </c>
      <c r="O2626" s="83" t="str">
        <f>VLOOKUP(L2626,Kardex!$A$1:$I$4996,5,FALSE)</f>
        <v>SEGUROS</v>
      </c>
      <c r="P2626" s="49">
        <v>0.3</v>
      </c>
      <c r="Q2626" s="120">
        <f t="shared" si="83"/>
        <v>25.34085</v>
      </c>
    </row>
    <row r="2627" spans="1:18" s="125" customFormat="1" ht="12" customHeight="1">
      <c r="A2627" s="83" t="s">
        <v>2311</v>
      </c>
      <c r="B2627" s="84" t="s">
        <v>1249</v>
      </c>
      <c r="C2627" s="34">
        <v>4012000092633</v>
      </c>
      <c r="D2627" s="35">
        <v>298.19</v>
      </c>
      <c r="E2627" s="67">
        <f t="shared" si="82"/>
        <v>44.728499999999997</v>
      </c>
      <c r="F2627" s="68">
        <v>0.15</v>
      </c>
      <c r="G2627" s="65"/>
      <c r="H2627" s="65" t="s">
        <v>2339</v>
      </c>
      <c r="I2627" s="127">
        <v>44575</v>
      </c>
      <c r="J2627" s="66" t="s">
        <v>2379</v>
      </c>
      <c r="K2627" s="83" t="s">
        <v>2347</v>
      </c>
      <c r="L2627" s="30">
        <v>62897</v>
      </c>
      <c r="M2627" s="83" t="str">
        <f>VLOOKUP(L2627,Kardex!$A$1:$I$4996,2,FALSE)</f>
        <v>GUERRERO NUÑEZ VIRIDIANA SHARAY</v>
      </c>
      <c r="N2627" s="83" t="str">
        <f>VLOOKUP(L2627,Kardex!$A$1:$I$4996,4,FALSE)</f>
        <v>OPERADOR TELEFONICO</v>
      </c>
      <c r="O2627" s="83" t="str">
        <f>VLOOKUP(L2627,Kardex!$A$1:$I$4996,5,FALSE)</f>
        <v>SERVICIOS CAT</v>
      </c>
      <c r="P2627" s="49">
        <v>0.15</v>
      </c>
      <c r="Q2627" s="120">
        <f t="shared" si="83"/>
        <v>6.709274999999999</v>
      </c>
      <c r="R2627" s="125">
        <f>VLOOKUP(C2627,'Historico Cat'!$D$2:$S$140,16,FALSE)</f>
        <v>93922599</v>
      </c>
    </row>
    <row r="2628" spans="1:18" s="125" customFormat="1" ht="12" customHeight="1">
      <c r="A2628" s="83" t="s">
        <v>2311</v>
      </c>
      <c r="B2628" s="84" t="s">
        <v>1249</v>
      </c>
      <c r="C2628" s="34">
        <v>4012100289299</v>
      </c>
      <c r="D2628" s="35">
        <v>770.06</v>
      </c>
      <c r="E2628" s="67">
        <f t="shared" si="82"/>
        <v>110.12</v>
      </c>
      <c r="F2628" s="68">
        <v>0.14300184401215491</v>
      </c>
      <c r="G2628" s="65"/>
      <c r="H2628" s="65" t="s">
        <v>2339</v>
      </c>
      <c r="I2628" s="127">
        <v>44575</v>
      </c>
      <c r="J2628" s="66" t="s">
        <v>2322</v>
      </c>
      <c r="K2628" s="83" t="s">
        <v>2735</v>
      </c>
      <c r="L2628" s="30">
        <v>99999</v>
      </c>
      <c r="M2628" s="83" t="str">
        <f>VLOOKUP(L2628,Kardex!$A$1:$I$4996,2,FALSE)</f>
        <v>SEGUROS</v>
      </c>
      <c r="N2628" s="83" t="str">
        <f>VLOOKUP(L2628,Kardex!$A$1:$I$4996,4,FALSE)</f>
        <v>SEGUROS</v>
      </c>
      <c r="O2628" s="83" t="str">
        <f>VLOOKUP(L2628,Kardex!$A$1:$I$4996,5,FALSE)</f>
        <v>SEGUROS</v>
      </c>
      <c r="P2628" s="49">
        <v>0.3</v>
      </c>
      <c r="Q2628" s="120">
        <f t="shared" si="83"/>
        <v>33.036000000000001</v>
      </c>
    </row>
    <row r="2629" spans="1:18" s="125" customFormat="1" ht="12" customHeight="1">
      <c r="A2629" s="83" t="s">
        <v>2338</v>
      </c>
      <c r="B2629" s="84" t="s">
        <v>1249</v>
      </c>
      <c r="C2629" s="34">
        <v>3101900019175</v>
      </c>
      <c r="D2629" s="35">
        <v>259.57</v>
      </c>
      <c r="E2629" s="67">
        <f t="shared" si="82"/>
        <v>33.744100000000003</v>
      </c>
      <c r="F2629" s="68">
        <v>0.13</v>
      </c>
      <c r="G2629" s="65"/>
      <c r="H2629" s="65" t="s">
        <v>2339</v>
      </c>
      <c r="I2629" s="127">
        <v>44578</v>
      </c>
      <c r="J2629" s="66" t="s">
        <v>2379</v>
      </c>
      <c r="K2629" s="83" t="s">
        <v>2732</v>
      </c>
      <c r="L2629" s="30">
        <v>60346</v>
      </c>
      <c r="M2629" s="83" t="str">
        <f>VLOOKUP(L2629,Kardex!$A$1:$I$4996,2,FALSE)</f>
        <v>PARRA MIRANDA HUGO ALBERTO</v>
      </c>
      <c r="N2629" s="83" t="str">
        <f>VLOOKUP(L2629,Kardex!$A$1:$I$4996,4,FALSE)</f>
        <v>SUBDIRECTOR DE CENTRO FINANCIERO</v>
      </c>
      <c r="O2629" s="83" t="str">
        <f>VLOOKUP(L2629,Kardex!$A$1:$I$4996,5,FALSE)</f>
        <v>CD MX SANTA FE BANCO PB</v>
      </c>
      <c r="P2629" s="49">
        <v>0.3</v>
      </c>
      <c r="Q2629" s="120">
        <f t="shared" si="83"/>
        <v>10.123230000000001</v>
      </c>
    </row>
    <row r="2630" spans="1:18" s="125" customFormat="1" ht="12" customHeight="1">
      <c r="A2630" s="83" t="s">
        <v>2338</v>
      </c>
      <c r="B2630" s="84" t="s">
        <v>1249</v>
      </c>
      <c r="C2630" s="34">
        <v>3101900019180</v>
      </c>
      <c r="D2630" s="35">
        <v>388.57</v>
      </c>
      <c r="E2630" s="67">
        <f t="shared" si="82"/>
        <v>50.514099999999999</v>
      </c>
      <c r="F2630" s="68">
        <v>0.13</v>
      </c>
      <c r="G2630" s="65"/>
      <c r="H2630" s="65" t="s">
        <v>2339</v>
      </c>
      <c r="I2630" s="127">
        <v>44578</v>
      </c>
      <c r="J2630" s="66" t="s">
        <v>2379</v>
      </c>
      <c r="K2630" s="83" t="s">
        <v>2732</v>
      </c>
      <c r="L2630" s="30">
        <v>60346</v>
      </c>
      <c r="M2630" s="83" t="str">
        <f>VLOOKUP(L2630,Kardex!$A$1:$I$4996,2,FALSE)</f>
        <v>PARRA MIRANDA HUGO ALBERTO</v>
      </c>
      <c r="N2630" s="83" t="str">
        <f>VLOOKUP(L2630,Kardex!$A$1:$I$4996,4,FALSE)</f>
        <v>SUBDIRECTOR DE CENTRO FINANCIERO</v>
      </c>
      <c r="O2630" s="83" t="str">
        <f>VLOOKUP(L2630,Kardex!$A$1:$I$4996,5,FALSE)</f>
        <v>CD MX SANTA FE BANCO PB</v>
      </c>
      <c r="P2630" s="49">
        <v>0.3</v>
      </c>
      <c r="Q2630" s="120">
        <f t="shared" si="83"/>
        <v>15.154229999999998</v>
      </c>
    </row>
    <row r="2631" spans="1:18" s="125" customFormat="1" ht="12" customHeight="1">
      <c r="A2631" s="83" t="s">
        <v>2311</v>
      </c>
      <c r="B2631" s="84" t="s">
        <v>1249</v>
      </c>
      <c r="C2631" s="34">
        <v>4012000065973</v>
      </c>
      <c r="D2631" s="35">
        <v>196.39</v>
      </c>
      <c r="E2631" s="67">
        <f t="shared" si="82"/>
        <v>29.458499999999997</v>
      </c>
      <c r="F2631" s="68">
        <v>0.15</v>
      </c>
      <c r="G2631" s="65"/>
      <c r="H2631" s="65" t="s">
        <v>2339</v>
      </c>
      <c r="I2631" s="127">
        <v>44578</v>
      </c>
      <c r="J2631" s="66" t="s">
        <v>2379</v>
      </c>
      <c r="K2631" s="83" t="s">
        <v>2731</v>
      </c>
      <c r="L2631" s="30">
        <v>63517</v>
      </c>
      <c r="M2631" s="83" t="str">
        <f>VLOOKUP(L2631,Kardex!$A$1:$I$4996,2,FALSE)</f>
        <v>PACHECO POBLETE JOSE CARLOS</v>
      </c>
      <c r="N2631" s="83" t="str">
        <f>VLOOKUP(L2631,Kardex!$A$1:$I$4996,4,FALSE)</f>
        <v>EJECUTIVO</v>
      </c>
      <c r="O2631" s="83" t="str">
        <f>VLOOKUP(L2631,Kardex!$A$1:$I$4996,5,FALSE)</f>
        <v>PERSONAL ACTINVER</v>
      </c>
      <c r="P2631" s="49">
        <v>0.3</v>
      </c>
      <c r="Q2631" s="120">
        <f t="shared" si="83"/>
        <v>8.8375499999999985</v>
      </c>
    </row>
    <row r="2632" spans="1:18" s="125" customFormat="1" ht="12" customHeight="1">
      <c r="A2632" s="83" t="s">
        <v>2338</v>
      </c>
      <c r="B2632" s="84" t="s">
        <v>1249</v>
      </c>
      <c r="C2632" s="34">
        <v>3101900016884</v>
      </c>
      <c r="D2632" s="35">
        <v>-5234.96</v>
      </c>
      <c r="E2632" s="67">
        <f t="shared" si="82"/>
        <v>-680.54480000000001</v>
      </c>
      <c r="F2632" s="68">
        <v>0.13</v>
      </c>
      <c r="G2632" s="65"/>
      <c r="H2632" s="65" t="s">
        <v>2266</v>
      </c>
      <c r="I2632" s="127">
        <v>44579</v>
      </c>
      <c r="J2632" s="66" t="s">
        <v>2379</v>
      </c>
      <c r="K2632" s="83" t="s">
        <v>3745</v>
      </c>
      <c r="L2632" s="30">
        <v>52672</v>
      </c>
      <c r="M2632" s="83" t="str">
        <f>VLOOKUP(L2632,Kardex!$A$1:$I$4996,2,FALSE)</f>
        <v>SANCHEZ OJEDA ERICK</v>
      </c>
      <c r="N2632" s="83" t="str">
        <f>VLOOKUP(L2632,Kardex!$A$1:$I$4996,4,FALSE)</f>
        <v>DIRECTOR DE CENTRO FINANCIERO</v>
      </c>
      <c r="O2632" s="83" t="str">
        <f>VLOOKUP(L2632,Kardex!$A$1:$I$4996,5,FALSE)</f>
        <v>CD MX LINDAVISTA</v>
      </c>
      <c r="P2632" s="49">
        <v>0.3</v>
      </c>
      <c r="Q2632" s="120">
        <f t="shared" si="83"/>
        <v>-204.16344000000001</v>
      </c>
    </row>
    <row r="2633" spans="1:18" s="125" customFormat="1" ht="12" customHeight="1">
      <c r="A2633" s="83" t="s">
        <v>2338</v>
      </c>
      <c r="B2633" s="84" t="s">
        <v>1249</v>
      </c>
      <c r="C2633" s="34">
        <v>3101900016884</v>
      </c>
      <c r="D2633" s="35">
        <v>5234.96</v>
      </c>
      <c r="E2633" s="67">
        <f t="shared" si="82"/>
        <v>680.54480000000001</v>
      </c>
      <c r="F2633" s="68">
        <v>0.13</v>
      </c>
      <c r="G2633" s="65"/>
      <c r="H2633" s="65" t="s">
        <v>2266</v>
      </c>
      <c r="I2633" s="127">
        <v>44579</v>
      </c>
      <c r="J2633" s="66" t="s">
        <v>2379</v>
      </c>
      <c r="K2633" s="83" t="s">
        <v>3745</v>
      </c>
      <c r="L2633" s="30">
        <v>52672</v>
      </c>
      <c r="M2633" s="83" t="str">
        <f>VLOOKUP(L2633,Kardex!$A$1:$I$4996,2,FALSE)</f>
        <v>SANCHEZ OJEDA ERICK</v>
      </c>
      <c r="N2633" s="83" t="str">
        <f>VLOOKUP(L2633,Kardex!$A$1:$I$4996,4,FALSE)</f>
        <v>DIRECTOR DE CENTRO FINANCIERO</v>
      </c>
      <c r="O2633" s="83" t="str">
        <f>VLOOKUP(L2633,Kardex!$A$1:$I$4996,5,FALSE)</f>
        <v>CD MX LINDAVISTA</v>
      </c>
      <c r="P2633" s="49">
        <v>0.3</v>
      </c>
      <c r="Q2633" s="120">
        <f t="shared" si="83"/>
        <v>204.16344000000001</v>
      </c>
    </row>
    <row r="2634" spans="1:18" s="125" customFormat="1" ht="12" customHeight="1">
      <c r="A2634" s="83" t="s">
        <v>2338</v>
      </c>
      <c r="B2634" s="84" t="s">
        <v>1249</v>
      </c>
      <c r="C2634" s="34">
        <v>3101900016884</v>
      </c>
      <c r="D2634" s="35">
        <v>5234.96</v>
      </c>
      <c r="E2634" s="67">
        <f t="shared" si="82"/>
        <v>680.54480000000001</v>
      </c>
      <c r="F2634" s="68">
        <v>0.13</v>
      </c>
      <c r="G2634" s="65"/>
      <c r="H2634" s="65" t="s">
        <v>2266</v>
      </c>
      <c r="I2634" s="127">
        <v>44579</v>
      </c>
      <c r="J2634" s="66" t="s">
        <v>2379</v>
      </c>
      <c r="K2634" s="83" t="s">
        <v>3745</v>
      </c>
      <c r="L2634" s="30">
        <v>52672</v>
      </c>
      <c r="M2634" s="83" t="str">
        <f>VLOOKUP(L2634,Kardex!$A$1:$I$4996,2,FALSE)</f>
        <v>SANCHEZ OJEDA ERICK</v>
      </c>
      <c r="N2634" s="83" t="str">
        <f>VLOOKUP(L2634,Kardex!$A$1:$I$4996,4,FALSE)</f>
        <v>DIRECTOR DE CENTRO FINANCIERO</v>
      </c>
      <c r="O2634" s="83" t="str">
        <f>VLOOKUP(L2634,Kardex!$A$1:$I$4996,5,FALSE)</f>
        <v>CD MX LINDAVISTA</v>
      </c>
      <c r="P2634" s="49">
        <v>0.3</v>
      </c>
      <c r="Q2634" s="120">
        <f t="shared" si="83"/>
        <v>204.16344000000001</v>
      </c>
    </row>
    <row r="2635" spans="1:18" s="125" customFormat="1" ht="12" customHeight="1">
      <c r="A2635" s="83" t="s">
        <v>2338</v>
      </c>
      <c r="B2635" s="84" t="s">
        <v>1249</v>
      </c>
      <c r="C2635" s="34">
        <v>3101900016884</v>
      </c>
      <c r="D2635" s="35">
        <v>-5234.96</v>
      </c>
      <c r="E2635" s="67">
        <f t="shared" si="82"/>
        <v>-680.54480000000001</v>
      </c>
      <c r="F2635" s="68">
        <v>0.13</v>
      </c>
      <c r="G2635" s="65"/>
      <c r="H2635" s="65" t="s">
        <v>2266</v>
      </c>
      <c r="I2635" s="127">
        <v>44579</v>
      </c>
      <c r="J2635" s="66" t="s">
        <v>2379</v>
      </c>
      <c r="K2635" s="83" t="s">
        <v>3745</v>
      </c>
      <c r="L2635" s="30">
        <v>52672</v>
      </c>
      <c r="M2635" s="83" t="str">
        <f>VLOOKUP(L2635,Kardex!$A$1:$I$4996,2,FALSE)</f>
        <v>SANCHEZ OJEDA ERICK</v>
      </c>
      <c r="N2635" s="83" t="str">
        <f>VLOOKUP(L2635,Kardex!$A$1:$I$4996,4,FALSE)</f>
        <v>DIRECTOR DE CENTRO FINANCIERO</v>
      </c>
      <c r="O2635" s="83" t="str">
        <f>VLOOKUP(L2635,Kardex!$A$1:$I$4996,5,FALSE)</f>
        <v>CD MX LINDAVISTA</v>
      </c>
      <c r="P2635" s="49">
        <v>0.3</v>
      </c>
      <c r="Q2635" s="120">
        <f t="shared" si="83"/>
        <v>-204.16344000000001</v>
      </c>
    </row>
    <row r="2636" spans="1:18" s="125" customFormat="1" ht="12" customHeight="1">
      <c r="A2636" s="83" t="s">
        <v>2338</v>
      </c>
      <c r="B2636" s="84" t="s">
        <v>1249</v>
      </c>
      <c r="C2636" s="34">
        <v>3101900018616</v>
      </c>
      <c r="D2636" s="35">
        <v>2314.08</v>
      </c>
      <c r="E2636" s="67">
        <f t="shared" si="82"/>
        <v>300.8304</v>
      </c>
      <c r="F2636" s="68">
        <v>0.13</v>
      </c>
      <c r="G2636" s="65"/>
      <c r="H2636" s="65" t="s">
        <v>2266</v>
      </c>
      <c r="I2636" s="127">
        <v>44579</v>
      </c>
      <c r="J2636" s="66" t="s">
        <v>2379</v>
      </c>
      <c r="K2636" s="83" t="s">
        <v>4698</v>
      </c>
      <c r="L2636" s="30">
        <v>62051</v>
      </c>
      <c r="M2636" s="83" t="str">
        <f>VLOOKUP(L2636,Kardex!$A$1:$I$4996,2,FALSE)</f>
        <v>PARDO TORRES MARIANA</v>
      </c>
      <c r="N2636" s="83" t="str">
        <f>VLOOKUP(L2636,Kardex!$A$1:$I$4996,4,FALSE)</f>
        <v>ASESOR</v>
      </c>
      <c r="O2636" s="83" t="str">
        <f>VLOOKUP(L2636,Kardex!$A$1:$I$4996,5,FALSE)</f>
        <v>CD MX SANTA FE CENTRO COMERCIAL</v>
      </c>
      <c r="P2636" s="49">
        <v>0.3</v>
      </c>
      <c r="Q2636" s="120">
        <f t="shared" si="83"/>
        <v>90.249119999999991</v>
      </c>
    </row>
    <row r="2637" spans="1:18" s="125" customFormat="1" ht="12" customHeight="1">
      <c r="A2637" s="83" t="s">
        <v>2338</v>
      </c>
      <c r="B2637" s="84" t="s">
        <v>1249</v>
      </c>
      <c r="C2637" s="34">
        <v>3101900019379</v>
      </c>
      <c r="D2637" s="35">
        <v>381.05</v>
      </c>
      <c r="E2637" s="67">
        <f t="shared" si="82"/>
        <v>49.536500000000004</v>
      </c>
      <c r="F2637" s="68">
        <v>0.13</v>
      </c>
      <c r="G2637" s="65"/>
      <c r="H2637" s="65" t="s">
        <v>2339</v>
      </c>
      <c r="I2637" s="127">
        <v>44579</v>
      </c>
      <c r="J2637" s="66" t="s">
        <v>2379</v>
      </c>
      <c r="K2637" s="83" t="s">
        <v>3748</v>
      </c>
      <c r="L2637" s="30">
        <v>52316</v>
      </c>
      <c r="M2637" s="83" t="str">
        <f>VLOOKUP(L2637,Kardex!$A$1:$I$4996,2,FALSE)</f>
        <v>MORA CERVANTES JAVIER</v>
      </c>
      <c r="N2637" s="83" t="str">
        <f>VLOOKUP(L2637,Kardex!$A$1:$I$4996,4,FALSE)</f>
        <v>ASESOR SENIOR</v>
      </c>
      <c r="O2637" s="83" t="str">
        <f>VLOOKUP(L2637,Kardex!$A$1:$I$4996,5,FALSE)</f>
        <v>CD MX LINDAVISTA</v>
      </c>
      <c r="P2637" s="49">
        <v>0.3</v>
      </c>
      <c r="Q2637" s="120">
        <f t="shared" si="83"/>
        <v>14.860950000000001</v>
      </c>
    </row>
    <row r="2638" spans="1:18" s="125" customFormat="1" ht="12" customHeight="1">
      <c r="A2638" s="83" t="s">
        <v>2311</v>
      </c>
      <c r="B2638" s="84" t="s">
        <v>1249</v>
      </c>
      <c r="C2638" s="34">
        <v>4012000088311</v>
      </c>
      <c r="D2638" s="35">
        <v>249.8</v>
      </c>
      <c r="E2638" s="67">
        <f t="shared" si="82"/>
        <v>37.47</v>
      </c>
      <c r="F2638" s="68">
        <v>0.15</v>
      </c>
      <c r="G2638" s="65"/>
      <c r="H2638" s="65" t="s">
        <v>2339</v>
      </c>
      <c r="I2638" s="127">
        <v>44579</v>
      </c>
      <c r="J2638" s="66" t="s">
        <v>2379</v>
      </c>
      <c r="K2638" s="83" t="s">
        <v>2345</v>
      </c>
      <c r="L2638" s="30">
        <v>61815</v>
      </c>
      <c r="M2638" s="83" t="str">
        <f>VLOOKUP(L2638,Kardex!$A$1:$I$4996,2,FALSE)</f>
        <v>RODRIGUEZ AVIÑA MARISOL ALEJANDRA</v>
      </c>
      <c r="N2638" s="83" t="str">
        <f>VLOOKUP(L2638,Kardex!$A$1:$I$4996,4,FALSE)</f>
        <v>OPERADOR TELEFONICO</v>
      </c>
      <c r="O2638" s="83" t="str">
        <f>VLOOKUP(L2638,Kardex!$A$1:$I$4996,5,FALSE)</f>
        <v>SERVICIOS CAT</v>
      </c>
      <c r="P2638" s="49">
        <v>0.15</v>
      </c>
      <c r="Q2638" s="120">
        <f t="shared" si="83"/>
        <v>5.6204999999999998</v>
      </c>
      <c r="R2638" s="125">
        <f>VLOOKUP(C2638,'Historico Cat'!$D$2:$S$140,16,FALSE)</f>
        <v>92089663</v>
      </c>
    </row>
    <row r="2639" spans="1:18" s="125" customFormat="1" ht="12" customHeight="1">
      <c r="A2639" s="83" t="s">
        <v>2311</v>
      </c>
      <c r="B2639" s="84" t="s">
        <v>1249</v>
      </c>
      <c r="C2639" s="34">
        <v>4011900477402</v>
      </c>
      <c r="D2639" s="35">
        <v>1710.09</v>
      </c>
      <c r="E2639" s="67">
        <f t="shared" si="82"/>
        <v>256.51349999999996</v>
      </c>
      <c r="F2639" s="68">
        <v>0.15</v>
      </c>
      <c r="G2639" s="65"/>
      <c r="H2639" s="65" t="s">
        <v>2308</v>
      </c>
      <c r="I2639" s="127">
        <v>44580</v>
      </c>
      <c r="J2639" s="66" t="s">
        <v>2379</v>
      </c>
      <c r="K2639" s="83" t="s">
        <v>4699</v>
      </c>
      <c r="L2639" s="30">
        <v>6027</v>
      </c>
      <c r="M2639" s="83" t="str">
        <f>VLOOKUP(L2639,Kardex!$A$1:$I$4996,2,FALSE)</f>
        <v>MORALES LICONA LUIS ALBERTO</v>
      </c>
      <c r="N2639" s="83" t="str">
        <f>VLOOKUP(L2639,Kardex!$A$1:$I$4996,4,FALSE)</f>
        <v>ASESOR</v>
      </c>
      <c r="O2639" s="83" t="str">
        <f>VLOOKUP(L2639,Kardex!$A$1:$I$4996,5,FALSE)</f>
        <v>BC TIJUANA PASEO</v>
      </c>
      <c r="P2639" s="49">
        <v>0.3</v>
      </c>
      <c r="Q2639" s="120">
        <f t="shared" si="83"/>
        <v>76.954049999999981</v>
      </c>
    </row>
    <row r="2640" spans="1:18" s="125" customFormat="1" ht="12" customHeight="1">
      <c r="A2640" s="83" t="s">
        <v>2311</v>
      </c>
      <c r="B2640" s="84" t="s">
        <v>1249</v>
      </c>
      <c r="C2640" s="34">
        <v>4011900477452</v>
      </c>
      <c r="D2640" s="35">
        <v>5947.62</v>
      </c>
      <c r="E2640" s="67">
        <f t="shared" si="82"/>
        <v>892.14299999999992</v>
      </c>
      <c r="F2640" s="68">
        <v>0.15</v>
      </c>
      <c r="G2640" s="65"/>
      <c r="H2640" s="65" t="s">
        <v>2266</v>
      </c>
      <c r="I2640" s="127">
        <v>44580</v>
      </c>
      <c r="J2640" s="66" t="s">
        <v>2379</v>
      </c>
      <c r="K2640" s="83" t="s">
        <v>4700</v>
      </c>
      <c r="L2640" s="30">
        <v>51152</v>
      </c>
      <c r="M2640" s="83" t="str">
        <f>VLOOKUP(L2640,Kardex!$A$1:$I$4996,2,FALSE)</f>
        <v>SABA MUSSALI SALOMON</v>
      </c>
      <c r="N2640" s="83" t="str">
        <f>VLOOKUP(L2640,Kardex!$A$1:$I$4996,4,FALSE)</f>
        <v>SUBDIRECTOR</v>
      </c>
      <c r="O2640" s="83" t="str">
        <f>VLOOKUP(L2640,Kardex!$A$1:$I$4996,5,FALSE)</f>
        <v>BAJA</v>
      </c>
      <c r="P2640" s="49">
        <v>0.3</v>
      </c>
      <c r="Q2640" s="120">
        <f t="shared" si="83"/>
        <v>267.64289999999994</v>
      </c>
    </row>
    <row r="2641" spans="1:18" s="125" customFormat="1" ht="12" customHeight="1">
      <c r="A2641" s="83" t="s">
        <v>2338</v>
      </c>
      <c r="B2641" s="84" t="s">
        <v>1249</v>
      </c>
      <c r="C2641" s="34">
        <v>3101900019608</v>
      </c>
      <c r="D2641" s="35">
        <v>295.25</v>
      </c>
      <c r="E2641" s="67">
        <f t="shared" si="82"/>
        <v>38.3825</v>
      </c>
      <c r="F2641" s="68">
        <v>0.13</v>
      </c>
      <c r="G2641" s="65"/>
      <c r="H2641" s="65" t="s">
        <v>2339</v>
      </c>
      <c r="I2641" s="127">
        <v>44581</v>
      </c>
      <c r="J2641" s="66" t="s">
        <v>2379</v>
      </c>
      <c r="K2641" s="83" t="s">
        <v>2734</v>
      </c>
      <c r="L2641" s="30">
        <v>61511</v>
      </c>
      <c r="M2641" s="83" t="str">
        <f>VLOOKUP(L2641,Kardex!$A$1:$I$4996,2,FALSE)</f>
        <v>NORIEGA FERNANDEZ FRANCISCO</v>
      </c>
      <c r="N2641" s="83" t="str">
        <f>VLOOKUP(L2641,Kardex!$A$1:$I$4996,4,FALSE)</f>
        <v>ASESOR</v>
      </c>
      <c r="O2641" s="83" t="str">
        <f>VLOOKUP(L2641,Kardex!$A$1:$I$4996,5,FALSE)</f>
        <v>CD MX TERRAZA PEDREGAL</v>
      </c>
      <c r="P2641" s="49">
        <v>0.3</v>
      </c>
      <c r="Q2641" s="120">
        <f t="shared" si="83"/>
        <v>11.514749999999999</v>
      </c>
    </row>
    <row r="2642" spans="1:18" s="125" customFormat="1" ht="12" customHeight="1">
      <c r="A2642" s="83" t="s">
        <v>2311</v>
      </c>
      <c r="B2642" s="84" t="s">
        <v>1249</v>
      </c>
      <c r="C2642" s="34">
        <v>4011900477457</v>
      </c>
      <c r="D2642" s="35">
        <v>5602.71</v>
      </c>
      <c r="E2642" s="67">
        <f t="shared" si="82"/>
        <v>840.40649999999994</v>
      </c>
      <c r="F2642" s="68">
        <v>0.15</v>
      </c>
      <c r="G2642" s="65"/>
      <c r="H2642" s="65" t="s">
        <v>2266</v>
      </c>
      <c r="I2642" s="127">
        <v>44581</v>
      </c>
      <c r="J2642" s="66" t="s">
        <v>2379</v>
      </c>
      <c r="K2642" s="83" t="s">
        <v>4701</v>
      </c>
      <c r="L2642" s="30">
        <v>61815</v>
      </c>
      <c r="M2642" s="83" t="str">
        <f>VLOOKUP(L2642,Kardex!$A$1:$I$4996,2,FALSE)</f>
        <v>RODRIGUEZ AVIÑA MARISOL ALEJANDRA</v>
      </c>
      <c r="N2642" s="83" t="str">
        <f>VLOOKUP(L2642,Kardex!$A$1:$I$4996,4,FALSE)</f>
        <v>OPERADOR TELEFONICO</v>
      </c>
      <c r="O2642" s="83" t="str">
        <f>VLOOKUP(L2642,Kardex!$A$1:$I$4996,5,FALSE)</f>
        <v>SERVICIOS CAT</v>
      </c>
      <c r="P2642" s="49">
        <v>0.15</v>
      </c>
      <c r="Q2642" s="120">
        <f>E2642*P2642+100</f>
        <v>226.06097499999998</v>
      </c>
      <c r="R2642" s="125">
        <v>93916815</v>
      </c>
    </row>
    <row r="2643" spans="1:18" s="125" customFormat="1" ht="12" customHeight="1">
      <c r="A2643" s="83" t="s">
        <v>2338</v>
      </c>
      <c r="B2643" s="84" t="s">
        <v>1249</v>
      </c>
      <c r="C2643" s="34">
        <v>3101900009144</v>
      </c>
      <c r="D2643" s="35">
        <v>472.44</v>
      </c>
      <c r="E2643" s="67">
        <f t="shared" si="82"/>
        <v>61.417200000000001</v>
      </c>
      <c r="F2643" s="68">
        <v>0.13</v>
      </c>
      <c r="G2643" s="65"/>
      <c r="H2643" s="65" t="s">
        <v>2339</v>
      </c>
      <c r="I2643" s="127">
        <v>44582</v>
      </c>
      <c r="J2643" s="66" t="s">
        <v>2379</v>
      </c>
      <c r="K2643" s="83" t="s">
        <v>2736</v>
      </c>
      <c r="L2643" s="30">
        <v>51584</v>
      </c>
      <c r="M2643" s="83" t="s">
        <v>4718</v>
      </c>
      <c r="N2643" s="83" t="s">
        <v>4718</v>
      </c>
      <c r="O2643" s="83" t="s">
        <v>4718</v>
      </c>
      <c r="P2643" s="49">
        <v>0.3</v>
      </c>
      <c r="Q2643" s="120">
        <f t="shared" si="83"/>
        <v>18.425159999999998</v>
      </c>
    </row>
    <row r="2644" spans="1:18" s="125" customFormat="1" ht="12" customHeight="1">
      <c r="A2644" s="83" t="s">
        <v>2338</v>
      </c>
      <c r="B2644" s="84" t="s">
        <v>1249</v>
      </c>
      <c r="C2644" s="34">
        <v>3101900016924</v>
      </c>
      <c r="D2644" s="35">
        <v>392.53</v>
      </c>
      <c r="E2644" s="67">
        <f t="shared" si="82"/>
        <v>51.0289</v>
      </c>
      <c r="F2644" s="68">
        <v>0.13</v>
      </c>
      <c r="G2644" s="65"/>
      <c r="H2644" s="65" t="s">
        <v>2339</v>
      </c>
      <c r="I2644" s="127">
        <v>44582</v>
      </c>
      <c r="J2644" s="66" t="s">
        <v>2379</v>
      </c>
      <c r="K2644" s="83" t="s">
        <v>2737</v>
      </c>
      <c r="L2644" s="30">
        <v>62051</v>
      </c>
      <c r="M2644" s="83" t="str">
        <f>VLOOKUP(L2644,Kardex!$A$1:$I$4996,2,FALSE)</f>
        <v>PARDO TORRES MARIANA</v>
      </c>
      <c r="N2644" s="83" t="str">
        <f>VLOOKUP(L2644,Kardex!$A$1:$I$4996,4,FALSE)</f>
        <v>ASESOR</v>
      </c>
      <c r="O2644" s="83" t="str">
        <f>VLOOKUP(L2644,Kardex!$A$1:$I$4996,5,FALSE)</f>
        <v>CD MX SANTA FE CENTRO COMERCIAL</v>
      </c>
      <c r="P2644" s="49">
        <v>0.3</v>
      </c>
      <c r="Q2644" s="120">
        <f t="shared" si="83"/>
        <v>15.308669999999999</v>
      </c>
    </row>
    <row r="2645" spans="1:18" s="125" customFormat="1" ht="12" customHeight="1">
      <c r="A2645" s="83" t="s">
        <v>2311</v>
      </c>
      <c r="B2645" s="84" t="s">
        <v>1249</v>
      </c>
      <c r="C2645" s="34">
        <v>4011900402821</v>
      </c>
      <c r="D2645" s="35">
        <v>596.27</v>
      </c>
      <c r="E2645" s="67">
        <f t="shared" si="82"/>
        <v>89.4405</v>
      </c>
      <c r="F2645" s="68">
        <v>0.15</v>
      </c>
      <c r="G2645" s="65"/>
      <c r="H2645" s="65" t="s">
        <v>2339</v>
      </c>
      <c r="I2645" s="127">
        <v>44582</v>
      </c>
      <c r="J2645" s="66" t="s">
        <v>2379</v>
      </c>
      <c r="K2645" s="83" t="s">
        <v>2738</v>
      </c>
      <c r="L2645" s="30">
        <v>63494</v>
      </c>
      <c r="M2645" s="83" t="str">
        <f>VLOOKUP(L2645,Kardex!$A$1:$I$4996,2,FALSE)</f>
        <v>INOSTROSA MEADE CLAUDIA DOLORES</v>
      </c>
      <c r="N2645" s="83" t="str">
        <f>VLOOKUP(L2645,Kardex!$A$1:$I$4996,4,FALSE)</f>
        <v>ASESOR</v>
      </c>
      <c r="O2645" s="83" t="str">
        <f>VLOOKUP(L2645,Kardex!$A$1:$I$4996,5,FALSE)</f>
        <v>CD MX ALTAVISTA</v>
      </c>
      <c r="P2645" s="49">
        <v>0.3</v>
      </c>
      <c r="Q2645" s="120">
        <f t="shared" si="83"/>
        <v>26.832149999999999</v>
      </c>
    </row>
    <row r="2646" spans="1:18" s="125" customFormat="1" ht="12" customHeight="1">
      <c r="A2646" s="83" t="s">
        <v>2311</v>
      </c>
      <c r="B2646" s="84" t="s">
        <v>1249</v>
      </c>
      <c r="C2646" s="34">
        <v>4011900402937</v>
      </c>
      <c r="D2646" s="35">
        <v>547.78</v>
      </c>
      <c r="E2646" s="67">
        <f t="shared" si="82"/>
        <v>82.166999999999987</v>
      </c>
      <c r="F2646" s="68">
        <v>0.15</v>
      </c>
      <c r="G2646" s="65"/>
      <c r="H2646" s="65" t="s">
        <v>2339</v>
      </c>
      <c r="I2646" s="127">
        <v>44582</v>
      </c>
      <c r="J2646" s="66" t="s">
        <v>2379</v>
      </c>
      <c r="K2646" s="83" t="s">
        <v>3749</v>
      </c>
      <c r="L2646" s="30">
        <v>63494</v>
      </c>
      <c r="M2646" s="83" t="str">
        <f>VLOOKUP(L2646,Kardex!$A$1:$I$4996,2,FALSE)</f>
        <v>INOSTROSA MEADE CLAUDIA DOLORES</v>
      </c>
      <c r="N2646" s="83" t="str">
        <f>VLOOKUP(L2646,Kardex!$A$1:$I$4996,4,FALSE)</f>
        <v>ASESOR</v>
      </c>
      <c r="O2646" s="83" t="str">
        <f>VLOOKUP(L2646,Kardex!$A$1:$I$4996,5,FALSE)</f>
        <v>CD MX ALTAVISTA</v>
      </c>
      <c r="P2646" s="49">
        <v>0.3</v>
      </c>
      <c r="Q2646" s="120">
        <f t="shared" si="83"/>
        <v>24.650099999999995</v>
      </c>
    </row>
    <row r="2647" spans="1:18" s="125" customFormat="1" ht="12" customHeight="1">
      <c r="A2647" s="83" t="s">
        <v>2311</v>
      </c>
      <c r="B2647" s="84" t="s">
        <v>1249</v>
      </c>
      <c r="C2647" s="34">
        <v>4012000104562</v>
      </c>
      <c r="D2647" s="35">
        <v>302.95999999999998</v>
      </c>
      <c r="E2647" s="67">
        <f t="shared" si="82"/>
        <v>45.443999999999996</v>
      </c>
      <c r="F2647" s="68">
        <v>0.15</v>
      </c>
      <c r="G2647" s="65"/>
      <c r="H2647" s="65" t="s">
        <v>2339</v>
      </c>
      <c r="I2647" s="127">
        <v>44585</v>
      </c>
      <c r="J2647" s="66" t="s">
        <v>2379</v>
      </c>
      <c r="K2647" s="83" t="s">
        <v>2349</v>
      </c>
      <c r="L2647" s="30">
        <v>61815</v>
      </c>
      <c r="M2647" s="83" t="str">
        <f>VLOOKUP(L2647,Kardex!$A$1:$I$4996,2,FALSE)</f>
        <v>RODRIGUEZ AVIÑA MARISOL ALEJANDRA</v>
      </c>
      <c r="N2647" s="83" t="str">
        <f>VLOOKUP(L2647,Kardex!$A$1:$I$4996,4,FALSE)</f>
        <v>OPERADOR TELEFONICO</v>
      </c>
      <c r="O2647" s="83" t="str">
        <f>VLOOKUP(L2647,Kardex!$A$1:$I$4996,5,FALSE)</f>
        <v>SERVICIOS CAT</v>
      </c>
      <c r="P2647" s="49">
        <v>0.15</v>
      </c>
      <c r="Q2647" s="120">
        <f t="shared" si="83"/>
        <v>6.8165999999999993</v>
      </c>
      <c r="R2647" s="125">
        <f>VLOOKUP(C2647,'Historico Cat'!$D$2:$S$140,16,FALSE)</f>
        <v>90001033</v>
      </c>
    </row>
    <row r="2648" spans="1:18" s="125" customFormat="1" ht="12" customHeight="1">
      <c r="A2648" s="83" t="s">
        <v>2311</v>
      </c>
      <c r="B2648" s="84" t="s">
        <v>1249</v>
      </c>
      <c r="C2648" s="34">
        <v>4032200000084</v>
      </c>
      <c r="D2648" s="35">
        <v>402.79</v>
      </c>
      <c r="E2648" s="67">
        <f t="shared" si="82"/>
        <v>40.33</v>
      </c>
      <c r="F2648" s="68">
        <v>0.10012661684748876</v>
      </c>
      <c r="G2648" s="65"/>
      <c r="H2648" s="65" t="s">
        <v>2339</v>
      </c>
      <c r="I2648" s="127">
        <v>44585</v>
      </c>
      <c r="J2648" s="66" t="s">
        <v>2379</v>
      </c>
      <c r="K2648" s="83" t="s">
        <v>2721</v>
      </c>
      <c r="L2648" s="30">
        <v>99999</v>
      </c>
      <c r="M2648" s="83" t="str">
        <f>VLOOKUP(L2648,Kardex!$A$1:$I$4996,2,FALSE)</f>
        <v>SEGUROS</v>
      </c>
      <c r="N2648" s="83" t="str">
        <f>VLOOKUP(L2648,Kardex!$A$1:$I$4996,4,FALSE)</f>
        <v>SEGUROS</v>
      </c>
      <c r="O2648" s="83" t="str">
        <f>VLOOKUP(L2648,Kardex!$A$1:$I$4996,5,FALSE)</f>
        <v>SEGUROS</v>
      </c>
      <c r="P2648" s="49">
        <v>0.3</v>
      </c>
      <c r="Q2648" s="120">
        <f t="shared" si="83"/>
        <v>12.098999999999998</v>
      </c>
    </row>
    <row r="2649" spans="1:18" s="125" customFormat="1" ht="12" customHeight="1">
      <c r="A2649" s="83" t="s">
        <v>2338</v>
      </c>
      <c r="B2649" s="84" t="s">
        <v>1249</v>
      </c>
      <c r="C2649" s="34">
        <v>3102000004564</v>
      </c>
      <c r="D2649" s="35">
        <v>340.47</v>
      </c>
      <c r="E2649" s="67">
        <f t="shared" si="82"/>
        <v>44.261100000000006</v>
      </c>
      <c r="F2649" s="68">
        <v>0.13</v>
      </c>
      <c r="G2649" s="65"/>
      <c r="H2649" s="65" t="s">
        <v>2339</v>
      </c>
      <c r="I2649" s="127">
        <v>44586</v>
      </c>
      <c r="J2649" s="66" t="s">
        <v>2379</v>
      </c>
      <c r="K2649" s="83" t="s">
        <v>2739</v>
      </c>
      <c r="L2649" s="30">
        <v>99999</v>
      </c>
      <c r="M2649" s="83" t="str">
        <f>VLOOKUP(L2649,Kardex!$A$1:$I$4996,2,FALSE)</f>
        <v>SEGUROS</v>
      </c>
      <c r="N2649" s="83" t="str">
        <f>VLOOKUP(L2649,Kardex!$A$1:$I$4996,4,FALSE)</f>
        <v>SEGUROS</v>
      </c>
      <c r="O2649" s="83" t="str">
        <f>VLOOKUP(L2649,Kardex!$A$1:$I$4996,5,FALSE)</f>
        <v>SEGUROS</v>
      </c>
      <c r="P2649" s="49">
        <v>0.3</v>
      </c>
      <c r="Q2649" s="120">
        <f t="shared" si="83"/>
        <v>13.278330000000002</v>
      </c>
    </row>
    <row r="2650" spans="1:18" s="125" customFormat="1" ht="12" customHeight="1">
      <c r="A2650" s="83" t="s">
        <v>2311</v>
      </c>
      <c r="B2650" s="84" t="s">
        <v>1249</v>
      </c>
      <c r="C2650" s="34">
        <v>4012000012392</v>
      </c>
      <c r="D2650" s="35">
        <v>2603.38</v>
      </c>
      <c r="E2650" s="67">
        <f t="shared" si="82"/>
        <v>390.50700000000001</v>
      </c>
      <c r="F2650" s="68">
        <v>0.15</v>
      </c>
      <c r="G2650" s="65"/>
      <c r="H2650" s="65" t="s">
        <v>2308</v>
      </c>
      <c r="I2650" s="127">
        <v>44586</v>
      </c>
      <c r="J2650" s="66" t="s">
        <v>2379</v>
      </c>
      <c r="K2650" s="83" t="s">
        <v>4702</v>
      </c>
      <c r="L2650" s="30">
        <v>99999</v>
      </c>
      <c r="M2650" s="83" t="str">
        <f>VLOOKUP(L2650,Kardex!$A$1:$I$4996,2,FALSE)</f>
        <v>SEGUROS</v>
      </c>
      <c r="N2650" s="83" t="str">
        <f>VLOOKUP(L2650,Kardex!$A$1:$I$4996,4,FALSE)</f>
        <v>SEGUROS</v>
      </c>
      <c r="O2650" s="83" t="str">
        <f>VLOOKUP(L2650,Kardex!$A$1:$I$4996,5,FALSE)</f>
        <v>SEGUROS</v>
      </c>
      <c r="P2650" s="49">
        <v>0.3</v>
      </c>
      <c r="Q2650" s="120">
        <f t="shared" si="83"/>
        <v>117.15209999999999</v>
      </c>
    </row>
    <row r="2651" spans="1:18" s="125" customFormat="1" ht="12" customHeight="1">
      <c r="A2651" s="83" t="s">
        <v>2311</v>
      </c>
      <c r="B2651" s="84" t="s">
        <v>1249</v>
      </c>
      <c r="C2651" s="34">
        <v>4012100028459</v>
      </c>
      <c r="D2651" s="35">
        <v>6764.8</v>
      </c>
      <c r="E2651" s="67">
        <f t="shared" si="82"/>
        <v>1014.72</v>
      </c>
      <c r="F2651" s="68">
        <v>0.15</v>
      </c>
      <c r="G2651" s="65"/>
      <c r="H2651" s="65" t="s">
        <v>2266</v>
      </c>
      <c r="I2651" s="127">
        <v>44586</v>
      </c>
      <c r="J2651" s="66" t="s">
        <v>2379</v>
      </c>
      <c r="K2651" s="83" t="s">
        <v>4703</v>
      </c>
      <c r="L2651" s="30">
        <v>52483</v>
      </c>
      <c r="M2651" s="83" t="str">
        <f>VLOOKUP(L2651,Kardex!$A$1:$I$4996,2,FALSE)</f>
        <v>MORENO JUAREZ EDUARDO</v>
      </c>
      <c r="N2651" s="83" t="str">
        <f>VLOOKUP(L2651,Kardex!$A$1:$I$4996,4,FALSE)</f>
        <v>DIRECTOR DE CENTRO FINANCIERO</v>
      </c>
      <c r="O2651" s="83" t="str">
        <f>VLOOKUP(L2651,Kardex!$A$1:$I$4996,5,FALSE)</f>
        <v>EDO MEX TOLUCA V CARRANZA</v>
      </c>
      <c r="P2651" s="49">
        <v>0.3</v>
      </c>
      <c r="Q2651" s="120">
        <f t="shared" si="83"/>
        <v>304.416</v>
      </c>
    </row>
    <row r="2652" spans="1:18" s="125" customFormat="1" ht="12" customHeight="1">
      <c r="A2652" s="83" t="s">
        <v>2311</v>
      </c>
      <c r="B2652" s="84" t="s">
        <v>1249</v>
      </c>
      <c r="C2652" s="34">
        <v>4052000027920</v>
      </c>
      <c r="D2652" s="35">
        <v>3157.83</v>
      </c>
      <c r="E2652" s="67">
        <f t="shared" si="82"/>
        <v>410.52</v>
      </c>
      <c r="F2652" s="68">
        <v>0.13000066501363278</v>
      </c>
      <c r="G2652" s="65"/>
      <c r="H2652" s="65" t="s">
        <v>2308</v>
      </c>
      <c r="I2652" s="127">
        <v>44586</v>
      </c>
      <c r="J2652" s="66" t="s">
        <v>2379</v>
      </c>
      <c r="K2652" s="83" t="s">
        <v>4704</v>
      </c>
      <c r="L2652" s="30">
        <v>99999</v>
      </c>
      <c r="M2652" s="83" t="str">
        <f>VLOOKUP(L2652,Kardex!$A$1:$I$4996,2,FALSE)</f>
        <v>SEGUROS</v>
      </c>
      <c r="N2652" s="83" t="str">
        <f>VLOOKUP(L2652,Kardex!$A$1:$I$4996,4,FALSE)</f>
        <v>SEGUROS</v>
      </c>
      <c r="O2652" s="83" t="str">
        <f>VLOOKUP(L2652,Kardex!$A$1:$I$4996,5,FALSE)</f>
        <v>SEGUROS</v>
      </c>
      <c r="P2652" s="49">
        <v>0.3</v>
      </c>
      <c r="Q2652" s="120">
        <f t="shared" si="83"/>
        <v>123.15599999999999</v>
      </c>
    </row>
    <row r="2653" spans="1:18" s="125" customFormat="1" ht="12" customHeight="1">
      <c r="A2653" s="83" t="s">
        <v>2338</v>
      </c>
      <c r="B2653" s="84" t="s">
        <v>1249</v>
      </c>
      <c r="C2653" s="34">
        <v>3101900004600</v>
      </c>
      <c r="D2653" s="35">
        <v>724.8</v>
      </c>
      <c r="E2653" s="67">
        <f t="shared" si="82"/>
        <v>94.224000000000004</v>
      </c>
      <c r="F2653" s="68">
        <v>0.13</v>
      </c>
      <c r="G2653" s="65"/>
      <c r="H2653" s="65" t="s">
        <v>2339</v>
      </c>
      <c r="I2653" s="127">
        <v>44587</v>
      </c>
      <c r="J2653" s="66" t="s">
        <v>2379</v>
      </c>
      <c r="K2653" s="83" t="s">
        <v>2741</v>
      </c>
      <c r="L2653" s="30">
        <v>61539</v>
      </c>
      <c r="M2653" s="83" t="str">
        <f>VLOOKUP(L2653,Kardex!$A$1:$I$4996,2,FALSE)</f>
        <v>MATA LONA RAUL</v>
      </c>
      <c r="N2653" s="83" t="str">
        <f>VLOOKUP(L2653,Kardex!$A$1:$I$4996,4,FALSE)</f>
        <v>ASESOR</v>
      </c>
      <c r="O2653" s="83" t="str">
        <f>VLOOKUP(L2653,Kardex!$A$1:$I$4996,5,FALSE)</f>
        <v>CD MX ALTAVISTA</v>
      </c>
      <c r="P2653" s="49">
        <v>0.3</v>
      </c>
      <c r="Q2653" s="120">
        <f t="shared" si="83"/>
        <v>28.267199999999999</v>
      </c>
    </row>
    <row r="2654" spans="1:18" s="125" customFormat="1" ht="12" customHeight="1">
      <c r="A2654" s="83" t="s">
        <v>2311</v>
      </c>
      <c r="B2654" s="84" t="s">
        <v>1249</v>
      </c>
      <c r="C2654" s="34">
        <v>4011900339367</v>
      </c>
      <c r="D2654" s="35">
        <v>471.5</v>
      </c>
      <c r="E2654" s="67">
        <f t="shared" si="82"/>
        <v>47.15</v>
      </c>
      <c r="F2654" s="68">
        <v>9.9999999999999992E-2</v>
      </c>
      <c r="G2654" s="65"/>
      <c r="H2654" s="65" t="s">
        <v>2339</v>
      </c>
      <c r="I2654" s="127">
        <v>44587</v>
      </c>
      <c r="J2654" s="66" t="s">
        <v>2379</v>
      </c>
      <c r="K2654" s="83" t="s">
        <v>2740</v>
      </c>
      <c r="L2654" s="30">
        <v>5095</v>
      </c>
      <c r="M2654" s="83" t="str">
        <f>VLOOKUP(L2654,Kardex!$A$1:$I$4996,2,FALSE)</f>
        <v>PALAZUELOS DEL RINCON LORENA</v>
      </c>
      <c r="N2654" s="83" t="str">
        <f>VLOOKUP(L2654,Kardex!$A$1:$I$4996,4,FALSE)</f>
        <v>SUBGERENTE ADMINISTRATIVO</v>
      </c>
      <c r="O2654" s="83" t="str">
        <f>VLOOKUP(L2654,Kardex!$A$1:$I$4996,5,FALSE)</f>
        <v>SIN CULIACAN TORRE STA MARIA</v>
      </c>
      <c r="P2654" s="49">
        <v>0.3</v>
      </c>
      <c r="Q2654" s="120">
        <f t="shared" si="83"/>
        <v>14.145</v>
      </c>
    </row>
    <row r="2655" spans="1:18" s="125" customFormat="1" ht="12" customHeight="1">
      <c r="A2655" s="83" t="s">
        <v>2311</v>
      </c>
      <c r="B2655" s="84" t="s">
        <v>1249</v>
      </c>
      <c r="C2655" s="34">
        <v>4012000033514</v>
      </c>
      <c r="D2655" s="35">
        <v>405.48</v>
      </c>
      <c r="E2655" s="67">
        <f t="shared" si="82"/>
        <v>60.822000000000003</v>
      </c>
      <c r="F2655" s="68">
        <v>0.15</v>
      </c>
      <c r="G2655" s="65"/>
      <c r="H2655" s="65" t="s">
        <v>2339</v>
      </c>
      <c r="I2655" s="127">
        <v>44587</v>
      </c>
      <c r="J2655" s="66" t="s">
        <v>2379</v>
      </c>
      <c r="K2655" s="83" t="s">
        <v>2348</v>
      </c>
      <c r="L2655" s="30">
        <v>61815</v>
      </c>
      <c r="M2655" s="83" t="str">
        <f>VLOOKUP(L2655,Kardex!$A$1:$I$4996,2,FALSE)</f>
        <v>RODRIGUEZ AVIÑA MARISOL ALEJANDRA</v>
      </c>
      <c r="N2655" s="83" t="str">
        <f>VLOOKUP(L2655,Kardex!$A$1:$I$4996,4,FALSE)</f>
        <v>OPERADOR TELEFONICO</v>
      </c>
      <c r="O2655" s="83" t="str">
        <f>VLOOKUP(L2655,Kardex!$A$1:$I$4996,5,FALSE)</f>
        <v>SERVICIOS CAT</v>
      </c>
      <c r="P2655" s="49">
        <v>0.3</v>
      </c>
      <c r="Q2655" s="120">
        <f t="shared" si="83"/>
        <v>18.246600000000001</v>
      </c>
      <c r="R2655" s="125">
        <f>VLOOKUP(C2655,'Historico Cat'!$D$2:$S$140,16,FALSE)</f>
        <v>0</v>
      </c>
    </row>
    <row r="2656" spans="1:18" s="125" customFormat="1" ht="12" customHeight="1">
      <c r="A2656" s="83" t="s">
        <v>2338</v>
      </c>
      <c r="B2656" s="84" t="s">
        <v>1249</v>
      </c>
      <c r="C2656" s="34">
        <v>3102000004664</v>
      </c>
      <c r="D2656" s="35">
        <v>486.95</v>
      </c>
      <c r="E2656" s="67">
        <f t="shared" si="82"/>
        <v>63.3035</v>
      </c>
      <c r="F2656" s="68">
        <v>0.13</v>
      </c>
      <c r="G2656" s="65"/>
      <c r="H2656" s="65" t="s">
        <v>2339</v>
      </c>
      <c r="I2656" s="127">
        <v>44588</v>
      </c>
      <c r="J2656" s="66" t="s">
        <v>2379</v>
      </c>
      <c r="K2656" s="83" t="s">
        <v>2742</v>
      </c>
      <c r="L2656" s="30">
        <v>52672</v>
      </c>
      <c r="M2656" s="83" t="str">
        <f>VLOOKUP(L2656,Kardex!$A$1:$I$4996,2,FALSE)</f>
        <v>SANCHEZ OJEDA ERICK</v>
      </c>
      <c r="N2656" s="83" t="str">
        <f>VLOOKUP(L2656,Kardex!$A$1:$I$4996,4,FALSE)</f>
        <v>DIRECTOR DE CENTRO FINANCIERO</v>
      </c>
      <c r="O2656" s="83" t="str">
        <f>VLOOKUP(L2656,Kardex!$A$1:$I$4996,5,FALSE)</f>
        <v>CD MX LINDAVISTA</v>
      </c>
      <c r="P2656" s="49">
        <v>0.3</v>
      </c>
      <c r="Q2656" s="120">
        <f t="shared" si="83"/>
        <v>18.991049999999998</v>
      </c>
    </row>
    <row r="2657" spans="1:18" s="125" customFormat="1" ht="12" customHeight="1">
      <c r="A2657" s="83" t="s">
        <v>2338</v>
      </c>
      <c r="B2657" s="84" t="s">
        <v>1249</v>
      </c>
      <c r="C2657" s="34">
        <v>3102000007681</v>
      </c>
      <c r="D2657" s="35">
        <v>470.03</v>
      </c>
      <c r="E2657" s="67">
        <f t="shared" si="82"/>
        <v>61.103899999999996</v>
      </c>
      <c r="F2657" s="68">
        <v>0.13</v>
      </c>
      <c r="G2657" s="65"/>
      <c r="H2657" s="65" t="s">
        <v>2339</v>
      </c>
      <c r="I2657" s="127">
        <v>44588</v>
      </c>
      <c r="J2657" s="66" t="s">
        <v>2379</v>
      </c>
      <c r="K2657" s="83" t="s">
        <v>2743</v>
      </c>
      <c r="L2657" s="30">
        <v>63834</v>
      </c>
      <c r="M2657" s="83" t="str">
        <f>VLOOKUP(L2657,Kardex!$A$1:$I$4996,2,FALSE)</f>
        <v>ROJAS ORTEGA MARIA GUADALUPE</v>
      </c>
      <c r="N2657" s="83" t="str">
        <f>VLOOKUP(L2657,Kardex!$A$1:$I$4996,4,FALSE)</f>
        <v>ASESOR</v>
      </c>
      <c r="O2657" s="83" t="str">
        <f>VLOOKUP(L2657,Kardex!$A$1:$I$4996,5,FALSE)</f>
        <v>EDO MEX TOLUCA V CARRANZA</v>
      </c>
      <c r="P2657" s="49">
        <v>0.3</v>
      </c>
      <c r="Q2657" s="120">
        <f t="shared" si="83"/>
        <v>18.331169999999997</v>
      </c>
    </row>
    <row r="2658" spans="1:18" s="125" customFormat="1" ht="12" customHeight="1">
      <c r="A2658" s="83" t="s">
        <v>2311</v>
      </c>
      <c r="B2658" s="84" t="s">
        <v>1249</v>
      </c>
      <c r="C2658" s="34">
        <v>4011900499504</v>
      </c>
      <c r="D2658" s="35">
        <v>317.97000000000003</v>
      </c>
      <c r="E2658" s="67">
        <f t="shared" si="82"/>
        <v>47.695500000000003</v>
      </c>
      <c r="F2658" s="68">
        <v>0.15</v>
      </c>
      <c r="G2658" s="65"/>
      <c r="H2658" s="65" t="s">
        <v>2339</v>
      </c>
      <c r="I2658" s="127">
        <v>44588</v>
      </c>
      <c r="J2658" s="66" t="s">
        <v>2379</v>
      </c>
      <c r="K2658" s="83" t="s">
        <v>2744</v>
      </c>
      <c r="L2658" s="30">
        <v>64066</v>
      </c>
      <c r="M2658" s="83" t="str">
        <f>VLOOKUP(L2658,Kardex!$A$1:$I$4996,2,FALSE)</f>
        <v>CASTRO VALDES TANIA JOCELYN</v>
      </c>
      <c r="N2658" s="83" t="str">
        <f>VLOOKUP(L2658,Kardex!$A$1:$I$4996,4,FALSE)</f>
        <v>ASESOR</v>
      </c>
      <c r="O2658" s="83" t="str">
        <f>VLOOKUP(L2658,Kardex!$A$1:$I$4996,5,FALSE)</f>
        <v>BC TIJUANA PASEO</v>
      </c>
      <c r="P2658" s="49">
        <v>0.3</v>
      </c>
      <c r="Q2658" s="120">
        <f t="shared" si="83"/>
        <v>14.30865</v>
      </c>
    </row>
    <row r="2659" spans="1:18" s="125" customFormat="1" ht="12" customHeight="1">
      <c r="A2659" s="83" t="s">
        <v>2338</v>
      </c>
      <c r="B2659" s="84" t="s">
        <v>1249</v>
      </c>
      <c r="C2659" s="34">
        <v>3101900004550</v>
      </c>
      <c r="D2659" s="35">
        <v>911.39</v>
      </c>
      <c r="E2659" s="67">
        <f t="shared" si="82"/>
        <v>118.4807</v>
      </c>
      <c r="F2659" s="68">
        <v>0.13</v>
      </c>
      <c r="G2659" s="65"/>
      <c r="H2659" s="65" t="s">
        <v>2339</v>
      </c>
      <c r="I2659" s="127">
        <v>44589</v>
      </c>
      <c r="J2659" s="66" t="s">
        <v>2379</v>
      </c>
      <c r="K2659" s="83" t="s">
        <v>2745</v>
      </c>
      <c r="L2659" s="30">
        <v>52453</v>
      </c>
      <c r="M2659" s="83" t="str">
        <f>VLOOKUP(L2659,Kardex!$A$1:$I$4996,2,FALSE)</f>
        <v>FERADO MONREAL ADRIANA</v>
      </c>
      <c r="N2659" s="83" t="str">
        <f>VLOOKUP(L2659,Kardex!$A$1:$I$4996,4,FALSE)</f>
        <v>SUBDIRECTOR DE CENTRO FINANCIERO</v>
      </c>
      <c r="O2659" s="83" t="str">
        <f>VLOOKUP(L2659,Kardex!$A$1:$I$4996,5,FALSE)</f>
        <v>CD MX ALTAVISTA</v>
      </c>
      <c r="P2659" s="49">
        <v>0.3</v>
      </c>
      <c r="Q2659" s="120">
        <f t="shared" si="83"/>
        <v>35.54421</v>
      </c>
    </row>
    <row r="2660" spans="1:18" s="125" customFormat="1" ht="12" customHeight="1">
      <c r="A2660" s="83" t="s">
        <v>2338</v>
      </c>
      <c r="B2660" s="84" t="s">
        <v>1249</v>
      </c>
      <c r="C2660" s="34">
        <v>3101900018573</v>
      </c>
      <c r="D2660" s="35">
        <v>652.76</v>
      </c>
      <c r="E2660" s="67">
        <f t="shared" si="82"/>
        <v>84.858800000000002</v>
      </c>
      <c r="F2660" s="68">
        <v>0.13</v>
      </c>
      <c r="G2660" s="65"/>
      <c r="H2660" s="65" t="s">
        <v>2339</v>
      </c>
      <c r="I2660" s="127">
        <v>44589</v>
      </c>
      <c r="J2660" s="66" t="s">
        <v>2379</v>
      </c>
      <c r="K2660" s="83" t="s">
        <v>2492</v>
      </c>
      <c r="L2660" s="30">
        <v>52453</v>
      </c>
      <c r="M2660" s="83" t="str">
        <f>VLOOKUP(L2660,Kardex!$A$1:$I$4996,2,FALSE)</f>
        <v>FERADO MONREAL ADRIANA</v>
      </c>
      <c r="N2660" s="83" t="str">
        <f>VLOOKUP(L2660,Kardex!$A$1:$I$4996,4,FALSE)</f>
        <v>SUBDIRECTOR DE CENTRO FINANCIERO</v>
      </c>
      <c r="O2660" s="83" t="str">
        <f>VLOOKUP(L2660,Kardex!$A$1:$I$4996,5,FALSE)</f>
        <v>CD MX ALTAVISTA</v>
      </c>
      <c r="P2660" s="49">
        <v>0.3</v>
      </c>
      <c r="Q2660" s="120">
        <f t="shared" si="83"/>
        <v>25.457640000000001</v>
      </c>
    </row>
    <row r="2661" spans="1:18" s="125" customFormat="1" ht="12" customHeight="1">
      <c r="A2661" s="83" t="s">
        <v>2338</v>
      </c>
      <c r="B2661" s="84" t="s">
        <v>1249</v>
      </c>
      <c r="C2661" s="34">
        <v>3102000001085</v>
      </c>
      <c r="D2661" s="35">
        <v>6750.21</v>
      </c>
      <c r="E2661" s="67">
        <f t="shared" si="82"/>
        <v>877.52730000000008</v>
      </c>
      <c r="F2661" s="68">
        <v>0.13</v>
      </c>
      <c r="G2661" s="65"/>
      <c r="H2661" s="65" t="s">
        <v>2308</v>
      </c>
      <c r="I2661" s="127">
        <v>44589</v>
      </c>
      <c r="J2661" s="66" t="s">
        <v>2379</v>
      </c>
      <c r="K2661" s="83" t="s">
        <v>4705</v>
      </c>
      <c r="L2661" s="30">
        <v>62525</v>
      </c>
      <c r="M2661" s="83" t="str">
        <f>VLOOKUP(L2661,Kardex!$A$1:$I$4996,2,FALSE)</f>
        <v>BAIDON ROMANO ABRAHAM</v>
      </c>
      <c r="N2661" s="83" t="str">
        <f>VLOOKUP(L2661,Kardex!$A$1:$I$4996,4,FALSE)</f>
        <v>DIRECTOR DE CENTRO FINANCIERO</v>
      </c>
      <c r="O2661" s="83" t="str">
        <f>VLOOKUP(L2661,Kardex!$A$1:$I$4996,5,FALSE)</f>
        <v>CD MX JULIO VERNE POLANCO</v>
      </c>
      <c r="P2661" s="49">
        <v>0.3</v>
      </c>
      <c r="Q2661" s="120">
        <f t="shared" si="83"/>
        <v>263.25819000000001</v>
      </c>
    </row>
    <row r="2662" spans="1:18" s="125" customFormat="1" ht="12" customHeight="1">
      <c r="A2662" s="83" t="s">
        <v>2338</v>
      </c>
      <c r="B2662" s="84" t="s">
        <v>1249</v>
      </c>
      <c r="C2662" s="34">
        <v>3102000002506</v>
      </c>
      <c r="D2662" s="35">
        <v>18425.330000000002</v>
      </c>
      <c r="E2662" s="67">
        <f t="shared" si="82"/>
        <v>2395.2929000000004</v>
      </c>
      <c r="F2662" s="68">
        <v>0.13</v>
      </c>
      <c r="G2662" s="65"/>
      <c r="H2662" s="65" t="s">
        <v>2339</v>
      </c>
      <c r="I2662" s="127">
        <v>44589</v>
      </c>
      <c r="J2662" s="66" t="s">
        <v>2379</v>
      </c>
      <c r="K2662" s="83" t="s">
        <v>2350</v>
      </c>
      <c r="L2662" s="30">
        <v>51293</v>
      </c>
      <c r="M2662" s="83" t="str">
        <f>VLOOKUP(L2662,Kardex!$A$1:$I$4996,2,FALSE)</f>
        <v>MARTINEZ IGA CARLOS</v>
      </c>
      <c r="N2662" s="83" t="str">
        <f>VLOOKUP(L2662,Kardex!$A$1:$I$4996,4,FALSE)</f>
        <v>DIRECTOR DE PROMOCION</v>
      </c>
      <c r="O2662" s="83" t="str">
        <f>VLOOKUP(L2662,Kardex!$A$1:$I$4996,5,FALSE)</f>
        <v>BAJA</v>
      </c>
      <c r="P2662" s="49">
        <v>0.3</v>
      </c>
      <c r="Q2662" s="120">
        <f t="shared" si="83"/>
        <v>718.58787000000007</v>
      </c>
    </row>
    <row r="2663" spans="1:18" s="125" customFormat="1" ht="12" customHeight="1">
      <c r="A2663" s="83" t="s">
        <v>2311</v>
      </c>
      <c r="B2663" s="84" t="s">
        <v>1249</v>
      </c>
      <c r="C2663" s="34">
        <v>4011900477431</v>
      </c>
      <c r="D2663" s="35">
        <v>9765.93</v>
      </c>
      <c r="E2663" s="67">
        <f t="shared" si="82"/>
        <v>1464.8895</v>
      </c>
      <c r="F2663" s="68">
        <v>0.15</v>
      </c>
      <c r="G2663" s="65"/>
      <c r="H2663" s="65" t="s">
        <v>2266</v>
      </c>
      <c r="I2663" s="127">
        <v>44589</v>
      </c>
      <c r="J2663" s="66" t="s">
        <v>2379</v>
      </c>
      <c r="K2663" s="83" t="s">
        <v>4427</v>
      </c>
      <c r="L2663" s="30">
        <v>60815</v>
      </c>
      <c r="M2663" s="83" t="s">
        <v>4718</v>
      </c>
      <c r="N2663" s="83" t="s">
        <v>4718</v>
      </c>
      <c r="O2663" s="83" t="s">
        <v>4718</v>
      </c>
      <c r="P2663" s="49">
        <v>0.3</v>
      </c>
      <c r="Q2663" s="120">
        <f t="shared" si="83"/>
        <v>439.46684999999997</v>
      </c>
    </row>
    <row r="2664" spans="1:18" s="125" customFormat="1" ht="12" customHeight="1">
      <c r="A2664" s="83" t="s">
        <v>2311</v>
      </c>
      <c r="B2664" s="84" t="s">
        <v>1249</v>
      </c>
      <c r="C2664" s="34">
        <v>4011900477506</v>
      </c>
      <c r="D2664" s="35">
        <v>9751.98</v>
      </c>
      <c r="E2664" s="67">
        <f t="shared" si="82"/>
        <v>1462.7969999999998</v>
      </c>
      <c r="F2664" s="68">
        <v>0.15</v>
      </c>
      <c r="G2664" s="65"/>
      <c r="H2664" s="65" t="s">
        <v>2266</v>
      </c>
      <c r="I2664" s="127">
        <v>44589</v>
      </c>
      <c r="J2664" s="66" t="s">
        <v>2379</v>
      </c>
      <c r="K2664" s="83" t="s">
        <v>2521</v>
      </c>
      <c r="L2664" s="30">
        <v>11111</v>
      </c>
      <c r="M2664" s="83" t="str">
        <f>VLOOKUP(L2664,Kardex!$A$1:$I$4996,2,FALSE)</f>
        <v>ARRENDADORA</v>
      </c>
      <c r="N2664" s="83" t="str">
        <f>VLOOKUP(L2664,Kardex!$A$1:$I$4996,4,FALSE)</f>
        <v>ARRENDADORA</v>
      </c>
      <c r="O2664" s="83" t="str">
        <f>VLOOKUP(L2664,Kardex!$A$1:$I$4996,5,FALSE)</f>
        <v>ARRENDADORA</v>
      </c>
      <c r="P2664" s="49">
        <v>0.3</v>
      </c>
      <c r="Q2664" s="120">
        <f t="shared" si="83"/>
        <v>438.83909999999992</v>
      </c>
    </row>
    <row r="2665" spans="1:18" s="125" customFormat="1" ht="12" customHeight="1">
      <c r="A2665" s="83" t="s">
        <v>2311</v>
      </c>
      <c r="B2665" s="84" t="s">
        <v>1249</v>
      </c>
      <c r="C2665" s="34">
        <v>4011900502333</v>
      </c>
      <c r="D2665" s="35">
        <v>1535.53</v>
      </c>
      <c r="E2665" s="67">
        <f t="shared" si="82"/>
        <v>230.3295</v>
      </c>
      <c r="F2665" s="68">
        <v>0.15</v>
      </c>
      <c r="G2665" s="65"/>
      <c r="H2665" s="65" t="s">
        <v>2265</v>
      </c>
      <c r="I2665" s="127">
        <v>44589</v>
      </c>
      <c r="J2665" s="66" t="s">
        <v>2379</v>
      </c>
      <c r="K2665" s="83" t="s">
        <v>2351</v>
      </c>
      <c r="L2665" s="30">
        <v>61815</v>
      </c>
      <c r="M2665" s="83" t="str">
        <f>VLOOKUP(L2665,Kardex!$A$1:$I$4996,2,FALSE)</f>
        <v>RODRIGUEZ AVIÑA MARISOL ALEJANDRA</v>
      </c>
      <c r="N2665" s="83" t="str">
        <f>VLOOKUP(L2665,Kardex!$A$1:$I$4996,4,FALSE)</f>
        <v>OPERADOR TELEFONICO</v>
      </c>
      <c r="O2665" s="83" t="str">
        <f>VLOOKUP(L2665,Kardex!$A$1:$I$4996,5,FALSE)</f>
        <v>SERVICIOS CAT</v>
      </c>
      <c r="P2665" s="49">
        <v>0.3</v>
      </c>
      <c r="Q2665" s="120">
        <f t="shared" si="83"/>
        <v>69.098849999999999</v>
      </c>
      <c r="R2665" s="125">
        <f>VLOOKUP(C2665,'Historico Cat'!$D$2:$S$140,16,FALSE)</f>
        <v>0</v>
      </c>
    </row>
    <row r="2666" spans="1:18" s="125" customFormat="1" ht="12" customHeight="1">
      <c r="A2666" s="83" t="s">
        <v>2338</v>
      </c>
      <c r="B2666" s="84" t="s">
        <v>1249</v>
      </c>
      <c r="C2666" s="34">
        <v>3102000000228</v>
      </c>
      <c r="D2666" s="35">
        <v>20488.55</v>
      </c>
      <c r="E2666" s="67">
        <f t="shared" si="82"/>
        <v>2663.5115000000001</v>
      </c>
      <c r="F2666" s="68">
        <v>0.13</v>
      </c>
      <c r="G2666" s="65"/>
      <c r="H2666" s="65" t="s">
        <v>2266</v>
      </c>
      <c r="I2666" s="127">
        <v>44592</v>
      </c>
      <c r="J2666" s="66" t="s">
        <v>2379</v>
      </c>
      <c r="K2666" s="83" t="s">
        <v>4706</v>
      </c>
      <c r="L2666" s="30">
        <v>53537</v>
      </c>
      <c r="M2666" s="83" t="str">
        <f>VLOOKUP(L2666,Kardex!$A$1:$I$4996,2,FALSE)</f>
        <v>GUERRA GONZALEZ ILEANA</v>
      </c>
      <c r="N2666" s="83" t="str">
        <f>VLOOKUP(L2666,Kardex!$A$1:$I$4996,4,FALSE)</f>
        <v>ASISTENTE DE ASESORIA</v>
      </c>
      <c r="O2666" s="83" t="str">
        <f>VLOOKUP(L2666,Kardex!$A$1:$I$4996,5,FALSE)</f>
        <v>NL SAN PEDRO VALLE</v>
      </c>
      <c r="P2666" s="49">
        <v>0.3</v>
      </c>
      <c r="Q2666" s="120">
        <f t="shared" si="83"/>
        <v>799.05345</v>
      </c>
    </row>
    <row r="2667" spans="1:18" s="125" customFormat="1" ht="12" customHeight="1">
      <c r="A2667" s="83" t="s">
        <v>2311</v>
      </c>
      <c r="B2667" s="84" t="s">
        <v>1249</v>
      </c>
      <c r="C2667" s="34">
        <v>4011900477450</v>
      </c>
      <c r="D2667" s="35">
        <v>3544.31</v>
      </c>
      <c r="E2667" s="67">
        <f t="shared" si="82"/>
        <v>531.64649999999995</v>
      </c>
      <c r="F2667" s="68">
        <v>0.15</v>
      </c>
      <c r="G2667" s="65"/>
      <c r="H2667" s="65" t="s">
        <v>2266</v>
      </c>
      <c r="I2667" s="127">
        <v>44592</v>
      </c>
      <c r="J2667" s="66" t="s">
        <v>2379</v>
      </c>
      <c r="K2667" s="83" t="s">
        <v>4707</v>
      </c>
      <c r="L2667" s="30">
        <v>60513</v>
      </c>
      <c r="M2667" s="83" t="str">
        <f>VLOOKUP(L2667,Kardex!$A$1:$I$4996,2,FALSE)</f>
        <v>MACIAS NEGRETE LAURA ICELA</v>
      </c>
      <c r="N2667" s="83" t="str">
        <f>VLOOKUP(L2667,Kardex!$A$1:$I$4996,4,FALSE)</f>
        <v>SUBDIRECTOR DE CENTRO FINANCIERO</v>
      </c>
      <c r="O2667" s="83" t="str">
        <f>VLOOKUP(L2667,Kardex!$A$1:$I$4996,5,FALSE)</f>
        <v>AGS AGUASCALIENTES NTE 509</v>
      </c>
      <c r="P2667" s="49">
        <v>0.3</v>
      </c>
      <c r="Q2667" s="120">
        <f t="shared" si="83"/>
        <v>159.49394999999998</v>
      </c>
    </row>
    <row r="2668" spans="1:18" s="125" customFormat="1" ht="12" customHeight="1">
      <c r="A2668" s="83" t="s">
        <v>2311</v>
      </c>
      <c r="B2668" s="84" t="s">
        <v>1249</v>
      </c>
      <c r="C2668" s="34">
        <v>4011900499095</v>
      </c>
      <c r="D2668" s="35">
        <v>1958.07</v>
      </c>
      <c r="E2668" s="67">
        <f t="shared" si="82"/>
        <v>293.71049999999997</v>
      </c>
      <c r="F2668" s="68">
        <v>0.15</v>
      </c>
      <c r="G2668" s="65"/>
      <c r="H2668" s="65" t="s">
        <v>2265</v>
      </c>
      <c r="I2668" s="127">
        <v>44592</v>
      </c>
      <c r="J2668" s="66" t="s">
        <v>2379</v>
      </c>
      <c r="K2668" s="83" t="s">
        <v>3747</v>
      </c>
      <c r="L2668" s="30">
        <v>60741</v>
      </c>
      <c r="M2668" s="83" t="str">
        <f>VLOOKUP(L2668,Kardex!$A$1:$I$4996,2,FALSE)</f>
        <v>SEGUROS</v>
      </c>
      <c r="N2668" s="83" t="str">
        <f>VLOOKUP(L2668,Kardex!$A$1:$I$4996,4,FALSE)</f>
        <v>SEGUROS</v>
      </c>
      <c r="O2668" s="83" t="str">
        <f>VLOOKUP(L2668,Kardex!$A$1:$I$4996,5,FALSE)</f>
        <v>SEGUROS</v>
      </c>
      <c r="P2668" s="49">
        <v>0.3</v>
      </c>
      <c r="Q2668" s="120">
        <f t="shared" si="83"/>
        <v>88.11314999999999</v>
      </c>
    </row>
    <row r="2669" spans="1:18" s="125" customFormat="1" ht="12" customHeight="1">
      <c r="A2669" s="83" t="s">
        <v>2337</v>
      </c>
      <c r="B2669" s="84" t="s">
        <v>1249</v>
      </c>
      <c r="C2669" s="34">
        <v>4042100000110</v>
      </c>
      <c r="D2669" s="35">
        <v>10944.2</v>
      </c>
      <c r="E2669" s="67">
        <f t="shared" si="82"/>
        <v>1422.7460000000001</v>
      </c>
      <c r="F2669" s="68">
        <v>0.13</v>
      </c>
      <c r="G2669" s="65"/>
      <c r="H2669" s="65" t="s">
        <v>2266</v>
      </c>
      <c r="I2669" s="127">
        <v>44575</v>
      </c>
      <c r="J2669" s="66" t="s">
        <v>2322</v>
      </c>
      <c r="K2669" s="83" t="s">
        <v>2425</v>
      </c>
      <c r="L2669" s="30">
        <v>11111</v>
      </c>
      <c r="M2669" s="83" t="str">
        <f>VLOOKUP(L2669,Kardex!$A$1:$I$4996,2,FALSE)</f>
        <v>ARRENDADORA</v>
      </c>
      <c r="N2669" s="83" t="str">
        <f>VLOOKUP(L2669,Kardex!$A$1:$I$4996,4,FALSE)</f>
        <v>ARRENDADORA</v>
      </c>
      <c r="O2669" s="83" t="str">
        <f>VLOOKUP(L2669,Kardex!$A$1:$I$4996,5,FALSE)</f>
        <v>ARRENDADORA</v>
      </c>
      <c r="P2669" s="49">
        <v>0.3</v>
      </c>
      <c r="Q2669" s="120">
        <f t="shared" si="83"/>
        <v>426.82380000000001</v>
      </c>
    </row>
    <row r="2670" spans="1:18" s="125" customFormat="1" ht="12" customHeight="1">
      <c r="A2670" s="83" t="s">
        <v>2337</v>
      </c>
      <c r="B2670" s="84" t="s">
        <v>1249</v>
      </c>
      <c r="C2670" s="34">
        <v>4042100000111</v>
      </c>
      <c r="D2670" s="35">
        <v>10944.2</v>
      </c>
      <c r="E2670" s="67">
        <f t="shared" si="82"/>
        <v>1422.7460000000001</v>
      </c>
      <c r="F2670" s="68">
        <v>0.13</v>
      </c>
      <c r="G2670" s="65"/>
      <c r="H2670" s="65" t="s">
        <v>2266</v>
      </c>
      <c r="I2670" s="127">
        <v>44575</v>
      </c>
      <c r="J2670" s="66" t="s">
        <v>2322</v>
      </c>
      <c r="K2670" s="83" t="s">
        <v>2425</v>
      </c>
      <c r="L2670" s="30">
        <v>11111</v>
      </c>
      <c r="M2670" s="83" t="str">
        <f>VLOOKUP(L2670,Kardex!$A$1:$I$4996,2,FALSE)</f>
        <v>ARRENDADORA</v>
      </c>
      <c r="N2670" s="83" t="str">
        <f>VLOOKUP(L2670,Kardex!$A$1:$I$4996,4,FALSE)</f>
        <v>ARRENDADORA</v>
      </c>
      <c r="O2670" s="83" t="str">
        <f>VLOOKUP(L2670,Kardex!$A$1:$I$4996,5,FALSE)</f>
        <v>ARRENDADORA</v>
      </c>
      <c r="P2670" s="49">
        <v>0.3</v>
      </c>
      <c r="Q2670" s="120">
        <f t="shared" si="83"/>
        <v>426.82380000000001</v>
      </c>
    </row>
    <row r="2671" spans="1:18" s="125" customFormat="1" ht="12" customHeight="1">
      <c r="A2671" s="83" t="s">
        <v>2337</v>
      </c>
      <c r="B2671" s="84" t="s">
        <v>1249</v>
      </c>
      <c r="C2671" s="34">
        <v>4042100000112</v>
      </c>
      <c r="D2671" s="35">
        <v>10944.2</v>
      </c>
      <c r="E2671" s="67">
        <f t="shared" si="82"/>
        <v>1422.7460000000001</v>
      </c>
      <c r="F2671" s="68">
        <v>0.13</v>
      </c>
      <c r="G2671" s="65"/>
      <c r="H2671" s="65" t="s">
        <v>2266</v>
      </c>
      <c r="I2671" s="127">
        <v>44575</v>
      </c>
      <c r="J2671" s="66" t="s">
        <v>2322</v>
      </c>
      <c r="K2671" s="83" t="s">
        <v>2425</v>
      </c>
      <c r="L2671" s="30">
        <v>11111</v>
      </c>
      <c r="M2671" s="83" t="str">
        <f>VLOOKUP(L2671,Kardex!$A$1:$I$4996,2,FALSE)</f>
        <v>ARRENDADORA</v>
      </c>
      <c r="N2671" s="83" t="str">
        <f>VLOOKUP(L2671,Kardex!$A$1:$I$4996,4,FALSE)</f>
        <v>ARRENDADORA</v>
      </c>
      <c r="O2671" s="83" t="str">
        <f>VLOOKUP(L2671,Kardex!$A$1:$I$4996,5,FALSE)</f>
        <v>ARRENDADORA</v>
      </c>
      <c r="P2671" s="49">
        <v>0.3</v>
      </c>
      <c r="Q2671" s="120">
        <f t="shared" si="83"/>
        <v>426.82380000000001</v>
      </c>
    </row>
    <row r="2672" spans="1:18" s="125" customFormat="1" ht="12" customHeight="1">
      <c r="A2672" s="83" t="s">
        <v>2311</v>
      </c>
      <c r="B2672" s="84" t="s">
        <v>1249</v>
      </c>
      <c r="C2672" s="34">
        <v>4011900477494</v>
      </c>
      <c r="D2672" s="35">
        <v>7053.39</v>
      </c>
      <c r="E2672" s="67">
        <f t="shared" si="82"/>
        <v>1058.0084999999999</v>
      </c>
      <c r="F2672" s="68">
        <v>0.15</v>
      </c>
      <c r="G2672" s="65"/>
      <c r="H2672" s="65" t="s">
        <v>2266</v>
      </c>
      <c r="I2672" s="127">
        <v>44582</v>
      </c>
      <c r="J2672" s="66" t="s">
        <v>2379</v>
      </c>
      <c r="K2672" s="83" t="s">
        <v>2521</v>
      </c>
      <c r="L2672" s="30">
        <v>11111</v>
      </c>
      <c r="M2672" s="83" t="str">
        <f>VLOOKUP(L2672,Kardex!$A$1:$I$4996,2,FALSE)</f>
        <v>ARRENDADORA</v>
      </c>
      <c r="N2672" s="83" t="str">
        <f>VLOOKUP(L2672,Kardex!$A$1:$I$4996,4,FALSE)</f>
        <v>ARRENDADORA</v>
      </c>
      <c r="O2672" s="83" t="str">
        <f>VLOOKUP(L2672,Kardex!$A$1:$I$4996,5,FALSE)</f>
        <v>ARRENDADORA</v>
      </c>
      <c r="P2672" s="49">
        <v>0.3</v>
      </c>
      <c r="Q2672" s="120">
        <f t="shared" si="83"/>
        <v>317.40254999999996</v>
      </c>
    </row>
    <row r="2673" spans="1:17" s="125" customFormat="1" ht="12" customHeight="1">
      <c r="A2673" s="83" t="s">
        <v>2311</v>
      </c>
      <c r="B2673" s="84" t="s">
        <v>1249</v>
      </c>
      <c r="C2673" s="34">
        <v>4011900435838</v>
      </c>
      <c r="D2673" s="35">
        <v>18912.95</v>
      </c>
      <c r="E2673" s="67">
        <f t="shared" si="82"/>
        <v>2836.9425000000001</v>
      </c>
      <c r="F2673" s="68">
        <v>0.15</v>
      </c>
      <c r="G2673" s="65"/>
      <c r="H2673" s="65" t="s">
        <v>2266</v>
      </c>
      <c r="I2673" s="127">
        <v>44588</v>
      </c>
      <c r="J2673" s="66" t="s">
        <v>2379</v>
      </c>
      <c r="K2673" s="83" t="s">
        <v>4708</v>
      </c>
      <c r="L2673" s="30">
        <v>53562</v>
      </c>
      <c r="M2673" s="83" t="str">
        <f>VLOOKUP(L2673,Kardex!$A$1:$I$4996,2,FALSE)</f>
        <v>ARRENDADORA</v>
      </c>
      <c r="N2673" s="83" t="str">
        <f>VLOOKUP(L2673,Kardex!$A$1:$I$4996,4,FALSE)</f>
        <v>ARRENDADORA</v>
      </c>
      <c r="O2673" s="83" t="str">
        <f>VLOOKUP(L2673,Kardex!$A$1:$I$4996,5,FALSE)</f>
        <v>ARRENDADORA</v>
      </c>
      <c r="P2673" s="49">
        <v>0.3</v>
      </c>
      <c r="Q2673" s="120">
        <f t="shared" si="83"/>
        <v>851.08275000000003</v>
      </c>
    </row>
    <row r="2674" spans="1:17" s="125" customFormat="1" ht="12" customHeight="1">
      <c r="A2674" s="83" t="s">
        <v>2311</v>
      </c>
      <c r="B2674" s="84" t="s">
        <v>1249</v>
      </c>
      <c r="C2674" s="34">
        <v>4012000027821</v>
      </c>
      <c r="D2674" s="35">
        <v>12845.94</v>
      </c>
      <c r="E2674" s="67">
        <f t="shared" si="82"/>
        <v>1926.8910000000001</v>
      </c>
      <c r="F2674" s="68">
        <v>0.15</v>
      </c>
      <c r="G2674" s="65"/>
      <c r="H2674" s="65" t="s">
        <v>2266</v>
      </c>
      <c r="I2674" s="127">
        <v>44589</v>
      </c>
      <c r="J2674" s="66" t="s">
        <v>2379</v>
      </c>
      <c r="K2674" s="83" t="s">
        <v>2521</v>
      </c>
      <c r="L2674" s="30">
        <v>11111</v>
      </c>
      <c r="M2674" s="83" t="str">
        <f>VLOOKUP(L2674,Kardex!$A$1:$I$4996,2,FALSE)</f>
        <v>ARRENDADORA</v>
      </c>
      <c r="N2674" s="83" t="str">
        <f>VLOOKUP(L2674,Kardex!$A$1:$I$4996,4,FALSE)</f>
        <v>ARRENDADORA</v>
      </c>
      <c r="O2674" s="83" t="str">
        <f>VLOOKUP(L2674,Kardex!$A$1:$I$4996,5,FALSE)</f>
        <v>ARRENDADORA</v>
      </c>
      <c r="P2674" s="49">
        <v>0.3</v>
      </c>
      <c r="Q2674" s="120">
        <f t="shared" si="83"/>
        <v>578.06730000000005</v>
      </c>
    </row>
    <row r="2675" spans="1:17" s="125" customFormat="1" ht="12" customHeight="1">
      <c r="A2675" s="83" t="s">
        <v>2311</v>
      </c>
      <c r="B2675" s="84" t="s">
        <v>1249</v>
      </c>
      <c r="C2675" s="34">
        <v>4052100000237</v>
      </c>
      <c r="D2675" s="35">
        <v>92042.13</v>
      </c>
      <c r="E2675" s="67">
        <f t="shared" si="82"/>
        <v>13806.3195</v>
      </c>
      <c r="F2675" s="68">
        <v>0.15</v>
      </c>
      <c r="G2675" s="65"/>
      <c r="H2675" s="65" t="s">
        <v>2266</v>
      </c>
      <c r="I2675" s="127">
        <v>44589</v>
      </c>
      <c r="J2675" s="66" t="s">
        <v>2379</v>
      </c>
      <c r="K2675" s="83" t="s">
        <v>2425</v>
      </c>
      <c r="L2675" s="30">
        <v>11111</v>
      </c>
      <c r="M2675" s="83" t="str">
        <f>VLOOKUP(L2675,Kardex!$A$1:$I$4996,2,FALSE)</f>
        <v>ARRENDADORA</v>
      </c>
      <c r="N2675" s="83" t="str">
        <f>VLOOKUP(L2675,Kardex!$A$1:$I$4996,4,FALSE)</f>
        <v>ARRENDADORA</v>
      </c>
      <c r="O2675" s="83" t="str">
        <f>VLOOKUP(L2675,Kardex!$A$1:$I$4996,5,FALSE)</f>
        <v>ARRENDADORA</v>
      </c>
      <c r="P2675" s="49">
        <v>0.3</v>
      </c>
      <c r="Q2675" s="120">
        <f t="shared" si="83"/>
        <v>4141.8958499999999</v>
      </c>
    </row>
    <row r="2676" spans="1:17" s="125" customFormat="1" ht="12" customHeight="1">
      <c r="A2676" s="83" t="s">
        <v>2338</v>
      </c>
      <c r="B2676" s="84" t="s">
        <v>1249</v>
      </c>
      <c r="C2676" s="34">
        <v>3102100004286</v>
      </c>
      <c r="D2676" s="35">
        <v>1539251.61</v>
      </c>
      <c r="E2676" s="67">
        <f t="shared" si="82"/>
        <v>200102.70930000002</v>
      </c>
      <c r="F2676" s="68">
        <v>0.13</v>
      </c>
      <c r="G2676" s="65"/>
      <c r="H2676" s="65" t="s">
        <v>2266</v>
      </c>
      <c r="I2676" s="127">
        <v>44588</v>
      </c>
      <c r="J2676" s="66" t="s">
        <v>2379</v>
      </c>
      <c r="K2676" s="83" t="s">
        <v>2592</v>
      </c>
      <c r="L2676" s="30">
        <v>99999</v>
      </c>
      <c r="M2676" s="83" t="str">
        <f>VLOOKUP(L2676,Kardex!$A$1:$I$4996,2,FALSE)</f>
        <v>SEGUROS</v>
      </c>
      <c r="N2676" s="83" t="str">
        <f>VLOOKUP(L2676,Kardex!$A$1:$I$4996,4,FALSE)</f>
        <v>SEGUROS</v>
      </c>
      <c r="O2676" s="83" t="str">
        <f>VLOOKUP(L2676,Kardex!$A$1:$I$4996,5,FALSE)</f>
        <v>SEGUROS</v>
      </c>
      <c r="P2676" s="49">
        <v>0.3</v>
      </c>
      <c r="Q2676" s="120">
        <f t="shared" si="83"/>
        <v>60030.812790000004</v>
      </c>
    </row>
    <row r="2677" spans="1:17" s="125" customFormat="1" ht="12" customHeight="1">
      <c r="A2677" s="83" t="s">
        <v>2337</v>
      </c>
      <c r="B2677" s="84" t="s">
        <v>1249</v>
      </c>
      <c r="C2677" s="34">
        <v>3912200000012</v>
      </c>
      <c r="D2677" s="35">
        <v>144167.72</v>
      </c>
      <c r="E2677" s="67">
        <f t="shared" si="82"/>
        <v>18741.803599999999</v>
      </c>
      <c r="F2677" s="68">
        <v>0.13</v>
      </c>
      <c r="G2677" s="65"/>
      <c r="H2677" s="65" t="s">
        <v>2266</v>
      </c>
      <c r="I2677" s="127">
        <v>44592</v>
      </c>
      <c r="J2677" s="66" t="s">
        <v>2379</v>
      </c>
      <c r="K2677" s="83" t="s">
        <v>2592</v>
      </c>
      <c r="L2677" s="30">
        <v>99999</v>
      </c>
      <c r="M2677" s="83" t="str">
        <f>VLOOKUP(L2677,Kardex!$A$1:$I$4996,2,FALSE)</f>
        <v>SEGUROS</v>
      </c>
      <c r="N2677" s="83" t="str">
        <f>VLOOKUP(L2677,Kardex!$A$1:$I$4996,4,FALSE)</f>
        <v>SEGUROS</v>
      </c>
      <c r="O2677" s="83" t="str">
        <f>VLOOKUP(L2677,Kardex!$A$1:$I$4996,5,FALSE)</f>
        <v>SEGUROS</v>
      </c>
      <c r="P2677" s="49">
        <v>0.3</v>
      </c>
      <c r="Q2677" s="120">
        <f t="shared" si="83"/>
        <v>5622.54108</v>
      </c>
    </row>
    <row r="2678" spans="1:17" s="125" customFormat="1" ht="12" customHeight="1">
      <c r="A2678" s="83" t="s">
        <v>2337</v>
      </c>
      <c r="B2678" s="84" t="s">
        <v>1249</v>
      </c>
      <c r="C2678" s="34">
        <v>1602100006390</v>
      </c>
      <c r="D2678" s="35">
        <v>37.65</v>
      </c>
      <c r="E2678" s="67">
        <f t="shared" ref="E2678" si="84">+D2678*F2678</f>
        <v>4.8944999999999999</v>
      </c>
      <c r="F2678" s="68">
        <v>0.13</v>
      </c>
      <c r="G2678" s="65"/>
      <c r="H2678" s="65" t="s">
        <v>2266</v>
      </c>
      <c r="I2678" s="127">
        <v>44579</v>
      </c>
      <c r="J2678" s="66" t="s">
        <v>2322</v>
      </c>
      <c r="K2678" s="83" t="s">
        <v>4711</v>
      </c>
      <c r="L2678" s="30">
        <v>99999</v>
      </c>
      <c r="M2678" s="83" t="str">
        <f>VLOOKUP(L2678,Kardex!$A$1:$I$4996,2,FALSE)</f>
        <v>SEGUROS</v>
      </c>
      <c r="N2678" s="83" t="str">
        <f>VLOOKUP(L2678,Kardex!$A$1:$I$4996,4,FALSE)</f>
        <v>SEGUROS</v>
      </c>
      <c r="O2678" s="83" t="str">
        <f>VLOOKUP(L2678,Kardex!$A$1:$I$4996,5,FALSE)</f>
        <v>SEGUROS</v>
      </c>
      <c r="P2678" s="49">
        <v>0.3</v>
      </c>
      <c r="Q2678" s="120">
        <f t="shared" ref="Q2678" si="85">E2678*P2678</f>
        <v>1.4683499999999998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5"/>
  <sheetViews>
    <sheetView workbookViewId="0">
      <selection activeCell="E8" sqref="E8"/>
    </sheetView>
  </sheetViews>
  <sheetFormatPr baseColWidth="10" defaultRowHeight="15"/>
  <cols>
    <col min="1" max="1" width="12.140625" bestFit="1" customWidth="1"/>
    <col min="2" max="2" width="17" bestFit="1" customWidth="1"/>
    <col min="3" max="3" width="17.5703125" bestFit="1" customWidth="1"/>
    <col min="4" max="4" width="12.140625" style="55" bestFit="1" customWidth="1"/>
    <col min="5" max="5" width="52.5703125" style="55" bestFit="1" customWidth="1"/>
    <col min="6" max="6" width="11.42578125" style="55" bestFit="1" customWidth="1"/>
    <col min="7" max="7" width="9.5703125" style="55" bestFit="1" customWidth="1"/>
    <col min="8" max="8" width="9.28515625" style="55" bestFit="1" customWidth="1"/>
    <col min="9" max="9" width="10.28515625" bestFit="1" customWidth="1"/>
    <col min="10" max="10" width="12.5703125" bestFit="1" customWidth="1"/>
    <col min="11" max="11" width="11.42578125" bestFit="1" customWidth="1"/>
    <col min="12" max="12" width="18.140625" bestFit="1" customWidth="1"/>
    <col min="13" max="13" width="16.5703125" bestFit="1" customWidth="1"/>
  </cols>
  <sheetData>
    <row r="1" spans="1:13">
      <c r="A1" s="60" t="s">
        <v>2292</v>
      </c>
      <c r="B1" s="60" t="s">
        <v>2293</v>
      </c>
      <c r="C1" s="60" t="s">
        <v>2294</v>
      </c>
      <c r="D1" s="60" t="s">
        <v>2300</v>
      </c>
      <c r="E1" s="60" t="s">
        <v>2301</v>
      </c>
      <c r="F1" s="60" t="s">
        <v>2295</v>
      </c>
      <c r="G1" s="60" t="s">
        <v>2296</v>
      </c>
      <c r="H1" s="60" t="s">
        <v>2297</v>
      </c>
      <c r="I1" s="60" t="s">
        <v>2298</v>
      </c>
      <c r="J1" s="60" t="s">
        <v>2299</v>
      </c>
      <c r="K1" s="60" t="s">
        <v>2305</v>
      </c>
      <c r="L1" s="60" t="s">
        <v>2306</v>
      </c>
      <c r="M1" s="60" t="s">
        <v>2307</v>
      </c>
    </row>
    <row r="2" spans="1:13">
      <c r="A2" s="52">
        <v>2612100000586</v>
      </c>
      <c r="B2" s="58">
        <v>44271</v>
      </c>
      <c r="C2" s="58">
        <v>44636</v>
      </c>
      <c r="D2" s="53" t="s">
        <v>2265</v>
      </c>
      <c r="E2" s="53" t="s">
        <v>2302</v>
      </c>
      <c r="F2" s="53">
        <v>376871.17</v>
      </c>
      <c r="G2" s="53">
        <v>28265.57</v>
      </c>
      <c r="H2" s="53">
        <v>20600</v>
      </c>
      <c r="I2" s="53">
        <v>68117.990000000005</v>
      </c>
      <c r="J2" s="53">
        <v>493854.73</v>
      </c>
      <c r="K2" s="54">
        <f>+L2/F2</f>
        <v>0.11499996139264247</v>
      </c>
      <c r="L2" s="53">
        <v>43340.17</v>
      </c>
      <c r="M2" s="59">
        <f>+F2*L5</f>
        <v>16669.301749999999</v>
      </c>
    </row>
    <row r="4" spans="1:13">
      <c r="I4" s="55"/>
      <c r="J4" s="55"/>
      <c r="K4">
        <v>13</v>
      </c>
      <c r="L4" s="57">
        <v>0.05</v>
      </c>
    </row>
    <row r="5" spans="1:13">
      <c r="I5" s="55"/>
      <c r="J5" s="55"/>
      <c r="K5">
        <v>11.5</v>
      </c>
      <c r="L5" s="56">
        <f>+L4*K5/K4</f>
        <v>4.4230769230769233E-2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S17"/>
  <sheetViews>
    <sheetView showGridLines="0" workbookViewId="0"/>
  </sheetViews>
  <sheetFormatPr baseColWidth="10" defaultRowHeight="10.5"/>
  <cols>
    <col min="1" max="1" width="16.42578125" style="12" bestFit="1" customWidth="1"/>
    <col min="2" max="2" width="6.7109375" style="12" bestFit="1" customWidth="1"/>
    <col min="3" max="3" width="12.140625" style="32" bestFit="1" customWidth="1"/>
    <col min="4" max="4" width="10.7109375" style="12" bestFit="1" customWidth="1"/>
    <col min="5" max="5" width="17.5703125" style="12" bestFit="1" customWidth="1"/>
    <col min="6" max="6" width="15.140625" style="12" bestFit="1" customWidth="1"/>
    <col min="7" max="7" width="11.5703125" style="12" bestFit="1" customWidth="1"/>
    <col min="8" max="8" width="18.85546875" style="12" bestFit="1" customWidth="1"/>
    <col min="9" max="9" width="16.140625" style="83" customWidth="1"/>
    <col min="10" max="10" width="18.42578125" style="12" bestFit="1" customWidth="1"/>
    <col min="11" max="11" width="52.5703125" style="12" bestFit="1" customWidth="1"/>
    <col min="12" max="12" width="8.42578125" style="12" bestFit="1" customWidth="1"/>
    <col min="13" max="13" width="27.7109375" style="12" bestFit="1" customWidth="1"/>
    <col min="14" max="14" width="23.140625" style="12" bestFit="1" customWidth="1"/>
    <col min="15" max="15" width="32.42578125" style="12" bestFit="1" customWidth="1"/>
    <col min="16" max="16" width="19" style="12" bestFit="1" customWidth="1"/>
    <col min="17" max="17" width="19.140625" style="12" bestFit="1" customWidth="1"/>
    <col min="18" max="16384" width="11.42578125" style="12"/>
  </cols>
  <sheetData>
    <row r="1" spans="1:19">
      <c r="A1" s="40" t="s">
        <v>471</v>
      </c>
      <c r="B1" s="40" t="s">
        <v>1</v>
      </c>
      <c r="C1" s="21" t="s">
        <v>0</v>
      </c>
      <c r="D1" s="22" t="s">
        <v>470</v>
      </c>
      <c r="E1" s="23" t="s">
        <v>2279</v>
      </c>
      <c r="F1" s="33" t="s">
        <v>474</v>
      </c>
      <c r="G1" s="40" t="s">
        <v>512</v>
      </c>
      <c r="H1" s="40" t="s">
        <v>2264</v>
      </c>
      <c r="I1" s="126" t="s">
        <v>2407</v>
      </c>
      <c r="J1" s="82" t="s">
        <v>2321</v>
      </c>
      <c r="K1" s="40" t="s">
        <v>475</v>
      </c>
      <c r="L1" s="40" t="s">
        <v>472</v>
      </c>
      <c r="M1" s="40" t="s">
        <v>3</v>
      </c>
      <c r="N1" s="40" t="s">
        <v>1252</v>
      </c>
      <c r="O1" s="40" t="s">
        <v>4</v>
      </c>
      <c r="P1" s="24" t="s">
        <v>2287</v>
      </c>
      <c r="Q1" s="24" t="s">
        <v>1718</v>
      </c>
    </row>
    <row r="2" spans="1:19">
      <c r="A2" s="83" t="s">
        <v>2337</v>
      </c>
      <c r="B2" s="84" t="s">
        <v>1249</v>
      </c>
      <c r="C2" s="34">
        <v>3922100003572</v>
      </c>
      <c r="D2" s="35">
        <v>1479.06</v>
      </c>
      <c r="E2" s="67">
        <v>160.19999999999999</v>
      </c>
      <c r="F2" s="68">
        <v>0.10831203602287939</v>
      </c>
      <c r="G2" s="65"/>
      <c r="H2" s="65" t="s">
        <v>2265</v>
      </c>
      <c r="I2" s="127">
        <v>44572</v>
      </c>
      <c r="J2" s="66" t="s">
        <v>2322</v>
      </c>
      <c r="K2" s="83" t="s">
        <v>3509</v>
      </c>
      <c r="L2" s="30">
        <v>63482</v>
      </c>
      <c r="M2" s="83" t="s">
        <v>1893</v>
      </c>
      <c r="N2" s="83" t="s">
        <v>15</v>
      </c>
      <c r="O2" s="83" t="s">
        <v>478</v>
      </c>
      <c r="P2" s="141">
        <v>4.1500000000000002E-2</v>
      </c>
      <c r="Q2" s="120">
        <f t="shared" ref="Q2" si="0">D2*P2</f>
        <v>61.380990000000004</v>
      </c>
    </row>
    <row r="3" spans="1:19">
      <c r="A3" s="83" t="s">
        <v>2337</v>
      </c>
      <c r="B3" s="84" t="s">
        <v>1249</v>
      </c>
      <c r="C3" s="34">
        <v>3922100003572</v>
      </c>
      <c r="D3" s="35">
        <v>156591.79999999999</v>
      </c>
      <c r="E3" s="67">
        <v>18221.16</v>
      </c>
      <c r="F3" s="68">
        <v>0.11636088224287607</v>
      </c>
      <c r="G3" s="65"/>
      <c r="H3" s="65" t="s">
        <v>2265</v>
      </c>
      <c r="I3" s="127">
        <v>44586</v>
      </c>
      <c r="J3" s="66" t="s">
        <v>2322</v>
      </c>
      <c r="K3" s="83" t="s">
        <v>3509</v>
      </c>
      <c r="L3" s="30">
        <v>63482</v>
      </c>
      <c r="M3" s="83" t="s">
        <v>1893</v>
      </c>
      <c r="N3" s="83" t="s">
        <v>15</v>
      </c>
      <c r="O3" s="83" t="s">
        <v>478</v>
      </c>
      <c r="P3" s="141">
        <v>4.4600000000000001E-2</v>
      </c>
      <c r="Q3" s="120">
        <v>5466.348</v>
      </c>
      <c r="R3" s="83"/>
      <c r="S3" s="83"/>
    </row>
    <row r="4" spans="1:19">
      <c r="A4" s="83" t="s">
        <v>2337</v>
      </c>
      <c r="B4" s="84" t="s">
        <v>1249</v>
      </c>
      <c r="C4" s="34">
        <v>3922000000545</v>
      </c>
      <c r="D4" s="35">
        <v>3159.07</v>
      </c>
      <c r="E4" s="67">
        <v>410.67910000000006</v>
      </c>
      <c r="F4" s="68">
        <v>0.13</v>
      </c>
      <c r="G4" s="65"/>
      <c r="H4" s="65" t="s">
        <v>2266</v>
      </c>
      <c r="I4" s="127">
        <v>44587</v>
      </c>
      <c r="J4" s="66" t="s">
        <v>2379</v>
      </c>
      <c r="K4" s="83" t="s">
        <v>2340</v>
      </c>
      <c r="L4" s="30">
        <v>61789</v>
      </c>
      <c r="M4" s="83" t="s">
        <v>1966</v>
      </c>
      <c r="N4" s="83" t="s">
        <v>15</v>
      </c>
      <c r="O4" s="83" t="s">
        <v>1914</v>
      </c>
      <c r="P4" s="49">
        <v>0.05</v>
      </c>
      <c r="Q4" s="120">
        <f>D4*P4</f>
        <v>157.95350000000002</v>
      </c>
      <c r="R4" s="83"/>
      <c r="S4" s="83"/>
    </row>
    <row r="5" spans="1:19">
      <c r="A5" s="83" t="s">
        <v>2337</v>
      </c>
      <c r="B5" s="84" t="s">
        <v>1249</v>
      </c>
      <c r="C5" s="34">
        <v>3922000001080</v>
      </c>
      <c r="D5" s="35">
        <v>5533.04</v>
      </c>
      <c r="E5" s="67">
        <v>719.29520000000002</v>
      </c>
      <c r="F5" s="68">
        <v>0.13</v>
      </c>
      <c r="G5" s="65"/>
      <c r="H5" s="65" t="s">
        <v>2266</v>
      </c>
      <c r="I5" s="127">
        <v>44592</v>
      </c>
      <c r="J5" s="66" t="s">
        <v>2379</v>
      </c>
      <c r="K5" s="83" t="s">
        <v>2340</v>
      </c>
      <c r="L5" s="30">
        <v>61789</v>
      </c>
      <c r="M5" s="83" t="s">
        <v>1966</v>
      </c>
      <c r="N5" s="83" t="s">
        <v>15</v>
      </c>
      <c r="O5" s="83" t="s">
        <v>1914</v>
      </c>
      <c r="P5" s="49">
        <v>0.05</v>
      </c>
      <c r="Q5" s="120">
        <f t="shared" ref="Q5:Q12" si="1">D5*P5</f>
        <v>276.65199999999999</v>
      </c>
      <c r="R5" s="83"/>
      <c r="S5" s="83"/>
    </row>
    <row r="6" spans="1:19">
      <c r="A6" s="83" t="s">
        <v>2337</v>
      </c>
      <c r="B6" s="84" t="s">
        <v>1249</v>
      </c>
      <c r="C6" s="34">
        <v>3922100002751</v>
      </c>
      <c r="D6" s="35">
        <v>10703.94</v>
      </c>
      <c r="E6" s="67">
        <v>1391.5122000000001</v>
      </c>
      <c r="F6" s="68">
        <v>0.13</v>
      </c>
      <c r="G6" s="65"/>
      <c r="H6" s="65" t="s">
        <v>2339</v>
      </c>
      <c r="I6" s="127">
        <v>44592</v>
      </c>
      <c r="J6" s="66" t="s">
        <v>2322</v>
      </c>
      <c r="K6" s="83" t="s">
        <v>2410</v>
      </c>
      <c r="L6" s="30">
        <v>63482</v>
      </c>
      <c r="M6" s="83" t="s">
        <v>1893</v>
      </c>
      <c r="N6" s="83" t="s">
        <v>15</v>
      </c>
      <c r="O6" s="83" t="s">
        <v>478</v>
      </c>
      <c r="P6" s="49">
        <v>0.05</v>
      </c>
      <c r="Q6" s="120">
        <f t="shared" si="1"/>
        <v>535.197</v>
      </c>
      <c r="R6" s="83"/>
      <c r="S6" s="83"/>
    </row>
    <row r="7" spans="1:19">
      <c r="A7" s="83" t="s">
        <v>2338</v>
      </c>
      <c r="B7" s="84" t="s">
        <v>1249</v>
      </c>
      <c r="C7" s="34">
        <v>3102100008225</v>
      </c>
      <c r="D7" s="35">
        <v>477.31</v>
      </c>
      <c r="E7" s="67">
        <v>62.0503</v>
      </c>
      <c r="F7" s="68">
        <v>0.13</v>
      </c>
      <c r="G7" s="65"/>
      <c r="H7" s="65" t="s">
        <v>2266</v>
      </c>
      <c r="I7" s="127">
        <v>44564</v>
      </c>
      <c r="J7" s="66" t="s">
        <v>2322</v>
      </c>
      <c r="K7" s="83" t="s">
        <v>2442</v>
      </c>
      <c r="L7" s="30">
        <v>63129</v>
      </c>
      <c r="M7" s="83" t="s">
        <v>1979</v>
      </c>
      <c r="N7" s="83" t="s">
        <v>1365</v>
      </c>
      <c r="O7" s="83" t="s">
        <v>1914</v>
      </c>
      <c r="P7" s="49">
        <v>0.05</v>
      </c>
      <c r="Q7" s="120">
        <f t="shared" si="1"/>
        <v>23.865500000000001</v>
      </c>
      <c r="R7" s="83"/>
      <c r="S7" s="83"/>
    </row>
    <row r="8" spans="1:19">
      <c r="A8" s="83" t="s">
        <v>2311</v>
      </c>
      <c r="B8" s="84" t="s">
        <v>1249</v>
      </c>
      <c r="C8" s="34">
        <v>4012000021175</v>
      </c>
      <c r="D8" s="35">
        <v>9239.43</v>
      </c>
      <c r="E8" s="67">
        <v>1385.9145000000001</v>
      </c>
      <c r="F8" s="68">
        <v>0.15</v>
      </c>
      <c r="G8" s="65"/>
      <c r="H8" s="65" t="s">
        <v>2266</v>
      </c>
      <c r="I8" s="127">
        <v>44572</v>
      </c>
      <c r="J8" s="66" t="s">
        <v>2379</v>
      </c>
      <c r="K8" s="83" t="s">
        <v>4446</v>
      </c>
      <c r="L8" s="30">
        <v>60253</v>
      </c>
      <c r="M8" s="83" t="s">
        <v>1958</v>
      </c>
      <c r="N8" s="83" t="s">
        <v>1738</v>
      </c>
      <c r="O8" s="83" t="s">
        <v>478</v>
      </c>
      <c r="P8" s="49">
        <v>0.05</v>
      </c>
      <c r="Q8" s="120">
        <f t="shared" si="1"/>
        <v>461.97150000000005</v>
      </c>
      <c r="R8" s="83"/>
      <c r="S8" s="83"/>
    </row>
    <row r="9" spans="1:19">
      <c r="A9" s="83" t="s">
        <v>2311</v>
      </c>
      <c r="B9" s="84" t="s">
        <v>1249</v>
      </c>
      <c r="C9" s="34">
        <v>4012100045372</v>
      </c>
      <c r="D9" s="35">
        <v>978.25</v>
      </c>
      <c r="E9" s="67">
        <v>146.73749999999998</v>
      </c>
      <c r="F9" s="68">
        <v>0.15</v>
      </c>
      <c r="G9" s="65"/>
      <c r="H9" s="65" t="s">
        <v>2339</v>
      </c>
      <c r="I9" s="127">
        <v>44587</v>
      </c>
      <c r="J9" s="66" t="s">
        <v>2379</v>
      </c>
      <c r="K9" s="83" t="s">
        <v>2669</v>
      </c>
      <c r="L9" s="30">
        <v>61079</v>
      </c>
      <c r="M9" s="83" t="s">
        <v>1776</v>
      </c>
      <c r="N9" s="83" t="s">
        <v>473</v>
      </c>
      <c r="O9" s="83" t="s">
        <v>40</v>
      </c>
      <c r="P9" s="49">
        <v>0.05</v>
      </c>
      <c r="Q9" s="120">
        <f t="shared" si="1"/>
        <v>48.912500000000001</v>
      </c>
      <c r="R9" s="83"/>
      <c r="S9" s="83"/>
    </row>
    <row r="10" spans="1:19">
      <c r="A10" s="83" t="s">
        <v>2337</v>
      </c>
      <c r="B10" s="84" t="s">
        <v>1249</v>
      </c>
      <c r="C10" s="34">
        <v>1612100000149</v>
      </c>
      <c r="D10" s="35">
        <v>10237.5</v>
      </c>
      <c r="E10" s="67">
        <v>1330.875</v>
      </c>
      <c r="F10" s="68">
        <v>0.13</v>
      </c>
      <c r="G10" s="65"/>
      <c r="H10" s="65" t="s">
        <v>3784</v>
      </c>
      <c r="I10" s="127">
        <v>44578</v>
      </c>
      <c r="J10" s="66" t="s">
        <v>2322</v>
      </c>
      <c r="K10" s="83" t="s">
        <v>2352</v>
      </c>
      <c r="L10" s="30">
        <v>62425</v>
      </c>
      <c r="M10" s="83" t="s">
        <v>1810</v>
      </c>
      <c r="N10" s="83" t="s">
        <v>473</v>
      </c>
      <c r="O10" s="83" t="s">
        <v>47</v>
      </c>
      <c r="P10" s="49">
        <v>0.05</v>
      </c>
      <c r="Q10" s="120">
        <f t="shared" si="1"/>
        <v>511.875</v>
      </c>
      <c r="R10" s="83"/>
      <c r="S10" s="83"/>
    </row>
    <row r="11" spans="1:19">
      <c r="A11" s="83" t="s">
        <v>2337</v>
      </c>
      <c r="B11" s="84" t="s">
        <v>1249</v>
      </c>
      <c r="C11" s="34">
        <v>3922100004330</v>
      </c>
      <c r="D11" s="35">
        <v>93650.68</v>
      </c>
      <c r="E11" s="67">
        <v>12174.588399999999</v>
      </c>
      <c r="F11" s="68">
        <v>0.13</v>
      </c>
      <c r="G11" s="65"/>
      <c r="H11" s="65" t="s">
        <v>2266</v>
      </c>
      <c r="I11" s="127">
        <v>44565</v>
      </c>
      <c r="J11" s="66" t="s">
        <v>2322</v>
      </c>
      <c r="K11" s="83" t="s">
        <v>4709</v>
      </c>
      <c r="L11" s="30">
        <v>63496</v>
      </c>
      <c r="M11" s="83" t="s">
        <v>1895</v>
      </c>
      <c r="N11" s="83" t="s">
        <v>473</v>
      </c>
      <c r="O11" s="83" t="s">
        <v>105</v>
      </c>
      <c r="P11" s="49">
        <v>0.05</v>
      </c>
      <c r="Q11" s="120">
        <f t="shared" si="1"/>
        <v>4682.5339999999997</v>
      </c>
      <c r="R11" s="83"/>
      <c r="S11" s="83"/>
    </row>
    <row r="12" spans="1:19">
      <c r="A12" s="83" t="s">
        <v>2337</v>
      </c>
      <c r="B12" s="84" t="s">
        <v>1249</v>
      </c>
      <c r="C12" s="34">
        <v>1602100006379</v>
      </c>
      <c r="D12" s="35">
        <v>727.34</v>
      </c>
      <c r="E12" s="67">
        <v>94.554200000000009</v>
      </c>
      <c r="F12" s="68">
        <v>0.13</v>
      </c>
      <c r="G12" s="65"/>
      <c r="H12" s="65" t="s">
        <v>2266</v>
      </c>
      <c r="I12" s="127">
        <v>44564</v>
      </c>
      <c r="J12" s="66" t="s">
        <v>2322</v>
      </c>
      <c r="K12" s="83" t="s">
        <v>4710</v>
      </c>
      <c r="L12" s="30">
        <v>60520</v>
      </c>
      <c r="M12" s="83" t="s">
        <v>1974</v>
      </c>
      <c r="N12" s="83" t="s">
        <v>1367</v>
      </c>
      <c r="O12" s="83" t="s">
        <v>1914</v>
      </c>
      <c r="P12" s="49">
        <v>0.05</v>
      </c>
      <c r="Q12" s="120">
        <f t="shared" si="1"/>
        <v>36.367000000000004</v>
      </c>
      <c r="R12" s="83"/>
      <c r="S12" s="83"/>
    </row>
    <row r="16" spans="1:19">
      <c r="M16" s="12">
        <v>13</v>
      </c>
      <c r="N16" s="140">
        <v>0.05</v>
      </c>
    </row>
    <row r="17" spans="13:14">
      <c r="M17" s="12">
        <v>11.6</v>
      </c>
      <c r="N17" s="54">
        <f>+M17*N16/M16</f>
        <v>4.4615384615384612E-2</v>
      </c>
    </row>
  </sheetData>
  <autoFilter ref="A1:Q12" xr:uid="{70EF4519-0141-4A45-BF4B-3E1C7244A928}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777"/>
  <sheetViews>
    <sheetView showGridLines="0" workbookViewId="0"/>
  </sheetViews>
  <sheetFormatPr baseColWidth="10" defaultRowHeight="10.5"/>
  <cols>
    <col min="1" max="1" width="22.42578125" style="12" bestFit="1" customWidth="1"/>
    <col min="2" max="2" width="36.28515625" style="12" customWidth="1"/>
    <col min="3" max="3" width="26.85546875" style="25" bestFit="1" customWidth="1"/>
    <col min="4" max="4" width="2.28515625" style="25" customWidth="1"/>
    <col min="5" max="8" width="2.28515625" style="53" customWidth="1"/>
    <col min="9" max="9" width="11.7109375" style="12" bestFit="1" customWidth="1"/>
    <col min="10" max="10" width="27.42578125" style="12" bestFit="1" customWidth="1"/>
    <col min="11" max="11" width="26.85546875" style="12" bestFit="1" customWidth="1"/>
    <col min="12" max="16384" width="11.42578125" style="12"/>
  </cols>
  <sheetData>
    <row r="1" spans="1:11" ht="15">
      <c r="A1"/>
      <c r="B1"/>
      <c r="I1" s="161" t="s">
        <v>2291</v>
      </c>
      <c r="J1" s="161"/>
      <c r="K1" s="48"/>
    </row>
    <row r="2" spans="1:11">
      <c r="A2" s="143" t="s">
        <v>4</v>
      </c>
      <c r="B2" s="144" t="s">
        <v>2290</v>
      </c>
    </row>
    <row r="4" spans="1:11" ht="11.25" customHeight="1">
      <c r="A4" s="143" t="s">
        <v>472</v>
      </c>
      <c r="B4" s="143" t="s">
        <v>3</v>
      </c>
      <c r="C4" s="144" t="s">
        <v>1720</v>
      </c>
      <c r="D4"/>
      <c r="E4" s="61"/>
      <c r="F4" s="61"/>
      <c r="G4" s="61"/>
      <c r="H4" s="61"/>
      <c r="I4" s="143" t="s">
        <v>472</v>
      </c>
      <c r="J4" s="143" t="s">
        <v>3</v>
      </c>
      <c r="K4" s="144" t="s">
        <v>1720</v>
      </c>
    </row>
    <row r="5" spans="1:11" ht="11.25" customHeight="1">
      <c r="A5" s="145">
        <v>38</v>
      </c>
      <c r="B5" s="144" t="s">
        <v>388</v>
      </c>
      <c r="C5" s="146">
        <v>51.117000000000004</v>
      </c>
      <c r="D5"/>
      <c r="E5" s="61"/>
      <c r="F5" s="61"/>
      <c r="G5" s="61"/>
      <c r="H5" s="61"/>
      <c r="I5" s="145">
        <v>61789</v>
      </c>
      <c r="J5" s="144" t="s">
        <v>1966</v>
      </c>
      <c r="K5" s="159">
        <v>434.60550000000001</v>
      </c>
    </row>
    <row r="6" spans="1:11" ht="11.25" customHeight="1">
      <c r="A6" s="145">
        <v>64</v>
      </c>
      <c r="B6" s="144" t="s">
        <v>79</v>
      </c>
      <c r="C6" s="146">
        <v>335.72891999999996</v>
      </c>
      <c r="D6"/>
      <c r="E6" s="61"/>
      <c r="F6" s="61"/>
      <c r="G6" s="61"/>
      <c r="H6" s="61"/>
      <c r="I6" s="145">
        <v>60520</v>
      </c>
      <c r="J6" s="144" t="s">
        <v>1974</v>
      </c>
      <c r="K6" s="159">
        <v>36.367000000000004</v>
      </c>
    </row>
    <row r="7" spans="1:11" ht="11.25" customHeight="1">
      <c r="A7" s="145">
        <v>112</v>
      </c>
      <c r="B7" s="144" t="s">
        <v>298</v>
      </c>
      <c r="C7" s="146">
        <v>465.04470000000003</v>
      </c>
      <c r="D7"/>
      <c r="E7" s="61"/>
      <c r="F7" s="61"/>
      <c r="G7" s="61"/>
      <c r="H7" s="61"/>
      <c r="I7" s="145">
        <v>62425</v>
      </c>
      <c r="J7" s="144" t="s">
        <v>1810</v>
      </c>
      <c r="K7" s="159">
        <v>511.875</v>
      </c>
    </row>
    <row r="8" spans="1:11" ht="11.25" customHeight="1">
      <c r="A8" s="145">
        <v>128</v>
      </c>
      <c r="B8" s="144" t="s">
        <v>311</v>
      </c>
      <c r="C8" s="146">
        <v>73.152450000000002</v>
      </c>
      <c r="D8"/>
      <c r="E8" s="61"/>
      <c r="F8" s="61"/>
      <c r="G8" s="61"/>
      <c r="H8" s="61"/>
      <c r="I8" s="145">
        <v>63482</v>
      </c>
      <c r="J8" s="144" t="s">
        <v>1893</v>
      </c>
      <c r="K8" s="159">
        <v>6062.9259899999997</v>
      </c>
    </row>
    <row r="9" spans="1:11" ht="11.25" customHeight="1">
      <c r="A9" s="145">
        <v>153</v>
      </c>
      <c r="B9" s="144" t="s">
        <v>144</v>
      </c>
      <c r="C9" s="146">
        <v>206.87144999999998</v>
      </c>
      <c r="D9"/>
      <c r="E9" s="61"/>
      <c r="F9" s="61"/>
      <c r="G9" s="61"/>
      <c r="H9" s="61"/>
      <c r="I9" s="145">
        <v>63129</v>
      </c>
      <c r="J9" s="144" t="s">
        <v>1979</v>
      </c>
      <c r="K9" s="159">
        <v>23.865500000000001</v>
      </c>
    </row>
    <row r="10" spans="1:11" ht="11.25" customHeight="1">
      <c r="A10" s="145">
        <v>173</v>
      </c>
      <c r="B10" s="144" t="s">
        <v>526</v>
      </c>
      <c r="C10" s="146">
        <v>279.10590000000002</v>
      </c>
      <c r="D10"/>
      <c r="E10" s="61"/>
      <c r="F10" s="61"/>
      <c r="G10" s="61"/>
      <c r="H10" s="61"/>
      <c r="I10" s="145">
        <v>61079</v>
      </c>
      <c r="J10" s="144" t="s">
        <v>1776</v>
      </c>
      <c r="K10" s="159">
        <v>48.912500000000001</v>
      </c>
    </row>
    <row r="11" spans="1:11" ht="11.25" customHeight="1">
      <c r="A11" s="145">
        <v>286</v>
      </c>
      <c r="B11" s="144" t="s">
        <v>322</v>
      </c>
      <c r="C11" s="146">
        <v>501.79445999999996</v>
      </c>
      <c r="D11"/>
      <c r="E11" s="61"/>
      <c r="F11" s="61"/>
      <c r="G11" s="61"/>
      <c r="H11" s="61"/>
      <c r="I11" s="145">
        <v>60253</v>
      </c>
      <c r="J11" s="144" t="s">
        <v>1958</v>
      </c>
      <c r="K11" s="159">
        <v>461.97150000000005</v>
      </c>
    </row>
    <row r="12" spans="1:11" ht="11.25" customHeight="1">
      <c r="A12" s="145">
        <v>294</v>
      </c>
      <c r="B12" s="144" t="s">
        <v>450</v>
      </c>
      <c r="C12" s="146">
        <v>94.10984999999998</v>
      </c>
      <c r="D12"/>
      <c r="E12" s="61"/>
      <c r="F12" s="61"/>
      <c r="G12" s="61"/>
      <c r="H12" s="61"/>
      <c r="I12" s="145">
        <v>63496</v>
      </c>
      <c r="J12" s="144" t="s">
        <v>1895</v>
      </c>
      <c r="K12" s="159">
        <v>4682.5339999999997</v>
      </c>
    </row>
    <row r="13" spans="1:11" ht="11.25" customHeight="1">
      <c r="A13" s="145">
        <v>332</v>
      </c>
      <c r="B13" s="144" t="s">
        <v>385</v>
      </c>
      <c r="C13" s="146">
        <v>153.47982000000002</v>
      </c>
      <c r="D13"/>
      <c r="E13" s="61"/>
      <c r="F13" s="61"/>
      <c r="G13" s="61"/>
      <c r="H13" s="61"/>
      <c r="I13" s="145" t="s">
        <v>458</v>
      </c>
      <c r="J13" s="144"/>
      <c r="K13" s="159">
        <v>12263.056989999999</v>
      </c>
    </row>
    <row r="14" spans="1:11" ht="11.25" customHeight="1">
      <c r="A14" s="145">
        <v>5005</v>
      </c>
      <c r="B14" s="144" t="s">
        <v>373</v>
      </c>
      <c r="C14" s="146">
        <v>322.50239999999997</v>
      </c>
      <c r="D14"/>
      <c r="E14" s="61"/>
      <c r="F14" s="61"/>
      <c r="G14" s="61"/>
      <c r="H14" s="61"/>
      <c r="I14"/>
      <c r="J14"/>
      <c r="K14"/>
    </row>
    <row r="15" spans="1:11" ht="11.25" customHeight="1">
      <c r="A15" s="145">
        <v>5051</v>
      </c>
      <c r="B15" s="144" t="s">
        <v>137</v>
      </c>
      <c r="C15" s="146">
        <v>1790.2881899999998</v>
      </c>
      <c r="D15"/>
      <c r="E15" s="61"/>
      <c r="F15" s="61"/>
      <c r="G15" s="61"/>
      <c r="H15" s="61"/>
      <c r="I15"/>
      <c r="J15"/>
      <c r="K15"/>
    </row>
    <row r="16" spans="1:11" ht="11.25" customHeight="1">
      <c r="A16" s="145">
        <v>5072</v>
      </c>
      <c r="B16" s="144" t="s">
        <v>74</v>
      </c>
      <c r="C16" s="146">
        <v>255.58389000000008</v>
      </c>
      <c r="D16"/>
      <c r="E16" s="61"/>
      <c r="F16" s="61"/>
      <c r="G16" s="61"/>
      <c r="H16" s="61"/>
      <c r="I16"/>
      <c r="J16"/>
      <c r="K16"/>
    </row>
    <row r="17" spans="1:11" ht="11.25" customHeight="1">
      <c r="A17" s="145">
        <v>5412</v>
      </c>
      <c r="B17" s="144" t="s">
        <v>442</v>
      </c>
      <c r="C17" s="146">
        <v>3936.2853</v>
      </c>
      <c r="D17"/>
      <c r="E17" s="61"/>
      <c r="F17" s="61"/>
      <c r="G17" s="61"/>
      <c r="H17" s="61"/>
      <c r="I17"/>
      <c r="J17"/>
      <c r="K17"/>
    </row>
    <row r="18" spans="1:11" ht="11.25" customHeight="1">
      <c r="A18" s="145">
        <v>5464</v>
      </c>
      <c r="B18" s="144" t="s">
        <v>87</v>
      </c>
      <c r="C18" s="146">
        <v>345.04083000000003</v>
      </c>
      <c r="D18"/>
      <c r="E18" s="61"/>
      <c r="F18" s="61"/>
      <c r="G18" s="61"/>
      <c r="H18" s="61"/>
    </row>
    <row r="19" spans="1:11" ht="11.25" customHeight="1">
      <c r="A19" s="145">
        <v>5465</v>
      </c>
      <c r="B19" s="144" t="s">
        <v>327</v>
      </c>
      <c r="C19" s="146">
        <v>369.26549999999997</v>
      </c>
      <c r="D19"/>
      <c r="E19" s="61"/>
      <c r="F19" s="61"/>
      <c r="G19" s="61"/>
      <c r="H19" s="61"/>
    </row>
    <row r="20" spans="1:11" ht="11.25" customHeight="1">
      <c r="A20" s="145">
        <v>5479</v>
      </c>
      <c r="B20" s="144" t="s">
        <v>88</v>
      </c>
      <c r="C20" s="146">
        <v>541.25234999999998</v>
      </c>
      <c r="D20"/>
      <c r="E20" s="61"/>
      <c r="F20" s="61"/>
      <c r="G20" s="61"/>
      <c r="H20" s="61"/>
    </row>
    <row r="21" spans="1:11" ht="11.25" customHeight="1">
      <c r="A21" s="145">
        <v>5506</v>
      </c>
      <c r="B21" s="144" t="s">
        <v>199</v>
      </c>
      <c r="C21" s="146">
        <v>46.223399999999998</v>
      </c>
      <c r="D21"/>
      <c r="E21" s="61"/>
      <c r="F21" s="61"/>
      <c r="G21" s="61"/>
      <c r="H21" s="61"/>
    </row>
    <row r="22" spans="1:11" ht="11.25" customHeight="1">
      <c r="A22" s="145">
        <v>6027</v>
      </c>
      <c r="B22" s="144" t="s">
        <v>391</v>
      </c>
      <c r="C22" s="146">
        <v>1123.58835</v>
      </c>
      <c r="D22"/>
      <c r="E22" s="61"/>
      <c r="F22" s="61"/>
      <c r="G22" s="61"/>
      <c r="H22" s="61"/>
    </row>
    <row r="23" spans="1:11" ht="11.25" customHeight="1">
      <c r="A23" s="145">
        <v>6431</v>
      </c>
      <c r="B23" s="144" t="s">
        <v>420</v>
      </c>
      <c r="C23" s="146">
        <v>2451.1962599999993</v>
      </c>
      <c r="D23"/>
      <c r="E23" s="61"/>
      <c r="F23" s="61"/>
      <c r="G23" s="61"/>
      <c r="H23" s="61"/>
    </row>
    <row r="24" spans="1:11" ht="11.25" customHeight="1">
      <c r="A24" s="145">
        <v>10016</v>
      </c>
      <c r="B24" s="144" t="s">
        <v>191</v>
      </c>
      <c r="C24" s="146">
        <v>414.43365</v>
      </c>
      <c r="D24"/>
      <c r="E24" s="61"/>
      <c r="F24" s="61"/>
      <c r="G24" s="61"/>
      <c r="H24" s="61"/>
    </row>
    <row r="25" spans="1:11" ht="11.25" customHeight="1">
      <c r="A25" s="145">
        <v>30003</v>
      </c>
      <c r="B25" s="144" t="s">
        <v>375</v>
      </c>
      <c r="C25" s="146">
        <v>1077.3644399999998</v>
      </c>
      <c r="D25"/>
      <c r="E25" s="61"/>
      <c r="F25" s="61"/>
      <c r="G25" s="61"/>
      <c r="H25" s="61"/>
    </row>
    <row r="26" spans="1:11" ht="11.25" customHeight="1">
      <c r="A26" s="145">
        <v>50166</v>
      </c>
      <c r="B26" s="144" t="s">
        <v>274</v>
      </c>
      <c r="C26" s="146">
        <v>1085.2281</v>
      </c>
      <c r="D26"/>
      <c r="E26" s="61"/>
      <c r="F26" s="61"/>
      <c r="G26" s="61"/>
      <c r="H26" s="61"/>
    </row>
    <row r="27" spans="1:11" ht="11.25" customHeight="1">
      <c r="A27" s="145">
        <v>50261</v>
      </c>
      <c r="B27" s="144" t="s">
        <v>421</v>
      </c>
      <c r="C27" s="146">
        <v>929.79998999999998</v>
      </c>
      <c r="D27"/>
      <c r="E27" s="61"/>
      <c r="F27" s="61"/>
      <c r="G27" s="61"/>
      <c r="H27" s="61"/>
    </row>
    <row r="28" spans="1:11" ht="11.25" customHeight="1">
      <c r="A28" s="145">
        <v>50347</v>
      </c>
      <c r="B28" s="144" t="s">
        <v>133</v>
      </c>
      <c r="C28" s="146">
        <v>772.87049999999999</v>
      </c>
      <c r="D28"/>
      <c r="E28" s="61"/>
      <c r="F28" s="61"/>
      <c r="G28" s="61"/>
      <c r="H28" s="61"/>
    </row>
    <row r="29" spans="1:11" ht="11.25" customHeight="1">
      <c r="A29" s="145">
        <v>50370</v>
      </c>
      <c r="B29" s="144" t="s">
        <v>249</v>
      </c>
      <c r="C29" s="146">
        <v>913.81305000000009</v>
      </c>
      <c r="D29"/>
      <c r="E29" s="61"/>
      <c r="F29" s="61"/>
      <c r="G29" s="61"/>
      <c r="H29" s="61"/>
    </row>
    <row r="30" spans="1:11" ht="11.25" customHeight="1">
      <c r="A30" s="145">
        <v>50385</v>
      </c>
      <c r="B30" s="144" t="s">
        <v>179</v>
      </c>
      <c r="C30" s="146">
        <v>107.7516</v>
      </c>
      <c r="D30"/>
      <c r="E30" s="61"/>
      <c r="F30" s="61"/>
      <c r="G30" s="61"/>
      <c r="H30" s="61"/>
    </row>
    <row r="31" spans="1:11" ht="11.25" customHeight="1">
      <c r="A31" s="145">
        <v>50399</v>
      </c>
      <c r="B31" s="144" t="s">
        <v>259</v>
      </c>
      <c r="C31" s="146">
        <v>1361.878415355</v>
      </c>
      <c r="D31"/>
      <c r="E31" s="61"/>
      <c r="F31" s="61"/>
      <c r="G31" s="61"/>
      <c r="H31" s="61"/>
    </row>
    <row r="32" spans="1:11" ht="11.25" customHeight="1">
      <c r="A32" s="145">
        <v>50412</v>
      </c>
      <c r="B32" s="144" t="s">
        <v>504</v>
      </c>
      <c r="C32" s="146">
        <v>52.7943</v>
      </c>
      <c r="D32"/>
      <c r="E32" s="61"/>
      <c r="F32" s="61"/>
      <c r="G32" s="61"/>
      <c r="H32" s="61"/>
    </row>
    <row r="33" spans="1:8" ht="11.25" customHeight="1">
      <c r="A33" s="145">
        <v>50453</v>
      </c>
      <c r="B33" s="144" t="s">
        <v>135</v>
      </c>
      <c r="C33" s="146">
        <v>369.72794999999996</v>
      </c>
      <c r="D33"/>
      <c r="E33" s="61"/>
      <c r="F33" s="61"/>
      <c r="G33" s="61"/>
      <c r="H33" s="61"/>
    </row>
    <row r="34" spans="1:8" ht="11.25" customHeight="1">
      <c r="A34" s="145">
        <v>50490</v>
      </c>
      <c r="B34" s="144" t="s">
        <v>233</v>
      </c>
      <c r="C34" s="146">
        <v>1259.58501</v>
      </c>
      <c r="D34"/>
      <c r="E34" s="61"/>
      <c r="F34" s="61"/>
      <c r="G34" s="61"/>
      <c r="H34" s="61"/>
    </row>
    <row r="35" spans="1:8" ht="11.25" customHeight="1">
      <c r="A35" s="145">
        <v>50522</v>
      </c>
      <c r="B35" s="144" t="s">
        <v>296</v>
      </c>
      <c r="C35" s="146">
        <v>1059.5059500000002</v>
      </c>
      <c r="D35"/>
      <c r="E35" s="61"/>
      <c r="F35" s="61"/>
      <c r="G35" s="61"/>
      <c r="H35" s="61"/>
    </row>
    <row r="36" spans="1:8" ht="11.25" customHeight="1">
      <c r="A36" s="145">
        <v>50551</v>
      </c>
      <c r="B36" s="144" t="s">
        <v>301</v>
      </c>
      <c r="C36" s="146">
        <v>47.740949999999998</v>
      </c>
      <c r="D36"/>
      <c r="E36" s="61"/>
      <c r="F36" s="61"/>
      <c r="G36" s="61"/>
      <c r="H36" s="61"/>
    </row>
    <row r="37" spans="1:8" ht="11.25" customHeight="1">
      <c r="A37" s="145">
        <v>50650</v>
      </c>
      <c r="B37" s="144" t="s">
        <v>217</v>
      </c>
      <c r="C37" s="146">
        <v>24.422369999999997</v>
      </c>
      <c r="D37"/>
      <c r="E37" s="61"/>
      <c r="F37" s="61"/>
      <c r="G37" s="61"/>
      <c r="H37" s="61"/>
    </row>
    <row r="38" spans="1:8" ht="11.25" customHeight="1">
      <c r="A38" s="145">
        <v>50653</v>
      </c>
      <c r="B38" s="144" t="s">
        <v>413</v>
      </c>
      <c r="C38" s="146">
        <v>873.69767999999999</v>
      </c>
      <c r="D38"/>
      <c r="E38" s="61"/>
      <c r="F38" s="61"/>
      <c r="G38" s="61"/>
      <c r="H38" s="61"/>
    </row>
    <row r="39" spans="1:8" ht="11.25" customHeight="1">
      <c r="A39" s="145">
        <v>50787</v>
      </c>
      <c r="B39" s="144" t="s">
        <v>125</v>
      </c>
      <c r="C39" s="146">
        <v>83.725859999999997</v>
      </c>
      <c r="D39"/>
      <c r="E39" s="61"/>
      <c r="F39" s="61"/>
      <c r="G39" s="61"/>
      <c r="H39" s="61"/>
    </row>
    <row r="40" spans="1:8" ht="11.25" customHeight="1">
      <c r="A40" s="145">
        <v>50810</v>
      </c>
      <c r="B40" s="144" t="s">
        <v>428</v>
      </c>
      <c r="C40" s="146">
        <v>493.70852999999994</v>
      </c>
      <c r="D40"/>
      <c r="E40" s="61"/>
      <c r="F40" s="61"/>
      <c r="G40" s="61"/>
      <c r="H40" s="61"/>
    </row>
    <row r="41" spans="1:8" ht="11.25" customHeight="1">
      <c r="A41" s="145">
        <v>50836</v>
      </c>
      <c r="B41" s="144" t="s">
        <v>371</v>
      </c>
      <c r="C41" s="146">
        <v>1364.3030999999999</v>
      </c>
      <c r="D41"/>
      <c r="E41" s="61"/>
      <c r="F41" s="61"/>
      <c r="G41" s="61"/>
      <c r="H41" s="61"/>
    </row>
    <row r="42" spans="1:8" ht="11.25" customHeight="1">
      <c r="A42" s="145">
        <v>50844</v>
      </c>
      <c r="B42" s="144" t="s">
        <v>126</v>
      </c>
      <c r="C42" s="146">
        <v>241.62144000000001</v>
      </c>
      <c r="D42"/>
      <c r="E42" s="61"/>
      <c r="F42" s="61"/>
      <c r="G42" s="61"/>
      <c r="H42" s="61"/>
    </row>
    <row r="43" spans="1:8" ht="11.25" customHeight="1">
      <c r="A43" s="145">
        <v>50853</v>
      </c>
      <c r="B43" s="144" t="s">
        <v>108</v>
      </c>
      <c r="C43" s="146">
        <v>4295.5800599999993</v>
      </c>
      <c r="D43"/>
      <c r="E43" s="61"/>
      <c r="F43" s="61"/>
      <c r="G43" s="61"/>
      <c r="H43" s="61"/>
    </row>
    <row r="44" spans="1:8" ht="11.25" customHeight="1">
      <c r="A44" s="145">
        <v>50922</v>
      </c>
      <c r="B44" s="144" t="s">
        <v>288</v>
      </c>
      <c r="C44" s="146">
        <v>1196.69733</v>
      </c>
      <c r="D44"/>
      <c r="E44" s="61"/>
      <c r="F44" s="61"/>
      <c r="G44" s="61"/>
      <c r="H44" s="61"/>
    </row>
    <row r="45" spans="1:8" ht="11.25" customHeight="1">
      <c r="A45" s="145">
        <v>51125</v>
      </c>
      <c r="B45" s="144" t="s">
        <v>122</v>
      </c>
      <c r="C45" s="146">
        <v>15.2424</v>
      </c>
      <c r="D45"/>
      <c r="E45" s="61"/>
      <c r="F45" s="61"/>
      <c r="G45" s="61"/>
      <c r="H45" s="61"/>
    </row>
    <row r="46" spans="1:8" ht="11.25" customHeight="1">
      <c r="A46" s="145">
        <v>51288</v>
      </c>
      <c r="B46" s="144" t="s">
        <v>145</v>
      </c>
      <c r="C46" s="146">
        <v>1733.6448</v>
      </c>
      <c r="D46"/>
      <c r="E46" s="61"/>
      <c r="F46" s="61"/>
      <c r="G46" s="61"/>
      <c r="H46" s="61"/>
    </row>
    <row r="47" spans="1:8" ht="11.25" customHeight="1">
      <c r="A47" s="145">
        <v>51290</v>
      </c>
      <c r="B47" s="144" t="s">
        <v>43</v>
      </c>
      <c r="C47" s="146">
        <v>386.01716999999996</v>
      </c>
      <c r="D47"/>
      <c r="E47" s="61"/>
      <c r="F47" s="61"/>
      <c r="G47" s="61"/>
      <c r="H47" s="61"/>
    </row>
    <row r="48" spans="1:8" ht="11.25" customHeight="1">
      <c r="A48" s="145">
        <v>51468</v>
      </c>
      <c r="B48" s="144" t="s">
        <v>260</v>
      </c>
      <c r="C48" s="146">
        <v>328.00274999999993</v>
      </c>
      <c r="D48"/>
      <c r="E48" s="61"/>
      <c r="F48" s="61"/>
      <c r="G48" s="61"/>
      <c r="H48" s="61"/>
    </row>
    <row r="49" spans="1:8" ht="11.25" customHeight="1">
      <c r="A49" s="145">
        <v>51616</v>
      </c>
      <c r="B49" s="144" t="s">
        <v>326</v>
      </c>
      <c r="C49" s="146">
        <v>372.50018999999998</v>
      </c>
      <c r="D49"/>
      <c r="E49" s="61"/>
      <c r="F49" s="61"/>
      <c r="G49" s="61"/>
      <c r="H49" s="61"/>
    </row>
    <row r="50" spans="1:8" ht="11.25" customHeight="1">
      <c r="A50" s="145">
        <v>51865</v>
      </c>
      <c r="B50" s="144" t="s">
        <v>443</v>
      </c>
      <c r="C50" s="146">
        <v>1352.934</v>
      </c>
      <c r="D50"/>
      <c r="E50" s="61"/>
      <c r="F50" s="61"/>
      <c r="G50" s="61"/>
      <c r="H50" s="61"/>
    </row>
    <row r="51" spans="1:8" ht="11.25" customHeight="1">
      <c r="A51" s="145">
        <v>51870</v>
      </c>
      <c r="B51" s="144" t="s">
        <v>263</v>
      </c>
      <c r="C51" s="146">
        <v>8148.6997200000005</v>
      </c>
      <c r="D51"/>
      <c r="E51" s="61"/>
      <c r="F51" s="61"/>
      <c r="G51" s="61"/>
      <c r="H51" s="61"/>
    </row>
    <row r="52" spans="1:8" ht="11.25" customHeight="1">
      <c r="A52" s="145">
        <v>51936</v>
      </c>
      <c r="B52" s="144" t="s">
        <v>449</v>
      </c>
      <c r="C52" s="146">
        <v>689.94744000000014</v>
      </c>
      <c r="D52"/>
      <c r="E52" s="61"/>
      <c r="F52" s="61"/>
      <c r="G52" s="61"/>
      <c r="H52" s="61"/>
    </row>
    <row r="53" spans="1:8" ht="11.25" customHeight="1">
      <c r="A53" s="145">
        <v>52037</v>
      </c>
      <c r="B53" s="144" t="s">
        <v>228</v>
      </c>
      <c r="C53" s="146">
        <v>74.155409999999989</v>
      </c>
      <c r="D53"/>
      <c r="E53" s="61"/>
      <c r="F53" s="61"/>
      <c r="G53" s="61"/>
      <c r="H53" s="61"/>
    </row>
    <row r="54" spans="1:8" ht="11.25" customHeight="1">
      <c r="A54" s="145">
        <v>52039</v>
      </c>
      <c r="B54" s="144" t="s">
        <v>220</v>
      </c>
      <c r="C54" s="146">
        <v>615.34356000000002</v>
      </c>
      <c r="D54"/>
      <c r="E54" s="61"/>
      <c r="F54" s="61"/>
      <c r="G54" s="61"/>
      <c r="H54" s="61"/>
    </row>
    <row r="55" spans="1:8" ht="11.25" customHeight="1">
      <c r="A55" s="145">
        <v>52046</v>
      </c>
      <c r="B55" s="144" t="s">
        <v>410</v>
      </c>
      <c r="C55" s="146">
        <v>1742.7581699999998</v>
      </c>
      <c r="D55"/>
      <c r="E55" s="61"/>
      <c r="F55" s="61"/>
      <c r="G55" s="61"/>
      <c r="H55" s="61"/>
    </row>
    <row r="56" spans="1:8" ht="11.25" customHeight="1">
      <c r="A56" s="145">
        <v>52052</v>
      </c>
      <c r="B56" s="144" t="s">
        <v>423</v>
      </c>
      <c r="C56" s="146">
        <v>13.78416</v>
      </c>
      <c r="D56"/>
      <c r="E56" s="61"/>
      <c r="F56" s="61"/>
      <c r="G56" s="61"/>
      <c r="H56" s="61"/>
    </row>
    <row r="57" spans="1:8" ht="11.25" customHeight="1">
      <c r="A57" s="145">
        <v>52181</v>
      </c>
      <c r="B57" s="144" t="s">
        <v>434</v>
      </c>
      <c r="C57" s="146">
        <v>1073.46324</v>
      </c>
      <c r="D57"/>
      <c r="E57" s="61"/>
      <c r="F57" s="61"/>
      <c r="G57" s="61"/>
      <c r="H57" s="61"/>
    </row>
    <row r="58" spans="1:8" ht="11.25" customHeight="1">
      <c r="A58" s="145">
        <v>52199</v>
      </c>
      <c r="B58" s="144" t="s">
        <v>325</v>
      </c>
      <c r="C58" s="146">
        <v>99.026849999999996</v>
      </c>
      <c r="D58"/>
      <c r="E58" s="61"/>
      <c r="F58" s="61"/>
      <c r="G58" s="61"/>
      <c r="H58" s="61"/>
    </row>
    <row r="59" spans="1:8" ht="11.25" customHeight="1">
      <c r="A59" s="145">
        <v>52213</v>
      </c>
      <c r="B59" s="144" t="s">
        <v>1187</v>
      </c>
      <c r="C59" s="146">
        <v>49.276980000000002</v>
      </c>
      <c r="D59"/>
      <c r="E59" s="61"/>
      <c r="F59" s="61"/>
      <c r="G59" s="61"/>
      <c r="H59" s="61"/>
    </row>
    <row r="60" spans="1:8" ht="11.25" customHeight="1">
      <c r="A60" s="145">
        <v>52230</v>
      </c>
      <c r="B60" s="144" t="s">
        <v>190</v>
      </c>
      <c r="C60" s="146">
        <v>938.94539999999995</v>
      </c>
      <c r="D60"/>
      <c r="E60" s="61"/>
      <c r="F60" s="61"/>
      <c r="G60" s="61"/>
      <c r="H60" s="61"/>
    </row>
    <row r="61" spans="1:8" ht="11.25" customHeight="1">
      <c r="A61" s="145">
        <v>52258</v>
      </c>
      <c r="B61" s="144" t="s">
        <v>221</v>
      </c>
      <c r="C61" s="146">
        <v>155.53469999999999</v>
      </c>
      <c r="D61"/>
      <c r="E61" s="61"/>
      <c r="F61" s="61"/>
      <c r="G61" s="61"/>
      <c r="H61" s="61"/>
    </row>
    <row r="62" spans="1:8" ht="11.25" customHeight="1">
      <c r="A62" s="145">
        <v>52266</v>
      </c>
      <c r="B62" s="144" t="s">
        <v>222</v>
      </c>
      <c r="C62" s="146">
        <v>2993.8805700000003</v>
      </c>
      <c r="D62"/>
      <c r="E62" s="61"/>
      <c r="F62" s="61"/>
      <c r="G62" s="61"/>
      <c r="H62" s="61"/>
    </row>
    <row r="63" spans="1:8" ht="11.25" customHeight="1">
      <c r="A63" s="145">
        <v>52287</v>
      </c>
      <c r="B63" s="144" t="s">
        <v>273</v>
      </c>
      <c r="C63" s="146">
        <v>350.31356999999997</v>
      </c>
      <c r="D63"/>
      <c r="E63" s="61"/>
      <c r="F63" s="61"/>
      <c r="G63" s="61"/>
      <c r="H63" s="61"/>
    </row>
    <row r="64" spans="1:8" ht="11.25" customHeight="1">
      <c r="A64" s="145">
        <v>52294</v>
      </c>
      <c r="B64" s="144" t="s">
        <v>253</v>
      </c>
      <c r="C64" s="146">
        <v>396.68850000000003</v>
      </c>
      <c r="D64"/>
      <c r="E64" s="61"/>
      <c r="F64" s="61"/>
      <c r="G64" s="61"/>
      <c r="H64" s="61"/>
    </row>
    <row r="65" spans="1:8" ht="11.25" customHeight="1">
      <c r="A65" s="145">
        <v>52297</v>
      </c>
      <c r="B65" s="144" t="s">
        <v>175</v>
      </c>
      <c r="C65" s="146">
        <v>1073.9732999999999</v>
      </c>
      <c r="D65"/>
      <c r="E65" s="61"/>
      <c r="F65" s="61"/>
      <c r="G65" s="61"/>
      <c r="H65" s="61"/>
    </row>
    <row r="66" spans="1:8" ht="11.25" customHeight="1">
      <c r="A66" s="145">
        <v>52304</v>
      </c>
      <c r="B66" s="144" t="s">
        <v>452</v>
      </c>
      <c r="C66" s="146">
        <v>856.10198999999989</v>
      </c>
      <c r="D66"/>
      <c r="E66" s="61"/>
      <c r="F66" s="61"/>
      <c r="G66" s="61"/>
      <c r="H66" s="61"/>
    </row>
    <row r="67" spans="1:8" ht="11.25" customHeight="1">
      <c r="A67" s="145">
        <v>52307</v>
      </c>
      <c r="B67" s="144" t="s">
        <v>169</v>
      </c>
      <c r="C67" s="146">
        <v>1331.5018499999999</v>
      </c>
      <c r="D67"/>
      <c r="E67" s="61"/>
      <c r="F67" s="61"/>
      <c r="G67" s="61"/>
      <c r="H67" s="61"/>
    </row>
    <row r="68" spans="1:8" ht="11.25" customHeight="1">
      <c r="A68" s="145">
        <v>52309</v>
      </c>
      <c r="B68" s="144" t="s">
        <v>168</v>
      </c>
      <c r="C68" s="146">
        <v>1148.0186699999999</v>
      </c>
      <c r="D68"/>
      <c r="E68" s="61"/>
      <c r="F68" s="61"/>
      <c r="G68" s="61"/>
      <c r="H68" s="61"/>
    </row>
    <row r="69" spans="1:8" ht="11.25" customHeight="1">
      <c r="A69" s="145">
        <v>52313</v>
      </c>
      <c r="B69" s="144" t="s">
        <v>163</v>
      </c>
      <c r="C69" s="146">
        <v>966.34206000000006</v>
      </c>
      <c r="D69"/>
      <c r="E69" s="61"/>
      <c r="F69" s="61"/>
      <c r="G69" s="61"/>
      <c r="H69" s="61"/>
    </row>
    <row r="70" spans="1:8" ht="11.25" customHeight="1">
      <c r="A70" s="145">
        <v>52316</v>
      </c>
      <c r="B70" s="144" t="s">
        <v>166</v>
      </c>
      <c r="C70" s="146">
        <v>525.31934999999987</v>
      </c>
      <c r="D70"/>
      <c r="E70" s="61"/>
      <c r="F70" s="61"/>
      <c r="G70" s="61"/>
      <c r="H70" s="61"/>
    </row>
    <row r="71" spans="1:8" ht="11.25" customHeight="1">
      <c r="A71" s="145">
        <v>52318</v>
      </c>
      <c r="B71" s="144" t="s">
        <v>80</v>
      </c>
      <c r="C71" s="146">
        <v>738.20381999999995</v>
      </c>
      <c r="D71"/>
      <c r="E71" s="61"/>
      <c r="F71" s="61"/>
      <c r="G71" s="61"/>
      <c r="H71" s="61"/>
    </row>
    <row r="72" spans="1:8" ht="11.25" customHeight="1">
      <c r="A72" s="145">
        <v>52328</v>
      </c>
      <c r="B72" s="144" t="s">
        <v>393</v>
      </c>
      <c r="C72" s="146">
        <v>1236.3624</v>
      </c>
      <c r="D72"/>
      <c r="E72" s="61"/>
      <c r="F72" s="61"/>
      <c r="G72" s="61"/>
      <c r="H72" s="61"/>
    </row>
    <row r="73" spans="1:8" ht="11.25" customHeight="1">
      <c r="A73" s="145">
        <v>52331</v>
      </c>
      <c r="B73" s="144" t="s">
        <v>63</v>
      </c>
      <c r="C73" s="146">
        <v>1237.2159000000001</v>
      </c>
      <c r="D73"/>
      <c r="E73" s="61"/>
      <c r="F73" s="61"/>
      <c r="G73" s="61"/>
      <c r="H73" s="61"/>
    </row>
    <row r="74" spans="1:8" ht="11.25" customHeight="1">
      <c r="A74" s="145">
        <v>52339</v>
      </c>
      <c r="B74" s="144" t="s">
        <v>218</v>
      </c>
      <c r="C74" s="146">
        <v>1319.1948</v>
      </c>
      <c r="D74"/>
      <c r="E74" s="61"/>
      <c r="F74" s="61"/>
      <c r="G74" s="61"/>
      <c r="H74" s="61"/>
    </row>
    <row r="75" spans="1:8" ht="11.25" customHeight="1">
      <c r="A75" s="145">
        <v>52346</v>
      </c>
      <c r="B75" s="144" t="s">
        <v>229</v>
      </c>
      <c r="C75" s="146">
        <v>3237.3287099999998</v>
      </c>
      <c r="D75"/>
      <c r="E75" s="61"/>
      <c r="F75" s="61"/>
      <c r="G75" s="61"/>
      <c r="H75" s="61"/>
    </row>
    <row r="76" spans="1:8" ht="11.25" customHeight="1">
      <c r="A76" s="145">
        <v>52371</v>
      </c>
      <c r="B76" s="144" t="s">
        <v>399</v>
      </c>
      <c r="C76" s="146">
        <v>600.43394999999998</v>
      </c>
      <c r="D76"/>
      <c r="E76" s="61"/>
      <c r="F76" s="61"/>
      <c r="G76" s="61"/>
      <c r="H76" s="61"/>
    </row>
    <row r="77" spans="1:8" ht="11.25" customHeight="1">
      <c r="A77" s="145">
        <v>52373</v>
      </c>
      <c r="B77" s="144" t="s">
        <v>215</v>
      </c>
      <c r="C77" s="146">
        <v>380.09172000000001</v>
      </c>
      <c r="D77"/>
      <c r="E77" s="61"/>
      <c r="F77" s="61"/>
      <c r="G77" s="61"/>
      <c r="H77" s="61"/>
    </row>
    <row r="78" spans="1:8" ht="11.25" customHeight="1">
      <c r="A78" s="145">
        <v>52377</v>
      </c>
      <c r="B78" s="144" t="s">
        <v>392</v>
      </c>
      <c r="C78" s="146">
        <v>492.84134999999998</v>
      </c>
      <c r="D78"/>
      <c r="E78" s="61"/>
      <c r="F78" s="61"/>
      <c r="G78" s="61"/>
      <c r="H78" s="61"/>
    </row>
    <row r="79" spans="1:8" ht="11.25" customHeight="1">
      <c r="A79" s="145">
        <v>52406</v>
      </c>
      <c r="B79" s="144" t="s">
        <v>84</v>
      </c>
      <c r="C79" s="146">
        <v>430.28465999999997</v>
      </c>
      <c r="D79"/>
      <c r="E79" s="61"/>
      <c r="F79" s="61"/>
      <c r="G79" s="61"/>
      <c r="H79" s="61"/>
    </row>
    <row r="80" spans="1:8" ht="11.25" customHeight="1">
      <c r="A80" s="145">
        <v>52415</v>
      </c>
      <c r="B80" s="144" t="s">
        <v>270</v>
      </c>
      <c r="C80" s="146">
        <v>2728.8061500000003</v>
      </c>
      <c r="D80"/>
      <c r="E80" s="61"/>
      <c r="F80" s="61"/>
      <c r="G80" s="61"/>
      <c r="H80" s="61"/>
    </row>
    <row r="81" spans="1:8" ht="11.25" customHeight="1">
      <c r="A81" s="145">
        <v>52425</v>
      </c>
      <c r="B81" s="144" t="s">
        <v>451</v>
      </c>
      <c r="C81" s="146">
        <v>35.305199999999999</v>
      </c>
      <c r="D81"/>
      <c r="E81" s="61"/>
      <c r="F81" s="61"/>
      <c r="G81" s="61"/>
      <c r="H81" s="61"/>
    </row>
    <row r="82" spans="1:8" ht="11.25" customHeight="1">
      <c r="A82" s="145">
        <v>52428</v>
      </c>
      <c r="B82" s="144" t="s">
        <v>397</v>
      </c>
      <c r="C82" s="146">
        <v>485.78702999999996</v>
      </c>
      <c r="D82"/>
      <c r="E82" s="61"/>
      <c r="F82" s="61"/>
      <c r="G82" s="61"/>
      <c r="H82" s="61"/>
    </row>
    <row r="83" spans="1:8" ht="11.25" customHeight="1">
      <c r="A83" s="145">
        <v>52453</v>
      </c>
      <c r="B83" s="144" t="s">
        <v>213</v>
      </c>
      <c r="C83" s="146">
        <v>287.22957000000002</v>
      </c>
      <c r="D83"/>
      <c r="E83" s="61"/>
      <c r="F83" s="61"/>
      <c r="G83" s="61"/>
      <c r="H83" s="61"/>
    </row>
    <row r="84" spans="1:8" ht="11.25" customHeight="1">
      <c r="A84" s="145">
        <v>52458</v>
      </c>
      <c r="B84" s="144" t="s">
        <v>100</v>
      </c>
      <c r="C84" s="146">
        <v>356.43734999999998</v>
      </c>
      <c r="D84"/>
      <c r="E84" s="61"/>
      <c r="F84" s="61"/>
      <c r="G84" s="61"/>
      <c r="H84" s="61"/>
    </row>
    <row r="85" spans="1:8" ht="11.25" customHeight="1">
      <c r="A85" s="145">
        <v>52471</v>
      </c>
      <c r="B85" s="144" t="s">
        <v>387</v>
      </c>
      <c r="C85" s="146">
        <v>429.87062999999995</v>
      </c>
      <c r="D85"/>
      <c r="E85" s="61"/>
      <c r="F85" s="61"/>
      <c r="G85" s="61"/>
      <c r="H85" s="61"/>
    </row>
    <row r="86" spans="1:8" ht="11.25" customHeight="1">
      <c r="A86" s="145">
        <v>52483</v>
      </c>
      <c r="B86" s="144" t="s">
        <v>411</v>
      </c>
      <c r="C86" s="146">
        <v>1546.7887199999998</v>
      </c>
      <c r="D86"/>
      <c r="E86" s="61"/>
      <c r="F86" s="61"/>
      <c r="G86" s="61"/>
      <c r="H86" s="61"/>
    </row>
    <row r="87" spans="1:8" ht="11.25" customHeight="1">
      <c r="A87" s="145">
        <v>52501</v>
      </c>
      <c r="B87" s="144" t="s">
        <v>94</v>
      </c>
      <c r="C87" s="146">
        <v>2070.20406</v>
      </c>
      <c r="D87"/>
      <c r="E87" s="61"/>
      <c r="F87" s="61"/>
      <c r="G87" s="61"/>
      <c r="H87" s="61"/>
    </row>
    <row r="88" spans="1:8" ht="11.25" customHeight="1">
      <c r="A88" s="145">
        <v>52518</v>
      </c>
      <c r="B88" s="144" t="s">
        <v>271</v>
      </c>
      <c r="C88" s="146">
        <v>826.65431999999998</v>
      </c>
      <c r="D88"/>
      <c r="E88" s="61"/>
      <c r="F88" s="61"/>
      <c r="G88" s="61"/>
      <c r="H88" s="61"/>
    </row>
    <row r="89" spans="1:8" ht="11.25" customHeight="1">
      <c r="A89" s="145">
        <v>52530</v>
      </c>
      <c r="B89" s="144" t="s">
        <v>435</v>
      </c>
      <c r="C89" s="146">
        <v>707.34014999999999</v>
      </c>
      <c r="D89"/>
      <c r="E89" s="61"/>
      <c r="F89" s="61"/>
      <c r="G89" s="61"/>
      <c r="H89" s="61"/>
    </row>
    <row r="90" spans="1:8" ht="11.25" customHeight="1">
      <c r="A90" s="145">
        <v>52557</v>
      </c>
      <c r="B90" s="144" t="s">
        <v>283</v>
      </c>
      <c r="C90" s="146">
        <v>780</v>
      </c>
      <c r="D90"/>
      <c r="E90" s="61"/>
      <c r="F90" s="61"/>
      <c r="G90" s="61"/>
      <c r="H90" s="61"/>
    </row>
    <row r="91" spans="1:8" ht="11.25" customHeight="1">
      <c r="A91" s="145">
        <v>52603</v>
      </c>
      <c r="B91" s="144" t="s">
        <v>400</v>
      </c>
      <c r="C91" s="146">
        <v>-282.78809999999999</v>
      </c>
      <c r="D91"/>
      <c r="E91" s="61"/>
      <c r="F91" s="61"/>
      <c r="G91" s="61"/>
      <c r="H91" s="61"/>
    </row>
    <row r="92" spans="1:8" ht="11.25" customHeight="1">
      <c r="A92" s="145">
        <v>52652</v>
      </c>
      <c r="B92" s="144" t="s">
        <v>272</v>
      </c>
      <c r="C92" s="146">
        <v>1719.92427</v>
      </c>
      <c r="D92"/>
      <c r="E92" s="61"/>
      <c r="F92" s="61"/>
      <c r="G92" s="61"/>
      <c r="H92" s="61"/>
    </row>
    <row r="93" spans="1:8" ht="11.25" customHeight="1">
      <c r="A93" s="145">
        <v>52672</v>
      </c>
      <c r="B93" s="144" t="s">
        <v>165</v>
      </c>
      <c r="C93" s="146">
        <v>1447.7413499999998</v>
      </c>
      <c r="D93"/>
      <c r="E93" s="61"/>
      <c r="F93" s="61"/>
      <c r="G93" s="61"/>
      <c r="H93" s="61"/>
    </row>
    <row r="94" spans="1:8" ht="11.25" customHeight="1">
      <c r="A94" s="145">
        <v>52682</v>
      </c>
      <c r="B94" s="144" t="s">
        <v>116</v>
      </c>
      <c r="C94" s="146">
        <v>-270.72180000000003</v>
      </c>
      <c r="D94"/>
      <c r="E94" s="61"/>
      <c r="F94" s="61"/>
      <c r="G94" s="61"/>
      <c r="H94" s="61"/>
    </row>
    <row r="95" spans="1:8" ht="11.25" customHeight="1">
      <c r="A95" s="145">
        <v>52684</v>
      </c>
      <c r="B95" s="144" t="s">
        <v>323</v>
      </c>
      <c r="C95" s="146">
        <v>1221.4192499999999</v>
      </c>
      <c r="D95"/>
      <c r="E95" s="61"/>
      <c r="F95" s="61"/>
      <c r="G95" s="61"/>
      <c r="H95" s="61"/>
    </row>
    <row r="96" spans="1:8" ht="11.25" customHeight="1">
      <c r="A96" s="145">
        <v>52704</v>
      </c>
      <c r="B96" s="144" t="s">
        <v>332</v>
      </c>
      <c r="C96" s="146">
        <v>4608.5846099999999</v>
      </c>
      <c r="D96"/>
      <c r="E96" s="61"/>
      <c r="F96" s="61"/>
      <c r="G96" s="61"/>
      <c r="H96" s="61"/>
    </row>
    <row r="97" spans="1:8" ht="11.25" customHeight="1">
      <c r="A97" s="145">
        <v>52813</v>
      </c>
      <c r="B97" s="144" t="s">
        <v>171</v>
      </c>
      <c r="C97" s="146">
        <v>1119.2204999999999</v>
      </c>
      <c r="D97"/>
      <c r="E97" s="61"/>
      <c r="F97" s="61"/>
      <c r="G97" s="61"/>
      <c r="H97" s="61"/>
    </row>
    <row r="98" spans="1:8" ht="11.25" customHeight="1">
      <c r="A98" s="145">
        <v>52820</v>
      </c>
      <c r="B98" s="144" t="s">
        <v>372</v>
      </c>
      <c r="C98" s="146">
        <v>62.166599999999995</v>
      </c>
      <c r="D98"/>
      <c r="E98" s="61"/>
      <c r="F98" s="61"/>
      <c r="G98" s="61"/>
      <c r="H98" s="61"/>
    </row>
    <row r="99" spans="1:8" ht="11.25" customHeight="1">
      <c r="A99" s="145">
        <v>52821</v>
      </c>
      <c r="B99" s="144" t="s">
        <v>354</v>
      </c>
      <c r="C99" s="146">
        <v>247.82805000000002</v>
      </c>
      <c r="D99"/>
      <c r="E99" s="61"/>
      <c r="F99" s="61"/>
      <c r="G99" s="61"/>
      <c r="H99" s="61"/>
    </row>
    <row r="100" spans="1:8" ht="11.25" customHeight="1">
      <c r="A100" s="145">
        <v>52841</v>
      </c>
      <c r="B100" s="144" t="s">
        <v>279</v>
      </c>
      <c r="C100" s="146">
        <v>3438.5895300000002</v>
      </c>
      <c r="D100"/>
      <c r="E100" s="61"/>
      <c r="F100" s="61"/>
      <c r="G100" s="61"/>
      <c r="H100" s="61"/>
    </row>
    <row r="101" spans="1:8" ht="11.25" customHeight="1">
      <c r="A101" s="145">
        <v>52977</v>
      </c>
      <c r="B101" s="144" t="s">
        <v>346</v>
      </c>
      <c r="C101" s="146">
        <v>42.920999999999992</v>
      </c>
      <c r="D101"/>
      <c r="E101" s="61"/>
      <c r="F101" s="61"/>
      <c r="G101" s="61"/>
      <c r="H101" s="61"/>
    </row>
    <row r="102" spans="1:8" ht="11.25" customHeight="1">
      <c r="A102" s="145">
        <v>52981</v>
      </c>
      <c r="B102" s="144" t="s">
        <v>261</v>
      </c>
      <c r="C102" s="146">
        <v>1823.6452799999997</v>
      </c>
      <c r="D102"/>
      <c r="E102" s="61"/>
      <c r="F102" s="61"/>
      <c r="G102" s="61"/>
      <c r="H102" s="61"/>
    </row>
    <row r="103" spans="1:8" ht="11.25" customHeight="1">
      <c r="A103" s="145">
        <v>53000</v>
      </c>
      <c r="B103" s="144" t="s">
        <v>189</v>
      </c>
      <c r="C103" s="146">
        <v>2328.3775799999999</v>
      </c>
      <c r="D103"/>
      <c r="E103" s="61"/>
      <c r="F103" s="61"/>
      <c r="G103" s="61"/>
      <c r="H103" s="61"/>
    </row>
    <row r="104" spans="1:8" ht="11.25" customHeight="1">
      <c r="A104" s="145">
        <v>53039</v>
      </c>
      <c r="B104" s="144" t="s">
        <v>264</v>
      </c>
      <c r="C104" s="146">
        <v>1459.3401599999997</v>
      </c>
      <c r="D104"/>
      <c r="E104" s="61"/>
      <c r="F104" s="61"/>
      <c r="G104" s="61"/>
      <c r="H104" s="61"/>
    </row>
    <row r="105" spans="1:8" ht="11.25" customHeight="1">
      <c r="A105" s="145">
        <v>53162</v>
      </c>
      <c r="B105" s="144" t="s">
        <v>148</v>
      </c>
      <c r="C105" s="146">
        <v>206.12433000000001</v>
      </c>
      <c r="D105"/>
      <c r="E105" s="61"/>
      <c r="F105" s="61"/>
      <c r="G105" s="61"/>
      <c r="H105" s="61"/>
    </row>
    <row r="106" spans="1:8" ht="11.25" customHeight="1">
      <c r="A106" s="145">
        <v>53190</v>
      </c>
      <c r="B106" s="144" t="s">
        <v>140</v>
      </c>
      <c r="C106" s="146">
        <v>151.53944999999999</v>
      </c>
      <c r="D106"/>
      <c r="E106" s="61"/>
      <c r="F106" s="61"/>
      <c r="G106" s="61"/>
      <c r="H106" s="61"/>
    </row>
    <row r="107" spans="1:8" ht="11.25" customHeight="1">
      <c r="A107" s="145">
        <v>53272</v>
      </c>
      <c r="B107" s="144" t="s">
        <v>456</v>
      </c>
      <c r="C107" s="146">
        <v>165.53579999999999</v>
      </c>
      <c r="D107"/>
      <c r="E107" s="61"/>
      <c r="F107" s="61"/>
      <c r="G107" s="61"/>
      <c r="H107" s="61"/>
    </row>
    <row r="108" spans="1:8" ht="11.25" customHeight="1">
      <c r="A108" s="145">
        <v>53645</v>
      </c>
      <c r="B108" s="144" t="s">
        <v>405</v>
      </c>
      <c r="C108" s="146">
        <v>33.155999999999999</v>
      </c>
      <c r="D108"/>
      <c r="E108" s="61"/>
      <c r="F108" s="61"/>
      <c r="G108" s="61"/>
      <c r="H108" s="61"/>
    </row>
    <row r="109" spans="1:8" ht="11.25" customHeight="1">
      <c r="A109" s="145">
        <v>53676</v>
      </c>
      <c r="B109" s="144" t="s">
        <v>60</v>
      </c>
      <c r="C109" s="146">
        <v>2609.3069999999998</v>
      </c>
      <c r="D109"/>
      <c r="E109" s="61"/>
      <c r="F109" s="61"/>
      <c r="G109" s="61"/>
      <c r="H109" s="61"/>
    </row>
    <row r="110" spans="1:8" ht="11.25" customHeight="1">
      <c r="A110" s="145">
        <v>53762</v>
      </c>
      <c r="B110" s="144" t="s">
        <v>178</v>
      </c>
      <c r="C110" s="146">
        <v>52.269300000000001</v>
      </c>
      <c r="D110"/>
      <c r="E110" s="61"/>
      <c r="F110" s="61"/>
      <c r="G110" s="61"/>
      <c r="H110" s="61"/>
    </row>
    <row r="111" spans="1:8" ht="11.25" customHeight="1">
      <c r="A111" s="145">
        <v>53897</v>
      </c>
      <c r="B111" s="144" t="s">
        <v>329</v>
      </c>
      <c r="C111" s="146">
        <v>132.38819999999998</v>
      </c>
      <c r="D111"/>
      <c r="E111" s="61"/>
      <c r="F111" s="61"/>
      <c r="G111" s="61"/>
      <c r="H111" s="61"/>
    </row>
    <row r="112" spans="1:8" ht="11.25" customHeight="1">
      <c r="A112" s="145">
        <v>53953</v>
      </c>
      <c r="B112" s="144" t="s">
        <v>454</v>
      </c>
      <c r="C112" s="146">
        <v>32.824800000000003</v>
      </c>
      <c r="D112"/>
      <c r="E112" s="61"/>
      <c r="F112" s="61"/>
      <c r="G112" s="61"/>
      <c r="H112" s="61"/>
    </row>
    <row r="113" spans="1:8" ht="11.25" customHeight="1">
      <c r="A113" s="145">
        <v>53954</v>
      </c>
      <c r="B113" s="144" t="s">
        <v>1282</v>
      </c>
      <c r="C113" s="146">
        <v>2244.1312200000002</v>
      </c>
      <c r="D113"/>
      <c r="E113" s="61"/>
      <c r="F113" s="61"/>
      <c r="G113" s="61"/>
      <c r="H113" s="61"/>
    </row>
    <row r="114" spans="1:8" ht="11.25" customHeight="1">
      <c r="A114" s="145">
        <v>53984</v>
      </c>
      <c r="B114" s="144" t="s">
        <v>398</v>
      </c>
      <c r="C114" s="146">
        <v>2532.7883699999998</v>
      </c>
      <c r="D114"/>
      <c r="E114" s="61"/>
      <c r="F114" s="61"/>
      <c r="G114" s="61"/>
      <c r="H114" s="61"/>
    </row>
    <row r="115" spans="1:8" ht="11.25" customHeight="1">
      <c r="A115" s="145">
        <v>53996</v>
      </c>
      <c r="B115" s="144" t="s">
        <v>347</v>
      </c>
      <c r="C115" s="146">
        <v>676.72736999999984</v>
      </c>
      <c r="D115"/>
      <c r="E115" s="61"/>
      <c r="F115" s="61"/>
      <c r="G115" s="61"/>
      <c r="H115" s="61"/>
    </row>
    <row r="116" spans="1:8" ht="11.25" customHeight="1">
      <c r="A116" s="145">
        <v>60151</v>
      </c>
      <c r="B116" s="144" t="s">
        <v>362</v>
      </c>
      <c r="C116" s="146">
        <v>2066.0253299999999</v>
      </c>
      <c r="D116"/>
      <c r="E116" s="61"/>
      <c r="F116" s="61"/>
      <c r="G116" s="61"/>
      <c r="H116" s="61"/>
    </row>
    <row r="117" spans="1:8" ht="11.25" customHeight="1">
      <c r="A117" s="145">
        <v>60172</v>
      </c>
      <c r="B117" s="144" t="s">
        <v>309</v>
      </c>
      <c r="C117" s="146">
        <v>456.99873000000002</v>
      </c>
      <c r="D117"/>
      <c r="E117" s="61"/>
      <c r="F117" s="61"/>
      <c r="G117" s="61"/>
      <c r="H117" s="61"/>
    </row>
    <row r="118" spans="1:8" ht="11.25" customHeight="1">
      <c r="A118" s="145">
        <v>60183</v>
      </c>
      <c r="B118" s="144" t="s">
        <v>360</v>
      </c>
      <c r="C118" s="146">
        <v>581.16224999999997</v>
      </c>
      <c r="D118"/>
      <c r="E118" s="61"/>
      <c r="F118" s="61"/>
      <c r="G118" s="61"/>
      <c r="H118" s="61"/>
    </row>
    <row r="119" spans="1:8" ht="11.25" customHeight="1">
      <c r="A119" s="145">
        <v>60248</v>
      </c>
      <c r="B119" s="144" t="s">
        <v>366</v>
      </c>
      <c r="C119" s="146">
        <v>1028.0661</v>
      </c>
      <c r="D119"/>
      <c r="E119" s="61"/>
      <c r="F119" s="61"/>
      <c r="G119" s="61"/>
      <c r="H119" s="61"/>
    </row>
    <row r="120" spans="1:8" ht="11.25" customHeight="1">
      <c r="A120" s="145">
        <v>60281</v>
      </c>
      <c r="B120" s="144" t="s">
        <v>412</v>
      </c>
      <c r="C120" s="146">
        <v>331.81110000000001</v>
      </c>
      <c r="D120"/>
      <c r="E120" s="61"/>
      <c r="F120" s="61"/>
      <c r="G120" s="61"/>
      <c r="H120" s="61"/>
    </row>
    <row r="121" spans="1:8" ht="11.25" customHeight="1">
      <c r="A121" s="145">
        <v>60305</v>
      </c>
      <c r="B121" s="144" t="s">
        <v>300</v>
      </c>
      <c r="C121" s="146">
        <v>140.36129999999997</v>
      </c>
      <c r="D121"/>
      <c r="E121" s="61"/>
      <c r="F121" s="61"/>
      <c r="G121" s="61"/>
      <c r="H121" s="61"/>
    </row>
    <row r="122" spans="1:8" ht="11.25" customHeight="1">
      <c r="A122" s="145">
        <v>60308</v>
      </c>
      <c r="B122" s="144" t="s">
        <v>1217</v>
      </c>
      <c r="C122" s="146">
        <v>504.1902</v>
      </c>
      <c r="D122"/>
      <c r="E122" s="61"/>
      <c r="F122" s="61"/>
      <c r="G122" s="61"/>
      <c r="H122" s="61"/>
    </row>
    <row r="123" spans="1:8" ht="11.25" customHeight="1">
      <c r="A123" s="145">
        <v>60338</v>
      </c>
      <c r="B123" s="144" t="s">
        <v>202</v>
      </c>
      <c r="C123" s="146">
        <v>3501.5069399999998</v>
      </c>
      <c r="D123"/>
      <c r="E123" s="61"/>
      <c r="F123" s="61"/>
      <c r="G123" s="61"/>
      <c r="H123" s="61"/>
    </row>
    <row r="124" spans="1:8" ht="11.25" customHeight="1">
      <c r="A124" s="145">
        <v>60340</v>
      </c>
      <c r="B124" s="144" t="s">
        <v>201</v>
      </c>
      <c r="C124" s="146">
        <v>2484.8225400000001</v>
      </c>
      <c r="D124"/>
      <c r="E124" s="61"/>
      <c r="F124" s="61"/>
      <c r="G124" s="61"/>
      <c r="H124" s="61"/>
    </row>
    <row r="125" spans="1:8" ht="11.25" customHeight="1">
      <c r="A125" s="145">
        <v>60347</v>
      </c>
      <c r="B125" s="144" t="s">
        <v>17</v>
      </c>
      <c r="C125" s="146">
        <v>540.53942999999992</v>
      </c>
      <c r="D125"/>
      <c r="E125" s="61"/>
      <c r="F125" s="61"/>
      <c r="G125" s="61"/>
      <c r="H125" s="61"/>
    </row>
    <row r="126" spans="1:8" ht="11.25" customHeight="1">
      <c r="A126" s="145">
        <v>60349</v>
      </c>
      <c r="B126" s="144" t="s">
        <v>14</v>
      </c>
      <c r="C126" s="146">
        <v>931.64600999999993</v>
      </c>
      <c r="D126"/>
      <c r="E126" s="61"/>
      <c r="F126" s="61"/>
      <c r="G126" s="61"/>
      <c r="H126" s="61"/>
    </row>
    <row r="127" spans="1:8" ht="11.25" customHeight="1">
      <c r="A127" s="145">
        <v>60352</v>
      </c>
      <c r="B127" s="144" t="s">
        <v>20</v>
      </c>
      <c r="C127" s="146">
        <v>284.61323999999996</v>
      </c>
      <c r="D127"/>
      <c r="E127" s="61"/>
      <c r="F127" s="61"/>
      <c r="G127" s="61"/>
      <c r="H127" s="61"/>
    </row>
    <row r="128" spans="1:8" ht="11.25" customHeight="1">
      <c r="A128" s="145">
        <v>60353</v>
      </c>
      <c r="B128" s="144" t="s">
        <v>8</v>
      </c>
      <c r="C128" s="146">
        <v>468.25608</v>
      </c>
      <c r="D128"/>
      <c r="E128" s="61"/>
      <c r="F128" s="61"/>
      <c r="G128" s="61"/>
      <c r="H128" s="61"/>
    </row>
    <row r="129" spans="1:8" ht="11.25" customHeight="1">
      <c r="A129" s="145">
        <v>60361</v>
      </c>
      <c r="B129" s="144" t="s">
        <v>18</v>
      </c>
      <c r="C129" s="146">
        <v>1310.61645</v>
      </c>
      <c r="D129"/>
      <c r="E129" s="61"/>
      <c r="F129" s="61"/>
      <c r="G129" s="61"/>
      <c r="H129" s="61"/>
    </row>
    <row r="130" spans="1:8" ht="11.25" customHeight="1">
      <c r="A130" s="145">
        <v>60363</v>
      </c>
      <c r="B130" s="144" t="s">
        <v>1320</v>
      </c>
      <c r="C130" s="146">
        <v>347.88734999999997</v>
      </c>
      <c r="D130"/>
      <c r="E130" s="61"/>
      <c r="F130" s="61"/>
      <c r="G130" s="61"/>
      <c r="H130" s="61"/>
    </row>
    <row r="131" spans="1:8" ht="11.25" customHeight="1">
      <c r="A131" s="145">
        <v>60367</v>
      </c>
      <c r="B131" s="144" t="s">
        <v>9</v>
      </c>
      <c r="C131" s="146">
        <v>975</v>
      </c>
      <c r="D131"/>
      <c r="E131" s="61"/>
      <c r="F131" s="61"/>
      <c r="G131" s="61"/>
      <c r="H131" s="61"/>
    </row>
    <row r="132" spans="1:8" ht="11.25" customHeight="1">
      <c r="A132" s="145">
        <v>60368</v>
      </c>
      <c r="B132" s="144" t="s">
        <v>16</v>
      </c>
      <c r="C132" s="146">
        <v>289.03460999999999</v>
      </c>
      <c r="D132"/>
      <c r="E132" s="61"/>
      <c r="F132" s="61"/>
      <c r="G132" s="61"/>
      <c r="H132" s="61"/>
    </row>
    <row r="133" spans="1:8" ht="11.25" customHeight="1">
      <c r="A133" s="145">
        <v>60369</v>
      </c>
      <c r="B133" s="144" t="s">
        <v>380</v>
      </c>
      <c r="C133" s="146">
        <v>850.09167000000002</v>
      </c>
      <c r="D133"/>
      <c r="E133" s="61"/>
      <c r="F133" s="61"/>
      <c r="G133" s="61"/>
      <c r="H133" s="61"/>
    </row>
    <row r="134" spans="1:8" ht="11.25" customHeight="1">
      <c r="A134" s="145">
        <v>60376</v>
      </c>
      <c r="B134" s="144" t="s">
        <v>5</v>
      </c>
      <c r="C134" s="146">
        <v>76.96844999999999</v>
      </c>
      <c r="D134"/>
      <c r="E134" s="61"/>
      <c r="F134" s="61"/>
      <c r="G134" s="61"/>
      <c r="H134" s="61"/>
    </row>
    <row r="135" spans="1:8" ht="11.25" customHeight="1">
      <c r="A135" s="145">
        <v>60387</v>
      </c>
      <c r="B135" s="144" t="s">
        <v>336</v>
      </c>
      <c r="C135" s="146">
        <v>731.55179999999996</v>
      </c>
      <c r="D135"/>
      <c r="E135" s="61"/>
      <c r="F135" s="61"/>
      <c r="G135" s="61"/>
      <c r="H135" s="61"/>
    </row>
    <row r="136" spans="1:8" ht="11.25" customHeight="1">
      <c r="A136" s="145">
        <v>60420</v>
      </c>
      <c r="B136" s="144" t="s">
        <v>277</v>
      </c>
      <c r="C136" s="146">
        <v>161.52672000000001</v>
      </c>
      <c r="D136"/>
      <c r="E136" s="61"/>
      <c r="F136" s="61"/>
      <c r="G136" s="61"/>
      <c r="H136" s="61"/>
    </row>
    <row r="137" spans="1:8" ht="11.25" customHeight="1">
      <c r="A137" s="145">
        <v>60428</v>
      </c>
      <c r="B137" s="144" t="s">
        <v>447</v>
      </c>
      <c r="C137" s="146">
        <v>1662.37212</v>
      </c>
      <c r="D137"/>
      <c r="E137" s="61"/>
      <c r="F137" s="61"/>
      <c r="G137" s="61"/>
      <c r="H137" s="61"/>
    </row>
    <row r="138" spans="1:8" ht="11.25" customHeight="1">
      <c r="A138" s="145">
        <v>60483</v>
      </c>
      <c r="B138" s="144" t="s">
        <v>457</v>
      </c>
      <c r="C138" s="146">
        <v>1586.4857999999999</v>
      </c>
      <c r="D138"/>
      <c r="E138" s="61"/>
      <c r="F138" s="61"/>
      <c r="G138" s="61"/>
      <c r="H138" s="61"/>
    </row>
    <row r="139" spans="1:8" ht="11.25" customHeight="1">
      <c r="A139" s="145">
        <v>60513</v>
      </c>
      <c r="B139" s="144" t="s">
        <v>109</v>
      </c>
      <c r="C139" s="146">
        <v>1116.00477</v>
      </c>
      <c r="D139"/>
      <c r="E139" s="61"/>
      <c r="F139" s="61"/>
      <c r="G139" s="61"/>
      <c r="H139" s="61"/>
    </row>
    <row r="140" spans="1:8" ht="11.25" customHeight="1">
      <c r="A140" s="145">
        <v>60539</v>
      </c>
      <c r="B140" s="144" t="s">
        <v>205</v>
      </c>
      <c r="C140" s="146">
        <v>499.22090999999995</v>
      </c>
      <c r="D140"/>
      <c r="E140" s="61"/>
      <c r="F140" s="61"/>
      <c r="G140" s="61"/>
      <c r="H140" s="61"/>
    </row>
    <row r="141" spans="1:8" ht="11.25" customHeight="1">
      <c r="A141" s="145">
        <v>60546</v>
      </c>
      <c r="B141" s="144" t="s">
        <v>235</v>
      </c>
      <c r="C141" s="146">
        <v>1179.5172</v>
      </c>
      <c r="D141"/>
      <c r="E141" s="61"/>
      <c r="F141" s="61"/>
      <c r="G141" s="61"/>
      <c r="H141" s="61"/>
    </row>
    <row r="142" spans="1:8" ht="11.25" customHeight="1">
      <c r="A142" s="145">
        <v>60581</v>
      </c>
      <c r="B142" s="144" t="s">
        <v>187</v>
      </c>
      <c r="C142" s="146">
        <v>920.93309999999997</v>
      </c>
      <c r="D142"/>
      <c r="E142" s="61"/>
      <c r="F142" s="61"/>
      <c r="G142" s="61"/>
      <c r="H142" s="61"/>
    </row>
    <row r="143" spans="1:8" ht="11.25" customHeight="1">
      <c r="A143" s="145">
        <v>60603</v>
      </c>
      <c r="B143" s="144" t="s">
        <v>282</v>
      </c>
      <c r="C143" s="146">
        <v>391.92644999999999</v>
      </c>
      <c r="D143"/>
      <c r="E143" s="61"/>
      <c r="F143" s="61"/>
      <c r="G143" s="61"/>
      <c r="H143" s="61"/>
    </row>
    <row r="144" spans="1:8" ht="11.25" customHeight="1">
      <c r="A144" s="145">
        <v>60630</v>
      </c>
      <c r="B144" s="144" t="s">
        <v>438</v>
      </c>
      <c r="C144" s="146">
        <v>828.96284999999989</v>
      </c>
      <c r="D144"/>
      <c r="E144" s="61"/>
      <c r="F144" s="61"/>
      <c r="G144" s="61"/>
      <c r="H144" s="61"/>
    </row>
    <row r="145" spans="1:8" ht="11.25" customHeight="1">
      <c r="A145" s="145">
        <v>60659</v>
      </c>
      <c r="B145" s="144" t="s">
        <v>316</v>
      </c>
      <c r="C145" s="146">
        <v>959.00313000000006</v>
      </c>
      <c r="D145"/>
      <c r="E145" s="61"/>
      <c r="F145" s="61"/>
      <c r="G145" s="61"/>
      <c r="H145" s="61"/>
    </row>
    <row r="146" spans="1:8" ht="11.25" customHeight="1">
      <c r="A146" s="145">
        <v>60686</v>
      </c>
      <c r="B146" s="144" t="s">
        <v>374</v>
      </c>
      <c r="C146" s="146">
        <v>2491.4838599999998</v>
      </c>
      <c r="D146"/>
      <c r="E146" s="61"/>
      <c r="F146" s="61"/>
      <c r="G146" s="61"/>
      <c r="H146" s="61"/>
    </row>
    <row r="147" spans="1:8" ht="11.25" customHeight="1">
      <c r="A147" s="145">
        <v>60716</v>
      </c>
      <c r="B147" s="144" t="s">
        <v>149</v>
      </c>
      <c r="C147" s="146">
        <v>82.182270000000003</v>
      </c>
      <c r="D147"/>
      <c r="E147" s="61"/>
      <c r="F147" s="61"/>
      <c r="G147" s="61"/>
      <c r="H147" s="61"/>
    </row>
    <row r="148" spans="1:8" ht="11.25" customHeight="1">
      <c r="A148" s="145">
        <v>60732</v>
      </c>
      <c r="B148" s="144" t="s">
        <v>174</v>
      </c>
      <c r="C148" s="146">
        <v>430.68906000000004</v>
      </c>
      <c r="D148"/>
      <c r="E148" s="61"/>
      <c r="F148" s="61"/>
      <c r="G148" s="61"/>
      <c r="H148" s="61"/>
    </row>
    <row r="149" spans="1:8" ht="11.25" customHeight="1">
      <c r="A149" s="145">
        <v>60793</v>
      </c>
      <c r="B149" s="144" t="s">
        <v>351</v>
      </c>
      <c r="C149" s="146">
        <v>1571.4752399999998</v>
      </c>
      <c r="D149"/>
      <c r="E149" s="61"/>
      <c r="F149" s="61"/>
      <c r="G149" s="61"/>
      <c r="H149" s="61"/>
    </row>
    <row r="150" spans="1:8" ht="11.25" customHeight="1">
      <c r="A150" s="145">
        <v>60851</v>
      </c>
      <c r="B150" s="144" t="s">
        <v>248</v>
      </c>
      <c r="C150" s="146">
        <v>372.09204000000005</v>
      </c>
      <c r="D150"/>
      <c r="E150" s="61"/>
      <c r="F150" s="61"/>
      <c r="G150" s="61"/>
      <c r="H150" s="61"/>
    </row>
    <row r="151" spans="1:8" ht="11.25" customHeight="1">
      <c r="A151" s="145">
        <v>60858</v>
      </c>
      <c r="B151" s="144" t="s">
        <v>237</v>
      </c>
      <c r="C151" s="146">
        <v>2182.4896800000001</v>
      </c>
      <c r="D151"/>
      <c r="E151" s="61"/>
      <c r="F151" s="61"/>
      <c r="G151" s="61"/>
      <c r="H151" s="61"/>
    </row>
    <row r="152" spans="1:8" ht="11.25" customHeight="1">
      <c r="A152" s="145">
        <v>60861</v>
      </c>
      <c r="B152" s="144" t="s">
        <v>219</v>
      </c>
      <c r="C152" s="146">
        <v>175.64043000000001</v>
      </c>
      <c r="D152"/>
      <c r="E152" s="61"/>
      <c r="F152" s="61"/>
      <c r="G152" s="61"/>
      <c r="H152" s="61"/>
    </row>
    <row r="153" spans="1:8" ht="11.25" customHeight="1">
      <c r="A153" s="145">
        <v>60876</v>
      </c>
      <c r="B153" s="144" t="s">
        <v>341</v>
      </c>
      <c r="C153" s="146">
        <v>267.11595</v>
      </c>
      <c r="D153"/>
      <c r="E153" s="61"/>
      <c r="F153" s="61"/>
      <c r="G153" s="61"/>
      <c r="H153" s="61"/>
    </row>
    <row r="154" spans="1:8" ht="11.25" customHeight="1">
      <c r="A154" s="145">
        <v>60895</v>
      </c>
      <c r="B154" s="144" t="s">
        <v>244</v>
      </c>
      <c r="C154" s="146">
        <v>1905.2514385859999</v>
      </c>
      <c r="D154"/>
      <c r="E154" s="61"/>
      <c r="F154" s="61"/>
      <c r="G154" s="61"/>
      <c r="H154" s="61"/>
    </row>
    <row r="155" spans="1:8" ht="11.25" customHeight="1">
      <c r="A155" s="145">
        <v>60910</v>
      </c>
      <c r="B155" s="144" t="s">
        <v>338</v>
      </c>
      <c r="C155" s="146">
        <v>1670.412</v>
      </c>
      <c r="D155"/>
      <c r="E155" s="61"/>
      <c r="F155" s="61"/>
      <c r="G155" s="61"/>
      <c r="H155" s="61"/>
    </row>
    <row r="156" spans="1:8" ht="11.25" customHeight="1">
      <c r="A156" s="145">
        <v>60919</v>
      </c>
      <c r="B156" s="144" t="s">
        <v>297</v>
      </c>
      <c r="C156" s="146">
        <v>1573.5024599999999</v>
      </c>
      <c r="D156"/>
      <c r="E156" s="61"/>
      <c r="F156" s="61"/>
      <c r="G156" s="61"/>
      <c r="H156" s="61"/>
    </row>
    <row r="157" spans="1:8" ht="11.25" customHeight="1">
      <c r="A157" s="145">
        <v>60946</v>
      </c>
      <c r="B157" s="144" t="s">
        <v>204</v>
      </c>
      <c r="C157" s="146">
        <v>170.13585</v>
      </c>
      <c r="D157"/>
      <c r="E157" s="61"/>
      <c r="F157" s="61"/>
      <c r="G157" s="61"/>
      <c r="H157" s="61"/>
    </row>
    <row r="158" spans="1:8" ht="11.25" customHeight="1">
      <c r="A158" s="145">
        <v>60992</v>
      </c>
      <c r="B158" s="144" t="s">
        <v>431</v>
      </c>
      <c r="C158" s="146">
        <v>469.54259999999999</v>
      </c>
      <c r="D158"/>
      <c r="E158" s="61"/>
      <c r="F158" s="61"/>
      <c r="G158" s="61"/>
      <c r="H158" s="61"/>
    </row>
    <row r="159" spans="1:8" ht="11.25" customHeight="1">
      <c r="A159" s="145">
        <v>61068</v>
      </c>
      <c r="B159" s="144" t="s">
        <v>348</v>
      </c>
      <c r="C159" s="146">
        <v>44.631449999999994</v>
      </c>
      <c r="D159"/>
      <c r="E159" s="61"/>
      <c r="F159" s="61"/>
      <c r="G159" s="61"/>
      <c r="H159" s="61"/>
    </row>
    <row r="160" spans="1:8" ht="11.25" customHeight="1">
      <c r="A160" s="145">
        <v>61087</v>
      </c>
      <c r="B160" s="144" t="s">
        <v>177</v>
      </c>
      <c r="C160" s="146">
        <v>961.84934999999996</v>
      </c>
      <c r="D160"/>
      <c r="E160" s="61"/>
      <c r="F160" s="61"/>
      <c r="G160" s="61"/>
      <c r="H160" s="61"/>
    </row>
    <row r="161" spans="1:8" ht="11.25" customHeight="1">
      <c r="A161" s="145">
        <v>61094</v>
      </c>
      <c r="B161" s="144" t="s">
        <v>210</v>
      </c>
      <c r="C161" s="146">
        <v>48.008699999999997</v>
      </c>
      <c r="D161"/>
      <c r="E161" s="61"/>
      <c r="F161" s="61"/>
      <c r="G161" s="61"/>
      <c r="H161" s="61"/>
    </row>
    <row r="162" spans="1:8" ht="11.25" customHeight="1">
      <c r="A162" s="145">
        <v>61096</v>
      </c>
      <c r="B162" s="144" t="s">
        <v>154</v>
      </c>
      <c r="C162" s="146">
        <v>614.58974999999987</v>
      </c>
      <c r="D162"/>
      <c r="E162" s="61"/>
      <c r="F162" s="61"/>
      <c r="G162" s="61"/>
      <c r="H162" s="61"/>
    </row>
    <row r="163" spans="1:8" ht="11.25" customHeight="1">
      <c r="A163" s="145">
        <v>61115</v>
      </c>
      <c r="B163" s="144" t="s">
        <v>114</v>
      </c>
      <c r="C163" s="146">
        <v>2558.0371799999994</v>
      </c>
      <c r="D163"/>
      <c r="E163" s="61"/>
      <c r="F163" s="61"/>
      <c r="G163" s="61"/>
      <c r="H163" s="61"/>
    </row>
    <row r="164" spans="1:8" ht="11.25" customHeight="1">
      <c r="A164" s="145">
        <v>61165</v>
      </c>
      <c r="B164" s="144" t="s">
        <v>19</v>
      </c>
      <c r="C164" s="146">
        <v>-306.43428000000006</v>
      </c>
      <c r="D164"/>
      <c r="E164" s="61"/>
      <c r="F164" s="61"/>
      <c r="G164" s="61"/>
      <c r="H164" s="61"/>
    </row>
    <row r="165" spans="1:8" ht="11.25" customHeight="1">
      <c r="A165" s="145">
        <v>61167</v>
      </c>
      <c r="B165" s="144" t="s">
        <v>394</v>
      </c>
      <c r="C165" s="146">
        <v>2393.5856100000001</v>
      </c>
      <c r="D165"/>
      <c r="E165" s="61"/>
      <c r="F165" s="61"/>
      <c r="G165" s="61"/>
      <c r="H165" s="61"/>
    </row>
    <row r="166" spans="1:8" ht="11.25" customHeight="1">
      <c r="A166" s="145">
        <v>61220</v>
      </c>
      <c r="B166" s="144" t="s">
        <v>276</v>
      </c>
      <c r="C166" s="146">
        <v>2400.5220899999999</v>
      </c>
      <c r="D166"/>
      <c r="E166" s="61"/>
      <c r="F166" s="61"/>
      <c r="G166" s="61"/>
      <c r="H166" s="61"/>
    </row>
    <row r="167" spans="1:8" ht="11.25" customHeight="1">
      <c r="A167" s="145">
        <v>61230</v>
      </c>
      <c r="B167" s="144" t="s">
        <v>194</v>
      </c>
      <c r="C167" s="146">
        <v>605.52413999999999</v>
      </c>
      <c r="D167"/>
      <c r="E167" s="61"/>
      <c r="F167" s="61"/>
      <c r="G167" s="61"/>
      <c r="H167" s="61"/>
    </row>
    <row r="168" spans="1:8" ht="11.25" customHeight="1">
      <c r="A168" s="145">
        <v>61252</v>
      </c>
      <c r="B168" s="144" t="s">
        <v>331</v>
      </c>
      <c r="C168" s="146">
        <v>59.908470000000008</v>
      </c>
      <c r="D168"/>
      <c r="E168" s="61"/>
      <c r="F168" s="61"/>
      <c r="G168" s="61"/>
      <c r="H168" s="61"/>
    </row>
    <row r="169" spans="1:8" ht="11.25" customHeight="1">
      <c r="A169" s="145">
        <v>61308</v>
      </c>
      <c r="B169" s="144" t="s">
        <v>310</v>
      </c>
      <c r="C169" s="146">
        <v>222.05774999999997</v>
      </c>
      <c r="D169"/>
      <c r="E169" s="61"/>
      <c r="F169" s="61"/>
      <c r="G169" s="61"/>
      <c r="H169" s="61"/>
    </row>
    <row r="170" spans="1:8" ht="11.25" customHeight="1">
      <c r="A170" s="145">
        <v>61373</v>
      </c>
      <c r="B170" s="144" t="s">
        <v>258</v>
      </c>
      <c r="C170" s="146">
        <v>284.19392999999997</v>
      </c>
      <c r="D170"/>
      <c r="E170" s="61"/>
      <c r="F170" s="61"/>
      <c r="G170" s="61"/>
      <c r="H170" s="61"/>
    </row>
    <row r="171" spans="1:8" ht="11.25" customHeight="1">
      <c r="A171" s="145">
        <v>61422</v>
      </c>
      <c r="B171" s="144" t="s">
        <v>262</v>
      </c>
      <c r="C171" s="146">
        <v>3974.1558190800001</v>
      </c>
      <c r="D171"/>
      <c r="E171" s="61"/>
      <c r="F171" s="61"/>
      <c r="G171" s="61"/>
      <c r="H171" s="61"/>
    </row>
    <row r="172" spans="1:8" ht="11.25" customHeight="1">
      <c r="A172" s="145">
        <v>61428</v>
      </c>
      <c r="B172" s="144" t="s">
        <v>230</v>
      </c>
      <c r="C172" s="146">
        <v>1165.2906600000001</v>
      </c>
      <c r="D172"/>
      <c r="E172" s="61"/>
      <c r="F172" s="61"/>
      <c r="G172" s="61"/>
      <c r="H172" s="61"/>
    </row>
    <row r="173" spans="1:8" ht="11.25" customHeight="1">
      <c r="A173" s="145">
        <v>61445</v>
      </c>
      <c r="B173" s="144" t="s">
        <v>82</v>
      </c>
      <c r="C173" s="146">
        <v>2418.6032999999998</v>
      </c>
      <c r="D173"/>
      <c r="E173" s="61"/>
      <c r="F173" s="61"/>
      <c r="G173" s="61"/>
      <c r="H173" s="61"/>
    </row>
    <row r="174" spans="1:8" ht="11.25" customHeight="1">
      <c r="A174" s="145">
        <v>61477</v>
      </c>
      <c r="B174" s="144" t="s">
        <v>439</v>
      </c>
      <c r="C174" s="146">
        <v>478.80057000000005</v>
      </c>
      <c r="D174"/>
      <c r="E174" s="61"/>
      <c r="F174" s="61"/>
      <c r="G174" s="61"/>
      <c r="H174" s="61"/>
    </row>
    <row r="175" spans="1:8" ht="11.25" customHeight="1">
      <c r="A175" s="145">
        <v>61511</v>
      </c>
      <c r="B175" s="144" t="s">
        <v>211</v>
      </c>
      <c r="C175" s="146">
        <v>282.54389999999995</v>
      </c>
      <c r="D175"/>
      <c r="E175" s="61"/>
      <c r="F175" s="61"/>
      <c r="G175" s="61"/>
      <c r="H175" s="61"/>
    </row>
    <row r="176" spans="1:8" ht="11.25" customHeight="1">
      <c r="A176" s="145">
        <v>61539</v>
      </c>
      <c r="B176" s="144" t="s">
        <v>173</v>
      </c>
      <c r="C176" s="146">
        <v>28.267199999999999</v>
      </c>
      <c r="D176"/>
      <c r="E176" s="61"/>
      <c r="F176" s="61"/>
      <c r="G176" s="61"/>
      <c r="H176" s="61"/>
    </row>
    <row r="177" spans="1:8" ht="11.25" customHeight="1">
      <c r="A177" s="145">
        <v>61553</v>
      </c>
      <c r="B177" s="144" t="s">
        <v>193</v>
      </c>
      <c r="C177" s="146">
        <v>5060.8027499999998</v>
      </c>
      <c r="D177"/>
      <c r="E177" s="61"/>
      <c r="F177" s="61"/>
      <c r="G177" s="61"/>
      <c r="H177" s="61"/>
    </row>
    <row r="178" spans="1:8" ht="11.25" customHeight="1">
      <c r="A178" s="145">
        <v>61600</v>
      </c>
      <c r="B178" s="144" t="s">
        <v>469</v>
      </c>
      <c r="C178" s="146">
        <v>545.06999999999994</v>
      </c>
      <c r="D178"/>
      <c r="E178" s="61"/>
      <c r="F178" s="61"/>
      <c r="G178" s="61"/>
      <c r="H178" s="61"/>
    </row>
    <row r="179" spans="1:8" ht="11.25" customHeight="1">
      <c r="A179" s="145">
        <v>61614</v>
      </c>
      <c r="B179" s="144" t="s">
        <v>1223</v>
      </c>
      <c r="C179" s="146">
        <v>20.435849999999999</v>
      </c>
      <c r="D179"/>
      <c r="E179" s="61"/>
      <c r="F179" s="61"/>
      <c r="G179" s="61"/>
      <c r="H179" s="61"/>
    </row>
    <row r="180" spans="1:8" ht="11.25" customHeight="1">
      <c r="A180" s="145">
        <v>61633</v>
      </c>
      <c r="B180" s="144" t="s">
        <v>103</v>
      </c>
      <c r="C180" s="146">
        <v>22.571549999999995</v>
      </c>
      <c r="D180"/>
      <c r="E180" s="61"/>
      <c r="F180" s="61"/>
      <c r="G180" s="61"/>
      <c r="H180" s="61"/>
    </row>
    <row r="181" spans="1:8" ht="11.25" customHeight="1">
      <c r="A181" s="145">
        <v>61637</v>
      </c>
      <c r="B181" s="144" t="s">
        <v>321</v>
      </c>
      <c r="C181" s="146">
        <v>1280.3126099999997</v>
      </c>
      <c r="D181"/>
      <c r="E181" s="61"/>
      <c r="F181" s="61"/>
      <c r="G181" s="61"/>
      <c r="H181" s="61"/>
    </row>
    <row r="182" spans="1:8" ht="11.25" customHeight="1">
      <c r="A182" s="145">
        <v>61779</v>
      </c>
      <c r="B182" s="144" t="s">
        <v>395</v>
      </c>
      <c r="C182" s="146">
        <v>53.562749999999994</v>
      </c>
      <c r="D182"/>
      <c r="E182" s="61"/>
      <c r="F182" s="61"/>
      <c r="G182" s="61"/>
      <c r="H182" s="61"/>
    </row>
    <row r="183" spans="1:8" ht="11.25" customHeight="1">
      <c r="A183" s="145">
        <v>61786</v>
      </c>
      <c r="B183" s="144" t="s">
        <v>26</v>
      </c>
      <c r="C183" s="146">
        <v>526.68119999999999</v>
      </c>
      <c r="D183"/>
      <c r="E183" s="61"/>
      <c r="F183" s="61"/>
      <c r="G183" s="61"/>
      <c r="H183" s="61"/>
    </row>
    <row r="184" spans="1:8" ht="11.25" customHeight="1">
      <c r="A184" s="145">
        <v>61797</v>
      </c>
      <c r="B184" s="144" t="s">
        <v>28</v>
      </c>
      <c r="C184" s="146">
        <v>1730.1713399999999</v>
      </c>
      <c r="D184"/>
      <c r="E184" s="61"/>
      <c r="F184" s="61"/>
      <c r="G184" s="61"/>
      <c r="H184" s="61"/>
    </row>
    <row r="185" spans="1:8" ht="11.25" customHeight="1">
      <c r="A185" s="145">
        <v>61815</v>
      </c>
      <c r="B185" s="144" t="s">
        <v>1156</v>
      </c>
      <c r="C185" s="146">
        <v>577.33727499999986</v>
      </c>
      <c r="D185"/>
      <c r="E185" s="61"/>
      <c r="F185" s="61"/>
      <c r="G185" s="61"/>
      <c r="H185" s="61"/>
    </row>
    <row r="186" spans="1:8" ht="11.25" customHeight="1">
      <c r="A186" s="145">
        <v>61839</v>
      </c>
      <c r="B186" s="144" t="s">
        <v>142</v>
      </c>
      <c r="C186" s="146">
        <v>449.76911999999993</v>
      </c>
      <c r="D186"/>
      <c r="E186" s="61"/>
      <c r="F186" s="61"/>
      <c r="G186" s="61"/>
      <c r="H186" s="61"/>
    </row>
    <row r="187" spans="1:8" ht="11.25" customHeight="1">
      <c r="A187" s="145">
        <v>61884</v>
      </c>
      <c r="B187" s="144" t="s">
        <v>368</v>
      </c>
      <c r="C187" s="146">
        <v>895.78067999999996</v>
      </c>
      <c r="D187"/>
      <c r="E187" s="61"/>
      <c r="F187" s="61"/>
      <c r="G187" s="61"/>
      <c r="H187" s="61"/>
    </row>
    <row r="188" spans="1:8" ht="11.25" customHeight="1">
      <c r="A188" s="145">
        <v>61919</v>
      </c>
      <c r="B188" s="144" t="s">
        <v>330</v>
      </c>
      <c r="C188" s="146">
        <v>904.34591999999998</v>
      </c>
      <c r="D188"/>
      <c r="E188" s="61"/>
      <c r="F188" s="61"/>
      <c r="G188" s="61"/>
      <c r="H188" s="61"/>
    </row>
    <row r="189" spans="1:8" ht="11.25" customHeight="1">
      <c r="A189" s="145">
        <v>61948</v>
      </c>
      <c r="B189" s="144" t="s">
        <v>415</v>
      </c>
      <c r="C189" s="146">
        <v>1159.6677300000001</v>
      </c>
      <c r="D189"/>
      <c r="E189" s="61"/>
      <c r="F189" s="61"/>
      <c r="G189" s="61"/>
      <c r="H189" s="61"/>
    </row>
    <row r="190" spans="1:8" ht="11.25" customHeight="1">
      <c r="A190" s="145">
        <v>62051</v>
      </c>
      <c r="B190" s="144" t="s">
        <v>335</v>
      </c>
      <c r="C190" s="146">
        <v>1684.98966</v>
      </c>
      <c r="D190"/>
      <c r="E190" s="61"/>
      <c r="F190" s="61"/>
      <c r="G190" s="61"/>
      <c r="H190" s="61"/>
    </row>
    <row r="191" spans="1:8" ht="11.25" customHeight="1">
      <c r="A191" s="145">
        <v>62071</v>
      </c>
      <c r="B191" s="144" t="s">
        <v>92</v>
      </c>
      <c r="C191" s="146">
        <v>2705.8205400000006</v>
      </c>
      <c r="D191"/>
      <c r="E191" s="61"/>
      <c r="F191" s="61"/>
      <c r="G191" s="61"/>
      <c r="H191" s="61"/>
    </row>
    <row r="192" spans="1:8" ht="11.25" customHeight="1">
      <c r="A192" s="145">
        <v>62072</v>
      </c>
      <c r="B192" s="144" t="s">
        <v>93</v>
      </c>
      <c r="C192" s="146">
        <v>245.52599999999995</v>
      </c>
      <c r="D192"/>
      <c r="E192" s="61"/>
      <c r="F192" s="61"/>
      <c r="G192" s="61"/>
      <c r="H192" s="61"/>
    </row>
    <row r="193" spans="1:8" ht="11.25" customHeight="1">
      <c r="A193" s="145">
        <v>62089</v>
      </c>
      <c r="B193" s="144" t="s">
        <v>367</v>
      </c>
      <c r="C193" s="146">
        <v>108.73277999999999</v>
      </c>
      <c r="D193"/>
      <c r="E193" s="61"/>
      <c r="F193" s="61"/>
      <c r="G193" s="61"/>
      <c r="H193" s="61"/>
    </row>
    <row r="194" spans="1:8" ht="11.25" customHeight="1">
      <c r="A194" s="145">
        <v>62134</v>
      </c>
      <c r="B194" s="144" t="s">
        <v>97</v>
      </c>
      <c r="C194" s="146">
        <v>289.65560999999997</v>
      </c>
      <c r="D194"/>
      <c r="E194" s="61"/>
      <c r="F194" s="61"/>
      <c r="G194" s="61"/>
      <c r="H194" s="61"/>
    </row>
    <row r="195" spans="1:8" ht="11.25" customHeight="1">
      <c r="A195" s="145">
        <v>62156</v>
      </c>
      <c r="B195" s="144" t="s">
        <v>459</v>
      </c>
      <c r="C195" s="146">
        <v>1175.9074499999999</v>
      </c>
      <c r="D195"/>
      <c r="E195" s="61"/>
      <c r="F195" s="61"/>
      <c r="G195" s="61"/>
      <c r="H195" s="61"/>
    </row>
    <row r="196" spans="1:8" ht="11.25" customHeight="1">
      <c r="A196" s="145">
        <v>62181</v>
      </c>
      <c r="B196" s="144" t="s">
        <v>1298</v>
      </c>
      <c r="C196" s="146">
        <v>1333.1853000000001</v>
      </c>
      <c r="D196"/>
      <c r="E196" s="61"/>
      <c r="F196" s="61"/>
      <c r="G196" s="61"/>
      <c r="H196" s="61"/>
    </row>
    <row r="197" spans="1:8" ht="11.25" customHeight="1">
      <c r="A197" s="145">
        <v>62207</v>
      </c>
      <c r="B197" s="144" t="s">
        <v>462</v>
      </c>
      <c r="C197" s="146">
        <v>178.56467999999998</v>
      </c>
      <c r="D197"/>
      <c r="E197" s="61"/>
      <c r="F197" s="61"/>
      <c r="G197" s="61"/>
      <c r="H197" s="61"/>
    </row>
    <row r="198" spans="1:8" ht="11.25" customHeight="1">
      <c r="A198" s="145">
        <v>62222</v>
      </c>
      <c r="B198" s="144" t="s">
        <v>466</v>
      </c>
      <c r="C198" s="146">
        <v>33.895199999999996</v>
      </c>
      <c r="D198"/>
      <c r="E198" s="61"/>
      <c r="F198" s="61"/>
      <c r="G198" s="61"/>
      <c r="H198" s="61"/>
    </row>
    <row r="199" spans="1:8" ht="11.25" customHeight="1">
      <c r="A199" s="145">
        <v>62226</v>
      </c>
      <c r="B199" s="144" t="s">
        <v>467</v>
      </c>
      <c r="C199" s="146">
        <v>445.57335</v>
      </c>
      <c r="D199"/>
      <c r="E199" s="61"/>
      <c r="F199" s="61"/>
      <c r="G199" s="61"/>
      <c r="H199" s="61"/>
    </row>
    <row r="200" spans="1:8" ht="11.25" customHeight="1">
      <c r="A200" s="145">
        <v>62242</v>
      </c>
      <c r="B200" s="144" t="s">
        <v>479</v>
      </c>
      <c r="C200" s="146">
        <v>492.77198999999996</v>
      </c>
      <c r="D200"/>
      <c r="E200" s="61"/>
      <c r="F200" s="61"/>
      <c r="G200" s="61"/>
      <c r="H200" s="61"/>
    </row>
    <row r="201" spans="1:8" ht="11.25" customHeight="1">
      <c r="A201" s="145">
        <v>62299</v>
      </c>
      <c r="B201" s="144" t="s">
        <v>509</v>
      </c>
      <c r="C201" s="146">
        <v>1299.9910499999999</v>
      </c>
      <c r="D201"/>
      <c r="E201" s="61"/>
      <c r="F201" s="61"/>
      <c r="G201" s="61"/>
      <c r="H201" s="61"/>
    </row>
    <row r="202" spans="1:8" ht="11.25" customHeight="1">
      <c r="A202" s="145">
        <v>62302</v>
      </c>
      <c r="B202" s="144" t="s">
        <v>491</v>
      </c>
      <c r="C202" s="146">
        <v>2006.97351</v>
      </c>
      <c r="D202"/>
      <c r="E202" s="61"/>
      <c r="F202" s="61"/>
      <c r="G202" s="61"/>
      <c r="H202" s="61"/>
    </row>
    <row r="203" spans="1:8" ht="11.25" customHeight="1">
      <c r="A203" s="145">
        <v>62304</v>
      </c>
      <c r="B203" s="144" t="s">
        <v>482</v>
      </c>
      <c r="C203" s="146">
        <v>2188.3720499999995</v>
      </c>
      <c r="D203"/>
      <c r="E203" s="61"/>
      <c r="F203" s="61"/>
      <c r="G203" s="61"/>
      <c r="H203" s="61"/>
    </row>
    <row r="204" spans="1:8" ht="11.25" customHeight="1">
      <c r="A204" s="145">
        <v>62364</v>
      </c>
      <c r="B204" s="144" t="s">
        <v>490</v>
      </c>
      <c r="C204" s="146">
        <v>267.82332000000002</v>
      </c>
      <c r="D204"/>
      <c r="E204" s="61"/>
      <c r="F204" s="61"/>
      <c r="G204" s="61"/>
      <c r="H204" s="61"/>
    </row>
    <row r="205" spans="1:8" ht="11.25" customHeight="1">
      <c r="A205" s="145">
        <v>62387</v>
      </c>
      <c r="B205" s="144" t="s">
        <v>493</v>
      </c>
      <c r="C205" s="146">
        <v>87.10244999999999</v>
      </c>
      <c r="D205"/>
      <c r="E205" s="61"/>
      <c r="F205" s="61"/>
      <c r="G205" s="61"/>
      <c r="H205" s="61"/>
    </row>
    <row r="206" spans="1:8" ht="11.25" customHeight="1">
      <c r="A206" s="145">
        <v>62409</v>
      </c>
      <c r="B206" s="144" t="s">
        <v>502</v>
      </c>
      <c r="C206" s="146">
        <v>229.2774</v>
      </c>
      <c r="D206"/>
      <c r="E206" s="61"/>
      <c r="F206" s="61"/>
      <c r="G206" s="61"/>
      <c r="H206" s="61"/>
    </row>
    <row r="207" spans="1:8" ht="11.25" customHeight="1">
      <c r="A207" s="145">
        <v>62546</v>
      </c>
      <c r="B207" s="144" t="s">
        <v>516</v>
      </c>
      <c r="C207" s="146">
        <v>1623.9259500000003</v>
      </c>
      <c r="D207"/>
      <c r="E207" s="61"/>
      <c r="F207" s="61"/>
      <c r="G207" s="61"/>
      <c r="H207" s="61"/>
    </row>
    <row r="208" spans="1:8" ht="11.25" customHeight="1">
      <c r="A208" s="145">
        <v>62643</v>
      </c>
      <c r="B208" s="144" t="s">
        <v>1323</v>
      </c>
      <c r="C208" s="146">
        <v>372.65625</v>
      </c>
      <c r="D208"/>
      <c r="E208" s="61"/>
      <c r="F208" s="61"/>
      <c r="G208" s="61"/>
      <c r="H208" s="61"/>
    </row>
    <row r="209" spans="1:8" ht="11.25" customHeight="1">
      <c r="A209" s="145">
        <v>62668</v>
      </c>
      <c r="B209" s="144" t="s">
        <v>1215</v>
      </c>
      <c r="C209" s="146">
        <v>542.59289999999999</v>
      </c>
      <c r="D209"/>
      <c r="E209" s="61"/>
      <c r="F209" s="61"/>
      <c r="G209" s="61"/>
      <c r="H209" s="61"/>
    </row>
    <row r="210" spans="1:8" ht="11.25" customHeight="1">
      <c r="A210" s="145">
        <v>62674</v>
      </c>
      <c r="B210" s="144" t="s">
        <v>524</v>
      </c>
      <c r="C210" s="146">
        <v>1999.77315</v>
      </c>
      <c r="D210"/>
      <c r="E210" s="61"/>
      <c r="F210" s="61"/>
      <c r="G210" s="61"/>
      <c r="H210" s="61"/>
    </row>
    <row r="211" spans="1:8" ht="11.25" customHeight="1">
      <c r="A211" s="145">
        <v>62708</v>
      </c>
      <c r="B211" s="144" t="s">
        <v>531</v>
      </c>
      <c r="C211" s="146">
        <v>323.76428999999996</v>
      </c>
      <c r="D211"/>
      <c r="E211" s="61"/>
      <c r="F211" s="61"/>
      <c r="G211" s="61"/>
      <c r="H211" s="61"/>
    </row>
    <row r="212" spans="1:8" ht="11.25" customHeight="1">
      <c r="A212" s="145">
        <v>62709</v>
      </c>
      <c r="B212" s="144" t="s">
        <v>529</v>
      </c>
      <c r="C212" s="146">
        <v>2950.4485799999998</v>
      </c>
      <c r="D212"/>
      <c r="E212" s="61"/>
      <c r="F212" s="61"/>
      <c r="G212" s="61"/>
      <c r="H212" s="61"/>
    </row>
    <row r="213" spans="1:8" ht="11.25" customHeight="1">
      <c r="A213" s="145">
        <v>62730</v>
      </c>
      <c r="B213" s="144" t="s">
        <v>532</v>
      </c>
      <c r="C213" s="146">
        <v>2713.1401800000003</v>
      </c>
      <c r="D213"/>
      <c r="E213" s="61"/>
      <c r="F213" s="61"/>
      <c r="G213" s="61"/>
      <c r="H213" s="61"/>
    </row>
    <row r="214" spans="1:8" ht="11.25" customHeight="1">
      <c r="A214" s="145">
        <v>62742</v>
      </c>
      <c r="B214" s="144" t="s">
        <v>876</v>
      </c>
      <c r="C214" s="146">
        <v>691.57889999999998</v>
      </c>
      <c r="D214"/>
      <c r="E214" s="61"/>
      <c r="F214" s="61"/>
      <c r="G214" s="61"/>
      <c r="H214" s="61"/>
    </row>
    <row r="215" spans="1:8" ht="11.25" customHeight="1">
      <c r="A215" s="145">
        <v>62783</v>
      </c>
      <c r="B215" s="144" t="s">
        <v>535</v>
      </c>
      <c r="C215" s="146">
        <v>604.99175999999989</v>
      </c>
      <c r="D215"/>
      <c r="E215" s="61"/>
      <c r="F215" s="61"/>
      <c r="G215" s="61"/>
      <c r="H215" s="61"/>
    </row>
    <row r="216" spans="1:8" ht="11.25" customHeight="1">
      <c r="A216" s="145">
        <v>62797</v>
      </c>
      <c r="B216" s="144" t="s">
        <v>809</v>
      </c>
      <c r="C216" s="146">
        <v>331.80705</v>
      </c>
      <c r="D216"/>
      <c r="E216" s="61"/>
      <c r="F216" s="61"/>
      <c r="G216" s="61"/>
      <c r="H216" s="61"/>
    </row>
    <row r="217" spans="1:8" ht="11.25" customHeight="1">
      <c r="A217" s="145">
        <v>62806</v>
      </c>
      <c r="B217" s="144" t="s">
        <v>690</v>
      </c>
      <c r="C217" s="146">
        <v>1249.9721099999999</v>
      </c>
      <c r="D217"/>
      <c r="E217" s="61"/>
      <c r="F217" s="61"/>
      <c r="G217" s="61"/>
      <c r="H217" s="61"/>
    </row>
    <row r="218" spans="1:8" ht="11.25" customHeight="1">
      <c r="A218" s="145">
        <v>62828</v>
      </c>
      <c r="B218" s="144" t="s">
        <v>1034</v>
      </c>
      <c r="C218" s="146">
        <v>271.95837</v>
      </c>
      <c r="D218"/>
      <c r="E218" s="61"/>
      <c r="F218" s="61"/>
      <c r="G218" s="61"/>
      <c r="H218" s="61"/>
    </row>
    <row r="219" spans="1:8" ht="11.25" customHeight="1">
      <c r="A219" s="145">
        <v>62844</v>
      </c>
      <c r="B219" s="144" t="s">
        <v>823</v>
      </c>
      <c r="C219" s="146">
        <v>464.71184999999997</v>
      </c>
      <c r="D219"/>
      <c r="E219" s="61"/>
      <c r="F219" s="61"/>
      <c r="G219" s="61"/>
      <c r="H219" s="61"/>
    </row>
    <row r="220" spans="1:8" ht="11.25" customHeight="1">
      <c r="A220" s="145">
        <v>62897</v>
      </c>
      <c r="B220" s="144" t="s">
        <v>1158</v>
      </c>
      <c r="C220" s="146">
        <v>16.063649999999999</v>
      </c>
      <c r="D220"/>
      <c r="E220" s="61"/>
      <c r="F220" s="61"/>
      <c r="G220" s="61"/>
      <c r="H220" s="61"/>
    </row>
    <row r="221" spans="1:8" ht="11.25" customHeight="1">
      <c r="A221" s="145">
        <v>63093</v>
      </c>
      <c r="B221" s="144" t="s">
        <v>1155</v>
      </c>
      <c r="C221" s="146">
        <v>829.03703999999993</v>
      </c>
      <c r="D221"/>
      <c r="E221" s="61"/>
      <c r="F221" s="61"/>
      <c r="G221" s="61"/>
      <c r="H221" s="61"/>
    </row>
    <row r="222" spans="1:8" ht="11.25" customHeight="1">
      <c r="A222" s="145">
        <v>63166</v>
      </c>
      <c r="B222" s="144" t="s">
        <v>1154</v>
      </c>
      <c r="C222" s="146">
        <v>3501.34899</v>
      </c>
      <c r="D222"/>
      <c r="E222" s="61"/>
      <c r="F222" s="61"/>
      <c r="G222" s="61"/>
      <c r="H222" s="61"/>
    </row>
    <row r="223" spans="1:8" ht="11.25" customHeight="1">
      <c r="A223" s="145">
        <v>63173</v>
      </c>
      <c r="B223" s="144" t="s">
        <v>1440</v>
      </c>
      <c r="C223" s="146">
        <v>46.378349999999998</v>
      </c>
      <c r="D223"/>
      <c r="E223" s="61"/>
      <c r="F223" s="61"/>
      <c r="G223" s="61"/>
      <c r="H223" s="61"/>
    </row>
    <row r="224" spans="1:8" ht="11.25" customHeight="1">
      <c r="A224" s="145">
        <v>63174</v>
      </c>
      <c r="B224" s="144" t="s">
        <v>1183</v>
      </c>
      <c r="C224" s="146">
        <v>745.74809999999991</v>
      </c>
      <c r="D224"/>
      <c r="E224" s="61"/>
      <c r="F224" s="61"/>
      <c r="G224" s="61"/>
      <c r="H224" s="61"/>
    </row>
    <row r="225" spans="1:8" ht="11.25" customHeight="1">
      <c r="A225" s="145">
        <v>63365</v>
      </c>
      <c r="B225" s="144" t="s">
        <v>1197</v>
      </c>
      <c r="C225" s="146">
        <v>12.694049999999999</v>
      </c>
      <c r="D225"/>
      <c r="E225" s="61"/>
      <c r="F225" s="61"/>
      <c r="G225" s="61"/>
      <c r="H225" s="61"/>
    </row>
    <row r="226" spans="1:8" ht="11.25" customHeight="1">
      <c r="A226" s="145">
        <v>63392</v>
      </c>
      <c r="B226" s="144" t="s">
        <v>1511</v>
      </c>
      <c r="C226" s="146">
        <v>-158.34870000000001</v>
      </c>
      <c r="D226"/>
      <c r="E226" s="61"/>
      <c r="F226" s="61"/>
      <c r="G226" s="61"/>
      <c r="H226" s="61"/>
    </row>
    <row r="227" spans="1:8" ht="11.25" customHeight="1">
      <c r="A227" s="145">
        <v>63400</v>
      </c>
      <c r="B227" s="144" t="s">
        <v>1211</v>
      </c>
      <c r="C227" s="146">
        <v>1095.1230899999998</v>
      </c>
      <c r="D227"/>
      <c r="E227" s="61"/>
      <c r="F227" s="61"/>
      <c r="G227" s="61"/>
      <c r="H227" s="61"/>
    </row>
    <row r="228" spans="1:8" ht="11.25" customHeight="1">
      <c r="A228" s="145">
        <v>63494</v>
      </c>
      <c r="B228" s="144" t="s">
        <v>1517</v>
      </c>
      <c r="C228" s="146">
        <v>336.33224999999999</v>
      </c>
      <c r="D228"/>
      <c r="E228" s="61"/>
      <c r="F228" s="61"/>
      <c r="G228" s="61"/>
      <c r="H228" s="61"/>
    </row>
    <row r="229" spans="1:8" ht="11.25" customHeight="1">
      <c r="A229" s="145">
        <v>63546</v>
      </c>
      <c r="B229" s="144" t="s">
        <v>1224</v>
      </c>
      <c r="C229" s="146">
        <v>280.82925</v>
      </c>
      <c r="D229"/>
      <c r="E229" s="61"/>
      <c r="F229" s="61"/>
      <c r="G229" s="61"/>
      <c r="H229" s="61"/>
    </row>
    <row r="230" spans="1:8" ht="11.25" customHeight="1">
      <c r="A230" s="145">
        <v>63578</v>
      </c>
      <c r="B230" s="144" t="s">
        <v>1453</v>
      </c>
      <c r="C230" s="146">
        <v>235.35911999999999</v>
      </c>
      <c r="D230"/>
      <c r="E230" s="61"/>
      <c r="F230" s="61"/>
      <c r="G230" s="61"/>
      <c r="H230" s="61"/>
    </row>
    <row r="231" spans="1:8" ht="11.25" customHeight="1">
      <c r="A231" s="145">
        <v>90034</v>
      </c>
      <c r="B231" s="144" t="s">
        <v>289</v>
      </c>
      <c r="C231" s="146">
        <v>3103.7696999999998</v>
      </c>
      <c r="D231"/>
      <c r="E231" s="61"/>
      <c r="F231" s="61"/>
      <c r="G231" s="61"/>
      <c r="H231" s="61"/>
    </row>
    <row r="232" spans="1:8" ht="11.25" customHeight="1">
      <c r="A232" s="145">
        <v>90091</v>
      </c>
      <c r="B232" s="144" t="s">
        <v>419</v>
      </c>
      <c r="C232" s="146">
        <v>1539.6319799999999</v>
      </c>
      <c r="D232"/>
      <c r="E232" s="61"/>
      <c r="F232" s="61"/>
      <c r="G232" s="61"/>
      <c r="H232" s="61"/>
    </row>
    <row r="233" spans="1:8" ht="11.25" customHeight="1">
      <c r="A233" s="145">
        <v>90158</v>
      </c>
      <c r="B233" s="144" t="s">
        <v>281</v>
      </c>
      <c r="C233" s="146">
        <v>3596.3641499999999</v>
      </c>
      <c r="D233"/>
      <c r="E233" s="61"/>
      <c r="F233" s="61"/>
      <c r="G233" s="61"/>
      <c r="H233" s="61"/>
    </row>
    <row r="234" spans="1:8" ht="11.25" customHeight="1">
      <c r="A234" s="145">
        <v>90174</v>
      </c>
      <c r="B234" s="144" t="s">
        <v>280</v>
      </c>
      <c r="C234" s="146">
        <v>2707.2621300000001</v>
      </c>
      <c r="D234"/>
      <c r="E234" s="61"/>
      <c r="F234" s="61"/>
      <c r="G234" s="61"/>
      <c r="H234" s="61"/>
    </row>
    <row r="235" spans="1:8" ht="11.25" customHeight="1">
      <c r="A235" s="145">
        <v>90638</v>
      </c>
      <c r="B235" s="144" t="s">
        <v>285</v>
      </c>
      <c r="C235" s="146">
        <v>1186.7916</v>
      </c>
      <c r="D235"/>
      <c r="E235" s="61"/>
      <c r="F235" s="61"/>
      <c r="G235" s="61"/>
      <c r="H235" s="61"/>
    </row>
    <row r="236" spans="1:8" ht="11.25" customHeight="1">
      <c r="A236" s="145">
        <v>91412</v>
      </c>
      <c r="B236" s="144" t="s">
        <v>416</v>
      </c>
      <c r="C236" s="146">
        <v>1735.5020999999999</v>
      </c>
      <c r="D236"/>
      <c r="E236" s="61"/>
      <c r="F236" s="61"/>
      <c r="G236" s="61"/>
      <c r="H236" s="61"/>
    </row>
    <row r="237" spans="1:8" ht="11.25" customHeight="1">
      <c r="A237" s="145">
        <v>91719</v>
      </c>
      <c r="B237" s="144" t="s">
        <v>243</v>
      </c>
      <c r="C237" s="146">
        <v>1253.5027500000001</v>
      </c>
      <c r="D237"/>
      <c r="E237" s="61"/>
      <c r="F237" s="61"/>
      <c r="G237" s="61"/>
      <c r="H237" s="61"/>
    </row>
    <row r="238" spans="1:8" ht="11.25" customHeight="1">
      <c r="A238" s="145">
        <v>93160</v>
      </c>
      <c r="B238" s="144" t="s">
        <v>429</v>
      </c>
      <c r="C238" s="146">
        <v>1954.3283999999999</v>
      </c>
      <c r="D238"/>
      <c r="E238" s="61"/>
      <c r="F238" s="61"/>
      <c r="G238" s="61"/>
      <c r="H238" s="61"/>
    </row>
    <row r="239" spans="1:8" ht="11.25" customHeight="1">
      <c r="A239" s="145">
        <v>93228</v>
      </c>
      <c r="B239" s="144" t="s">
        <v>81</v>
      </c>
      <c r="C239" s="146">
        <v>1430.6849999999999</v>
      </c>
      <c r="D239"/>
      <c r="E239" s="61"/>
      <c r="F239" s="61"/>
      <c r="G239" s="61"/>
      <c r="H239" s="61"/>
    </row>
    <row r="240" spans="1:8" ht="11.25" customHeight="1">
      <c r="A240" s="145">
        <v>93327</v>
      </c>
      <c r="B240" s="144" t="s">
        <v>72</v>
      </c>
      <c r="C240" s="146">
        <v>2767.3491299999996</v>
      </c>
      <c r="D240"/>
      <c r="E240" s="61"/>
      <c r="F240" s="61"/>
      <c r="G240" s="61"/>
      <c r="H240" s="61"/>
    </row>
    <row r="241" spans="1:8" ht="11.25" customHeight="1">
      <c r="A241" s="145">
        <v>94622</v>
      </c>
      <c r="B241" s="144" t="s">
        <v>265</v>
      </c>
      <c r="C241" s="146">
        <v>3532.6194</v>
      </c>
      <c r="D241"/>
      <c r="E241" s="61"/>
      <c r="F241" s="61"/>
      <c r="G241" s="61"/>
      <c r="H241" s="61"/>
    </row>
    <row r="242" spans="1:8" ht="11.25" customHeight="1">
      <c r="A242" s="145">
        <v>95777</v>
      </c>
      <c r="B242" s="144" t="s">
        <v>212</v>
      </c>
      <c r="C242" s="146">
        <v>792.97169999999994</v>
      </c>
      <c r="D242"/>
      <c r="E242" s="61"/>
      <c r="F242" s="61"/>
      <c r="G242" s="61"/>
      <c r="H242" s="61"/>
    </row>
    <row r="243" spans="1:8" ht="11.25" customHeight="1">
      <c r="A243" s="145">
        <v>96049</v>
      </c>
      <c r="B243" s="144" t="s">
        <v>239</v>
      </c>
      <c r="C243" s="146">
        <v>1512.9878100000001</v>
      </c>
      <c r="D243"/>
      <c r="E243" s="61"/>
      <c r="F243" s="61"/>
      <c r="G243" s="61"/>
      <c r="H243" s="61"/>
    </row>
    <row r="244" spans="1:8" ht="11.25" customHeight="1">
      <c r="A244" s="145">
        <v>96353</v>
      </c>
      <c r="B244" s="144" t="s">
        <v>238</v>
      </c>
      <c r="C244" s="146">
        <v>993.0027</v>
      </c>
      <c r="D244"/>
      <c r="E244" s="61"/>
      <c r="F244" s="61"/>
      <c r="G244" s="61"/>
      <c r="H244" s="61"/>
    </row>
    <row r="245" spans="1:8" ht="11.25" customHeight="1">
      <c r="A245" s="145">
        <v>97013</v>
      </c>
      <c r="B245" s="144" t="s">
        <v>287</v>
      </c>
      <c r="C245" s="146">
        <v>210.49661999999998</v>
      </c>
      <c r="D245"/>
      <c r="E245" s="61"/>
      <c r="F245" s="61"/>
      <c r="G245" s="61"/>
      <c r="H245" s="61"/>
    </row>
    <row r="246" spans="1:8" ht="11.25" customHeight="1">
      <c r="A246" s="145">
        <v>97039</v>
      </c>
      <c r="B246" s="144" t="s">
        <v>350</v>
      </c>
      <c r="C246" s="146">
        <v>2233.9954199999997</v>
      </c>
      <c r="D246"/>
      <c r="E246" s="61"/>
      <c r="F246" s="61"/>
      <c r="G246" s="61"/>
      <c r="H246" s="61"/>
    </row>
    <row r="247" spans="1:8" ht="11.25" customHeight="1">
      <c r="A247" s="145">
        <v>97195</v>
      </c>
      <c r="B247" s="144" t="s">
        <v>290</v>
      </c>
      <c r="C247" s="146">
        <v>1097.2182299999999</v>
      </c>
      <c r="D247"/>
      <c r="E247" s="61"/>
      <c r="F247" s="61"/>
      <c r="G247" s="61"/>
      <c r="H247" s="61"/>
    </row>
    <row r="248" spans="1:8" ht="11.25" customHeight="1">
      <c r="A248" s="145">
        <v>97229</v>
      </c>
      <c r="B248" s="144" t="s">
        <v>345</v>
      </c>
      <c r="C248" s="146">
        <v>842.64854999999989</v>
      </c>
      <c r="D248"/>
      <c r="E248" s="61"/>
      <c r="F248" s="61"/>
      <c r="G248" s="61"/>
      <c r="H248" s="61"/>
    </row>
    <row r="249" spans="1:8" ht="11.25" customHeight="1">
      <c r="A249" s="145">
        <v>97344</v>
      </c>
      <c r="B249" s="144" t="s">
        <v>286</v>
      </c>
      <c r="C249" s="146">
        <v>796.07328000000007</v>
      </c>
      <c r="D249"/>
      <c r="E249" s="61"/>
      <c r="F249" s="61"/>
      <c r="G249" s="61"/>
      <c r="H249" s="61"/>
    </row>
    <row r="250" spans="1:8" ht="11.25" customHeight="1">
      <c r="A250" s="145">
        <v>97583</v>
      </c>
      <c r="B250" s="144" t="s">
        <v>255</v>
      </c>
      <c r="C250" s="146">
        <v>1373.3618999999999</v>
      </c>
      <c r="D250"/>
      <c r="E250" s="61"/>
      <c r="F250" s="61"/>
      <c r="G250" s="61"/>
      <c r="H250" s="61"/>
    </row>
    <row r="251" spans="1:8" ht="11.25" customHeight="1">
      <c r="A251" s="145">
        <v>97641</v>
      </c>
      <c r="B251" s="144" t="s">
        <v>424</v>
      </c>
      <c r="C251" s="146">
        <v>3475.9414499999998</v>
      </c>
      <c r="D251"/>
      <c r="E251" s="61"/>
      <c r="F251" s="61"/>
      <c r="G251" s="61"/>
      <c r="H251" s="61"/>
    </row>
    <row r="252" spans="1:8" ht="11.25" customHeight="1">
      <c r="A252" s="145">
        <v>97823</v>
      </c>
      <c r="B252" s="144" t="s">
        <v>278</v>
      </c>
      <c r="C252" s="146">
        <v>1332.6192000000001</v>
      </c>
      <c r="D252"/>
      <c r="E252" s="61"/>
      <c r="F252" s="61"/>
      <c r="G252" s="61"/>
      <c r="H252" s="61"/>
    </row>
    <row r="253" spans="1:8" ht="11.25" customHeight="1">
      <c r="A253" s="145">
        <v>97864</v>
      </c>
      <c r="B253" s="144" t="s">
        <v>247</v>
      </c>
      <c r="C253" s="146">
        <v>902.77755000000002</v>
      </c>
      <c r="D253"/>
      <c r="E253" s="61"/>
      <c r="F253" s="61"/>
      <c r="G253" s="61"/>
      <c r="H253" s="61"/>
    </row>
    <row r="254" spans="1:8" ht="11.25" customHeight="1">
      <c r="A254" s="145">
        <v>98060</v>
      </c>
      <c r="B254" s="144" t="s">
        <v>275</v>
      </c>
      <c r="C254" s="146">
        <v>1315.5673499999996</v>
      </c>
      <c r="D254"/>
      <c r="E254" s="61"/>
      <c r="F254" s="61"/>
      <c r="G254" s="61"/>
      <c r="H254" s="61"/>
    </row>
    <row r="255" spans="1:8" ht="11.25" customHeight="1">
      <c r="A255" s="145">
        <v>53322</v>
      </c>
      <c r="B255" s="144" t="s">
        <v>303</v>
      </c>
      <c r="C255" s="146">
        <v>26.591850000000001</v>
      </c>
      <c r="D255"/>
      <c r="E255" s="61"/>
      <c r="F255" s="61"/>
      <c r="G255" s="61"/>
      <c r="H255" s="61"/>
    </row>
    <row r="256" spans="1:8" ht="11.25" customHeight="1">
      <c r="A256" s="145">
        <v>63131</v>
      </c>
      <c r="B256" s="144" t="s">
        <v>1213</v>
      </c>
      <c r="C256" s="146">
        <v>248.90510999999998</v>
      </c>
      <c r="D256"/>
      <c r="E256" s="61"/>
      <c r="F256" s="61"/>
      <c r="G256" s="61"/>
      <c r="H256" s="61"/>
    </row>
    <row r="257" spans="1:8" ht="11.25" customHeight="1">
      <c r="A257" s="145">
        <v>53622</v>
      </c>
      <c r="B257" s="144" t="s">
        <v>186</v>
      </c>
      <c r="C257" s="146">
        <v>-110.69954999999999</v>
      </c>
      <c r="D257"/>
      <c r="E257" s="61"/>
      <c r="F257" s="61"/>
      <c r="G257" s="61"/>
      <c r="H257" s="61"/>
    </row>
    <row r="258" spans="1:8" ht="11.25" customHeight="1">
      <c r="A258" s="145">
        <v>52112</v>
      </c>
      <c r="B258" s="144" t="s">
        <v>143</v>
      </c>
      <c r="C258" s="146">
        <v>1009.1151</v>
      </c>
      <c r="D258"/>
      <c r="E258" s="61"/>
      <c r="F258" s="61"/>
      <c r="G258" s="61"/>
      <c r="H258" s="61"/>
    </row>
    <row r="259" spans="1:8" ht="11.25" customHeight="1">
      <c r="A259" s="145">
        <v>62525</v>
      </c>
      <c r="B259" s="144" t="s">
        <v>501</v>
      </c>
      <c r="C259" s="146">
        <v>351.11214000000001</v>
      </c>
      <c r="D259"/>
      <c r="E259" s="61"/>
      <c r="F259" s="61"/>
      <c r="G259" s="61"/>
      <c r="H259" s="61"/>
    </row>
    <row r="260" spans="1:8" ht="11.25" customHeight="1">
      <c r="A260" s="145">
        <v>5966</v>
      </c>
      <c r="B260" s="144" t="s">
        <v>320</v>
      </c>
      <c r="C260" s="146">
        <v>550.29944999999998</v>
      </c>
      <c r="D260"/>
      <c r="E260" s="61"/>
      <c r="F260" s="61"/>
      <c r="G260" s="61"/>
      <c r="H260" s="61"/>
    </row>
    <row r="261" spans="1:8" ht="11.25" customHeight="1">
      <c r="A261" s="145">
        <v>5095</v>
      </c>
      <c r="B261" s="144" t="s">
        <v>1245</v>
      </c>
      <c r="C261" s="146">
        <v>14.145</v>
      </c>
      <c r="D261"/>
      <c r="E261" s="61"/>
      <c r="F261" s="61"/>
      <c r="G261" s="61"/>
      <c r="H261" s="61"/>
    </row>
    <row r="262" spans="1:8" ht="11.25" customHeight="1">
      <c r="A262" s="145">
        <v>50219</v>
      </c>
      <c r="B262" s="144" t="s">
        <v>1222</v>
      </c>
      <c r="C262" s="146">
        <v>36.517650000000003</v>
      </c>
      <c r="D262"/>
      <c r="E262" s="61"/>
      <c r="F262" s="61"/>
      <c r="G262" s="61"/>
      <c r="H262" s="61"/>
    </row>
    <row r="263" spans="1:8" ht="11.25" customHeight="1">
      <c r="A263" s="145">
        <v>60650</v>
      </c>
      <c r="B263" s="144" t="s">
        <v>196</v>
      </c>
      <c r="C263" s="146">
        <v>11.326049999999999</v>
      </c>
      <c r="D263"/>
      <c r="E263" s="61"/>
      <c r="F263" s="61"/>
      <c r="G263" s="61"/>
      <c r="H263" s="61"/>
    </row>
    <row r="264" spans="1:8" ht="11.25" customHeight="1">
      <c r="A264" s="145">
        <v>63779</v>
      </c>
      <c r="B264" s="144" t="s">
        <v>1243</v>
      </c>
      <c r="C264" s="146">
        <v>47.843999999999994</v>
      </c>
      <c r="D264"/>
      <c r="E264" s="61"/>
      <c r="F264" s="61"/>
      <c r="G264" s="61"/>
      <c r="H264" s="61"/>
    </row>
    <row r="265" spans="1:8" ht="11.25" customHeight="1">
      <c r="A265" s="145">
        <v>94077</v>
      </c>
      <c r="B265" s="144" t="s">
        <v>344</v>
      </c>
      <c r="C265" s="146">
        <v>1910.7207299999995</v>
      </c>
      <c r="D265"/>
      <c r="E265" s="61"/>
      <c r="F265" s="61"/>
      <c r="G265" s="61"/>
      <c r="H265" s="61"/>
    </row>
    <row r="266" spans="1:8" ht="11.25" customHeight="1">
      <c r="A266" s="145">
        <v>62882</v>
      </c>
      <c r="B266" s="144" t="s">
        <v>1177</v>
      </c>
      <c r="C266" s="146">
        <v>40.195259999999998</v>
      </c>
      <c r="D266"/>
      <c r="E266" s="61"/>
      <c r="F266" s="61"/>
      <c r="G266" s="61"/>
      <c r="H266" s="61"/>
    </row>
    <row r="267" spans="1:8" ht="11.25" customHeight="1">
      <c r="A267" s="145">
        <v>62774</v>
      </c>
      <c r="B267" s="144" t="s">
        <v>1205</v>
      </c>
      <c r="C267" s="146">
        <v>1277.7239099999999</v>
      </c>
      <c r="D267"/>
      <c r="E267" s="61"/>
      <c r="F267" s="61"/>
      <c r="G267" s="61"/>
      <c r="H267" s="61"/>
    </row>
    <row r="268" spans="1:8" ht="11.25" customHeight="1">
      <c r="A268" s="145">
        <v>51333</v>
      </c>
      <c r="B268" s="144" t="s">
        <v>359</v>
      </c>
      <c r="C268" s="146">
        <v>1258.83195</v>
      </c>
      <c r="D268"/>
      <c r="E268" s="61"/>
      <c r="F268" s="61"/>
      <c r="G268" s="61"/>
      <c r="H268" s="61"/>
    </row>
    <row r="269" spans="1:8" ht="11.25" customHeight="1">
      <c r="A269" s="145">
        <v>63358</v>
      </c>
      <c r="B269" s="144" t="s">
        <v>1164</v>
      </c>
      <c r="C269" s="146">
        <v>591.95300999999995</v>
      </c>
      <c r="D269"/>
      <c r="E269" s="61"/>
      <c r="F269" s="61"/>
      <c r="G269" s="61"/>
      <c r="H269" s="61"/>
    </row>
    <row r="270" spans="1:8" ht="11.25" customHeight="1">
      <c r="A270" s="145">
        <v>64066</v>
      </c>
      <c r="B270" s="144" t="s">
        <v>2047</v>
      </c>
      <c r="C270" s="146">
        <v>912.14187000000004</v>
      </c>
      <c r="D270"/>
      <c r="E270" s="61"/>
      <c r="F270" s="61"/>
      <c r="G270" s="61"/>
      <c r="H270" s="61"/>
    </row>
    <row r="271" spans="1:8" ht="11.25" customHeight="1">
      <c r="A271" s="145">
        <v>63661</v>
      </c>
      <c r="B271" s="144" t="s">
        <v>1236</v>
      </c>
      <c r="C271" s="146">
        <v>643.06709999999998</v>
      </c>
      <c r="D271"/>
      <c r="E271" s="61"/>
      <c r="F271" s="61"/>
      <c r="G271" s="61"/>
      <c r="H271" s="61"/>
    </row>
    <row r="272" spans="1:8" ht="11.25" customHeight="1">
      <c r="A272" s="145">
        <v>15</v>
      </c>
      <c r="B272" s="144" t="s">
        <v>77</v>
      </c>
      <c r="C272" s="146">
        <v>1492.0920000000001</v>
      </c>
      <c r="D272"/>
      <c r="E272" s="61"/>
      <c r="F272" s="61"/>
      <c r="G272" s="61"/>
      <c r="H272" s="61"/>
    </row>
    <row r="273" spans="1:8" ht="11.25" customHeight="1">
      <c r="A273" s="145">
        <v>60827</v>
      </c>
      <c r="B273" s="144" t="s">
        <v>107</v>
      </c>
      <c r="C273" s="146">
        <v>58.170389999999998</v>
      </c>
      <c r="D273"/>
      <c r="E273" s="61"/>
      <c r="F273" s="61"/>
      <c r="G273" s="61"/>
      <c r="H273" s="61"/>
    </row>
    <row r="274" spans="1:8" ht="11.25" customHeight="1">
      <c r="A274" s="145">
        <v>62919</v>
      </c>
      <c r="B274" s="144" t="s">
        <v>1201</v>
      </c>
      <c r="C274" s="146">
        <v>31.821749999999994</v>
      </c>
      <c r="D274"/>
      <c r="E274" s="61"/>
      <c r="F274" s="61"/>
      <c r="G274" s="61"/>
      <c r="H274" s="61"/>
    </row>
    <row r="275" spans="1:8" ht="11.25" customHeight="1">
      <c r="A275" s="145">
        <v>62680</v>
      </c>
      <c r="B275" s="144" t="s">
        <v>525</v>
      </c>
      <c r="C275" s="146">
        <v>29.213549999999998</v>
      </c>
      <c r="D275"/>
      <c r="E275" s="61"/>
      <c r="F275" s="61"/>
      <c r="G275" s="61"/>
      <c r="H275" s="61"/>
    </row>
    <row r="276" spans="1:8" ht="11.25" customHeight="1">
      <c r="A276" s="145">
        <v>63709</v>
      </c>
      <c r="B276" s="144" t="s">
        <v>1493</v>
      </c>
      <c r="C276" s="146">
        <v>3183.8044499999996</v>
      </c>
      <c r="D276"/>
      <c r="E276" s="61"/>
      <c r="F276" s="61"/>
      <c r="G276" s="61"/>
      <c r="H276" s="61"/>
    </row>
    <row r="277" spans="1:8" ht="11.25" customHeight="1">
      <c r="A277" s="145">
        <v>63834</v>
      </c>
      <c r="B277" s="144" t="s">
        <v>1538</v>
      </c>
      <c r="C277" s="146">
        <v>2081.1737999999996</v>
      </c>
      <c r="D277"/>
      <c r="E277" s="61"/>
      <c r="F277" s="61"/>
      <c r="G277" s="61"/>
      <c r="H277" s="61"/>
    </row>
    <row r="278" spans="1:8" ht="11.25" customHeight="1">
      <c r="A278" s="145">
        <v>52335</v>
      </c>
      <c r="B278" s="144" t="s">
        <v>24</v>
      </c>
      <c r="C278" s="146">
        <v>21.491549999999997</v>
      </c>
      <c r="D278"/>
      <c r="E278" s="61"/>
      <c r="F278" s="61"/>
      <c r="G278" s="61"/>
      <c r="H278" s="61"/>
    </row>
    <row r="279" spans="1:8" ht="11.25" customHeight="1">
      <c r="A279" s="145">
        <v>60714</v>
      </c>
      <c r="B279" s="144" t="s">
        <v>195</v>
      </c>
      <c r="C279" s="146">
        <v>384.05745000000002</v>
      </c>
      <c r="D279"/>
      <c r="E279" s="61"/>
      <c r="F279" s="61"/>
      <c r="G279" s="61"/>
      <c r="H279" s="61"/>
    </row>
    <row r="280" spans="1:8" ht="11.25" customHeight="1">
      <c r="A280" s="145">
        <v>62852</v>
      </c>
      <c r="B280" s="144" t="s">
        <v>890</v>
      </c>
      <c r="C280" s="146">
        <v>1090.5036</v>
      </c>
      <c r="D280"/>
      <c r="E280" s="61"/>
      <c r="F280" s="61"/>
      <c r="G280" s="61"/>
      <c r="H280" s="61"/>
    </row>
    <row r="281" spans="1:8" ht="11.25" customHeight="1">
      <c r="A281" s="145">
        <v>52254</v>
      </c>
      <c r="B281" s="144" t="s">
        <v>226</v>
      </c>
      <c r="C281" s="146">
        <v>900.20153999999991</v>
      </c>
      <c r="D281"/>
      <c r="E281" s="61"/>
      <c r="F281" s="61"/>
      <c r="G281" s="61"/>
      <c r="H281" s="61"/>
    </row>
    <row r="282" spans="1:8" ht="11.25" customHeight="1">
      <c r="A282" s="145">
        <v>62829</v>
      </c>
      <c r="B282" s="144" t="s">
        <v>541</v>
      </c>
      <c r="C282" s="146">
        <v>-32.35839</v>
      </c>
      <c r="D282"/>
      <c r="E282" s="61"/>
      <c r="F282" s="61"/>
      <c r="G282" s="61"/>
      <c r="H282" s="61"/>
    </row>
    <row r="283" spans="1:8" ht="11.25" customHeight="1">
      <c r="A283" s="145">
        <v>63967</v>
      </c>
      <c r="B283" s="144" t="s">
        <v>2055</v>
      </c>
      <c r="C283" s="146">
        <v>518.63841000000002</v>
      </c>
      <c r="D283"/>
      <c r="E283" s="61"/>
      <c r="F283" s="61"/>
      <c r="G283" s="61"/>
      <c r="H283" s="61"/>
    </row>
    <row r="284" spans="1:8" ht="11.25" customHeight="1">
      <c r="A284" s="145">
        <v>63646</v>
      </c>
      <c r="B284" s="144" t="s">
        <v>1522</v>
      </c>
      <c r="C284" s="146">
        <v>832.12799999999993</v>
      </c>
      <c r="D284"/>
      <c r="E284" s="61"/>
      <c r="F284" s="61"/>
      <c r="G284" s="61"/>
      <c r="H284" s="61"/>
    </row>
    <row r="285" spans="1:8" ht="11.25" customHeight="1">
      <c r="A285" s="145">
        <v>349</v>
      </c>
      <c r="B285" s="144" t="s">
        <v>381</v>
      </c>
      <c r="C285" s="146">
        <v>40.667999999999999</v>
      </c>
      <c r="D285"/>
      <c r="E285" s="61"/>
      <c r="F285" s="61"/>
      <c r="G285" s="61"/>
      <c r="H285" s="61"/>
    </row>
    <row r="286" spans="1:8" ht="11.25" customHeight="1">
      <c r="A286" s="145">
        <v>5042</v>
      </c>
      <c r="B286" s="144" t="s">
        <v>1218</v>
      </c>
      <c r="C286" s="146">
        <v>10.838249999999999</v>
      </c>
      <c r="D286"/>
      <c r="E286" s="61"/>
      <c r="F286" s="61"/>
      <c r="G286" s="61"/>
      <c r="H286" s="61"/>
    </row>
    <row r="287" spans="1:8" ht="11.25" customHeight="1">
      <c r="A287" s="145">
        <v>62539</v>
      </c>
      <c r="B287" s="144" t="s">
        <v>510</v>
      </c>
      <c r="C287" s="146">
        <v>446.63493</v>
      </c>
      <c r="D287"/>
      <c r="E287" s="61"/>
      <c r="F287" s="61"/>
      <c r="G287" s="61"/>
      <c r="H287" s="61"/>
    </row>
    <row r="288" spans="1:8" ht="11.25" customHeight="1">
      <c r="A288" s="145">
        <v>52396</v>
      </c>
      <c r="B288" s="144" t="s">
        <v>123</v>
      </c>
      <c r="C288" s="146">
        <v>418.31310000000002</v>
      </c>
      <c r="D288"/>
      <c r="E288" s="61"/>
      <c r="F288" s="61"/>
      <c r="G288" s="61"/>
      <c r="H288" s="61"/>
    </row>
    <row r="289" spans="1:8" ht="11.25" customHeight="1">
      <c r="A289" s="145">
        <v>6825</v>
      </c>
      <c r="B289" s="144" t="s">
        <v>61</v>
      </c>
      <c r="C289" s="146">
        <v>508.14195000000001</v>
      </c>
      <c r="D289"/>
      <c r="E289" s="61"/>
      <c r="F289" s="61"/>
      <c r="G289" s="61"/>
      <c r="H289" s="61"/>
    </row>
    <row r="290" spans="1:8" ht="11.25" customHeight="1">
      <c r="A290" s="145">
        <v>63771</v>
      </c>
      <c r="B290" s="144" t="s">
        <v>1532</v>
      </c>
      <c r="C290" s="146">
        <v>370.017</v>
      </c>
      <c r="D290"/>
      <c r="E290" s="61"/>
      <c r="F290" s="61"/>
      <c r="G290" s="61"/>
      <c r="H290" s="61"/>
    </row>
    <row r="291" spans="1:8" ht="11.25" customHeight="1">
      <c r="A291" s="145">
        <v>51737</v>
      </c>
      <c r="B291" s="144" t="s">
        <v>119</v>
      </c>
      <c r="C291" s="146">
        <v>273.99081000000001</v>
      </c>
      <c r="D291"/>
      <c r="E291" s="61"/>
      <c r="F291" s="61"/>
      <c r="G291" s="61"/>
      <c r="H291" s="61"/>
    </row>
    <row r="292" spans="1:8" ht="11.25" customHeight="1">
      <c r="A292" s="145">
        <v>62185</v>
      </c>
      <c r="B292" s="144" t="s">
        <v>465</v>
      </c>
      <c r="C292" s="146">
        <v>66.533670000000001</v>
      </c>
      <c r="D292"/>
      <c r="E292" s="61"/>
      <c r="F292" s="61"/>
      <c r="G292" s="61"/>
      <c r="H292" s="61"/>
    </row>
    <row r="293" spans="1:8" ht="11.25" customHeight="1">
      <c r="A293" s="145">
        <v>61825</v>
      </c>
      <c r="B293" s="144" t="s">
        <v>1260</v>
      </c>
      <c r="C293" s="146">
        <v>50.729430000000001</v>
      </c>
      <c r="D293"/>
      <c r="E293" s="61"/>
      <c r="F293" s="61"/>
      <c r="G293" s="61"/>
      <c r="H293" s="61"/>
    </row>
    <row r="294" spans="1:8" ht="11.25" customHeight="1">
      <c r="A294" s="145">
        <v>61834</v>
      </c>
      <c r="B294" s="144" t="s">
        <v>518</v>
      </c>
      <c r="C294" s="146">
        <v>377.47034999999994</v>
      </c>
      <c r="D294"/>
      <c r="E294" s="61"/>
      <c r="F294" s="61"/>
      <c r="G294" s="61"/>
      <c r="H294" s="61"/>
    </row>
    <row r="295" spans="1:8" ht="11.25" customHeight="1">
      <c r="A295" s="145">
        <v>63943</v>
      </c>
      <c r="B295" s="144" t="s">
        <v>2049</v>
      </c>
      <c r="C295" s="146">
        <v>89.541000000000011</v>
      </c>
      <c r="D295"/>
      <c r="E295" s="61"/>
      <c r="F295" s="61"/>
      <c r="G295" s="61"/>
      <c r="H295" s="61"/>
    </row>
    <row r="296" spans="1:8" ht="11.25" customHeight="1">
      <c r="A296" s="145">
        <v>61448</v>
      </c>
      <c r="B296" s="144" t="s">
        <v>361</v>
      </c>
      <c r="C296" s="146">
        <v>12.652770000000002</v>
      </c>
      <c r="D296"/>
      <c r="E296" s="61"/>
      <c r="F296" s="61"/>
      <c r="G296" s="61"/>
      <c r="H296" s="61"/>
    </row>
    <row r="297" spans="1:8" ht="11.25" customHeight="1">
      <c r="A297" s="145">
        <v>53255</v>
      </c>
      <c r="B297" s="144" t="s">
        <v>418</v>
      </c>
      <c r="C297" s="146">
        <v>397.96979999999996</v>
      </c>
      <c r="D297"/>
      <c r="E297" s="61"/>
      <c r="F297" s="61"/>
      <c r="G297" s="61"/>
      <c r="H297" s="61"/>
    </row>
    <row r="298" spans="1:8" ht="11.25" customHeight="1">
      <c r="A298" s="145">
        <v>25</v>
      </c>
      <c r="B298" s="144" t="s">
        <v>110</v>
      </c>
      <c r="C298" s="146">
        <v>738.45780000000002</v>
      </c>
      <c r="D298"/>
      <c r="E298" s="61"/>
      <c r="F298" s="61"/>
      <c r="G298" s="61"/>
      <c r="H298" s="61"/>
    </row>
    <row r="299" spans="1:8" ht="11.25" customHeight="1">
      <c r="A299" s="145">
        <v>51778</v>
      </c>
      <c r="B299" s="144" t="s">
        <v>267</v>
      </c>
      <c r="C299" s="146">
        <v>573.90410999999995</v>
      </c>
      <c r="D299"/>
      <c r="E299" s="61"/>
      <c r="F299" s="61"/>
      <c r="G299" s="61"/>
      <c r="H299" s="61"/>
    </row>
    <row r="300" spans="1:8" ht="11.25" customHeight="1">
      <c r="A300" s="145">
        <v>63772</v>
      </c>
      <c r="B300" s="144" t="s">
        <v>1533</v>
      </c>
      <c r="C300" s="146">
        <v>371.96717999999998</v>
      </c>
      <c r="D300"/>
      <c r="E300" s="61"/>
      <c r="F300" s="61"/>
      <c r="G300" s="61"/>
      <c r="H300" s="61"/>
    </row>
    <row r="301" spans="1:8" ht="11.25" customHeight="1">
      <c r="A301" s="145">
        <v>5094</v>
      </c>
      <c r="B301" s="144" t="s">
        <v>379</v>
      </c>
      <c r="C301" s="146">
        <v>744.09161999999992</v>
      </c>
      <c r="D301"/>
      <c r="E301" s="61"/>
      <c r="F301" s="61"/>
      <c r="G301" s="61"/>
      <c r="H301" s="61"/>
    </row>
    <row r="302" spans="1:8" ht="11.25" customHeight="1">
      <c r="A302" s="145">
        <v>63354</v>
      </c>
      <c r="B302" s="144" t="s">
        <v>1509</v>
      </c>
      <c r="C302" s="146">
        <v>838.97354999999982</v>
      </c>
      <c r="D302"/>
      <c r="E302" s="61"/>
      <c r="F302" s="61"/>
      <c r="G302" s="61"/>
      <c r="H302" s="61"/>
    </row>
    <row r="303" spans="1:8" ht="11.25" customHeight="1">
      <c r="A303" s="145">
        <v>61001</v>
      </c>
      <c r="B303" s="144" t="s">
        <v>176</v>
      </c>
      <c r="C303" s="146">
        <v>289.14164999999997</v>
      </c>
      <c r="D303"/>
      <c r="E303" s="61"/>
      <c r="F303" s="61"/>
      <c r="G303" s="61"/>
      <c r="H303" s="61"/>
    </row>
    <row r="304" spans="1:8" ht="11.25" customHeight="1">
      <c r="A304" s="145">
        <v>62471</v>
      </c>
      <c r="B304" s="144" t="s">
        <v>508</v>
      </c>
      <c r="C304" s="146">
        <v>2627.6835900000001</v>
      </c>
      <c r="D304"/>
      <c r="E304" s="61"/>
      <c r="F304" s="61"/>
      <c r="G304" s="61"/>
      <c r="H304" s="61"/>
    </row>
    <row r="305" spans="1:8" ht="11.25" customHeight="1">
      <c r="A305" s="145">
        <v>60346</v>
      </c>
      <c r="B305" s="144" t="s">
        <v>7</v>
      </c>
      <c r="C305" s="146">
        <v>321.61307999999997</v>
      </c>
      <c r="D305"/>
      <c r="E305" s="61"/>
      <c r="F305" s="61"/>
      <c r="G305" s="61"/>
      <c r="H305" s="61"/>
    </row>
    <row r="306" spans="1:8" ht="11.25" customHeight="1">
      <c r="A306" s="145">
        <v>5091</v>
      </c>
      <c r="B306" s="144" t="s">
        <v>115</v>
      </c>
      <c r="C306" s="146">
        <v>69.431699999999992</v>
      </c>
      <c r="D306"/>
      <c r="E306" s="61"/>
      <c r="F306" s="61"/>
      <c r="G306" s="61"/>
      <c r="H306" s="61"/>
    </row>
    <row r="307" spans="1:8" ht="11.25" customHeight="1">
      <c r="A307" s="145">
        <v>53250</v>
      </c>
      <c r="B307" s="144" t="s">
        <v>2014</v>
      </c>
      <c r="C307" s="146">
        <v>108.82680000000001</v>
      </c>
      <c r="D307"/>
      <c r="E307" s="61"/>
      <c r="F307" s="61"/>
      <c r="G307" s="61"/>
      <c r="H307" s="61"/>
    </row>
    <row r="308" spans="1:8" ht="11.25" customHeight="1">
      <c r="A308" s="145">
        <v>61742</v>
      </c>
      <c r="B308" s="144" t="s">
        <v>2262</v>
      </c>
      <c r="C308" s="146">
        <v>511.24964999999997</v>
      </c>
      <c r="D308"/>
      <c r="E308" s="61"/>
      <c r="F308" s="61"/>
      <c r="G308" s="61"/>
      <c r="H308" s="61"/>
    </row>
    <row r="309" spans="1:8" ht="11.25" customHeight="1">
      <c r="A309" s="145">
        <v>62952</v>
      </c>
      <c r="B309" s="144" t="s">
        <v>1204</v>
      </c>
      <c r="C309" s="146">
        <v>128.43854999999999</v>
      </c>
      <c r="D309"/>
      <c r="E309" s="61"/>
      <c r="F309" s="61"/>
      <c r="G309" s="61"/>
      <c r="H309" s="61"/>
    </row>
    <row r="310" spans="1:8" ht="11.25" customHeight="1">
      <c r="A310" s="145">
        <v>52327</v>
      </c>
      <c r="B310" s="144" t="s">
        <v>104</v>
      </c>
      <c r="C310" s="146">
        <v>238.49466000000001</v>
      </c>
      <c r="D310"/>
      <c r="E310" s="61"/>
      <c r="F310" s="61"/>
      <c r="G310" s="61"/>
      <c r="H310" s="61"/>
    </row>
    <row r="311" spans="1:8" ht="11.25" customHeight="1">
      <c r="A311" s="145">
        <v>50359</v>
      </c>
      <c r="B311" s="144" t="s">
        <v>70</v>
      </c>
      <c r="C311" s="146">
        <v>625.99694999999997</v>
      </c>
      <c r="D311"/>
      <c r="E311" s="61"/>
      <c r="F311" s="61"/>
      <c r="G311" s="61"/>
      <c r="H311" s="61"/>
    </row>
    <row r="312" spans="1:8" ht="11.25" customHeight="1">
      <c r="A312" s="145">
        <v>62305</v>
      </c>
      <c r="B312" s="144" t="s">
        <v>503</v>
      </c>
      <c r="C312" s="146">
        <v>293.4486</v>
      </c>
      <c r="D312"/>
      <c r="E312" s="61"/>
      <c r="F312" s="61"/>
      <c r="G312" s="61"/>
      <c r="H312" s="61"/>
    </row>
    <row r="313" spans="1:8" ht="11.25" customHeight="1">
      <c r="A313" s="145">
        <v>62398</v>
      </c>
      <c r="B313" s="144" t="s">
        <v>511</v>
      </c>
      <c r="C313" s="146">
        <v>680.38259999999991</v>
      </c>
      <c r="D313"/>
      <c r="E313" s="61"/>
      <c r="F313" s="61"/>
      <c r="G313" s="61"/>
      <c r="H313" s="61"/>
    </row>
    <row r="314" spans="1:8" ht="11.25" customHeight="1">
      <c r="A314" s="145">
        <v>63571</v>
      </c>
      <c r="B314" s="144" t="s">
        <v>1490</v>
      </c>
      <c r="C314" s="146">
        <v>61.016669999999998</v>
      </c>
      <c r="D314"/>
      <c r="E314" s="61"/>
      <c r="F314" s="61"/>
      <c r="G314" s="61"/>
      <c r="H314" s="61"/>
    </row>
    <row r="315" spans="1:8" ht="11.25" customHeight="1">
      <c r="A315" s="145">
        <v>63498</v>
      </c>
      <c r="B315" s="144" t="s">
        <v>1518</v>
      </c>
      <c r="C315" s="146">
        <v>2322.4316699999999</v>
      </c>
      <c r="D315"/>
      <c r="E315" s="61"/>
      <c r="F315" s="61"/>
      <c r="G315" s="61"/>
      <c r="H315" s="61"/>
    </row>
    <row r="316" spans="1:8" ht="11.25" customHeight="1">
      <c r="A316" s="145">
        <v>63071</v>
      </c>
      <c r="B316" s="144" t="s">
        <v>2078</v>
      </c>
      <c r="C316" s="146">
        <v>489.92115000000007</v>
      </c>
      <c r="D316"/>
      <c r="E316" s="61"/>
      <c r="F316" s="61"/>
      <c r="G316" s="61"/>
      <c r="H316" s="61"/>
    </row>
    <row r="317" spans="1:8" ht="11.25" customHeight="1">
      <c r="A317" s="145">
        <v>63419</v>
      </c>
      <c r="B317" s="144" t="s">
        <v>1408</v>
      </c>
      <c r="C317" s="146">
        <v>15.081749999999998</v>
      </c>
      <c r="D317"/>
      <c r="E317" s="61"/>
      <c r="F317" s="61"/>
      <c r="G317" s="61"/>
      <c r="H317" s="61"/>
    </row>
    <row r="318" spans="1:8" ht="11.25" customHeight="1">
      <c r="A318" s="145">
        <v>53687</v>
      </c>
      <c r="B318" s="144" t="s">
        <v>383</v>
      </c>
      <c r="C318" s="146">
        <v>15.747</v>
      </c>
      <c r="D318"/>
      <c r="E318" s="61"/>
      <c r="F318" s="61"/>
      <c r="G318" s="61"/>
      <c r="H318" s="61"/>
    </row>
    <row r="319" spans="1:8" ht="11.25" customHeight="1">
      <c r="A319" s="145">
        <v>64073</v>
      </c>
      <c r="B319" s="144" t="s">
        <v>2194</v>
      </c>
      <c r="C319" s="146">
        <v>15.861149999999999</v>
      </c>
      <c r="D319"/>
      <c r="E319" s="61"/>
      <c r="F319" s="61"/>
      <c r="G319" s="61"/>
      <c r="H319" s="61"/>
    </row>
    <row r="320" spans="1:8" ht="11.25" customHeight="1">
      <c r="A320" s="145">
        <v>61368</v>
      </c>
      <c r="B320" s="144" t="s">
        <v>1256</v>
      </c>
      <c r="C320" s="146">
        <v>4539.4492499999997</v>
      </c>
      <c r="D320"/>
      <c r="E320" s="61"/>
      <c r="F320" s="61"/>
      <c r="G320" s="61"/>
      <c r="H320" s="61"/>
    </row>
    <row r="321" spans="1:8" ht="11.25" customHeight="1">
      <c r="A321" s="145">
        <v>50409</v>
      </c>
      <c r="B321" s="144" t="s">
        <v>382</v>
      </c>
      <c r="C321" s="146">
        <v>253.0395</v>
      </c>
      <c r="D321"/>
      <c r="E321" s="61"/>
      <c r="F321" s="61"/>
      <c r="G321" s="61"/>
      <c r="H321" s="61"/>
    </row>
    <row r="322" spans="1:8" ht="11.25" customHeight="1">
      <c r="A322" s="145">
        <v>62497</v>
      </c>
      <c r="B322" s="144" t="s">
        <v>505</v>
      </c>
      <c r="C322" s="146">
        <v>68.74785</v>
      </c>
      <c r="D322"/>
      <c r="E322" s="61"/>
      <c r="F322" s="61"/>
      <c r="G322" s="61"/>
      <c r="H322" s="61"/>
    </row>
    <row r="323" spans="1:8" ht="11.25" customHeight="1">
      <c r="A323" s="145">
        <v>60441</v>
      </c>
      <c r="B323" s="144" t="s">
        <v>37</v>
      </c>
      <c r="C323" s="146">
        <v>19.665899999999997</v>
      </c>
      <c r="D323"/>
      <c r="E323" s="61"/>
      <c r="F323" s="61"/>
      <c r="G323" s="61"/>
      <c r="H323" s="61"/>
    </row>
    <row r="324" spans="1:8" ht="11.25" customHeight="1">
      <c r="A324" s="145">
        <v>64180</v>
      </c>
      <c r="B324" s="144" t="s">
        <v>2097</v>
      </c>
      <c r="C324" s="146">
        <v>1091.9931000000001</v>
      </c>
      <c r="D324"/>
      <c r="E324" s="61"/>
      <c r="F324" s="61"/>
      <c r="G324" s="61"/>
      <c r="H324" s="61"/>
    </row>
    <row r="325" spans="1:8" ht="11.25" customHeight="1">
      <c r="A325" s="145">
        <v>61715</v>
      </c>
      <c r="B325" s="144" t="s">
        <v>138</v>
      </c>
      <c r="C325" s="146">
        <v>352.62180000000001</v>
      </c>
      <c r="D325"/>
      <c r="E325" s="61"/>
      <c r="F325" s="61"/>
      <c r="G325" s="61"/>
      <c r="H325" s="61"/>
    </row>
    <row r="326" spans="1:8" ht="11.25" customHeight="1">
      <c r="A326" s="145">
        <v>95504</v>
      </c>
      <c r="B326" s="144" t="s">
        <v>404</v>
      </c>
      <c r="C326" s="146">
        <v>414.18144000000001</v>
      </c>
      <c r="D326"/>
      <c r="E326" s="61"/>
      <c r="F326" s="61"/>
      <c r="G326" s="61"/>
      <c r="H326" s="61"/>
    </row>
    <row r="327" spans="1:8" ht="11.25" customHeight="1">
      <c r="A327" s="145">
        <v>95710</v>
      </c>
      <c r="B327" s="144" t="s">
        <v>65</v>
      </c>
      <c r="C327" s="146">
        <v>465.07829999999996</v>
      </c>
      <c r="D327"/>
      <c r="E327" s="61"/>
      <c r="F327" s="61"/>
      <c r="G327" s="61"/>
      <c r="H327" s="61"/>
    </row>
    <row r="328" spans="1:8" ht="11.25" customHeight="1">
      <c r="A328" s="145">
        <v>63152</v>
      </c>
      <c r="B328" s="144" t="s">
        <v>1439</v>
      </c>
      <c r="C328" s="146">
        <v>1881.5204999999996</v>
      </c>
      <c r="D328"/>
      <c r="E328" s="61"/>
      <c r="F328" s="61"/>
      <c r="G328" s="61"/>
      <c r="H328" s="61"/>
    </row>
    <row r="329" spans="1:8" ht="11.25" customHeight="1">
      <c r="A329" s="145">
        <v>52283</v>
      </c>
      <c r="B329" s="144" t="s">
        <v>159</v>
      </c>
      <c r="C329" s="146">
        <v>169.61775</v>
      </c>
      <c r="D329"/>
      <c r="E329" s="61"/>
      <c r="F329" s="61"/>
      <c r="G329" s="61"/>
      <c r="H329" s="61"/>
    </row>
    <row r="330" spans="1:8" ht="11.25" customHeight="1">
      <c r="A330" s="145">
        <v>63407</v>
      </c>
      <c r="B330" s="144" t="s">
        <v>1515</v>
      </c>
      <c r="C330" s="146">
        <v>382.95596999999992</v>
      </c>
      <c r="D330"/>
      <c r="E330" s="61"/>
      <c r="F330" s="61"/>
      <c r="G330" s="61"/>
      <c r="H330" s="61"/>
    </row>
    <row r="331" spans="1:8" ht="11.25" customHeight="1">
      <c r="A331" s="145">
        <v>62642</v>
      </c>
      <c r="B331" s="144" t="s">
        <v>523</v>
      </c>
      <c r="C331" s="146">
        <v>312.89763000000005</v>
      </c>
      <c r="D331"/>
      <c r="E331" s="61"/>
      <c r="F331" s="61"/>
      <c r="G331" s="61"/>
      <c r="H331" s="61"/>
    </row>
    <row r="332" spans="1:8" ht="11.25" customHeight="1">
      <c r="A332" s="145">
        <v>52366</v>
      </c>
      <c r="B332" s="144" t="s">
        <v>180</v>
      </c>
      <c r="C332" s="146">
        <v>424.59929999999997</v>
      </c>
      <c r="D332"/>
      <c r="E332" s="61"/>
      <c r="F332" s="61"/>
      <c r="G332" s="61"/>
      <c r="H332" s="61"/>
    </row>
    <row r="333" spans="1:8" ht="11.25" customHeight="1">
      <c r="A333" s="145">
        <v>63854</v>
      </c>
      <c r="B333" s="144" t="s">
        <v>1540</v>
      </c>
      <c r="C333" s="146">
        <v>21.154949999999996</v>
      </c>
      <c r="D333"/>
      <c r="E333" s="61"/>
      <c r="F333" s="61"/>
      <c r="G333" s="61"/>
      <c r="H333" s="61"/>
    </row>
    <row r="334" spans="1:8" ht="11.25" customHeight="1">
      <c r="A334" s="145">
        <v>63658</v>
      </c>
      <c r="B334" s="144" t="s">
        <v>1524</v>
      </c>
      <c r="C334" s="146">
        <v>30.410099999999996</v>
      </c>
      <c r="D334"/>
      <c r="E334" s="61"/>
      <c r="F334" s="61"/>
      <c r="G334" s="61"/>
      <c r="H334" s="61"/>
    </row>
    <row r="335" spans="1:8" ht="11.25" customHeight="1">
      <c r="A335" s="145">
        <v>63697</v>
      </c>
      <c r="B335" s="144" t="s">
        <v>1478</v>
      </c>
      <c r="C335" s="146">
        <v>836.81865000000005</v>
      </c>
      <c r="D335"/>
      <c r="E335" s="61"/>
      <c r="F335" s="61"/>
      <c r="G335" s="61"/>
      <c r="H335" s="61"/>
    </row>
    <row r="336" spans="1:8" ht="11.25" customHeight="1">
      <c r="A336" s="145">
        <v>53200</v>
      </c>
      <c r="B336" s="144" t="s">
        <v>241</v>
      </c>
      <c r="C336" s="146">
        <v>934.76499179999996</v>
      </c>
      <c r="D336"/>
      <c r="E336" s="61"/>
      <c r="F336" s="61"/>
      <c r="G336" s="61"/>
      <c r="H336" s="61"/>
    </row>
    <row r="337" spans="1:8" ht="11.25" customHeight="1">
      <c r="A337" s="145">
        <v>90737</v>
      </c>
      <c r="B337" s="144" t="s">
        <v>534</v>
      </c>
      <c r="C337" s="146">
        <v>11.975339999999999</v>
      </c>
      <c r="D337"/>
      <c r="E337" s="61"/>
      <c r="F337" s="61"/>
      <c r="G337" s="61"/>
      <c r="H337" s="61"/>
    </row>
    <row r="338" spans="1:8" ht="11.25" customHeight="1">
      <c r="A338" s="145">
        <v>63965</v>
      </c>
      <c r="B338" s="144" t="s">
        <v>2039</v>
      </c>
      <c r="C338" s="146">
        <v>22.863599999999998</v>
      </c>
      <c r="D338"/>
      <c r="E338" s="61"/>
      <c r="F338" s="61"/>
      <c r="G338" s="61"/>
      <c r="H338" s="61"/>
    </row>
    <row r="339" spans="1:8" ht="11.25" customHeight="1">
      <c r="A339" s="145">
        <v>54</v>
      </c>
      <c r="B339" s="144" t="s">
        <v>121</v>
      </c>
      <c r="C339" s="146">
        <v>170.99549999999999</v>
      </c>
      <c r="D339"/>
      <c r="E339" s="61"/>
      <c r="F339" s="61"/>
      <c r="G339" s="61"/>
      <c r="H339" s="61"/>
    </row>
    <row r="340" spans="1:8" ht="11.25" customHeight="1">
      <c r="A340" s="145">
        <v>146</v>
      </c>
      <c r="B340" s="144" t="s">
        <v>129</v>
      </c>
      <c r="C340" s="146">
        <v>1093.33089</v>
      </c>
      <c r="D340"/>
      <c r="E340" s="61"/>
      <c r="F340" s="61"/>
      <c r="G340" s="61"/>
      <c r="H340" s="61"/>
    </row>
    <row r="341" spans="1:8" ht="11.25" customHeight="1">
      <c r="A341" s="145">
        <v>63915</v>
      </c>
      <c r="B341" s="144" t="s">
        <v>1433</v>
      </c>
      <c r="C341" s="146">
        <v>48.802050000000001</v>
      </c>
      <c r="D341"/>
      <c r="E341" s="61"/>
      <c r="F341" s="61"/>
      <c r="G341" s="61"/>
      <c r="H341" s="61"/>
    </row>
    <row r="342" spans="1:8" ht="11.25" customHeight="1">
      <c r="A342" s="145">
        <v>52361</v>
      </c>
      <c r="B342" s="144" t="s">
        <v>184</v>
      </c>
      <c r="C342" s="146">
        <v>21.029970000000002</v>
      </c>
      <c r="D342"/>
      <c r="E342" s="61"/>
      <c r="F342" s="61"/>
      <c r="G342" s="61"/>
      <c r="H342" s="61"/>
    </row>
    <row r="343" spans="1:8" ht="11.25" customHeight="1">
      <c r="A343" s="145">
        <v>63212</v>
      </c>
      <c r="B343" s="144" t="s">
        <v>1195</v>
      </c>
      <c r="C343" s="146">
        <v>249.80078999999998</v>
      </c>
      <c r="D343"/>
      <c r="E343" s="61"/>
      <c r="F343" s="61"/>
      <c r="G343" s="61"/>
      <c r="H343" s="61"/>
    </row>
    <row r="344" spans="1:8" ht="11.25" customHeight="1">
      <c r="A344" s="145">
        <v>52310</v>
      </c>
      <c r="B344" s="144" t="s">
        <v>182</v>
      </c>
      <c r="C344" s="146">
        <v>78.221999999999994</v>
      </c>
      <c r="D344"/>
      <c r="E344" s="61"/>
      <c r="F344" s="61"/>
      <c r="G344" s="61"/>
      <c r="H344" s="61"/>
    </row>
    <row r="345" spans="1:8" ht="11.25" customHeight="1">
      <c r="A345" s="145">
        <v>52267</v>
      </c>
      <c r="B345" s="144" t="s">
        <v>337</v>
      </c>
      <c r="C345" s="146">
        <v>254.14514999999997</v>
      </c>
      <c r="D345"/>
      <c r="E345" s="61"/>
      <c r="F345" s="61"/>
      <c r="G345" s="61"/>
      <c r="H345" s="61"/>
    </row>
    <row r="346" spans="1:8" ht="11.25" customHeight="1">
      <c r="A346" s="145">
        <v>64241</v>
      </c>
      <c r="B346" s="144" t="s">
        <v>2156</v>
      </c>
      <c r="C346" s="146">
        <v>22.02345</v>
      </c>
      <c r="D346"/>
      <c r="E346" s="61"/>
      <c r="F346" s="61"/>
      <c r="G346" s="61"/>
      <c r="H346" s="61"/>
    </row>
    <row r="347" spans="1:8" ht="11.25" customHeight="1">
      <c r="A347" s="145">
        <v>63575</v>
      </c>
      <c r="B347" s="144" t="s">
        <v>1200</v>
      </c>
      <c r="C347" s="146">
        <v>418.69802999999996</v>
      </c>
      <c r="D347"/>
      <c r="E347" s="61"/>
      <c r="F347" s="61"/>
      <c r="G347" s="61"/>
      <c r="H347" s="61"/>
    </row>
    <row r="348" spans="1:8" ht="11.25" customHeight="1">
      <c r="A348" s="145">
        <v>63804</v>
      </c>
      <c r="B348" s="144" t="s">
        <v>1412</v>
      </c>
      <c r="C348" s="146">
        <v>1237.3990200000001</v>
      </c>
      <c r="D348"/>
      <c r="E348" s="61"/>
      <c r="F348" s="61"/>
      <c r="G348" s="61"/>
      <c r="H348" s="61"/>
    </row>
    <row r="349" spans="1:8" ht="11.25" customHeight="1">
      <c r="A349" s="145">
        <v>61007</v>
      </c>
      <c r="B349" s="144" t="s">
        <v>407</v>
      </c>
      <c r="C349" s="146">
        <v>446.15654999999998</v>
      </c>
      <c r="D349"/>
      <c r="E349" s="61"/>
      <c r="F349" s="61"/>
      <c r="G349" s="61"/>
      <c r="H349" s="61"/>
    </row>
    <row r="350" spans="1:8" ht="11.25" customHeight="1">
      <c r="A350" s="145">
        <v>388</v>
      </c>
      <c r="B350" s="144" t="s">
        <v>498</v>
      </c>
      <c r="C350" s="146">
        <v>33.175350000000002</v>
      </c>
      <c r="D350"/>
      <c r="E350" s="61"/>
      <c r="F350" s="61"/>
      <c r="G350" s="61"/>
      <c r="H350" s="61"/>
    </row>
    <row r="351" spans="1:8" ht="11.25" customHeight="1">
      <c r="A351" s="145">
        <v>53600</v>
      </c>
      <c r="B351" s="144" t="s">
        <v>536</v>
      </c>
      <c r="C351" s="146">
        <v>6.8075999999999999</v>
      </c>
      <c r="D351"/>
      <c r="E351" s="61"/>
      <c r="F351" s="61"/>
      <c r="G351" s="61"/>
      <c r="H351" s="61"/>
    </row>
    <row r="352" spans="1:8" ht="11.25" customHeight="1">
      <c r="A352" s="145">
        <v>63946</v>
      </c>
      <c r="B352" s="144" t="s">
        <v>2023</v>
      </c>
      <c r="C352" s="146">
        <v>498.26747999999998</v>
      </c>
      <c r="D352"/>
      <c r="E352" s="61"/>
      <c r="F352" s="61"/>
      <c r="G352" s="61"/>
      <c r="H352" s="61"/>
    </row>
    <row r="353" spans="1:8" ht="11.25" customHeight="1">
      <c r="A353" s="145">
        <v>63422</v>
      </c>
      <c r="B353" s="144" t="s">
        <v>1409</v>
      </c>
      <c r="C353" s="146">
        <v>496.56143999999995</v>
      </c>
      <c r="D353"/>
      <c r="E353" s="61"/>
      <c r="F353" s="61"/>
      <c r="G353" s="61"/>
      <c r="H353" s="61"/>
    </row>
    <row r="354" spans="1:8" ht="11.25" customHeight="1">
      <c r="A354" s="145">
        <v>293</v>
      </c>
      <c r="B354" s="144" t="s">
        <v>1246</v>
      </c>
      <c r="C354" s="146">
        <v>11.847</v>
      </c>
      <c r="D354"/>
      <c r="E354" s="61"/>
      <c r="F354" s="61"/>
      <c r="G354" s="61"/>
      <c r="H354" s="61"/>
    </row>
    <row r="355" spans="1:8" ht="11.25" customHeight="1">
      <c r="A355" s="145">
        <v>64153</v>
      </c>
      <c r="B355" s="144" t="s">
        <v>2100</v>
      </c>
      <c r="C355" s="146">
        <v>30.832439999999998</v>
      </c>
      <c r="D355"/>
      <c r="E355" s="61"/>
      <c r="F355" s="61"/>
      <c r="G355" s="61"/>
      <c r="H355" s="61"/>
    </row>
    <row r="356" spans="1:8" ht="11.25" customHeight="1">
      <c r="A356" s="145">
        <v>61570</v>
      </c>
      <c r="B356" s="144" t="s">
        <v>6</v>
      </c>
      <c r="C356" s="146">
        <v>250.13699999999997</v>
      </c>
      <c r="D356"/>
      <c r="E356" s="61"/>
      <c r="F356" s="61"/>
      <c r="G356" s="61"/>
      <c r="H356" s="61"/>
    </row>
    <row r="357" spans="1:8" ht="11.25" customHeight="1">
      <c r="A357" s="145">
        <v>63043</v>
      </c>
      <c r="B357" s="144" t="s">
        <v>1238</v>
      </c>
      <c r="C357" s="146">
        <v>23.073749999999997</v>
      </c>
      <c r="D357"/>
      <c r="E357" s="61"/>
      <c r="F357" s="61"/>
      <c r="G357" s="61"/>
      <c r="H357" s="61"/>
    </row>
    <row r="358" spans="1:8" ht="11.25" customHeight="1">
      <c r="A358" s="145">
        <v>63901</v>
      </c>
      <c r="B358" s="144" t="s">
        <v>1483</v>
      </c>
      <c r="C358" s="146">
        <v>278.37900000000002</v>
      </c>
      <c r="D358"/>
      <c r="E358" s="61"/>
      <c r="F358" s="61"/>
      <c r="G358" s="61"/>
      <c r="H358" s="61"/>
    </row>
    <row r="359" spans="1:8" ht="11.25" customHeight="1">
      <c r="A359" s="145">
        <v>61469</v>
      </c>
      <c r="B359" s="144" t="s">
        <v>306</v>
      </c>
      <c r="C359" s="146">
        <v>16.260749999999998</v>
      </c>
      <c r="D359"/>
      <c r="E359" s="61"/>
      <c r="F359" s="61"/>
      <c r="G359" s="61"/>
      <c r="H359" s="61"/>
    </row>
    <row r="360" spans="1:8" ht="11.25" customHeight="1">
      <c r="A360" s="145">
        <v>62395</v>
      </c>
      <c r="B360" s="144" t="s">
        <v>2221</v>
      </c>
      <c r="C360" s="146">
        <v>24.315629999999999</v>
      </c>
      <c r="D360"/>
      <c r="E360" s="61"/>
      <c r="F360" s="61"/>
      <c r="G360" s="61"/>
      <c r="H360" s="61"/>
    </row>
    <row r="361" spans="1:8" ht="11.25" customHeight="1">
      <c r="A361" s="145">
        <v>53952</v>
      </c>
      <c r="B361" s="144" t="s">
        <v>440</v>
      </c>
      <c r="C361" s="146">
        <v>390</v>
      </c>
      <c r="D361"/>
      <c r="E361" s="61"/>
      <c r="F361" s="61"/>
      <c r="G361" s="61"/>
      <c r="H361" s="61"/>
    </row>
    <row r="362" spans="1:8" ht="11.25" customHeight="1">
      <c r="A362" s="145">
        <v>5500</v>
      </c>
      <c r="B362" s="144" t="s">
        <v>188</v>
      </c>
      <c r="C362" s="146">
        <v>591.31124999999997</v>
      </c>
      <c r="D362"/>
      <c r="E362" s="61"/>
      <c r="F362" s="61"/>
      <c r="G362" s="61"/>
      <c r="H362" s="61"/>
    </row>
    <row r="363" spans="1:8" ht="11.25" customHeight="1">
      <c r="A363" s="145">
        <v>62215</v>
      </c>
      <c r="B363" s="144" t="s">
        <v>520</v>
      </c>
      <c r="C363" s="146">
        <v>780</v>
      </c>
      <c r="D363"/>
      <c r="E363" s="61"/>
      <c r="F363" s="61"/>
      <c r="G363" s="61"/>
      <c r="H363" s="61"/>
    </row>
    <row r="364" spans="1:8" ht="11.25" customHeight="1">
      <c r="A364" s="145">
        <v>211</v>
      </c>
      <c r="B364" s="144" t="s">
        <v>185</v>
      </c>
      <c r="C364" s="146">
        <v>37.5732</v>
      </c>
      <c r="D364"/>
      <c r="E364" s="61"/>
      <c r="F364" s="61"/>
      <c r="G364" s="61"/>
      <c r="H364" s="61"/>
    </row>
    <row r="365" spans="1:8" ht="11.25" customHeight="1">
      <c r="A365" s="145">
        <v>64619</v>
      </c>
      <c r="B365" s="144" t="s">
        <v>2326</v>
      </c>
      <c r="C365" s="146">
        <v>9.4553999999999991</v>
      </c>
      <c r="D365"/>
      <c r="E365" s="61"/>
      <c r="F365" s="61"/>
      <c r="G365" s="61"/>
      <c r="H365" s="61"/>
    </row>
    <row r="366" spans="1:8" ht="11.25" customHeight="1">
      <c r="A366" s="145">
        <v>63322</v>
      </c>
      <c r="B366" s="144" t="s">
        <v>2377</v>
      </c>
      <c r="C366" s="146">
        <v>15.227549999999999</v>
      </c>
      <c r="D366"/>
      <c r="E366" s="61"/>
      <c r="F366" s="61"/>
      <c r="G366" s="61"/>
      <c r="H366" s="61"/>
    </row>
    <row r="367" spans="1:8" ht="11.25" customHeight="1">
      <c r="A367" s="145">
        <v>92170</v>
      </c>
      <c r="B367" s="144" t="s">
        <v>245</v>
      </c>
      <c r="C367" s="146">
        <v>45.177</v>
      </c>
      <c r="D367"/>
      <c r="E367" s="61"/>
      <c r="F367" s="61"/>
      <c r="G367" s="61"/>
      <c r="H367" s="61"/>
    </row>
    <row r="368" spans="1:8" ht="11.25" customHeight="1">
      <c r="A368" s="145">
        <v>380</v>
      </c>
      <c r="B368" s="144" t="s">
        <v>291</v>
      </c>
      <c r="C368" s="146">
        <v>502.49384999999995</v>
      </c>
      <c r="D368"/>
      <c r="E368" s="61"/>
      <c r="F368" s="61"/>
      <c r="G368" s="61"/>
      <c r="H368" s="61"/>
    </row>
    <row r="369" spans="1:8" ht="11.25" customHeight="1">
      <c r="A369" s="145">
        <v>384</v>
      </c>
      <c r="B369" s="144" t="s">
        <v>430</v>
      </c>
      <c r="C369" s="146">
        <v>24.530849999999997</v>
      </c>
      <c r="D369"/>
      <c r="E369" s="61"/>
      <c r="F369" s="61"/>
      <c r="G369" s="61"/>
      <c r="H369" s="61"/>
    </row>
    <row r="370" spans="1:8" ht="11.25" customHeight="1">
      <c r="A370" s="145">
        <v>52469</v>
      </c>
      <c r="B370" s="144" t="s">
        <v>67</v>
      </c>
      <c r="C370" s="146">
        <v>593.68652999999995</v>
      </c>
      <c r="D370"/>
      <c r="E370" s="61"/>
      <c r="F370" s="61"/>
      <c r="G370" s="61"/>
      <c r="H370" s="61"/>
    </row>
    <row r="371" spans="1:8" ht="11.25" customHeight="1">
      <c r="A371" s="145">
        <v>50511</v>
      </c>
      <c r="B371" s="144" t="s">
        <v>256</v>
      </c>
      <c r="C371" s="146">
        <v>482.48025000000001</v>
      </c>
      <c r="D371"/>
      <c r="E371" s="61"/>
      <c r="F371" s="61"/>
      <c r="G371" s="61"/>
      <c r="H371" s="61"/>
    </row>
    <row r="372" spans="1:8" ht="11.25" customHeight="1">
      <c r="A372" s="145">
        <v>53906</v>
      </c>
      <c r="B372" s="144" t="s">
        <v>353</v>
      </c>
      <c r="C372" s="146">
        <v>16.298099999999998</v>
      </c>
      <c r="D372"/>
      <c r="E372" s="61"/>
      <c r="F372" s="61"/>
      <c r="G372" s="61"/>
      <c r="H372" s="61"/>
    </row>
    <row r="373" spans="1:8" ht="11.25" customHeight="1">
      <c r="A373" s="145">
        <v>53763</v>
      </c>
      <c r="B373" s="144" t="s">
        <v>506</v>
      </c>
      <c r="C373" s="146">
        <v>999.11822999999993</v>
      </c>
      <c r="D373"/>
      <c r="E373" s="61"/>
      <c r="F373" s="61"/>
      <c r="G373" s="61"/>
      <c r="H373" s="61"/>
    </row>
    <row r="374" spans="1:8" ht="11.25" customHeight="1">
      <c r="A374" s="145">
        <v>64531</v>
      </c>
      <c r="B374" s="144" t="s">
        <v>2376</v>
      </c>
      <c r="C374" s="146">
        <v>231.32925</v>
      </c>
      <c r="D374"/>
      <c r="E374" s="61"/>
      <c r="F374" s="61"/>
      <c r="G374" s="61"/>
      <c r="H374" s="61"/>
    </row>
    <row r="375" spans="1:8" ht="11.25" customHeight="1">
      <c r="A375" s="145">
        <v>52198</v>
      </c>
      <c r="B375" s="144" t="s">
        <v>315</v>
      </c>
      <c r="C375" s="146">
        <v>61.923599999999993</v>
      </c>
      <c r="D375"/>
      <c r="E375" s="61"/>
      <c r="F375" s="61"/>
      <c r="G375" s="61"/>
      <c r="H375" s="61"/>
    </row>
    <row r="376" spans="1:8" ht="11.25" customHeight="1">
      <c r="A376" s="145">
        <v>64458</v>
      </c>
      <c r="B376" s="144" t="s">
        <v>2365</v>
      </c>
      <c r="C376" s="146">
        <v>36.199349999999995</v>
      </c>
      <c r="D376"/>
      <c r="E376" s="61"/>
      <c r="F376" s="61"/>
      <c r="G376" s="61"/>
      <c r="H376" s="61"/>
    </row>
    <row r="377" spans="1:8" ht="11.25" customHeight="1">
      <c r="A377" s="145">
        <v>5085</v>
      </c>
      <c r="B377" s="144" t="s">
        <v>198</v>
      </c>
      <c r="C377" s="146">
        <v>640.15994999999998</v>
      </c>
      <c r="D377"/>
      <c r="E377" s="61"/>
      <c r="F377" s="61"/>
      <c r="G377" s="61"/>
      <c r="H377" s="61"/>
    </row>
    <row r="378" spans="1:8" ht="11.25" customHeight="1">
      <c r="A378" s="145">
        <v>51471</v>
      </c>
      <c r="B378" s="144" t="s">
        <v>86</v>
      </c>
      <c r="C378" s="146">
        <v>2079.8913000000002</v>
      </c>
      <c r="D378"/>
      <c r="E378" s="61"/>
      <c r="F378" s="61"/>
      <c r="G378" s="61"/>
      <c r="H378" s="61"/>
    </row>
    <row r="379" spans="1:8" ht="11.25" customHeight="1">
      <c r="A379" s="145">
        <v>61081</v>
      </c>
      <c r="B379" s="144" t="s">
        <v>172</v>
      </c>
      <c r="C379" s="146">
        <v>1399.2180000000001</v>
      </c>
      <c r="D379"/>
      <c r="E379" s="61"/>
      <c r="F379" s="61"/>
      <c r="G379" s="61"/>
      <c r="H379" s="61"/>
    </row>
    <row r="380" spans="1:8" ht="11.25" customHeight="1">
      <c r="A380" s="145">
        <v>62358</v>
      </c>
      <c r="B380" s="144" t="s">
        <v>507</v>
      </c>
      <c r="C380" s="146">
        <v>195.84450000000001</v>
      </c>
      <c r="D380"/>
      <c r="E380" s="61"/>
      <c r="F380" s="61"/>
      <c r="G380" s="61"/>
      <c r="H380" s="61"/>
    </row>
    <row r="381" spans="1:8" ht="11.25" customHeight="1">
      <c r="A381" s="145">
        <v>62024</v>
      </c>
      <c r="B381" s="144" t="s">
        <v>1435</v>
      </c>
      <c r="C381" s="146">
        <v>26.37135</v>
      </c>
      <c r="D381"/>
      <c r="E381" s="61"/>
      <c r="F381" s="61"/>
      <c r="G381" s="61"/>
      <c r="H381" s="61"/>
    </row>
    <row r="382" spans="1:8" ht="11.25" customHeight="1">
      <c r="A382" s="145">
        <v>94887</v>
      </c>
      <c r="B382" s="144" t="s">
        <v>422</v>
      </c>
      <c r="C382" s="146">
        <v>1210.6545600000002</v>
      </c>
      <c r="D382"/>
      <c r="E382" s="61"/>
      <c r="F382" s="61"/>
      <c r="G382" s="61"/>
      <c r="H382" s="61"/>
    </row>
    <row r="383" spans="1:8" ht="11.25" customHeight="1">
      <c r="A383" s="145">
        <v>63898</v>
      </c>
      <c r="B383" s="144" t="s">
        <v>1427</v>
      </c>
      <c r="C383" s="146">
        <v>22.852799999999995</v>
      </c>
      <c r="D383"/>
      <c r="E383" s="61"/>
      <c r="F383" s="61"/>
      <c r="G383" s="61"/>
      <c r="H383" s="61"/>
    </row>
    <row r="384" spans="1:8" ht="11.25" customHeight="1">
      <c r="A384" s="145">
        <v>63677</v>
      </c>
      <c r="B384" s="144" t="s">
        <v>1526</v>
      </c>
      <c r="C384" s="146">
        <v>0</v>
      </c>
      <c r="D384"/>
      <c r="E384" s="61"/>
      <c r="F384" s="61"/>
      <c r="G384" s="61"/>
      <c r="H384" s="61"/>
    </row>
    <row r="385" spans="1:8" ht="11.25" customHeight="1">
      <c r="A385" s="145">
        <v>31</v>
      </c>
      <c r="B385" s="144" t="s">
        <v>1160</v>
      </c>
      <c r="C385" s="146">
        <v>318.64814999999999</v>
      </c>
      <c r="D385"/>
      <c r="E385" s="61"/>
      <c r="F385" s="61"/>
      <c r="G385" s="61"/>
      <c r="H385" s="61"/>
    </row>
    <row r="386" spans="1:8" ht="11.25" customHeight="1">
      <c r="A386" s="145">
        <v>64160</v>
      </c>
      <c r="B386" s="144" t="s">
        <v>2084</v>
      </c>
      <c r="C386" s="146">
        <v>1055.4927</v>
      </c>
      <c r="D386"/>
      <c r="E386" s="61"/>
      <c r="F386" s="61"/>
      <c r="G386" s="61"/>
      <c r="H386" s="61"/>
    </row>
    <row r="387" spans="1:8" ht="11.25" customHeight="1">
      <c r="A387" s="145">
        <v>60492</v>
      </c>
      <c r="B387" s="144" t="s">
        <v>164</v>
      </c>
      <c r="C387" s="146">
        <v>707.36040000000003</v>
      </c>
      <c r="D387"/>
      <c r="E387" s="61"/>
      <c r="F387" s="61"/>
      <c r="G387" s="61"/>
      <c r="H387" s="61"/>
    </row>
    <row r="388" spans="1:8" ht="11.25" customHeight="1">
      <c r="A388" s="145">
        <v>52236</v>
      </c>
      <c r="B388" s="144" t="s">
        <v>251</v>
      </c>
      <c r="C388" s="146">
        <v>322.98615000000001</v>
      </c>
      <c r="D388"/>
      <c r="E388" s="61"/>
      <c r="F388" s="61"/>
      <c r="G388" s="61"/>
      <c r="H388" s="61"/>
    </row>
    <row r="389" spans="1:8" ht="11.25" customHeight="1">
      <c r="A389" s="145">
        <v>60371</v>
      </c>
      <c r="B389" s="144" t="s">
        <v>200</v>
      </c>
      <c r="C389" s="146">
        <v>194.96115</v>
      </c>
      <c r="D389"/>
      <c r="E389" s="61"/>
      <c r="F389" s="61"/>
      <c r="G389" s="61"/>
      <c r="H389" s="61"/>
    </row>
    <row r="390" spans="1:8" ht="11.25" customHeight="1">
      <c r="A390" s="145">
        <v>64517</v>
      </c>
      <c r="B390" s="144" t="s">
        <v>3500</v>
      </c>
      <c r="C390" s="146">
        <v>415.29104999999998</v>
      </c>
      <c r="D390"/>
      <c r="E390" s="61"/>
      <c r="F390" s="61"/>
      <c r="G390" s="61"/>
      <c r="H390" s="61"/>
    </row>
    <row r="391" spans="1:8" ht="11.25" customHeight="1">
      <c r="A391" s="145">
        <v>64607</v>
      </c>
      <c r="B391" s="144" t="s">
        <v>3501</v>
      </c>
      <c r="C391" s="146">
        <v>31.625489999999999</v>
      </c>
      <c r="D391"/>
      <c r="E391" s="61"/>
      <c r="F391" s="61"/>
      <c r="G391" s="61"/>
      <c r="H391" s="61"/>
    </row>
    <row r="392" spans="1:8" ht="11.25" customHeight="1">
      <c r="A392" s="145">
        <v>64601</v>
      </c>
      <c r="B392" s="144" t="s">
        <v>3503</v>
      </c>
      <c r="C392" s="146">
        <v>12.444750000000001</v>
      </c>
      <c r="D392"/>
      <c r="E392" s="61"/>
      <c r="F392" s="61"/>
      <c r="G392" s="61"/>
      <c r="H392" s="61"/>
    </row>
    <row r="393" spans="1:8" ht="11.25" customHeight="1">
      <c r="A393" s="145">
        <v>63215</v>
      </c>
      <c r="B393" s="144" t="s">
        <v>1441</v>
      </c>
      <c r="C393" s="146">
        <v>992.63297999999998</v>
      </c>
      <c r="D393"/>
      <c r="E393" s="61"/>
      <c r="F393" s="61"/>
      <c r="G393" s="61"/>
      <c r="H393" s="61"/>
    </row>
    <row r="394" spans="1:8" ht="11.25" customHeight="1">
      <c r="A394" s="145">
        <v>52255</v>
      </c>
      <c r="B394" s="144" t="s">
        <v>146</v>
      </c>
      <c r="C394" s="146">
        <v>1950</v>
      </c>
      <c r="D394"/>
      <c r="E394" s="61"/>
      <c r="F394" s="61"/>
      <c r="G394" s="61"/>
      <c r="H394" s="61"/>
    </row>
    <row r="395" spans="1:8" ht="11.25" customHeight="1">
      <c r="A395" s="145">
        <v>63182</v>
      </c>
      <c r="B395" s="144" t="s">
        <v>1208</v>
      </c>
      <c r="C395" s="146">
        <v>254.08979999999997</v>
      </c>
      <c r="D395"/>
      <c r="E395" s="61"/>
      <c r="F395" s="61"/>
      <c r="G395" s="61"/>
      <c r="H395" s="61"/>
    </row>
    <row r="396" spans="1:8" ht="11.25" customHeight="1">
      <c r="A396" s="145">
        <v>64650</v>
      </c>
      <c r="B396" s="144" t="s">
        <v>3604</v>
      </c>
      <c r="C396" s="146">
        <v>14.283899999999999</v>
      </c>
      <c r="D396"/>
      <c r="E396" s="61"/>
      <c r="F396" s="61"/>
      <c r="G396" s="61"/>
      <c r="H396" s="61"/>
    </row>
    <row r="397" spans="1:8" ht="11.25" customHeight="1">
      <c r="A397" s="145">
        <v>60899</v>
      </c>
      <c r="B397" s="144" t="s">
        <v>30</v>
      </c>
      <c r="C397" s="146">
        <v>834.23099999999999</v>
      </c>
      <c r="D397"/>
      <c r="E397" s="61"/>
      <c r="F397" s="61"/>
      <c r="G397" s="61"/>
      <c r="H397" s="61"/>
    </row>
    <row r="398" spans="1:8" ht="11.25" customHeight="1">
      <c r="A398" s="145">
        <v>64735</v>
      </c>
      <c r="B398" s="144" t="s">
        <v>3599</v>
      </c>
      <c r="C398" s="146">
        <v>104.235625</v>
      </c>
      <c r="D398"/>
      <c r="E398" s="61"/>
      <c r="F398" s="61"/>
      <c r="G398" s="61"/>
      <c r="H398" s="61"/>
    </row>
    <row r="399" spans="1:8" ht="11.25" customHeight="1">
      <c r="A399" s="145">
        <v>64611</v>
      </c>
      <c r="B399" s="144" t="s">
        <v>2368</v>
      </c>
      <c r="C399" s="146">
        <v>1068.2671500000001</v>
      </c>
      <c r="D399"/>
      <c r="E399" s="61"/>
      <c r="F399" s="61"/>
      <c r="G399" s="61"/>
      <c r="H399" s="61"/>
    </row>
    <row r="400" spans="1:8" ht="11.25" customHeight="1">
      <c r="A400" s="145">
        <v>64670</v>
      </c>
      <c r="B400" s="144" t="s">
        <v>3602</v>
      </c>
      <c r="C400" s="146">
        <v>113.15935</v>
      </c>
      <c r="D400"/>
      <c r="E400" s="61"/>
      <c r="F400" s="61"/>
      <c r="G400" s="61"/>
      <c r="H400" s="61"/>
    </row>
    <row r="401" spans="1:8" ht="11.25" customHeight="1">
      <c r="A401" s="145">
        <v>64711</v>
      </c>
      <c r="B401" s="144" t="s">
        <v>3598</v>
      </c>
      <c r="C401" s="146">
        <v>316.25324999999998</v>
      </c>
      <c r="D401"/>
      <c r="E401" s="61"/>
      <c r="F401" s="61"/>
      <c r="G401" s="61"/>
      <c r="H401" s="61"/>
    </row>
    <row r="402" spans="1:8" ht="11.25" customHeight="1">
      <c r="A402" s="145">
        <v>64283</v>
      </c>
      <c r="B402" s="144" t="s">
        <v>2165</v>
      </c>
      <c r="C402" s="146">
        <v>272.84939999999995</v>
      </c>
      <c r="D402"/>
      <c r="E402" s="61"/>
      <c r="F402" s="61"/>
      <c r="G402" s="61"/>
      <c r="H402" s="61"/>
    </row>
    <row r="403" spans="1:8" ht="11.25" customHeight="1">
      <c r="A403" s="145">
        <v>64879</v>
      </c>
      <c r="B403" s="144" t="s">
        <v>3605</v>
      </c>
      <c r="C403" s="146">
        <v>223.52489999999997</v>
      </c>
      <c r="D403"/>
      <c r="E403" s="61"/>
      <c r="F403" s="61"/>
      <c r="G403" s="61"/>
      <c r="H403" s="61"/>
    </row>
    <row r="404" spans="1:8" ht="11.25" customHeight="1">
      <c r="A404" s="145">
        <v>64906</v>
      </c>
      <c r="B404" s="144" t="s">
        <v>3606</v>
      </c>
      <c r="C404" s="146">
        <v>262.15514999999999</v>
      </c>
      <c r="D404"/>
      <c r="E404" s="61"/>
      <c r="F404" s="61"/>
      <c r="G404" s="61"/>
      <c r="H404" s="61"/>
    </row>
    <row r="405" spans="1:8" ht="11.25" customHeight="1">
      <c r="A405" s="145">
        <v>64289</v>
      </c>
      <c r="B405" s="144" t="s">
        <v>2178</v>
      </c>
      <c r="C405" s="146">
        <v>593.72984999999994</v>
      </c>
      <c r="D405"/>
      <c r="E405" s="61"/>
      <c r="F405" s="61"/>
      <c r="G405" s="61"/>
      <c r="H405" s="61"/>
    </row>
    <row r="406" spans="1:8" ht="11.25" customHeight="1">
      <c r="A406" s="145">
        <v>22</v>
      </c>
      <c r="B406" s="144" t="s">
        <v>102</v>
      </c>
      <c r="C406" s="146">
        <v>1224.3104999999998</v>
      </c>
      <c r="D406"/>
      <c r="E406" s="61"/>
      <c r="F406" s="61"/>
      <c r="G406" s="61"/>
      <c r="H406" s="61"/>
    </row>
    <row r="407" spans="1:8" ht="11.25" customHeight="1">
      <c r="A407" s="145">
        <v>52562</v>
      </c>
      <c r="B407" s="144" t="s">
        <v>152</v>
      </c>
      <c r="C407" s="146">
        <v>400.80450000000002</v>
      </c>
      <c r="D407"/>
      <c r="E407" s="61"/>
      <c r="F407" s="61"/>
      <c r="G407" s="61"/>
      <c r="H407" s="61"/>
    </row>
    <row r="408" spans="1:8" ht="11.25" customHeight="1">
      <c r="A408" s="145">
        <v>95025</v>
      </c>
      <c r="B408" s="144" t="s">
        <v>455</v>
      </c>
      <c r="C408" s="146">
        <v>522.84645</v>
      </c>
      <c r="D408"/>
      <c r="E408" s="61"/>
      <c r="F408" s="61"/>
      <c r="G408" s="61"/>
      <c r="H408" s="61"/>
    </row>
    <row r="409" spans="1:8" ht="11.25" customHeight="1">
      <c r="A409" s="145">
        <v>53215</v>
      </c>
      <c r="B409" s="144" t="s">
        <v>120</v>
      </c>
      <c r="C409" s="146">
        <v>445.54259999999999</v>
      </c>
      <c r="D409"/>
      <c r="E409" s="61"/>
      <c r="F409" s="61"/>
      <c r="G409" s="61"/>
      <c r="H409" s="61"/>
    </row>
    <row r="410" spans="1:8" ht="11.25" customHeight="1">
      <c r="A410" s="145">
        <v>60350</v>
      </c>
      <c r="B410" s="144" t="s">
        <v>403</v>
      </c>
      <c r="C410" s="146">
        <v>390.5181</v>
      </c>
      <c r="D410"/>
      <c r="E410" s="61"/>
      <c r="F410" s="61"/>
      <c r="G410" s="61"/>
      <c r="H410" s="61"/>
    </row>
    <row r="411" spans="1:8" ht="11.25" customHeight="1">
      <c r="A411" s="145">
        <v>346</v>
      </c>
      <c r="B411" s="144" t="s">
        <v>748</v>
      </c>
      <c r="C411" s="146">
        <v>390</v>
      </c>
      <c r="D411"/>
      <c r="E411" s="61"/>
      <c r="F411" s="61"/>
      <c r="G411" s="61"/>
      <c r="H411" s="61"/>
    </row>
    <row r="412" spans="1:8" ht="11.25" customHeight="1">
      <c r="A412" s="145">
        <v>63642</v>
      </c>
      <c r="B412" s="144" t="s">
        <v>1467</v>
      </c>
      <c r="C412" s="146">
        <v>114.85188000000001</v>
      </c>
      <c r="D412"/>
      <c r="E412" s="61"/>
      <c r="F412" s="61"/>
      <c r="G412" s="61"/>
      <c r="H412" s="61"/>
    </row>
    <row r="413" spans="1:8" ht="11.25" customHeight="1">
      <c r="A413" s="145">
        <v>63691</v>
      </c>
      <c r="B413" s="144" t="s">
        <v>1475</v>
      </c>
      <c r="C413" s="146">
        <v>280.88909999999998</v>
      </c>
      <c r="D413"/>
      <c r="E413" s="61"/>
      <c r="F413" s="61"/>
      <c r="G413" s="61"/>
      <c r="H413" s="61"/>
    </row>
    <row r="414" spans="1:8" ht="11.25" customHeight="1">
      <c r="A414" s="145">
        <v>64428</v>
      </c>
      <c r="B414" s="144" t="s">
        <v>3752</v>
      </c>
      <c r="C414" s="146">
        <v>17.789399999999997</v>
      </c>
      <c r="D414"/>
      <c r="E414" s="61"/>
      <c r="F414" s="61"/>
      <c r="G414" s="61"/>
      <c r="H414" s="61"/>
    </row>
    <row r="415" spans="1:8" ht="11.25" customHeight="1">
      <c r="A415" s="145">
        <v>62931</v>
      </c>
      <c r="B415" s="144" t="s">
        <v>1436</v>
      </c>
      <c r="C415" s="146">
        <v>97.669799999999981</v>
      </c>
      <c r="D415"/>
      <c r="E415" s="61"/>
      <c r="F415" s="61"/>
      <c r="G415" s="61"/>
      <c r="H415" s="61"/>
    </row>
    <row r="416" spans="1:8" ht="11.25" customHeight="1">
      <c r="A416" s="145">
        <v>63678</v>
      </c>
      <c r="B416" s="144" t="s">
        <v>1528</v>
      </c>
      <c r="C416" s="146">
        <v>1180.4477999999999</v>
      </c>
      <c r="D416"/>
      <c r="E416" s="61"/>
      <c r="F416" s="61"/>
      <c r="G416" s="61"/>
      <c r="H416" s="61"/>
    </row>
    <row r="417" spans="1:8" ht="11.25" customHeight="1">
      <c r="A417" s="145">
        <v>64776</v>
      </c>
      <c r="B417" s="144" t="s">
        <v>3756</v>
      </c>
      <c r="C417" s="146">
        <v>-265.52592000000004</v>
      </c>
      <c r="D417"/>
      <c r="E417" s="61"/>
      <c r="F417" s="61"/>
      <c r="G417" s="61"/>
      <c r="H417" s="61"/>
    </row>
    <row r="418" spans="1:8" ht="11.25" customHeight="1">
      <c r="A418" s="145">
        <v>64902</v>
      </c>
      <c r="B418" s="144" t="s">
        <v>3757</v>
      </c>
      <c r="C418" s="146">
        <v>390</v>
      </c>
      <c r="D418"/>
      <c r="E418" s="61"/>
      <c r="F418" s="61"/>
      <c r="G418" s="61"/>
      <c r="H418" s="61"/>
    </row>
    <row r="419" spans="1:8" ht="11.25" customHeight="1">
      <c r="A419" s="145">
        <v>64859</v>
      </c>
      <c r="B419" s="144" t="s">
        <v>3758</v>
      </c>
      <c r="C419" s="146">
        <v>1301.8184699999999</v>
      </c>
      <c r="D419"/>
      <c r="E419" s="61"/>
      <c r="F419" s="61"/>
      <c r="G419" s="61"/>
      <c r="H419" s="61"/>
    </row>
    <row r="420" spans="1:8" ht="11.25" customHeight="1">
      <c r="A420" s="145">
        <v>64786</v>
      </c>
      <c r="B420" s="144" t="s">
        <v>3760</v>
      </c>
      <c r="C420" s="146">
        <v>195</v>
      </c>
      <c r="D420"/>
      <c r="E420" s="61"/>
      <c r="F420" s="61"/>
      <c r="G420" s="61"/>
      <c r="H420" s="61"/>
    </row>
    <row r="421" spans="1:8" ht="11.25" customHeight="1">
      <c r="A421" s="145">
        <v>63951</v>
      </c>
      <c r="B421" s="144" t="s">
        <v>2019</v>
      </c>
      <c r="C421" s="146">
        <v>37.556550000000001</v>
      </c>
      <c r="D421"/>
      <c r="E421" s="61"/>
      <c r="F421" s="61"/>
      <c r="G421" s="61"/>
      <c r="H421" s="61"/>
    </row>
    <row r="422" spans="1:8" ht="11.25" customHeight="1">
      <c r="A422" s="145">
        <v>64833</v>
      </c>
      <c r="B422" s="144" t="s">
        <v>3763</v>
      </c>
      <c r="C422" s="146">
        <v>14.334299999999999</v>
      </c>
      <c r="D422"/>
      <c r="E422" s="61"/>
      <c r="F422" s="61"/>
      <c r="G422" s="61"/>
      <c r="H422" s="61"/>
    </row>
    <row r="423" spans="1:8" ht="11.25" customHeight="1">
      <c r="A423" s="145">
        <v>64600</v>
      </c>
      <c r="B423" s="144" t="s">
        <v>3778</v>
      </c>
      <c r="C423" s="146">
        <v>505.4137199999999</v>
      </c>
      <c r="D423"/>
      <c r="E423" s="61"/>
      <c r="F423" s="61"/>
      <c r="G423" s="61"/>
      <c r="H423" s="61"/>
    </row>
    <row r="424" spans="1:8" ht="11.25" customHeight="1">
      <c r="A424" s="145">
        <v>62362</v>
      </c>
      <c r="B424" s="144" t="s">
        <v>2275</v>
      </c>
      <c r="C424" s="146">
        <v>889.03229999999996</v>
      </c>
      <c r="D424"/>
      <c r="E424" s="61"/>
      <c r="F424" s="61"/>
      <c r="G424" s="61"/>
      <c r="H424" s="61"/>
    </row>
    <row r="425" spans="1:8" ht="11.25" customHeight="1">
      <c r="A425" s="145">
        <v>63581</v>
      </c>
      <c r="B425" s="144" t="s">
        <v>1520</v>
      </c>
      <c r="C425" s="146">
        <v>854.62800000000004</v>
      </c>
      <c r="D425"/>
      <c r="E425" s="61"/>
      <c r="F425" s="61"/>
      <c r="G425" s="61"/>
      <c r="H425" s="61"/>
    </row>
    <row r="426" spans="1:8" ht="11.25" customHeight="1">
      <c r="A426" s="145">
        <v>64242</v>
      </c>
      <c r="B426" s="144" t="s">
        <v>2149</v>
      </c>
      <c r="C426" s="146">
        <v>17.067149999999998</v>
      </c>
      <c r="D426"/>
      <c r="E426" s="61"/>
      <c r="F426" s="61"/>
      <c r="G426" s="61"/>
      <c r="H426" s="61"/>
    </row>
    <row r="427" spans="1:8" ht="11.25" customHeight="1">
      <c r="A427" s="145">
        <v>66</v>
      </c>
      <c r="B427" s="144" t="s">
        <v>101</v>
      </c>
      <c r="C427" s="146">
        <v>319.50359999999995</v>
      </c>
      <c r="D427"/>
      <c r="E427" s="61"/>
      <c r="F427" s="61"/>
      <c r="G427" s="61"/>
      <c r="H427" s="61"/>
    </row>
    <row r="428" spans="1:8" ht="11.25" customHeight="1">
      <c r="A428" s="145">
        <v>5965</v>
      </c>
      <c r="B428" s="144" t="s">
        <v>99</v>
      </c>
      <c r="C428" s="146">
        <v>740.89362000000006</v>
      </c>
      <c r="D428"/>
      <c r="E428" s="61"/>
      <c r="F428" s="61"/>
      <c r="G428" s="61"/>
      <c r="H428" s="61"/>
    </row>
    <row r="429" spans="1:8" ht="11.25" customHeight="1">
      <c r="A429" s="145">
        <v>50348</v>
      </c>
      <c r="B429" s="144" t="s">
        <v>304</v>
      </c>
      <c r="C429" s="146">
        <v>35.316899999999997</v>
      </c>
      <c r="D429"/>
      <c r="E429" s="61"/>
      <c r="F429" s="61"/>
      <c r="G429" s="61"/>
      <c r="H429" s="61"/>
    </row>
    <row r="430" spans="1:8" ht="11.25" customHeight="1">
      <c r="A430" s="145">
        <v>50287</v>
      </c>
      <c r="B430" s="144" t="s">
        <v>357</v>
      </c>
      <c r="C430" s="146">
        <v>189.60974999999996</v>
      </c>
      <c r="D430"/>
      <c r="E430" s="61"/>
      <c r="F430" s="61"/>
      <c r="G430" s="61"/>
      <c r="H430" s="61"/>
    </row>
    <row r="431" spans="1:8" ht="11.25" customHeight="1">
      <c r="A431" s="145">
        <v>60421</v>
      </c>
      <c r="B431" s="144" t="s">
        <v>1284</v>
      </c>
      <c r="C431" s="146">
        <v>189.52469999999997</v>
      </c>
      <c r="D431"/>
      <c r="E431" s="61"/>
      <c r="F431" s="61"/>
      <c r="G431" s="61"/>
      <c r="H431" s="61"/>
    </row>
    <row r="432" spans="1:8" ht="11.25" customHeight="1">
      <c r="A432" s="145">
        <v>12</v>
      </c>
      <c r="B432" s="144" t="s">
        <v>128</v>
      </c>
      <c r="C432" s="146">
        <v>1177.2808500000001</v>
      </c>
      <c r="D432"/>
      <c r="E432" s="61"/>
      <c r="F432" s="61"/>
      <c r="G432" s="61"/>
      <c r="H432" s="61"/>
    </row>
    <row r="433" spans="1:8" ht="11.25" customHeight="1">
      <c r="A433" s="145">
        <v>63135</v>
      </c>
      <c r="B433" s="144" t="s">
        <v>1168</v>
      </c>
      <c r="C433" s="146">
        <v>271.49615999999997</v>
      </c>
      <c r="D433"/>
      <c r="E433" s="61"/>
      <c r="F433" s="61"/>
      <c r="G433" s="61"/>
      <c r="H433" s="61"/>
    </row>
    <row r="434" spans="1:8" ht="11.25" customHeight="1">
      <c r="A434" s="145">
        <v>62103</v>
      </c>
      <c r="B434" s="144" t="s">
        <v>1024</v>
      </c>
      <c r="C434" s="146">
        <v>393.66584999999998</v>
      </c>
      <c r="D434"/>
      <c r="E434" s="61"/>
      <c r="F434" s="61"/>
      <c r="G434" s="61"/>
      <c r="H434" s="61"/>
    </row>
    <row r="435" spans="1:8" ht="11.25" customHeight="1">
      <c r="A435" s="145">
        <v>56</v>
      </c>
      <c r="B435" s="144" t="s">
        <v>622</v>
      </c>
      <c r="C435" s="146">
        <v>550.61864999999989</v>
      </c>
      <c r="D435"/>
      <c r="E435" s="61"/>
      <c r="F435" s="61"/>
      <c r="G435" s="61"/>
      <c r="H435" s="61"/>
    </row>
    <row r="436" spans="1:8" ht="11.25" customHeight="1">
      <c r="A436" s="145">
        <v>64388</v>
      </c>
      <c r="B436" s="144" t="s">
        <v>2273</v>
      </c>
      <c r="C436" s="146">
        <v>8.5062899999999999</v>
      </c>
      <c r="D436"/>
      <c r="E436" s="61"/>
      <c r="F436" s="61"/>
      <c r="G436" s="61"/>
      <c r="H436" s="61"/>
    </row>
    <row r="437" spans="1:8" ht="11.25" customHeight="1">
      <c r="A437" s="145">
        <v>235</v>
      </c>
      <c r="B437" s="144" t="s">
        <v>4714</v>
      </c>
      <c r="C437" s="146">
        <v>363.86729999999994</v>
      </c>
      <c r="D437"/>
      <c r="E437" s="61"/>
      <c r="F437" s="61"/>
      <c r="G437" s="61"/>
      <c r="H437" s="61"/>
    </row>
    <row r="438" spans="1:8" ht="11.25" customHeight="1">
      <c r="A438" s="145">
        <v>60370</v>
      </c>
      <c r="B438" s="144" t="s">
        <v>156</v>
      </c>
      <c r="C438" s="146">
        <v>229.81184999999999</v>
      </c>
      <c r="D438"/>
      <c r="E438" s="61"/>
      <c r="F438" s="61"/>
      <c r="G438" s="61"/>
      <c r="H438" s="61"/>
    </row>
    <row r="439" spans="1:8" ht="11.25" customHeight="1">
      <c r="A439" s="145">
        <v>60834</v>
      </c>
      <c r="B439" s="144" t="s">
        <v>2195</v>
      </c>
      <c r="C439" s="146">
        <v>9185.3079599999983</v>
      </c>
      <c r="D439"/>
      <c r="E439" s="61"/>
      <c r="F439" s="61"/>
      <c r="G439" s="61"/>
      <c r="H439" s="61"/>
    </row>
    <row r="440" spans="1:8" ht="11.25" customHeight="1">
      <c r="A440" s="145">
        <v>62300</v>
      </c>
      <c r="B440" s="144" t="s">
        <v>540</v>
      </c>
      <c r="C440" s="146">
        <v>164.48094</v>
      </c>
      <c r="D440"/>
      <c r="E440" s="61"/>
      <c r="F440" s="61"/>
      <c r="G440" s="61"/>
      <c r="H440" s="61"/>
    </row>
    <row r="441" spans="1:8" ht="11.25" customHeight="1">
      <c r="A441" s="145">
        <v>52276</v>
      </c>
      <c r="B441" s="144" t="s">
        <v>521</v>
      </c>
      <c r="C441" s="146">
        <v>780</v>
      </c>
      <c r="D441"/>
      <c r="E441" s="61"/>
      <c r="F441" s="61"/>
      <c r="G441" s="61"/>
      <c r="H441" s="61"/>
    </row>
    <row r="442" spans="1:8" ht="11.25" customHeight="1">
      <c r="A442" s="145">
        <v>60380</v>
      </c>
      <c r="B442" s="144" t="s">
        <v>21</v>
      </c>
      <c r="C442" s="146">
        <v>780</v>
      </c>
      <c r="D442"/>
      <c r="E442" s="61"/>
      <c r="F442" s="61"/>
      <c r="G442" s="61"/>
      <c r="H442" s="61"/>
    </row>
    <row r="443" spans="1:8" ht="11.25" customHeight="1">
      <c r="A443" s="145">
        <v>64126</v>
      </c>
      <c r="B443" s="144" t="s">
        <v>2031</v>
      </c>
      <c r="C443" s="146">
        <v>133.59299999999999</v>
      </c>
      <c r="D443"/>
      <c r="E443" s="61"/>
      <c r="F443" s="61"/>
      <c r="G443" s="61"/>
      <c r="H443" s="61"/>
    </row>
    <row r="444" spans="1:8" ht="11.25" customHeight="1">
      <c r="A444" s="145">
        <v>53241</v>
      </c>
      <c r="B444" s="144" t="s">
        <v>4715</v>
      </c>
      <c r="C444" s="146">
        <v>143.07569999999998</v>
      </c>
      <c r="D444"/>
      <c r="E444" s="61"/>
      <c r="F444" s="61"/>
      <c r="G444" s="61"/>
      <c r="H444" s="61"/>
    </row>
    <row r="445" spans="1:8" ht="11.25" customHeight="1">
      <c r="A445" s="145">
        <v>43</v>
      </c>
      <c r="B445" s="144" t="s">
        <v>231</v>
      </c>
      <c r="C445" s="146">
        <v>459.65519999999998</v>
      </c>
      <c r="D445"/>
      <c r="E445" s="61"/>
      <c r="F445" s="61"/>
      <c r="G445" s="61"/>
      <c r="H445" s="61"/>
    </row>
    <row r="446" spans="1:8" ht="11.25" customHeight="1">
      <c r="A446" s="145">
        <v>63698</v>
      </c>
      <c r="B446" s="144" t="s">
        <v>1477</v>
      </c>
      <c r="C446" s="146">
        <v>49.203000000000003</v>
      </c>
      <c r="D446"/>
      <c r="E446" s="61"/>
      <c r="F446" s="61"/>
      <c r="G446" s="61"/>
      <c r="H446" s="61"/>
    </row>
    <row r="447" spans="1:8" ht="11.25" customHeight="1">
      <c r="A447" s="145">
        <v>63712</v>
      </c>
      <c r="B447" s="144" t="s">
        <v>1494</v>
      </c>
      <c r="C447" s="146">
        <v>113.55929999999999</v>
      </c>
      <c r="D447"/>
      <c r="E447" s="61"/>
      <c r="F447" s="61"/>
      <c r="G447" s="61"/>
      <c r="H447" s="61"/>
    </row>
    <row r="448" spans="1:8" ht="11.25" customHeight="1">
      <c r="A448" s="145">
        <v>61331</v>
      </c>
      <c r="B448" s="144" t="s">
        <v>51</v>
      </c>
      <c r="C448" s="146">
        <v>166.21605</v>
      </c>
      <c r="D448"/>
      <c r="E448" s="61"/>
      <c r="F448" s="61"/>
      <c r="G448" s="61"/>
      <c r="H448" s="61"/>
    </row>
    <row r="449" spans="1:8" ht="11.25" customHeight="1">
      <c r="A449" s="145">
        <v>63239</v>
      </c>
      <c r="B449" s="144" t="s">
        <v>2331</v>
      </c>
      <c r="C449" s="146">
        <v>79.083449999999985</v>
      </c>
      <c r="D449"/>
      <c r="E449" s="61"/>
      <c r="F449" s="61"/>
      <c r="G449" s="61"/>
      <c r="H449" s="61"/>
    </row>
    <row r="450" spans="1:8" ht="11.25" customHeight="1">
      <c r="A450" s="145">
        <v>64306</v>
      </c>
      <c r="B450" s="144" t="s">
        <v>2169</v>
      </c>
      <c r="C450" s="146">
        <v>118.10429999999999</v>
      </c>
      <c r="D450"/>
      <c r="E450" s="61"/>
      <c r="F450" s="61"/>
      <c r="G450" s="61"/>
      <c r="H450" s="61"/>
    </row>
    <row r="451" spans="1:8" ht="11.25" customHeight="1">
      <c r="A451" s="145">
        <v>64380</v>
      </c>
      <c r="B451" s="144" t="s">
        <v>2257</v>
      </c>
      <c r="C451" s="146">
        <v>400.2956999999999</v>
      </c>
      <c r="D451"/>
      <c r="E451" s="61"/>
      <c r="F451" s="61"/>
      <c r="G451" s="61"/>
      <c r="H451" s="61"/>
    </row>
    <row r="452" spans="1:8" ht="11.25" customHeight="1">
      <c r="A452" s="145">
        <v>64181</v>
      </c>
      <c r="B452" s="144" t="s">
        <v>2077</v>
      </c>
      <c r="C452" s="146">
        <v>217.41164999999998</v>
      </c>
      <c r="D452"/>
      <c r="E452" s="61"/>
      <c r="F452" s="61"/>
      <c r="G452" s="61"/>
      <c r="H452" s="61"/>
    </row>
    <row r="453" spans="1:8" ht="11.25" customHeight="1">
      <c r="A453" s="145">
        <v>6</v>
      </c>
      <c r="B453" s="144" t="s">
        <v>118</v>
      </c>
      <c r="C453" s="146">
        <v>12.991949999999997</v>
      </c>
      <c r="D453"/>
      <c r="E453" s="61"/>
      <c r="F453" s="61"/>
      <c r="G453" s="61"/>
      <c r="H453" s="61"/>
    </row>
    <row r="454" spans="1:8" ht="11.25" customHeight="1">
      <c r="A454" s="145">
        <v>63982</v>
      </c>
      <c r="B454" s="144" t="s">
        <v>2154</v>
      </c>
      <c r="C454" s="146">
        <v>79.47314999999999</v>
      </c>
      <c r="D454"/>
      <c r="E454" s="61"/>
      <c r="F454" s="61"/>
      <c r="G454" s="61"/>
      <c r="H454" s="61"/>
    </row>
    <row r="455" spans="1:8" ht="11.25" customHeight="1">
      <c r="A455" s="145">
        <v>62481</v>
      </c>
      <c r="B455" s="144" t="s">
        <v>554</v>
      </c>
      <c r="C455" s="146">
        <v>399.08474999999999</v>
      </c>
      <c r="D455"/>
      <c r="E455" s="61"/>
      <c r="F455" s="61"/>
      <c r="G455" s="61"/>
      <c r="H455" s="61"/>
    </row>
    <row r="456" spans="1:8" ht="11.25" customHeight="1">
      <c r="A456" s="145">
        <v>64609</v>
      </c>
      <c r="B456" s="144" t="s">
        <v>3504</v>
      </c>
      <c r="C456" s="146">
        <v>271.95839999999998</v>
      </c>
      <c r="D456"/>
      <c r="E456" s="61"/>
      <c r="F456" s="61"/>
      <c r="G456" s="61"/>
      <c r="H456" s="61"/>
    </row>
    <row r="457" spans="1:8" ht="11.25" customHeight="1">
      <c r="A457" s="145">
        <v>5044</v>
      </c>
      <c r="B457" s="144" t="s">
        <v>446</v>
      </c>
      <c r="C457" s="146">
        <v>-35.238149999999997</v>
      </c>
      <c r="D457"/>
      <c r="E457" s="61"/>
      <c r="F457" s="61"/>
      <c r="G457" s="61"/>
      <c r="H457" s="61"/>
    </row>
    <row r="458" spans="1:8" ht="11.25" customHeight="1">
      <c r="A458" s="145">
        <v>61495</v>
      </c>
      <c r="B458" s="144" t="s">
        <v>370</v>
      </c>
      <c r="C458" s="146">
        <v>28.0962</v>
      </c>
      <c r="D458"/>
      <c r="E458" s="61"/>
      <c r="F458" s="61"/>
      <c r="G458" s="61"/>
      <c r="H458" s="61"/>
    </row>
    <row r="459" spans="1:8" ht="11.25" customHeight="1">
      <c r="A459" s="145">
        <v>64747</v>
      </c>
      <c r="B459" s="144" t="s">
        <v>4716</v>
      </c>
      <c r="C459" s="146">
        <v>473.32889999999998</v>
      </c>
      <c r="D459"/>
      <c r="E459" s="61"/>
      <c r="F459" s="61"/>
      <c r="G459" s="61"/>
      <c r="H459" s="61"/>
    </row>
    <row r="460" spans="1:8" ht="11.25" customHeight="1">
      <c r="A460" s="145">
        <v>53537</v>
      </c>
      <c r="B460" s="144" t="s">
        <v>1191</v>
      </c>
      <c r="C460" s="146">
        <v>1004.22387</v>
      </c>
      <c r="D460"/>
      <c r="E460" s="61"/>
      <c r="F460" s="61"/>
      <c r="G460" s="61"/>
      <c r="H460" s="61"/>
    </row>
    <row r="461" spans="1:8" ht="11.25" customHeight="1">
      <c r="A461" s="145" t="s">
        <v>458</v>
      </c>
      <c r="B461" s="144"/>
      <c r="C461" s="146">
        <v>357552.01818482124</v>
      </c>
      <c r="D461"/>
      <c r="E461" s="61"/>
      <c r="F461" s="61"/>
      <c r="G461" s="61"/>
      <c r="H461" s="61"/>
    </row>
    <row r="462" spans="1:8" ht="11.25" customHeight="1">
      <c r="A462"/>
      <c r="B462"/>
      <c r="C462"/>
      <c r="D462"/>
      <c r="E462" s="61"/>
      <c r="F462" s="61"/>
      <c r="G462" s="61"/>
      <c r="H462" s="61"/>
    </row>
    <row r="463" spans="1:8" ht="11.25" customHeight="1">
      <c r="A463"/>
      <c r="B463"/>
      <c r="C463"/>
      <c r="D463"/>
      <c r="E463" s="61"/>
      <c r="F463" s="61"/>
      <c r="G463" s="61"/>
      <c r="H463" s="61"/>
    </row>
    <row r="464" spans="1:8" ht="11.25" customHeight="1">
      <c r="A464"/>
      <c r="B464"/>
      <c r="C464"/>
      <c r="D464"/>
      <c r="E464" s="61"/>
      <c r="F464" s="61"/>
      <c r="G464" s="61"/>
      <c r="H464" s="61"/>
    </row>
    <row r="465" spans="1:8" ht="11.25" customHeight="1">
      <c r="A465"/>
      <c r="B465"/>
      <c r="C465"/>
      <c r="D465"/>
      <c r="E465" s="61"/>
      <c r="F465" s="61"/>
      <c r="G465" s="61"/>
      <c r="H465" s="61"/>
    </row>
    <row r="466" spans="1:8" ht="11.25" customHeight="1">
      <c r="A466"/>
      <c r="B466"/>
      <c r="C466"/>
      <c r="D466"/>
      <c r="E466" s="61"/>
      <c r="F466" s="61"/>
      <c r="G466" s="61"/>
      <c r="H466" s="61"/>
    </row>
    <row r="467" spans="1:8" ht="11.25" customHeight="1">
      <c r="A467"/>
      <c r="B467"/>
      <c r="C467"/>
      <c r="D467"/>
      <c r="E467" s="61"/>
      <c r="F467" s="61"/>
      <c r="G467" s="61"/>
      <c r="H467" s="61"/>
    </row>
    <row r="468" spans="1:8" ht="11.25" customHeight="1">
      <c r="A468"/>
      <c r="B468"/>
      <c r="C468"/>
      <c r="D468"/>
      <c r="E468" s="61"/>
      <c r="F468" s="61"/>
      <c r="G468" s="61"/>
      <c r="H468" s="61"/>
    </row>
    <row r="469" spans="1:8" ht="11.25" customHeight="1">
      <c r="A469"/>
      <c r="B469"/>
      <c r="C469"/>
      <c r="D469"/>
      <c r="E469" s="61"/>
      <c r="F469" s="61"/>
      <c r="G469" s="61"/>
      <c r="H469" s="61"/>
    </row>
    <row r="470" spans="1:8" ht="11.25" customHeight="1">
      <c r="A470"/>
      <c r="B470"/>
      <c r="C470"/>
      <c r="D470"/>
      <c r="E470" s="61"/>
      <c r="F470" s="61"/>
      <c r="G470" s="61"/>
      <c r="H470" s="61"/>
    </row>
    <row r="471" spans="1:8" ht="11.25" customHeight="1">
      <c r="A471"/>
      <c r="B471"/>
      <c r="C471"/>
      <c r="D471"/>
      <c r="E471" s="61"/>
      <c r="F471" s="61"/>
      <c r="G471" s="61"/>
      <c r="H471" s="61"/>
    </row>
    <row r="472" spans="1:8" ht="11.25" customHeight="1">
      <c r="A472"/>
      <c r="B472"/>
      <c r="C472"/>
      <c r="D472"/>
      <c r="E472" s="61"/>
      <c r="F472" s="61"/>
      <c r="G472" s="61"/>
      <c r="H472" s="61"/>
    </row>
    <row r="473" spans="1:8" ht="11.25" customHeight="1">
      <c r="A473"/>
      <c r="B473"/>
      <c r="C473"/>
      <c r="D473"/>
      <c r="E473" s="61"/>
      <c r="F473" s="61"/>
      <c r="G473" s="61"/>
      <c r="H473" s="61"/>
    </row>
    <row r="474" spans="1:8" ht="11.25" customHeight="1">
      <c r="A474"/>
      <c r="B474"/>
      <c r="C474"/>
      <c r="D474"/>
      <c r="E474" s="61"/>
      <c r="F474" s="61"/>
      <c r="G474" s="61"/>
      <c r="H474" s="61"/>
    </row>
    <row r="475" spans="1:8" ht="11.25" customHeight="1">
      <c r="A475"/>
      <c r="B475"/>
      <c r="C475"/>
      <c r="D475"/>
      <c r="E475" s="61"/>
      <c r="F475" s="61"/>
      <c r="G475" s="61"/>
      <c r="H475" s="61"/>
    </row>
    <row r="476" spans="1:8" ht="11.25" customHeight="1">
      <c r="A476"/>
      <c r="B476"/>
      <c r="C476"/>
      <c r="D476"/>
      <c r="E476" s="61"/>
      <c r="F476" s="61"/>
      <c r="G476" s="61"/>
      <c r="H476" s="61"/>
    </row>
    <row r="477" spans="1:8" ht="11.25" customHeight="1">
      <c r="A477"/>
      <c r="B477"/>
      <c r="C477"/>
      <c r="D477"/>
      <c r="E477" s="61"/>
      <c r="F477" s="61"/>
      <c r="G477" s="61"/>
      <c r="H477" s="61"/>
    </row>
    <row r="478" spans="1:8" ht="11.25" customHeight="1">
      <c r="A478"/>
      <c r="B478"/>
      <c r="C478"/>
      <c r="D478"/>
      <c r="E478" s="61"/>
      <c r="F478" s="61"/>
      <c r="G478" s="61"/>
      <c r="H478" s="61"/>
    </row>
    <row r="479" spans="1:8" ht="11.25" customHeight="1">
      <c r="A479"/>
      <c r="B479"/>
      <c r="C479"/>
      <c r="D479"/>
      <c r="E479" s="61"/>
      <c r="F479" s="61"/>
      <c r="G479" s="61"/>
      <c r="H479" s="61"/>
    </row>
    <row r="480" spans="1:8" ht="11.25" customHeight="1">
      <c r="A480"/>
      <c r="B480"/>
      <c r="C480"/>
      <c r="D480"/>
      <c r="E480" s="61"/>
      <c r="F480" s="61"/>
      <c r="G480" s="61"/>
      <c r="H480" s="61"/>
    </row>
    <row r="481" spans="1:8" ht="11.25" customHeight="1">
      <c r="A481"/>
      <c r="B481"/>
      <c r="C481"/>
      <c r="D481"/>
      <c r="E481" s="61"/>
      <c r="F481" s="61"/>
      <c r="G481" s="61"/>
      <c r="H481" s="61"/>
    </row>
    <row r="482" spans="1:8" ht="11.25" customHeight="1">
      <c r="A482"/>
      <c r="B482"/>
      <c r="C482"/>
      <c r="D482"/>
      <c r="E482" s="61"/>
      <c r="F482" s="61"/>
      <c r="G482" s="61"/>
      <c r="H482" s="61"/>
    </row>
    <row r="483" spans="1:8" ht="11.25" customHeight="1">
      <c r="A483"/>
      <c r="B483"/>
      <c r="C483"/>
      <c r="D483"/>
      <c r="E483" s="61"/>
      <c r="F483" s="61"/>
      <c r="G483" s="61"/>
      <c r="H483" s="61"/>
    </row>
    <row r="484" spans="1:8" ht="11.25" customHeight="1">
      <c r="A484"/>
      <c r="B484"/>
      <c r="C484"/>
      <c r="D484"/>
      <c r="E484" s="61"/>
      <c r="F484" s="61"/>
      <c r="G484" s="61"/>
      <c r="H484" s="61"/>
    </row>
    <row r="485" spans="1:8" ht="11.25" customHeight="1">
      <c r="A485"/>
      <c r="B485"/>
      <c r="C485"/>
      <c r="D485"/>
      <c r="E485" s="61"/>
      <c r="F485" s="61"/>
      <c r="G485" s="61"/>
      <c r="H485" s="61"/>
    </row>
    <row r="486" spans="1:8" ht="11.25" customHeight="1">
      <c r="A486"/>
      <c r="B486"/>
      <c r="C486"/>
      <c r="D486"/>
      <c r="E486" s="61"/>
      <c r="F486" s="61"/>
      <c r="G486" s="61"/>
      <c r="H486" s="61"/>
    </row>
    <row r="487" spans="1:8" ht="11.25" customHeight="1">
      <c r="A487"/>
      <c r="B487"/>
      <c r="C487"/>
      <c r="D487"/>
      <c r="E487" s="61"/>
      <c r="F487" s="61"/>
      <c r="G487" s="61"/>
      <c r="H487" s="61"/>
    </row>
    <row r="488" spans="1:8" ht="11.25" customHeight="1">
      <c r="A488"/>
      <c r="B488"/>
      <c r="C488"/>
      <c r="D488"/>
      <c r="E488" s="61"/>
      <c r="F488" s="61"/>
      <c r="G488" s="61"/>
      <c r="H488" s="61"/>
    </row>
    <row r="489" spans="1:8" ht="11.25" customHeight="1">
      <c r="A489"/>
      <c r="B489"/>
      <c r="C489"/>
      <c r="D489"/>
      <c r="E489" s="61"/>
      <c r="F489" s="61"/>
      <c r="G489" s="61"/>
      <c r="H489" s="61"/>
    </row>
    <row r="490" spans="1:8" ht="11.25" customHeight="1">
      <c r="A490"/>
      <c r="B490"/>
      <c r="C490"/>
      <c r="D490"/>
      <c r="E490" s="61"/>
      <c r="F490" s="61"/>
      <c r="G490" s="61"/>
      <c r="H490" s="61"/>
    </row>
    <row r="491" spans="1:8" ht="11.25" customHeight="1">
      <c r="A491"/>
      <c r="B491"/>
      <c r="C491"/>
      <c r="D491"/>
      <c r="E491" s="61"/>
      <c r="F491" s="61"/>
      <c r="G491" s="61"/>
      <c r="H491" s="61"/>
    </row>
    <row r="492" spans="1:8" ht="11.25" customHeight="1">
      <c r="A492"/>
      <c r="B492"/>
      <c r="C492"/>
      <c r="D492"/>
      <c r="E492" s="61"/>
      <c r="F492" s="61"/>
      <c r="G492" s="61"/>
      <c r="H492" s="61"/>
    </row>
    <row r="493" spans="1:8" ht="11.25" customHeight="1">
      <c r="A493"/>
      <c r="B493"/>
      <c r="C493"/>
      <c r="D493"/>
      <c r="E493" s="61"/>
      <c r="F493" s="61"/>
      <c r="G493" s="61"/>
      <c r="H493" s="61"/>
    </row>
    <row r="494" spans="1:8" ht="11.25" customHeight="1">
      <c r="A494"/>
      <c r="B494"/>
      <c r="C494"/>
      <c r="D494"/>
      <c r="E494" s="61"/>
      <c r="F494" s="61"/>
      <c r="G494" s="61"/>
      <c r="H494" s="61"/>
    </row>
    <row r="495" spans="1:8" ht="11.25" customHeight="1">
      <c r="A495"/>
      <c r="B495"/>
      <c r="C495"/>
      <c r="D495"/>
      <c r="E495" s="61"/>
      <c r="F495" s="61"/>
      <c r="G495" s="61"/>
      <c r="H495" s="61"/>
    </row>
    <row r="496" spans="1:8" ht="11.25" customHeight="1">
      <c r="A496"/>
      <c r="B496"/>
      <c r="C496"/>
      <c r="D496"/>
      <c r="E496" s="61"/>
      <c r="F496" s="61"/>
      <c r="G496" s="61"/>
      <c r="H496" s="61"/>
    </row>
    <row r="497" spans="1:8" ht="11.25" customHeight="1">
      <c r="A497"/>
      <c r="B497"/>
      <c r="C497"/>
      <c r="D497"/>
      <c r="E497" s="61"/>
      <c r="F497" s="61"/>
      <c r="G497" s="61"/>
      <c r="H497" s="61"/>
    </row>
    <row r="498" spans="1:8" ht="11.25" customHeight="1">
      <c r="A498"/>
      <c r="B498"/>
      <c r="C498"/>
      <c r="D498"/>
      <c r="E498" s="61"/>
      <c r="F498" s="61"/>
      <c r="G498" s="61"/>
      <c r="H498" s="61"/>
    </row>
    <row r="499" spans="1:8" ht="11.25" customHeight="1">
      <c r="A499"/>
      <c r="B499"/>
      <c r="C499"/>
      <c r="D499"/>
      <c r="E499" s="61"/>
      <c r="F499" s="61"/>
      <c r="G499" s="61"/>
      <c r="H499" s="61"/>
    </row>
    <row r="500" spans="1:8" ht="11.25" customHeight="1">
      <c r="A500"/>
      <c r="B500"/>
      <c r="C500"/>
      <c r="D500"/>
      <c r="E500" s="61"/>
      <c r="F500" s="61"/>
      <c r="G500" s="61"/>
      <c r="H500" s="61"/>
    </row>
    <row r="501" spans="1:8" ht="11.25" customHeight="1">
      <c r="A501"/>
      <c r="B501"/>
      <c r="C501"/>
      <c r="D501"/>
      <c r="E501" s="61"/>
      <c r="F501" s="61"/>
      <c r="G501" s="61"/>
      <c r="H501" s="61"/>
    </row>
    <row r="502" spans="1:8" ht="11.25" customHeight="1">
      <c r="A502"/>
      <c r="B502"/>
      <c r="C502"/>
      <c r="D502"/>
      <c r="E502" s="61"/>
      <c r="F502" s="61"/>
      <c r="G502" s="61"/>
      <c r="H502" s="61"/>
    </row>
    <row r="503" spans="1:8" ht="11.25" customHeight="1">
      <c r="A503"/>
      <c r="B503"/>
      <c r="C503"/>
      <c r="D503"/>
      <c r="E503" s="61"/>
      <c r="F503" s="61"/>
      <c r="G503" s="61"/>
      <c r="H503" s="61"/>
    </row>
    <row r="504" spans="1:8" ht="11.25" customHeight="1">
      <c r="A504"/>
      <c r="B504"/>
      <c r="C504"/>
      <c r="D504"/>
      <c r="E504" s="61"/>
      <c r="F504" s="61"/>
      <c r="G504" s="61"/>
      <c r="H504" s="61"/>
    </row>
    <row r="505" spans="1:8" ht="11.25" customHeight="1">
      <c r="A505"/>
      <c r="B505"/>
      <c r="C505"/>
      <c r="D505"/>
      <c r="E505" s="61"/>
      <c r="F505" s="61"/>
      <c r="G505" s="61"/>
      <c r="H505" s="61"/>
    </row>
    <row r="506" spans="1:8" ht="11.25" customHeight="1">
      <c r="A506"/>
      <c r="B506"/>
      <c r="C506"/>
      <c r="D506"/>
      <c r="E506" s="61"/>
      <c r="F506" s="61"/>
      <c r="G506" s="61"/>
      <c r="H506" s="61"/>
    </row>
    <row r="507" spans="1:8" ht="11.25" customHeight="1">
      <c r="A507"/>
      <c r="B507"/>
      <c r="C507"/>
      <c r="D507"/>
      <c r="E507" s="61"/>
      <c r="F507" s="61"/>
      <c r="G507" s="61"/>
      <c r="H507" s="61"/>
    </row>
    <row r="508" spans="1:8" ht="11.25" customHeight="1">
      <c r="A508"/>
      <c r="B508"/>
      <c r="C508"/>
      <c r="D508"/>
      <c r="E508" s="61"/>
      <c r="F508" s="61"/>
      <c r="G508" s="61"/>
      <c r="H508" s="61"/>
    </row>
    <row r="509" spans="1:8" ht="11.25" customHeight="1">
      <c r="A509"/>
      <c r="B509"/>
      <c r="C509"/>
      <c r="D509"/>
      <c r="E509" s="61"/>
      <c r="F509" s="61"/>
      <c r="G509" s="61"/>
      <c r="H509" s="61"/>
    </row>
    <row r="510" spans="1:8" ht="11.25" customHeight="1">
      <c r="A510"/>
      <c r="B510"/>
      <c r="C510"/>
      <c r="D510"/>
      <c r="E510" s="61"/>
      <c r="F510" s="61"/>
      <c r="G510" s="61"/>
      <c r="H510" s="61"/>
    </row>
    <row r="511" spans="1:8" ht="11.25" customHeight="1">
      <c r="A511"/>
      <c r="B511"/>
      <c r="C511"/>
      <c r="D511"/>
      <c r="E511" s="61"/>
      <c r="F511" s="61"/>
      <c r="G511" s="61"/>
      <c r="H511" s="61"/>
    </row>
    <row r="512" spans="1:8" ht="11.25" customHeight="1">
      <c r="A512"/>
      <c r="B512"/>
      <c r="C512"/>
      <c r="D512"/>
      <c r="E512" s="61"/>
      <c r="F512" s="61"/>
      <c r="G512" s="61"/>
      <c r="H512" s="61"/>
    </row>
    <row r="513" spans="1:8" ht="11.25" customHeight="1">
      <c r="A513"/>
      <c r="B513"/>
      <c r="C513"/>
      <c r="D513"/>
      <c r="E513" s="61"/>
      <c r="F513" s="61"/>
      <c r="G513" s="61"/>
      <c r="H513" s="61"/>
    </row>
    <row r="514" spans="1:8" ht="11.25" customHeight="1">
      <c r="A514"/>
      <c r="B514"/>
      <c r="C514"/>
      <c r="D514"/>
      <c r="E514" s="61"/>
      <c r="F514" s="61"/>
      <c r="G514" s="61"/>
      <c r="H514" s="61"/>
    </row>
    <row r="515" spans="1:8" ht="11.25" customHeight="1">
      <c r="A515"/>
      <c r="B515"/>
      <c r="C515"/>
      <c r="D515"/>
      <c r="E515" s="61"/>
      <c r="F515" s="61"/>
      <c r="G515" s="61"/>
      <c r="H515" s="61"/>
    </row>
    <row r="516" spans="1:8" ht="11.25" customHeight="1">
      <c r="A516"/>
      <c r="B516"/>
      <c r="C516"/>
      <c r="D516"/>
      <c r="E516" s="61"/>
      <c r="F516" s="61"/>
      <c r="G516" s="61"/>
      <c r="H516" s="61"/>
    </row>
    <row r="517" spans="1:8" ht="11.25" customHeight="1">
      <c r="A517"/>
      <c r="B517"/>
      <c r="C517"/>
      <c r="D517"/>
      <c r="E517" s="61"/>
      <c r="F517" s="61"/>
      <c r="G517" s="61"/>
      <c r="H517" s="61"/>
    </row>
    <row r="518" spans="1:8" ht="11.25" customHeight="1">
      <c r="A518"/>
      <c r="B518"/>
      <c r="C518"/>
      <c r="D518"/>
      <c r="E518" s="61"/>
      <c r="F518" s="61"/>
      <c r="G518" s="61"/>
      <c r="H518" s="61"/>
    </row>
    <row r="519" spans="1:8" ht="11.25" customHeight="1">
      <c r="A519"/>
      <c r="B519"/>
      <c r="C519"/>
      <c r="D519"/>
      <c r="E519" s="61"/>
      <c r="F519" s="61"/>
      <c r="G519" s="61"/>
      <c r="H519" s="61"/>
    </row>
    <row r="520" spans="1:8" ht="11.25" customHeight="1">
      <c r="A520"/>
      <c r="B520"/>
      <c r="C520"/>
      <c r="D520"/>
      <c r="E520" s="61"/>
      <c r="F520" s="61"/>
      <c r="G520" s="61"/>
      <c r="H520" s="61"/>
    </row>
    <row r="521" spans="1:8" ht="11.25" customHeight="1">
      <c r="A521"/>
      <c r="B521"/>
      <c r="C521"/>
      <c r="D521"/>
      <c r="E521" s="61"/>
      <c r="F521" s="61"/>
      <c r="G521" s="61"/>
      <c r="H521" s="61"/>
    </row>
    <row r="522" spans="1:8" ht="11.25" customHeight="1">
      <c r="A522"/>
      <c r="B522"/>
      <c r="C522"/>
      <c r="D522"/>
      <c r="E522" s="61"/>
      <c r="F522" s="61"/>
      <c r="G522" s="61"/>
      <c r="H522" s="61"/>
    </row>
    <row r="523" spans="1:8" ht="11.25" customHeight="1">
      <c r="A523"/>
      <c r="B523"/>
      <c r="C523"/>
      <c r="D523"/>
      <c r="E523" s="61"/>
      <c r="F523" s="61"/>
      <c r="G523" s="61"/>
      <c r="H523" s="61"/>
    </row>
    <row r="524" spans="1:8" ht="11.25" customHeight="1">
      <c r="A524"/>
      <c r="B524"/>
      <c r="C524"/>
      <c r="D524"/>
      <c r="E524" s="61"/>
      <c r="F524" s="61"/>
      <c r="G524" s="61"/>
      <c r="H524" s="61"/>
    </row>
    <row r="525" spans="1:8" ht="11.25" customHeight="1">
      <c r="A525"/>
      <c r="B525"/>
      <c r="C525"/>
      <c r="D525"/>
      <c r="E525" s="61"/>
      <c r="F525" s="61"/>
      <c r="G525" s="61"/>
      <c r="H525" s="61"/>
    </row>
    <row r="526" spans="1:8" ht="11.25" customHeight="1">
      <c r="A526"/>
      <c r="B526"/>
      <c r="C526"/>
      <c r="D526"/>
      <c r="E526" s="61"/>
      <c r="F526" s="61"/>
      <c r="G526" s="61"/>
      <c r="H526" s="61"/>
    </row>
    <row r="527" spans="1:8" ht="11.25" customHeight="1">
      <c r="A527"/>
      <c r="B527"/>
      <c r="C527"/>
      <c r="D527"/>
      <c r="E527" s="61"/>
      <c r="F527" s="61"/>
      <c r="G527" s="61"/>
      <c r="H527" s="61"/>
    </row>
    <row r="528" spans="1:8" ht="11.25" customHeight="1">
      <c r="A528"/>
      <c r="B528"/>
      <c r="C528"/>
      <c r="D528"/>
      <c r="E528" s="61"/>
      <c r="F528" s="61"/>
      <c r="G528" s="61"/>
      <c r="H528" s="61"/>
    </row>
    <row r="529" spans="1:8" ht="11.25" customHeight="1">
      <c r="A529"/>
      <c r="B529"/>
      <c r="C529"/>
      <c r="D529"/>
      <c r="E529" s="61"/>
      <c r="F529" s="61"/>
      <c r="G529" s="61"/>
      <c r="H529" s="61"/>
    </row>
    <row r="530" spans="1:8" ht="11.25" customHeight="1">
      <c r="A530"/>
      <c r="B530"/>
      <c r="C530"/>
      <c r="D530"/>
      <c r="E530" s="61"/>
      <c r="F530" s="61"/>
      <c r="G530" s="61"/>
      <c r="H530" s="61"/>
    </row>
    <row r="531" spans="1:8" ht="11.25" customHeight="1">
      <c r="A531"/>
      <c r="B531"/>
      <c r="C531"/>
      <c r="D531"/>
      <c r="E531" s="61"/>
      <c r="F531" s="61"/>
      <c r="G531" s="61"/>
      <c r="H531" s="61"/>
    </row>
    <row r="532" spans="1:8" ht="11.25" customHeight="1">
      <c r="A532"/>
      <c r="B532"/>
      <c r="C532"/>
      <c r="D532"/>
      <c r="E532" s="61"/>
      <c r="F532" s="61"/>
      <c r="G532" s="61"/>
      <c r="H532" s="61"/>
    </row>
    <row r="533" spans="1:8" ht="11.25" customHeight="1">
      <c r="A533"/>
      <c r="B533"/>
      <c r="C533"/>
      <c r="D533"/>
      <c r="E533" s="61"/>
      <c r="F533" s="61"/>
      <c r="G533" s="61"/>
      <c r="H533" s="61"/>
    </row>
    <row r="534" spans="1:8" ht="11.25" customHeight="1">
      <c r="A534"/>
      <c r="B534"/>
      <c r="C534"/>
      <c r="D534"/>
      <c r="E534" s="61"/>
      <c r="F534" s="61"/>
      <c r="G534" s="61"/>
      <c r="H534" s="61"/>
    </row>
    <row r="535" spans="1:8" ht="11.25" customHeight="1">
      <c r="A535"/>
      <c r="B535"/>
      <c r="C535"/>
      <c r="D535"/>
      <c r="E535" s="61"/>
      <c r="F535" s="61"/>
      <c r="G535" s="61"/>
      <c r="H535" s="61"/>
    </row>
    <row r="536" spans="1:8" ht="11.25" customHeight="1">
      <c r="A536"/>
      <c r="B536"/>
      <c r="C536"/>
      <c r="D536"/>
      <c r="E536" s="61"/>
      <c r="F536" s="61"/>
      <c r="G536" s="61"/>
      <c r="H536" s="61"/>
    </row>
    <row r="537" spans="1:8" ht="11.25" customHeight="1">
      <c r="A537"/>
      <c r="B537"/>
      <c r="C537"/>
      <c r="D537"/>
      <c r="E537" s="61"/>
      <c r="F537" s="61"/>
      <c r="G537" s="61"/>
      <c r="H537" s="61"/>
    </row>
    <row r="538" spans="1:8" ht="11.25" customHeight="1">
      <c r="A538"/>
      <c r="B538"/>
      <c r="C538"/>
      <c r="D538"/>
      <c r="E538" s="61"/>
      <c r="F538" s="61"/>
      <c r="G538" s="61"/>
      <c r="H538" s="61"/>
    </row>
    <row r="539" spans="1:8" ht="11.25" customHeight="1">
      <c r="A539"/>
      <c r="B539"/>
      <c r="C539"/>
      <c r="D539"/>
      <c r="E539" s="61"/>
      <c r="F539" s="61"/>
      <c r="G539" s="61"/>
      <c r="H539" s="61"/>
    </row>
    <row r="540" spans="1:8" ht="11.25" customHeight="1">
      <c r="A540"/>
      <c r="B540"/>
      <c r="C540"/>
      <c r="D540"/>
      <c r="E540" s="61"/>
      <c r="F540" s="61"/>
      <c r="G540" s="61"/>
      <c r="H540" s="61"/>
    </row>
    <row r="541" spans="1:8" ht="15">
      <c r="A541"/>
      <c r="B541"/>
      <c r="C541"/>
      <c r="D541"/>
      <c r="E541" s="61"/>
      <c r="F541" s="61"/>
      <c r="G541" s="61"/>
      <c r="H541" s="61"/>
    </row>
    <row r="542" spans="1:8" ht="15">
      <c r="A542"/>
      <c r="B542"/>
      <c r="C542"/>
      <c r="D542"/>
      <c r="E542" s="61"/>
      <c r="F542" s="61"/>
      <c r="G542" s="61"/>
      <c r="H542" s="61"/>
    </row>
    <row r="543" spans="1:8" ht="15">
      <c r="A543"/>
      <c r="B543"/>
      <c r="C543"/>
      <c r="D543"/>
      <c r="E543" s="61"/>
      <c r="F543" s="61"/>
      <c r="G543" s="61"/>
      <c r="H543" s="61"/>
    </row>
    <row r="544" spans="1:8" ht="15">
      <c r="A544"/>
      <c r="B544"/>
      <c r="C544"/>
      <c r="D544"/>
      <c r="E544" s="61"/>
      <c r="F544" s="61"/>
      <c r="G544" s="61"/>
      <c r="H544" s="61"/>
    </row>
    <row r="545" spans="1:8" ht="15">
      <c r="A545"/>
      <c r="B545"/>
      <c r="C545"/>
      <c r="D545"/>
      <c r="E545" s="61"/>
      <c r="F545" s="61"/>
      <c r="G545" s="61"/>
      <c r="H545" s="61"/>
    </row>
    <row r="546" spans="1:8" ht="15">
      <c r="A546"/>
      <c r="B546"/>
      <c r="C546"/>
      <c r="D546"/>
      <c r="E546" s="61"/>
      <c r="F546" s="61"/>
      <c r="G546" s="61"/>
      <c r="H546" s="61"/>
    </row>
    <row r="547" spans="1:8" ht="15">
      <c r="A547"/>
      <c r="B547"/>
      <c r="C547"/>
      <c r="D547"/>
      <c r="E547" s="61"/>
      <c r="F547" s="61"/>
      <c r="G547" s="61"/>
      <c r="H547" s="61"/>
    </row>
    <row r="548" spans="1:8" ht="15">
      <c r="A548"/>
      <c r="B548"/>
      <c r="C548"/>
      <c r="D548"/>
      <c r="E548" s="61"/>
      <c r="F548" s="61"/>
      <c r="G548" s="61"/>
      <c r="H548" s="61"/>
    </row>
    <row r="549" spans="1:8" ht="15">
      <c r="A549"/>
      <c r="B549"/>
      <c r="C549"/>
      <c r="D549"/>
      <c r="E549" s="61"/>
      <c r="F549" s="61"/>
      <c r="G549" s="61"/>
      <c r="H549" s="61"/>
    </row>
    <row r="550" spans="1:8" ht="15">
      <c r="A550"/>
      <c r="B550"/>
      <c r="C550"/>
      <c r="D550"/>
      <c r="E550" s="61"/>
      <c r="F550" s="61"/>
      <c r="G550" s="61"/>
      <c r="H550" s="61"/>
    </row>
    <row r="551" spans="1:8" ht="15">
      <c r="A551"/>
      <c r="B551"/>
      <c r="C551"/>
      <c r="D551"/>
      <c r="E551" s="61"/>
      <c r="F551" s="61"/>
      <c r="G551" s="61"/>
      <c r="H551" s="61"/>
    </row>
    <row r="552" spans="1:8" ht="15">
      <c r="A552"/>
      <c r="B552"/>
      <c r="C552"/>
      <c r="D552"/>
      <c r="E552" s="61"/>
      <c r="F552" s="61"/>
      <c r="G552" s="61"/>
      <c r="H552" s="61"/>
    </row>
    <row r="553" spans="1:8" ht="15">
      <c r="A553"/>
      <c r="B553"/>
      <c r="C553"/>
      <c r="D553"/>
      <c r="E553" s="61"/>
      <c r="F553" s="61"/>
      <c r="G553" s="61"/>
      <c r="H553" s="61"/>
    </row>
    <row r="554" spans="1:8" ht="15">
      <c r="A554"/>
      <c r="B554"/>
      <c r="C554"/>
      <c r="D554"/>
      <c r="E554" s="61"/>
      <c r="F554" s="61"/>
      <c r="G554" s="61"/>
      <c r="H554" s="61"/>
    </row>
    <row r="555" spans="1:8" ht="15">
      <c r="A555"/>
      <c r="B555"/>
      <c r="C555"/>
      <c r="D555"/>
      <c r="E555" s="61"/>
      <c r="F555" s="61"/>
      <c r="G555" s="61"/>
      <c r="H555" s="61"/>
    </row>
    <row r="556" spans="1:8" ht="15">
      <c r="A556"/>
      <c r="B556"/>
      <c r="C556"/>
      <c r="D556"/>
      <c r="E556" s="61"/>
      <c r="F556" s="61"/>
      <c r="G556" s="61"/>
      <c r="H556" s="61"/>
    </row>
    <row r="557" spans="1:8" ht="15">
      <c r="A557"/>
      <c r="B557"/>
      <c r="C557"/>
      <c r="D557"/>
      <c r="E557" s="61"/>
      <c r="F557" s="61"/>
      <c r="G557" s="61"/>
      <c r="H557" s="61"/>
    </row>
    <row r="558" spans="1:8" ht="15">
      <c r="A558"/>
      <c r="B558"/>
      <c r="C558"/>
      <c r="D558"/>
      <c r="E558" s="61"/>
      <c r="F558" s="61"/>
      <c r="G558" s="61"/>
      <c r="H558" s="61"/>
    </row>
    <row r="559" spans="1:8" ht="15">
      <c r="A559"/>
      <c r="B559"/>
      <c r="C559"/>
      <c r="D559"/>
      <c r="E559" s="61"/>
      <c r="F559" s="61"/>
      <c r="G559" s="61"/>
      <c r="H559" s="61"/>
    </row>
    <row r="560" spans="1:8" ht="15">
      <c r="A560"/>
      <c r="B560"/>
      <c r="C560"/>
      <c r="D560"/>
      <c r="E560" s="61"/>
      <c r="F560" s="61"/>
      <c r="G560" s="61"/>
      <c r="H560" s="61"/>
    </row>
    <row r="561" spans="1:8" ht="15">
      <c r="A561"/>
      <c r="B561"/>
      <c r="C561"/>
      <c r="D561"/>
      <c r="E561" s="61"/>
      <c r="F561" s="61"/>
      <c r="G561" s="61"/>
      <c r="H561" s="61"/>
    </row>
    <row r="562" spans="1:8" ht="15">
      <c r="A562"/>
      <c r="B562"/>
      <c r="C562"/>
      <c r="D562"/>
      <c r="E562" s="61"/>
      <c r="F562" s="61"/>
      <c r="G562" s="61"/>
      <c r="H562" s="61"/>
    </row>
    <row r="563" spans="1:8" ht="15">
      <c r="A563"/>
      <c r="B563"/>
      <c r="C563"/>
      <c r="D563"/>
      <c r="E563" s="61"/>
      <c r="F563" s="61"/>
      <c r="G563" s="61"/>
      <c r="H563" s="61"/>
    </row>
    <row r="564" spans="1:8" ht="15">
      <c r="A564"/>
      <c r="B564"/>
      <c r="C564"/>
      <c r="D564"/>
      <c r="E564" s="61"/>
      <c r="F564" s="61"/>
      <c r="G564" s="61"/>
      <c r="H564" s="61"/>
    </row>
    <row r="565" spans="1:8" ht="15">
      <c r="A565"/>
      <c r="B565"/>
      <c r="C565"/>
      <c r="D565"/>
      <c r="E565" s="61"/>
      <c r="F565" s="61"/>
      <c r="G565" s="61"/>
      <c r="H565" s="61"/>
    </row>
    <row r="566" spans="1:8" ht="15">
      <c r="A566"/>
      <c r="B566"/>
      <c r="C566"/>
      <c r="D566"/>
      <c r="E566" s="61"/>
      <c r="F566" s="61"/>
      <c r="G566" s="61"/>
      <c r="H566" s="61"/>
    </row>
    <row r="567" spans="1:8" ht="15">
      <c r="A567"/>
      <c r="B567"/>
      <c r="C567"/>
      <c r="D567"/>
      <c r="E567" s="61"/>
      <c r="F567" s="61"/>
      <c r="G567" s="61"/>
      <c r="H567" s="61"/>
    </row>
    <row r="568" spans="1:8" ht="15">
      <c r="A568"/>
      <c r="B568"/>
      <c r="C568"/>
      <c r="D568"/>
      <c r="E568" s="61"/>
      <c r="F568" s="61"/>
      <c r="G568" s="61"/>
      <c r="H568" s="61"/>
    </row>
    <row r="569" spans="1:8" ht="15">
      <c r="A569"/>
      <c r="B569"/>
      <c r="C569"/>
      <c r="D569"/>
      <c r="E569" s="61"/>
      <c r="F569" s="61"/>
      <c r="G569" s="61"/>
      <c r="H569" s="61"/>
    </row>
    <row r="570" spans="1:8" ht="15">
      <c r="A570"/>
      <c r="B570"/>
      <c r="C570"/>
      <c r="D570"/>
      <c r="E570" s="61"/>
      <c r="F570" s="61"/>
      <c r="G570" s="61"/>
      <c r="H570" s="61"/>
    </row>
    <row r="571" spans="1:8" ht="15">
      <c r="A571"/>
      <c r="B571"/>
      <c r="C571"/>
      <c r="D571"/>
      <c r="E571" s="61"/>
      <c r="F571" s="61"/>
      <c r="G571" s="61"/>
      <c r="H571" s="61"/>
    </row>
    <row r="572" spans="1:8" ht="15">
      <c r="A572"/>
      <c r="B572"/>
      <c r="C572"/>
      <c r="D572"/>
      <c r="E572" s="61"/>
      <c r="F572" s="61"/>
      <c r="G572" s="61"/>
      <c r="H572" s="61"/>
    </row>
    <row r="573" spans="1:8" ht="15">
      <c r="A573"/>
      <c r="B573"/>
      <c r="C573"/>
      <c r="D573"/>
      <c r="E573" s="61"/>
      <c r="F573" s="61"/>
      <c r="G573" s="61"/>
      <c r="H573" s="61"/>
    </row>
    <row r="574" spans="1:8" ht="15">
      <c r="A574"/>
      <c r="B574"/>
      <c r="C574"/>
      <c r="D574"/>
      <c r="E574" s="61"/>
      <c r="F574" s="61"/>
      <c r="G574" s="61"/>
      <c r="H574" s="61"/>
    </row>
    <row r="575" spans="1:8" ht="15">
      <c r="A575"/>
      <c r="B575"/>
      <c r="C575"/>
      <c r="D575"/>
      <c r="E575" s="61"/>
      <c r="F575" s="61"/>
      <c r="G575" s="61"/>
      <c r="H575" s="61"/>
    </row>
    <row r="576" spans="1:8" ht="15">
      <c r="A576"/>
      <c r="B576"/>
      <c r="C576"/>
      <c r="D576"/>
      <c r="E576" s="61"/>
      <c r="F576" s="61"/>
      <c r="G576" s="61"/>
      <c r="H576" s="61"/>
    </row>
    <row r="577" spans="1:8" ht="15">
      <c r="A577"/>
      <c r="B577"/>
      <c r="C577"/>
      <c r="D577"/>
      <c r="E577" s="61"/>
      <c r="F577" s="61"/>
      <c r="G577" s="61"/>
      <c r="H577" s="61"/>
    </row>
    <row r="578" spans="1:8" ht="15">
      <c r="A578"/>
      <c r="B578"/>
      <c r="C578"/>
      <c r="D578"/>
      <c r="E578" s="61"/>
      <c r="F578" s="61"/>
      <c r="G578" s="61"/>
      <c r="H578" s="61"/>
    </row>
    <row r="579" spans="1:8" ht="15">
      <c r="A579"/>
      <c r="B579"/>
      <c r="C579"/>
      <c r="D579"/>
      <c r="E579" s="61"/>
      <c r="F579" s="61"/>
      <c r="G579" s="61"/>
      <c r="H579" s="61"/>
    </row>
    <row r="580" spans="1:8" ht="15">
      <c r="A580"/>
      <c r="B580"/>
      <c r="C580"/>
      <c r="D580"/>
      <c r="E580" s="61"/>
      <c r="F580" s="61"/>
      <c r="G580" s="61"/>
      <c r="H580" s="61"/>
    </row>
    <row r="581" spans="1:8" ht="15">
      <c r="A581"/>
      <c r="B581"/>
      <c r="C581"/>
      <c r="D581"/>
      <c r="E581" s="61"/>
      <c r="F581" s="61"/>
      <c r="G581" s="61"/>
      <c r="H581" s="61"/>
    </row>
    <row r="582" spans="1:8" ht="15">
      <c r="A582"/>
      <c r="B582"/>
      <c r="C582"/>
      <c r="D582"/>
      <c r="E582" s="61"/>
      <c r="F582" s="61"/>
      <c r="G582" s="61"/>
      <c r="H582" s="61"/>
    </row>
    <row r="583" spans="1:8" ht="15">
      <c r="A583"/>
      <c r="B583"/>
      <c r="C583"/>
      <c r="D583"/>
      <c r="E583" s="61"/>
      <c r="F583" s="61"/>
      <c r="G583" s="61"/>
      <c r="H583" s="61"/>
    </row>
    <row r="584" spans="1:8" ht="15">
      <c r="A584"/>
      <c r="B584"/>
      <c r="C584"/>
      <c r="D584"/>
      <c r="E584" s="61"/>
      <c r="F584" s="61"/>
      <c r="G584" s="61"/>
      <c r="H584" s="61"/>
    </row>
    <row r="585" spans="1:8" ht="15">
      <c r="A585"/>
      <c r="B585"/>
      <c r="C585"/>
      <c r="D585"/>
      <c r="E585" s="61"/>
      <c r="F585" s="61"/>
      <c r="G585" s="61"/>
      <c r="H585" s="61"/>
    </row>
    <row r="586" spans="1:8" ht="15">
      <c r="A586"/>
      <c r="B586"/>
      <c r="C586"/>
      <c r="D586"/>
      <c r="E586" s="61"/>
      <c r="F586" s="61"/>
      <c r="G586" s="61"/>
      <c r="H586" s="61"/>
    </row>
    <row r="587" spans="1:8" ht="15">
      <c r="A587"/>
      <c r="B587"/>
      <c r="C587"/>
      <c r="D587"/>
      <c r="E587" s="61"/>
      <c r="F587" s="61"/>
      <c r="G587" s="61"/>
      <c r="H587" s="61"/>
    </row>
    <row r="588" spans="1:8" ht="15">
      <c r="A588"/>
      <c r="B588"/>
      <c r="C588"/>
      <c r="D588"/>
      <c r="E588" s="61"/>
      <c r="F588" s="61"/>
      <c r="G588" s="61"/>
      <c r="H588" s="61"/>
    </row>
    <row r="589" spans="1:8" ht="15">
      <c r="A589"/>
      <c r="B589"/>
      <c r="C589"/>
      <c r="D589"/>
      <c r="E589" s="61"/>
      <c r="F589" s="61"/>
      <c r="G589" s="61"/>
      <c r="H589" s="61"/>
    </row>
    <row r="590" spans="1:8" ht="15">
      <c r="A590"/>
      <c r="B590"/>
      <c r="C590"/>
      <c r="D590"/>
      <c r="E590" s="61"/>
      <c r="F590" s="61"/>
      <c r="G590" s="61"/>
      <c r="H590" s="61"/>
    </row>
    <row r="591" spans="1:8" ht="15">
      <c r="A591"/>
      <c r="B591"/>
      <c r="C591"/>
      <c r="D591" s="12"/>
      <c r="E591" s="62"/>
      <c r="F591" s="62"/>
      <c r="G591" s="62"/>
      <c r="H591" s="62"/>
    </row>
    <row r="592" spans="1:8" ht="15">
      <c r="A592"/>
      <c r="B592"/>
      <c r="C592"/>
      <c r="D592" s="12"/>
      <c r="E592" s="62"/>
      <c r="F592" s="62"/>
      <c r="G592" s="62"/>
      <c r="H592" s="62"/>
    </row>
    <row r="593" spans="1:8" ht="15">
      <c r="A593"/>
      <c r="B593"/>
      <c r="C593"/>
      <c r="D593" s="12"/>
      <c r="E593" s="62"/>
      <c r="F593" s="62"/>
      <c r="G593" s="62"/>
      <c r="H593" s="62"/>
    </row>
    <row r="594" spans="1:8" ht="15">
      <c r="A594"/>
      <c r="B594"/>
      <c r="C594"/>
      <c r="D594" s="12"/>
      <c r="E594" s="62"/>
      <c r="F594" s="62"/>
      <c r="G594" s="62"/>
      <c r="H594" s="62"/>
    </row>
    <row r="595" spans="1:8" ht="15">
      <c r="A595"/>
      <c r="B595"/>
      <c r="C595"/>
      <c r="D595" s="12"/>
      <c r="E595" s="62"/>
      <c r="F595" s="62"/>
      <c r="G595" s="62"/>
      <c r="H595" s="62"/>
    </row>
    <row r="596" spans="1:8" ht="15">
      <c r="A596"/>
      <c r="B596"/>
      <c r="C596"/>
      <c r="D596" s="12"/>
      <c r="E596" s="62"/>
      <c r="F596" s="62"/>
      <c r="G596" s="62"/>
      <c r="H596" s="62"/>
    </row>
    <row r="597" spans="1:8" ht="15">
      <c r="A597"/>
      <c r="B597"/>
      <c r="C597"/>
      <c r="D597" s="12"/>
      <c r="E597" s="62"/>
      <c r="F597" s="62"/>
      <c r="G597" s="62"/>
      <c r="H597" s="62"/>
    </row>
    <row r="598" spans="1:8" ht="15">
      <c r="A598"/>
      <c r="B598"/>
      <c r="C598"/>
      <c r="D598" s="12"/>
      <c r="E598" s="62"/>
      <c r="F598" s="62"/>
      <c r="G598" s="62"/>
      <c r="H598" s="62"/>
    </row>
    <row r="599" spans="1:8" ht="15">
      <c r="A599"/>
      <c r="B599"/>
      <c r="C599"/>
      <c r="D599" s="12"/>
      <c r="E599" s="62"/>
      <c r="F599" s="62"/>
      <c r="G599" s="62"/>
      <c r="H599" s="62"/>
    </row>
    <row r="600" spans="1:8" ht="15">
      <c r="A600"/>
      <c r="B600"/>
      <c r="C600"/>
      <c r="D600" s="12"/>
      <c r="E600" s="62"/>
      <c r="F600" s="62"/>
      <c r="G600" s="62"/>
      <c r="H600" s="62"/>
    </row>
    <row r="601" spans="1:8" ht="15">
      <c r="A601"/>
      <c r="B601"/>
      <c r="C601"/>
      <c r="D601" s="12"/>
      <c r="E601" s="62"/>
      <c r="F601" s="62"/>
      <c r="G601" s="62"/>
      <c r="H601" s="62"/>
    </row>
    <row r="602" spans="1:8" ht="15">
      <c r="A602"/>
      <c r="B602"/>
      <c r="C602"/>
      <c r="D602" s="12"/>
      <c r="E602" s="62"/>
      <c r="F602" s="62"/>
      <c r="G602" s="62"/>
      <c r="H602" s="62"/>
    </row>
    <row r="603" spans="1:8" ht="15">
      <c r="A603"/>
      <c r="B603"/>
      <c r="C603"/>
      <c r="D603" s="12"/>
      <c r="E603" s="62"/>
      <c r="F603" s="62"/>
      <c r="G603" s="62"/>
      <c r="H603" s="62"/>
    </row>
    <row r="604" spans="1:8" ht="15">
      <c r="A604"/>
      <c r="B604"/>
      <c r="C604"/>
      <c r="D604" s="12"/>
      <c r="E604" s="62"/>
      <c r="F604" s="62"/>
      <c r="G604" s="62"/>
      <c r="H604" s="62"/>
    </row>
    <row r="605" spans="1:8" ht="15">
      <c r="A605"/>
      <c r="B605"/>
      <c r="C605"/>
      <c r="D605" s="12"/>
      <c r="E605" s="62"/>
      <c r="F605" s="62"/>
      <c r="G605" s="62"/>
      <c r="H605" s="62"/>
    </row>
    <row r="606" spans="1:8" ht="15">
      <c r="A606"/>
      <c r="B606"/>
      <c r="C606"/>
      <c r="D606" s="12"/>
      <c r="E606" s="62"/>
      <c r="F606" s="62"/>
      <c r="G606" s="62"/>
      <c r="H606" s="62"/>
    </row>
    <row r="607" spans="1:8" ht="15">
      <c r="A607"/>
      <c r="B607"/>
      <c r="C607"/>
      <c r="D607" s="12"/>
      <c r="E607" s="62"/>
      <c r="F607" s="62"/>
      <c r="G607" s="62"/>
      <c r="H607" s="62"/>
    </row>
    <row r="608" spans="1:8" ht="15">
      <c r="A608"/>
      <c r="B608"/>
      <c r="C608"/>
      <c r="D608" s="12"/>
      <c r="E608" s="62"/>
      <c r="F608" s="62"/>
      <c r="G608" s="62"/>
      <c r="H608" s="62"/>
    </row>
    <row r="609" spans="1:8" ht="15">
      <c r="A609"/>
      <c r="B609"/>
      <c r="C609"/>
      <c r="D609" s="12"/>
      <c r="E609" s="62"/>
      <c r="F609" s="62"/>
      <c r="G609" s="62"/>
      <c r="H609" s="62"/>
    </row>
    <row r="610" spans="1:8" ht="15">
      <c r="A610"/>
      <c r="B610"/>
      <c r="C610"/>
      <c r="D610" s="12"/>
      <c r="E610" s="62"/>
      <c r="F610" s="62"/>
      <c r="G610" s="62"/>
      <c r="H610" s="62"/>
    </row>
    <row r="611" spans="1:8" ht="15">
      <c r="A611"/>
      <c r="B611"/>
      <c r="C611"/>
      <c r="D611" s="12"/>
      <c r="E611" s="62"/>
      <c r="F611" s="62"/>
      <c r="G611" s="62"/>
      <c r="H611" s="62"/>
    </row>
    <row r="612" spans="1:8" ht="15">
      <c r="A612"/>
      <c r="B612"/>
      <c r="C612"/>
      <c r="D612" s="12"/>
      <c r="E612" s="62"/>
      <c r="F612" s="62"/>
      <c r="G612" s="62"/>
      <c r="H612" s="62"/>
    </row>
    <row r="613" spans="1:8" ht="15">
      <c r="A613"/>
      <c r="B613"/>
      <c r="C613"/>
      <c r="D613" s="12"/>
      <c r="E613" s="62"/>
      <c r="F613" s="62"/>
      <c r="G613" s="62"/>
      <c r="H613" s="62"/>
    </row>
    <row r="614" spans="1:8" ht="15">
      <c r="A614"/>
      <c r="B614"/>
      <c r="C614"/>
      <c r="D614" s="12"/>
      <c r="E614" s="62"/>
      <c r="F614" s="62"/>
      <c r="G614" s="62"/>
      <c r="H614" s="62"/>
    </row>
    <row r="615" spans="1:8" ht="15">
      <c r="A615"/>
      <c r="B615"/>
      <c r="C615"/>
      <c r="D615" s="12"/>
      <c r="E615" s="62"/>
      <c r="F615" s="62"/>
      <c r="G615" s="62"/>
      <c r="H615" s="62"/>
    </row>
    <row r="616" spans="1:8" ht="15">
      <c r="A616"/>
      <c r="B616"/>
      <c r="C616"/>
      <c r="D616" s="12"/>
      <c r="E616" s="62"/>
      <c r="F616" s="62"/>
      <c r="G616" s="62"/>
      <c r="H616" s="62"/>
    </row>
    <row r="617" spans="1:8" ht="15">
      <c r="A617"/>
      <c r="B617"/>
      <c r="C617"/>
      <c r="D617" s="12"/>
      <c r="E617" s="62"/>
      <c r="F617" s="62"/>
      <c r="G617" s="62"/>
      <c r="H617" s="62"/>
    </row>
    <row r="618" spans="1:8" ht="15">
      <c r="A618"/>
      <c r="B618"/>
      <c r="C618"/>
      <c r="D618" s="12"/>
      <c r="E618" s="62"/>
      <c r="F618" s="62"/>
      <c r="G618" s="62"/>
      <c r="H618" s="62"/>
    </row>
    <row r="619" spans="1:8" ht="15">
      <c r="A619"/>
      <c r="B619"/>
      <c r="C619"/>
      <c r="D619" s="12"/>
      <c r="E619" s="62"/>
      <c r="F619" s="62"/>
      <c r="G619" s="62"/>
      <c r="H619" s="62"/>
    </row>
    <row r="620" spans="1:8" ht="15">
      <c r="A620"/>
      <c r="B620"/>
      <c r="C620"/>
      <c r="D620" s="12"/>
      <c r="E620" s="62"/>
      <c r="F620" s="62"/>
      <c r="G620" s="62"/>
      <c r="H620" s="62"/>
    </row>
    <row r="621" spans="1:8" ht="15">
      <c r="A621"/>
      <c r="B621"/>
      <c r="C621"/>
      <c r="D621" s="12"/>
      <c r="E621" s="62"/>
      <c r="F621" s="62"/>
      <c r="G621" s="62"/>
      <c r="H621" s="62"/>
    </row>
    <row r="622" spans="1:8" ht="15">
      <c r="A622"/>
      <c r="B622"/>
      <c r="C622"/>
      <c r="D622" s="12"/>
      <c r="E622" s="62"/>
      <c r="F622" s="62"/>
      <c r="G622" s="62"/>
      <c r="H622" s="62"/>
    </row>
    <row r="623" spans="1:8" ht="15">
      <c r="A623"/>
      <c r="B623"/>
      <c r="C623"/>
      <c r="D623" s="12"/>
      <c r="E623" s="62"/>
      <c r="F623" s="62"/>
      <c r="G623" s="62"/>
      <c r="H623" s="62"/>
    </row>
    <row r="624" spans="1:8" ht="15">
      <c r="A624"/>
      <c r="B624"/>
      <c r="C624"/>
      <c r="D624" s="12"/>
      <c r="E624" s="62"/>
      <c r="F624" s="62"/>
      <c r="G624" s="62"/>
      <c r="H624" s="62"/>
    </row>
    <row r="625" spans="1:8" ht="15">
      <c r="A625"/>
      <c r="B625"/>
      <c r="C625"/>
      <c r="D625" s="12"/>
      <c r="E625" s="62"/>
      <c r="F625" s="62"/>
      <c r="G625" s="62"/>
      <c r="H625" s="62"/>
    </row>
    <row r="626" spans="1:8" ht="15">
      <c r="A626"/>
      <c r="B626"/>
      <c r="C626"/>
      <c r="D626" s="12"/>
      <c r="E626" s="62"/>
      <c r="F626" s="62"/>
      <c r="G626" s="62"/>
      <c r="H626" s="62"/>
    </row>
    <row r="627" spans="1:8" ht="15">
      <c r="A627"/>
      <c r="B627"/>
      <c r="C627"/>
      <c r="D627" s="12"/>
      <c r="E627" s="62"/>
      <c r="F627" s="62"/>
      <c r="G627" s="62"/>
      <c r="H627" s="62"/>
    </row>
    <row r="628" spans="1:8" ht="15">
      <c r="A628"/>
      <c r="B628"/>
      <c r="C628"/>
      <c r="D628" s="12"/>
      <c r="E628" s="62"/>
      <c r="F628" s="62"/>
      <c r="G628" s="62"/>
      <c r="H628" s="62"/>
    </row>
    <row r="629" spans="1:8" ht="15">
      <c r="A629"/>
      <c r="B629"/>
      <c r="C629"/>
      <c r="D629" s="12"/>
      <c r="E629" s="62"/>
      <c r="F629" s="62"/>
      <c r="G629" s="62"/>
      <c r="H629" s="62"/>
    </row>
    <row r="630" spans="1:8" ht="15">
      <c r="A630"/>
      <c r="B630"/>
      <c r="C630"/>
      <c r="D630" s="12"/>
      <c r="E630" s="62"/>
      <c r="F630" s="62"/>
      <c r="G630" s="62"/>
      <c r="H630" s="62"/>
    </row>
    <row r="631" spans="1:8" ht="15">
      <c r="A631"/>
      <c r="B631"/>
      <c r="C631"/>
      <c r="D631" s="12"/>
      <c r="E631" s="62"/>
      <c r="F631" s="62"/>
      <c r="G631" s="62"/>
      <c r="H631" s="62"/>
    </row>
    <row r="632" spans="1:8" ht="15">
      <c r="A632"/>
      <c r="B632"/>
      <c r="C632"/>
      <c r="D632" s="12"/>
      <c r="E632" s="62"/>
      <c r="F632" s="62"/>
      <c r="G632" s="62"/>
      <c r="H632" s="62"/>
    </row>
    <row r="633" spans="1:8" ht="15">
      <c r="A633"/>
      <c r="B633"/>
      <c r="C633"/>
      <c r="D633" s="12"/>
      <c r="E633" s="62"/>
      <c r="F633" s="62"/>
      <c r="G633" s="62"/>
      <c r="H633" s="62"/>
    </row>
    <row r="634" spans="1:8" ht="15">
      <c r="A634"/>
      <c r="B634"/>
      <c r="C634"/>
      <c r="D634" s="12"/>
      <c r="E634" s="62"/>
      <c r="F634" s="62"/>
      <c r="G634" s="62"/>
      <c r="H634" s="62"/>
    </row>
    <row r="635" spans="1:8" ht="15">
      <c r="A635"/>
      <c r="B635"/>
      <c r="C635"/>
      <c r="D635" s="12"/>
      <c r="E635" s="62"/>
      <c r="F635" s="62"/>
      <c r="G635" s="62"/>
      <c r="H635" s="62"/>
    </row>
    <row r="636" spans="1:8" ht="15">
      <c r="A636"/>
      <c r="B636"/>
      <c r="C636"/>
      <c r="D636" s="12"/>
      <c r="E636" s="62"/>
      <c r="F636" s="62"/>
      <c r="G636" s="62"/>
      <c r="H636" s="62"/>
    </row>
    <row r="637" spans="1:8" ht="15">
      <c r="A637"/>
      <c r="B637"/>
      <c r="C637"/>
      <c r="D637" s="12"/>
      <c r="E637" s="62"/>
      <c r="F637" s="62"/>
      <c r="G637" s="62"/>
      <c r="H637" s="62"/>
    </row>
    <row r="638" spans="1:8" ht="15">
      <c r="A638"/>
      <c r="B638"/>
      <c r="C638"/>
      <c r="D638" s="12"/>
      <c r="E638" s="62"/>
      <c r="F638" s="62"/>
      <c r="G638" s="62"/>
      <c r="H638" s="62"/>
    </row>
    <row r="639" spans="1:8" ht="15">
      <c r="A639"/>
      <c r="B639"/>
      <c r="C639"/>
      <c r="D639" s="12"/>
      <c r="E639" s="62"/>
      <c r="F639" s="62"/>
      <c r="G639" s="62"/>
      <c r="H639" s="62"/>
    </row>
    <row r="640" spans="1:8" ht="15">
      <c r="A640"/>
      <c r="B640"/>
      <c r="C640"/>
      <c r="D640" s="12"/>
      <c r="E640" s="62"/>
      <c r="F640" s="62"/>
      <c r="G640" s="62"/>
      <c r="H640" s="62"/>
    </row>
    <row r="641" spans="1:8" ht="15">
      <c r="A641"/>
      <c r="B641"/>
      <c r="C641"/>
      <c r="D641" s="12"/>
      <c r="E641" s="62"/>
      <c r="F641" s="62"/>
      <c r="G641" s="62"/>
      <c r="H641" s="62"/>
    </row>
    <row r="642" spans="1:8" ht="15">
      <c r="A642"/>
      <c r="B642"/>
      <c r="C642"/>
      <c r="D642" s="12"/>
      <c r="E642" s="62"/>
      <c r="F642" s="62"/>
      <c r="G642" s="62"/>
      <c r="H642" s="62"/>
    </row>
    <row r="643" spans="1:8" ht="15">
      <c r="A643"/>
      <c r="B643"/>
      <c r="C643"/>
      <c r="D643" s="12"/>
      <c r="E643" s="62"/>
      <c r="F643" s="62"/>
      <c r="G643" s="62"/>
      <c r="H643" s="62"/>
    </row>
    <row r="644" spans="1:8" ht="15">
      <c r="A644"/>
      <c r="B644"/>
      <c r="C644"/>
      <c r="D644" s="12"/>
      <c r="E644" s="62"/>
      <c r="F644" s="62"/>
      <c r="G644" s="62"/>
      <c r="H644" s="62"/>
    </row>
    <row r="645" spans="1:8" ht="15">
      <c r="A645"/>
      <c r="B645"/>
      <c r="C645"/>
      <c r="D645" s="12"/>
      <c r="E645" s="62"/>
      <c r="F645" s="62"/>
      <c r="G645" s="62"/>
      <c r="H645" s="62"/>
    </row>
    <row r="646" spans="1:8" ht="15">
      <c r="A646"/>
      <c r="B646"/>
      <c r="C646"/>
      <c r="D646" s="12"/>
      <c r="E646" s="62"/>
      <c r="F646" s="62"/>
      <c r="G646" s="62"/>
      <c r="H646" s="62"/>
    </row>
    <row r="647" spans="1:8" ht="15">
      <c r="A647"/>
      <c r="B647"/>
      <c r="C647"/>
      <c r="D647" s="12"/>
      <c r="E647" s="62"/>
      <c r="F647" s="62"/>
      <c r="G647" s="62"/>
      <c r="H647" s="62"/>
    </row>
    <row r="648" spans="1:8" ht="15">
      <c r="A648"/>
      <c r="B648"/>
      <c r="C648"/>
      <c r="D648" s="12"/>
      <c r="E648" s="62"/>
      <c r="F648" s="62"/>
      <c r="G648" s="62"/>
      <c r="H648" s="62"/>
    </row>
    <row r="649" spans="1:8" ht="15">
      <c r="A649"/>
      <c r="B649"/>
      <c r="C649"/>
      <c r="D649" s="12"/>
      <c r="E649" s="62"/>
      <c r="F649" s="62"/>
      <c r="G649" s="62"/>
      <c r="H649" s="62"/>
    </row>
    <row r="650" spans="1:8" ht="15">
      <c r="A650"/>
      <c r="B650"/>
      <c r="C650"/>
      <c r="D650" s="12"/>
      <c r="E650" s="62"/>
      <c r="F650" s="62"/>
      <c r="G650" s="62"/>
      <c r="H650" s="62"/>
    </row>
    <row r="651" spans="1:8" ht="15">
      <c r="A651"/>
      <c r="B651"/>
      <c r="C651"/>
      <c r="D651" s="12"/>
      <c r="E651" s="62"/>
      <c r="F651" s="62"/>
      <c r="G651" s="62"/>
      <c r="H651" s="62"/>
    </row>
    <row r="652" spans="1:8" ht="15">
      <c r="A652"/>
      <c r="B652"/>
      <c r="C652"/>
      <c r="D652" s="12"/>
      <c r="E652" s="62"/>
      <c r="F652" s="62"/>
      <c r="G652" s="62"/>
      <c r="H652" s="62"/>
    </row>
    <row r="653" spans="1:8" ht="15">
      <c r="A653"/>
      <c r="B653"/>
      <c r="C653"/>
      <c r="D653" s="12"/>
      <c r="E653" s="62"/>
      <c r="F653" s="62"/>
      <c r="G653" s="62"/>
      <c r="H653" s="62"/>
    </row>
    <row r="654" spans="1:8" ht="15">
      <c r="A654"/>
      <c r="B654"/>
      <c r="C654"/>
      <c r="D654" s="12"/>
      <c r="E654" s="62"/>
      <c r="F654" s="62"/>
      <c r="G654" s="62"/>
      <c r="H654" s="62"/>
    </row>
    <row r="655" spans="1:8" ht="15">
      <c r="A655"/>
      <c r="B655"/>
      <c r="C655"/>
      <c r="D655" s="12"/>
      <c r="E655" s="62"/>
      <c r="F655" s="62"/>
      <c r="G655" s="62"/>
      <c r="H655" s="62"/>
    </row>
    <row r="656" spans="1:8" ht="15">
      <c r="A656"/>
      <c r="B656"/>
      <c r="C656"/>
      <c r="D656" s="12"/>
      <c r="E656" s="62"/>
      <c r="F656" s="62"/>
      <c r="G656" s="62"/>
      <c r="H656" s="62"/>
    </row>
    <row r="657" spans="3:8">
      <c r="C657" s="12"/>
      <c r="D657" s="12"/>
      <c r="E657" s="62"/>
      <c r="F657" s="62"/>
      <c r="G657" s="62"/>
      <c r="H657" s="62"/>
    </row>
    <row r="658" spans="3:8">
      <c r="C658" s="12"/>
      <c r="D658" s="12"/>
      <c r="E658" s="62"/>
      <c r="F658" s="62"/>
      <c r="G658" s="62"/>
      <c r="H658" s="62"/>
    </row>
    <row r="659" spans="3:8">
      <c r="C659" s="12"/>
      <c r="D659" s="12"/>
      <c r="E659" s="62"/>
      <c r="F659" s="62"/>
      <c r="G659" s="62"/>
      <c r="H659" s="62"/>
    </row>
    <row r="660" spans="3:8">
      <c r="C660" s="12"/>
      <c r="D660" s="12"/>
      <c r="E660" s="62"/>
      <c r="F660" s="62"/>
      <c r="G660" s="62"/>
      <c r="H660" s="62"/>
    </row>
    <row r="661" spans="3:8">
      <c r="C661" s="12"/>
      <c r="D661" s="12"/>
      <c r="E661" s="62"/>
      <c r="F661" s="62"/>
      <c r="G661" s="62"/>
      <c r="H661" s="62"/>
    </row>
    <row r="662" spans="3:8">
      <c r="C662" s="12"/>
      <c r="D662" s="12"/>
      <c r="E662" s="62"/>
      <c r="F662" s="62"/>
      <c r="G662" s="62"/>
      <c r="H662" s="62"/>
    </row>
    <row r="663" spans="3:8">
      <c r="C663" s="12"/>
      <c r="D663" s="12"/>
      <c r="E663" s="62"/>
      <c r="F663" s="62"/>
      <c r="G663" s="62"/>
      <c r="H663" s="62"/>
    </row>
    <row r="664" spans="3:8">
      <c r="C664" s="12"/>
      <c r="D664" s="12"/>
      <c r="E664" s="62"/>
      <c r="F664" s="62"/>
      <c r="G664" s="62"/>
      <c r="H664" s="62"/>
    </row>
    <row r="665" spans="3:8">
      <c r="C665" s="12"/>
      <c r="D665" s="12"/>
      <c r="E665" s="62"/>
      <c r="F665" s="62"/>
      <c r="G665" s="62"/>
      <c r="H665" s="62"/>
    </row>
    <row r="666" spans="3:8">
      <c r="C666" s="12"/>
      <c r="D666" s="12"/>
      <c r="E666" s="62"/>
      <c r="F666" s="62"/>
      <c r="G666" s="62"/>
      <c r="H666" s="62"/>
    </row>
    <row r="667" spans="3:8">
      <c r="C667" s="12"/>
      <c r="D667" s="12"/>
      <c r="E667" s="62"/>
      <c r="F667" s="62"/>
      <c r="G667" s="62"/>
      <c r="H667" s="62"/>
    </row>
    <row r="668" spans="3:8">
      <c r="C668" s="12"/>
      <c r="D668" s="12"/>
      <c r="E668" s="62"/>
      <c r="F668" s="62"/>
      <c r="G668" s="62"/>
      <c r="H668" s="62"/>
    </row>
    <row r="669" spans="3:8">
      <c r="C669" s="12"/>
      <c r="D669" s="12"/>
      <c r="E669" s="62"/>
      <c r="F669" s="62"/>
      <c r="G669" s="62"/>
      <c r="H669" s="62"/>
    </row>
    <row r="670" spans="3:8">
      <c r="C670" s="12"/>
      <c r="D670" s="12"/>
      <c r="E670" s="62"/>
      <c r="F670" s="62"/>
      <c r="G670" s="62"/>
      <c r="H670" s="62"/>
    </row>
    <row r="671" spans="3:8">
      <c r="C671" s="12"/>
      <c r="D671" s="12"/>
      <c r="E671" s="62"/>
      <c r="F671" s="62"/>
      <c r="G671" s="62"/>
      <c r="H671" s="62"/>
    </row>
    <row r="672" spans="3:8">
      <c r="C672" s="12"/>
      <c r="D672" s="12"/>
      <c r="E672" s="62"/>
      <c r="F672" s="62"/>
      <c r="G672" s="62"/>
      <c r="H672" s="62"/>
    </row>
    <row r="673" spans="3:8">
      <c r="C673" s="12"/>
      <c r="D673" s="12"/>
      <c r="E673" s="62"/>
      <c r="F673" s="62"/>
      <c r="G673" s="62"/>
      <c r="H673" s="62"/>
    </row>
    <row r="674" spans="3:8">
      <c r="C674" s="12"/>
      <c r="D674" s="12"/>
      <c r="E674" s="62"/>
      <c r="F674" s="62"/>
      <c r="G674" s="62"/>
      <c r="H674" s="62"/>
    </row>
    <row r="675" spans="3:8">
      <c r="C675" s="12"/>
      <c r="D675" s="12"/>
      <c r="E675" s="62"/>
      <c r="F675" s="62"/>
      <c r="G675" s="62"/>
      <c r="H675" s="62"/>
    </row>
    <row r="676" spans="3:8">
      <c r="C676" s="12"/>
      <c r="D676" s="12"/>
      <c r="E676" s="62"/>
      <c r="F676" s="62"/>
      <c r="G676" s="62"/>
      <c r="H676" s="62"/>
    </row>
    <row r="677" spans="3:8">
      <c r="C677" s="12"/>
      <c r="D677" s="12"/>
      <c r="E677" s="62"/>
      <c r="F677" s="62"/>
      <c r="G677" s="62"/>
      <c r="H677" s="62"/>
    </row>
    <row r="678" spans="3:8">
      <c r="C678" s="12"/>
      <c r="D678" s="12"/>
      <c r="E678" s="62"/>
      <c r="F678" s="62"/>
      <c r="G678" s="62"/>
      <c r="H678" s="62"/>
    </row>
    <row r="679" spans="3:8">
      <c r="C679" s="12"/>
      <c r="D679" s="12"/>
      <c r="E679" s="62"/>
      <c r="F679" s="62"/>
      <c r="G679" s="62"/>
      <c r="H679" s="62"/>
    </row>
    <row r="680" spans="3:8">
      <c r="C680" s="12"/>
      <c r="D680" s="12"/>
      <c r="E680" s="62"/>
      <c r="F680" s="62"/>
      <c r="G680" s="62"/>
      <c r="H680" s="62"/>
    </row>
    <row r="681" spans="3:8">
      <c r="C681" s="12"/>
      <c r="D681" s="12"/>
      <c r="E681" s="62"/>
      <c r="F681" s="62"/>
      <c r="G681" s="62"/>
      <c r="H681" s="62"/>
    </row>
    <row r="682" spans="3:8">
      <c r="C682" s="12"/>
      <c r="D682" s="12"/>
      <c r="E682" s="62"/>
      <c r="F682" s="62"/>
      <c r="G682" s="62"/>
      <c r="H682" s="62"/>
    </row>
    <row r="683" spans="3:8">
      <c r="C683" s="12"/>
      <c r="D683" s="12"/>
      <c r="E683" s="62"/>
      <c r="F683" s="62"/>
      <c r="G683" s="62"/>
      <c r="H683" s="62"/>
    </row>
    <row r="684" spans="3:8">
      <c r="C684" s="12"/>
      <c r="D684" s="12"/>
      <c r="E684" s="62"/>
      <c r="F684" s="62"/>
      <c r="G684" s="62"/>
      <c r="H684" s="62"/>
    </row>
    <row r="685" spans="3:8">
      <c r="C685" s="12"/>
      <c r="D685" s="12"/>
      <c r="E685" s="62"/>
      <c r="F685" s="62"/>
      <c r="G685" s="62"/>
      <c r="H685" s="62"/>
    </row>
    <row r="686" spans="3:8">
      <c r="C686" s="12"/>
      <c r="D686" s="12"/>
      <c r="E686" s="62"/>
      <c r="F686" s="62"/>
      <c r="G686" s="62"/>
      <c r="H686" s="62"/>
    </row>
    <row r="687" spans="3:8">
      <c r="C687" s="12"/>
      <c r="D687" s="12"/>
      <c r="E687" s="62"/>
      <c r="F687" s="62"/>
      <c r="G687" s="62"/>
      <c r="H687" s="62"/>
    </row>
    <row r="688" spans="3:8">
      <c r="C688" s="12"/>
      <c r="D688" s="12"/>
      <c r="E688" s="62"/>
      <c r="F688" s="62"/>
      <c r="G688" s="62"/>
      <c r="H688" s="62"/>
    </row>
    <row r="689" spans="3:8">
      <c r="C689" s="12"/>
      <c r="D689" s="12"/>
      <c r="E689" s="62"/>
      <c r="F689" s="62"/>
      <c r="G689" s="62"/>
      <c r="H689" s="62"/>
    </row>
    <row r="690" spans="3:8">
      <c r="C690" s="12"/>
      <c r="D690" s="12"/>
      <c r="E690" s="62"/>
      <c r="F690" s="62"/>
      <c r="G690" s="62"/>
      <c r="H690" s="62"/>
    </row>
    <row r="691" spans="3:8">
      <c r="C691" s="12"/>
      <c r="D691" s="12"/>
      <c r="E691" s="62"/>
      <c r="F691" s="62"/>
      <c r="G691" s="62"/>
      <c r="H691" s="62"/>
    </row>
    <row r="692" spans="3:8">
      <c r="C692" s="12"/>
      <c r="D692" s="12"/>
      <c r="E692" s="62"/>
      <c r="F692" s="62"/>
      <c r="G692" s="62"/>
      <c r="H692" s="62"/>
    </row>
    <row r="693" spans="3:8">
      <c r="C693" s="12"/>
      <c r="D693" s="12"/>
      <c r="E693" s="62"/>
      <c r="F693" s="62"/>
      <c r="G693" s="62"/>
      <c r="H693" s="62"/>
    </row>
    <row r="694" spans="3:8">
      <c r="C694" s="12"/>
      <c r="D694" s="12"/>
      <c r="E694" s="62"/>
      <c r="F694" s="62"/>
      <c r="G694" s="62"/>
      <c r="H694" s="62"/>
    </row>
    <row r="695" spans="3:8">
      <c r="C695" s="12"/>
      <c r="D695" s="12"/>
      <c r="E695" s="62"/>
      <c r="F695" s="62"/>
      <c r="G695" s="62"/>
      <c r="H695" s="62"/>
    </row>
    <row r="696" spans="3:8">
      <c r="C696" s="12"/>
      <c r="D696" s="12"/>
      <c r="E696" s="62"/>
      <c r="F696" s="62"/>
      <c r="G696" s="62"/>
      <c r="H696" s="62"/>
    </row>
    <row r="697" spans="3:8">
      <c r="C697" s="12"/>
      <c r="D697" s="12"/>
      <c r="E697" s="62"/>
      <c r="F697" s="62"/>
      <c r="G697" s="62"/>
      <c r="H697" s="62"/>
    </row>
    <row r="698" spans="3:8">
      <c r="C698" s="12"/>
      <c r="D698" s="12"/>
      <c r="E698" s="62"/>
      <c r="F698" s="62"/>
      <c r="G698" s="62"/>
      <c r="H698" s="62"/>
    </row>
    <row r="699" spans="3:8">
      <c r="C699" s="12"/>
      <c r="D699" s="12"/>
      <c r="E699" s="62"/>
      <c r="F699" s="62"/>
      <c r="G699" s="62"/>
      <c r="H699" s="62"/>
    </row>
    <row r="700" spans="3:8">
      <c r="C700" s="12"/>
      <c r="D700" s="12"/>
      <c r="E700" s="62"/>
      <c r="F700" s="62"/>
      <c r="G700" s="62"/>
      <c r="H700" s="62"/>
    </row>
    <row r="701" spans="3:8">
      <c r="C701" s="12"/>
      <c r="D701" s="12"/>
      <c r="E701" s="62"/>
      <c r="F701" s="62"/>
      <c r="G701" s="62"/>
      <c r="H701" s="62"/>
    </row>
    <row r="702" spans="3:8">
      <c r="C702" s="12"/>
      <c r="D702" s="12"/>
      <c r="E702" s="62"/>
      <c r="F702" s="62"/>
      <c r="G702" s="62"/>
      <c r="H702" s="62"/>
    </row>
    <row r="703" spans="3:8">
      <c r="C703" s="12"/>
      <c r="D703" s="12"/>
      <c r="E703" s="62"/>
      <c r="F703" s="62"/>
      <c r="G703" s="62"/>
      <c r="H703" s="62"/>
    </row>
    <row r="704" spans="3:8">
      <c r="C704" s="12"/>
      <c r="D704" s="12"/>
      <c r="E704" s="62"/>
      <c r="F704" s="62"/>
      <c r="G704" s="62"/>
      <c r="H704" s="62"/>
    </row>
    <row r="705" spans="3:8">
      <c r="C705" s="12"/>
      <c r="D705" s="12"/>
      <c r="E705" s="62"/>
      <c r="F705" s="62"/>
      <c r="G705" s="62"/>
      <c r="H705" s="62"/>
    </row>
    <row r="706" spans="3:8">
      <c r="C706" s="12"/>
      <c r="D706" s="12"/>
      <c r="E706" s="62"/>
      <c r="F706" s="62"/>
      <c r="G706" s="62"/>
      <c r="H706" s="62"/>
    </row>
    <row r="707" spans="3:8">
      <c r="C707" s="12"/>
      <c r="D707" s="12"/>
      <c r="E707" s="62"/>
      <c r="F707" s="62"/>
      <c r="G707" s="62"/>
      <c r="H707" s="62"/>
    </row>
    <row r="708" spans="3:8">
      <c r="C708" s="12"/>
      <c r="D708" s="12"/>
      <c r="E708" s="62"/>
      <c r="F708" s="62"/>
      <c r="G708" s="62"/>
      <c r="H708" s="62"/>
    </row>
    <row r="709" spans="3:8">
      <c r="C709" s="12"/>
      <c r="D709" s="12"/>
      <c r="E709" s="62"/>
      <c r="F709" s="62"/>
      <c r="G709" s="62"/>
      <c r="H709" s="62"/>
    </row>
    <row r="710" spans="3:8">
      <c r="C710" s="12"/>
      <c r="D710" s="12"/>
      <c r="E710" s="62"/>
      <c r="F710" s="62"/>
      <c r="G710" s="62"/>
      <c r="H710" s="62"/>
    </row>
    <row r="711" spans="3:8">
      <c r="C711" s="12"/>
      <c r="D711" s="12"/>
      <c r="E711" s="62"/>
      <c r="F711" s="62"/>
      <c r="G711" s="62"/>
      <c r="H711" s="62"/>
    </row>
    <row r="712" spans="3:8">
      <c r="C712" s="12"/>
      <c r="D712" s="12"/>
      <c r="E712" s="62"/>
      <c r="F712" s="62"/>
      <c r="G712" s="62"/>
      <c r="H712" s="62"/>
    </row>
    <row r="713" spans="3:8">
      <c r="C713" s="12"/>
      <c r="D713" s="12"/>
      <c r="E713" s="62"/>
      <c r="F713" s="62"/>
      <c r="G713" s="62"/>
      <c r="H713" s="62"/>
    </row>
    <row r="714" spans="3:8">
      <c r="C714" s="12"/>
      <c r="D714" s="12"/>
      <c r="E714" s="62"/>
      <c r="F714" s="62"/>
      <c r="G714" s="62"/>
      <c r="H714" s="62"/>
    </row>
    <row r="715" spans="3:8">
      <c r="C715" s="12"/>
      <c r="D715" s="12"/>
      <c r="E715" s="62"/>
      <c r="F715" s="62"/>
      <c r="G715" s="62"/>
      <c r="H715" s="62"/>
    </row>
    <row r="716" spans="3:8">
      <c r="C716" s="12"/>
      <c r="D716" s="12"/>
      <c r="E716" s="62"/>
      <c r="F716" s="62"/>
      <c r="G716" s="62"/>
      <c r="H716" s="62"/>
    </row>
    <row r="717" spans="3:8">
      <c r="C717" s="12"/>
      <c r="D717" s="12"/>
      <c r="E717" s="62"/>
      <c r="F717" s="62"/>
      <c r="G717" s="62"/>
      <c r="H717" s="62"/>
    </row>
    <row r="718" spans="3:8">
      <c r="C718" s="12"/>
      <c r="D718" s="12"/>
      <c r="E718" s="62"/>
      <c r="F718" s="62"/>
      <c r="G718" s="62"/>
      <c r="H718" s="62"/>
    </row>
    <row r="719" spans="3:8">
      <c r="C719" s="12"/>
      <c r="D719" s="12"/>
      <c r="E719" s="62"/>
      <c r="F719" s="62"/>
      <c r="G719" s="62"/>
      <c r="H719" s="62"/>
    </row>
    <row r="720" spans="3:8">
      <c r="C720" s="12"/>
      <c r="D720" s="12"/>
      <c r="E720" s="62"/>
      <c r="F720" s="62"/>
      <c r="G720" s="62"/>
      <c r="H720" s="62"/>
    </row>
    <row r="721" spans="3:8">
      <c r="C721" s="12"/>
      <c r="D721" s="12"/>
      <c r="E721" s="62"/>
      <c r="F721" s="62"/>
      <c r="G721" s="62"/>
      <c r="H721" s="62"/>
    </row>
    <row r="722" spans="3:8">
      <c r="C722" s="12"/>
      <c r="D722" s="12"/>
      <c r="E722" s="62"/>
      <c r="F722" s="62"/>
      <c r="G722" s="62"/>
      <c r="H722" s="62"/>
    </row>
    <row r="723" spans="3:8">
      <c r="C723" s="12"/>
      <c r="D723" s="12"/>
      <c r="E723" s="62"/>
      <c r="F723" s="62"/>
      <c r="G723" s="62"/>
      <c r="H723" s="62"/>
    </row>
    <row r="724" spans="3:8">
      <c r="C724" s="12"/>
      <c r="D724" s="12"/>
      <c r="E724" s="62"/>
      <c r="F724" s="62"/>
      <c r="G724" s="62"/>
      <c r="H724" s="62"/>
    </row>
    <row r="725" spans="3:8">
      <c r="C725" s="12"/>
      <c r="D725" s="12"/>
      <c r="E725" s="62"/>
      <c r="F725" s="62"/>
      <c r="G725" s="62"/>
      <c r="H725" s="62"/>
    </row>
    <row r="726" spans="3:8">
      <c r="C726" s="12"/>
      <c r="D726" s="12"/>
      <c r="E726" s="62"/>
      <c r="F726" s="62"/>
      <c r="G726" s="62"/>
      <c r="H726" s="62"/>
    </row>
    <row r="727" spans="3:8">
      <c r="C727" s="12"/>
      <c r="D727" s="12"/>
      <c r="E727" s="62"/>
      <c r="F727" s="62"/>
      <c r="G727" s="62"/>
      <c r="H727" s="62"/>
    </row>
    <row r="728" spans="3:8">
      <c r="C728" s="12"/>
      <c r="D728" s="12"/>
      <c r="E728" s="62"/>
      <c r="F728" s="62"/>
      <c r="G728" s="62"/>
      <c r="H728" s="62"/>
    </row>
    <row r="729" spans="3:8">
      <c r="C729" s="12"/>
      <c r="D729" s="12"/>
      <c r="E729" s="62"/>
      <c r="F729" s="62"/>
      <c r="G729" s="62"/>
      <c r="H729" s="62"/>
    </row>
    <row r="730" spans="3:8">
      <c r="C730" s="12"/>
      <c r="D730" s="12"/>
      <c r="E730" s="62"/>
      <c r="F730" s="62"/>
      <c r="G730" s="62"/>
      <c r="H730" s="62"/>
    </row>
    <row r="731" spans="3:8">
      <c r="C731" s="12"/>
      <c r="D731" s="12"/>
      <c r="E731" s="62"/>
      <c r="F731" s="62"/>
      <c r="G731" s="62"/>
      <c r="H731" s="62"/>
    </row>
    <row r="732" spans="3:8">
      <c r="C732" s="12"/>
      <c r="D732" s="12"/>
      <c r="E732" s="62"/>
      <c r="F732" s="62"/>
      <c r="G732" s="62"/>
      <c r="H732" s="62"/>
    </row>
    <row r="733" spans="3:8">
      <c r="C733" s="12"/>
      <c r="D733" s="12"/>
      <c r="E733" s="62"/>
      <c r="F733" s="62"/>
      <c r="G733" s="62"/>
      <c r="H733" s="62"/>
    </row>
    <row r="734" spans="3:8">
      <c r="C734" s="12"/>
      <c r="D734" s="12"/>
      <c r="E734" s="62"/>
      <c r="F734" s="62"/>
      <c r="G734" s="62"/>
      <c r="H734" s="62"/>
    </row>
    <row r="735" spans="3:8">
      <c r="C735" s="12"/>
      <c r="D735" s="12"/>
      <c r="E735" s="62"/>
      <c r="F735" s="62"/>
      <c r="G735" s="62"/>
      <c r="H735" s="62"/>
    </row>
    <row r="736" spans="3:8">
      <c r="C736" s="12"/>
      <c r="D736" s="12"/>
      <c r="E736" s="62"/>
      <c r="F736" s="62"/>
      <c r="G736" s="62"/>
      <c r="H736" s="62"/>
    </row>
    <row r="737" spans="3:8">
      <c r="C737" s="12"/>
      <c r="D737" s="12"/>
      <c r="E737" s="62"/>
      <c r="F737" s="62"/>
      <c r="G737" s="62"/>
      <c r="H737" s="62"/>
    </row>
    <row r="738" spans="3:8">
      <c r="C738" s="12"/>
      <c r="D738" s="12"/>
      <c r="E738" s="62"/>
      <c r="F738" s="62"/>
      <c r="G738" s="62"/>
      <c r="H738" s="62"/>
    </row>
    <row r="739" spans="3:8">
      <c r="C739" s="12"/>
      <c r="D739" s="12"/>
      <c r="E739" s="62"/>
      <c r="F739" s="62"/>
      <c r="G739" s="62"/>
      <c r="H739" s="62"/>
    </row>
    <row r="740" spans="3:8">
      <c r="C740" s="12"/>
      <c r="D740" s="12"/>
      <c r="E740" s="62"/>
      <c r="F740" s="62"/>
      <c r="G740" s="62"/>
      <c r="H740" s="62"/>
    </row>
    <row r="741" spans="3:8">
      <c r="C741" s="12"/>
      <c r="D741" s="12"/>
      <c r="E741" s="62"/>
      <c r="F741" s="62"/>
      <c r="G741" s="62"/>
      <c r="H741" s="62"/>
    </row>
    <row r="742" spans="3:8">
      <c r="C742" s="12"/>
      <c r="D742" s="12"/>
      <c r="E742" s="62"/>
      <c r="F742" s="62"/>
      <c r="G742" s="62"/>
      <c r="H742" s="62"/>
    </row>
    <row r="743" spans="3:8">
      <c r="C743" s="12"/>
      <c r="D743" s="12"/>
      <c r="E743" s="62"/>
      <c r="F743" s="62"/>
      <c r="G743" s="62"/>
      <c r="H743" s="62"/>
    </row>
    <row r="744" spans="3:8">
      <c r="C744" s="12"/>
      <c r="D744" s="12"/>
      <c r="E744" s="62"/>
      <c r="F744" s="62"/>
      <c r="G744" s="62"/>
      <c r="H744" s="62"/>
    </row>
    <row r="745" spans="3:8">
      <c r="C745" s="12"/>
      <c r="D745" s="12"/>
      <c r="E745" s="62"/>
      <c r="F745" s="62"/>
      <c r="G745" s="62"/>
      <c r="H745" s="62"/>
    </row>
    <row r="746" spans="3:8">
      <c r="C746" s="12"/>
      <c r="D746" s="12"/>
      <c r="E746" s="62"/>
      <c r="F746" s="62"/>
      <c r="G746" s="62"/>
      <c r="H746" s="62"/>
    </row>
    <row r="747" spans="3:8">
      <c r="C747" s="12"/>
      <c r="D747" s="12"/>
      <c r="E747" s="62"/>
      <c r="F747" s="62"/>
      <c r="G747" s="62"/>
      <c r="H747" s="62"/>
    </row>
    <row r="748" spans="3:8">
      <c r="C748" s="12"/>
      <c r="D748" s="12"/>
      <c r="E748" s="62"/>
      <c r="F748" s="62"/>
      <c r="G748" s="62"/>
      <c r="H748" s="62"/>
    </row>
    <row r="749" spans="3:8">
      <c r="C749" s="12"/>
      <c r="D749" s="12"/>
      <c r="E749" s="62"/>
      <c r="F749" s="62"/>
      <c r="G749" s="62"/>
      <c r="H749" s="62"/>
    </row>
    <row r="750" spans="3:8">
      <c r="C750" s="12"/>
      <c r="D750" s="12"/>
      <c r="E750" s="62"/>
      <c r="F750" s="62"/>
      <c r="G750" s="62"/>
      <c r="H750" s="62"/>
    </row>
    <row r="751" spans="3:8">
      <c r="C751" s="12"/>
      <c r="D751" s="12"/>
      <c r="E751" s="62"/>
      <c r="F751" s="62"/>
      <c r="G751" s="62"/>
      <c r="H751" s="62"/>
    </row>
    <row r="752" spans="3:8">
      <c r="C752" s="12"/>
      <c r="D752" s="12"/>
      <c r="E752" s="62"/>
      <c r="F752" s="62"/>
      <c r="G752" s="62"/>
      <c r="H752" s="62"/>
    </row>
    <row r="753" spans="3:8">
      <c r="C753" s="12"/>
      <c r="D753" s="12"/>
      <c r="E753" s="62"/>
      <c r="F753" s="62"/>
      <c r="G753" s="62"/>
      <c r="H753" s="62"/>
    </row>
    <row r="754" spans="3:8">
      <c r="C754" s="12"/>
      <c r="D754" s="12"/>
      <c r="E754" s="62"/>
      <c r="F754" s="62"/>
      <c r="G754" s="62"/>
      <c r="H754" s="62"/>
    </row>
    <row r="755" spans="3:8">
      <c r="C755" s="12"/>
      <c r="D755" s="12"/>
      <c r="E755" s="62"/>
      <c r="F755" s="62"/>
      <c r="G755" s="62"/>
      <c r="H755" s="62"/>
    </row>
    <row r="756" spans="3:8">
      <c r="C756" s="12"/>
      <c r="D756" s="12"/>
      <c r="E756" s="62"/>
      <c r="F756" s="62"/>
      <c r="G756" s="62"/>
      <c r="H756" s="62"/>
    </row>
    <row r="757" spans="3:8">
      <c r="C757" s="12"/>
      <c r="D757" s="12"/>
      <c r="E757" s="62"/>
      <c r="F757" s="62"/>
      <c r="G757" s="62"/>
      <c r="H757" s="62"/>
    </row>
    <row r="758" spans="3:8">
      <c r="C758" s="12"/>
      <c r="D758" s="12"/>
      <c r="E758" s="62"/>
      <c r="F758" s="62"/>
      <c r="G758" s="62"/>
      <c r="H758" s="62"/>
    </row>
    <row r="759" spans="3:8">
      <c r="C759" s="12"/>
      <c r="D759" s="12"/>
      <c r="E759" s="62"/>
      <c r="F759" s="62"/>
      <c r="G759" s="62"/>
      <c r="H759" s="62"/>
    </row>
    <row r="760" spans="3:8">
      <c r="C760" s="12"/>
      <c r="D760" s="12"/>
      <c r="E760" s="62"/>
      <c r="F760" s="62"/>
      <c r="G760" s="62"/>
      <c r="H760" s="62"/>
    </row>
    <row r="761" spans="3:8">
      <c r="C761" s="12"/>
      <c r="D761" s="12"/>
      <c r="E761" s="62"/>
      <c r="F761" s="62"/>
      <c r="G761" s="62"/>
      <c r="H761" s="62"/>
    </row>
    <row r="762" spans="3:8">
      <c r="C762" s="12"/>
      <c r="D762" s="12"/>
      <c r="E762" s="62"/>
      <c r="F762" s="62"/>
      <c r="G762" s="62"/>
      <c r="H762" s="62"/>
    </row>
    <row r="763" spans="3:8">
      <c r="C763" s="12"/>
      <c r="D763" s="12"/>
      <c r="E763" s="62"/>
      <c r="F763" s="62"/>
      <c r="G763" s="62"/>
      <c r="H763" s="62"/>
    </row>
    <row r="764" spans="3:8">
      <c r="C764" s="12"/>
      <c r="D764" s="12"/>
      <c r="E764" s="62"/>
      <c r="F764" s="62"/>
      <c r="G764" s="62"/>
      <c r="H764" s="62"/>
    </row>
    <row r="765" spans="3:8">
      <c r="C765" s="12"/>
      <c r="D765" s="12"/>
      <c r="E765" s="62"/>
      <c r="F765" s="62"/>
      <c r="G765" s="62"/>
      <c r="H765" s="62"/>
    </row>
    <row r="766" spans="3:8">
      <c r="C766" s="12"/>
      <c r="D766" s="12"/>
      <c r="E766" s="62"/>
      <c r="F766" s="62"/>
      <c r="G766" s="62"/>
      <c r="H766" s="62"/>
    </row>
    <row r="767" spans="3:8">
      <c r="C767" s="12"/>
      <c r="D767" s="12"/>
      <c r="E767" s="62"/>
      <c r="F767" s="62"/>
      <c r="G767" s="62"/>
      <c r="H767" s="62"/>
    </row>
    <row r="768" spans="3:8">
      <c r="C768" s="12"/>
      <c r="D768" s="12"/>
      <c r="E768" s="62"/>
      <c r="F768" s="62"/>
      <c r="G768" s="62"/>
      <c r="H768" s="62"/>
    </row>
    <row r="769" spans="3:8">
      <c r="C769" s="12"/>
      <c r="D769" s="12"/>
      <c r="E769" s="62"/>
      <c r="F769" s="62"/>
      <c r="G769" s="62"/>
      <c r="H769" s="62"/>
    </row>
    <row r="770" spans="3:8">
      <c r="C770" s="12"/>
      <c r="D770" s="12"/>
      <c r="E770" s="62"/>
      <c r="F770" s="62"/>
      <c r="G770" s="62"/>
      <c r="H770" s="62"/>
    </row>
    <row r="771" spans="3:8">
      <c r="C771" s="12"/>
      <c r="D771" s="12"/>
      <c r="E771" s="62"/>
      <c r="F771" s="62"/>
      <c r="G771" s="62"/>
      <c r="H771" s="62"/>
    </row>
    <row r="772" spans="3:8">
      <c r="C772" s="12"/>
      <c r="D772" s="12"/>
      <c r="E772" s="62"/>
      <c r="F772" s="62"/>
      <c r="G772" s="62"/>
      <c r="H772" s="62"/>
    </row>
    <row r="773" spans="3:8">
      <c r="C773" s="12"/>
      <c r="D773" s="12"/>
      <c r="E773" s="62"/>
      <c r="F773" s="62"/>
      <c r="G773" s="62"/>
      <c r="H773" s="62"/>
    </row>
    <row r="774" spans="3:8">
      <c r="C774" s="12"/>
      <c r="D774" s="12"/>
      <c r="E774" s="62"/>
      <c r="F774" s="62"/>
      <c r="G774" s="62"/>
      <c r="H774" s="62"/>
    </row>
    <row r="775" spans="3:8">
      <c r="C775" s="12"/>
      <c r="D775" s="12"/>
      <c r="E775" s="62"/>
      <c r="F775" s="62"/>
      <c r="G775" s="62"/>
      <c r="H775" s="62"/>
    </row>
    <row r="776" spans="3:8">
      <c r="C776" s="12"/>
      <c r="D776" s="12"/>
      <c r="E776" s="62"/>
      <c r="F776" s="62"/>
      <c r="G776" s="62"/>
      <c r="H776" s="62"/>
    </row>
    <row r="777" spans="3:8">
      <c r="C777" s="12"/>
      <c r="D777" s="12"/>
      <c r="E777" s="62"/>
      <c r="F777" s="62"/>
      <c r="G777" s="62"/>
      <c r="H777" s="62"/>
    </row>
  </sheetData>
  <mergeCells count="1">
    <mergeCell ref="I1:J1"/>
  </mergeCells>
  <pageMargins left="0.7" right="0.7" top="0.75" bottom="0.75" header="0.3" footer="0.3"/>
  <pageSetup paperSize="9" orientation="portrait"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C1:M465"/>
  <sheetViews>
    <sheetView showGridLines="0" tabSelected="1" zoomScaleNormal="100" workbookViewId="0"/>
  </sheetViews>
  <sheetFormatPr baseColWidth="10" defaultRowHeight="12.75" customHeight="1"/>
  <cols>
    <col min="1" max="1" width="2.5703125" style="10" customWidth="1"/>
    <col min="2" max="2" width="4.85546875" style="10" customWidth="1"/>
    <col min="3" max="3" width="12" style="9" bestFit="1" customWidth="1"/>
    <col min="4" max="4" width="36.28515625" style="10" bestFit="1" customWidth="1"/>
    <col min="5" max="5" width="12" style="4" bestFit="1" customWidth="1"/>
    <col min="6" max="6" width="5.42578125" style="10" customWidth="1"/>
    <col min="7" max="7" width="14.140625" style="10" customWidth="1"/>
    <col min="8" max="8" width="24.7109375" style="10" bestFit="1" customWidth="1"/>
    <col min="9" max="9" width="12.42578125" style="10" bestFit="1" customWidth="1"/>
    <col min="10" max="10" width="3.5703125" style="10" customWidth="1"/>
    <col min="11" max="11" width="10.140625" style="10" bestFit="1" customWidth="1"/>
    <col min="12" max="12" width="27.42578125" style="10" bestFit="1" customWidth="1"/>
    <col min="13" max="13" width="10.5703125" style="10" bestFit="1" customWidth="1"/>
    <col min="14" max="16384" width="11.42578125" style="10"/>
  </cols>
  <sheetData>
    <row r="1" spans="3:13" ht="15"/>
    <row r="2" spans="3:13" ht="15"/>
    <row r="3" spans="3:13" s="73" customFormat="1" ht="15">
      <c r="C3" s="74"/>
      <c r="E3" s="4"/>
    </row>
    <row r="4" spans="3:13" ht="29.25" customHeight="1">
      <c r="C4" s="2"/>
      <c r="D4" s="162" t="s">
        <v>3782</v>
      </c>
      <c r="E4" s="162"/>
      <c r="G4" s="2"/>
      <c r="H4" s="164" t="s">
        <v>3783</v>
      </c>
      <c r="I4" s="164"/>
      <c r="K4" s="2"/>
      <c r="L4" s="162" t="s">
        <v>4732</v>
      </c>
      <c r="M4" s="162"/>
    </row>
    <row r="5" spans="3:13" ht="15">
      <c r="G5" s="9"/>
      <c r="H5" s="50"/>
      <c r="I5" s="4"/>
      <c r="K5" s="74"/>
      <c r="L5" s="125"/>
      <c r="M5" s="4"/>
    </row>
    <row r="6" spans="3:13" ht="28.5" customHeight="1">
      <c r="C6" s="72" t="s">
        <v>2</v>
      </c>
      <c r="D6" s="72" t="s">
        <v>460</v>
      </c>
      <c r="E6" s="69" t="s">
        <v>1722</v>
      </c>
      <c r="G6" s="72" t="s">
        <v>2</v>
      </c>
      <c r="H6" s="71" t="s">
        <v>460</v>
      </c>
      <c r="I6" s="70" t="s">
        <v>1722</v>
      </c>
      <c r="K6" s="72" t="s">
        <v>2</v>
      </c>
      <c r="L6" s="71" t="s">
        <v>460</v>
      </c>
      <c r="M6" s="70" t="s">
        <v>1722</v>
      </c>
    </row>
    <row r="7" spans="3:13" s="16" customFormat="1" ht="12.75" customHeight="1">
      <c r="C7" s="37">
        <v>60834</v>
      </c>
      <c r="D7" s="38" t="s">
        <v>2195</v>
      </c>
      <c r="E7" s="39">
        <v>9185.3079599999983</v>
      </c>
      <c r="F7" s="47"/>
      <c r="G7" s="77">
        <v>63482</v>
      </c>
      <c r="H7" s="78" t="s">
        <v>1893</v>
      </c>
      <c r="I7" s="79">
        <v>6062.9259899999997</v>
      </c>
      <c r="K7" s="77">
        <v>64041</v>
      </c>
      <c r="L7" s="78" t="s">
        <v>4731</v>
      </c>
      <c r="M7" s="79">
        <v>4100</v>
      </c>
    </row>
    <row r="8" spans="3:13" s="16" customFormat="1" ht="12.75" customHeight="1">
      <c r="C8" s="37">
        <v>51870</v>
      </c>
      <c r="D8" s="38" t="s">
        <v>263</v>
      </c>
      <c r="E8" s="39">
        <v>8148.6997200000005</v>
      </c>
      <c r="F8" s="80"/>
      <c r="G8" s="77">
        <v>63496</v>
      </c>
      <c r="H8" s="78" t="s">
        <v>1895</v>
      </c>
      <c r="I8" s="79">
        <v>4682.5339999999997</v>
      </c>
      <c r="K8" s="77">
        <v>63560</v>
      </c>
      <c r="L8" s="78" t="s">
        <v>4730</v>
      </c>
      <c r="M8" s="79">
        <v>3200</v>
      </c>
    </row>
    <row r="9" spans="3:13" s="50" customFormat="1" ht="12.75" customHeight="1">
      <c r="C9" s="37">
        <v>61553</v>
      </c>
      <c r="D9" s="38" t="s">
        <v>193</v>
      </c>
      <c r="E9" s="39">
        <v>5060.8027499999998</v>
      </c>
      <c r="F9" s="80"/>
      <c r="G9" s="77">
        <v>62425</v>
      </c>
      <c r="H9" s="78" t="s">
        <v>1810</v>
      </c>
      <c r="I9" s="79">
        <v>511.875</v>
      </c>
      <c r="K9" s="77">
        <v>63593</v>
      </c>
      <c r="L9" s="78" t="s">
        <v>4729</v>
      </c>
      <c r="M9" s="79">
        <v>2500</v>
      </c>
    </row>
    <row r="10" spans="3:13" s="50" customFormat="1" ht="12.75" customHeight="1">
      <c r="C10" s="37">
        <v>52704</v>
      </c>
      <c r="D10" s="38" t="s">
        <v>332</v>
      </c>
      <c r="E10" s="39">
        <v>4608.5846099999999</v>
      </c>
      <c r="F10" s="80"/>
      <c r="G10" s="77">
        <v>60253</v>
      </c>
      <c r="H10" s="78" t="s">
        <v>1958</v>
      </c>
      <c r="I10" s="79">
        <v>461.97150000000005</v>
      </c>
      <c r="K10" s="163" t="s">
        <v>461</v>
      </c>
      <c r="L10" s="163"/>
      <c r="M10" s="41">
        <f>SUM(M7:M9)</f>
        <v>9800</v>
      </c>
    </row>
    <row r="11" spans="3:13" s="50" customFormat="1" ht="12.75" customHeight="1">
      <c r="C11" s="37">
        <v>61368</v>
      </c>
      <c r="D11" s="38" t="s">
        <v>1256</v>
      </c>
      <c r="E11" s="39">
        <v>4539.4492499999997</v>
      </c>
      <c r="F11" s="80"/>
      <c r="G11" s="77">
        <v>61789</v>
      </c>
      <c r="H11" s="78" t="s">
        <v>1966</v>
      </c>
      <c r="I11" s="79">
        <v>434.60550000000001</v>
      </c>
    </row>
    <row r="12" spans="3:13" s="50" customFormat="1" ht="12.75" customHeight="1">
      <c r="C12" s="37">
        <v>50853</v>
      </c>
      <c r="D12" s="38" t="s">
        <v>108</v>
      </c>
      <c r="E12" s="39">
        <v>4295.5800599999993</v>
      </c>
      <c r="F12" s="80"/>
      <c r="G12" s="77">
        <v>61079</v>
      </c>
      <c r="H12" s="78" t="s">
        <v>1776</v>
      </c>
      <c r="I12" s="79">
        <v>48.912500000000001</v>
      </c>
    </row>
    <row r="13" spans="3:13" s="50" customFormat="1" ht="12.75" customHeight="1">
      <c r="C13" s="37">
        <v>61422</v>
      </c>
      <c r="D13" s="38" t="s">
        <v>262</v>
      </c>
      <c r="E13" s="39">
        <v>3974.1558190800001</v>
      </c>
      <c r="F13" s="80"/>
      <c r="G13" s="77">
        <v>60520</v>
      </c>
      <c r="H13" s="78" t="s">
        <v>1974</v>
      </c>
      <c r="I13" s="79">
        <v>36.367000000000004</v>
      </c>
    </row>
    <row r="14" spans="3:13" s="50" customFormat="1" ht="12.75" customHeight="1">
      <c r="C14" s="37">
        <v>5412</v>
      </c>
      <c r="D14" s="38" t="s">
        <v>442</v>
      </c>
      <c r="E14" s="39">
        <v>3936.2853</v>
      </c>
      <c r="F14" s="80"/>
      <c r="G14" s="77">
        <v>63129</v>
      </c>
      <c r="H14" s="78" t="s">
        <v>1979</v>
      </c>
      <c r="I14" s="79">
        <v>23.865500000000001</v>
      </c>
      <c r="K14" s="125"/>
      <c r="L14" s="125"/>
      <c r="M14" s="125"/>
    </row>
    <row r="15" spans="3:13" s="50" customFormat="1" ht="12.75" customHeight="1">
      <c r="C15" s="37">
        <v>90158</v>
      </c>
      <c r="D15" s="38" t="s">
        <v>281</v>
      </c>
      <c r="E15" s="39">
        <v>3596.3641499999999</v>
      </c>
      <c r="F15" s="80"/>
      <c r="G15" s="163" t="s">
        <v>461</v>
      </c>
      <c r="H15" s="163"/>
      <c r="I15" s="41">
        <f>SUM(I7:I14)</f>
        <v>12263.056989999999</v>
      </c>
      <c r="K15" s="125"/>
      <c r="L15" s="125"/>
      <c r="M15" s="125"/>
    </row>
    <row r="16" spans="3:13" s="50" customFormat="1" ht="12.75" customHeight="1">
      <c r="C16" s="37">
        <v>94622</v>
      </c>
      <c r="D16" s="38" t="s">
        <v>265</v>
      </c>
      <c r="E16" s="39">
        <v>3532.6194</v>
      </c>
      <c r="F16" s="80"/>
      <c r="K16" s="125"/>
      <c r="L16" s="125"/>
      <c r="M16" s="125"/>
    </row>
    <row r="17" spans="3:13" s="50" customFormat="1" ht="12.75" customHeight="1">
      <c r="C17" s="37">
        <v>60338</v>
      </c>
      <c r="D17" s="38" t="s">
        <v>202</v>
      </c>
      <c r="E17" s="39">
        <v>3501.5069399999998</v>
      </c>
      <c r="F17" s="80"/>
      <c r="K17" s="125"/>
      <c r="L17" s="125"/>
      <c r="M17" s="125"/>
    </row>
    <row r="18" spans="3:13" s="50" customFormat="1" ht="12.75" customHeight="1">
      <c r="C18" s="37">
        <v>63166</v>
      </c>
      <c r="D18" s="38" t="s">
        <v>1154</v>
      </c>
      <c r="E18" s="39">
        <v>3501.34899</v>
      </c>
      <c r="F18" s="80"/>
      <c r="G18" s="125"/>
      <c r="H18" s="125"/>
      <c r="I18" s="125"/>
      <c r="K18" s="125"/>
      <c r="L18" s="125"/>
      <c r="M18" s="125"/>
    </row>
    <row r="19" spans="3:13" s="125" customFormat="1" ht="12.75" customHeight="1">
      <c r="C19" s="77">
        <v>97641</v>
      </c>
      <c r="D19" s="78" t="s">
        <v>424</v>
      </c>
      <c r="E19" s="79">
        <v>3475.9414499999998</v>
      </c>
      <c r="F19" s="80"/>
      <c r="G19" s="50"/>
      <c r="H19" s="50"/>
      <c r="I19" s="50"/>
    </row>
    <row r="20" spans="3:13" s="125" customFormat="1" ht="12.75" customHeight="1">
      <c r="C20" s="77">
        <v>52841</v>
      </c>
      <c r="D20" s="78" t="s">
        <v>279</v>
      </c>
      <c r="E20" s="79">
        <v>3438.5895300000002</v>
      </c>
      <c r="F20" s="80"/>
      <c r="G20" s="165"/>
      <c r="H20" s="165"/>
      <c r="I20" s="165"/>
    </row>
    <row r="21" spans="3:13" s="125" customFormat="1" ht="12.75" customHeight="1">
      <c r="C21" s="77">
        <v>52346</v>
      </c>
      <c r="D21" s="78" t="s">
        <v>229</v>
      </c>
      <c r="E21" s="79">
        <v>3237.3287099999998</v>
      </c>
      <c r="F21" s="80"/>
      <c r="G21" s="165"/>
      <c r="H21" s="165"/>
      <c r="I21" s="165"/>
    </row>
    <row r="22" spans="3:13" s="125" customFormat="1" ht="12.75" customHeight="1">
      <c r="C22" s="77">
        <v>63709</v>
      </c>
      <c r="D22" s="78" t="s">
        <v>1493</v>
      </c>
      <c r="E22" s="79">
        <v>3183.8044499999996</v>
      </c>
      <c r="F22" s="80"/>
      <c r="G22" s="165"/>
      <c r="H22" s="165"/>
      <c r="I22" s="165"/>
    </row>
    <row r="23" spans="3:13" s="125" customFormat="1" ht="12.75" customHeight="1">
      <c r="C23" s="77">
        <v>90034</v>
      </c>
      <c r="D23" s="78" t="s">
        <v>289</v>
      </c>
      <c r="E23" s="79">
        <v>3103.7696999999998</v>
      </c>
      <c r="F23" s="80"/>
      <c r="G23" s="165"/>
      <c r="H23" s="165"/>
      <c r="I23" s="165"/>
    </row>
    <row r="24" spans="3:13" s="125" customFormat="1" ht="12.75" customHeight="1">
      <c r="C24" s="77">
        <v>52266</v>
      </c>
      <c r="D24" s="78" t="s">
        <v>222</v>
      </c>
      <c r="E24" s="79">
        <v>2993.8805700000003</v>
      </c>
      <c r="F24" s="80"/>
      <c r="G24" s="88"/>
      <c r="H24" s="88"/>
      <c r="I24" s="88"/>
    </row>
    <row r="25" spans="3:13" s="125" customFormat="1" ht="12.75" customHeight="1">
      <c r="C25" s="77">
        <v>62709</v>
      </c>
      <c r="D25" s="78" t="s">
        <v>529</v>
      </c>
      <c r="E25" s="79">
        <v>2950.4485799999998</v>
      </c>
      <c r="F25" s="80"/>
      <c r="G25" s="88"/>
      <c r="H25" s="88"/>
      <c r="I25" s="88"/>
    </row>
    <row r="26" spans="3:13" s="125" customFormat="1" ht="12.75" customHeight="1">
      <c r="C26" s="77">
        <v>93327</v>
      </c>
      <c r="D26" s="78" t="s">
        <v>72</v>
      </c>
      <c r="E26" s="79">
        <v>2767.3491299999996</v>
      </c>
      <c r="F26" s="80"/>
      <c r="G26" s="88"/>
      <c r="H26" s="88"/>
      <c r="I26" s="88"/>
    </row>
    <row r="27" spans="3:13" s="125" customFormat="1" ht="12.75" customHeight="1">
      <c r="C27" s="77">
        <v>52415</v>
      </c>
      <c r="D27" s="78" t="s">
        <v>270</v>
      </c>
      <c r="E27" s="79">
        <v>2728.8061500000003</v>
      </c>
      <c r="F27" s="80"/>
      <c r="G27" s="88"/>
      <c r="H27" s="88"/>
      <c r="I27" s="88"/>
    </row>
    <row r="28" spans="3:13" s="125" customFormat="1" ht="12.75" customHeight="1">
      <c r="C28" s="77">
        <v>62730</v>
      </c>
      <c r="D28" s="78" t="s">
        <v>532</v>
      </c>
      <c r="E28" s="79">
        <v>2713.1401800000003</v>
      </c>
      <c r="F28" s="80"/>
      <c r="G28" s="88"/>
      <c r="H28" s="88"/>
      <c r="I28" s="88"/>
    </row>
    <row r="29" spans="3:13" s="125" customFormat="1" ht="12.75" customHeight="1">
      <c r="C29" s="77">
        <v>90174</v>
      </c>
      <c r="D29" s="78" t="s">
        <v>280</v>
      </c>
      <c r="E29" s="79">
        <v>2707.2621300000001</v>
      </c>
      <c r="F29" s="80"/>
      <c r="G29" s="142"/>
      <c r="H29" s="142"/>
      <c r="I29" s="142"/>
    </row>
    <row r="30" spans="3:13" s="125" customFormat="1" ht="12.75" customHeight="1">
      <c r="C30" s="77">
        <v>62071</v>
      </c>
      <c r="D30" s="78" t="s">
        <v>92</v>
      </c>
      <c r="E30" s="79">
        <v>2705.8205400000006</v>
      </c>
      <c r="F30" s="80"/>
      <c r="G30" s="142"/>
      <c r="H30" s="142"/>
      <c r="I30" s="142"/>
    </row>
    <row r="31" spans="3:13" s="125" customFormat="1" ht="12.75" customHeight="1">
      <c r="C31" s="77">
        <v>62471</v>
      </c>
      <c r="D31" s="78" t="s">
        <v>508</v>
      </c>
      <c r="E31" s="79">
        <v>2627.6835900000001</v>
      </c>
      <c r="F31" s="80"/>
      <c r="G31" s="142"/>
      <c r="H31" s="142"/>
      <c r="I31" s="142"/>
    </row>
    <row r="32" spans="3:13" s="125" customFormat="1" ht="12.75" customHeight="1">
      <c r="C32" s="77">
        <v>53676</v>
      </c>
      <c r="D32" s="78" t="s">
        <v>60</v>
      </c>
      <c r="E32" s="79">
        <v>2609.3069999999998</v>
      </c>
      <c r="F32" s="80"/>
      <c r="G32" s="142"/>
      <c r="H32" s="142"/>
      <c r="I32" s="142"/>
    </row>
    <row r="33" spans="3:9" s="125" customFormat="1" ht="12.75" customHeight="1">
      <c r="C33" s="77">
        <v>61115</v>
      </c>
      <c r="D33" s="78" t="s">
        <v>114</v>
      </c>
      <c r="E33" s="79">
        <v>2558.0371799999994</v>
      </c>
      <c r="F33" s="80"/>
      <c r="G33" s="142"/>
      <c r="H33" s="142"/>
      <c r="I33" s="142"/>
    </row>
    <row r="34" spans="3:9" s="125" customFormat="1" ht="12.75" customHeight="1">
      <c r="C34" s="77">
        <v>53984</v>
      </c>
      <c r="D34" s="78" t="s">
        <v>398</v>
      </c>
      <c r="E34" s="79">
        <v>2532.7883699999998</v>
      </c>
      <c r="F34" s="80"/>
      <c r="G34" s="142"/>
      <c r="H34" s="142"/>
      <c r="I34" s="142"/>
    </row>
    <row r="35" spans="3:9" s="125" customFormat="1" ht="12.75" customHeight="1">
      <c r="C35" s="77">
        <v>60686</v>
      </c>
      <c r="D35" s="78" t="s">
        <v>374</v>
      </c>
      <c r="E35" s="79">
        <v>2491.4838599999998</v>
      </c>
      <c r="F35" s="80"/>
      <c r="G35" s="142"/>
      <c r="H35" s="142"/>
      <c r="I35" s="142"/>
    </row>
    <row r="36" spans="3:9" s="125" customFormat="1" ht="12.75" customHeight="1">
      <c r="C36" s="77">
        <v>60340</v>
      </c>
      <c r="D36" s="78" t="s">
        <v>201</v>
      </c>
      <c r="E36" s="79">
        <v>2484.8225400000001</v>
      </c>
      <c r="F36" s="80"/>
      <c r="G36" s="142"/>
      <c r="H36" s="142"/>
      <c r="I36" s="142"/>
    </row>
    <row r="37" spans="3:9" s="125" customFormat="1" ht="12.75" customHeight="1">
      <c r="C37" s="77">
        <v>6431</v>
      </c>
      <c r="D37" s="78" t="s">
        <v>420</v>
      </c>
      <c r="E37" s="79">
        <v>2451.1962599999993</v>
      </c>
      <c r="F37" s="80"/>
      <c r="G37" s="142"/>
      <c r="H37" s="142"/>
      <c r="I37" s="142"/>
    </row>
    <row r="38" spans="3:9" s="125" customFormat="1" ht="12.75" customHeight="1">
      <c r="C38" s="77">
        <v>61445</v>
      </c>
      <c r="D38" s="78" t="s">
        <v>82</v>
      </c>
      <c r="E38" s="79">
        <v>2418.6032999999998</v>
      </c>
      <c r="F38" s="80"/>
      <c r="G38" s="142"/>
      <c r="H38" s="142"/>
      <c r="I38" s="142"/>
    </row>
    <row r="39" spans="3:9" s="125" customFormat="1" ht="12.75" customHeight="1">
      <c r="C39" s="77">
        <v>61220</v>
      </c>
      <c r="D39" s="78" t="s">
        <v>276</v>
      </c>
      <c r="E39" s="79">
        <v>2400.5220899999999</v>
      </c>
      <c r="F39" s="80"/>
      <c r="G39" s="142"/>
      <c r="H39" s="142"/>
      <c r="I39" s="142"/>
    </row>
    <row r="40" spans="3:9" s="125" customFormat="1" ht="12.75" customHeight="1">
      <c r="C40" s="77">
        <v>61167</v>
      </c>
      <c r="D40" s="78" t="s">
        <v>394</v>
      </c>
      <c r="E40" s="79">
        <v>2393.5856100000001</v>
      </c>
      <c r="F40" s="80"/>
      <c r="G40" s="142"/>
      <c r="H40" s="142"/>
      <c r="I40" s="142"/>
    </row>
    <row r="41" spans="3:9" s="125" customFormat="1" ht="12.75" customHeight="1">
      <c r="C41" s="77">
        <v>53000</v>
      </c>
      <c r="D41" s="78" t="s">
        <v>189</v>
      </c>
      <c r="E41" s="79">
        <v>2328.3775799999999</v>
      </c>
      <c r="F41" s="80"/>
      <c r="G41" s="142"/>
      <c r="H41" s="142"/>
      <c r="I41" s="142"/>
    </row>
    <row r="42" spans="3:9" s="125" customFormat="1" ht="12.75" customHeight="1">
      <c r="C42" s="77">
        <v>63498</v>
      </c>
      <c r="D42" s="78" t="s">
        <v>1518</v>
      </c>
      <c r="E42" s="79">
        <v>2322.4316699999999</v>
      </c>
      <c r="F42" s="80"/>
      <c r="G42" s="142"/>
      <c r="H42" s="142"/>
      <c r="I42" s="142"/>
    </row>
    <row r="43" spans="3:9" s="125" customFormat="1" ht="12.75" customHeight="1">
      <c r="C43" s="77">
        <v>53954</v>
      </c>
      <c r="D43" s="78" t="s">
        <v>1282</v>
      </c>
      <c r="E43" s="79">
        <v>2244.1312200000002</v>
      </c>
      <c r="F43" s="80"/>
      <c r="G43" s="142"/>
      <c r="H43" s="142"/>
      <c r="I43" s="142"/>
    </row>
    <row r="44" spans="3:9" s="125" customFormat="1" ht="12.75" customHeight="1">
      <c r="C44" s="77">
        <v>97039</v>
      </c>
      <c r="D44" s="78" t="s">
        <v>350</v>
      </c>
      <c r="E44" s="79">
        <v>2233.9954199999997</v>
      </c>
      <c r="F44" s="80"/>
      <c r="G44" s="142"/>
      <c r="H44" s="142"/>
      <c r="I44" s="142"/>
    </row>
    <row r="45" spans="3:9" s="125" customFormat="1" ht="12.75" customHeight="1">
      <c r="C45" s="77">
        <v>62304</v>
      </c>
      <c r="D45" s="78" t="s">
        <v>482</v>
      </c>
      <c r="E45" s="79">
        <v>2188.3720499999995</v>
      </c>
      <c r="F45" s="80"/>
      <c r="G45" s="142"/>
      <c r="H45" s="142"/>
      <c r="I45" s="142"/>
    </row>
    <row r="46" spans="3:9" s="125" customFormat="1" ht="12.75" customHeight="1">
      <c r="C46" s="77">
        <v>60858</v>
      </c>
      <c r="D46" s="78" t="s">
        <v>237</v>
      </c>
      <c r="E46" s="79">
        <v>2182.4896800000001</v>
      </c>
      <c r="F46" s="80"/>
      <c r="G46" s="142"/>
      <c r="H46" s="142"/>
      <c r="I46" s="142"/>
    </row>
    <row r="47" spans="3:9" s="125" customFormat="1" ht="12.75" customHeight="1">
      <c r="C47" s="77">
        <v>63834</v>
      </c>
      <c r="D47" s="78" t="s">
        <v>1538</v>
      </c>
      <c r="E47" s="79">
        <v>2081.1737999999996</v>
      </c>
      <c r="F47" s="80"/>
      <c r="G47" s="142"/>
      <c r="H47" s="142"/>
      <c r="I47" s="142"/>
    </row>
    <row r="48" spans="3:9" s="125" customFormat="1" ht="12.75" customHeight="1">
      <c r="C48" s="77">
        <v>51471</v>
      </c>
      <c r="D48" s="78" t="s">
        <v>86</v>
      </c>
      <c r="E48" s="79">
        <v>2079.8913000000002</v>
      </c>
      <c r="F48" s="80"/>
      <c r="G48" s="142"/>
      <c r="H48" s="142"/>
      <c r="I48" s="142"/>
    </row>
    <row r="49" spans="3:9" s="125" customFormat="1" ht="12.75" customHeight="1">
      <c r="C49" s="77">
        <v>52501</v>
      </c>
      <c r="D49" s="78" t="s">
        <v>94</v>
      </c>
      <c r="E49" s="79">
        <v>2070.20406</v>
      </c>
      <c r="F49" s="80"/>
      <c r="G49" s="88"/>
      <c r="H49" s="88"/>
      <c r="I49" s="88"/>
    </row>
    <row r="50" spans="3:9" s="125" customFormat="1" ht="12.75" customHeight="1">
      <c r="C50" s="77">
        <v>60151</v>
      </c>
      <c r="D50" s="78" t="s">
        <v>362</v>
      </c>
      <c r="E50" s="79">
        <v>2066.0253299999999</v>
      </c>
      <c r="F50" s="80"/>
      <c r="G50" s="88"/>
      <c r="H50" s="88"/>
      <c r="I50" s="88"/>
    </row>
    <row r="51" spans="3:9" s="125" customFormat="1" ht="12.75" customHeight="1">
      <c r="C51" s="77">
        <v>62302</v>
      </c>
      <c r="D51" s="78" t="s">
        <v>491</v>
      </c>
      <c r="E51" s="79">
        <v>2006.97351</v>
      </c>
      <c r="F51" s="80"/>
      <c r="G51" s="88"/>
      <c r="H51" s="88"/>
      <c r="I51" s="88"/>
    </row>
    <row r="52" spans="3:9" s="125" customFormat="1" ht="12.75" customHeight="1">
      <c r="C52" s="77">
        <v>62674</v>
      </c>
      <c r="D52" s="78" t="s">
        <v>524</v>
      </c>
      <c r="E52" s="79">
        <v>1999.77315</v>
      </c>
      <c r="F52" s="80"/>
      <c r="G52" s="88"/>
      <c r="H52" s="88"/>
      <c r="I52" s="88"/>
    </row>
    <row r="53" spans="3:9" s="125" customFormat="1" ht="12.75" customHeight="1">
      <c r="C53" s="77">
        <v>93160</v>
      </c>
      <c r="D53" s="78" t="s">
        <v>429</v>
      </c>
      <c r="E53" s="79">
        <v>1954.3283999999999</v>
      </c>
      <c r="F53" s="80"/>
      <c r="G53" s="88"/>
      <c r="H53" s="88"/>
      <c r="I53" s="88"/>
    </row>
    <row r="54" spans="3:9" s="125" customFormat="1" ht="12.75" customHeight="1">
      <c r="C54" s="77">
        <v>52255</v>
      </c>
      <c r="D54" s="78" t="s">
        <v>146</v>
      </c>
      <c r="E54" s="79">
        <v>1950</v>
      </c>
      <c r="F54" s="80"/>
      <c r="G54" s="88"/>
      <c r="H54" s="88"/>
      <c r="I54" s="88"/>
    </row>
    <row r="55" spans="3:9" s="125" customFormat="1" ht="12.75" customHeight="1">
      <c r="C55" s="77">
        <v>94077</v>
      </c>
      <c r="D55" s="78" t="s">
        <v>344</v>
      </c>
      <c r="E55" s="79">
        <v>1910.7207299999995</v>
      </c>
      <c r="F55" s="80"/>
      <c r="G55" s="88"/>
      <c r="H55" s="88"/>
      <c r="I55" s="88"/>
    </row>
    <row r="56" spans="3:9" s="125" customFormat="1" ht="12.75" customHeight="1">
      <c r="C56" s="77">
        <v>60895</v>
      </c>
      <c r="D56" s="78" t="s">
        <v>244</v>
      </c>
      <c r="E56" s="79">
        <v>1905.2514385859999</v>
      </c>
      <c r="F56" s="80"/>
      <c r="G56" s="128"/>
      <c r="H56" s="128"/>
      <c r="I56" s="128"/>
    </row>
    <row r="57" spans="3:9" s="125" customFormat="1" ht="12.75" customHeight="1">
      <c r="C57" s="77">
        <v>63152</v>
      </c>
      <c r="D57" s="78" t="s">
        <v>1439</v>
      </c>
      <c r="E57" s="79">
        <v>1881.5204999999996</v>
      </c>
      <c r="F57" s="80"/>
      <c r="G57" s="128"/>
      <c r="H57" s="128"/>
      <c r="I57" s="128"/>
    </row>
    <row r="58" spans="3:9" s="125" customFormat="1" ht="12.75" customHeight="1">
      <c r="C58" s="77">
        <v>52981</v>
      </c>
      <c r="D58" s="78" t="s">
        <v>261</v>
      </c>
      <c r="E58" s="79">
        <v>1823.6452799999997</v>
      </c>
      <c r="F58" s="80"/>
      <c r="G58" s="128"/>
      <c r="H58" s="128"/>
      <c r="I58" s="128"/>
    </row>
    <row r="59" spans="3:9" s="125" customFormat="1" ht="12.75" customHeight="1">
      <c r="C59" s="77">
        <v>5051</v>
      </c>
      <c r="D59" s="78" t="s">
        <v>137</v>
      </c>
      <c r="E59" s="79">
        <v>1790.2881899999998</v>
      </c>
      <c r="F59" s="80"/>
      <c r="G59" s="128"/>
      <c r="H59" s="128"/>
      <c r="I59" s="128"/>
    </row>
    <row r="60" spans="3:9" s="125" customFormat="1" ht="12.75" customHeight="1">
      <c r="C60" s="77">
        <v>52046</v>
      </c>
      <c r="D60" s="78" t="s">
        <v>410</v>
      </c>
      <c r="E60" s="79">
        <v>1742.7581699999998</v>
      </c>
      <c r="F60" s="80"/>
      <c r="G60" s="128"/>
      <c r="H60" s="128"/>
      <c r="I60" s="128"/>
    </row>
    <row r="61" spans="3:9" s="125" customFormat="1" ht="12.75" customHeight="1">
      <c r="C61" s="77">
        <v>91412</v>
      </c>
      <c r="D61" s="78" t="s">
        <v>416</v>
      </c>
      <c r="E61" s="79">
        <v>1735.5020999999999</v>
      </c>
      <c r="F61" s="80"/>
      <c r="G61" s="128"/>
      <c r="H61" s="128"/>
      <c r="I61" s="128"/>
    </row>
    <row r="62" spans="3:9" s="125" customFormat="1" ht="12.75" customHeight="1">
      <c r="C62" s="77">
        <v>51288</v>
      </c>
      <c r="D62" s="78" t="s">
        <v>145</v>
      </c>
      <c r="E62" s="79">
        <v>1733.6448</v>
      </c>
      <c r="F62" s="80"/>
      <c r="G62" s="128"/>
      <c r="H62" s="128"/>
      <c r="I62" s="128"/>
    </row>
    <row r="63" spans="3:9" s="125" customFormat="1" ht="12.75" customHeight="1">
      <c r="C63" s="77">
        <v>61797</v>
      </c>
      <c r="D63" s="78" t="s">
        <v>28</v>
      </c>
      <c r="E63" s="79">
        <v>1730.1713399999999</v>
      </c>
      <c r="F63" s="80"/>
      <c r="G63" s="128"/>
      <c r="H63" s="128"/>
      <c r="I63" s="128"/>
    </row>
    <row r="64" spans="3:9" s="125" customFormat="1" ht="12.75" customHeight="1">
      <c r="C64" s="77">
        <v>52652</v>
      </c>
      <c r="D64" s="78" t="s">
        <v>272</v>
      </c>
      <c r="E64" s="79">
        <v>1719.92427</v>
      </c>
      <c r="F64" s="80"/>
      <c r="G64" s="128"/>
      <c r="H64" s="128"/>
      <c r="I64" s="128"/>
    </row>
    <row r="65" spans="3:9" s="125" customFormat="1" ht="12.75" customHeight="1">
      <c r="C65" s="77">
        <v>62051</v>
      </c>
      <c r="D65" s="78" t="s">
        <v>335</v>
      </c>
      <c r="E65" s="79">
        <v>1684.98966</v>
      </c>
      <c r="F65" s="80"/>
      <c r="G65" s="128"/>
      <c r="H65" s="128"/>
      <c r="I65" s="128"/>
    </row>
    <row r="66" spans="3:9" s="125" customFormat="1" ht="12.75" customHeight="1">
      <c r="C66" s="77">
        <v>60910</v>
      </c>
      <c r="D66" s="78" t="s">
        <v>338</v>
      </c>
      <c r="E66" s="79">
        <v>1670.412</v>
      </c>
      <c r="F66" s="80"/>
      <c r="G66" s="128"/>
      <c r="H66" s="128"/>
      <c r="I66" s="128"/>
    </row>
    <row r="67" spans="3:9" s="125" customFormat="1" ht="12.75" customHeight="1">
      <c r="C67" s="77">
        <v>60428</v>
      </c>
      <c r="D67" s="78" t="s">
        <v>447</v>
      </c>
      <c r="E67" s="79">
        <v>1662.37212</v>
      </c>
      <c r="F67" s="80"/>
      <c r="G67" s="128"/>
      <c r="H67" s="128"/>
      <c r="I67" s="128"/>
    </row>
    <row r="68" spans="3:9" s="125" customFormat="1" ht="12.75" customHeight="1">
      <c r="C68" s="77">
        <v>62546</v>
      </c>
      <c r="D68" s="78" t="s">
        <v>516</v>
      </c>
      <c r="E68" s="79">
        <v>1623.9259500000003</v>
      </c>
      <c r="F68" s="80"/>
      <c r="G68" s="128"/>
      <c r="H68" s="128"/>
      <c r="I68" s="128"/>
    </row>
    <row r="69" spans="3:9" s="125" customFormat="1" ht="12.75" customHeight="1">
      <c r="C69" s="77">
        <v>60483</v>
      </c>
      <c r="D69" s="78" t="s">
        <v>457</v>
      </c>
      <c r="E69" s="79">
        <v>1586.4857999999999</v>
      </c>
      <c r="F69" s="80"/>
      <c r="G69" s="128"/>
      <c r="H69" s="128"/>
      <c r="I69" s="128"/>
    </row>
    <row r="70" spans="3:9" s="125" customFormat="1" ht="12.75" customHeight="1">
      <c r="C70" s="77">
        <v>60919</v>
      </c>
      <c r="D70" s="78" t="s">
        <v>297</v>
      </c>
      <c r="E70" s="79">
        <v>1573.5024599999999</v>
      </c>
      <c r="F70" s="80"/>
      <c r="G70" s="128"/>
      <c r="H70" s="128"/>
      <c r="I70" s="128"/>
    </row>
    <row r="71" spans="3:9" s="125" customFormat="1" ht="12.75" customHeight="1">
      <c r="C71" s="77">
        <v>60793</v>
      </c>
      <c r="D71" s="78" t="s">
        <v>351</v>
      </c>
      <c r="E71" s="79">
        <v>1571.4752399999998</v>
      </c>
      <c r="F71" s="80"/>
      <c r="G71" s="128"/>
      <c r="H71" s="128"/>
      <c r="I71" s="128"/>
    </row>
    <row r="72" spans="3:9" s="125" customFormat="1" ht="12.75" customHeight="1">
      <c r="C72" s="77">
        <v>52483</v>
      </c>
      <c r="D72" s="78" t="s">
        <v>411</v>
      </c>
      <c r="E72" s="79">
        <v>1546.7887199999998</v>
      </c>
      <c r="F72" s="80"/>
      <c r="G72" s="128"/>
      <c r="H72" s="128"/>
      <c r="I72" s="128"/>
    </row>
    <row r="73" spans="3:9" s="125" customFormat="1" ht="12.75" customHeight="1">
      <c r="C73" s="77">
        <v>90091</v>
      </c>
      <c r="D73" s="78" t="s">
        <v>419</v>
      </c>
      <c r="E73" s="79">
        <v>1539.6319799999999</v>
      </c>
      <c r="F73" s="80"/>
      <c r="G73" s="128"/>
      <c r="H73" s="128"/>
      <c r="I73" s="128"/>
    </row>
    <row r="74" spans="3:9" s="125" customFormat="1" ht="12.75" customHeight="1">
      <c r="C74" s="77">
        <v>96049</v>
      </c>
      <c r="D74" s="78" t="s">
        <v>239</v>
      </c>
      <c r="E74" s="79">
        <v>1512.9878100000001</v>
      </c>
      <c r="F74" s="80"/>
      <c r="G74" s="128"/>
      <c r="H74" s="128"/>
      <c r="I74" s="128"/>
    </row>
    <row r="75" spans="3:9" s="125" customFormat="1" ht="12.75" customHeight="1">
      <c r="C75" s="77">
        <v>15</v>
      </c>
      <c r="D75" s="78" t="s">
        <v>77</v>
      </c>
      <c r="E75" s="79">
        <v>1492.0920000000001</v>
      </c>
      <c r="F75" s="80"/>
      <c r="G75" s="128"/>
      <c r="H75" s="128"/>
      <c r="I75" s="128"/>
    </row>
    <row r="76" spans="3:9" s="125" customFormat="1" ht="12.75" customHeight="1">
      <c r="C76" s="77">
        <v>53039</v>
      </c>
      <c r="D76" s="78" t="s">
        <v>264</v>
      </c>
      <c r="E76" s="79">
        <v>1459.3401599999997</v>
      </c>
      <c r="F76" s="80"/>
      <c r="G76" s="128"/>
      <c r="H76" s="128"/>
      <c r="I76" s="128"/>
    </row>
    <row r="77" spans="3:9" s="125" customFormat="1" ht="12.75" customHeight="1">
      <c r="C77" s="77">
        <v>52672</v>
      </c>
      <c r="D77" s="78" t="s">
        <v>165</v>
      </c>
      <c r="E77" s="79">
        <v>1447.7413499999998</v>
      </c>
      <c r="F77" s="80"/>
      <c r="G77" s="128"/>
      <c r="H77" s="128"/>
      <c r="I77" s="128"/>
    </row>
    <row r="78" spans="3:9" s="125" customFormat="1" ht="12.75" customHeight="1">
      <c r="C78" s="77">
        <v>93228</v>
      </c>
      <c r="D78" s="78" t="s">
        <v>81</v>
      </c>
      <c r="E78" s="79">
        <v>1430.6849999999999</v>
      </c>
      <c r="F78" s="80"/>
      <c r="G78" s="128"/>
      <c r="H78" s="128"/>
      <c r="I78" s="128"/>
    </row>
    <row r="79" spans="3:9" s="125" customFormat="1" ht="12.75" customHeight="1">
      <c r="C79" s="77">
        <v>61081</v>
      </c>
      <c r="D79" s="78" t="s">
        <v>172</v>
      </c>
      <c r="E79" s="79">
        <v>1399.2180000000001</v>
      </c>
      <c r="F79" s="80"/>
      <c r="G79" s="128"/>
      <c r="H79" s="128"/>
      <c r="I79" s="128"/>
    </row>
    <row r="80" spans="3:9" s="125" customFormat="1" ht="12.75" customHeight="1">
      <c r="C80" s="77">
        <v>97583</v>
      </c>
      <c r="D80" s="78" t="s">
        <v>255</v>
      </c>
      <c r="E80" s="79">
        <v>1373.3618999999999</v>
      </c>
      <c r="F80" s="80"/>
      <c r="G80" s="128"/>
      <c r="H80" s="128"/>
      <c r="I80" s="128"/>
    </row>
    <row r="81" spans="3:9" s="125" customFormat="1" ht="12.75" customHeight="1">
      <c r="C81" s="77">
        <v>50836</v>
      </c>
      <c r="D81" s="78" t="s">
        <v>371</v>
      </c>
      <c r="E81" s="79">
        <v>1364.3030999999999</v>
      </c>
      <c r="F81" s="80"/>
      <c r="G81" s="128"/>
      <c r="H81" s="128"/>
      <c r="I81" s="128"/>
    </row>
    <row r="82" spans="3:9" s="125" customFormat="1" ht="12.75" customHeight="1">
      <c r="C82" s="77">
        <v>50399</v>
      </c>
      <c r="D82" s="78" t="s">
        <v>259</v>
      </c>
      <c r="E82" s="79">
        <v>1361.878415355</v>
      </c>
      <c r="F82" s="80"/>
      <c r="G82" s="128"/>
      <c r="H82" s="128"/>
      <c r="I82" s="128"/>
    </row>
    <row r="83" spans="3:9" s="125" customFormat="1" ht="12.75" customHeight="1">
      <c r="C83" s="77">
        <v>51865</v>
      </c>
      <c r="D83" s="78" t="s">
        <v>443</v>
      </c>
      <c r="E83" s="79">
        <v>1352.934</v>
      </c>
      <c r="F83" s="80"/>
      <c r="G83" s="128"/>
      <c r="H83" s="128"/>
      <c r="I83" s="128"/>
    </row>
    <row r="84" spans="3:9" s="125" customFormat="1" ht="12.75" customHeight="1">
      <c r="C84" s="77">
        <v>62181</v>
      </c>
      <c r="D84" s="78" t="s">
        <v>1298</v>
      </c>
      <c r="E84" s="79">
        <v>1333.1853000000001</v>
      </c>
      <c r="F84" s="80"/>
      <c r="G84" s="128"/>
      <c r="H84" s="128"/>
      <c r="I84" s="128"/>
    </row>
    <row r="85" spans="3:9" s="125" customFormat="1" ht="12.75" customHeight="1">
      <c r="C85" s="77">
        <v>97823</v>
      </c>
      <c r="D85" s="78" t="s">
        <v>278</v>
      </c>
      <c r="E85" s="79">
        <v>1332.6192000000001</v>
      </c>
      <c r="F85" s="80"/>
      <c r="G85" s="128"/>
      <c r="H85" s="128"/>
      <c r="I85" s="128"/>
    </row>
    <row r="86" spans="3:9" s="125" customFormat="1" ht="12.75" customHeight="1">
      <c r="C86" s="77">
        <v>52307</v>
      </c>
      <c r="D86" s="78" t="s">
        <v>169</v>
      </c>
      <c r="E86" s="79">
        <v>1331.5018499999999</v>
      </c>
      <c r="F86" s="80"/>
      <c r="G86" s="128"/>
      <c r="H86" s="128"/>
      <c r="I86" s="128"/>
    </row>
    <row r="87" spans="3:9" s="125" customFormat="1" ht="12.75" customHeight="1">
      <c r="C87" s="77">
        <v>52339</v>
      </c>
      <c r="D87" s="78" t="s">
        <v>218</v>
      </c>
      <c r="E87" s="79">
        <v>1319.1948</v>
      </c>
      <c r="F87" s="80"/>
      <c r="G87" s="128"/>
      <c r="H87" s="128"/>
      <c r="I87" s="128"/>
    </row>
    <row r="88" spans="3:9" s="125" customFormat="1" ht="12.75" customHeight="1">
      <c r="C88" s="77">
        <v>98060</v>
      </c>
      <c r="D88" s="78" t="s">
        <v>275</v>
      </c>
      <c r="E88" s="79">
        <v>1315.5673499999996</v>
      </c>
      <c r="F88" s="80"/>
      <c r="G88" s="128"/>
      <c r="H88" s="128"/>
      <c r="I88" s="128"/>
    </row>
    <row r="89" spans="3:9" s="125" customFormat="1" ht="12.75" customHeight="1">
      <c r="C89" s="77">
        <v>60361</v>
      </c>
      <c r="D89" s="78" t="s">
        <v>18</v>
      </c>
      <c r="E89" s="79">
        <v>1256.33</v>
      </c>
      <c r="F89" s="80"/>
      <c r="G89" s="128"/>
      <c r="H89" s="128"/>
      <c r="I89" s="128"/>
    </row>
    <row r="90" spans="3:9" s="125" customFormat="1" ht="12.75" customHeight="1">
      <c r="C90" s="77">
        <v>64859</v>
      </c>
      <c r="D90" s="78" t="s">
        <v>3758</v>
      </c>
      <c r="E90" s="79">
        <v>1301.8184699999999</v>
      </c>
      <c r="F90" s="80"/>
      <c r="G90" s="128"/>
      <c r="H90" s="128"/>
      <c r="I90" s="128"/>
    </row>
    <row r="91" spans="3:9" s="125" customFormat="1" ht="12.75" customHeight="1">
      <c r="C91" s="77">
        <v>62299</v>
      </c>
      <c r="D91" s="78" t="s">
        <v>509</v>
      </c>
      <c r="E91" s="79">
        <v>1299.9910499999999</v>
      </c>
      <c r="F91" s="80"/>
      <c r="G91" s="128"/>
      <c r="H91" s="128"/>
      <c r="I91" s="128"/>
    </row>
    <row r="92" spans="3:9" s="125" customFormat="1" ht="12.75" customHeight="1">
      <c r="C92" s="77">
        <v>61637</v>
      </c>
      <c r="D92" s="78" t="s">
        <v>321</v>
      </c>
      <c r="E92" s="79">
        <v>1280.3126099999997</v>
      </c>
      <c r="F92" s="80"/>
      <c r="G92" s="128"/>
      <c r="H92" s="128"/>
      <c r="I92" s="128"/>
    </row>
    <row r="93" spans="3:9" s="125" customFormat="1" ht="12.75" customHeight="1">
      <c r="C93" s="77">
        <v>62774</v>
      </c>
      <c r="D93" s="78" t="s">
        <v>1205</v>
      </c>
      <c r="E93" s="79">
        <v>1277.7239099999999</v>
      </c>
      <c r="F93" s="80"/>
      <c r="G93" s="128"/>
      <c r="H93" s="128"/>
      <c r="I93" s="128"/>
    </row>
    <row r="94" spans="3:9" s="125" customFormat="1" ht="12.75" customHeight="1">
      <c r="C94" s="77">
        <v>50490</v>
      </c>
      <c r="D94" s="78" t="s">
        <v>233</v>
      </c>
      <c r="E94" s="79">
        <v>1259.58501</v>
      </c>
      <c r="F94" s="80"/>
      <c r="G94" s="128"/>
      <c r="H94" s="128"/>
      <c r="I94" s="128"/>
    </row>
    <row r="95" spans="3:9" s="125" customFormat="1" ht="12.75" customHeight="1">
      <c r="C95" s="77">
        <v>51333</v>
      </c>
      <c r="D95" s="78" t="s">
        <v>359</v>
      </c>
      <c r="E95" s="79">
        <v>1258.83195</v>
      </c>
      <c r="F95" s="80"/>
      <c r="G95" s="128"/>
      <c r="H95" s="128"/>
      <c r="I95" s="128"/>
    </row>
    <row r="96" spans="3:9" s="125" customFormat="1" ht="12.75" customHeight="1">
      <c r="C96" s="77">
        <v>91719</v>
      </c>
      <c r="D96" s="78" t="s">
        <v>243</v>
      </c>
      <c r="E96" s="79">
        <v>1253.5027500000001</v>
      </c>
      <c r="F96" s="80"/>
      <c r="G96" s="128"/>
      <c r="H96" s="128"/>
      <c r="I96" s="128"/>
    </row>
    <row r="97" spans="3:9" s="125" customFormat="1" ht="12.75" customHeight="1">
      <c r="C97" s="77">
        <v>62806</v>
      </c>
      <c r="D97" s="78" t="s">
        <v>690</v>
      </c>
      <c r="E97" s="79">
        <v>1249.9721099999999</v>
      </c>
      <c r="F97" s="80"/>
      <c r="G97" s="128"/>
      <c r="H97" s="128"/>
      <c r="I97" s="128"/>
    </row>
    <row r="98" spans="3:9" s="125" customFormat="1" ht="12.75" customHeight="1">
      <c r="C98" s="77">
        <v>63804</v>
      </c>
      <c r="D98" s="78" t="s">
        <v>1412</v>
      </c>
      <c r="E98" s="79">
        <v>1237.3990200000001</v>
      </c>
      <c r="F98" s="80"/>
      <c r="G98" s="128"/>
      <c r="H98" s="128"/>
      <c r="I98" s="128"/>
    </row>
    <row r="99" spans="3:9" s="125" customFormat="1" ht="12.75" customHeight="1">
      <c r="C99" s="77">
        <v>52331</v>
      </c>
      <c r="D99" s="78" t="s">
        <v>63</v>
      </c>
      <c r="E99" s="79">
        <v>1237.2159000000001</v>
      </c>
      <c r="F99" s="80"/>
      <c r="G99" s="128"/>
      <c r="H99" s="128"/>
      <c r="I99" s="128"/>
    </row>
    <row r="100" spans="3:9" s="125" customFormat="1" ht="12.75" customHeight="1">
      <c r="C100" s="77">
        <v>52328</v>
      </c>
      <c r="D100" s="78" t="s">
        <v>393</v>
      </c>
      <c r="E100" s="79">
        <v>1236.3624</v>
      </c>
      <c r="F100" s="80"/>
      <c r="G100" s="128"/>
      <c r="H100" s="128"/>
      <c r="I100" s="128"/>
    </row>
    <row r="101" spans="3:9" s="125" customFormat="1" ht="12.75" customHeight="1">
      <c r="C101" s="77">
        <v>22</v>
      </c>
      <c r="D101" s="78" t="s">
        <v>102</v>
      </c>
      <c r="E101" s="79">
        <v>1224.3104999999998</v>
      </c>
      <c r="F101" s="80"/>
      <c r="G101" s="128"/>
      <c r="H101" s="128"/>
      <c r="I101" s="128"/>
    </row>
    <row r="102" spans="3:9" s="125" customFormat="1" ht="12.75" customHeight="1">
      <c r="C102" s="77">
        <v>52684</v>
      </c>
      <c r="D102" s="78" t="s">
        <v>323</v>
      </c>
      <c r="E102" s="79">
        <v>1221.4192499999999</v>
      </c>
      <c r="F102" s="80"/>
      <c r="G102" s="128"/>
      <c r="H102" s="128"/>
      <c r="I102" s="128"/>
    </row>
    <row r="103" spans="3:9" s="125" customFormat="1" ht="12.75" customHeight="1">
      <c r="C103" s="77">
        <v>94887</v>
      </c>
      <c r="D103" s="78" t="s">
        <v>422</v>
      </c>
      <c r="E103" s="79">
        <v>1210.6545600000002</v>
      </c>
      <c r="F103" s="80"/>
      <c r="G103" s="128"/>
      <c r="H103" s="128"/>
      <c r="I103" s="128"/>
    </row>
    <row r="104" spans="3:9" s="125" customFormat="1" ht="12.75" customHeight="1">
      <c r="C104" s="77">
        <v>50922</v>
      </c>
      <c r="D104" s="78" t="s">
        <v>288</v>
      </c>
      <c r="E104" s="79">
        <v>1196.69733</v>
      </c>
      <c r="F104" s="80"/>
      <c r="G104" s="128"/>
      <c r="H104" s="128"/>
      <c r="I104" s="128"/>
    </row>
    <row r="105" spans="3:9" s="125" customFormat="1" ht="12.75" customHeight="1">
      <c r="C105" s="77">
        <v>90638</v>
      </c>
      <c r="D105" s="78" t="s">
        <v>285</v>
      </c>
      <c r="E105" s="79">
        <v>1186.7916</v>
      </c>
      <c r="F105" s="80"/>
      <c r="G105" s="128"/>
      <c r="H105" s="128"/>
      <c r="I105" s="128"/>
    </row>
    <row r="106" spans="3:9" s="125" customFormat="1" ht="12.75" customHeight="1">
      <c r="C106" s="77">
        <v>63678</v>
      </c>
      <c r="D106" s="78" t="s">
        <v>1528</v>
      </c>
      <c r="E106" s="79">
        <v>1180.4477999999999</v>
      </c>
      <c r="F106" s="80"/>
      <c r="G106" s="128"/>
      <c r="H106" s="128"/>
      <c r="I106" s="128"/>
    </row>
    <row r="107" spans="3:9" s="125" customFormat="1" ht="12.75" customHeight="1">
      <c r="C107" s="77">
        <v>60546</v>
      </c>
      <c r="D107" s="78" t="s">
        <v>235</v>
      </c>
      <c r="E107" s="79">
        <v>1179.5172</v>
      </c>
      <c r="F107" s="80"/>
      <c r="G107" s="128"/>
      <c r="H107" s="128"/>
      <c r="I107" s="128"/>
    </row>
    <row r="108" spans="3:9" s="125" customFormat="1" ht="12.75" customHeight="1">
      <c r="C108" s="77">
        <v>12</v>
      </c>
      <c r="D108" s="78" t="s">
        <v>128</v>
      </c>
      <c r="E108" s="79">
        <v>1177.2808500000001</v>
      </c>
      <c r="F108" s="80"/>
      <c r="G108" s="128"/>
      <c r="H108" s="128"/>
      <c r="I108" s="128"/>
    </row>
    <row r="109" spans="3:9" s="125" customFormat="1" ht="12.75" customHeight="1">
      <c r="C109" s="77">
        <v>62156</v>
      </c>
      <c r="D109" s="78" t="s">
        <v>459</v>
      </c>
      <c r="E109" s="79">
        <v>1175.9074499999999</v>
      </c>
      <c r="F109" s="80"/>
      <c r="G109" s="128"/>
      <c r="H109" s="128"/>
      <c r="I109" s="128"/>
    </row>
    <row r="110" spans="3:9" s="125" customFormat="1" ht="12.75" customHeight="1">
      <c r="C110" s="77">
        <v>61428</v>
      </c>
      <c r="D110" s="78" t="s">
        <v>230</v>
      </c>
      <c r="E110" s="79">
        <v>1165.2906600000001</v>
      </c>
      <c r="F110" s="80"/>
      <c r="G110" s="128"/>
      <c r="H110" s="128"/>
      <c r="I110" s="128"/>
    </row>
    <row r="111" spans="3:9" s="125" customFormat="1" ht="12.75" customHeight="1">
      <c r="C111" s="77">
        <v>61948</v>
      </c>
      <c r="D111" s="78" t="s">
        <v>415</v>
      </c>
      <c r="E111" s="79">
        <v>1159.6677300000001</v>
      </c>
      <c r="F111" s="80"/>
      <c r="G111" s="128"/>
      <c r="H111" s="128"/>
      <c r="I111" s="128"/>
    </row>
    <row r="112" spans="3:9" s="125" customFormat="1" ht="12.75" customHeight="1">
      <c r="C112" s="77">
        <v>52309</v>
      </c>
      <c r="D112" s="78" t="s">
        <v>168</v>
      </c>
      <c r="E112" s="79">
        <v>1148.0186699999999</v>
      </c>
      <c r="F112" s="80"/>
      <c r="G112" s="128"/>
      <c r="H112" s="128"/>
      <c r="I112" s="128"/>
    </row>
    <row r="113" spans="3:9" s="125" customFormat="1" ht="12.75" customHeight="1">
      <c r="C113" s="77">
        <v>6027</v>
      </c>
      <c r="D113" s="78" t="s">
        <v>391</v>
      </c>
      <c r="E113" s="79">
        <v>1123.58835</v>
      </c>
      <c r="F113" s="80"/>
      <c r="G113" s="128"/>
      <c r="H113" s="128"/>
      <c r="I113" s="128"/>
    </row>
    <row r="114" spans="3:9" s="125" customFormat="1" ht="12.75" customHeight="1">
      <c r="C114" s="77">
        <v>52813</v>
      </c>
      <c r="D114" s="78" t="s">
        <v>171</v>
      </c>
      <c r="E114" s="79">
        <v>1119.2204999999999</v>
      </c>
      <c r="F114" s="80"/>
      <c r="G114" s="128"/>
      <c r="H114" s="128"/>
      <c r="I114" s="128"/>
    </row>
    <row r="115" spans="3:9" s="125" customFormat="1" ht="12.75" customHeight="1">
      <c r="C115" s="77">
        <v>60513</v>
      </c>
      <c r="D115" s="78" t="s">
        <v>109</v>
      </c>
      <c r="E115" s="79">
        <v>1116.00477</v>
      </c>
      <c r="F115" s="80"/>
      <c r="G115" s="128"/>
      <c r="H115" s="128"/>
      <c r="I115" s="128"/>
    </row>
    <row r="116" spans="3:9" s="125" customFormat="1" ht="12.75" customHeight="1">
      <c r="C116" s="77">
        <v>97195</v>
      </c>
      <c r="D116" s="78" t="s">
        <v>290</v>
      </c>
      <c r="E116" s="79">
        <v>1097.2182299999999</v>
      </c>
      <c r="F116" s="80"/>
      <c r="G116" s="128"/>
      <c r="H116" s="128"/>
      <c r="I116" s="128"/>
    </row>
    <row r="117" spans="3:9" s="125" customFormat="1" ht="12.75" customHeight="1">
      <c r="C117" s="77">
        <v>63400</v>
      </c>
      <c r="D117" s="78" t="s">
        <v>1211</v>
      </c>
      <c r="E117" s="79">
        <v>1095.1230899999998</v>
      </c>
      <c r="F117" s="80"/>
      <c r="G117" s="128"/>
      <c r="H117" s="128"/>
      <c r="I117" s="128"/>
    </row>
    <row r="118" spans="3:9" s="125" customFormat="1" ht="12.75" customHeight="1">
      <c r="C118" s="77">
        <v>146</v>
      </c>
      <c r="D118" s="78" t="s">
        <v>129</v>
      </c>
      <c r="E118" s="79">
        <v>1093.33089</v>
      </c>
      <c r="F118" s="80"/>
      <c r="G118" s="128"/>
      <c r="H118" s="128"/>
      <c r="I118" s="128"/>
    </row>
    <row r="119" spans="3:9" s="125" customFormat="1" ht="12.75" customHeight="1">
      <c r="C119" s="77">
        <v>64180</v>
      </c>
      <c r="D119" s="78" t="s">
        <v>2097</v>
      </c>
      <c r="E119" s="79">
        <v>1091.9931000000001</v>
      </c>
      <c r="F119" s="80"/>
      <c r="G119" s="128"/>
      <c r="H119" s="128"/>
      <c r="I119" s="128"/>
    </row>
    <row r="120" spans="3:9" s="125" customFormat="1" ht="12.75" customHeight="1">
      <c r="C120" s="77">
        <v>62852</v>
      </c>
      <c r="D120" s="78" t="s">
        <v>890</v>
      </c>
      <c r="E120" s="79">
        <v>1090.5036</v>
      </c>
      <c r="F120" s="80"/>
      <c r="G120" s="128"/>
      <c r="H120" s="128"/>
      <c r="I120" s="128"/>
    </row>
    <row r="121" spans="3:9" s="125" customFormat="1" ht="12.75" customHeight="1">
      <c r="C121" s="77">
        <v>50166</v>
      </c>
      <c r="D121" s="78" t="s">
        <v>274</v>
      </c>
      <c r="E121" s="79">
        <v>1085.2281</v>
      </c>
      <c r="F121" s="80"/>
      <c r="G121" s="128"/>
      <c r="H121" s="128"/>
      <c r="I121" s="128"/>
    </row>
    <row r="122" spans="3:9" s="125" customFormat="1" ht="12.75" customHeight="1">
      <c r="C122" s="77">
        <v>30003</v>
      </c>
      <c r="D122" s="78" t="s">
        <v>375</v>
      </c>
      <c r="E122" s="79">
        <v>1077.3644399999998</v>
      </c>
      <c r="F122" s="80"/>
      <c r="G122" s="128"/>
      <c r="H122" s="128"/>
      <c r="I122" s="128"/>
    </row>
    <row r="123" spans="3:9" s="125" customFormat="1" ht="12.75" customHeight="1">
      <c r="C123" s="77">
        <v>52297</v>
      </c>
      <c r="D123" s="78" t="s">
        <v>175</v>
      </c>
      <c r="E123" s="79">
        <v>1073.9732999999999</v>
      </c>
      <c r="F123" s="80"/>
      <c r="G123" s="128"/>
      <c r="H123" s="128"/>
      <c r="I123" s="128"/>
    </row>
    <row r="124" spans="3:9" s="125" customFormat="1" ht="12.75" customHeight="1">
      <c r="C124" s="77">
        <v>52181</v>
      </c>
      <c r="D124" s="78" t="s">
        <v>434</v>
      </c>
      <c r="E124" s="79">
        <v>1073.46324</v>
      </c>
      <c r="F124" s="80"/>
      <c r="G124" s="128"/>
      <c r="H124" s="128"/>
      <c r="I124" s="128"/>
    </row>
    <row r="125" spans="3:9" s="125" customFormat="1" ht="12.75" customHeight="1">
      <c r="C125" s="77">
        <v>64611</v>
      </c>
      <c r="D125" s="78" t="s">
        <v>2368</v>
      </c>
      <c r="E125" s="79">
        <v>1068.2671500000001</v>
      </c>
      <c r="F125" s="80"/>
      <c r="G125" s="128"/>
      <c r="H125" s="128"/>
      <c r="I125" s="128"/>
    </row>
    <row r="126" spans="3:9" s="125" customFormat="1" ht="12.75" customHeight="1">
      <c r="C126" s="77">
        <v>50522</v>
      </c>
      <c r="D126" s="78" t="s">
        <v>296</v>
      </c>
      <c r="E126" s="79">
        <v>1059.5059500000002</v>
      </c>
      <c r="F126" s="80"/>
      <c r="G126" s="128"/>
      <c r="H126" s="128"/>
      <c r="I126" s="128"/>
    </row>
    <row r="127" spans="3:9" s="125" customFormat="1" ht="12.75" customHeight="1">
      <c r="C127" s="77">
        <v>64160</v>
      </c>
      <c r="D127" s="78" t="s">
        <v>2084</v>
      </c>
      <c r="E127" s="79">
        <v>1055.4927</v>
      </c>
      <c r="F127" s="80"/>
      <c r="G127" s="128"/>
      <c r="H127" s="128"/>
      <c r="I127" s="128"/>
    </row>
    <row r="128" spans="3:9" s="125" customFormat="1" ht="12.75" customHeight="1">
      <c r="C128" s="77">
        <v>60248</v>
      </c>
      <c r="D128" s="78" t="s">
        <v>366</v>
      </c>
      <c r="E128" s="79">
        <v>1028.0661</v>
      </c>
      <c r="F128" s="80"/>
      <c r="G128" s="128"/>
      <c r="H128" s="128"/>
      <c r="I128" s="128"/>
    </row>
    <row r="129" spans="3:9" s="125" customFormat="1" ht="12.75" customHeight="1">
      <c r="C129" s="77">
        <v>52112</v>
      </c>
      <c r="D129" s="78" t="s">
        <v>143</v>
      </c>
      <c r="E129" s="79">
        <v>1009.1151</v>
      </c>
      <c r="F129" s="80"/>
      <c r="G129" s="128"/>
      <c r="H129" s="128"/>
      <c r="I129" s="128"/>
    </row>
    <row r="130" spans="3:9" s="125" customFormat="1" ht="12.75" customHeight="1">
      <c r="C130" s="77">
        <v>53537</v>
      </c>
      <c r="D130" s="78" t="s">
        <v>1191</v>
      </c>
      <c r="E130" s="79">
        <v>1004.22387</v>
      </c>
      <c r="F130" s="80"/>
      <c r="G130" s="128"/>
      <c r="H130" s="128"/>
      <c r="I130" s="128"/>
    </row>
    <row r="131" spans="3:9" s="125" customFormat="1" ht="12.75" customHeight="1">
      <c r="C131" s="77">
        <v>53763</v>
      </c>
      <c r="D131" s="78" t="s">
        <v>506</v>
      </c>
      <c r="E131" s="79">
        <v>999.11822999999993</v>
      </c>
      <c r="F131" s="80"/>
      <c r="G131" s="128"/>
      <c r="H131" s="128"/>
      <c r="I131" s="128"/>
    </row>
    <row r="132" spans="3:9" s="125" customFormat="1" ht="12.75" customHeight="1">
      <c r="C132" s="77">
        <v>96353</v>
      </c>
      <c r="D132" s="78" t="s">
        <v>238</v>
      </c>
      <c r="E132" s="79">
        <v>993.0027</v>
      </c>
      <c r="F132" s="80"/>
      <c r="G132" s="128"/>
      <c r="H132" s="128"/>
      <c r="I132" s="128"/>
    </row>
    <row r="133" spans="3:9" s="125" customFormat="1" ht="12.75" customHeight="1">
      <c r="C133" s="77">
        <v>63215</v>
      </c>
      <c r="D133" s="78" t="s">
        <v>1441</v>
      </c>
      <c r="E133" s="79">
        <v>992.63297999999998</v>
      </c>
      <c r="F133" s="80"/>
      <c r="G133" s="128"/>
      <c r="H133" s="128"/>
      <c r="I133" s="128"/>
    </row>
    <row r="134" spans="3:9" s="125" customFormat="1" ht="12.75" customHeight="1">
      <c r="C134" s="77">
        <v>60367</v>
      </c>
      <c r="D134" s="78" t="s">
        <v>9</v>
      </c>
      <c r="E134" s="79">
        <v>975</v>
      </c>
      <c r="F134" s="80"/>
      <c r="G134" s="128"/>
      <c r="H134" s="128"/>
      <c r="I134" s="128"/>
    </row>
    <row r="135" spans="3:9" s="125" customFormat="1" ht="12.75" customHeight="1">
      <c r="C135" s="77">
        <v>52313</v>
      </c>
      <c r="D135" s="78" t="s">
        <v>163</v>
      </c>
      <c r="E135" s="79">
        <v>966.34206000000006</v>
      </c>
      <c r="F135" s="80"/>
      <c r="G135" s="128"/>
      <c r="H135" s="128"/>
      <c r="I135" s="128"/>
    </row>
    <row r="136" spans="3:9" s="125" customFormat="1" ht="12.75" customHeight="1">
      <c r="C136" s="77">
        <v>61087</v>
      </c>
      <c r="D136" s="78" t="s">
        <v>177</v>
      </c>
      <c r="E136" s="79">
        <v>961.84934999999996</v>
      </c>
      <c r="F136" s="80"/>
      <c r="G136" s="128"/>
      <c r="H136" s="128"/>
      <c r="I136" s="128"/>
    </row>
    <row r="137" spans="3:9" s="125" customFormat="1" ht="12.75" customHeight="1">
      <c r="C137" s="77">
        <v>60659</v>
      </c>
      <c r="D137" s="78" t="s">
        <v>316</v>
      </c>
      <c r="E137" s="79">
        <v>959.00313000000006</v>
      </c>
      <c r="F137" s="80"/>
      <c r="G137" s="128"/>
      <c r="H137" s="128"/>
      <c r="I137" s="128"/>
    </row>
    <row r="138" spans="3:9" s="125" customFormat="1" ht="12.75" customHeight="1">
      <c r="C138" s="77">
        <v>52230</v>
      </c>
      <c r="D138" s="78" t="s">
        <v>190</v>
      </c>
      <c r="E138" s="79">
        <v>938.94539999999995</v>
      </c>
      <c r="F138" s="80"/>
      <c r="G138" s="128"/>
      <c r="H138" s="128"/>
      <c r="I138" s="128"/>
    </row>
    <row r="139" spans="3:9" s="125" customFormat="1" ht="12.75" customHeight="1">
      <c r="C139" s="77">
        <v>53200</v>
      </c>
      <c r="D139" s="78" t="s">
        <v>241</v>
      </c>
      <c r="E139" s="79">
        <v>934.76499179999996</v>
      </c>
      <c r="F139" s="80"/>
      <c r="G139" s="128"/>
      <c r="H139" s="128"/>
      <c r="I139" s="128"/>
    </row>
    <row r="140" spans="3:9" s="125" customFormat="1" ht="12.75" customHeight="1">
      <c r="C140" s="77">
        <v>60349</v>
      </c>
      <c r="D140" s="78" t="s">
        <v>14</v>
      </c>
      <c r="E140" s="79">
        <v>931.64600999999993</v>
      </c>
      <c r="F140" s="80"/>
      <c r="G140" s="128"/>
      <c r="H140" s="128"/>
      <c r="I140" s="128"/>
    </row>
    <row r="141" spans="3:9" s="125" customFormat="1" ht="12.75" customHeight="1">
      <c r="C141" s="77">
        <v>50261</v>
      </c>
      <c r="D141" s="78" t="s">
        <v>421</v>
      </c>
      <c r="E141" s="79">
        <v>929.79998999999998</v>
      </c>
      <c r="F141" s="80"/>
      <c r="G141" s="128"/>
      <c r="H141" s="128"/>
      <c r="I141" s="128"/>
    </row>
    <row r="142" spans="3:9" s="125" customFormat="1" ht="12.75" customHeight="1">
      <c r="C142" s="77">
        <v>60581</v>
      </c>
      <c r="D142" s="78" t="s">
        <v>187</v>
      </c>
      <c r="E142" s="79">
        <v>920.93309999999997</v>
      </c>
      <c r="F142" s="80"/>
      <c r="G142" s="128"/>
      <c r="H142" s="128"/>
      <c r="I142" s="128"/>
    </row>
    <row r="143" spans="3:9" s="125" customFormat="1" ht="12.75" customHeight="1">
      <c r="C143" s="77">
        <v>50370</v>
      </c>
      <c r="D143" s="78" t="s">
        <v>249</v>
      </c>
      <c r="E143" s="79">
        <v>913.81305000000009</v>
      </c>
      <c r="F143" s="80"/>
      <c r="G143" s="128"/>
      <c r="H143" s="128"/>
      <c r="I143" s="128"/>
    </row>
    <row r="144" spans="3:9" s="125" customFormat="1" ht="12.75" customHeight="1">
      <c r="C144" s="77">
        <v>64066</v>
      </c>
      <c r="D144" s="78" t="s">
        <v>2047</v>
      </c>
      <c r="E144" s="79">
        <v>912.14187000000004</v>
      </c>
      <c r="F144" s="80"/>
      <c r="G144" s="128"/>
      <c r="H144" s="128"/>
      <c r="I144" s="128"/>
    </row>
    <row r="145" spans="3:9" s="125" customFormat="1" ht="12.75" customHeight="1">
      <c r="C145" s="77">
        <v>61919</v>
      </c>
      <c r="D145" s="78" t="s">
        <v>330</v>
      </c>
      <c r="E145" s="79">
        <v>904.34591999999998</v>
      </c>
      <c r="F145" s="80"/>
      <c r="G145" s="128"/>
      <c r="H145" s="128"/>
      <c r="I145" s="128"/>
    </row>
    <row r="146" spans="3:9" s="125" customFormat="1" ht="12.75" customHeight="1">
      <c r="C146" s="77">
        <v>97864</v>
      </c>
      <c r="D146" s="78" t="s">
        <v>247</v>
      </c>
      <c r="E146" s="79">
        <v>902.77755000000002</v>
      </c>
      <c r="F146" s="80"/>
      <c r="G146" s="128"/>
      <c r="H146" s="128"/>
      <c r="I146" s="128"/>
    </row>
    <row r="147" spans="3:9" s="125" customFormat="1" ht="12.75" customHeight="1">
      <c r="C147" s="77">
        <v>52254</v>
      </c>
      <c r="D147" s="78" t="s">
        <v>226</v>
      </c>
      <c r="E147" s="79">
        <v>900.20153999999991</v>
      </c>
      <c r="F147" s="80"/>
      <c r="G147" s="128"/>
      <c r="H147" s="128"/>
      <c r="I147" s="128"/>
    </row>
    <row r="148" spans="3:9" s="125" customFormat="1" ht="12.75" customHeight="1">
      <c r="C148" s="77">
        <v>61884</v>
      </c>
      <c r="D148" s="78" t="s">
        <v>368</v>
      </c>
      <c r="E148" s="79">
        <v>895.78067999999996</v>
      </c>
      <c r="F148" s="80"/>
      <c r="G148" s="128"/>
      <c r="H148" s="128"/>
      <c r="I148" s="128"/>
    </row>
    <row r="149" spans="3:9" s="125" customFormat="1" ht="12.75" customHeight="1">
      <c r="C149" s="77">
        <v>62362</v>
      </c>
      <c r="D149" s="78" t="s">
        <v>2275</v>
      </c>
      <c r="E149" s="79">
        <v>889.03229999999996</v>
      </c>
      <c r="F149" s="80"/>
      <c r="G149" s="128"/>
      <c r="H149" s="128"/>
      <c r="I149" s="128"/>
    </row>
    <row r="150" spans="3:9" s="125" customFormat="1" ht="12.75" customHeight="1">
      <c r="C150" s="77">
        <v>50653</v>
      </c>
      <c r="D150" s="78" t="s">
        <v>413</v>
      </c>
      <c r="E150" s="79">
        <v>873.69767999999999</v>
      </c>
      <c r="F150" s="80"/>
      <c r="G150" s="128"/>
      <c r="H150" s="128"/>
      <c r="I150" s="128"/>
    </row>
    <row r="151" spans="3:9" s="125" customFormat="1" ht="12.75" customHeight="1">
      <c r="C151" s="77">
        <v>52304</v>
      </c>
      <c r="D151" s="78" t="s">
        <v>452</v>
      </c>
      <c r="E151" s="79">
        <v>856.10198999999989</v>
      </c>
      <c r="F151" s="80"/>
      <c r="G151" s="128"/>
      <c r="H151" s="128"/>
      <c r="I151" s="128"/>
    </row>
    <row r="152" spans="3:9" s="125" customFormat="1" ht="12.75" customHeight="1">
      <c r="C152" s="77">
        <v>63581</v>
      </c>
      <c r="D152" s="78" t="s">
        <v>1520</v>
      </c>
      <c r="E152" s="79">
        <v>854.62800000000004</v>
      </c>
      <c r="F152" s="80"/>
      <c r="G152" s="128"/>
      <c r="H152" s="128"/>
      <c r="I152" s="128"/>
    </row>
    <row r="153" spans="3:9" s="125" customFormat="1" ht="12.75" customHeight="1">
      <c r="C153" s="77">
        <v>60369</v>
      </c>
      <c r="D153" s="78" t="s">
        <v>380</v>
      </c>
      <c r="E153" s="79">
        <v>850.09167000000002</v>
      </c>
      <c r="F153" s="80"/>
      <c r="G153" s="128"/>
      <c r="H153" s="128"/>
      <c r="I153" s="128"/>
    </row>
    <row r="154" spans="3:9" s="125" customFormat="1" ht="12.75" customHeight="1">
      <c r="C154" s="77">
        <v>97229</v>
      </c>
      <c r="D154" s="78" t="s">
        <v>345</v>
      </c>
      <c r="E154" s="79">
        <v>842.64854999999989</v>
      </c>
      <c r="F154" s="80"/>
      <c r="G154" s="128"/>
      <c r="H154" s="128"/>
      <c r="I154" s="128"/>
    </row>
    <row r="155" spans="3:9" s="125" customFormat="1" ht="12.75" customHeight="1">
      <c r="C155" s="77">
        <v>63354</v>
      </c>
      <c r="D155" s="78" t="s">
        <v>1509</v>
      </c>
      <c r="E155" s="79">
        <v>838.97354999999982</v>
      </c>
      <c r="F155" s="80"/>
      <c r="G155" s="128"/>
      <c r="H155" s="128"/>
      <c r="I155" s="128"/>
    </row>
    <row r="156" spans="3:9" s="125" customFormat="1" ht="12.75" customHeight="1">
      <c r="C156" s="77">
        <v>63697</v>
      </c>
      <c r="D156" s="78" t="s">
        <v>1478</v>
      </c>
      <c r="E156" s="79">
        <v>836.81865000000005</v>
      </c>
      <c r="F156" s="80"/>
      <c r="G156" s="128"/>
      <c r="H156" s="128"/>
      <c r="I156" s="128"/>
    </row>
    <row r="157" spans="3:9" s="125" customFormat="1" ht="12.75" customHeight="1">
      <c r="C157" s="77">
        <v>60899</v>
      </c>
      <c r="D157" s="78" t="s">
        <v>30</v>
      </c>
      <c r="E157" s="79">
        <v>834.23099999999999</v>
      </c>
      <c r="F157" s="80"/>
      <c r="G157" s="128"/>
      <c r="H157" s="128"/>
      <c r="I157" s="128"/>
    </row>
    <row r="158" spans="3:9" s="125" customFormat="1" ht="12.75" customHeight="1">
      <c r="C158" s="77">
        <v>63646</v>
      </c>
      <c r="D158" s="78" t="s">
        <v>1522</v>
      </c>
      <c r="E158" s="79">
        <v>832.12799999999993</v>
      </c>
      <c r="F158" s="80"/>
      <c r="G158" s="128"/>
      <c r="H158" s="128"/>
      <c r="I158" s="128"/>
    </row>
    <row r="159" spans="3:9" s="125" customFormat="1" ht="12.75" customHeight="1">
      <c r="C159" s="77">
        <v>63093</v>
      </c>
      <c r="D159" s="78" t="s">
        <v>1155</v>
      </c>
      <c r="E159" s="79">
        <v>829.03703999999993</v>
      </c>
      <c r="F159" s="80"/>
      <c r="G159" s="128"/>
      <c r="H159" s="128"/>
      <c r="I159" s="128"/>
    </row>
    <row r="160" spans="3:9" s="125" customFormat="1" ht="12.75" customHeight="1">
      <c r="C160" s="77">
        <v>60630</v>
      </c>
      <c r="D160" s="78" t="s">
        <v>438</v>
      </c>
      <c r="E160" s="79">
        <v>828.96284999999989</v>
      </c>
      <c r="F160" s="80"/>
      <c r="G160" s="128"/>
      <c r="H160" s="128"/>
      <c r="I160" s="128"/>
    </row>
    <row r="161" spans="3:9" s="125" customFormat="1" ht="12.75" customHeight="1">
      <c r="C161" s="77">
        <v>52518</v>
      </c>
      <c r="D161" s="78" t="s">
        <v>271</v>
      </c>
      <c r="E161" s="79">
        <v>826.65431999999998</v>
      </c>
      <c r="F161" s="80"/>
      <c r="G161" s="128"/>
      <c r="H161" s="128"/>
      <c r="I161" s="128"/>
    </row>
    <row r="162" spans="3:9" s="125" customFormat="1" ht="12.75" customHeight="1">
      <c r="C162" s="77">
        <v>97344</v>
      </c>
      <c r="D162" s="78" t="s">
        <v>286</v>
      </c>
      <c r="E162" s="79">
        <v>796.07328000000007</v>
      </c>
      <c r="F162" s="80"/>
      <c r="G162" s="128"/>
      <c r="H162" s="128"/>
      <c r="I162" s="128"/>
    </row>
    <row r="163" spans="3:9" s="125" customFormat="1" ht="12.75" customHeight="1">
      <c r="C163" s="77">
        <v>95777</v>
      </c>
      <c r="D163" s="78" t="s">
        <v>212</v>
      </c>
      <c r="E163" s="79">
        <v>792.97169999999994</v>
      </c>
      <c r="F163" s="80"/>
      <c r="G163" s="128"/>
      <c r="H163" s="128"/>
      <c r="I163" s="128"/>
    </row>
    <row r="164" spans="3:9" s="125" customFormat="1" ht="12.75" customHeight="1">
      <c r="C164" s="77">
        <v>52557</v>
      </c>
      <c r="D164" s="78" t="s">
        <v>283</v>
      </c>
      <c r="E164" s="79">
        <v>780</v>
      </c>
      <c r="F164" s="80"/>
      <c r="G164" s="128"/>
      <c r="H164" s="128"/>
      <c r="I164" s="128"/>
    </row>
    <row r="165" spans="3:9" s="125" customFormat="1" ht="12.75" customHeight="1">
      <c r="C165" s="77">
        <v>62215</v>
      </c>
      <c r="D165" s="78" t="s">
        <v>520</v>
      </c>
      <c r="E165" s="79">
        <v>780</v>
      </c>
      <c r="F165" s="80"/>
      <c r="G165" s="128"/>
      <c r="H165" s="128"/>
      <c r="I165" s="128"/>
    </row>
    <row r="166" spans="3:9" s="125" customFormat="1" ht="12.75" customHeight="1">
      <c r="C166" s="77">
        <v>52276</v>
      </c>
      <c r="D166" s="78" t="s">
        <v>521</v>
      </c>
      <c r="E166" s="79">
        <v>780</v>
      </c>
      <c r="F166" s="80"/>
      <c r="G166" s="128"/>
      <c r="H166" s="128"/>
      <c r="I166" s="128"/>
    </row>
    <row r="167" spans="3:9" s="125" customFormat="1" ht="12.75" customHeight="1">
      <c r="C167" s="77">
        <v>60380</v>
      </c>
      <c r="D167" s="78" t="s">
        <v>21</v>
      </c>
      <c r="E167" s="79">
        <v>780</v>
      </c>
      <c r="F167" s="80"/>
      <c r="G167" s="128"/>
      <c r="H167" s="128"/>
      <c r="I167" s="128"/>
    </row>
    <row r="168" spans="3:9" s="125" customFormat="1" ht="12.75" customHeight="1">
      <c r="C168" s="77">
        <v>50347</v>
      </c>
      <c r="D168" s="78" t="s">
        <v>133</v>
      </c>
      <c r="E168" s="79">
        <v>772.87049999999999</v>
      </c>
      <c r="F168" s="80"/>
      <c r="G168" s="128"/>
      <c r="H168" s="128"/>
      <c r="I168" s="128"/>
    </row>
    <row r="169" spans="3:9" s="125" customFormat="1" ht="12.75" customHeight="1">
      <c r="C169" s="77">
        <v>63174</v>
      </c>
      <c r="D169" s="78" t="s">
        <v>1183</v>
      </c>
      <c r="E169" s="79">
        <v>745.74809999999991</v>
      </c>
      <c r="F169" s="80"/>
      <c r="G169" s="128"/>
      <c r="H169" s="128"/>
      <c r="I169" s="128"/>
    </row>
    <row r="170" spans="3:9" s="125" customFormat="1" ht="12.75" customHeight="1">
      <c r="C170" s="77">
        <v>5094</v>
      </c>
      <c r="D170" s="78" t="s">
        <v>379</v>
      </c>
      <c r="E170" s="79">
        <v>744.09161999999992</v>
      </c>
      <c r="F170" s="80"/>
      <c r="G170" s="128"/>
      <c r="H170" s="128"/>
      <c r="I170" s="128"/>
    </row>
    <row r="171" spans="3:9" s="125" customFormat="1" ht="12.75" customHeight="1">
      <c r="C171" s="77">
        <v>5965</v>
      </c>
      <c r="D171" s="78" t="s">
        <v>99</v>
      </c>
      <c r="E171" s="79">
        <v>740.89362000000006</v>
      </c>
      <c r="F171" s="80"/>
      <c r="G171" s="128"/>
      <c r="H171" s="128"/>
      <c r="I171" s="128"/>
    </row>
    <row r="172" spans="3:9" s="125" customFormat="1" ht="12.75" customHeight="1">
      <c r="C172" s="77">
        <v>25</v>
      </c>
      <c r="D172" s="78" t="s">
        <v>110</v>
      </c>
      <c r="E172" s="79">
        <v>738.45780000000002</v>
      </c>
      <c r="F172" s="80"/>
      <c r="G172" s="128"/>
      <c r="H172" s="128"/>
      <c r="I172" s="128"/>
    </row>
    <row r="173" spans="3:9" s="125" customFormat="1" ht="12.75" customHeight="1">
      <c r="C173" s="77">
        <v>52318</v>
      </c>
      <c r="D173" s="78" t="s">
        <v>80</v>
      </c>
      <c r="E173" s="79">
        <v>738.20381999999995</v>
      </c>
      <c r="F173" s="80"/>
      <c r="G173" s="128"/>
      <c r="H173" s="128"/>
      <c r="I173" s="128"/>
    </row>
    <row r="174" spans="3:9" s="125" customFormat="1" ht="12.75" customHeight="1">
      <c r="C174" s="77">
        <v>60387</v>
      </c>
      <c r="D174" s="78" t="s">
        <v>336</v>
      </c>
      <c r="E174" s="79">
        <v>731.55179999999996</v>
      </c>
      <c r="F174" s="80"/>
      <c r="G174" s="128"/>
      <c r="H174" s="128"/>
      <c r="I174" s="128"/>
    </row>
    <row r="175" spans="3:9" s="125" customFormat="1" ht="12.75" customHeight="1">
      <c r="C175" s="77">
        <v>60492</v>
      </c>
      <c r="D175" s="78" t="s">
        <v>164</v>
      </c>
      <c r="E175" s="79">
        <v>707.36040000000003</v>
      </c>
      <c r="F175" s="80"/>
      <c r="G175" s="128"/>
      <c r="H175" s="128"/>
      <c r="I175" s="128"/>
    </row>
    <row r="176" spans="3:9" s="125" customFormat="1" ht="12.75" customHeight="1">
      <c r="C176" s="77">
        <v>52530</v>
      </c>
      <c r="D176" s="78" t="s">
        <v>435</v>
      </c>
      <c r="E176" s="79">
        <v>707.34014999999999</v>
      </c>
      <c r="F176" s="80"/>
      <c r="G176" s="128"/>
      <c r="H176" s="128"/>
      <c r="I176" s="128"/>
    </row>
    <row r="177" spans="3:9" s="125" customFormat="1" ht="12.75" customHeight="1">
      <c r="C177" s="77">
        <v>62742</v>
      </c>
      <c r="D177" s="78" t="s">
        <v>876</v>
      </c>
      <c r="E177" s="79">
        <v>691.57889999999998</v>
      </c>
      <c r="F177" s="80"/>
      <c r="G177" s="128"/>
      <c r="H177" s="128"/>
      <c r="I177" s="128"/>
    </row>
    <row r="178" spans="3:9" s="125" customFormat="1" ht="12.75" customHeight="1">
      <c r="C178" s="77">
        <v>51936</v>
      </c>
      <c r="D178" s="78" t="s">
        <v>449</v>
      </c>
      <c r="E178" s="79">
        <v>689.94744000000014</v>
      </c>
      <c r="F178" s="80"/>
      <c r="G178" s="128"/>
      <c r="H178" s="128"/>
      <c r="I178" s="128"/>
    </row>
    <row r="179" spans="3:9" s="125" customFormat="1" ht="12.75" customHeight="1">
      <c r="C179" s="77">
        <v>62398</v>
      </c>
      <c r="D179" s="78" t="s">
        <v>511</v>
      </c>
      <c r="E179" s="79">
        <v>680.38259999999991</v>
      </c>
      <c r="F179" s="80"/>
      <c r="G179" s="128"/>
      <c r="H179" s="128"/>
      <c r="I179" s="128"/>
    </row>
    <row r="180" spans="3:9" s="125" customFormat="1" ht="12.75" customHeight="1">
      <c r="C180" s="77">
        <v>53996</v>
      </c>
      <c r="D180" s="78" t="s">
        <v>347</v>
      </c>
      <c r="E180" s="79">
        <v>676.72736999999984</v>
      </c>
      <c r="F180" s="80"/>
      <c r="G180" s="128"/>
      <c r="H180" s="128"/>
      <c r="I180" s="128"/>
    </row>
    <row r="181" spans="3:9" s="125" customFormat="1" ht="12.75" customHeight="1">
      <c r="C181" s="77">
        <v>63661</v>
      </c>
      <c r="D181" s="78" t="s">
        <v>1236</v>
      </c>
      <c r="E181" s="79">
        <v>643.06709999999998</v>
      </c>
      <c r="F181" s="80"/>
      <c r="G181" s="128"/>
      <c r="H181" s="128"/>
      <c r="I181" s="128"/>
    </row>
    <row r="182" spans="3:9" s="125" customFormat="1" ht="12.75" customHeight="1">
      <c r="C182" s="77">
        <v>5085</v>
      </c>
      <c r="D182" s="78" t="s">
        <v>198</v>
      </c>
      <c r="E182" s="79">
        <v>640.15994999999998</v>
      </c>
      <c r="F182" s="80"/>
      <c r="G182" s="128"/>
      <c r="H182" s="128"/>
      <c r="I182" s="128"/>
    </row>
    <row r="183" spans="3:9" s="125" customFormat="1" ht="12.75" customHeight="1">
      <c r="C183" s="77">
        <v>50359</v>
      </c>
      <c r="D183" s="78" t="s">
        <v>70</v>
      </c>
      <c r="E183" s="79">
        <v>625.99694999999997</v>
      </c>
      <c r="F183" s="80"/>
      <c r="G183" s="128"/>
      <c r="H183" s="128"/>
      <c r="I183" s="128"/>
    </row>
    <row r="184" spans="3:9" s="125" customFormat="1" ht="12.75" customHeight="1">
      <c r="C184" s="77">
        <v>52039</v>
      </c>
      <c r="D184" s="78" t="s">
        <v>220</v>
      </c>
      <c r="E184" s="79">
        <v>615.34356000000002</v>
      </c>
      <c r="F184" s="80"/>
      <c r="G184" s="128"/>
      <c r="H184" s="128"/>
      <c r="I184" s="128"/>
    </row>
    <row r="185" spans="3:9" s="125" customFormat="1" ht="12.75" customHeight="1">
      <c r="C185" s="77">
        <v>61096</v>
      </c>
      <c r="D185" s="78" t="s">
        <v>154</v>
      </c>
      <c r="E185" s="79">
        <v>614.58974999999987</v>
      </c>
      <c r="F185" s="80"/>
      <c r="G185" s="128"/>
      <c r="H185" s="128"/>
      <c r="I185" s="128"/>
    </row>
    <row r="186" spans="3:9" s="125" customFormat="1" ht="12.75" customHeight="1">
      <c r="C186" s="77">
        <v>61230</v>
      </c>
      <c r="D186" s="78" t="s">
        <v>194</v>
      </c>
      <c r="E186" s="79">
        <v>605.52413999999999</v>
      </c>
      <c r="F186" s="80"/>
      <c r="G186" s="128"/>
      <c r="H186" s="128"/>
      <c r="I186" s="128"/>
    </row>
    <row r="187" spans="3:9" s="125" customFormat="1" ht="12.75" customHeight="1">
      <c r="C187" s="77">
        <v>62783</v>
      </c>
      <c r="D187" s="78" t="s">
        <v>535</v>
      </c>
      <c r="E187" s="79">
        <v>604.99175999999989</v>
      </c>
      <c r="F187" s="80"/>
      <c r="G187" s="128"/>
      <c r="H187" s="128"/>
      <c r="I187" s="128"/>
    </row>
    <row r="188" spans="3:9" s="125" customFormat="1" ht="12.75" customHeight="1">
      <c r="C188" s="77">
        <v>52371</v>
      </c>
      <c r="D188" s="78" t="s">
        <v>399</v>
      </c>
      <c r="E188" s="79">
        <v>600.43394999999998</v>
      </c>
      <c r="F188" s="80"/>
      <c r="G188" s="128"/>
      <c r="H188" s="128"/>
      <c r="I188" s="128"/>
    </row>
    <row r="189" spans="3:9" s="125" customFormat="1" ht="12.75" customHeight="1">
      <c r="C189" s="77">
        <v>64289</v>
      </c>
      <c r="D189" s="78" t="s">
        <v>2178</v>
      </c>
      <c r="E189" s="79">
        <v>593.72984999999994</v>
      </c>
      <c r="F189" s="80"/>
      <c r="G189" s="128"/>
      <c r="H189" s="128"/>
      <c r="I189" s="128"/>
    </row>
    <row r="190" spans="3:9" s="125" customFormat="1" ht="12.75" customHeight="1">
      <c r="C190" s="77">
        <v>52469</v>
      </c>
      <c r="D190" s="78" t="s">
        <v>67</v>
      </c>
      <c r="E190" s="79">
        <v>593.68652999999995</v>
      </c>
      <c r="F190" s="80"/>
      <c r="G190" s="128"/>
      <c r="H190" s="128"/>
      <c r="I190" s="128"/>
    </row>
    <row r="191" spans="3:9" s="125" customFormat="1" ht="12.75" customHeight="1">
      <c r="C191" s="77">
        <v>63358</v>
      </c>
      <c r="D191" s="78" t="s">
        <v>1164</v>
      </c>
      <c r="E191" s="79">
        <v>591.95300999999995</v>
      </c>
      <c r="F191" s="80"/>
      <c r="G191" s="128"/>
      <c r="H191" s="128"/>
      <c r="I191" s="128"/>
    </row>
    <row r="192" spans="3:9" s="125" customFormat="1" ht="12.75" customHeight="1">
      <c r="C192" s="77">
        <v>5500</v>
      </c>
      <c r="D192" s="78" t="s">
        <v>188</v>
      </c>
      <c r="E192" s="79">
        <v>591.31124999999997</v>
      </c>
      <c r="F192" s="80"/>
      <c r="G192" s="128"/>
      <c r="H192" s="128"/>
      <c r="I192" s="128"/>
    </row>
    <row r="193" spans="3:9" s="125" customFormat="1" ht="12.75" customHeight="1">
      <c r="C193" s="77">
        <v>60183</v>
      </c>
      <c r="D193" s="78" t="s">
        <v>360</v>
      </c>
      <c r="E193" s="79">
        <v>581.16224999999997</v>
      </c>
      <c r="F193" s="80"/>
      <c r="G193" s="128"/>
      <c r="H193" s="128"/>
      <c r="I193" s="128"/>
    </row>
    <row r="194" spans="3:9" s="125" customFormat="1" ht="12.75" customHeight="1">
      <c r="C194" s="77">
        <v>61815</v>
      </c>
      <c r="D194" s="78" t="s">
        <v>1156</v>
      </c>
      <c r="E194" s="79">
        <v>577.33727499999986</v>
      </c>
      <c r="F194" s="80"/>
      <c r="G194" s="128"/>
      <c r="H194" s="128"/>
      <c r="I194" s="128"/>
    </row>
    <row r="195" spans="3:9" s="125" customFormat="1" ht="12.75" customHeight="1">
      <c r="C195" s="77">
        <v>51778</v>
      </c>
      <c r="D195" s="78" t="s">
        <v>267</v>
      </c>
      <c r="E195" s="79">
        <v>573.90410999999995</v>
      </c>
      <c r="F195" s="80"/>
      <c r="G195" s="128"/>
      <c r="H195" s="128"/>
      <c r="I195" s="128"/>
    </row>
    <row r="196" spans="3:9" s="125" customFormat="1" ht="12.75" customHeight="1">
      <c r="C196" s="77">
        <v>56</v>
      </c>
      <c r="D196" s="78" t="s">
        <v>622</v>
      </c>
      <c r="E196" s="79">
        <v>550.61864999999989</v>
      </c>
      <c r="F196" s="80"/>
      <c r="G196" s="128"/>
      <c r="H196" s="128"/>
      <c r="I196" s="128"/>
    </row>
    <row r="197" spans="3:9" s="125" customFormat="1" ht="12.75" customHeight="1">
      <c r="C197" s="77">
        <v>5966</v>
      </c>
      <c r="D197" s="78" t="s">
        <v>320</v>
      </c>
      <c r="E197" s="79">
        <v>550.29944999999998</v>
      </c>
      <c r="F197" s="80"/>
      <c r="G197" s="128"/>
      <c r="H197" s="128"/>
      <c r="I197" s="128"/>
    </row>
    <row r="198" spans="3:9" s="125" customFormat="1" ht="12.75" customHeight="1">
      <c r="C198" s="77">
        <v>61600</v>
      </c>
      <c r="D198" s="78" t="s">
        <v>469</v>
      </c>
      <c r="E198" s="79">
        <v>545.06999999999994</v>
      </c>
      <c r="F198" s="80"/>
      <c r="G198" s="128"/>
      <c r="H198" s="128"/>
      <c r="I198" s="128"/>
    </row>
    <row r="199" spans="3:9" s="125" customFormat="1" ht="12.75" customHeight="1">
      <c r="C199" s="77">
        <v>62668</v>
      </c>
      <c r="D199" s="78" t="s">
        <v>1215</v>
      </c>
      <c r="E199" s="79">
        <v>542.59289999999999</v>
      </c>
      <c r="F199" s="80"/>
      <c r="G199" s="128"/>
      <c r="H199" s="128"/>
      <c r="I199" s="128"/>
    </row>
    <row r="200" spans="3:9" s="125" customFormat="1" ht="12.75" customHeight="1">
      <c r="C200" s="77">
        <v>5479</v>
      </c>
      <c r="D200" s="78" t="s">
        <v>88</v>
      </c>
      <c r="E200" s="79">
        <v>541.25234999999998</v>
      </c>
      <c r="F200" s="80"/>
      <c r="G200" s="128"/>
      <c r="H200" s="128"/>
      <c r="I200" s="128"/>
    </row>
    <row r="201" spans="3:9" s="125" customFormat="1" ht="12.75" customHeight="1">
      <c r="C201" s="77">
        <v>60347</v>
      </c>
      <c r="D201" s="78" t="s">
        <v>17</v>
      </c>
      <c r="E201" s="79">
        <v>540.53942999999992</v>
      </c>
      <c r="F201" s="80"/>
      <c r="G201" s="128"/>
      <c r="H201" s="128"/>
      <c r="I201" s="128"/>
    </row>
    <row r="202" spans="3:9" s="125" customFormat="1" ht="12.75" customHeight="1">
      <c r="C202" s="77">
        <v>61786</v>
      </c>
      <c r="D202" s="78" t="s">
        <v>26</v>
      </c>
      <c r="E202" s="79">
        <v>526.68119999999999</v>
      </c>
      <c r="F202" s="80"/>
      <c r="G202" s="128"/>
      <c r="H202" s="128"/>
      <c r="I202" s="128"/>
    </row>
    <row r="203" spans="3:9" s="125" customFormat="1" ht="12.75" customHeight="1">
      <c r="C203" s="77">
        <v>52316</v>
      </c>
      <c r="D203" s="78" t="s">
        <v>166</v>
      </c>
      <c r="E203" s="79">
        <v>525.31934999999987</v>
      </c>
      <c r="F203" s="80"/>
      <c r="G203" s="128"/>
      <c r="H203" s="128"/>
      <c r="I203" s="128"/>
    </row>
    <row r="204" spans="3:9" s="125" customFormat="1" ht="12.75" customHeight="1">
      <c r="C204" s="77">
        <v>95025</v>
      </c>
      <c r="D204" s="78" t="s">
        <v>455</v>
      </c>
      <c r="E204" s="79">
        <v>522.84645</v>
      </c>
      <c r="F204" s="80"/>
      <c r="G204" s="128"/>
      <c r="H204" s="128"/>
      <c r="I204" s="128"/>
    </row>
    <row r="205" spans="3:9" s="125" customFormat="1" ht="12.75" customHeight="1">
      <c r="C205" s="77">
        <v>63967</v>
      </c>
      <c r="D205" s="78" t="s">
        <v>2055</v>
      </c>
      <c r="E205" s="79">
        <v>518.63841000000002</v>
      </c>
      <c r="F205" s="80"/>
      <c r="G205" s="128"/>
      <c r="H205" s="128"/>
      <c r="I205" s="128"/>
    </row>
    <row r="206" spans="3:9" s="125" customFormat="1" ht="12.75" customHeight="1">
      <c r="C206" s="77">
        <v>61742</v>
      </c>
      <c r="D206" s="78" t="s">
        <v>2262</v>
      </c>
      <c r="E206" s="79">
        <v>511.24964999999997</v>
      </c>
      <c r="F206" s="80"/>
      <c r="G206" s="128"/>
      <c r="H206" s="128"/>
      <c r="I206" s="128"/>
    </row>
    <row r="207" spans="3:9" s="125" customFormat="1" ht="12.75" customHeight="1">
      <c r="C207" s="77">
        <v>6825</v>
      </c>
      <c r="D207" s="78" t="s">
        <v>61</v>
      </c>
      <c r="E207" s="79">
        <v>508.14195000000001</v>
      </c>
      <c r="F207" s="80"/>
      <c r="G207" s="128"/>
      <c r="H207" s="128"/>
      <c r="I207" s="128"/>
    </row>
    <row r="208" spans="3:9" s="125" customFormat="1" ht="12.75" customHeight="1">
      <c r="C208" s="77">
        <v>64600</v>
      </c>
      <c r="D208" s="78" t="s">
        <v>3778</v>
      </c>
      <c r="E208" s="79">
        <v>505.4137199999999</v>
      </c>
      <c r="F208" s="80"/>
      <c r="G208" s="128"/>
      <c r="H208" s="128"/>
      <c r="I208" s="128"/>
    </row>
    <row r="209" spans="3:9" s="125" customFormat="1" ht="12.75" customHeight="1">
      <c r="C209" s="77">
        <v>60308</v>
      </c>
      <c r="D209" s="78" t="s">
        <v>1217</v>
      </c>
      <c r="E209" s="79">
        <v>504.1902</v>
      </c>
      <c r="F209" s="80"/>
      <c r="G209" s="128"/>
      <c r="H209" s="128"/>
      <c r="I209" s="128"/>
    </row>
    <row r="210" spans="3:9" s="125" customFormat="1" ht="12.75" customHeight="1">
      <c r="C210" s="77">
        <v>380</v>
      </c>
      <c r="D210" s="78" t="s">
        <v>291</v>
      </c>
      <c r="E210" s="79">
        <v>502.49384999999995</v>
      </c>
      <c r="F210" s="80"/>
      <c r="G210" s="128"/>
      <c r="H210" s="128"/>
      <c r="I210" s="128"/>
    </row>
    <row r="211" spans="3:9" s="125" customFormat="1" ht="12.75" customHeight="1">
      <c r="C211" s="77">
        <v>286</v>
      </c>
      <c r="D211" s="78" t="s">
        <v>322</v>
      </c>
      <c r="E211" s="79">
        <v>501.79445999999996</v>
      </c>
      <c r="F211" s="80"/>
      <c r="G211" s="128"/>
      <c r="H211" s="128"/>
      <c r="I211" s="128"/>
    </row>
    <row r="212" spans="3:9" s="125" customFormat="1" ht="12.75" customHeight="1">
      <c r="C212" s="77">
        <v>60539</v>
      </c>
      <c r="D212" s="78" t="s">
        <v>205</v>
      </c>
      <c r="E212" s="79">
        <v>499.22090999999995</v>
      </c>
      <c r="F212" s="80"/>
      <c r="G212" s="128"/>
      <c r="H212" s="128"/>
      <c r="I212" s="128"/>
    </row>
    <row r="213" spans="3:9" s="125" customFormat="1" ht="12.75" customHeight="1">
      <c r="C213" s="77">
        <v>63946</v>
      </c>
      <c r="D213" s="78" t="s">
        <v>2023</v>
      </c>
      <c r="E213" s="79">
        <v>498.26747999999998</v>
      </c>
      <c r="F213" s="80"/>
      <c r="G213" s="128"/>
      <c r="H213" s="128"/>
      <c r="I213" s="128"/>
    </row>
    <row r="214" spans="3:9" s="125" customFormat="1" ht="12.75" customHeight="1">
      <c r="C214" s="77">
        <v>63422</v>
      </c>
      <c r="D214" s="78" t="s">
        <v>1409</v>
      </c>
      <c r="E214" s="79">
        <v>496.56143999999995</v>
      </c>
      <c r="F214" s="80"/>
      <c r="G214" s="128"/>
      <c r="H214" s="128"/>
      <c r="I214" s="128"/>
    </row>
    <row r="215" spans="3:9" s="125" customFormat="1" ht="12.75" customHeight="1">
      <c r="C215" s="77">
        <v>50810</v>
      </c>
      <c r="D215" s="78" t="s">
        <v>428</v>
      </c>
      <c r="E215" s="79">
        <v>493.70852999999994</v>
      </c>
      <c r="F215" s="80"/>
      <c r="G215" s="128"/>
      <c r="H215" s="128"/>
      <c r="I215" s="128"/>
    </row>
    <row r="216" spans="3:9" s="125" customFormat="1" ht="12.75" customHeight="1">
      <c r="C216" s="77">
        <v>52377</v>
      </c>
      <c r="D216" s="78" t="s">
        <v>392</v>
      </c>
      <c r="E216" s="79">
        <v>492.84134999999998</v>
      </c>
      <c r="F216" s="80"/>
      <c r="G216" s="128"/>
      <c r="H216" s="128"/>
      <c r="I216" s="128"/>
    </row>
    <row r="217" spans="3:9" s="125" customFormat="1" ht="12.75" customHeight="1">
      <c r="C217" s="77">
        <v>62242</v>
      </c>
      <c r="D217" s="78" t="s">
        <v>479</v>
      </c>
      <c r="E217" s="79">
        <v>492.77198999999996</v>
      </c>
      <c r="F217" s="80"/>
      <c r="G217" s="128"/>
      <c r="H217" s="128"/>
      <c r="I217" s="128"/>
    </row>
    <row r="218" spans="3:9" s="125" customFormat="1" ht="12.75" customHeight="1">
      <c r="C218" s="77">
        <v>63071</v>
      </c>
      <c r="D218" s="78" t="s">
        <v>2078</v>
      </c>
      <c r="E218" s="79">
        <v>489.92115000000007</v>
      </c>
      <c r="F218" s="80"/>
      <c r="G218" s="128"/>
      <c r="H218" s="128"/>
      <c r="I218" s="128"/>
    </row>
    <row r="219" spans="3:9" s="125" customFormat="1" ht="12.75" customHeight="1">
      <c r="C219" s="77">
        <v>52428</v>
      </c>
      <c r="D219" s="78" t="s">
        <v>397</v>
      </c>
      <c r="E219" s="79">
        <v>485.78702999999996</v>
      </c>
      <c r="F219" s="80"/>
      <c r="G219" s="128"/>
      <c r="H219" s="128"/>
      <c r="I219" s="128"/>
    </row>
    <row r="220" spans="3:9" s="125" customFormat="1" ht="12.75" customHeight="1">
      <c r="C220" s="77">
        <v>50511</v>
      </c>
      <c r="D220" s="78" t="s">
        <v>256</v>
      </c>
      <c r="E220" s="79">
        <v>482.48025000000001</v>
      </c>
      <c r="F220" s="80"/>
      <c r="G220" s="128"/>
      <c r="H220" s="128"/>
      <c r="I220" s="128"/>
    </row>
    <row r="221" spans="3:9" s="125" customFormat="1" ht="12.75" customHeight="1">
      <c r="C221" s="77">
        <v>61477</v>
      </c>
      <c r="D221" s="78" t="s">
        <v>439</v>
      </c>
      <c r="E221" s="79">
        <v>478.80057000000005</v>
      </c>
      <c r="F221" s="80"/>
      <c r="G221" s="128"/>
      <c r="H221" s="128"/>
      <c r="I221" s="128"/>
    </row>
    <row r="222" spans="3:9" s="125" customFormat="1" ht="12.75" customHeight="1">
      <c r="C222" s="77">
        <v>64747</v>
      </c>
      <c r="D222" s="78" t="s">
        <v>4716</v>
      </c>
      <c r="E222" s="79">
        <v>473.32889999999998</v>
      </c>
      <c r="F222" s="80"/>
      <c r="G222" s="128"/>
      <c r="H222" s="128"/>
      <c r="I222" s="128"/>
    </row>
    <row r="223" spans="3:9" s="125" customFormat="1" ht="12.75" customHeight="1">
      <c r="C223" s="77">
        <v>60992</v>
      </c>
      <c r="D223" s="78" t="s">
        <v>431</v>
      </c>
      <c r="E223" s="79">
        <v>469.54259999999999</v>
      </c>
      <c r="F223" s="80"/>
      <c r="G223" s="128"/>
      <c r="H223" s="128"/>
      <c r="I223" s="128"/>
    </row>
    <row r="224" spans="3:9" s="125" customFormat="1" ht="12.75" customHeight="1">
      <c r="C224" s="77">
        <v>60353</v>
      </c>
      <c r="D224" s="78" t="s">
        <v>8</v>
      </c>
      <c r="E224" s="79">
        <v>468.25608</v>
      </c>
      <c r="F224" s="80"/>
      <c r="G224" s="128"/>
      <c r="H224" s="128"/>
      <c r="I224" s="128"/>
    </row>
    <row r="225" spans="3:9" s="125" customFormat="1" ht="12.75" customHeight="1">
      <c r="C225" s="77">
        <v>95710</v>
      </c>
      <c r="D225" s="78" t="s">
        <v>65</v>
      </c>
      <c r="E225" s="79">
        <v>465.07829999999996</v>
      </c>
      <c r="F225" s="80"/>
      <c r="G225" s="128"/>
      <c r="H225" s="128"/>
      <c r="I225" s="128"/>
    </row>
    <row r="226" spans="3:9" s="125" customFormat="1" ht="12.75" customHeight="1">
      <c r="C226" s="77">
        <v>112</v>
      </c>
      <c r="D226" s="78" t="s">
        <v>298</v>
      </c>
      <c r="E226" s="79">
        <v>465.04470000000003</v>
      </c>
      <c r="F226" s="80"/>
      <c r="G226" s="128"/>
      <c r="H226" s="128"/>
      <c r="I226" s="128"/>
    </row>
    <row r="227" spans="3:9" s="125" customFormat="1" ht="12.75" customHeight="1">
      <c r="C227" s="77">
        <v>62844</v>
      </c>
      <c r="D227" s="78" t="s">
        <v>823</v>
      </c>
      <c r="E227" s="79">
        <v>464.71184999999997</v>
      </c>
      <c r="F227" s="80"/>
      <c r="G227" s="128"/>
      <c r="H227" s="128"/>
      <c r="I227" s="128"/>
    </row>
    <row r="228" spans="3:9" s="125" customFormat="1" ht="12.75" customHeight="1">
      <c r="C228" s="77">
        <v>43</v>
      </c>
      <c r="D228" s="78" t="s">
        <v>231</v>
      </c>
      <c r="E228" s="79">
        <v>459.65519999999998</v>
      </c>
      <c r="F228" s="80"/>
      <c r="G228" s="128"/>
      <c r="H228" s="128"/>
      <c r="I228" s="128"/>
    </row>
    <row r="229" spans="3:9" s="125" customFormat="1" ht="12.75" customHeight="1">
      <c r="C229" s="77">
        <v>60172</v>
      </c>
      <c r="D229" s="78" t="s">
        <v>309</v>
      </c>
      <c r="E229" s="79">
        <v>456.99873000000002</v>
      </c>
      <c r="F229" s="80"/>
      <c r="G229" s="128"/>
      <c r="H229" s="128"/>
      <c r="I229" s="128"/>
    </row>
    <row r="230" spans="3:9" s="125" customFormat="1" ht="12.75" customHeight="1">
      <c r="C230" s="77">
        <v>61839</v>
      </c>
      <c r="D230" s="78" t="s">
        <v>142</v>
      </c>
      <c r="E230" s="79">
        <v>449.76911999999993</v>
      </c>
      <c r="F230" s="80"/>
      <c r="G230" s="128"/>
      <c r="H230" s="128"/>
      <c r="I230" s="128"/>
    </row>
    <row r="231" spans="3:9" s="125" customFormat="1" ht="12.75" customHeight="1">
      <c r="C231" s="77">
        <v>62539</v>
      </c>
      <c r="D231" s="78" t="s">
        <v>510</v>
      </c>
      <c r="E231" s="79">
        <v>446.63493</v>
      </c>
      <c r="F231" s="80"/>
      <c r="G231" s="128"/>
      <c r="H231" s="128"/>
      <c r="I231" s="128"/>
    </row>
    <row r="232" spans="3:9" s="125" customFormat="1" ht="12.75" customHeight="1">
      <c r="C232" s="77">
        <v>61007</v>
      </c>
      <c r="D232" s="78" t="s">
        <v>407</v>
      </c>
      <c r="E232" s="79">
        <v>446.15654999999998</v>
      </c>
      <c r="F232" s="80"/>
      <c r="G232" s="128"/>
      <c r="H232" s="128"/>
      <c r="I232" s="128"/>
    </row>
    <row r="233" spans="3:9" s="125" customFormat="1" ht="12.75" customHeight="1">
      <c r="C233" s="77">
        <v>62226</v>
      </c>
      <c r="D233" s="78" t="s">
        <v>467</v>
      </c>
      <c r="E233" s="79">
        <v>445.57335</v>
      </c>
      <c r="F233" s="80"/>
      <c r="G233" s="128"/>
      <c r="H233" s="128"/>
      <c r="I233" s="128"/>
    </row>
    <row r="234" spans="3:9" s="125" customFormat="1" ht="12.75" customHeight="1">
      <c r="C234" s="77">
        <v>53215</v>
      </c>
      <c r="D234" s="78" t="s">
        <v>120</v>
      </c>
      <c r="E234" s="79">
        <v>445.54259999999999</v>
      </c>
      <c r="F234" s="80"/>
      <c r="G234" s="128"/>
      <c r="H234" s="128"/>
      <c r="I234" s="128"/>
    </row>
    <row r="235" spans="3:9" s="125" customFormat="1" ht="12.75" customHeight="1">
      <c r="C235" s="77">
        <v>60732</v>
      </c>
      <c r="D235" s="78" t="s">
        <v>174</v>
      </c>
      <c r="E235" s="79">
        <v>430.68906000000004</v>
      </c>
      <c r="F235" s="80"/>
      <c r="G235" s="128"/>
      <c r="H235" s="128"/>
      <c r="I235" s="128"/>
    </row>
    <row r="236" spans="3:9" s="125" customFormat="1" ht="12.75" customHeight="1">
      <c r="C236" s="77">
        <v>52406</v>
      </c>
      <c r="D236" s="78" t="s">
        <v>84</v>
      </c>
      <c r="E236" s="79">
        <v>430.28465999999997</v>
      </c>
      <c r="F236" s="80"/>
      <c r="G236" s="128"/>
      <c r="H236" s="128"/>
      <c r="I236" s="128"/>
    </row>
    <row r="237" spans="3:9" s="125" customFormat="1" ht="12.75" customHeight="1">
      <c r="C237" s="77">
        <v>52471</v>
      </c>
      <c r="D237" s="78" t="s">
        <v>387</v>
      </c>
      <c r="E237" s="79">
        <v>429.87062999999995</v>
      </c>
      <c r="F237" s="80"/>
      <c r="G237" s="128"/>
      <c r="H237" s="128"/>
      <c r="I237" s="128"/>
    </row>
    <row r="238" spans="3:9" s="125" customFormat="1" ht="12.75" customHeight="1">
      <c r="C238" s="77">
        <v>52366</v>
      </c>
      <c r="D238" s="78" t="s">
        <v>180</v>
      </c>
      <c r="E238" s="79">
        <v>424.59929999999997</v>
      </c>
      <c r="F238" s="80"/>
      <c r="G238" s="128"/>
      <c r="H238" s="128"/>
      <c r="I238" s="128"/>
    </row>
    <row r="239" spans="3:9" s="125" customFormat="1" ht="12.75" customHeight="1">
      <c r="C239" s="77">
        <v>63575</v>
      </c>
      <c r="D239" s="78" t="s">
        <v>1200</v>
      </c>
      <c r="E239" s="79">
        <v>418.69802999999996</v>
      </c>
      <c r="F239" s="80"/>
      <c r="G239" s="128"/>
      <c r="H239" s="128"/>
      <c r="I239" s="128"/>
    </row>
    <row r="240" spans="3:9" s="125" customFormat="1" ht="12.75" customHeight="1">
      <c r="C240" s="77">
        <v>52396</v>
      </c>
      <c r="D240" s="78" t="s">
        <v>123</v>
      </c>
      <c r="E240" s="79">
        <v>418.31310000000002</v>
      </c>
      <c r="F240" s="80"/>
      <c r="G240" s="128"/>
      <c r="H240" s="128"/>
      <c r="I240" s="128"/>
    </row>
    <row r="241" spans="3:9" s="125" customFormat="1" ht="12.75" customHeight="1">
      <c r="C241" s="77">
        <v>64517</v>
      </c>
      <c r="D241" s="78" t="s">
        <v>3500</v>
      </c>
      <c r="E241" s="79">
        <v>415.29104999999998</v>
      </c>
      <c r="F241" s="80"/>
      <c r="G241" s="128"/>
      <c r="H241" s="128"/>
      <c r="I241" s="128"/>
    </row>
    <row r="242" spans="3:9" s="125" customFormat="1" ht="12.75" customHeight="1">
      <c r="C242" s="77">
        <v>10016</v>
      </c>
      <c r="D242" s="78" t="s">
        <v>191</v>
      </c>
      <c r="E242" s="79">
        <v>414.43365</v>
      </c>
      <c r="F242" s="80"/>
      <c r="G242" s="128"/>
      <c r="H242" s="128"/>
      <c r="I242" s="128"/>
    </row>
    <row r="243" spans="3:9" s="125" customFormat="1" ht="12.75" customHeight="1">
      <c r="C243" s="77">
        <v>95504</v>
      </c>
      <c r="D243" s="78" t="s">
        <v>404</v>
      </c>
      <c r="E243" s="79">
        <v>414.18144000000001</v>
      </c>
      <c r="F243" s="80"/>
      <c r="G243" s="128"/>
      <c r="H243" s="128"/>
      <c r="I243" s="128"/>
    </row>
    <row r="244" spans="3:9" s="125" customFormat="1" ht="12.75" customHeight="1">
      <c r="C244" s="77">
        <v>52562</v>
      </c>
      <c r="D244" s="78" t="s">
        <v>152</v>
      </c>
      <c r="E244" s="79">
        <v>400.80450000000002</v>
      </c>
      <c r="F244" s="80"/>
      <c r="G244" s="128"/>
      <c r="H244" s="128"/>
      <c r="I244" s="128"/>
    </row>
    <row r="245" spans="3:9" s="125" customFormat="1" ht="12.75" customHeight="1">
      <c r="C245" s="77">
        <v>64380</v>
      </c>
      <c r="D245" s="78" t="s">
        <v>2257</v>
      </c>
      <c r="E245" s="79">
        <v>400.2956999999999</v>
      </c>
      <c r="F245" s="80"/>
      <c r="G245" s="128"/>
      <c r="H245" s="128"/>
      <c r="I245" s="128"/>
    </row>
    <row r="246" spans="3:9" s="125" customFormat="1" ht="12.75" customHeight="1">
      <c r="C246" s="77">
        <v>62481</v>
      </c>
      <c r="D246" s="78" t="s">
        <v>554</v>
      </c>
      <c r="E246" s="79">
        <v>399.08474999999999</v>
      </c>
      <c r="F246" s="80"/>
      <c r="G246" s="128"/>
      <c r="H246" s="128"/>
      <c r="I246" s="128"/>
    </row>
    <row r="247" spans="3:9" s="125" customFormat="1" ht="12.75" customHeight="1">
      <c r="C247" s="77">
        <v>53255</v>
      </c>
      <c r="D247" s="78" t="s">
        <v>418</v>
      </c>
      <c r="E247" s="79">
        <v>397.96979999999996</v>
      </c>
      <c r="F247" s="80"/>
      <c r="G247" s="128"/>
      <c r="H247" s="128"/>
      <c r="I247" s="128"/>
    </row>
    <row r="248" spans="3:9" s="125" customFormat="1" ht="12.75" customHeight="1">
      <c r="C248" s="77">
        <v>52294</v>
      </c>
      <c r="D248" s="78" t="s">
        <v>253</v>
      </c>
      <c r="E248" s="79">
        <v>396.68850000000003</v>
      </c>
      <c r="F248" s="80"/>
      <c r="G248" s="128"/>
      <c r="H248" s="128"/>
      <c r="I248" s="128"/>
    </row>
    <row r="249" spans="3:9" s="125" customFormat="1" ht="12.75" customHeight="1">
      <c r="C249" s="77">
        <v>62103</v>
      </c>
      <c r="D249" s="78" t="s">
        <v>1024</v>
      </c>
      <c r="E249" s="79">
        <v>393.66584999999998</v>
      </c>
      <c r="F249" s="80"/>
      <c r="G249" s="128"/>
      <c r="H249" s="128"/>
      <c r="I249" s="128"/>
    </row>
    <row r="250" spans="3:9" s="125" customFormat="1" ht="12.75" customHeight="1">
      <c r="C250" s="77">
        <v>60603</v>
      </c>
      <c r="D250" s="78" t="s">
        <v>282</v>
      </c>
      <c r="E250" s="79">
        <v>391.92644999999999</v>
      </c>
      <c r="F250" s="80"/>
      <c r="G250" s="128"/>
      <c r="H250" s="128"/>
      <c r="I250" s="128"/>
    </row>
    <row r="251" spans="3:9" s="125" customFormat="1" ht="12.75" customHeight="1">
      <c r="C251" s="77">
        <v>60350</v>
      </c>
      <c r="D251" s="78" t="s">
        <v>403</v>
      </c>
      <c r="E251" s="79">
        <v>390.5181</v>
      </c>
      <c r="F251" s="80"/>
      <c r="G251" s="128"/>
      <c r="H251" s="128"/>
      <c r="I251" s="128"/>
    </row>
    <row r="252" spans="3:9" s="125" customFormat="1" ht="12.75" customHeight="1">
      <c r="C252" s="77">
        <v>53952</v>
      </c>
      <c r="D252" s="78" t="s">
        <v>440</v>
      </c>
      <c r="E252" s="79">
        <v>390</v>
      </c>
      <c r="F252" s="80"/>
      <c r="G252" s="128"/>
      <c r="H252" s="128"/>
      <c r="I252" s="128"/>
    </row>
    <row r="253" spans="3:9" s="125" customFormat="1" ht="12.75" customHeight="1">
      <c r="C253" s="77">
        <v>346</v>
      </c>
      <c r="D253" s="78" t="s">
        <v>748</v>
      </c>
      <c r="E253" s="79">
        <v>390</v>
      </c>
      <c r="F253" s="80"/>
      <c r="G253" s="128"/>
      <c r="H253" s="128"/>
      <c r="I253" s="128"/>
    </row>
    <row r="254" spans="3:9" s="125" customFormat="1" ht="12.75" customHeight="1">
      <c r="C254" s="77">
        <v>64902</v>
      </c>
      <c r="D254" s="78" t="s">
        <v>3757</v>
      </c>
      <c r="E254" s="79">
        <v>390</v>
      </c>
      <c r="F254" s="80"/>
      <c r="G254" s="128"/>
      <c r="H254" s="128"/>
      <c r="I254" s="128"/>
    </row>
    <row r="255" spans="3:9" s="125" customFormat="1" ht="12.75" customHeight="1">
      <c r="C255" s="77">
        <v>51290</v>
      </c>
      <c r="D255" s="78" t="s">
        <v>43</v>
      </c>
      <c r="E255" s="79">
        <v>386.01716999999996</v>
      </c>
      <c r="F255" s="80"/>
      <c r="G255" s="128"/>
      <c r="H255" s="128"/>
      <c r="I255" s="128"/>
    </row>
    <row r="256" spans="3:9" s="125" customFormat="1" ht="12.75" customHeight="1">
      <c r="C256" s="77">
        <v>60714</v>
      </c>
      <c r="D256" s="78" t="s">
        <v>195</v>
      </c>
      <c r="E256" s="79">
        <v>384.05745000000002</v>
      </c>
      <c r="F256" s="80"/>
      <c r="G256" s="128"/>
      <c r="H256" s="128"/>
      <c r="I256" s="128"/>
    </row>
    <row r="257" spans="3:9" s="125" customFormat="1" ht="12.75" customHeight="1">
      <c r="C257" s="77">
        <v>63407</v>
      </c>
      <c r="D257" s="78" t="s">
        <v>1515</v>
      </c>
      <c r="E257" s="79">
        <v>382.95596999999992</v>
      </c>
      <c r="F257" s="80"/>
      <c r="G257" s="128"/>
      <c r="H257" s="128"/>
      <c r="I257" s="128"/>
    </row>
    <row r="258" spans="3:9" s="125" customFormat="1" ht="12.75" customHeight="1">
      <c r="C258" s="77">
        <v>52373</v>
      </c>
      <c r="D258" s="78" t="s">
        <v>215</v>
      </c>
      <c r="E258" s="79">
        <v>380.09172000000001</v>
      </c>
      <c r="F258" s="80"/>
      <c r="G258" s="128"/>
      <c r="H258" s="128"/>
      <c r="I258" s="128"/>
    </row>
    <row r="259" spans="3:9" s="125" customFormat="1" ht="12.75" customHeight="1">
      <c r="C259" s="77">
        <v>61834</v>
      </c>
      <c r="D259" s="78" t="s">
        <v>518</v>
      </c>
      <c r="E259" s="79">
        <v>377.47034999999994</v>
      </c>
      <c r="F259" s="80"/>
      <c r="G259" s="128"/>
      <c r="H259" s="128"/>
      <c r="I259" s="128"/>
    </row>
    <row r="260" spans="3:9" s="125" customFormat="1" ht="12.75" customHeight="1">
      <c r="C260" s="77">
        <v>62643</v>
      </c>
      <c r="D260" s="78" t="s">
        <v>1323</v>
      </c>
      <c r="E260" s="79">
        <v>372.65625</v>
      </c>
      <c r="F260" s="80"/>
      <c r="G260" s="128"/>
      <c r="H260" s="128"/>
      <c r="I260" s="128"/>
    </row>
    <row r="261" spans="3:9" s="125" customFormat="1" ht="12.75" customHeight="1">
      <c r="C261" s="77">
        <v>51616</v>
      </c>
      <c r="D261" s="78" t="s">
        <v>326</v>
      </c>
      <c r="E261" s="79">
        <v>372.50018999999998</v>
      </c>
      <c r="F261" s="80"/>
      <c r="G261" s="128"/>
      <c r="H261" s="128"/>
      <c r="I261" s="128"/>
    </row>
    <row r="262" spans="3:9" s="125" customFormat="1" ht="12.75" customHeight="1">
      <c r="C262" s="77">
        <v>60851</v>
      </c>
      <c r="D262" s="78" t="s">
        <v>248</v>
      </c>
      <c r="E262" s="79">
        <v>372.09204000000005</v>
      </c>
      <c r="F262" s="80"/>
      <c r="G262" s="128"/>
      <c r="H262" s="128"/>
      <c r="I262" s="128"/>
    </row>
    <row r="263" spans="3:9" s="125" customFormat="1" ht="12.75" customHeight="1">
      <c r="C263" s="77">
        <v>63772</v>
      </c>
      <c r="D263" s="78" t="s">
        <v>1533</v>
      </c>
      <c r="E263" s="79">
        <v>371.96717999999998</v>
      </c>
      <c r="F263" s="80"/>
      <c r="G263" s="128"/>
      <c r="H263" s="128"/>
      <c r="I263" s="128"/>
    </row>
    <row r="264" spans="3:9" s="125" customFormat="1" ht="12.75" customHeight="1">
      <c r="C264" s="77">
        <v>63771</v>
      </c>
      <c r="D264" s="78" t="s">
        <v>1532</v>
      </c>
      <c r="E264" s="79">
        <v>370.017</v>
      </c>
      <c r="F264" s="80"/>
      <c r="G264" s="128"/>
      <c r="H264" s="128"/>
      <c r="I264" s="128"/>
    </row>
    <row r="265" spans="3:9" s="125" customFormat="1" ht="12.75" customHeight="1">
      <c r="C265" s="77">
        <v>50453</v>
      </c>
      <c r="D265" s="78" t="s">
        <v>135</v>
      </c>
      <c r="E265" s="79">
        <v>369.72794999999996</v>
      </c>
      <c r="F265" s="80"/>
      <c r="G265" s="128"/>
      <c r="H265" s="128"/>
      <c r="I265" s="128"/>
    </row>
    <row r="266" spans="3:9" s="125" customFormat="1" ht="12.75" customHeight="1">
      <c r="C266" s="77">
        <v>5465</v>
      </c>
      <c r="D266" s="78" t="s">
        <v>327</v>
      </c>
      <c r="E266" s="79">
        <v>369.26549999999997</v>
      </c>
      <c r="F266" s="80"/>
      <c r="G266" s="128"/>
      <c r="H266" s="128"/>
      <c r="I266" s="128"/>
    </row>
    <row r="267" spans="3:9" s="125" customFormat="1" ht="12.75" customHeight="1">
      <c r="C267" s="77">
        <v>235</v>
      </c>
      <c r="D267" s="78" t="s">
        <v>4714</v>
      </c>
      <c r="E267" s="79">
        <v>363.86729999999994</v>
      </c>
      <c r="F267" s="80"/>
      <c r="G267" s="128"/>
      <c r="H267" s="128"/>
      <c r="I267" s="128"/>
    </row>
    <row r="268" spans="3:9" s="125" customFormat="1" ht="12.75" customHeight="1">
      <c r="C268" s="77">
        <v>52458</v>
      </c>
      <c r="D268" s="78" t="s">
        <v>100</v>
      </c>
      <c r="E268" s="79">
        <v>356.43734999999998</v>
      </c>
      <c r="F268" s="80"/>
      <c r="G268" s="128"/>
      <c r="H268" s="128"/>
      <c r="I268" s="128"/>
    </row>
    <row r="269" spans="3:9" s="125" customFormat="1" ht="12.75" customHeight="1">
      <c r="C269" s="77">
        <v>61715</v>
      </c>
      <c r="D269" s="78" t="s">
        <v>138</v>
      </c>
      <c r="E269" s="79">
        <v>352.62180000000001</v>
      </c>
      <c r="F269" s="80"/>
      <c r="G269" s="128"/>
      <c r="H269" s="128"/>
      <c r="I269" s="128"/>
    </row>
    <row r="270" spans="3:9" s="125" customFormat="1" ht="12.75" customHeight="1">
      <c r="C270" s="77">
        <v>62525</v>
      </c>
      <c r="D270" s="78" t="s">
        <v>501</v>
      </c>
      <c r="E270" s="79">
        <v>351.11214000000001</v>
      </c>
      <c r="F270" s="80"/>
      <c r="G270" s="128"/>
      <c r="H270" s="128"/>
      <c r="I270" s="128"/>
    </row>
    <row r="271" spans="3:9" s="125" customFormat="1" ht="12.75" customHeight="1">
      <c r="C271" s="77">
        <v>52287</v>
      </c>
      <c r="D271" s="78" t="s">
        <v>273</v>
      </c>
      <c r="E271" s="79">
        <v>350.31356999999997</v>
      </c>
      <c r="F271" s="80"/>
      <c r="G271" s="128"/>
      <c r="H271" s="128"/>
      <c r="I271" s="128"/>
    </row>
    <row r="272" spans="3:9" s="125" customFormat="1" ht="12.75" customHeight="1">
      <c r="C272" s="77">
        <v>60363</v>
      </c>
      <c r="D272" s="78" t="s">
        <v>1320</v>
      </c>
      <c r="E272" s="79">
        <v>347.88734999999997</v>
      </c>
      <c r="F272" s="80"/>
      <c r="G272" s="128"/>
      <c r="H272" s="128"/>
      <c r="I272" s="128"/>
    </row>
    <row r="273" spans="3:9" s="125" customFormat="1" ht="12.75" customHeight="1">
      <c r="C273" s="77">
        <v>5464</v>
      </c>
      <c r="D273" s="78" t="s">
        <v>87</v>
      </c>
      <c r="E273" s="79">
        <v>345.04083000000003</v>
      </c>
      <c r="F273" s="80"/>
      <c r="G273" s="128"/>
      <c r="H273" s="128"/>
      <c r="I273" s="128"/>
    </row>
    <row r="274" spans="3:9" s="125" customFormat="1" ht="12.75" customHeight="1">
      <c r="C274" s="77">
        <v>63494</v>
      </c>
      <c r="D274" s="78" t="s">
        <v>1517</v>
      </c>
      <c r="E274" s="79">
        <v>336.33224999999999</v>
      </c>
      <c r="F274" s="80"/>
      <c r="G274" s="128"/>
      <c r="H274" s="128"/>
      <c r="I274" s="128"/>
    </row>
    <row r="275" spans="3:9" s="125" customFormat="1" ht="12.75" customHeight="1">
      <c r="C275" s="77">
        <v>64</v>
      </c>
      <c r="D275" s="78" t="s">
        <v>79</v>
      </c>
      <c r="E275" s="79">
        <v>335.72891999999996</v>
      </c>
      <c r="F275" s="80"/>
      <c r="G275" s="128"/>
      <c r="H275" s="128"/>
      <c r="I275" s="128"/>
    </row>
    <row r="276" spans="3:9" s="125" customFormat="1" ht="12.75" customHeight="1">
      <c r="C276" s="77">
        <v>60281</v>
      </c>
      <c r="D276" s="78" t="s">
        <v>412</v>
      </c>
      <c r="E276" s="79">
        <v>28.39</v>
      </c>
      <c r="F276" s="80"/>
      <c r="G276" s="128"/>
      <c r="H276" s="128"/>
      <c r="I276" s="128"/>
    </row>
    <row r="277" spans="3:9" s="125" customFormat="1" ht="12.75" customHeight="1">
      <c r="C277" s="77">
        <v>62797</v>
      </c>
      <c r="D277" s="78" t="s">
        <v>809</v>
      </c>
      <c r="E277" s="79">
        <v>331.80705</v>
      </c>
      <c r="F277" s="80"/>
      <c r="G277" s="128"/>
      <c r="H277" s="128"/>
      <c r="I277" s="128"/>
    </row>
    <row r="278" spans="3:9" s="125" customFormat="1" ht="12.75" customHeight="1">
      <c r="C278" s="77">
        <v>51468</v>
      </c>
      <c r="D278" s="78" t="s">
        <v>260</v>
      </c>
      <c r="E278" s="79">
        <v>328.00274999999993</v>
      </c>
      <c r="F278" s="80"/>
      <c r="G278" s="128"/>
      <c r="H278" s="128"/>
      <c r="I278" s="128"/>
    </row>
    <row r="279" spans="3:9" s="125" customFormat="1" ht="12.75" customHeight="1">
      <c r="C279" s="77">
        <v>62708</v>
      </c>
      <c r="D279" s="78" t="s">
        <v>531</v>
      </c>
      <c r="E279" s="79">
        <v>323.76428999999996</v>
      </c>
      <c r="F279" s="80"/>
      <c r="G279" s="128"/>
      <c r="H279" s="128"/>
      <c r="I279" s="128"/>
    </row>
    <row r="280" spans="3:9" s="125" customFormat="1" ht="12.75" customHeight="1">
      <c r="C280" s="77">
        <v>52236</v>
      </c>
      <c r="D280" s="78" t="s">
        <v>251</v>
      </c>
      <c r="E280" s="79">
        <v>322.98615000000001</v>
      </c>
      <c r="F280" s="80"/>
      <c r="G280" s="128"/>
      <c r="H280" s="128"/>
      <c r="I280" s="128"/>
    </row>
    <row r="281" spans="3:9" s="125" customFormat="1" ht="12.75" customHeight="1">
      <c r="C281" s="77">
        <v>5005</v>
      </c>
      <c r="D281" s="78" t="s">
        <v>373</v>
      </c>
      <c r="E281" s="79">
        <v>322.50239999999997</v>
      </c>
      <c r="F281" s="80"/>
      <c r="G281" s="128"/>
      <c r="H281" s="128"/>
      <c r="I281" s="128"/>
    </row>
    <row r="282" spans="3:9" s="125" customFormat="1" ht="12.75" customHeight="1">
      <c r="C282" s="77">
        <v>60346</v>
      </c>
      <c r="D282" s="78" t="s">
        <v>7</v>
      </c>
      <c r="E282" s="79">
        <v>321.61307999999997</v>
      </c>
      <c r="F282" s="80"/>
      <c r="G282" s="128"/>
      <c r="H282" s="128"/>
      <c r="I282" s="128"/>
    </row>
    <row r="283" spans="3:9" s="125" customFormat="1" ht="12.75" customHeight="1">
      <c r="C283" s="77">
        <v>66</v>
      </c>
      <c r="D283" s="78" t="s">
        <v>101</v>
      </c>
      <c r="E283" s="79">
        <v>319.50359999999995</v>
      </c>
      <c r="F283" s="80"/>
      <c r="G283" s="128"/>
      <c r="H283" s="128"/>
      <c r="I283" s="128"/>
    </row>
    <row r="284" spans="3:9" s="125" customFormat="1" ht="12.75" customHeight="1">
      <c r="C284" s="77">
        <v>31</v>
      </c>
      <c r="D284" s="78" t="s">
        <v>1160</v>
      </c>
      <c r="E284" s="79">
        <v>318.64814999999999</v>
      </c>
      <c r="F284" s="80"/>
      <c r="G284" s="128"/>
      <c r="H284" s="128"/>
      <c r="I284" s="128"/>
    </row>
    <row r="285" spans="3:9" s="125" customFormat="1" ht="12.75" customHeight="1">
      <c r="C285" s="77">
        <v>64711</v>
      </c>
      <c r="D285" s="78" t="s">
        <v>3598</v>
      </c>
      <c r="E285" s="79">
        <v>316.25324999999998</v>
      </c>
      <c r="F285" s="80"/>
      <c r="G285" s="128"/>
      <c r="H285" s="128"/>
      <c r="I285" s="128"/>
    </row>
    <row r="286" spans="3:9" s="125" customFormat="1" ht="12.75" customHeight="1">
      <c r="C286" s="77">
        <v>62642</v>
      </c>
      <c r="D286" s="78" t="s">
        <v>523</v>
      </c>
      <c r="E286" s="79">
        <v>312.89763000000005</v>
      </c>
      <c r="F286" s="80"/>
      <c r="G286" s="128"/>
      <c r="H286" s="128"/>
      <c r="I286" s="128"/>
    </row>
    <row r="287" spans="3:9" s="125" customFormat="1" ht="12.75" customHeight="1">
      <c r="C287" s="77">
        <v>62305</v>
      </c>
      <c r="D287" s="78" t="s">
        <v>503</v>
      </c>
      <c r="E287" s="79">
        <v>293.4486</v>
      </c>
      <c r="F287" s="80"/>
      <c r="G287" s="128"/>
      <c r="H287" s="128"/>
      <c r="I287" s="128"/>
    </row>
    <row r="288" spans="3:9" s="125" customFormat="1" ht="12.75" customHeight="1">
      <c r="C288" s="77">
        <v>62134</v>
      </c>
      <c r="D288" s="78" t="s">
        <v>97</v>
      </c>
      <c r="E288" s="79">
        <v>289.65560999999997</v>
      </c>
      <c r="F288" s="80"/>
      <c r="G288" s="128"/>
      <c r="H288" s="128"/>
      <c r="I288" s="128"/>
    </row>
    <row r="289" spans="3:9" s="125" customFormat="1" ht="12.75" customHeight="1">
      <c r="C289" s="77">
        <v>61001</v>
      </c>
      <c r="D289" s="78" t="s">
        <v>176</v>
      </c>
      <c r="E289" s="79">
        <v>289.14164999999997</v>
      </c>
      <c r="F289" s="80"/>
      <c r="G289" s="128"/>
      <c r="H289" s="128"/>
      <c r="I289" s="128"/>
    </row>
    <row r="290" spans="3:9" s="125" customFormat="1" ht="12.75" customHeight="1">
      <c r="C290" s="77">
        <v>60368</v>
      </c>
      <c r="D290" s="78" t="s">
        <v>16</v>
      </c>
      <c r="E290" s="79">
        <v>289.03460999999999</v>
      </c>
      <c r="F290" s="80"/>
      <c r="G290" s="128"/>
      <c r="H290" s="128"/>
      <c r="I290" s="128"/>
    </row>
    <row r="291" spans="3:9" s="125" customFormat="1" ht="12.75" customHeight="1">
      <c r="C291" s="77">
        <v>52453</v>
      </c>
      <c r="D291" s="78" t="s">
        <v>213</v>
      </c>
      <c r="E291" s="79">
        <v>287.22957000000002</v>
      </c>
      <c r="F291" s="80"/>
      <c r="G291" s="128"/>
      <c r="H291" s="128"/>
      <c r="I291" s="128"/>
    </row>
    <row r="292" spans="3:9" s="125" customFormat="1" ht="12.75" customHeight="1">
      <c r="C292" s="77">
        <v>60352</v>
      </c>
      <c r="D292" s="78" t="s">
        <v>20</v>
      </c>
      <c r="E292" s="79">
        <v>284.61323999999996</v>
      </c>
      <c r="F292" s="80"/>
      <c r="G292" s="128"/>
      <c r="H292" s="128"/>
      <c r="I292" s="128"/>
    </row>
    <row r="293" spans="3:9" s="125" customFormat="1" ht="12.75" customHeight="1">
      <c r="C293" s="77">
        <v>61373</v>
      </c>
      <c r="D293" s="78" t="s">
        <v>258</v>
      </c>
      <c r="E293" s="79">
        <v>284.19392999999997</v>
      </c>
      <c r="F293" s="80"/>
      <c r="G293" s="128"/>
      <c r="H293" s="128"/>
      <c r="I293" s="128"/>
    </row>
    <row r="294" spans="3:9" s="125" customFormat="1" ht="12.75" customHeight="1">
      <c r="C294" s="77">
        <v>61511</v>
      </c>
      <c r="D294" s="78" t="s">
        <v>211</v>
      </c>
      <c r="E294" s="79">
        <v>282.54389999999995</v>
      </c>
      <c r="F294" s="80"/>
      <c r="G294" s="128"/>
      <c r="H294" s="128"/>
      <c r="I294" s="128"/>
    </row>
    <row r="295" spans="3:9" s="125" customFormat="1" ht="12.75" customHeight="1">
      <c r="C295" s="77">
        <v>63691</v>
      </c>
      <c r="D295" s="78" t="s">
        <v>1475</v>
      </c>
      <c r="E295" s="79">
        <v>115.94</v>
      </c>
      <c r="F295" s="80"/>
      <c r="G295" s="128"/>
      <c r="H295" s="128"/>
      <c r="I295" s="128"/>
    </row>
    <row r="296" spans="3:9" s="125" customFormat="1" ht="12.75" customHeight="1">
      <c r="C296" s="77">
        <v>63546</v>
      </c>
      <c r="D296" s="78" t="s">
        <v>1224</v>
      </c>
      <c r="E296" s="79">
        <v>280.82925</v>
      </c>
      <c r="F296" s="80"/>
      <c r="G296" s="128"/>
      <c r="H296" s="128"/>
      <c r="I296" s="128"/>
    </row>
    <row r="297" spans="3:9" s="125" customFormat="1" ht="12.75" customHeight="1">
      <c r="C297" s="77">
        <v>173</v>
      </c>
      <c r="D297" s="78" t="s">
        <v>526</v>
      </c>
      <c r="E297" s="79">
        <v>279.10590000000002</v>
      </c>
      <c r="F297" s="80"/>
      <c r="G297" s="128"/>
      <c r="H297" s="128"/>
      <c r="I297" s="128"/>
    </row>
    <row r="298" spans="3:9" s="125" customFormat="1" ht="12.75" customHeight="1">
      <c r="C298" s="77">
        <v>63901</v>
      </c>
      <c r="D298" s="78" t="s">
        <v>1483</v>
      </c>
      <c r="E298" s="79">
        <v>278.37900000000002</v>
      </c>
      <c r="F298" s="80"/>
      <c r="G298" s="128"/>
      <c r="H298" s="128"/>
      <c r="I298" s="128"/>
    </row>
    <row r="299" spans="3:9" s="125" customFormat="1" ht="12.75" customHeight="1">
      <c r="C299" s="77">
        <v>51737</v>
      </c>
      <c r="D299" s="78" t="s">
        <v>119</v>
      </c>
      <c r="E299" s="79">
        <v>273.99081000000001</v>
      </c>
      <c r="F299" s="80"/>
      <c r="G299" s="128"/>
      <c r="H299" s="128"/>
      <c r="I299" s="128"/>
    </row>
    <row r="300" spans="3:9" s="125" customFormat="1" ht="12.75" customHeight="1">
      <c r="C300" s="77">
        <v>64283</v>
      </c>
      <c r="D300" s="78" t="s">
        <v>2165</v>
      </c>
      <c r="E300" s="79">
        <v>272.84939999999995</v>
      </c>
      <c r="F300" s="80"/>
      <c r="G300" s="128"/>
      <c r="H300" s="128"/>
      <c r="I300" s="128"/>
    </row>
    <row r="301" spans="3:9" s="125" customFormat="1" ht="12.75" customHeight="1">
      <c r="C301" s="77">
        <v>64609</v>
      </c>
      <c r="D301" s="78" t="s">
        <v>3504</v>
      </c>
      <c r="E301" s="79">
        <v>271.95839999999998</v>
      </c>
      <c r="F301" s="80"/>
      <c r="G301" s="128"/>
      <c r="H301" s="128"/>
      <c r="I301" s="128"/>
    </row>
    <row r="302" spans="3:9" s="125" customFormat="1" ht="12.75" customHeight="1">
      <c r="C302" s="77">
        <v>62828</v>
      </c>
      <c r="D302" s="78" t="s">
        <v>1034</v>
      </c>
      <c r="E302" s="79">
        <v>271.95837</v>
      </c>
      <c r="F302" s="80"/>
      <c r="G302" s="128"/>
      <c r="H302" s="128"/>
      <c r="I302" s="128"/>
    </row>
    <row r="303" spans="3:9" s="125" customFormat="1" ht="12.75" customHeight="1">
      <c r="C303" s="77">
        <v>63135</v>
      </c>
      <c r="D303" s="78" t="s">
        <v>1168</v>
      </c>
      <c r="E303" s="79">
        <v>271.49615999999997</v>
      </c>
      <c r="F303" s="80"/>
      <c r="G303" s="128"/>
      <c r="H303" s="128"/>
      <c r="I303" s="128"/>
    </row>
    <row r="304" spans="3:9" s="125" customFormat="1" ht="12.75" customHeight="1">
      <c r="C304" s="77">
        <v>62364</v>
      </c>
      <c r="D304" s="78" t="s">
        <v>490</v>
      </c>
      <c r="E304" s="79">
        <v>267.82332000000002</v>
      </c>
      <c r="F304" s="80"/>
      <c r="G304" s="128"/>
      <c r="H304" s="128"/>
      <c r="I304" s="128"/>
    </row>
    <row r="305" spans="3:9" s="125" customFormat="1" ht="12.75" customHeight="1">
      <c r="C305" s="77">
        <v>60876</v>
      </c>
      <c r="D305" s="78" t="s">
        <v>341</v>
      </c>
      <c r="E305" s="79">
        <v>267.11595</v>
      </c>
      <c r="F305" s="80"/>
      <c r="G305" s="128"/>
      <c r="H305" s="128"/>
      <c r="I305" s="128"/>
    </row>
    <row r="306" spans="3:9" s="125" customFormat="1" ht="12.75" customHeight="1">
      <c r="C306" s="77">
        <v>64906</v>
      </c>
      <c r="D306" s="78" t="s">
        <v>3606</v>
      </c>
      <c r="E306" s="79">
        <v>262.15514999999999</v>
      </c>
      <c r="F306" s="80"/>
      <c r="G306" s="128"/>
      <c r="H306" s="128"/>
      <c r="I306" s="128"/>
    </row>
    <row r="307" spans="3:9" s="125" customFormat="1" ht="12.75" customHeight="1">
      <c r="C307" s="77">
        <v>5072</v>
      </c>
      <c r="D307" s="78" t="s">
        <v>74</v>
      </c>
      <c r="E307" s="79">
        <v>255.58389000000008</v>
      </c>
      <c r="F307" s="80"/>
      <c r="G307" s="128"/>
      <c r="H307" s="128"/>
      <c r="I307" s="128"/>
    </row>
    <row r="308" spans="3:9" s="125" customFormat="1" ht="12.75" customHeight="1">
      <c r="C308" s="77">
        <v>52267</v>
      </c>
      <c r="D308" s="78" t="s">
        <v>337</v>
      </c>
      <c r="E308" s="79">
        <v>254.14514999999997</v>
      </c>
      <c r="F308" s="80"/>
      <c r="G308" s="128"/>
      <c r="H308" s="128"/>
      <c r="I308" s="128"/>
    </row>
    <row r="309" spans="3:9" s="125" customFormat="1" ht="12.75" customHeight="1">
      <c r="C309" s="77">
        <v>63182</v>
      </c>
      <c r="D309" s="78" t="s">
        <v>1208</v>
      </c>
      <c r="E309" s="79">
        <v>254.08979999999997</v>
      </c>
      <c r="F309" s="80"/>
      <c r="G309" s="128"/>
      <c r="H309" s="128"/>
      <c r="I309" s="128"/>
    </row>
    <row r="310" spans="3:9" s="125" customFormat="1" ht="12.75" customHeight="1">
      <c r="C310" s="77">
        <v>50409</v>
      </c>
      <c r="D310" s="78" t="s">
        <v>382</v>
      </c>
      <c r="E310" s="79">
        <v>253.0395</v>
      </c>
      <c r="F310" s="80"/>
      <c r="G310" s="128"/>
      <c r="H310" s="128"/>
      <c r="I310" s="128"/>
    </row>
    <row r="311" spans="3:9" s="125" customFormat="1" ht="12.75" customHeight="1">
      <c r="C311" s="77">
        <v>61570</v>
      </c>
      <c r="D311" s="78" t="s">
        <v>6</v>
      </c>
      <c r="E311" s="79">
        <v>250.13699999999997</v>
      </c>
      <c r="F311" s="80"/>
      <c r="G311" s="128"/>
      <c r="H311" s="128"/>
      <c r="I311" s="128"/>
    </row>
    <row r="312" spans="3:9" s="125" customFormat="1" ht="12.75" customHeight="1">
      <c r="C312" s="77">
        <v>63212</v>
      </c>
      <c r="D312" s="78" t="s">
        <v>1195</v>
      </c>
      <c r="E312" s="79">
        <v>249.80078999999998</v>
      </c>
      <c r="F312" s="80"/>
      <c r="G312" s="128"/>
      <c r="H312" s="128"/>
      <c r="I312" s="128"/>
    </row>
    <row r="313" spans="3:9" s="125" customFormat="1" ht="12.75" customHeight="1">
      <c r="C313" s="77">
        <v>63131</v>
      </c>
      <c r="D313" s="78" t="s">
        <v>1213</v>
      </c>
      <c r="E313" s="79">
        <v>248.90510999999998</v>
      </c>
      <c r="F313" s="80"/>
      <c r="G313" s="128"/>
      <c r="H313" s="128"/>
      <c r="I313" s="128"/>
    </row>
    <row r="314" spans="3:9" s="125" customFormat="1" ht="12.75" customHeight="1">
      <c r="C314" s="77">
        <v>52821</v>
      </c>
      <c r="D314" s="78" t="s">
        <v>354</v>
      </c>
      <c r="E314" s="79">
        <v>247.82805000000002</v>
      </c>
      <c r="F314" s="80"/>
      <c r="G314" s="128"/>
      <c r="H314" s="128"/>
      <c r="I314" s="128"/>
    </row>
    <row r="315" spans="3:9" s="125" customFormat="1" ht="12.75" customHeight="1">
      <c r="C315" s="77">
        <v>62072</v>
      </c>
      <c r="D315" s="78" t="s">
        <v>93</v>
      </c>
      <c r="E315" s="79">
        <v>245.52599999999995</v>
      </c>
      <c r="F315" s="80"/>
      <c r="G315" s="128"/>
      <c r="H315" s="128"/>
      <c r="I315" s="128"/>
    </row>
    <row r="316" spans="3:9" s="125" customFormat="1" ht="12.75" customHeight="1">
      <c r="C316" s="77">
        <v>50844</v>
      </c>
      <c r="D316" s="78" t="s">
        <v>126</v>
      </c>
      <c r="E316" s="79">
        <v>241.62144000000001</v>
      </c>
      <c r="F316" s="80"/>
      <c r="G316" s="128"/>
      <c r="H316" s="128"/>
      <c r="I316" s="128"/>
    </row>
    <row r="317" spans="3:9" s="125" customFormat="1" ht="12.75" customHeight="1">
      <c r="C317" s="77">
        <v>52327</v>
      </c>
      <c r="D317" s="78" t="s">
        <v>104</v>
      </c>
      <c r="E317" s="79">
        <v>238.49466000000001</v>
      </c>
      <c r="F317" s="80"/>
      <c r="G317" s="128"/>
      <c r="H317" s="128"/>
      <c r="I317" s="128"/>
    </row>
    <row r="318" spans="3:9" s="125" customFormat="1" ht="12.75" customHeight="1">
      <c r="C318" s="77">
        <v>63578</v>
      </c>
      <c r="D318" s="78" t="s">
        <v>1453</v>
      </c>
      <c r="E318" s="79">
        <v>235.35911999999999</v>
      </c>
      <c r="F318" s="80"/>
      <c r="G318" s="128"/>
      <c r="H318" s="128"/>
      <c r="I318" s="128"/>
    </row>
    <row r="319" spans="3:9" s="125" customFormat="1" ht="12.75" customHeight="1">
      <c r="C319" s="77">
        <v>64531</v>
      </c>
      <c r="D319" s="78" t="s">
        <v>2376</v>
      </c>
      <c r="E319" s="79">
        <v>231.32925</v>
      </c>
      <c r="F319" s="80"/>
      <c r="G319" s="128"/>
      <c r="H319" s="128"/>
      <c r="I319" s="128"/>
    </row>
    <row r="320" spans="3:9" s="125" customFormat="1" ht="12.75" customHeight="1">
      <c r="C320" s="77">
        <v>60370</v>
      </c>
      <c r="D320" s="78" t="s">
        <v>156</v>
      </c>
      <c r="E320" s="79">
        <v>229.81184999999999</v>
      </c>
      <c r="F320" s="80"/>
      <c r="G320" s="128"/>
      <c r="H320" s="128"/>
      <c r="I320" s="128"/>
    </row>
    <row r="321" spans="3:9" s="125" customFormat="1" ht="12.75" customHeight="1">
      <c r="C321" s="77">
        <v>62409</v>
      </c>
      <c r="D321" s="78" t="s">
        <v>502</v>
      </c>
      <c r="E321" s="79">
        <v>229.2774</v>
      </c>
      <c r="F321" s="80"/>
      <c r="G321" s="128"/>
      <c r="H321" s="128"/>
      <c r="I321" s="128"/>
    </row>
    <row r="322" spans="3:9" s="125" customFormat="1" ht="12.75" customHeight="1">
      <c r="C322" s="77">
        <v>64879</v>
      </c>
      <c r="D322" s="78" t="s">
        <v>3605</v>
      </c>
      <c r="E322" s="79">
        <v>223.52489999999997</v>
      </c>
      <c r="F322" s="80"/>
      <c r="G322" s="128"/>
      <c r="H322" s="128"/>
      <c r="I322" s="128"/>
    </row>
    <row r="323" spans="3:9" s="125" customFormat="1" ht="12.75" customHeight="1">
      <c r="C323" s="77">
        <v>61308</v>
      </c>
      <c r="D323" s="78" t="s">
        <v>310</v>
      </c>
      <c r="E323" s="79">
        <v>222.05774999999997</v>
      </c>
      <c r="F323" s="80"/>
      <c r="G323" s="128"/>
      <c r="H323" s="128"/>
      <c r="I323" s="128"/>
    </row>
    <row r="324" spans="3:9" s="125" customFormat="1" ht="12.75" customHeight="1">
      <c r="C324" s="77">
        <v>64181</v>
      </c>
      <c r="D324" s="78" t="s">
        <v>2077</v>
      </c>
      <c r="E324" s="79">
        <v>217.41164999999998</v>
      </c>
      <c r="F324" s="80"/>
      <c r="G324" s="128"/>
      <c r="H324" s="128"/>
      <c r="I324" s="128"/>
    </row>
    <row r="325" spans="3:9" s="125" customFormat="1" ht="12.75" customHeight="1">
      <c r="C325" s="77">
        <v>97013</v>
      </c>
      <c r="D325" s="78" t="s">
        <v>287</v>
      </c>
      <c r="E325" s="79">
        <v>210.49661999999998</v>
      </c>
      <c r="F325" s="80"/>
      <c r="G325" s="128"/>
      <c r="H325" s="128"/>
      <c r="I325" s="128"/>
    </row>
    <row r="326" spans="3:9" s="125" customFormat="1" ht="12.75" customHeight="1">
      <c r="C326" s="77">
        <v>153</v>
      </c>
      <c r="D326" s="78" t="s">
        <v>144</v>
      </c>
      <c r="E326" s="79">
        <v>206.87144999999998</v>
      </c>
      <c r="F326" s="80"/>
      <c r="G326" s="128"/>
      <c r="H326" s="128"/>
      <c r="I326" s="128"/>
    </row>
    <row r="327" spans="3:9" s="125" customFormat="1" ht="12.75" customHeight="1">
      <c r="C327" s="77">
        <v>53162</v>
      </c>
      <c r="D327" s="78" t="s">
        <v>148</v>
      </c>
      <c r="E327" s="79">
        <v>206.12433000000001</v>
      </c>
      <c r="F327" s="80"/>
      <c r="G327" s="128"/>
      <c r="H327" s="128"/>
      <c r="I327" s="128"/>
    </row>
    <row r="328" spans="3:9" s="125" customFormat="1" ht="12.75" customHeight="1">
      <c r="C328" s="77">
        <v>62358</v>
      </c>
      <c r="D328" s="78" t="s">
        <v>507</v>
      </c>
      <c r="E328" s="79">
        <v>195.84450000000001</v>
      </c>
      <c r="F328" s="80"/>
      <c r="G328" s="128"/>
      <c r="H328" s="128"/>
      <c r="I328" s="128"/>
    </row>
    <row r="329" spans="3:9" s="125" customFormat="1" ht="12.75" customHeight="1">
      <c r="C329" s="77">
        <v>64786</v>
      </c>
      <c r="D329" s="78" t="s">
        <v>3760</v>
      </c>
      <c r="E329" s="79">
        <v>195</v>
      </c>
      <c r="F329" s="80"/>
      <c r="G329" s="128"/>
      <c r="H329" s="128"/>
      <c r="I329" s="128"/>
    </row>
    <row r="330" spans="3:9" s="125" customFormat="1" ht="12.75" customHeight="1">
      <c r="C330" s="77">
        <v>60371</v>
      </c>
      <c r="D330" s="78" t="s">
        <v>200</v>
      </c>
      <c r="E330" s="79">
        <v>194.96115</v>
      </c>
      <c r="F330" s="80"/>
      <c r="G330" s="128"/>
      <c r="H330" s="128"/>
      <c r="I330" s="128"/>
    </row>
    <row r="331" spans="3:9" s="125" customFormat="1" ht="12.75" customHeight="1">
      <c r="C331" s="77">
        <v>50287</v>
      </c>
      <c r="D331" s="78" t="s">
        <v>357</v>
      </c>
      <c r="E331" s="79">
        <v>189.60974999999996</v>
      </c>
      <c r="F331" s="80"/>
      <c r="G331" s="128"/>
      <c r="H331" s="128"/>
      <c r="I331" s="128"/>
    </row>
    <row r="332" spans="3:9" s="125" customFormat="1" ht="12.75" customHeight="1">
      <c r="C332" s="77">
        <v>60421</v>
      </c>
      <c r="D332" s="78" t="s">
        <v>1284</v>
      </c>
      <c r="E332" s="79">
        <v>189.52469999999997</v>
      </c>
      <c r="F332" s="80"/>
      <c r="G332" s="128"/>
      <c r="H332" s="128"/>
      <c r="I332" s="128"/>
    </row>
    <row r="333" spans="3:9" s="125" customFormat="1" ht="12.75" customHeight="1">
      <c r="C333" s="77">
        <v>62207</v>
      </c>
      <c r="D333" s="78" t="s">
        <v>462</v>
      </c>
      <c r="E333" s="79">
        <v>178.56467999999998</v>
      </c>
      <c r="F333" s="80"/>
      <c r="G333" s="128"/>
      <c r="H333" s="128"/>
      <c r="I333" s="128"/>
    </row>
    <row r="334" spans="3:9" s="125" customFormat="1" ht="12.75" customHeight="1">
      <c r="C334" s="77">
        <v>60861</v>
      </c>
      <c r="D334" s="78" t="s">
        <v>219</v>
      </c>
      <c r="E334" s="79">
        <v>175.64043000000001</v>
      </c>
      <c r="F334" s="80"/>
      <c r="G334" s="128"/>
      <c r="H334" s="128"/>
      <c r="I334" s="128"/>
    </row>
    <row r="335" spans="3:9" s="125" customFormat="1" ht="12.75" customHeight="1">
      <c r="C335" s="77">
        <v>54</v>
      </c>
      <c r="D335" s="78" t="s">
        <v>121</v>
      </c>
      <c r="E335" s="79">
        <v>170.99549999999999</v>
      </c>
      <c r="F335" s="80"/>
      <c r="G335" s="128"/>
      <c r="H335" s="128"/>
      <c r="I335" s="128"/>
    </row>
    <row r="336" spans="3:9" s="125" customFormat="1" ht="12.75" customHeight="1">
      <c r="C336" s="77">
        <v>60946</v>
      </c>
      <c r="D336" s="78" t="s">
        <v>204</v>
      </c>
      <c r="E336" s="79">
        <v>170.13585</v>
      </c>
      <c r="F336" s="80"/>
      <c r="G336" s="128"/>
      <c r="H336" s="128"/>
      <c r="I336" s="128"/>
    </row>
    <row r="337" spans="3:9" s="125" customFormat="1" ht="12.75" customHeight="1">
      <c r="C337" s="77">
        <v>52283</v>
      </c>
      <c r="D337" s="78" t="s">
        <v>159</v>
      </c>
      <c r="E337" s="79">
        <v>169.61775</v>
      </c>
      <c r="F337" s="80"/>
      <c r="G337" s="128"/>
      <c r="H337" s="128"/>
      <c r="I337" s="128"/>
    </row>
    <row r="338" spans="3:9" s="125" customFormat="1" ht="12.75" customHeight="1">
      <c r="C338" s="77">
        <v>61331</v>
      </c>
      <c r="D338" s="78" t="s">
        <v>51</v>
      </c>
      <c r="E338" s="79">
        <v>166.21605</v>
      </c>
      <c r="F338" s="80"/>
      <c r="G338" s="128"/>
      <c r="H338" s="128"/>
      <c r="I338" s="128"/>
    </row>
    <row r="339" spans="3:9" s="125" customFormat="1" ht="12.75" customHeight="1">
      <c r="C339" s="77">
        <v>53272</v>
      </c>
      <c r="D339" s="78" t="s">
        <v>456</v>
      </c>
      <c r="E339" s="79">
        <v>165.53579999999999</v>
      </c>
      <c r="F339" s="80"/>
      <c r="G339" s="128"/>
      <c r="H339" s="128"/>
      <c r="I339" s="128"/>
    </row>
    <row r="340" spans="3:9" s="125" customFormat="1" ht="12.75" customHeight="1">
      <c r="C340" s="77">
        <v>62300</v>
      </c>
      <c r="D340" s="78" t="s">
        <v>540</v>
      </c>
      <c r="E340" s="79">
        <v>164.48094</v>
      </c>
      <c r="F340" s="80"/>
      <c r="G340" s="128"/>
      <c r="H340" s="128"/>
      <c r="I340" s="128"/>
    </row>
    <row r="341" spans="3:9" s="125" customFormat="1" ht="12.75" customHeight="1">
      <c r="C341" s="77">
        <v>60420</v>
      </c>
      <c r="D341" s="78" t="s">
        <v>277</v>
      </c>
      <c r="E341" s="79">
        <v>161.52672000000001</v>
      </c>
      <c r="F341" s="80"/>
      <c r="G341" s="128"/>
      <c r="H341" s="128"/>
      <c r="I341" s="128"/>
    </row>
    <row r="342" spans="3:9" s="125" customFormat="1" ht="12.75" customHeight="1">
      <c r="C342" s="77">
        <v>52258</v>
      </c>
      <c r="D342" s="78" t="s">
        <v>221</v>
      </c>
      <c r="E342" s="79">
        <v>155.53469999999999</v>
      </c>
      <c r="F342" s="80"/>
      <c r="G342" s="128"/>
      <c r="H342" s="128"/>
      <c r="I342" s="128"/>
    </row>
    <row r="343" spans="3:9" s="125" customFormat="1" ht="12.75" customHeight="1">
      <c r="C343" s="77">
        <v>332</v>
      </c>
      <c r="D343" s="78" t="s">
        <v>385</v>
      </c>
      <c r="E343" s="79">
        <v>153.47982000000002</v>
      </c>
      <c r="F343" s="80"/>
      <c r="G343" s="128"/>
      <c r="H343" s="128"/>
      <c r="I343" s="128"/>
    </row>
    <row r="344" spans="3:9" s="125" customFormat="1" ht="12.75" customHeight="1">
      <c r="C344" s="77">
        <v>53190</v>
      </c>
      <c r="D344" s="78" t="s">
        <v>140</v>
      </c>
      <c r="E344" s="79">
        <v>151.53944999999999</v>
      </c>
      <c r="F344" s="80"/>
      <c r="G344" s="128"/>
      <c r="H344" s="128"/>
      <c r="I344" s="128"/>
    </row>
    <row r="345" spans="3:9" s="125" customFormat="1" ht="12.75" customHeight="1">
      <c r="C345" s="77">
        <v>53241</v>
      </c>
      <c r="D345" s="78" t="s">
        <v>4715</v>
      </c>
      <c r="E345" s="79">
        <v>143.07569999999998</v>
      </c>
      <c r="F345" s="80"/>
      <c r="G345" s="128"/>
      <c r="H345" s="128"/>
      <c r="I345" s="128"/>
    </row>
    <row r="346" spans="3:9" s="125" customFormat="1" ht="12.75" customHeight="1">
      <c r="C346" s="77">
        <v>60305</v>
      </c>
      <c r="D346" s="78" t="s">
        <v>300</v>
      </c>
      <c r="E346" s="79">
        <v>140.36129999999997</v>
      </c>
      <c r="F346" s="80"/>
      <c r="G346" s="128"/>
      <c r="H346" s="128"/>
      <c r="I346" s="128"/>
    </row>
    <row r="347" spans="3:9" s="125" customFormat="1" ht="12.75" customHeight="1">
      <c r="C347" s="77">
        <v>64126</v>
      </c>
      <c r="D347" s="78" t="s">
        <v>2031</v>
      </c>
      <c r="E347" s="79">
        <v>133.59299999999999</v>
      </c>
      <c r="F347" s="80"/>
      <c r="G347" s="128"/>
      <c r="H347" s="128"/>
      <c r="I347" s="128"/>
    </row>
    <row r="348" spans="3:9" s="125" customFormat="1" ht="12.75" customHeight="1">
      <c r="C348" s="77">
        <v>53897</v>
      </c>
      <c r="D348" s="78" t="s">
        <v>329</v>
      </c>
      <c r="E348" s="79">
        <v>99.51</v>
      </c>
      <c r="F348" s="80"/>
      <c r="G348" s="128"/>
      <c r="H348" s="128"/>
      <c r="I348" s="128"/>
    </row>
    <row r="349" spans="3:9" s="125" customFormat="1" ht="12.75" customHeight="1">
      <c r="C349" s="77">
        <v>62952</v>
      </c>
      <c r="D349" s="78" t="s">
        <v>1204</v>
      </c>
      <c r="E349" s="79">
        <v>128.43854999999999</v>
      </c>
      <c r="F349" s="80"/>
      <c r="G349" s="128"/>
      <c r="H349" s="128"/>
      <c r="I349" s="128"/>
    </row>
    <row r="350" spans="3:9" s="125" customFormat="1" ht="12.75" customHeight="1">
      <c r="C350" s="77">
        <v>64306</v>
      </c>
      <c r="D350" s="78" t="s">
        <v>2169</v>
      </c>
      <c r="E350" s="79">
        <v>118.10429999999999</v>
      </c>
      <c r="F350" s="80"/>
      <c r="G350" s="128"/>
      <c r="H350" s="128"/>
      <c r="I350" s="128"/>
    </row>
    <row r="351" spans="3:9" s="125" customFormat="1" ht="12.75" customHeight="1">
      <c r="C351" s="77">
        <v>63642</v>
      </c>
      <c r="D351" s="78" t="s">
        <v>1467</v>
      </c>
      <c r="E351" s="79">
        <v>114.85188000000001</v>
      </c>
      <c r="F351" s="80"/>
      <c r="G351" s="128"/>
      <c r="H351" s="128"/>
      <c r="I351" s="128"/>
    </row>
    <row r="352" spans="3:9" s="125" customFormat="1" ht="12.75" customHeight="1">
      <c r="C352" s="77">
        <v>63712</v>
      </c>
      <c r="D352" s="78" t="s">
        <v>1494</v>
      </c>
      <c r="E352" s="79">
        <v>113.55929999999999</v>
      </c>
      <c r="F352" s="80"/>
      <c r="G352" s="128"/>
      <c r="H352" s="128"/>
      <c r="I352" s="128"/>
    </row>
    <row r="353" spans="3:9" s="125" customFormat="1" ht="12.75" customHeight="1">
      <c r="C353" s="77">
        <v>64670</v>
      </c>
      <c r="D353" s="78" t="s">
        <v>3602</v>
      </c>
      <c r="E353" s="79">
        <v>113.15935</v>
      </c>
      <c r="F353" s="80"/>
      <c r="G353" s="128"/>
      <c r="H353" s="128"/>
      <c r="I353" s="128"/>
    </row>
    <row r="354" spans="3:9" s="125" customFormat="1" ht="12.75" customHeight="1">
      <c r="C354" s="77">
        <v>53250</v>
      </c>
      <c r="D354" s="78" t="s">
        <v>2014</v>
      </c>
      <c r="E354" s="79">
        <v>108.82680000000001</v>
      </c>
      <c r="F354" s="80"/>
      <c r="G354" s="128"/>
      <c r="H354" s="128"/>
      <c r="I354" s="128"/>
    </row>
    <row r="355" spans="3:9" s="125" customFormat="1" ht="12.75" customHeight="1">
      <c r="C355" s="77">
        <v>62089</v>
      </c>
      <c r="D355" s="78" t="s">
        <v>367</v>
      </c>
      <c r="E355" s="79">
        <v>108.73277999999999</v>
      </c>
      <c r="F355" s="80"/>
      <c r="G355" s="128"/>
      <c r="H355" s="128"/>
      <c r="I355" s="128"/>
    </row>
    <row r="356" spans="3:9" s="125" customFormat="1" ht="12.75" customHeight="1">
      <c r="C356" s="77">
        <v>50385</v>
      </c>
      <c r="D356" s="78" t="s">
        <v>179</v>
      </c>
      <c r="E356" s="79">
        <v>107.7516</v>
      </c>
      <c r="F356" s="80"/>
      <c r="G356" s="128"/>
      <c r="H356" s="128"/>
      <c r="I356" s="128"/>
    </row>
    <row r="357" spans="3:9" s="125" customFormat="1" ht="12.75" customHeight="1">
      <c r="C357" s="77">
        <v>64735</v>
      </c>
      <c r="D357" s="78" t="s">
        <v>3599</v>
      </c>
      <c r="E357" s="79">
        <v>104.235625</v>
      </c>
      <c r="F357" s="80"/>
      <c r="G357" s="128"/>
      <c r="H357" s="128"/>
      <c r="I357" s="128"/>
    </row>
    <row r="358" spans="3:9" s="125" customFormat="1" ht="12.75" customHeight="1">
      <c r="C358" s="77">
        <v>52199</v>
      </c>
      <c r="D358" s="78" t="s">
        <v>325</v>
      </c>
      <c r="E358" s="79">
        <v>99.026849999999996</v>
      </c>
      <c r="F358" s="80"/>
      <c r="G358" s="128"/>
      <c r="H358" s="128"/>
      <c r="I358" s="128"/>
    </row>
    <row r="359" spans="3:9" s="125" customFormat="1" ht="12.75" customHeight="1">
      <c r="C359" s="77">
        <v>62931</v>
      </c>
      <c r="D359" s="78" t="s">
        <v>1436</v>
      </c>
      <c r="E359" s="79">
        <v>97.669799999999981</v>
      </c>
      <c r="F359" s="80"/>
      <c r="G359" s="128"/>
      <c r="H359" s="128"/>
      <c r="I359" s="128"/>
    </row>
    <row r="360" spans="3:9" s="125" customFormat="1" ht="12.75" customHeight="1">
      <c r="C360" s="77">
        <v>294</v>
      </c>
      <c r="D360" s="78" t="s">
        <v>450</v>
      </c>
      <c r="E360" s="79">
        <v>94.10984999999998</v>
      </c>
      <c r="F360" s="80"/>
      <c r="G360" s="128"/>
      <c r="H360" s="128"/>
      <c r="I360" s="128"/>
    </row>
    <row r="361" spans="3:9" s="125" customFormat="1" ht="12.75" customHeight="1">
      <c r="C361" s="77">
        <v>63943</v>
      </c>
      <c r="D361" s="78" t="s">
        <v>2049</v>
      </c>
      <c r="E361" s="79">
        <v>89.541000000000011</v>
      </c>
      <c r="F361" s="80"/>
      <c r="G361" s="128"/>
      <c r="H361" s="128"/>
      <c r="I361" s="128"/>
    </row>
    <row r="362" spans="3:9" s="125" customFormat="1" ht="12.75" customHeight="1">
      <c r="C362" s="77">
        <v>62387</v>
      </c>
      <c r="D362" s="78" t="s">
        <v>493</v>
      </c>
      <c r="E362" s="79">
        <v>87.10244999999999</v>
      </c>
      <c r="F362" s="80"/>
      <c r="G362" s="128"/>
      <c r="H362" s="128"/>
      <c r="I362" s="128"/>
    </row>
    <row r="363" spans="3:9" s="125" customFormat="1" ht="12.75" customHeight="1">
      <c r="C363" s="77">
        <v>50787</v>
      </c>
      <c r="D363" s="78" t="s">
        <v>125</v>
      </c>
      <c r="E363" s="79">
        <v>83.725859999999997</v>
      </c>
      <c r="F363" s="80"/>
      <c r="G363" s="128"/>
      <c r="H363" s="128"/>
      <c r="I363" s="128"/>
    </row>
    <row r="364" spans="3:9" s="125" customFormat="1" ht="12.75" customHeight="1">
      <c r="C364" s="77">
        <v>60716</v>
      </c>
      <c r="D364" s="78" t="s">
        <v>149</v>
      </c>
      <c r="E364" s="79">
        <v>82.182270000000003</v>
      </c>
      <c r="F364" s="80"/>
      <c r="G364" s="128"/>
      <c r="H364" s="128"/>
      <c r="I364" s="128"/>
    </row>
    <row r="365" spans="3:9" s="125" customFormat="1" ht="12.75" customHeight="1">
      <c r="C365" s="77">
        <v>63982</v>
      </c>
      <c r="D365" s="78" t="s">
        <v>2154</v>
      </c>
      <c r="E365" s="79">
        <v>79.47314999999999</v>
      </c>
      <c r="F365" s="80"/>
      <c r="G365" s="128"/>
      <c r="H365" s="128"/>
      <c r="I365" s="128"/>
    </row>
    <row r="366" spans="3:9" s="125" customFormat="1" ht="12.75" customHeight="1">
      <c r="C366" s="77">
        <v>63239</v>
      </c>
      <c r="D366" s="78" t="s">
        <v>2331</v>
      </c>
      <c r="E366" s="79">
        <v>79.083449999999985</v>
      </c>
      <c r="F366" s="80"/>
      <c r="G366" s="128"/>
      <c r="H366" s="128"/>
      <c r="I366" s="128"/>
    </row>
    <row r="367" spans="3:9" s="125" customFormat="1" ht="12.75" customHeight="1">
      <c r="C367" s="77">
        <v>52310</v>
      </c>
      <c r="D367" s="78" t="s">
        <v>182</v>
      </c>
      <c r="E367" s="79">
        <v>78.221999999999994</v>
      </c>
      <c r="F367" s="80"/>
      <c r="G367" s="128"/>
      <c r="H367" s="128"/>
      <c r="I367" s="128"/>
    </row>
    <row r="368" spans="3:9" s="125" customFormat="1" ht="12.75" customHeight="1">
      <c r="C368" s="77">
        <v>60376</v>
      </c>
      <c r="D368" s="78" t="s">
        <v>5</v>
      </c>
      <c r="E368" s="79">
        <v>76.96844999999999</v>
      </c>
      <c r="F368" s="80"/>
      <c r="G368" s="128"/>
      <c r="H368" s="128"/>
      <c r="I368" s="128"/>
    </row>
    <row r="369" spans="3:9" s="125" customFormat="1" ht="12.75" customHeight="1">
      <c r="C369" s="77">
        <v>52037</v>
      </c>
      <c r="D369" s="78" t="s">
        <v>228</v>
      </c>
      <c r="E369" s="79">
        <v>74.155409999999989</v>
      </c>
      <c r="F369" s="80"/>
      <c r="G369" s="128"/>
      <c r="H369" s="128"/>
      <c r="I369" s="128"/>
    </row>
    <row r="370" spans="3:9" s="125" customFormat="1" ht="12.75" customHeight="1">
      <c r="C370" s="77">
        <v>128</v>
      </c>
      <c r="D370" s="78" t="s">
        <v>311</v>
      </c>
      <c r="E370" s="79">
        <v>73.152450000000002</v>
      </c>
      <c r="F370" s="80"/>
      <c r="G370" s="128"/>
      <c r="H370" s="128"/>
      <c r="I370" s="128"/>
    </row>
    <row r="371" spans="3:9" s="125" customFormat="1" ht="12.75" customHeight="1">
      <c r="C371" s="77">
        <v>5091</v>
      </c>
      <c r="D371" s="78" t="s">
        <v>115</v>
      </c>
      <c r="E371" s="79">
        <v>69.431699999999992</v>
      </c>
      <c r="F371" s="80"/>
      <c r="G371" s="128"/>
      <c r="H371" s="128"/>
      <c r="I371" s="128"/>
    </row>
    <row r="372" spans="3:9" s="125" customFormat="1" ht="12.75" customHeight="1">
      <c r="C372" s="77">
        <v>62497</v>
      </c>
      <c r="D372" s="78" t="s">
        <v>505</v>
      </c>
      <c r="E372" s="79">
        <v>68.74785</v>
      </c>
      <c r="F372" s="80"/>
      <c r="G372" s="128"/>
      <c r="H372" s="128"/>
      <c r="I372" s="128"/>
    </row>
    <row r="373" spans="3:9" s="125" customFormat="1" ht="12.75" customHeight="1">
      <c r="C373" s="77">
        <v>62185</v>
      </c>
      <c r="D373" s="78" t="s">
        <v>465</v>
      </c>
      <c r="E373" s="79">
        <v>66.533670000000001</v>
      </c>
      <c r="F373" s="80"/>
      <c r="G373" s="128"/>
      <c r="H373" s="128"/>
      <c r="I373" s="128"/>
    </row>
    <row r="374" spans="3:9" s="125" customFormat="1" ht="12.75" customHeight="1">
      <c r="C374" s="77">
        <v>52820</v>
      </c>
      <c r="D374" s="78" t="s">
        <v>372</v>
      </c>
      <c r="E374" s="79">
        <v>62.166599999999995</v>
      </c>
      <c r="F374" s="80"/>
      <c r="G374" s="128"/>
      <c r="H374" s="128"/>
      <c r="I374" s="128"/>
    </row>
    <row r="375" spans="3:9" s="125" customFormat="1" ht="12.75" customHeight="1">
      <c r="C375" s="77">
        <v>52198</v>
      </c>
      <c r="D375" s="78" t="s">
        <v>315</v>
      </c>
      <c r="E375" s="79">
        <v>61.923599999999993</v>
      </c>
      <c r="F375" s="80"/>
      <c r="G375" s="128"/>
      <c r="H375" s="128"/>
      <c r="I375" s="128"/>
    </row>
    <row r="376" spans="3:9" s="125" customFormat="1" ht="12.75" customHeight="1">
      <c r="C376" s="77">
        <v>63571</v>
      </c>
      <c r="D376" s="78" t="s">
        <v>1490</v>
      </c>
      <c r="E376" s="79">
        <v>61.016669999999998</v>
      </c>
      <c r="F376" s="80"/>
      <c r="G376" s="128"/>
      <c r="H376" s="128"/>
      <c r="I376" s="128"/>
    </row>
    <row r="377" spans="3:9" s="125" customFormat="1" ht="12.75" customHeight="1">
      <c r="C377" s="77">
        <v>61252</v>
      </c>
      <c r="D377" s="78" t="s">
        <v>331</v>
      </c>
      <c r="E377" s="79">
        <v>59.908470000000008</v>
      </c>
      <c r="F377" s="80"/>
      <c r="G377" s="128"/>
      <c r="H377" s="128"/>
      <c r="I377" s="128"/>
    </row>
    <row r="378" spans="3:9" s="125" customFormat="1" ht="12.75" customHeight="1">
      <c r="C378" s="77">
        <v>60827</v>
      </c>
      <c r="D378" s="78" t="s">
        <v>107</v>
      </c>
      <c r="E378" s="79">
        <v>58.170389999999998</v>
      </c>
      <c r="F378" s="80"/>
      <c r="G378" s="128"/>
      <c r="H378" s="128"/>
      <c r="I378" s="128"/>
    </row>
    <row r="379" spans="3:9" s="125" customFormat="1" ht="12.75" customHeight="1">
      <c r="C379" s="77">
        <v>61779</v>
      </c>
      <c r="D379" s="78" t="s">
        <v>395</v>
      </c>
      <c r="E379" s="79">
        <v>53.562749999999994</v>
      </c>
      <c r="F379" s="80"/>
      <c r="G379" s="128"/>
      <c r="H379" s="128"/>
      <c r="I379" s="128"/>
    </row>
    <row r="380" spans="3:9" s="125" customFormat="1" ht="12.75" customHeight="1">
      <c r="C380" s="77">
        <v>50412</v>
      </c>
      <c r="D380" s="78" t="s">
        <v>504</v>
      </c>
      <c r="E380" s="79">
        <v>52.7943</v>
      </c>
      <c r="F380" s="80"/>
      <c r="G380" s="128"/>
      <c r="H380" s="128"/>
      <c r="I380" s="128"/>
    </row>
    <row r="381" spans="3:9" s="125" customFormat="1" ht="12.75" customHeight="1">
      <c r="C381" s="77">
        <v>53762</v>
      </c>
      <c r="D381" s="78" t="s">
        <v>178</v>
      </c>
      <c r="E381" s="79">
        <v>52.269300000000001</v>
      </c>
      <c r="F381" s="80"/>
      <c r="G381" s="128"/>
      <c r="H381" s="128"/>
      <c r="I381" s="128"/>
    </row>
    <row r="382" spans="3:9" s="125" customFormat="1" ht="12.75" customHeight="1">
      <c r="C382" s="77">
        <v>38</v>
      </c>
      <c r="D382" s="78" t="s">
        <v>388</v>
      </c>
      <c r="E382" s="79">
        <v>51.117000000000004</v>
      </c>
      <c r="F382" s="80"/>
      <c r="G382" s="128"/>
      <c r="H382" s="128"/>
      <c r="I382" s="128"/>
    </row>
    <row r="383" spans="3:9" s="125" customFormat="1" ht="12.75" customHeight="1">
      <c r="C383" s="77">
        <v>61825</v>
      </c>
      <c r="D383" s="78" t="s">
        <v>1260</v>
      </c>
      <c r="E383" s="79">
        <v>50.729430000000001</v>
      </c>
      <c r="F383" s="80"/>
      <c r="G383" s="128"/>
      <c r="H383" s="128"/>
      <c r="I383" s="128"/>
    </row>
    <row r="384" spans="3:9" s="125" customFormat="1" ht="12.75" customHeight="1">
      <c r="C384" s="77">
        <v>52213</v>
      </c>
      <c r="D384" s="78" t="s">
        <v>1187</v>
      </c>
      <c r="E384" s="79">
        <v>49.276980000000002</v>
      </c>
      <c r="F384" s="80"/>
      <c r="G384" s="128"/>
      <c r="H384" s="128"/>
      <c r="I384" s="128"/>
    </row>
    <row r="385" spans="3:9" s="125" customFormat="1" ht="12.75" customHeight="1">
      <c r="C385" s="77">
        <v>63698</v>
      </c>
      <c r="D385" s="78" t="s">
        <v>1477</v>
      </c>
      <c r="E385" s="79">
        <v>49.203000000000003</v>
      </c>
      <c r="F385" s="80"/>
      <c r="G385" s="128"/>
      <c r="H385" s="128"/>
      <c r="I385" s="128"/>
    </row>
    <row r="386" spans="3:9" s="125" customFormat="1" ht="12.75" customHeight="1">
      <c r="C386" s="77">
        <v>63915</v>
      </c>
      <c r="D386" s="78" t="s">
        <v>1433</v>
      </c>
      <c r="E386" s="79">
        <v>48.802050000000001</v>
      </c>
      <c r="F386" s="80"/>
      <c r="G386" s="128"/>
      <c r="H386" s="128"/>
      <c r="I386" s="128"/>
    </row>
    <row r="387" spans="3:9" s="125" customFormat="1" ht="12.75" customHeight="1">
      <c r="C387" s="77">
        <v>61094</v>
      </c>
      <c r="D387" s="78" t="s">
        <v>210</v>
      </c>
      <c r="E387" s="79">
        <v>48.008699999999997</v>
      </c>
      <c r="F387" s="80"/>
      <c r="G387" s="128"/>
      <c r="H387" s="128"/>
      <c r="I387" s="128"/>
    </row>
    <row r="388" spans="3:9" s="125" customFormat="1" ht="12.75" customHeight="1">
      <c r="C388" s="77">
        <v>63779</v>
      </c>
      <c r="D388" s="78" t="s">
        <v>1243</v>
      </c>
      <c r="E388" s="79">
        <v>47.843999999999994</v>
      </c>
      <c r="F388" s="80"/>
      <c r="G388" s="128"/>
      <c r="H388" s="128"/>
      <c r="I388" s="128"/>
    </row>
    <row r="389" spans="3:9" s="125" customFormat="1" ht="12.75" customHeight="1">
      <c r="C389" s="77">
        <v>50551</v>
      </c>
      <c r="D389" s="78" t="s">
        <v>301</v>
      </c>
      <c r="E389" s="79">
        <v>47.740949999999998</v>
      </c>
      <c r="F389" s="80"/>
      <c r="G389" s="128"/>
      <c r="H389" s="128"/>
      <c r="I389" s="128"/>
    </row>
    <row r="390" spans="3:9" s="125" customFormat="1" ht="12.75" customHeight="1">
      <c r="C390" s="77">
        <v>63173</v>
      </c>
      <c r="D390" s="78" t="s">
        <v>1440</v>
      </c>
      <c r="E390" s="79">
        <v>46.378349999999998</v>
      </c>
      <c r="F390" s="80"/>
      <c r="G390" s="128"/>
      <c r="H390" s="128"/>
      <c r="I390" s="128"/>
    </row>
    <row r="391" spans="3:9" s="125" customFormat="1" ht="12.75" customHeight="1">
      <c r="C391" s="77">
        <v>5506</v>
      </c>
      <c r="D391" s="78" t="s">
        <v>199</v>
      </c>
      <c r="E391" s="79">
        <v>46.223399999999998</v>
      </c>
      <c r="F391" s="80"/>
      <c r="G391" s="128"/>
      <c r="H391" s="128"/>
      <c r="I391" s="128"/>
    </row>
    <row r="392" spans="3:9" s="125" customFormat="1" ht="12.75" customHeight="1">
      <c r="C392" s="77">
        <v>92170</v>
      </c>
      <c r="D392" s="78" t="s">
        <v>245</v>
      </c>
      <c r="E392" s="79">
        <v>45.177</v>
      </c>
      <c r="F392" s="80"/>
      <c r="G392" s="128"/>
      <c r="H392" s="128"/>
      <c r="I392" s="128"/>
    </row>
    <row r="393" spans="3:9" s="125" customFormat="1" ht="12.75" customHeight="1">
      <c r="C393" s="77">
        <v>61068</v>
      </c>
      <c r="D393" s="78" t="s">
        <v>348</v>
      </c>
      <c r="E393" s="79">
        <v>44.631449999999994</v>
      </c>
      <c r="F393" s="80"/>
      <c r="G393" s="128"/>
      <c r="H393" s="128"/>
      <c r="I393" s="128"/>
    </row>
    <row r="394" spans="3:9" s="125" customFormat="1" ht="12.75" customHeight="1">
      <c r="C394" s="77">
        <v>52977</v>
      </c>
      <c r="D394" s="78" t="s">
        <v>346</v>
      </c>
      <c r="E394" s="79">
        <v>42.920999999999992</v>
      </c>
      <c r="F394" s="80"/>
      <c r="G394" s="128"/>
      <c r="H394" s="128"/>
      <c r="I394" s="128"/>
    </row>
    <row r="395" spans="3:9" s="125" customFormat="1" ht="12.75" customHeight="1">
      <c r="C395" s="77">
        <v>349</v>
      </c>
      <c r="D395" s="78" t="s">
        <v>381</v>
      </c>
      <c r="E395" s="79">
        <v>40.667999999999999</v>
      </c>
      <c r="F395" s="80"/>
      <c r="G395" s="128"/>
      <c r="H395" s="128"/>
      <c r="I395" s="128"/>
    </row>
    <row r="396" spans="3:9" s="125" customFormat="1" ht="12.75" customHeight="1">
      <c r="C396" s="77">
        <v>62882</v>
      </c>
      <c r="D396" s="78" t="s">
        <v>1177</v>
      </c>
      <c r="E396" s="79">
        <v>40.195259999999998</v>
      </c>
      <c r="F396" s="80"/>
      <c r="G396" s="128"/>
      <c r="H396" s="128"/>
      <c r="I396" s="128"/>
    </row>
    <row r="397" spans="3:9" s="125" customFormat="1" ht="12.75" customHeight="1">
      <c r="C397" s="77">
        <v>211</v>
      </c>
      <c r="D397" s="78" t="s">
        <v>185</v>
      </c>
      <c r="E397" s="79">
        <v>37.5732</v>
      </c>
      <c r="F397" s="80"/>
      <c r="G397" s="128"/>
      <c r="H397" s="128"/>
      <c r="I397" s="128"/>
    </row>
    <row r="398" spans="3:9" s="125" customFormat="1" ht="12.75" customHeight="1">
      <c r="C398" s="77">
        <v>63951</v>
      </c>
      <c r="D398" s="78" t="s">
        <v>2019</v>
      </c>
      <c r="E398" s="79">
        <v>37.556550000000001</v>
      </c>
      <c r="F398" s="80"/>
      <c r="G398" s="128"/>
      <c r="H398" s="128"/>
      <c r="I398" s="128"/>
    </row>
    <row r="399" spans="3:9" s="125" customFormat="1" ht="12.75" customHeight="1">
      <c r="C399" s="77">
        <v>50219</v>
      </c>
      <c r="D399" s="78" t="s">
        <v>1222</v>
      </c>
      <c r="E399" s="79">
        <v>36.517650000000003</v>
      </c>
      <c r="F399" s="80"/>
      <c r="G399" s="128"/>
      <c r="H399" s="128"/>
      <c r="I399" s="128"/>
    </row>
    <row r="400" spans="3:9" s="125" customFormat="1" ht="12.75" customHeight="1">
      <c r="C400" s="77">
        <v>64458</v>
      </c>
      <c r="D400" s="78" t="s">
        <v>2365</v>
      </c>
      <c r="E400" s="79">
        <v>36.199349999999995</v>
      </c>
      <c r="F400" s="80"/>
      <c r="G400" s="128"/>
      <c r="H400" s="128"/>
      <c r="I400" s="128"/>
    </row>
    <row r="401" spans="3:9" s="125" customFormat="1" ht="12.75" customHeight="1">
      <c r="C401" s="77">
        <v>50348</v>
      </c>
      <c r="D401" s="78" t="s">
        <v>304</v>
      </c>
      <c r="E401" s="79">
        <v>35.316899999999997</v>
      </c>
      <c r="F401" s="80"/>
      <c r="G401" s="128"/>
      <c r="H401" s="128"/>
      <c r="I401" s="128"/>
    </row>
    <row r="402" spans="3:9" s="125" customFormat="1" ht="12.75" customHeight="1">
      <c r="C402" s="77">
        <v>52425</v>
      </c>
      <c r="D402" s="78" t="s">
        <v>451</v>
      </c>
      <c r="E402" s="79">
        <v>35.305199999999999</v>
      </c>
      <c r="F402" s="80"/>
      <c r="G402" s="128"/>
      <c r="H402" s="128"/>
      <c r="I402" s="128"/>
    </row>
    <row r="403" spans="3:9" s="125" customFormat="1" ht="12.75" customHeight="1">
      <c r="C403" s="77">
        <v>62222</v>
      </c>
      <c r="D403" s="78" t="s">
        <v>466</v>
      </c>
      <c r="E403" s="79">
        <v>33.895199999999996</v>
      </c>
      <c r="F403" s="80"/>
      <c r="G403" s="128"/>
      <c r="H403" s="128"/>
      <c r="I403" s="128"/>
    </row>
    <row r="404" spans="3:9" s="125" customFormat="1" ht="12.75" customHeight="1">
      <c r="C404" s="77">
        <v>388</v>
      </c>
      <c r="D404" s="78" t="s">
        <v>498</v>
      </c>
      <c r="E404" s="79">
        <v>33.175350000000002</v>
      </c>
      <c r="F404" s="80"/>
      <c r="G404" s="128"/>
      <c r="H404" s="128"/>
      <c r="I404" s="128"/>
    </row>
    <row r="405" spans="3:9" s="125" customFormat="1" ht="12.75" customHeight="1">
      <c r="C405" s="77">
        <v>53645</v>
      </c>
      <c r="D405" s="78" t="s">
        <v>405</v>
      </c>
      <c r="E405" s="79">
        <v>33.155999999999999</v>
      </c>
      <c r="F405" s="80"/>
      <c r="G405" s="128"/>
      <c r="H405" s="128"/>
      <c r="I405" s="128"/>
    </row>
    <row r="406" spans="3:9" s="125" customFormat="1" ht="12.75" customHeight="1">
      <c r="C406" s="77">
        <v>62919</v>
      </c>
      <c r="D406" s="78" t="s">
        <v>1201</v>
      </c>
      <c r="E406" s="79">
        <v>31.821749999999994</v>
      </c>
      <c r="F406" s="80"/>
      <c r="G406" s="128"/>
      <c r="H406" s="128"/>
      <c r="I406" s="128"/>
    </row>
    <row r="407" spans="3:9" s="125" customFormat="1" ht="12.75" customHeight="1">
      <c r="C407" s="77">
        <v>64607</v>
      </c>
      <c r="D407" s="78" t="s">
        <v>3501</v>
      </c>
      <c r="E407" s="79">
        <v>31.625489999999999</v>
      </c>
      <c r="F407" s="80"/>
      <c r="G407" s="128"/>
      <c r="H407" s="128"/>
      <c r="I407" s="128"/>
    </row>
    <row r="408" spans="3:9" s="125" customFormat="1" ht="12.75" customHeight="1">
      <c r="C408" s="77">
        <v>64153</v>
      </c>
      <c r="D408" s="78" t="s">
        <v>2100</v>
      </c>
      <c r="E408" s="79">
        <v>30.832439999999998</v>
      </c>
      <c r="F408" s="80"/>
      <c r="G408" s="128"/>
      <c r="H408" s="128"/>
      <c r="I408" s="128"/>
    </row>
    <row r="409" spans="3:9" s="125" customFormat="1" ht="12.75" customHeight="1">
      <c r="C409" s="77">
        <v>63658</v>
      </c>
      <c r="D409" s="78" t="s">
        <v>1524</v>
      </c>
      <c r="E409" s="79">
        <v>30.410099999999996</v>
      </c>
      <c r="F409" s="80"/>
      <c r="G409" s="128"/>
      <c r="H409" s="128"/>
      <c r="I409" s="128"/>
    </row>
    <row r="410" spans="3:9" s="125" customFormat="1" ht="12.75" customHeight="1">
      <c r="C410" s="77">
        <v>62680</v>
      </c>
      <c r="D410" s="78" t="s">
        <v>525</v>
      </c>
      <c r="E410" s="79">
        <v>29.213549999999998</v>
      </c>
      <c r="F410" s="80"/>
      <c r="G410" s="128"/>
      <c r="H410" s="128"/>
      <c r="I410" s="128"/>
    </row>
    <row r="411" spans="3:9" s="125" customFormat="1" ht="12.75" customHeight="1">
      <c r="C411" s="77">
        <v>61539</v>
      </c>
      <c r="D411" s="78" t="s">
        <v>173</v>
      </c>
      <c r="E411" s="79">
        <v>28.267199999999999</v>
      </c>
      <c r="F411" s="80"/>
      <c r="G411" s="128"/>
      <c r="H411" s="128"/>
      <c r="I411" s="128"/>
    </row>
    <row r="412" spans="3:9" s="125" customFormat="1" ht="12.75" customHeight="1">
      <c r="C412" s="77">
        <v>61495</v>
      </c>
      <c r="D412" s="78" t="s">
        <v>370</v>
      </c>
      <c r="E412" s="79">
        <v>28.0962</v>
      </c>
      <c r="F412" s="80"/>
      <c r="G412" s="128"/>
      <c r="H412" s="128"/>
      <c r="I412" s="128"/>
    </row>
    <row r="413" spans="3:9" s="125" customFormat="1" ht="12.75" customHeight="1">
      <c r="C413" s="77">
        <v>53322</v>
      </c>
      <c r="D413" s="78" t="s">
        <v>303</v>
      </c>
      <c r="E413" s="79">
        <v>26.591850000000001</v>
      </c>
      <c r="F413" s="80"/>
      <c r="G413" s="128"/>
      <c r="H413" s="128"/>
      <c r="I413" s="128"/>
    </row>
    <row r="414" spans="3:9" s="125" customFormat="1" ht="12.75" customHeight="1">
      <c r="C414" s="77">
        <v>62024</v>
      </c>
      <c r="D414" s="78" t="s">
        <v>1435</v>
      </c>
      <c r="E414" s="79">
        <v>26.37135</v>
      </c>
      <c r="F414" s="80"/>
      <c r="G414" s="128"/>
      <c r="H414" s="128"/>
      <c r="I414" s="128"/>
    </row>
    <row r="415" spans="3:9" s="125" customFormat="1" ht="12.75" customHeight="1">
      <c r="C415" s="77">
        <v>384</v>
      </c>
      <c r="D415" s="78" t="s">
        <v>430</v>
      </c>
      <c r="E415" s="79">
        <v>24.530849999999997</v>
      </c>
      <c r="F415" s="80"/>
      <c r="G415" s="128"/>
      <c r="H415" s="128"/>
      <c r="I415" s="128"/>
    </row>
    <row r="416" spans="3:9" s="125" customFormat="1" ht="12.75" customHeight="1">
      <c r="C416" s="77">
        <v>50650</v>
      </c>
      <c r="D416" s="78" t="s">
        <v>217</v>
      </c>
      <c r="E416" s="79">
        <v>24.422369999999997</v>
      </c>
      <c r="F416" s="80"/>
      <c r="G416" s="128"/>
      <c r="H416" s="128"/>
      <c r="I416" s="128"/>
    </row>
    <row r="417" spans="3:9" s="125" customFormat="1" ht="12.75" customHeight="1">
      <c r="C417" s="77">
        <v>62395</v>
      </c>
      <c r="D417" s="78" t="s">
        <v>2221</v>
      </c>
      <c r="E417" s="79">
        <v>24.315629999999999</v>
      </c>
      <c r="F417" s="80"/>
      <c r="G417" s="128"/>
      <c r="H417" s="128"/>
      <c r="I417" s="128"/>
    </row>
    <row r="418" spans="3:9" s="125" customFormat="1" ht="12.75" customHeight="1">
      <c r="C418" s="77">
        <v>63043</v>
      </c>
      <c r="D418" s="78" t="s">
        <v>1238</v>
      </c>
      <c r="E418" s="79">
        <v>23.073749999999997</v>
      </c>
      <c r="F418" s="80"/>
      <c r="G418" s="128"/>
      <c r="H418" s="128"/>
      <c r="I418" s="128"/>
    </row>
    <row r="419" spans="3:9" s="125" customFormat="1" ht="12.75" customHeight="1">
      <c r="C419" s="77">
        <v>63965</v>
      </c>
      <c r="D419" s="78" t="s">
        <v>2039</v>
      </c>
      <c r="E419" s="79">
        <v>22.863599999999998</v>
      </c>
      <c r="F419" s="80"/>
      <c r="G419" s="128"/>
      <c r="H419" s="128"/>
      <c r="I419" s="128"/>
    </row>
    <row r="420" spans="3:9" s="125" customFormat="1" ht="12.75" customHeight="1">
      <c r="C420" s="77">
        <v>63898</v>
      </c>
      <c r="D420" s="78" t="s">
        <v>1427</v>
      </c>
      <c r="E420" s="79">
        <v>22.852799999999995</v>
      </c>
      <c r="F420" s="80"/>
      <c r="G420" s="128"/>
      <c r="H420" s="128"/>
      <c r="I420" s="128"/>
    </row>
    <row r="421" spans="3:9" s="125" customFormat="1" ht="12.75" customHeight="1">
      <c r="C421" s="77">
        <v>61633</v>
      </c>
      <c r="D421" s="78" t="s">
        <v>103</v>
      </c>
      <c r="E421" s="79">
        <v>22.571549999999995</v>
      </c>
      <c r="F421" s="80"/>
      <c r="G421" s="128"/>
      <c r="H421" s="128"/>
      <c r="I421" s="128"/>
    </row>
    <row r="422" spans="3:9" s="125" customFormat="1" ht="12.75" customHeight="1">
      <c r="C422" s="77">
        <v>64241</v>
      </c>
      <c r="D422" s="78" t="s">
        <v>2156</v>
      </c>
      <c r="E422" s="79">
        <v>22.02345</v>
      </c>
      <c r="F422" s="80"/>
      <c r="G422" s="128"/>
      <c r="H422" s="128"/>
      <c r="I422" s="128"/>
    </row>
    <row r="423" spans="3:9" s="125" customFormat="1" ht="12.75" customHeight="1">
      <c r="C423" s="77">
        <v>52335</v>
      </c>
      <c r="D423" s="78" t="s">
        <v>24</v>
      </c>
      <c r="E423" s="79">
        <v>21.491549999999997</v>
      </c>
      <c r="F423" s="80"/>
      <c r="G423" s="128"/>
      <c r="H423" s="128"/>
      <c r="I423" s="128"/>
    </row>
    <row r="424" spans="3:9" s="125" customFormat="1" ht="12.75" customHeight="1">
      <c r="C424" s="77">
        <v>63854</v>
      </c>
      <c r="D424" s="78" t="s">
        <v>1540</v>
      </c>
      <c r="E424" s="79">
        <v>21.154949999999996</v>
      </c>
      <c r="F424" s="80"/>
      <c r="G424" s="128"/>
      <c r="H424" s="128"/>
      <c r="I424" s="128"/>
    </row>
    <row r="425" spans="3:9" s="125" customFormat="1" ht="12.75" customHeight="1">
      <c r="C425" s="77">
        <v>52361</v>
      </c>
      <c r="D425" s="78" t="s">
        <v>184</v>
      </c>
      <c r="E425" s="79">
        <v>21.029970000000002</v>
      </c>
      <c r="F425" s="80"/>
      <c r="G425" s="128"/>
      <c r="H425" s="128"/>
      <c r="I425" s="128"/>
    </row>
    <row r="426" spans="3:9" s="125" customFormat="1" ht="12.75" customHeight="1">
      <c r="C426" s="77">
        <v>61614</v>
      </c>
      <c r="D426" s="78" t="s">
        <v>1223</v>
      </c>
      <c r="E426" s="79">
        <v>20.435849999999999</v>
      </c>
      <c r="F426" s="80"/>
      <c r="G426" s="128"/>
      <c r="H426" s="128"/>
      <c r="I426" s="128"/>
    </row>
    <row r="427" spans="3:9" s="125" customFormat="1" ht="12.75" customHeight="1">
      <c r="C427" s="77">
        <v>60441</v>
      </c>
      <c r="D427" s="78" t="s">
        <v>37</v>
      </c>
      <c r="E427" s="79">
        <v>19.665899999999997</v>
      </c>
      <c r="F427" s="80"/>
      <c r="G427" s="128"/>
      <c r="H427" s="128"/>
      <c r="I427" s="128"/>
    </row>
    <row r="428" spans="3:9" s="125" customFormat="1" ht="12.75" customHeight="1">
      <c r="C428" s="77">
        <v>64428</v>
      </c>
      <c r="D428" s="78" t="s">
        <v>3752</v>
      </c>
      <c r="E428" s="79">
        <v>17.789399999999997</v>
      </c>
      <c r="F428" s="80"/>
      <c r="G428" s="128"/>
      <c r="H428" s="128"/>
      <c r="I428" s="128"/>
    </row>
    <row r="429" spans="3:9" s="125" customFormat="1" ht="12.75" customHeight="1">
      <c r="C429" s="77">
        <v>64242</v>
      </c>
      <c r="D429" s="78" t="s">
        <v>2149</v>
      </c>
      <c r="E429" s="79">
        <v>17.067149999999998</v>
      </c>
      <c r="F429" s="80"/>
      <c r="G429" s="128"/>
      <c r="H429" s="128"/>
      <c r="I429" s="128"/>
    </row>
    <row r="430" spans="3:9" s="125" customFormat="1" ht="12.75" customHeight="1">
      <c r="C430" s="77">
        <v>53906</v>
      </c>
      <c r="D430" s="78" t="s">
        <v>353</v>
      </c>
      <c r="E430" s="79">
        <v>16.298099999999998</v>
      </c>
      <c r="F430" s="80"/>
      <c r="G430" s="128"/>
      <c r="H430" s="128"/>
      <c r="I430" s="128"/>
    </row>
    <row r="431" spans="3:9" s="125" customFormat="1" ht="12.75" customHeight="1">
      <c r="C431" s="77">
        <v>61469</v>
      </c>
      <c r="D431" s="78" t="s">
        <v>306</v>
      </c>
      <c r="E431" s="79">
        <v>16.260749999999998</v>
      </c>
      <c r="F431" s="80"/>
      <c r="G431" s="128"/>
      <c r="H431" s="128"/>
      <c r="I431" s="128"/>
    </row>
    <row r="432" spans="3:9" s="125" customFormat="1" ht="12.75" customHeight="1">
      <c r="C432" s="77">
        <v>62897</v>
      </c>
      <c r="D432" s="78" t="s">
        <v>1158</v>
      </c>
      <c r="E432" s="79">
        <v>16.063649999999999</v>
      </c>
      <c r="F432" s="80"/>
      <c r="G432" s="128"/>
      <c r="H432" s="128"/>
      <c r="I432" s="128"/>
    </row>
    <row r="433" spans="3:9" s="125" customFormat="1" ht="12.75" customHeight="1">
      <c r="C433" s="77">
        <v>64073</v>
      </c>
      <c r="D433" s="78" t="s">
        <v>2194</v>
      </c>
      <c r="E433" s="79">
        <v>15.861149999999999</v>
      </c>
      <c r="F433" s="80"/>
      <c r="G433" s="128"/>
      <c r="H433" s="128"/>
      <c r="I433" s="128"/>
    </row>
    <row r="434" spans="3:9" s="125" customFormat="1" ht="12.75" customHeight="1">
      <c r="C434" s="77">
        <v>53687</v>
      </c>
      <c r="D434" s="78" t="s">
        <v>383</v>
      </c>
      <c r="E434" s="79">
        <v>15.747</v>
      </c>
      <c r="F434" s="80"/>
      <c r="G434" s="128"/>
      <c r="H434" s="128"/>
      <c r="I434" s="128"/>
    </row>
    <row r="435" spans="3:9" s="125" customFormat="1" ht="12.75" customHeight="1">
      <c r="C435" s="77">
        <v>51125</v>
      </c>
      <c r="D435" s="78" t="s">
        <v>122</v>
      </c>
      <c r="E435" s="79">
        <v>15.2424</v>
      </c>
      <c r="F435" s="80"/>
      <c r="G435" s="128"/>
      <c r="H435" s="128"/>
      <c r="I435" s="128"/>
    </row>
    <row r="436" spans="3:9" s="125" customFormat="1" ht="12.75" customHeight="1">
      <c r="C436" s="77">
        <v>63322</v>
      </c>
      <c r="D436" s="78" t="s">
        <v>2377</v>
      </c>
      <c r="E436" s="79">
        <v>15.227549999999999</v>
      </c>
      <c r="F436" s="80"/>
      <c r="G436" s="128"/>
      <c r="H436" s="128"/>
      <c r="I436" s="128"/>
    </row>
    <row r="437" spans="3:9" s="125" customFormat="1" ht="12.75" customHeight="1">
      <c r="C437" s="77">
        <v>63419</v>
      </c>
      <c r="D437" s="78" t="s">
        <v>1408</v>
      </c>
      <c r="E437" s="79">
        <v>15.081749999999998</v>
      </c>
      <c r="F437" s="80"/>
      <c r="G437" s="128"/>
      <c r="H437" s="128"/>
      <c r="I437" s="128"/>
    </row>
    <row r="438" spans="3:9" s="125" customFormat="1" ht="12.75" customHeight="1">
      <c r="C438" s="77">
        <v>64833</v>
      </c>
      <c r="D438" s="78" t="s">
        <v>3763</v>
      </c>
      <c r="E438" s="79">
        <v>14.334299999999999</v>
      </c>
      <c r="F438" s="80"/>
      <c r="G438" s="128"/>
      <c r="H438" s="128"/>
      <c r="I438" s="128"/>
    </row>
    <row r="439" spans="3:9" s="125" customFormat="1" ht="12.75" customHeight="1">
      <c r="C439" s="77">
        <v>64650</v>
      </c>
      <c r="D439" s="78" t="s">
        <v>3604</v>
      </c>
      <c r="E439" s="79">
        <v>14.283899999999999</v>
      </c>
      <c r="F439" s="80"/>
      <c r="G439" s="128"/>
      <c r="H439" s="128"/>
      <c r="I439" s="128"/>
    </row>
    <row r="440" spans="3:9" s="125" customFormat="1" ht="12.75" customHeight="1">
      <c r="C440" s="77">
        <v>5095</v>
      </c>
      <c r="D440" s="78" t="s">
        <v>1245</v>
      </c>
      <c r="E440" s="79">
        <v>14.145</v>
      </c>
      <c r="F440" s="80"/>
      <c r="G440" s="128"/>
      <c r="H440" s="128"/>
      <c r="I440" s="128"/>
    </row>
    <row r="441" spans="3:9" s="125" customFormat="1" ht="12.75" customHeight="1">
      <c r="C441" s="77">
        <v>52052</v>
      </c>
      <c r="D441" s="78" t="s">
        <v>423</v>
      </c>
      <c r="E441" s="79">
        <v>13.78416</v>
      </c>
      <c r="F441" s="80"/>
      <c r="G441" s="128"/>
      <c r="H441" s="128"/>
      <c r="I441" s="128"/>
    </row>
    <row r="442" spans="3:9" s="125" customFormat="1" ht="12.75" customHeight="1">
      <c r="C442" s="77">
        <v>6</v>
      </c>
      <c r="D442" s="78" t="s">
        <v>118</v>
      </c>
      <c r="E442" s="79">
        <v>12.991949999999997</v>
      </c>
      <c r="F442" s="80"/>
      <c r="G442" s="128"/>
      <c r="H442" s="128"/>
      <c r="I442" s="128"/>
    </row>
    <row r="443" spans="3:9" s="125" customFormat="1" ht="12.75" customHeight="1">
      <c r="C443" s="77">
        <v>63365</v>
      </c>
      <c r="D443" s="78" t="s">
        <v>1197</v>
      </c>
      <c r="E443" s="79">
        <v>12.694049999999999</v>
      </c>
      <c r="F443" s="80"/>
      <c r="G443" s="128"/>
      <c r="H443" s="128"/>
      <c r="I443" s="128"/>
    </row>
    <row r="444" spans="3:9" s="125" customFormat="1" ht="12.75" customHeight="1">
      <c r="C444" s="77">
        <v>61448</v>
      </c>
      <c r="D444" s="78" t="s">
        <v>361</v>
      </c>
      <c r="E444" s="79">
        <v>12.652770000000002</v>
      </c>
      <c r="F444" s="80"/>
      <c r="G444" s="128"/>
      <c r="H444" s="128"/>
      <c r="I444" s="128"/>
    </row>
    <row r="445" spans="3:9" s="125" customFormat="1" ht="12.75" customHeight="1">
      <c r="C445" s="77">
        <v>64601</v>
      </c>
      <c r="D445" s="78" t="s">
        <v>3503</v>
      </c>
      <c r="E445" s="79">
        <v>12.444750000000001</v>
      </c>
      <c r="F445" s="80"/>
      <c r="G445" s="128"/>
      <c r="H445" s="128"/>
      <c r="I445" s="128"/>
    </row>
    <row r="446" spans="3:9" s="125" customFormat="1" ht="12.75" customHeight="1">
      <c r="C446" s="77">
        <v>90737</v>
      </c>
      <c r="D446" s="78" t="s">
        <v>534</v>
      </c>
      <c r="E446" s="79">
        <v>11.975339999999999</v>
      </c>
      <c r="F446" s="80"/>
      <c r="G446" s="128"/>
      <c r="H446" s="128"/>
      <c r="I446" s="128"/>
    </row>
    <row r="447" spans="3:9" s="125" customFormat="1" ht="12.75" customHeight="1">
      <c r="C447" s="77">
        <v>293</v>
      </c>
      <c r="D447" s="78" t="s">
        <v>1246</v>
      </c>
      <c r="E447" s="79">
        <v>11.847</v>
      </c>
      <c r="F447" s="80"/>
      <c r="G447" s="128"/>
      <c r="H447" s="128"/>
      <c r="I447" s="128"/>
    </row>
    <row r="448" spans="3:9" s="125" customFormat="1" ht="12.75" customHeight="1">
      <c r="C448" s="77">
        <v>60650</v>
      </c>
      <c r="D448" s="78" t="s">
        <v>196</v>
      </c>
      <c r="E448" s="79">
        <v>11.326049999999999</v>
      </c>
      <c r="F448" s="80"/>
      <c r="G448" s="128"/>
      <c r="H448" s="128"/>
      <c r="I448" s="128"/>
    </row>
    <row r="449" spans="3:13" s="125" customFormat="1" ht="12.75" customHeight="1">
      <c r="C449" s="77">
        <v>5042</v>
      </c>
      <c r="D449" s="78" t="s">
        <v>1218</v>
      </c>
      <c r="E449" s="79">
        <v>10.838249999999999</v>
      </c>
      <c r="F449" s="80"/>
      <c r="G449" s="128"/>
      <c r="H449" s="128"/>
      <c r="I449" s="128"/>
    </row>
    <row r="450" spans="3:13" s="125" customFormat="1" ht="12.75" customHeight="1">
      <c r="C450" s="77">
        <v>64619</v>
      </c>
      <c r="D450" s="78" t="s">
        <v>2326</v>
      </c>
      <c r="E450" s="79">
        <v>9.4553999999999991</v>
      </c>
      <c r="F450" s="80"/>
      <c r="G450" s="128"/>
      <c r="H450" s="128"/>
      <c r="I450" s="128"/>
    </row>
    <row r="451" spans="3:13" s="125" customFormat="1" ht="12.75" customHeight="1">
      <c r="C451" s="77">
        <v>64388</v>
      </c>
      <c r="D451" s="78" t="s">
        <v>2273</v>
      </c>
      <c r="E451" s="79">
        <v>8.5062899999999999</v>
      </c>
      <c r="F451" s="80"/>
      <c r="G451" s="128"/>
      <c r="H451" s="128"/>
      <c r="I451" s="128"/>
    </row>
    <row r="452" spans="3:13" s="125" customFormat="1" ht="12.75" customHeight="1">
      <c r="C452" s="77">
        <v>53600</v>
      </c>
      <c r="D452" s="78" t="s">
        <v>536</v>
      </c>
      <c r="E452" s="79">
        <v>6.8075999999999999</v>
      </c>
      <c r="F452" s="80"/>
      <c r="G452" s="131"/>
      <c r="H452" s="131"/>
      <c r="I452" s="131"/>
    </row>
    <row r="453" spans="3:13" s="125" customFormat="1" ht="12.75" customHeight="1">
      <c r="C453" s="163" t="s">
        <v>461</v>
      </c>
      <c r="D453" s="163"/>
      <c r="E453" s="41">
        <f>SUM(E7:E452)</f>
        <v>358425.77342482161</v>
      </c>
      <c r="F453" s="80"/>
      <c r="G453" s="131"/>
      <c r="H453" s="131"/>
      <c r="I453" s="131"/>
    </row>
    <row r="454" spans="3:13" s="125" customFormat="1" ht="12.75" customHeight="1">
      <c r="C454" s="9"/>
      <c r="D454" s="10"/>
      <c r="E454" s="4"/>
      <c r="F454" s="80"/>
      <c r="G454" s="131"/>
      <c r="H454" s="131"/>
      <c r="I454" s="131"/>
    </row>
    <row r="455" spans="3:13" s="125" customFormat="1" ht="12.75" customHeight="1">
      <c r="C455" s="9"/>
      <c r="D455" s="10"/>
      <c r="E455" s="4"/>
      <c r="F455" s="80"/>
      <c r="G455" s="131"/>
      <c r="H455" s="131"/>
      <c r="I455" s="131"/>
    </row>
    <row r="456" spans="3:13" s="125" customFormat="1" ht="12.75" customHeight="1">
      <c r="C456" s="9"/>
      <c r="D456" s="10"/>
      <c r="E456" s="4"/>
      <c r="F456" s="80"/>
      <c r="G456" s="131"/>
      <c r="H456" s="131"/>
      <c r="I456" s="131"/>
      <c r="K456" s="61"/>
      <c r="L456" s="61"/>
      <c r="M456" s="61"/>
    </row>
    <row r="457" spans="3:13" s="125" customFormat="1" ht="12.75" customHeight="1">
      <c r="C457" s="9"/>
      <c r="D457" s="10"/>
      <c r="E457" s="4"/>
      <c r="F457" s="80"/>
      <c r="G457" s="131"/>
      <c r="H457" s="131"/>
      <c r="I457" s="131"/>
      <c r="K457" s="61"/>
      <c r="L457" s="61"/>
      <c r="M457" s="61"/>
    </row>
    <row r="458" spans="3:13" s="125" customFormat="1" ht="12.75" customHeight="1">
      <c r="C458" s="9"/>
      <c r="D458" s="10"/>
      <c r="E458" s="4"/>
      <c r="F458" s="80"/>
      <c r="G458" s="131"/>
      <c r="H458" s="131"/>
      <c r="I458" s="131"/>
      <c r="K458" s="10"/>
      <c r="L458" s="10"/>
      <c r="M458" s="10"/>
    </row>
    <row r="459" spans="3:13" s="125" customFormat="1" ht="12.75" customHeight="1">
      <c r="C459" s="9"/>
      <c r="D459" s="10"/>
      <c r="E459" s="4"/>
      <c r="F459" s="80"/>
      <c r="G459" s="131"/>
      <c r="H459" s="131"/>
      <c r="I459" s="131"/>
      <c r="K459" s="10"/>
      <c r="L459" s="10"/>
      <c r="M459" s="10"/>
    </row>
    <row r="460" spans="3:13" s="125" customFormat="1" ht="12.75" customHeight="1">
      <c r="C460" s="9"/>
      <c r="D460" s="10"/>
      <c r="E460" s="4"/>
      <c r="F460" s="80"/>
      <c r="G460" s="131"/>
      <c r="H460" s="131"/>
      <c r="I460" s="131"/>
      <c r="K460" s="10"/>
      <c r="L460" s="10"/>
      <c r="M460" s="10"/>
    </row>
    <row r="461" spans="3:13" s="61" customFormat="1" ht="12.75" customHeight="1">
      <c r="C461" s="9"/>
      <c r="D461" s="10"/>
      <c r="E461" s="4"/>
      <c r="F461" s="47"/>
      <c r="G461" s="128"/>
      <c r="H461" s="128"/>
      <c r="I461" s="128"/>
      <c r="K461" s="10"/>
      <c r="L461" s="10"/>
      <c r="M461" s="10"/>
    </row>
    <row r="462" spans="3:13" s="61" customFormat="1" ht="12.75" customHeight="1">
      <c r="C462" s="9"/>
      <c r="D462" s="10"/>
      <c r="E462" s="4"/>
      <c r="F462" s="47"/>
      <c r="G462" s="128"/>
      <c r="H462" s="128"/>
      <c r="I462" s="128"/>
      <c r="K462" s="10"/>
      <c r="L462" s="10"/>
      <c r="M462" s="10"/>
    </row>
    <row r="463" spans="3:13" ht="12.75" customHeight="1">
      <c r="G463" s="88"/>
      <c r="H463" s="88"/>
      <c r="I463" s="88"/>
    </row>
    <row r="464" spans="3:13" ht="12.75" customHeight="1">
      <c r="G464" s="88"/>
      <c r="H464" s="88"/>
      <c r="I464" s="88"/>
    </row>
    <row r="465" spans="7:9" ht="12.75" customHeight="1">
      <c r="G465" s="61"/>
      <c r="H465" s="61"/>
      <c r="I465" s="61"/>
    </row>
  </sheetData>
  <sortState xmlns:xlrd2="http://schemas.microsoft.com/office/spreadsheetml/2017/richdata2" ref="K7:M9">
    <sortCondition descending="1" ref="M7:M9"/>
  </sortState>
  <mergeCells count="8">
    <mergeCell ref="L4:M4"/>
    <mergeCell ref="K10:L10"/>
    <mergeCell ref="C453:D453"/>
    <mergeCell ref="H4:I4"/>
    <mergeCell ref="G15:H15"/>
    <mergeCell ref="G20:I21"/>
    <mergeCell ref="G22:I23"/>
    <mergeCell ref="D4:E4"/>
  </mergeCells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W56"/>
  <sheetViews>
    <sheetView showGridLines="0" topLeftCell="A4" workbookViewId="0">
      <selection activeCell="A4" sqref="A4"/>
    </sheetView>
  </sheetViews>
  <sheetFormatPr baseColWidth="10" defaultRowHeight="15"/>
  <cols>
    <col min="1" max="1" width="5.42578125" style="73" bestFit="1" customWidth="1"/>
    <col min="2" max="2" width="19.140625" bestFit="1" customWidth="1"/>
    <col min="3" max="3" width="33" bestFit="1" customWidth="1"/>
    <col min="4" max="4" width="27" hidden="1" customWidth="1"/>
    <col min="5" max="5" width="13.140625" hidden="1" customWidth="1"/>
    <col min="6" max="6" width="12.5703125" hidden="1" customWidth="1"/>
    <col min="7" max="7" width="13" hidden="1" customWidth="1"/>
    <col min="8" max="8" width="12.42578125" hidden="1" customWidth="1"/>
    <col min="9" max="9" width="14.85546875" hidden="1" customWidth="1"/>
    <col min="10" max="10" width="14.28515625" hidden="1" customWidth="1"/>
    <col min="11" max="11" width="18.28515625" hidden="1" customWidth="1"/>
    <col min="12" max="12" width="17.7109375" hidden="1" customWidth="1"/>
    <col min="13" max="13" width="15.5703125" hidden="1" customWidth="1"/>
    <col min="14" max="14" width="15" hidden="1" customWidth="1"/>
    <col min="15" max="15" width="17.5703125" style="125" hidden="1" customWidth="1"/>
    <col min="16" max="16" width="15" style="125" hidden="1" customWidth="1"/>
    <col min="17" max="17" width="17.28515625" hidden="1" customWidth="1"/>
    <col min="18" max="18" width="9.42578125" style="125" hidden="1" customWidth="1"/>
    <col min="21" max="21" width="11.42578125" style="125"/>
    <col min="22" max="22" width="14.7109375" style="125" bestFit="1" customWidth="1"/>
    <col min="23" max="23" width="11.85546875" bestFit="1" customWidth="1"/>
  </cols>
  <sheetData>
    <row r="1" spans="1:23" s="61" customFormat="1">
      <c r="A1" s="73"/>
      <c r="O1" s="125"/>
      <c r="P1" s="125"/>
      <c r="R1" s="125"/>
      <c r="U1" s="125"/>
      <c r="V1" s="125"/>
    </row>
    <row r="2" spans="1:23" s="61" customFormat="1">
      <c r="A2" s="73"/>
      <c r="B2" s="166" t="s">
        <v>2310</v>
      </c>
      <c r="C2" s="166"/>
      <c r="D2" s="166"/>
      <c r="E2" s="166"/>
      <c r="F2" s="166"/>
      <c r="O2" s="125"/>
      <c r="P2" s="125"/>
      <c r="R2" s="125"/>
      <c r="U2" s="125"/>
      <c r="V2" s="125"/>
    </row>
    <row r="4" spans="1:23">
      <c r="A4" s="76" t="s">
        <v>2317</v>
      </c>
      <c r="B4" s="63" t="s">
        <v>2</v>
      </c>
      <c r="C4" s="63" t="s">
        <v>460</v>
      </c>
      <c r="D4" s="36" t="s">
        <v>2312</v>
      </c>
      <c r="E4" s="36" t="s">
        <v>2313</v>
      </c>
      <c r="F4" s="36" t="s">
        <v>2314</v>
      </c>
      <c r="G4" s="36" t="s">
        <v>2315</v>
      </c>
      <c r="H4" s="36" t="s">
        <v>2316</v>
      </c>
      <c r="I4" s="36" t="s">
        <v>2329</v>
      </c>
      <c r="J4" s="36" t="s">
        <v>2330</v>
      </c>
      <c r="K4" s="36" t="s">
        <v>2405</v>
      </c>
      <c r="L4" s="36" t="s">
        <v>2406</v>
      </c>
      <c r="M4" s="36" t="s">
        <v>2416</v>
      </c>
      <c r="N4" s="36" t="s">
        <v>2417</v>
      </c>
      <c r="O4" s="36" t="s">
        <v>3507</v>
      </c>
      <c r="P4" s="36" t="s">
        <v>3508</v>
      </c>
      <c r="Q4" s="36" t="s">
        <v>3612</v>
      </c>
      <c r="R4" s="36" t="s">
        <v>3613</v>
      </c>
      <c r="S4" s="36" t="s">
        <v>3780</v>
      </c>
      <c r="T4" s="36" t="s">
        <v>3781</v>
      </c>
      <c r="U4" s="36" t="s">
        <v>4720</v>
      </c>
      <c r="V4" s="36" t="s">
        <v>4721</v>
      </c>
    </row>
    <row r="5" spans="1:23">
      <c r="A5" s="77" t="s">
        <v>2318</v>
      </c>
      <c r="B5" s="37">
        <v>53762</v>
      </c>
      <c r="C5" s="38" t="s">
        <v>178</v>
      </c>
      <c r="D5" s="39">
        <v>-20.9817</v>
      </c>
      <c r="E5" s="39">
        <v>8.3699999999999992</v>
      </c>
      <c r="F5" s="39">
        <f>+D5+E5</f>
        <v>-12.611700000000001</v>
      </c>
      <c r="G5" s="79">
        <v>34.79175</v>
      </c>
      <c r="H5" s="122">
        <f>+G5-F5</f>
        <v>47.403449999999999</v>
      </c>
      <c r="I5" s="122">
        <v>816.05100000000004</v>
      </c>
      <c r="J5" s="123">
        <f>+I5</f>
        <v>816.05100000000004</v>
      </c>
      <c r="K5" s="79">
        <v>568.86126000000013</v>
      </c>
      <c r="L5" s="79">
        <f>IF(J5&gt;=0,K5,K5+J5)</f>
        <v>568.86126000000013</v>
      </c>
      <c r="M5" s="79">
        <v>814.79145000000005</v>
      </c>
      <c r="N5" s="86">
        <f>IF(L5&gt;=0,M5,M5+L5)</f>
        <v>814.79145000000005</v>
      </c>
      <c r="O5" s="86">
        <v>52.270200000000003</v>
      </c>
      <c r="P5" s="86">
        <f>IF(N5&gt;=0,O5,O5+N5)</f>
        <v>52.270200000000003</v>
      </c>
      <c r="Q5" s="86">
        <v>1534.7808</v>
      </c>
      <c r="R5" s="86">
        <f>IF(P5&gt;=0,Q5,Q5+P5)</f>
        <v>1534.7808</v>
      </c>
      <c r="S5" s="86">
        <v>2885.4894300000001</v>
      </c>
      <c r="T5" s="86">
        <f>IF(R5&gt;=0,S5,S5+R5)</f>
        <v>2885.4894300000001</v>
      </c>
      <c r="U5" s="86">
        <v>52.269300000000001</v>
      </c>
      <c r="V5" s="86">
        <f>IF(T5&gt;=0,U5,U5+T5)</f>
        <v>52.269300000000001</v>
      </c>
    </row>
    <row r="6" spans="1:23">
      <c r="A6" s="77" t="s">
        <v>2318</v>
      </c>
      <c r="B6" s="37">
        <v>5465</v>
      </c>
      <c r="C6" s="38" t="s">
        <v>327</v>
      </c>
      <c r="D6" s="39">
        <v>-100.94309999999999</v>
      </c>
      <c r="E6" s="39">
        <v>1159.73</v>
      </c>
      <c r="F6" s="39">
        <f t="shared" ref="F6:F11" si="0">+D6+E6</f>
        <v>1058.7869000000001</v>
      </c>
      <c r="G6" s="79">
        <v>-494.68335000000002</v>
      </c>
      <c r="H6" s="122">
        <f>G6</f>
        <v>-494.68335000000002</v>
      </c>
      <c r="I6" s="122">
        <v>2584.6200000000003</v>
      </c>
      <c r="J6" s="123">
        <f>+I6+H6</f>
        <v>2089.9366500000006</v>
      </c>
      <c r="K6" s="79">
        <v>235.46445</v>
      </c>
      <c r="L6" s="79">
        <f t="shared" ref="L6:L32" si="1">IF(J6&gt;=0,K6,K6+J6)</f>
        <v>235.46445</v>
      </c>
      <c r="M6" s="79">
        <v>999.26549999999986</v>
      </c>
      <c r="N6" s="86">
        <f t="shared" ref="N6:N33" si="2">IF(L6&gt;=0,M6,M6+L6)</f>
        <v>999.26549999999986</v>
      </c>
      <c r="O6" s="86">
        <v>269.41005000000001</v>
      </c>
      <c r="P6" s="86">
        <f t="shared" ref="P6:P39" si="3">IF(N6&gt;=0,O6,O6+N6)</f>
        <v>269.41005000000001</v>
      </c>
      <c r="Q6" s="86">
        <v>884.93399999999974</v>
      </c>
      <c r="R6" s="86">
        <f t="shared" ref="R6:R43" si="4">IF(P6&gt;=0,Q6,Q6+P6)</f>
        <v>884.93399999999974</v>
      </c>
      <c r="S6" s="86">
        <v>443.66904</v>
      </c>
      <c r="T6" s="86">
        <f t="shared" ref="T6:T7" si="5">IF(R6&gt;=0,S6,S6+R6)</f>
        <v>443.66904</v>
      </c>
      <c r="U6" s="86">
        <v>369.26549999999997</v>
      </c>
      <c r="V6" s="86">
        <f t="shared" ref="V6:V56" si="6">IF(T6&gt;=0,U6,U6+T6)</f>
        <v>369.26549999999997</v>
      </c>
      <c r="W6" s="125"/>
    </row>
    <row r="7" spans="1:23">
      <c r="A7" s="77" t="s">
        <v>2318</v>
      </c>
      <c r="B7" s="37">
        <v>211</v>
      </c>
      <c r="C7" s="38" t="s">
        <v>185</v>
      </c>
      <c r="D7" s="39">
        <v>-105.81659999999999</v>
      </c>
      <c r="E7" s="39">
        <v>0</v>
      </c>
      <c r="F7" s="39">
        <f t="shared" si="0"/>
        <v>-105.81659999999999</v>
      </c>
      <c r="G7" s="79">
        <v>0</v>
      </c>
      <c r="H7" s="122">
        <f t="shared" ref="H7:H20" si="7">G7+F7</f>
        <v>-105.81659999999999</v>
      </c>
      <c r="I7" s="122">
        <v>384.738</v>
      </c>
      <c r="J7" s="123">
        <f>+I7+H7</f>
        <v>278.92140000000001</v>
      </c>
      <c r="K7" s="79">
        <v>390</v>
      </c>
      <c r="L7" s="79">
        <f t="shared" si="1"/>
        <v>390</v>
      </c>
      <c r="M7" s="79">
        <v>1398.153</v>
      </c>
      <c r="N7" s="86">
        <f t="shared" si="2"/>
        <v>1398.153</v>
      </c>
      <c r="O7" s="86">
        <v>415.29059999999993</v>
      </c>
      <c r="P7" s="86">
        <f t="shared" si="3"/>
        <v>415.29059999999993</v>
      </c>
      <c r="Q7" s="86">
        <v>236.29730999999998</v>
      </c>
      <c r="R7" s="86">
        <f t="shared" si="4"/>
        <v>236.29730999999998</v>
      </c>
      <c r="S7" s="86">
        <v>37.5732</v>
      </c>
      <c r="T7" s="86">
        <f t="shared" si="5"/>
        <v>37.5732</v>
      </c>
      <c r="U7" s="86">
        <v>37.5732</v>
      </c>
      <c r="V7" s="86">
        <f t="shared" si="6"/>
        <v>37.5732</v>
      </c>
      <c r="W7" s="125"/>
    </row>
    <row r="8" spans="1:23">
      <c r="A8" s="77" t="s">
        <v>2318</v>
      </c>
      <c r="B8" s="37">
        <v>50672</v>
      </c>
      <c r="C8" s="38" t="s">
        <v>136</v>
      </c>
      <c r="D8" s="39">
        <v>-137.48039999999997</v>
      </c>
      <c r="E8" s="39">
        <v>0</v>
      </c>
      <c r="F8" s="39">
        <f t="shared" si="0"/>
        <v>-137.48039999999997</v>
      </c>
      <c r="G8" s="79">
        <v>0</v>
      </c>
      <c r="H8" s="122">
        <f t="shared" si="7"/>
        <v>-137.48039999999997</v>
      </c>
      <c r="I8" s="122">
        <v>2145</v>
      </c>
      <c r="J8" s="123">
        <f>+I8+H8</f>
        <v>2007.5196000000001</v>
      </c>
      <c r="K8" s="79">
        <v>0</v>
      </c>
      <c r="L8" s="79">
        <f t="shared" si="1"/>
        <v>0</v>
      </c>
      <c r="M8" s="79">
        <v>0</v>
      </c>
      <c r="N8" s="86">
        <f t="shared" si="2"/>
        <v>0</v>
      </c>
      <c r="O8" s="86">
        <v>0</v>
      </c>
      <c r="P8" s="86">
        <f t="shared" si="3"/>
        <v>0</v>
      </c>
      <c r="Q8" s="86">
        <v>0</v>
      </c>
      <c r="R8" s="132" t="s">
        <v>2263</v>
      </c>
      <c r="S8" s="132" t="s">
        <v>2263</v>
      </c>
      <c r="T8" s="132" t="s">
        <v>2263</v>
      </c>
      <c r="U8" s="132" t="s">
        <v>2263</v>
      </c>
      <c r="V8" s="86" t="str">
        <f t="shared" si="6"/>
        <v>BAJA</v>
      </c>
      <c r="W8" s="125"/>
    </row>
    <row r="9" spans="1:23">
      <c r="A9" s="77" t="s">
        <v>2318</v>
      </c>
      <c r="B9" s="37">
        <v>51778</v>
      </c>
      <c r="C9" s="38" t="s">
        <v>267</v>
      </c>
      <c r="D9" s="39">
        <v>-169.37621999999999</v>
      </c>
      <c r="E9" s="39">
        <v>134.43524999999997</v>
      </c>
      <c r="F9" s="39">
        <f t="shared" si="0"/>
        <v>-34.940970000000021</v>
      </c>
      <c r="G9" s="79">
        <v>398.00897999999995</v>
      </c>
      <c r="H9" s="122">
        <f t="shared" si="7"/>
        <v>363.06800999999996</v>
      </c>
      <c r="I9" s="122">
        <v>5.4809999999999999</v>
      </c>
      <c r="J9" s="123">
        <f>+I9</f>
        <v>5.4809999999999999</v>
      </c>
      <c r="K9" s="79">
        <v>1287.01728</v>
      </c>
      <c r="L9" s="79">
        <f t="shared" si="1"/>
        <v>1287.01728</v>
      </c>
      <c r="M9" s="79">
        <v>914.62559999999996</v>
      </c>
      <c r="N9" s="86">
        <f t="shared" si="2"/>
        <v>914.62559999999996</v>
      </c>
      <c r="O9" s="86">
        <v>261.32957999999996</v>
      </c>
      <c r="P9" s="86">
        <f t="shared" si="3"/>
        <v>261.32957999999996</v>
      </c>
      <c r="Q9" s="86">
        <v>729.50984999999991</v>
      </c>
      <c r="R9" s="86">
        <f t="shared" si="4"/>
        <v>729.50984999999991</v>
      </c>
      <c r="S9" s="86">
        <v>944.83746000000008</v>
      </c>
      <c r="T9" s="86">
        <f t="shared" ref="T9:T11" si="8">IF(R9&gt;=0,S9,S9+R9)</f>
        <v>944.83746000000008</v>
      </c>
      <c r="U9" s="86">
        <v>573.90410999999995</v>
      </c>
      <c r="V9" s="86">
        <f t="shared" si="6"/>
        <v>573.90410999999995</v>
      </c>
      <c r="W9" s="125"/>
    </row>
    <row r="10" spans="1:23">
      <c r="A10" s="77" t="s">
        <v>2318</v>
      </c>
      <c r="B10" s="37">
        <v>63215</v>
      </c>
      <c r="C10" s="38" t="s">
        <v>1441</v>
      </c>
      <c r="D10" s="39">
        <v>-476.63909999999993</v>
      </c>
      <c r="E10" s="39">
        <v>0</v>
      </c>
      <c r="F10" s="39">
        <f t="shared" si="0"/>
        <v>-476.63909999999993</v>
      </c>
      <c r="G10" s="79">
        <v>0</v>
      </c>
      <c r="H10" s="122">
        <f t="shared" si="7"/>
        <v>-476.63909999999993</v>
      </c>
      <c r="I10" s="122">
        <v>195</v>
      </c>
      <c r="J10" s="123">
        <f>+I10+H10</f>
        <v>-281.63909999999993</v>
      </c>
      <c r="K10" s="79">
        <v>726.62916000000007</v>
      </c>
      <c r="L10" s="79">
        <f t="shared" si="1"/>
        <v>444.99006000000014</v>
      </c>
      <c r="M10" s="79">
        <v>0</v>
      </c>
      <c r="N10" s="86">
        <f t="shared" si="2"/>
        <v>0</v>
      </c>
      <c r="O10" s="86">
        <v>767.69460000000004</v>
      </c>
      <c r="P10" s="86">
        <f t="shared" si="3"/>
        <v>767.69460000000004</v>
      </c>
      <c r="Q10" s="86">
        <v>111.60474000000001</v>
      </c>
      <c r="R10" s="86">
        <f t="shared" si="4"/>
        <v>111.60474000000001</v>
      </c>
      <c r="S10" s="86">
        <v>263.33999999999997</v>
      </c>
      <c r="T10" s="86">
        <f t="shared" si="8"/>
        <v>263.33999999999997</v>
      </c>
      <c r="U10" s="86">
        <v>992.63297999999998</v>
      </c>
      <c r="V10" s="86">
        <f t="shared" si="6"/>
        <v>992.63297999999998</v>
      </c>
      <c r="W10" s="125"/>
    </row>
    <row r="11" spans="1:23">
      <c r="A11" s="77" t="s">
        <v>2318</v>
      </c>
      <c r="B11" s="37">
        <v>62742</v>
      </c>
      <c r="C11" s="38" t="s">
        <v>876</v>
      </c>
      <c r="D11" s="39">
        <v>-722.25122999999985</v>
      </c>
      <c r="E11" s="39">
        <v>14.984999999999999</v>
      </c>
      <c r="F11" s="39">
        <f t="shared" si="0"/>
        <v>-707.26622999999984</v>
      </c>
      <c r="G11" s="79">
        <v>335.24054999999998</v>
      </c>
      <c r="H11" s="122">
        <f t="shared" si="7"/>
        <v>-372.02567999999985</v>
      </c>
      <c r="I11" s="122">
        <v>1420.8359999999998</v>
      </c>
      <c r="J11" s="123">
        <f>+I11+H11</f>
        <v>1048.81032</v>
      </c>
      <c r="K11" s="79">
        <v>633.48599999999999</v>
      </c>
      <c r="L11" s="79">
        <f t="shared" si="1"/>
        <v>633.48599999999999</v>
      </c>
      <c r="M11" s="79">
        <v>633.48599999999999</v>
      </c>
      <c r="N11" s="86">
        <f t="shared" si="2"/>
        <v>633.48599999999999</v>
      </c>
      <c r="O11" s="86">
        <v>923.55554999999993</v>
      </c>
      <c r="P11" s="86">
        <f t="shared" si="3"/>
        <v>923.55554999999993</v>
      </c>
      <c r="Q11" s="86">
        <v>618.50099999999998</v>
      </c>
      <c r="R11" s="86">
        <f t="shared" si="4"/>
        <v>618.50099999999998</v>
      </c>
      <c r="S11" s="86">
        <v>769.6480499999999</v>
      </c>
      <c r="T11" s="86">
        <f t="shared" si="8"/>
        <v>769.6480499999999</v>
      </c>
      <c r="U11" s="86">
        <v>691.57889999999998</v>
      </c>
      <c r="V11" s="86">
        <f t="shared" si="6"/>
        <v>691.57889999999998</v>
      </c>
      <c r="W11" s="125"/>
    </row>
    <row r="12" spans="1:23" s="61" customFormat="1">
      <c r="A12" s="77" t="s">
        <v>2319</v>
      </c>
      <c r="B12" s="37">
        <v>63177</v>
      </c>
      <c r="C12" s="38" t="s">
        <v>1210</v>
      </c>
      <c r="D12" s="39">
        <v>0</v>
      </c>
      <c r="E12" s="39">
        <v>-46.721249999999991</v>
      </c>
      <c r="F12" s="39">
        <v>-46.721249999999991</v>
      </c>
      <c r="G12" s="79">
        <v>0</v>
      </c>
      <c r="H12" s="122">
        <f t="shared" si="7"/>
        <v>-46.721249999999991</v>
      </c>
      <c r="I12" s="122">
        <v>0</v>
      </c>
      <c r="J12" s="123">
        <f>+I12+H12</f>
        <v>-46.721249999999991</v>
      </c>
      <c r="K12" s="79">
        <v>0</v>
      </c>
      <c r="L12" s="124">
        <f t="shared" si="1"/>
        <v>-46.721249999999991</v>
      </c>
      <c r="M12" s="79">
        <v>0</v>
      </c>
      <c r="N12" s="86">
        <f t="shared" si="2"/>
        <v>-46.721249999999991</v>
      </c>
      <c r="O12" s="86">
        <v>0</v>
      </c>
      <c r="P12" s="86">
        <f t="shared" si="3"/>
        <v>-46.721249999999991</v>
      </c>
      <c r="Q12" s="86">
        <v>0</v>
      </c>
      <c r="R12" s="132" t="s">
        <v>2263</v>
      </c>
      <c r="S12" s="132" t="s">
        <v>2263</v>
      </c>
      <c r="T12" s="132" t="s">
        <v>2263</v>
      </c>
      <c r="U12" s="132" t="s">
        <v>2263</v>
      </c>
      <c r="V12" s="86" t="str">
        <f t="shared" si="6"/>
        <v>BAJA</v>
      </c>
      <c r="W12" s="125"/>
    </row>
    <row r="13" spans="1:23" s="61" customFormat="1">
      <c r="A13" s="77" t="s">
        <v>2319</v>
      </c>
      <c r="B13" s="37">
        <v>52821</v>
      </c>
      <c r="C13" s="38" t="s">
        <v>354</v>
      </c>
      <c r="D13" s="39">
        <v>0</v>
      </c>
      <c r="E13" s="39">
        <v>-105.83061000000001</v>
      </c>
      <c r="F13" s="39">
        <v>-105.83061000000001</v>
      </c>
      <c r="G13" s="79">
        <v>251.77188000000001</v>
      </c>
      <c r="H13" s="122">
        <f t="shared" si="7"/>
        <v>145.94127</v>
      </c>
      <c r="I13" s="122">
        <v>320.85300000000001</v>
      </c>
      <c r="J13" s="123">
        <f>+I13</f>
        <v>320.85300000000001</v>
      </c>
      <c r="K13" s="79">
        <v>620.43464999999992</v>
      </c>
      <c r="L13" s="79">
        <f t="shared" si="1"/>
        <v>620.43464999999992</v>
      </c>
      <c r="M13" s="79">
        <v>1890.83826</v>
      </c>
      <c r="N13" s="86">
        <f t="shared" si="2"/>
        <v>1890.83826</v>
      </c>
      <c r="O13" s="86">
        <v>1330.66077</v>
      </c>
      <c r="P13" s="86">
        <f t="shared" si="3"/>
        <v>1330.66077</v>
      </c>
      <c r="Q13" s="86">
        <v>263.31569999999999</v>
      </c>
      <c r="R13" s="86">
        <f t="shared" si="4"/>
        <v>263.31569999999999</v>
      </c>
      <c r="S13" s="86">
        <v>216.10299000000001</v>
      </c>
      <c r="T13" s="86">
        <f t="shared" ref="T13:T17" si="9">IF(R13&gt;=0,S13,S13+R13)</f>
        <v>216.10299000000001</v>
      </c>
      <c r="U13" s="86">
        <v>247.82805000000002</v>
      </c>
      <c r="V13" s="86">
        <f t="shared" si="6"/>
        <v>247.82805000000002</v>
      </c>
      <c r="W13" s="125"/>
    </row>
    <row r="14" spans="1:23" s="61" customFormat="1">
      <c r="A14" s="77" t="s">
        <v>2319</v>
      </c>
      <c r="B14" s="37">
        <v>6825</v>
      </c>
      <c r="C14" s="38" t="s">
        <v>61</v>
      </c>
      <c r="D14" s="39">
        <v>0</v>
      </c>
      <c r="E14" s="39">
        <v>-161.84100000000001</v>
      </c>
      <c r="F14" s="39">
        <v>-161.84100000000001</v>
      </c>
      <c r="G14" s="79">
        <v>367.84305000000001</v>
      </c>
      <c r="H14" s="122">
        <f t="shared" si="7"/>
        <v>206.00205</v>
      </c>
      <c r="I14" s="122">
        <v>28.481999999999999</v>
      </c>
      <c r="J14" s="123">
        <f>+I14</f>
        <v>28.481999999999999</v>
      </c>
      <c r="K14" s="79">
        <v>14.986349999999998</v>
      </c>
      <c r="L14" s="79">
        <f t="shared" si="1"/>
        <v>14.986349999999998</v>
      </c>
      <c r="M14" s="79">
        <v>471.38085000000001</v>
      </c>
      <c r="N14" s="86">
        <f t="shared" si="2"/>
        <v>471.38085000000001</v>
      </c>
      <c r="O14" s="86">
        <v>349.48896000000002</v>
      </c>
      <c r="P14" s="86">
        <f t="shared" si="3"/>
        <v>349.48896000000002</v>
      </c>
      <c r="Q14" s="86">
        <v>448.09635000000003</v>
      </c>
      <c r="R14" s="86">
        <f t="shared" si="4"/>
        <v>448.09635000000003</v>
      </c>
      <c r="S14" s="86">
        <v>14.986349999999998</v>
      </c>
      <c r="T14" s="86">
        <f t="shared" si="9"/>
        <v>14.986349999999998</v>
      </c>
      <c r="U14" s="86">
        <v>508.14195000000001</v>
      </c>
      <c r="V14" s="86">
        <f t="shared" si="6"/>
        <v>508.14195000000001</v>
      </c>
      <c r="W14" s="125"/>
    </row>
    <row r="15" spans="1:23" s="61" customFormat="1">
      <c r="A15" s="77" t="s">
        <v>2319</v>
      </c>
      <c r="B15" s="37">
        <v>60367</v>
      </c>
      <c r="C15" s="38" t="s">
        <v>9</v>
      </c>
      <c r="D15" s="39">
        <v>0</v>
      </c>
      <c r="E15" s="39">
        <v>-222.80939999999998</v>
      </c>
      <c r="F15" s="39">
        <v>-222.80939999999998</v>
      </c>
      <c r="G15" s="79">
        <v>71.153099999999995</v>
      </c>
      <c r="H15" s="122">
        <f t="shared" si="7"/>
        <v>-151.65629999999999</v>
      </c>
      <c r="I15" s="122">
        <v>39.134999999999998</v>
      </c>
      <c r="J15" s="123">
        <f t="shared" ref="J15:J26" si="10">+I15+H15</f>
        <v>-112.5213</v>
      </c>
      <c r="K15" s="79">
        <v>35.576549999999997</v>
      </c>
      <c r="L15" s="124">
        <f t="shared" si="1"/>
        <v>-76.944749999999999</v>
      </c>
      <c r="M15" s="79">
        <v>1985.57655</v>
      </c>
      <c r="N15" s="86">
        <f t="shared" si="2"/>
        <v>1908.6318000000001</v>
      </c>
      <c r="O15" s="86">
        <v>35.576549999999997</v>
      </c>
      <c r="P15" s="86">
        <f t="shared" si="3"/>
        <v>35.576549999999997</v>
      </c>
      <c r="Q15" s="86">
        <v>627.9996000000001</v>
      </c>
      <c r="R15" s="86">
        <f t="shared" si="4"/>
        <v>627.9996000000001</v>
      </c>
      <c r="S15" s="86">
        <v>1833.4357500000001</v>
      </c>
      <c r="T15" s="86">
        <f t="shared" si="9"/>
        <v>1833.4357500000001</v>
      </c>
      <c r="U15" s="86">
        <v>975</v>
      </c>
      <c r="V15" s="86">
        <f t="shared" si="6"/>
        <v>975</v>
      </c>
      <c r="W15" s="125"/>
    </row>
    <row r="16" spans="1:23" s="61" customFormat="1">
      <c r="A16" s="77" t="s">
        <v>2320</v>
      </c>
      <c r="B16" s="77">
        <v>52530</v>
      </c>
      <c r="C16" s="78" t="s">
        <v>435</v>
      </c>
      <c r="D16" s="79">
        <v>0</v>
      </c>
      <c r="E16" s="79">
        <v>0</v>
      </c>
      <c r="F16" s="79">
        <v>0</v>
      </c>
      <c r="G16" s="79">
        <v>-3.0122999999998044</v>
      </c>
      <c r="H16" s="79">
        <f t="shared" si="7"/>
        <v>-3.0122999999998044</v>
      </c>
      <c r="I16" s="79">
        <v>502.06500000000005</v>
      </c>
      <c r="J16" s="86">
        <f t="shared" si="10"/>
        <v>499.05270000000024</v>
      </c>
      <c r="K16" s="79">
        <v>1234.4944200000002</v>
      </c>
      <c r="L16" s="79">
        <f t="shared" si="1"/>
        <v>1234.4944200000002</v>
      </c>
      <c r="M16" s="79">
        <v>2143.8938999999996</v>
      </c>
      <c r="N16" s="86">
        <f t="shared" si="2"/>
        <v>2143.8938999999996</v>
      </c>
      <c r="O16" s="86">
        <v>1625.8660199999999</v>
      </c>
      <c r="P16" s="86">
        <f t="shared" si="3"/>
        <v>1625.8660199999999</v>
      </c>
      <c r="Q16" s="86">
        <v>2282.6958600000003</v>
      </c>
      <c r="R16" s="86">
        <f t="shared" si="4"/>
        <v>2282.6958600000003</v>
      </c>
      <c r="S16" s="86">
        <v>3074.4177600000003</v>
      </c>
      <c r="T16" s="86">
        <f t="shared" si="9"/>
        <v>3074.4177600000003</v>
      </c>
      <c r="U16" s="86">
        <v>707.34014999999999</v>
      </c>
      <c r="V16" s="86">
        <f t="shared" si="6"/>
        <v>707.34014999999999</v>
      </c>
      <c r="W16" s="125"/>
    </row>
    <row r="17" spans="1:23" s="61" customFormat="1">
      <c r="A17" s="77" t="s">
        <v>2320</v>
      </c>
      <c r="B17" s="77">
        <v>62783</v>
      </c>
      <c r="C17" s="78" t="s">
        <v>535</v>
      </c>
      <c r="D17" s="79">
        <v>0</v>
      </c>
      <c r="E17" s="79">
        <v>0</v>
      </c>
      <c r="F17" s="79">
        <v>0</v>
      </c>
      <c r="G17" s="79">
        <v>-15.255450000000025</v>
      </c>
      <c r="H17" s="79">
        <f t="shared" si="7"/>
        <v>-15.255450000000025</v>
      </c>
      <c r="I17" s="79">
        <v>1249.5749999999998</v>
      </c>
      <c r="J17" s="86">
        <f t="shared" si="10"/>
        <v>1234.3195499999997</v>
      </c>
      <c r="K17" s="79">
        <v>497.98644000000002</v>
      </c>
      <c r="L17" s="79">
        <f t="shared" si="1"/>
        <v>497.98644000000002</v>
      </c>
      <c r="M17" s="79">
        <v>1139.8956600000001</v>
      </c>
      <c r="N17" s="86">
        <f t="shared" si="2"/>
        <v>1139.8956600000001</v>
      </c>
      <c r="O17" s="86">
        <v>2548.6606499999998</v>
      </c>
      <c r="P17" s="86">
        <f t="shared" si="3"/>
        <v>2548.6606499999998</v>
      </c>
      <c r="Q17" s="86">
        <v>1593.3246300000001</v>
      </c>
      <c r="R17" s="86">
        <f t="shared" si="4"/>
        <v>1593.3246300000001</v>
      </c>
      <c r="S17" s="86">
        <v>19712.292345600003</v>
      </c>
      <c r="T17" s="86">
        <f t="shared" si="9"/>
        <v>19712.292345600003</v>
      </c>
      <c r="U17" s="86">
        <v>604.99175999999989</v>
      </c>
      <c r="V17" s="86">
        <f t="shared" si="6"/>
        <v>604.99175999999989</v>
      </c>
      <c r="W17" s="125"/>
    </row>
    <row r="18" spans="1:23" s="61" customFormat="1">
      <c r="A18" s="77" t="s">
        <v>2320</v>
      </c>
      <c r="B18" s="77">
        <v>53013</v>
      </c>
      <c r="C18" s="78" t="s">
        <v>214</v>
      </c>
      <c r="D18" s="79">
        <v>0</v>
      </c>
      <c r="E18" s="79">
        <v>0</v>
      </c>
      <c r="F18" s="79">
        <v>0</v>
      </c>
      <c r="G18" s="79">
        <v>-41.784959999999998</v>
      </c>
      <c r="H18" s="79">
        <f t="shared" si="7"/>
        <v>-41.784959999999998</v>
      </c>
      <c r="I18" s="79">
        <v>13.148999999999999</v>
      </c>
      <c r="J18" s="86">
        <f t="shared" si="10"/>
        <v>-28.635959999999997</v>
      </c>
      <c r="K18" s="79">
        <v>11.954700000000001</v>
      </c>
      <c r="L18" s="124">
        <f t="shared" si="1"/>
        <v>-16.681259999999995</v>
      </c>
      <c r="M18" s="79">
        <v>0</v>
      </c>
      <c r="N18" s="86">
        <f t="shared" si="2"/>
        <v>-16.681259999999995</v>
      </c>
      <c r="O18" s="86">
        <v>0</v>
      </c>
      <c r="P18" s="86">
        <f t="shared" si="3"/>
        <v>-16.681259999999995</v>
      </c>
      <c r="Q18" s="86">
        <v>0</v>
      </c>
      <c r="R18" s="132" t="s">
        <v>2263</v>
      </c>
      <c r="S18" s="132" t="s">
        <v>2263</v>
      </c>
      <c r="T18" s="132" t="s">
        <v>2263</v>
      </c>
      <c r="U18" s="132" t="s">
        <v>2263</v>
      </c>
      <c r="V18" s="86" t="str">
        <f t="shared" si="6"/>
        <v>BAJA</v>
      </c>
      <c r="W18" s="125"/>
    </row>
    <row r="19" spans="1:23" s="61" customFormat="1">
      <c r="A19" s="77" t="s">
        <v>2320</v>
      </c>
      <c r="B19" s="77">
        <v>63946</v>
      </c>
      <c r="C19" s="78" t="s">
        <v>2023</v>
      </c>
      <c r="D19" s="79">
        <v>0</v>
      </c>
      <c r="E19" s="79">
        <v>0</v>
      </c>
      <c r="F19" s="79">
        <v>0</v>
      </c>
      <c r="G19" s="79">
        <v>-238.62041999999997</v>
      </c>
      <c r="H19" s="79">
        <f t="shared" si="7"/>
        <v>-238.62041999999997</v>
      </c>
      <c r="I19" s="79">
        <v>282.012</v>
      </c>
      <c r="J19" s="86">
        <f t="shared" si="10"/>
        <v>43.391580000000033</v>
      </c>
      <c r="K19" s="79">
        <v>662.38794000000007</v>
      </c>
      <c r="L19" s="79">
        <f t="shared" si="1"/>
        <v>662.38794000000007</v>
      </c>
      <c r="M19" s="79">
        <v>70.591949999999855</v>
      </c>
      <c r="N19" s="86">
        <f t="shared" si="2"/>
        <v>70.591949999999855</v>
      </c>
      <c r="O19" s="86">
        <v>496.34553</v>
      </c>
      <c r="P19" s="86">
        <f t="shared" si="3"/>
        <v>496.34553</v>
      </c>
      <c r="Q19" s="86">
        <v>2432.2125300000002</v>
      </c>
      <c r="R19" s="86">
        <f t="shared" si="4"/>
        <v>2432.2125300000002</v>
      </c>
      <c r="S19" s="86">
        <v>931.0644299999999</v>
      </c>
      <c r="T19" s="86">
        <f t="shared" ref="T19" si="11">IF(R19&gt;=0,S19,S19+R19)</f>
        <v>931.0644299999999</v>
      </c>
      <c r="U19" s="86">
        <v>498.26747999999998</v>
      </c>
      <c r="V19" s="86">
        <f t="shared" si="6"/>
        <v>498.26747999999998</v>
      </c>
      <c r="W19" s="125"/>
    </row>
    <row r="20" spans="1:23">
      <c r="A20" s="77" t="s">
        <v>2320</v>
      </c>
      <c r="B20" s="77">
        <v>62780</v>
      </c>
      <c r="C20" s="78" t="s">
        <v>913</v>
      </c>
      <c r="D20" s="79">
        <v>0</v>
      </c>
      <c r="E20" s="79">
        <v>0</v>
      </c>
      <c r="F20" s="79">
        <v>0</v>
      </c>
      <c r="G20" s="79">
        <v>-585</v>
      </c>
      <c r="H20" s="79">
        <f t="shared" si="7"/>
        <v>-585</v>
      </c>
      <c r="I20" s="79">
        <v>0</v>
      </c>
      <c r="J20" s="86">
        <f t="shared" si="10"/>
        <v>-585</v>
      </c>
      <c r="K20" s="79">
        <v>0</v>
      </c>
      <c r="L20" s="124">
        <f t="shared" si="1"/>
        <v>-585</v>
      </c>
      <c r="M20" s="79">
        <v>0</v>
      </c>
      <c r="N20" s="86">
        <f t="shared" si="2"/>
        <v>-585</v>
      </c>
      <c r="O20" s="86">
        <v>0</v>
      </c>
      <c r="P20" s="86">
        <f t="shared" si="3"/>
        <v>-585</v>
      </c>
      <c r="Q20" s="86">
        <v>0</v>
      </c>
      <c r="R20" s="132" t="s">
        <v>2263</v>
      </c>
      <c r="S20" s="132" t="s">
        <v>2263</v>
      </c>
      <c r="T20" s="132" t="s">
        <v>2263</v>
      </c>
      <c r="U20" s="132" t="s">
        <v>2263</v>
      </c>
      <c r="V20" s="86" t="str">
        <f t="shared" si="6"/>
        <v>BAJA</v>
      </c>
      <c r="W20" s="125"/>
    </row>
    <row r="21" spans="1:23">
      <c r="A21" s="77" t="s">
        <v>2328</v>
      </c>
      <c r="B21" s="77">
        <v>5412</v>
      </c>
      <c r="C21" s="78" t="s">
        <v>442</v>
      </c>
      <c r="D21" s="79">
        <v>0</v>
      </c>
      <c r="E21" s="79">
        <v>0</v>
      </c>
      <c r="F21" s="79">
        <v>0</v>
      </c>
      <c r="G21" s="79">
        <v>0</v>
      </c>
      <c r="H21" s="79">
        <v>0</v>
      </c>
      <c r="I21" s="79">
        <v>-43.122</v>
      </c>
      <c r="J21" s="86">
        <f t="shared" si="10"/>
        <v>-43.122</v>
      </c>
      <c r="K21" s="79">
        <v>36.285299999999999</v>
      </c>
      <c r="L21" s="124">
        <f t="shared" si="1"/>
        <v>-6.8367000000000004</v>
      </c>
      <c r="M21" s="79">
        <v>186.3639</v>
      </c>
      <c r="N21" s="86">
        <f t="shared" si="2"/>
        <v>179.52719999999999</v>
      </c>
      <c r="O21" s="86">
        <v>274.15449000000001</v>
      </c>
      <c r="P21" s="86">
        <f t="shared" si="3"/>
        <v>274.15449000000001</v>
      </c>
      <c r="Q21" s="86">
        <v>610.98209999999995</v>
      </c>
      <c r="R21" s="86">
        <f t="shared" si="4"/>
        <v>610.98209999999995</v>
      </c>
      <c r="S21" s="86">
        <v>186.36765</v>
      </c>
      <c r="T21" s="86">
        <f t="shared" ref="T21:T22" si="12">IF(R21&gt;=0,S21,S21+R21)</f>
        <v>186.36765</v>
      </c>
      <c r="U21" s="86">
        <v>3936.2853</v>
      </c>
      <c r="V21" s="86">
        <f t="shared" si="6"/>
        <v>3936.2853</v>
      </c>
      <c r="W21" s="125"/>
    </row>
    <row r="22" spans="1:23">
      <c r="A22" s="77" t="s">
        <v>2328</v>
      </c>
      <c r="B22" s="77">
        <v>52406</v>
      </c>
      <c r="C22" s="78" t="s">
        <v>84</v>
      </c>
      <c r="D22" s="79">
        <v>0</v>
      </c>
      <c r="E22" s="79">
        <v>0</v>
      </c>
      <c r="F22" s="79">
        <v>0</v>
      </c>
      <c r="G22" s="79">
        <v>0</v>
      </c>
      <c r="H22" s="79">
        <v>0</v>
      </c>
      <c r="I22" s="79">
        <v>-63.366</v>
      </c>
      <c r="J22" s="86">
        <f t="shared" si="10"/>
        <v>-63.366</v>
      </c>
      <c r="K22" s="79">
        <v>708.93380999999999</v>
      </c>
      <c r="L22" s="79">
        <f t="shared" si="1"/>
        <v>645.56781000000001</v>
      </c>
      <c r="M22" s="79">
        <v>912.43439999999998</v>
      </c>
      <c r="N22" s="86">
        <f t="shared" si="2"/>
        <v>912.43439999999998</v>
      </c>
      <c r="O22" s="86">
        <v>152.69309999999999</v>
      </c>
      <c r="P22" s="86">
        <f t="shared" si="3"/>
        <v>152.69309999999999</v>
      </c>
      <c r="Q22" s="86">
        <v>730.05047999999999</v>
      </c>
      <c r="R22" s="86">
        <f t="shared" si="4"/>
        <v>730.05047999999999</v>
      </c>
      <c r="S22" s="86">
        <v>786.79769999999996</v>
      </c>
      <c r="T22" s="86">
        <f t="shared" si="12"/>
        <v>786.79769999999996</v>
      </c>
      <c r="U22" s="86">
        <v>430.28465999999997</v>
      </c>
      <c r="V22" s="86">
        <f t="shared" si="6"/>
        <v>430.28465999999997</v>
      </c>
      <c r="W22" s="125"/>
    </row>
    <row r="23" spans="1:23">
      <c r="A23" s="77" t="s">
        <v>2328</v>
      </c>
      <c r="B23" s="77">
        <v>125</v>
      </c>
      <c r="C23" s="78" t="s">
        <v>227</v>
      </c>
      <c r="D23" s="79">
        <v>0</v>
      </c>
      <c r="E23" s="79">
        <v>0</v>
      </c>
      <c r="F23" s="79">
        <v>0</v>
      </c>
      <c r="G23" s="79">
        <v>0</v>
      </c>
      <c r="H23" s="79">
        <v>0</v>
      </c>
      <c r="I23" s="79">
        <v>-83.780999999999992</v>
      </c>
      <c r="J23" s="86">
        <f t="shared" si="10"/>
        <v>-83.780999999999992</v>
      </c>
      <c r="K23" s="79">
        <v>13.235999999999999</v>
      </c>
      <c r="L23" s="124">
        <f t="shared" si="1"/>
        <v>-70.544999999999987</v>
      </c>
      <c r="M23" s="79">
        <v>0</v>
      </c>
      <c r="N23" s="86">
        <f t="shared" si="2"/>
        <v>-70.544999999999987</v>
      </c>
      <c r="O23" s="86">
        <v>0</v>
      </c>
      <c r="P23" s="86">
        <f t="shared" si="3"/>
        <v>-70.544999999999987</v>
      </c>
      <c r="Q23" s="86">
        <v>0</v>
      </c>
      <c r="R23" s="132" t="s">
        <v>2263</v>
      </c>
      <c r="S23" s="132" t="s">
        <v>2263</v>
      </c>
      <c r="T23" s="132" t="s">
        <v>2263</v>
      </c>
      <c r="U23" s="132" t="s">
        <v>2263</v>
      </c>
      <c r="V23" s="86" t="str">
        <f t="shared" si="6"/>
        <v>BAJA</v>
      </c>
      <c r="W23" s="125"/>
    </row>
    <row r="24" spans="1:23">
      <c r="A24" s="77" t="s">
        <v>2328</v>
      </c>
      <c r="B24" s="77">
        <v>53022</v>
      </c>
      <c r="C24" s="78" t="s">
        <v>2225</v>
      </c>
      <c r="D24" s="79">
        <v>0</v>
      </c>
      <c r="E24" s="79">
        <v>0</v>
      </c>
      <c r="F24" s="79">
        <v>0</v>
      </c>
      <c r="G24" s="79">
        <v>0</v>
      </c>
      <c r="H24" s="79">
        <v>0</v>
      </c>
      <c r="I24" s="79">
        <v>-198.97499999999999</v>
      </c>
      <c r="J24" s="86">
        <f t="shared" si="10"/>
        <v>-198.97499999999999</v>
      </c>
      <c r="K24" s="79">
        <v>188.47200000000001</v>
      </c>
      <c r="L24" s="124">
        <f t="shared" si="1"/>
        <v>-10.502999999999986</v>
      </c>
      <c r="M24" s="79">
        <v>0</v>
      </c>
      <c r="N24" s="86">
        <f t="shared" si="2"/>
        <v>-10.502999999999986</v>
      </c>
      <c r="O24" s="86">
        <v>0</v>
      </c>
      <c r="P24" s="86">
        <f t="shared" si="3"/>
        <v>-10.502999999999986</v>
      </c>
      <c r="Q24" s="86">
        <v>0</v>
      </c>
      <c r="R24" s="86">
        <f t="shared" si="4"/>
        <v>-10.502999999999986</v>
      </c>
      <c r="S24" s="86">
        <v>0</v>
      </c>
      <c r="T24" s="86">
        <f t="shared" ref="T24:T29" si="13">IF(R24&gt;=0,S24,S24+R24)</f>
        <v>-10.502999999999986</v>
      </c>
      <c r="U24" s="86">
        <v>0</v>
      </c>
      <c r="V24" s="86">
        <f t="shared" si="6"/>
        <v>-10.502999999999986</v>
      </c>
      <c r="W24" s="125"/>
    </row>
    <row r="25" spans="1:23">
      <c r="A25" s="77" t="s">
        <v>2328</v>
      </c>
      <c r="B25" s="77">
        <v>52557</v>
      </c>
      <c r="C25" s="78" t="s">
        <v>283</v>
      </c>
      <c r="D25" s="79">
        <v>0</v>
      </c>
      <c r="E25" s="79">
        <v>0</v>
      </c>
      <c r="F25" s="79">
        <v>0</v>
      </c>
      <c r="G25" s="79">
        <v>0</v>
      </c>
      <c r="H25" s="79">
        <v>0</v>
      </c>
      <c r="I25" s="79">
        <v>-345.61500000000001</v>
      </c>
      <c r="J25" s="86">
        <f t="shared" si="10"/>
        <v>-345.61500000000001</v>
      </c>
      <c r="K25" s="79">
        <v>4018.3019999999997</v>
      </c>
      <c r="L25" s="79">
        <f t="shared" si="1"/>
        <v>3672.6869999999999</v>
      </c>
      <c r="M25" s="79">
        <v>1438.4934000000001</v>
      </c>
      <c r="N25" s="86">
        <f t="shared" si="2"/>
        <v>1438.4934000000001</v>
      </c>
      <c r="O25" s="86">
        <v>1467.6659999999999</v>
      </c>
      <c r="P25" s="86">
        <f t="shared" si="3"/>
        <v>1467.6659999999999</v>
      </c>
      <c r="Q25" s="86">
        <v>4498.8333899999998</v>
      </c>
      <c r="R25" s="86">
        <f t="shared" si="4"/>
        <v>4498.8333899999998</v>
      </c>
      <c r="S25" s="86">
        <v>2145</v>
      </c>
      <c r="T25" s="86">
        <f t="shared" si="13"/>
        <v>2145</v>
      </c>
      <c r="U25" s="86">
        <v>780</v>
      </c>
      <c r="V25" s="86">
        <f t="shared" si="6"/>
        <v>780</v>
      </c>
      <c r="W25" s="125"/>
    </row>
    <row r="26" spans="1:23">
      <c r="A26" s="77" t="s">
        <v>2328</v>
      </c>
      <c r="B26" s="77">
        <v>64388</v>
      </c>
      <c r="C26" s="78" t="s">
        <v>2273</v>
      </c>
      <c r="D26" s="79">
        <v>0</v>
      </c>
      <c r="E26" s="79">
        <v>0</v>
      </c>
      <c r="F26" s="79">
        <v>0</v>
      </c>
      <c r="G26" s="79">
        <v>0</v>
      </c>
      <c r="H26" s="79">
        <v>0</v>
      </c>
      <c r="I26" s="79">
        <v>-380.637</v>
      </c>
      <c r="J26" s="86">
        <f t="shared" si="10"/>
        <v>-380.637</v>
      </c>
      <c r="K26" s="79">
        <v>593.50629000000004</v>
      </c>
      <c r="L26" s="79">
        <f t="shared" si="1"/>
        <v>212.86929000000003</v>
      </c>
      <c r="M26" s="79">
        <v>8.5062899999999999</v>
      </c>
      <c r="N26" s="86">
        <f t="shared" si="2"/>
        <v>8.5062899999999999</v>
      </c>
      <c r="O26" s="86">
        <v>8.5062899999999999</v>
      </c>
      <c r="P26" s="86">
        <f t="shared" si="3"/>
        <v>8.5062899999999999</v>
      </c>
      <c r="Q26" s="86">
        <v>8.5062899999999999</v>
      </c>
      <c r="R26" s="86">
        <f t="shared" si="4"/>
        <v>8.5062899999999999</v>
      </c>
      <c r="S26" s="86">
        <v>0</v>
      </c>
      <c r="T26" s="86">
        <f t="shared" si="13"/>
        <v>0</v>
      </c>
      <c r="U26" s="86">
        <v>8.5062899999999999</v>
      </c>
      <c r="V26" s="86">
        <f t="shared" si="6"/>
        <v>8.5062899999999999</v>
      </c>
      <c r="W26" s="125"/>
    </row>
    <row r="27" spans="1:23">
      <c r="A27" s="77" t="s">
        <v>2404</v>
      </c>
      <c r="B27" s="77">
        <v>146</v>
      </c>
      <c r="C27" s="78" t="s">
        <v>129</v>
      </c>
      <c r="D27" s="79">
        <v>0</v>
      </c>
      <c r="E27" s="79">
        <v>0</v>
      </c>
      <c r="F27" s="79">
        <v>0</v>
      </c>
      <c r="G27" s="79">
        <v>0</v>
      </c>
      <c r="H27" s="79">
        <v>0</v>
      </c>
      <c r="I27" s="79">
        <v>0</v>
      </c>
      <c r="J27" s="79">
        <v>0</v>
      </c>
      <c r="K27" s="79">
        <v>-70.883279999999999</v>
      </c>
      <c r="L27" s="86">
        <f t="shared" si="1"/>
        <v>-70.883279999999999</v>
      </c>
      <c r="M27" s="79">
        <v>561.37844999999993</v>
      </c>
      <c r="N27" s="86">
        <f t="shared" si="2"/>
        <v>490.49516999999992</v>
      </c>
      <c r="O27" s="86">
        <v>2506.7323500000002</v>
      </c>
      <c r="P27" s="86">
        <f t="shared" si="3"/>
        <v>2506.7323500000002</v>
      </c>
      <c r="Q27" s="86">
        <v>6652.4405400000005</v>
      </c>
      <c r="R27" s="86">
        <f t="shared" si="4"/>
        <v>6652.4405400000005</v>
      </c>
      <c r="S27" s="86">
        <v>1475.1877500000001</v>
      </c>
      <c r="T27" s="86">
        <f t="shared" si="13"/>
        <v>1475.1877500000001</v>
      </c>
      <c r="U27" s="86">
        <v>1093.33089</v>
      </c>
      <c r="V27" s="86">
        <f t="shared" si="6"/>
        <v>1093.33089</v>
      </c>
      <c r="W27" s="125"/>
    </row>
    <row r="28" spans="1:23">
      <c r="A28" s="77" t="s">
        <v>2404</v>
      </c>
      <c r="B28" s="77">
        <v>128</v>
      </c>
      <c r="C28" s="78" t="s">
        <v>311</v>
      </c>
      <c r="D28" s="79">
        <v>0</v>
      </c>
      <c r="E28" s="79">
        <v>0</v>
      </c>
      <c r="F28" s="79">
        <v>0</v>
      </c>
      <c r="G28" s="79">
        <v>0</v>
      </c>
      <c r="H28" s="79">
        <v>0</v>
      </c>
      <c r="I28" s="79">
        <v>0</v>
      </c>
      <c r="J28" s="79">
        <v>0</v>
      </c>
      <c r="K28" s="79">
        <v>-115.89362999999997</v>
      </c>
      <c r="L28" s="86">
        <f t="shared" si="1"/>
        <v>-115.89362999999997</v>
      </c>
      <c r="M28" s="79">
        <v>1389.6915900000001</v>
      </c>
      <c r="N28" s="86">
        <f t="shared" si="2"/>
        <v>1273.7979600000001</v>
      </c>
      <c r="O28" s="86">
        <v>1133.4161099999999</v>
      </c>
      <c r="P28" s="86">
        <f t="shared" si="3"/>
        <v>1133.4161099999999</v>
      </c>
      <c r="Q28" s="86">
        <v>763.64121</v>
      </c>
      <c r="R28" s="86">
        <f t="shared" si="4"/>
        <v>763.64121</v>
      </c>
      <c r="S28" s="86">
        <v>525.94355999999993</v>
      </c>
      <c r="T28" s="86">
        <f t="shared" si="13"/>
        <v>525.94355999999993</v>
      </c>
      <c r="U28" s="86">
        <v>73.152450000000002</v>
      </c>
      <c r="V28" s="86">
        <f t="shared" si="6"/>
        <v>73.152450000000002</v>
      </c>
      <c r="W28" s="125"/>
    </row>
    <row r="29" spans="1:23">
      <c r="A29" s="77" t="s">
        <v>2404</v>
      </c>
      <c r="B29" s="77">
        <v>52327</v>
      </c>
      <c r="C29" s="78" t="s">
        <v>104</v>
      </c>
      <c r="D29" s="79">
        <v>0</v>
      </c>
      <c r="E29" s="79">
        <v>0</v>
      </c>
      <c r="F29" s="79">
        <v>0</v>
      </c>
      <c r="G29" s="79">
        <v>0</v>
      </c>
      <c r="H29" s="79">
        <v>0</v>
      </c>
      <c r="I29" s="79">
        <v>0</v>
      </c>
      <c r="J29" s="79">
        <v>0</v>
      </c>
      <c r="K29" s="79">
        <v>-144.40935000000002</v>
      </c>
      <c r="L29" s="86">
        <f t="shared" si="1"/>
        <v>-144.40935000000002</v>
      </c>
      <c r="M29" s="79">
        <v>1746.31203</v>
      </c>
      <c r="N29" s="86">
        <f t="shared" si="2"/>
        <v>1601.9026800000001</v>
      </c>
      <c r="O29" s="86">
        <v>1205.19516</v>
      </c>
      <c r="P29" s="86">
        <f t="shared" si="3"/>
        <v>1205.19516</v>
      </c>
      <c r="Q29" s="86">
        <v>2768.50506</v>
      </c>
      <c r="R29" s="86">
        <f t="shared" si="4"/>
        <v>2768.50506</v>
      </c>
      <c r="S29" s="86">
        <v>668.70546000000002</v>
      </c>
      <c r="T29" s="86">
        <f t="shared" si="13"/>
        <v>668.70546000000002</v>
      </c>
      <c r="U29" s="86">
        <v>238.49466000000001</v>
      </c>
      <c r="V29" s="86">
        <f t="shared" si="6"/>
        <v>238.49466000000001</v>
      </c>
      <c r="W29" s="125"/>
    </row>
    <row r="30" spans="1:23">
      <c r="A30" s="77" t="s">
        <v>2404</v>
      </c>
      <c r="B30" s="77">
        <v>63146</v>
      </c>
      <c r="C30" s="78" t="s">
        <v>1175</v>
      </c>
      <c r="D30" s="79">
        <v>0</v>
      </c>
      <c r="E30" s="79">
        <v>0</v>
      </c>
      <c r="F30" s="79">
        <v>0</v>
      </c>
      <c r="G30" s="79">
        <v>0</v>
      </c>
      <c r="H30" s="79">
        <v>0</v>
      </c>
      <c r="I30" s="79">
        <v>0</v>
      </c>
      <c r="J30" s="79">
        <v>0</v>
      </c>
      <c r="K30" s="79">
        <v>-195</v>
      </c>
      <c r="L30" s="86">
        <f t="shared" si="1"/>
        <v>-195</v>
      </c>
      <c r="M30" s="79">
        <v>0</v>
      </c>
      <c r="N30" s="86">
        <f t="shared" si="2"/>
        <v>-195</v>
      </c>
      <c r="O30" s="86">
        <v>0</v>
      </c>
      <c r="P30" s="86">
        <f t="shared" si="3"/>
        <v>-195</v>
      </c>
      <c r="Q30" s="86">
        <v>0</v>
      </c>
      <c r="R30" s="132" t="s">
        <v>2263</v>
      </c>
      <c r="S30" s="132" t="s">
        <v>2263</v>
      </c>
      <c r="T30" s="132" t="s">
        <v>2263</v>
      </c>
      <c r="U30" s="132" t="s">
        <v>2263</v>
      </c>
      <c r="V30" s="86" t="str">
        <f t="shared" si="6"/>
        <v>BAJA</v>
      </c>
      <c r="W30" s="125"/>
    </row>
    <row r="31" spans="1:23">
      <c r="A31" s="77" t="s">
        <v>2404</v>
      </c>
      <c r="B31" s="77">
        <v>52453</v>
      </c>
      <c r="C31" s="78" t="s">
        <v>213</v>
      </c>
      <c r="D31" s="79">
        <v>0</v>
      </c>
      <c r="E31" s="79">
        <v>0</v>
      </c>
      <c r="F31" s="79">
        <v>0</v>
      </c>
      <c r="G31" s="79">
        <v>0</v>
      </c>
      <c r="H31" s="79">
        <v>0</v>
      </c>
      <c r="I31" s="79">
        <v>0</v>
      </c>
      <c r="J31" s="79">
        <v>0</v>
      </c>
      <c r="K31" s="79">
        <v>-301.23248999999998</v>
      </c>
      <c r="L31" s="86">
        <f t="shared" si="1"/>
        <v>-301.23248999999998</v>
      </c>
      <c r="M31" s="79">
        <v>329.76185999999996</v>
      </c>
      <c r="N31" s="86">
        <f t="shared" si="2"/>
        <v>28.529369999999972</v>
      </c>
      <c r="O31" s="86">
        <v>855.19979999999998</v>
      </c>
      <c r="P31" s="86">
        <f t="shared" si="3"/>
        <v>855.19979999999998</v>
      </c>
      <c r="Q31" s="86">
        <v>75.199799999999996</v>
      </c>
      <c r="R31" s="86">
        <f t="shared" si="4"/>
        <v>75.199799999999996</v>
      </c>
      <c r="S31" s="86">
        <v>2021.6662200000001</v>
      </c>
      <c r="T31" s="86">
        <f t="shared" ref="T31" si="14">IF(R31&gt;=0,S31,S31+R31)</f>
        <v>2021.6662200000001</v>
      </c>
      <c r="U31" s="86">
        <v>287.22957000000002</v>
      </c>
      <c r="V31" s="86">
        <f t="shared" si="6"/>
        <v>287.22957000000002</v>
      </c>
      <c r="W31" s="125"/>
    </row>
    <row r="32" spans="1:23">
      <c r="A32" s="77" t="s">
        <v>2404</v>
      </c>
      <c r="B32" s="77">
        <v>50674</v>
      </c>
      <c r="C32" s="78" t="s">
        <v>305</v>
      </c>
      <c r="D32" s="79">
        <v>0</v>
      </c>
      <c r="E32" s="79">
        <v>0</v>
      </c>
      <c r="F32" s="79">
        <v>0</v>
      </c>
      <c r="G32" s="79">
        <v>0</v>
      </c>
      <c r="H32" s="79">
        <v>0</v>
      </c>
      <c r="I32" s="79">
        <v>0</v>
      </c>
      <c r="J32" s="79">
        <v>0</v>
      </c>
      <c r="K32" s="79">
        <v>-370.44434999999999</v>
      </c>
      <c r="L32" s="86">
        <f t="shared" si="1"/>
        <v>-370.44434999999999</v>
      </c>
      <c r="M32" s="79">
        <v>0</v>
      </c>
      <c r="N32" s="86">
        <f t="shared" si="2"/>
        <v>-370.44434999999999</v>
      </c>
      <c r="O32" s="86">
        <v>0</v>
      </c>
      <c r="P32" s="86">
        <f t="shared" si="3"/>
        <v>-370.44434999999999</v>
      </c>
      <c r="Q32" s="86">
        <v>0</v>
      </c>
      <c r="R32" s="132" t="s">
        <v>2263</v>
      </c>
      <c r="S32" s="132" t="s">
        <v>2263</v>
      </c>
      <c r="T32" s="132" t="s">
        <v>2263</v>
      </c>
      <c r="U32" s="132" t="s">
        <v>2263</v>
      </c>
      <c r="V32" s="86" t="str">
        <f t="shared" si="6"/>
        <v>BAJA</v>
      </c>
      <c r="W32" s="125"/>
    </row>
    <row r="33" spans="1:23" s="125" customFormat="1">
      <c r="A33" s="77" t="s">
        <v>2415</v>
      </c>
      <c r="B33" s="77">
        <v>60305</v>
      </c>
      <c r="C33" s="78" t="s">
        <v>300</v>
      </c>
      <c r="D33" s="79">
        <v>0</v>
      </c>
      <c r="E33" s="79">
        <v>0</v>
      </c>
      <c r="F33" s="79">
        <v>0</v>
      </c>
      <c r="G33" s="79">
        <v>0</v>
      </c>
      <c r="H33" s="79">
        <v>0</v>
      </c>
      <c r="I33" s="79">
        <v>0</v>
      </c>
      <c r="J33" s="79">
        <v>0</v>
      </c>
      <c r="K33" s="79">
        <v>0</v>
      </c>
      <c r="L33" s="86">
        <v>0</v>
      </c>
      <c r="M33" s="79">
        <v>-316.89312000000001</v>
      </c>
      <c r="N33" s="86">
        <f t="shared" si="2"/>
        <v>-316.89312000000001</v>
      </c>
      <c r="O33" s="86">
        <v>1429.1946</v>
      </c>
      <c r="P33" s="86">
        <f t="shared" si="3"/>
        <v>1112.3014800000001</v>
      </c>
      <c r="Q33" s="86">
        <v>658.10687999999993</v>
      </c>
      <c r="R33" s="86">
        <f t="shared" si="4"/>
        <v>658.10687999999993</v>
      </c>
      <c r="S33" s="86">
        <v>142.74179999999998</v>
      </c>
      <c r="T33" s="86">
        <f t="shared" ref="T33:T48" si="15">IF(R33&gt;=0,S33,S33+R33)</f>
        <v>142.74179999999998</v>
      </c>
      <c r="U33" s="86">
        <v>140.36129999999997</v>
      </c>
      <c r="V33" s="86">
        <f t="shared" si="6"/>
        <v>140.36129999999997</v>
      </c>
    </row>
    <row r="34" spans="1:23" s="125" customFormat="1">
      <c r="A34" s="77" t="s">
        <v>3506</v>
      </c>
      <c r="B34" s="77">
        <v>53542</v>
      </c>
      <c r="C34" s="78" t="s">
        <v>445</v>
      </c>
      <c r="D34" s="79">
        <v>0</v>
      </c>
      <c r="E34" s="79">
        <v>0</v>
      </c>
      <c r="F34" s="79">
        <v>0</v>
      </c>
      <c r="G34" s="79">
        <v>0</v>
      </c>
      <c r="H34" s="79">
        <v>0</v>
      </c>
      <c r="I34" s="79">
        <v>0</v>
      </c>
      <c r="J34" s="79">
        <v>0</v>
      </c>
      <c r="K34" s="79">
        <v>0</v>
      </c>
      <c r="L34" s="86">
        <v>0</v>
      </c>
      <c r="M34" s="79">
        <v>0</v>
      </c>
      <c r="N34" s="86">
        <v>0</v>
      </c>
      <c r="O34" s="86">
        <v>-117.2637</v>
      </c>
      <c r="P34" s="86">
        <f t="shared" si="3"/>
        <v>-117.2637</v>
      </c>
      <c r="Q34" s="86">
        <v>373.59900000000005</v>
      </c>
      <c r="R34" s="86">
        <f t="shared" si="4"/>
        <v>256.33530000000007</v>
      </c>
      <c r="S34" s="86">
        <v>0</v>
      </c>
      <c r="T34" s="86">
        <f t="shared" si="15"/>
        <v>0</v>
      </c>
      <c r="U34" s="86">
        <v>0</v>
      </c>
      <c r="V34" s="86">
        <f t="shared" si="6"/>
        <v>0</v>
      </c>
    </row>
    <row r="35" spans="1:23" s="125" customFormat="1">
      <c r="A35" s="77" t="s">
        <v>3506</v>
      </c>
      <c r="B35" s="77">
        <v>60370</v>
      </c>
      <c r="C35" s="78" t="s">
        <v>156</v>
      </c>
      <c r="D35" s="79">
        <v>0</v>
      </c>
      <c r="E35" s="79">
        <v>0</v>
      </c>
      <c r="F35" s="79">
        <v>0</v>
      </c>
      <c r="G35" s="79">
        <v>0</v>
      </c>
      <c r="H35" s="79">
        <v>0</v>
      </c>
      <c r="I35" s="79">
        <v>0</v>
      </c>
      <c r="J35" s="79">
        <v>0</v>
      </c>
      <c r="K35" s="79">
        <v>0</v>
      </c>
      <c r="L35" s="86">
        <v>0</v>
      </c>
      <c r="M35" s="79">
        <v>0</v>
      </c>
      <c r="N35" s="86">
        <v>0</v>
      </c>
      <c r="O35" s="86">
        <v>-147.042</v>
      </c>
      <c r="P35" s="86">
        <f t="shared" si="3"/>
        <v>-147.042</v>
      </c>
      <c r="Q35" s="86">
        <v>1585.15032</v>
      </c>
      <c r="R35" s="86">
        <f t="shared" si="4"/>
        <v>1438.10832</v>
      </c>
      <c r="S35" s="86">
        <v>0</v>
      </c>
      <c r="T35" s="86">
        <f t="shared" si="15"/>
        <v>0</v>
      </c>
      <c r="U35" s="86">
        <v>229.81184999999999</v>
      </c>
      <c r="V35" s="86">
        <f t="shared" si="6"/>
        <v>229.81184999999999</v>
      </c>
    </row>
    <row r="36" spans="1:23" s="125" customFormat="1">
      <c r="A36" s="77" t="s">
        <v>3506</v>
      </c>
      <c r="B36" s="77">
        <v>61884</v>
      </c>
      <c r="C36" s="78" t="s">
        <v>368</v>
      </c>
      <c r="D36" s="79">
        <v>0</v>
      </c>
      <c r="E36" s="79">
        <v>0</v>
      </c>
      <c r="F36" s="79">
        <v>0</v>
      </c>
      <c r="G36" s="79">
        <v>0</v>
      </c>
      <c r="H36" s="79">
        <v>0</v>
      </c>
      <c r="I36" s="79">
        <v>0</v>
      </c>
      <c r="J36" s="79">
        <v>0</v>
      </c>
      <c r="K36" s="79">
        <v>0</v>
      </c>
      <c r="L36" s="86">
        <v>0</v>
      </c>
      <c r="M36" s="79">
        <v>0</v>
      </c>
      <c r="N36" s="86">
        <v>0</v>
      </c>
      <c r="O36" s="86">
        <v>-206.89976999999999</v>
      </c>
      <c r="P36" s="86">
        <f t="shared" si="3"/>
        <v>-206.89976999999999</v>
      </c>
      <c r="Q36" s="86">
        <v>2558.2745099999997</v>
      </c>
      <c r="R36" s="86">
        <f t="shared" si="4"/>
        <v>2351.3747399999997</v>
      </c>
      <c r="S36" s="86">
        <v>3012.1446900000005</v>
      </c>
      <c r="T36" s="86">
        <f t="shared" si="15"/>
        <v>3012.1446900000005</v>
      </c>
      <c r="U36" s="86">
        <v>895.78067999999996</v>
      </c>
      <c r="V36" s="86">
        <f t="shared" si="6"/>
        <v>895.78067999999996</v>
      </c>
    </row>
    <row r="37" spans="1:23" s="125" customFormat="1">
      <c r="A37" s="77" t="s">
        <v>3506</v>
      </c>
      <c r="B37" s="77">
        <v>64294</v>
      </c>
      <c r="C37" s="78" t="s">
        <v>2166</v>
      </c>
      <c r="D37" s="79">
        <v>0</v>
      </c>
      <c r="E37" s="79">
        <v>0</v>
      </c>
      <c r="F37" s="79">
        <v>0</v>
      </c>
      <c r="G37" s="79">
        <v>0</v>
      </c>
      <c r="H37" s="79">
        <v>0</v>
      </c>
      <c r="I37" s="79">
        <v>0</v>
      </c>
      <c r="J37" s="79">
        <v>0</v>
      </c>
      <c r="K37" s="79">
        <v>0</v>
      </c>
      <c r="L37" s="86">
        <v>0</v>
      </c>
      <c r="M37" s="79">
        <v>0</v>
      </c>
      <c r="N37" s="86">
        <v>0</v>
      </c>
      <c r="O37" s="86">
        <v>-254.08979999999997</v>
      </c>
      <c r="P37" s="86">
        <f t="shared" si="3"/>
        <v>-254.08979999999997</v>
      </c>
      <c r="Q37" s="86">
        <v>420.04485</v>
      </c>
      <c r="R37" s="86">
        <f t="shared" si="4"/>
        <v>165.95505000000003</v>
      </c>
      <c r="S37" s="86">
        <v>265.25115</v>
      </c>
      <c r="T37" s="86">
        <f t="shared" si="15"/>
        <v>265.25115</v>
      </c>
      <c r="U37" s="86">
        <v>0</v>
      </c>
      <c r="V37" s="86">
        <f t="shared" si="6"/>
        <v>0</v>
      </c>
    </row>
    <row r="38" spans="1:23" s="125" customFormat="1">
      <c r="A38" s="77" t="s">
        <v>3506</v>
      </c>
      <c r="B38" s="77">
        <v>50787</v>
      </c>
      <c r="C38" s="78" t="s">
        <v>125</v>
      </c>
      <c r="D38" s="79">
        <v>0</v>
      </c>
      <c r="E38" s="79">
        <v>0</v>
      </c>
      <c r="F38" s="79">
        <v>0</v>
      </c>
      <c r="G38" s="79">
        <v>0</v>
      </c>
      <c r="H38" s="79">
        <v>0</v>
      </c>
      <c r="I38" s="79">
        <v>0</v>
      </c>
      <c r="J38" s="79">
        <v>0</v>
      </c>
      <c r="K38" s="79">
        <v>0</v>
      </c>
      <c r="L38" s="86">
        <v>0</v>
      </c>
      <c r="M38" s="79">
        <v>0</v>
      </c>
      <c r="N38" s="86">
        <v>0</v>
      </c>
      <c r="O38" s="86">
        <v>-488.41394999999994</v>
      </c>
      <c r="P38" s="86">
        <f t="shared" si="3"/>
        <v>-488.41394999999994</v>
      </c>
      <c r="Q38" s="86">
        <v>456.31751999999994</v>
      </c>
      <c r="R38" s="86">
        <f t="shared" si="4"/>
        <v>-32.096429999999998</v>
      </c>
      <c r="S38" s="86">
        <v>495.48150000000004</v>
      </c>
      <c r="T38" s="86">
        <f t="shared" si="15"/>
        <v>463.38507000000004</v>
      </c>
      <c r="U38" s="86">
        <v>83.725859999999997</v>
      </c>
      <c r="V38" s="86">
        <f t="shared" si="6"/>
        <v>83.725859999999997</v>
      </c>
    </row>
    <row r="39" spans="1:23" s="125" customFormat="1">
      <c r="A39" s="77" t="s">
        <v>3506</v>
      </c>
      <c r="B39" s="77">
        <v>53953</v>
      </c>
      <c r="C39" s="78" t="s">
        <v>454</v>
      </c>
      <c r="D39" s="79">
        <v>0</v>
      </c>
      <c r="E39" s="79">
        <v>0</v>
      </c>
      <c r="F39" s="79">
        <v>0</v>
      </c>
      <c r="G39" s="79">
        <v>0</v>
      </c>
      <c r="H39" s="79">
        <v>0</v>
      </c>
      <c r="I39" s="79">
        <v>0</v>
      </c>
      <c r="J39" s="79">
        <v>0</v>
      </c>
      <c r="K39" s="79">
        <v>0</v>
      </c>
      <c r="L39" s="86">
        <v>0</v>
      </c>
      <c r="M39" s="79">
        <v>0</v>
      </c>
      <c r="N39" s="86">
        <v>0</v>
      </c>
      <c r="O39" s="86">
        <v>-552.17520000000002</v>
      </c>
      <c r="P39" s="86">
        <f t="shared" si="3"/>
        <v>-552.17520000000002</v>
      </c>
      <c r="Q39" s="86">
        <v>32.824800000000003</v>
      </c>
      <c r="R39" s="86">
        <f t="shared" si="4"/>
        <v>-519.35040000000004</v>
      </c>
      <c r="S39" s="86">
        <v>32.824800000000003</v>
      </c>
      <c r="T39" s="86">
        <f t="shared" si="15"/>
        <v>-486.52560000000005</v>
      </c>
      <c r="U39" s="86">
        <v>32.824800000000003</v>
      </c>
      <c r="V39" s="86">
        <f t="shared" si="6"/>
        <v>-453.70080000000007</v>
      </c>
    </row>
    <row r="40" spans="1:23">
      <c r="A40" s="77" t="s">
        <v>3611</v>
      </c>
      <c r="B40" s="77">
        <v>5500</v>
      </c>
      <c r="C40" s="78" t="s">
        <v>188</v>
      </c>
      <c r="D40" s="79">
        <v>0</v>
      </c>
      <c r="E40" s="79">
        <v>0</v>
      </c>
      <c r="F40" s="79">
        <v>0</v>
      </c>
      <c r="G40" s="79">
        <v>0</v>
      </c>
      <c r="H40" s="79">
        <v>0</v>
      </c>
      <c r="I40" s="79">
        <v>0</v>
      </c>
      <c r="J40" s="79">
        <v>0</v>
      </c>
      <c r="K40" s="79">
        <v>0</v>
      </c>
      <c r="L40" s="79">
        <v>0</v>
      </c>
      <c r="M40" s="79">
        <v>0</v>
      </c>
      <c r="N40" s="79">
        <v>0</v>
      </c>
      <c r="O40" s="79">
        <v>0</v>
      </c>
      <c r="P40" s="79">
        <v>0</v>
      </c>
      <c r="Q40" s="86">
        <v>-119.45789999999998</v>
      </c>
      <c r="R40" s="86">
        <f t="shared" si="4"/>
        <v>-119.45789999999998</v>
      </c>
      <c r="S40" s="86">
        <v>339.67124999999999</v>
      </c>
      <c r="T40" s="86">
        <f t="shared" si="15"/>
        <v>220.21334999999999</v>
      </c>
      <c r="U40" s="86">
        <v>591.31124999999997</v>
      </c>
      <c r="V40" s="86">
        <f t="shared" si="6"/>
        <v>591.31124999999997</v>
      </c>
      <c r="W40" s="125"/>
    </row>
    <row r="41" spans="1:23">
      <c r="A41" s="77" t="s">
        <v>3611</v>
      </c>
      <c r="B41" s="77">
        <v>97013</v>
      </c>
      <c r="C41" s="78" t="s">
        <v>287</v>
      </c>
      <c r="D41" s="79">
        <v>0</v>
      </c>
      <c r="E41" s="79">
        <v>0</v>
      </c>
      <c r="F41" s="79">
        <v>0</v>
      </c>
      <c r="G41" s="79">
        <v>0</v>
      </c>
      <c r="H41" s="79">
        <v>0</v>
      </c>
      <c r="I41" s="79">
        <v>0</v>
      </c>
      <c r="J41" s="79">
        <v>0</v>
      </c>
      <c r="K41" s="79">
        <v>0</v>
      </c>
      <c r="L41" s="79">
        <v>0</v>
      </c>
      <c r="M41" s="79">
        <v>0</v>
      </c>
      <c r="N41" s="79">
        <v>0</v>
      </c>
      <c r="O41" s="79">
        <v>0</v>
      </c>
      <c r="P41" s="79">
        <v>0</v>
      </c>
      <c r="Q41" s="86">
        <v>-120.86117999999999</v>
      </c>
      <c r="R41" s="86">
        <f t="shared" si="4"/>
        <v>-120.86117999999999</v>
      </c>
      <c r="S41" s="86">
        <v>647.04570000000012</v>
      </c>
      <c r="T41" s="86">
        <f t="shared" si="15"/>
        <v>526.18452000000013</v>
      </c>
      <c r="U41" s="86">
        <v>210.49661999999998</v>
      </c>
      <c r="V41" s="86">
        <f t="shared" si="6"/>
        <v>210.49661999999998</v>
      </c>
      <c r="W41" s="125"/>
    </row>
    <row r="42" spans="1:23">
      <c r="A42" s="77" t="s">
        <v>3611</v>
      </c>
      <c r="B42" s="77">
        <v>63152</v>
      </c>
      <c r="C42" s="78" t="s">
        <v>1439</v>
      </c>
      <c r="D42" s="79">
        <v>0</v>
      </c>
      <c r="E42" s="79">
        <v>0</v>
      </c>
      <c r="F42" s="79">
        <v>0</v>
      </c>
      <c r="G42" s="79">
        <v>0</v>
      </c>
      <c r="H42" s="79">
        <v>0</v>
      </c>
      <c r="I42" s="79">
        <v>0</v>
      </c>
      <c r="J42" s="79">
        <v>0</v>
      </c>
      <c r="K42" s="79">
        <v>0</v>
      </c>
      <c r="L42" s="79">
        <v>0</v>
      </c>
      <c r="M42" s="79">
        <v>0</v>
      </c>
      <c r="N42" s="79">
        <v>0</v>
      </c>
      <c r="O42" s="79">
        <v>0</v>
      </c>
      <c r="P42" s="79">
        <v>0</v>
      </c>
      <c r="Q42" s="86">
        <v>-180.63758999999999</v>
      </c>
      <c r="R42" s="86">
        <f t="shared" si="4"/>
        <v>-180.63758999999999</v>
      </c>
      <c r="S42" s="86">
        <v>461.31975</v>
      </c>
      <c r="T42" s="86">
        <f t="shared" si="15"/>
        <v>280.68216000000001</v>
      </c>
      <c r="U42" s="86">
        <v>1881.5204999999996</v>
      </c>
      <c r="V42" s="86">
        <f t="shared" si="6"/>
        <v>1881.5204999999996</v>
      </c>
      <c r="W42" s="125"/>
    </row>
    <row r="43" spans="1:23">
      <c r="A43" s="77" t="s">
        <v>3611</v>
      </c>
      <c r="B43" s="77">
        <v>53897</v>
      </c>
      <c r="C43" s="78" t="s">
        <v>329</v>
      </c>
      <c r="D43" s="79">
        <v>0</v>
      </c>
      <c r="E43" s="79">
        <v>0</v>
      </c>
      <c r="F43" s="79">
        <v>0</v>
      </c>
      <c r="G43" s="79">
        <v>0</v>
      </c>
      <c r="H43" s="79">
        <v>0</v>
      </c>
      <c r="I43" s="79">
        <v>0</v>
      </c>
      <c r="J43" s="79">
        <v>0</v>
      </c>
      <c r="K43" s="79">
        <v>0</v>
      </c>
      <c r="L43" s="79">
        <v>0</v>
      </c>
      <c r="M43" s="79">
        <v>0</v>
      </c>
      <c r="N43" s="79">
        <v>0</v>
      </c>
      <c r="O43" s="79">
        <v>0</v>
      </c>
      <c r="P43" s="79">
        <v>0</v>
      </c>
      <c r="Q43" s="86">
        <v>-360.26415000000003</v>
      </c>
      <c r="R43" s="86">
        <f t="shared" si="4"/>
        <v>-360.26415000000003</v>
      </c>
      <c r="S43" s="86">
        <v>327.38684999999998</v>
      </c>
      <c r="T43" s="86">
        <f t="shared" si="15"/>
        <v>-32.877300000000048</v>
      </c>
      <c r="U43" s="86">
        <v>132.38819999999998</v>
      </c>
      <c r="V43" s="86">
        <f t="shared" si="6"/>
        <v>99.510899999999936</v>
      </c>
      <c r="W43" s="125"/>
    </row>
    <row r="44" spans="1:23" s="125" customFormat="1">
      <c r="A44" s="77" t="s">
        <v>3779</v>
      </c>
      <c r="B44" s="77">
        <v>60361</v>
      </c>
      <c r="C44" s="78" t="s">
        <v>18</v>
      </c>
      <c r="D44" s="79">
        <v>0</v>
      </c>
      <c r="E44" s="79">
        <v>0</v>
      </c>
      <c r="F44" s="79">
        <v>0</v>
      </c>
      <c r="G44" s="79">
        <v>0</v>
      </c>
      <c r="H44" s="79">
        <v>0</v>
      </c>
      <c r="I44" s="79">
        <v>0</v>
      </c>
      <c r="J44" s="79">
        <v>0</v>
      </c>
      <c r="K44" s="79">
        <v>0</v>
      </c>
      <c r="L44" s="79">
        <v>0</v>
      </c>
      <c r="M44" s="79">
        <v>0</v>
      </c>
      <c r="N44" s="79">
        <v>0</v>
      </c>
      <c r="O44" s="79">
        <v>0</v>
      </c>
      <c r="P44" s="79">
        <v>0</v>
      </c>
      <c r="Q44" s="86">
        <v>0</v>
      </c>
      <c r="R44" s="86">
        <v>0</v>
      </c>
      <c r="S44" s="86">
        <v>-54.284849999999977</v>
      </c>
      <c r="T44" s="86">
        <f t="shared" si="15"/>
        <v>-54.284849999999977</v>
      </c>
      <c r="U44" s="86">
        <v>1310.61645</v>
      </c>
      <c r="V44" s="86">
        <f t="shared" si="6"/>
        <v>1256.3316</v>
      </c>
    </row>
    <row r="45" spans="1:23" s="125" customFormat="1">
      <c r="A45" s="77" t="s">
        <v>3779</v>
      </c>
      <c r="B45" s="77">
        <v>63691</v>
      </c>
      <c r="C45" s="78" t="s">
        <v>1475</v>
      </c>
      <c r="D45" s="79">
        <v>0</v>
      </c>
      <c r="E45" s="79">
        <v>0</v>
      </c>
      <c r="F45" s="79">
        <v>0</v>
      </c>
      <c r="G45" s="79">
        <v>0</v>
      </c>
      <c r="H45" s="79">
        <v>0</v>
      </c>
      <c r="I45" s="79">
        <v>0</v>
      </c>
      <c r="J45" s="79">
        <v>0</v>
      </c>
      <c r="K45" s="79">
        <v>0</v>
      </c>
      <c r="L45" s="79">
        <v>0</v>
      </c>
      <c r="M45" s="79">
        <v>0</v>
      </c>
      <c r="N45" s="79">
        <v>0</v>
      </c>
      <c r="O45" s="79">
        <v>0</v>
      </c>
      <c r="P45" s="79">
        <v>0</v>
      </c>
      <c r="Q45" s="86">
        <v>0</v>
      </c>
      <c r="R45" s="86">
        <v>0</v>
      </c>
      <c r="S45" s="86">
        <v>-164.94794999999999</v>
      </c>
      <c r="T45" s="86">
        <f t="shared" si="15"/>
        <v>-164.94794999999999</v>
      </c>
      <c r="U45" s="86">
        <v>280.88909999999998</v>
      </c>
      <c r="V45" s="86">
        <f t="shared" si="6"/>
        <v>115.94114999999999</v>
      </c>
    </row>
    <row r="46" spans="1:23" s="125" customFormat="1">
      <c r="A46" s="77" t="s">
        <v>3779</v>
      </c>
      <c r="B46" s="77">
        <v>62687</v>
      </c>
      <c r="C46" s="78" t="s">
        <v>1263</v>
      </c>
      <c r="D46" s="79">
        <v>0</v>
      </c>
      <c r="E46" s="79">
        <v>0</v>
      </c>
      <c r="F46" s="79">
        <v>0</v>
      </c>
      <c r="G46" s="79">
        <v>0</v>
      </c>
      <c r="H46" s="79">
        <v>0</v>
      </c>
      <c r="I46" s="79">
        <v>0</v>
      </c>
      <c r="J46" s="79">
        <v>0</v>
      </c>
      <c r="K46" s="79">
        <v>0</v>
      </c>
      <c r="L46" s="79">
        <v>0</v>
      </c>
      <c r="M46" s="79">
        <v>0</v>
      </c>
      <c r="N46" s="79">
        <v>0</v>
      </c>
      <c r="O46" s="79">
        <v>0</v>
      </c>
      <c r="P46" s="79">
        <v>0</v>
      </c>
      <c r="Q46" s="86">
        <v>0</v>
      </c>
      <c r="R46" s="86">
        <v>0</v>
      </c>
      <c r="S46" s="86">
        <v>-198.45149999999998</v>
      </c>
      <c r="T46" s="86">
        <f t="shared" si="15"/>
        <v>-198.45149999999998</v>
      </c>
      <c r="U46" s="86">
        <v>0</v>
      </c>
      <c r="V46" s="86">
        <f t="shared" si="6"/>
        <v>-198.45149999999998</v>
      </c>
    </row>
    <row r="47" spans="1:23" s="125" customFormat="1">
      <c r="A47" s="77" t="s">
        <v>3779</v>
      </c>
      <c r="B47" s="77">
        <v>60281</v>
      </c>
      <c r="C47" s="78" t="s">
        <v>412</v>
      </c>
      <c r="D47" s="79">
        <v>0</v>
      </c>
      <c r="E47" s="79">
        <v>0</v>
      </c>
      <c r="F47" s="79">
        <v>0</v>
      </c>
      <c r="G47" s="79">
        <v>0</v>
      </c>
      <c r="H47" s="79">
        <v>0</v>
      </c>
      <c r="I47" s="79">
        <v>0</v>
      </c>
      <c r="J47" s="79">
        <v>0</v>
      </c>
      <c r="K47" s="79">
        <v>0</v>
      </c>
      <c r="L47" s="79">
        <v>0</v>
      </c>
      <c r="M47" s="79">
        <v>0</v>
      </c>
      <c r="N47" s="79">
        <v>0</v>
      </c>
      <c r="O47" s="79">
        <v>0</v>
      </c>
      <c r="P47" s="79">
        <v>0</v>
      </c>
      <c r="Q47" s="86">
        <v>0</v>
      </c>
      <c r="R47" s="86">
        <v>0</v>
      </c>
      <c r="S47" s="86">
        <v>-303.42530999999991</v>
      </c>
      <c r="T47" s="86">
        <f t="shared" si="15"/>
        <v>-303.42530999999991</v>
      </c>
      <c r="U47" s="86">
        <v>331.81110000000001</v>
      </c>
      <c r="V47" s="86">
        <f t="shared" si="6"/>
        <v>28.3857900000001</v>
      </c>
    </row>
    <row r="48" spans="1:23" s="125" customFormat="1">
      <c r="A48" s="77" t="s">
        <v>3779</v>
      </c>
      <c r="B48" s="77">
        <v>60354</v>
      </c>
      <c r="C48" s="78" t="s">
        <v>406</v>
      </c>
      <c r="D48" s="79">
        <v>0</v>
      </c>
      <c r="E48" s="79">
        <v>0</v>
      </c>
      <c r="F48" s="79">
        <v>0</v>
      </c>
      <c r="G48" s="79">
        <v>0</v>
      </c>
      <c r="H48" s="79">
        <v>0</v>
      </c>
      <c r="I48" s="79">
        <v>0</v>
      </c>
      <c r="J48" s="79">
        <v>0</v>
      </c>
      <c r="K48" s="79">
        <v>0</v>
      </c>
      <c r="L48" s="79">
        <v>0</v>
      </c>
      <c r="M48" s="79">
        <v>0</v>
      </c>
      <c r="N48" s="79">
        <v>0</v>
      </c>
      <c r="O48" s="79">
        <v>0</v>
      </c>
      <c r="P48" s="79">
        <v>0</v>
      </c>
      <c r="Q48" s="86">
        <v>0</v>
      </c>
      <c r="R48" s="86">
        <v>0</v>
      </c>
      <c r="S48" s="86">
        <v>-390</v>
      </c>
      <c r="T48" s="86">
        <f t="shared" si="15"/>
        <v>-390</v>
      </c>
      <c r="U48" s="86">
        <v>0</v>
      </c>
      <c r="V48" s="86">
        <f t="shared" si="6"/>
        <v>-390</v>
      </c>
    </row>
    <row r="49" spans="1:22" s="125" customFormat="1">
      <c r="A49" s="77" t="s">
        <v>4719</v>
      </c>
      <c r="B49" s="77">
        <v>62829</v>
      </c>
      <c r="C49" s="78" t="s">
        <v>541</v>
      </c>
      <c r="D49" s="79">
        <v>0</v>
      </c>
      <c r="E49" s="79">
        <v>0</v>
      </c>
      <c r="F49" s="79">
        <v>0</v>
      </c>
      <c r="G49" s="79">
        <v>0</v>
      </c>
      <c r="H49" s="79">
        <v>0</v>
      </c>
      <c r="I49" s="79">
        <v>0</v>
      </c>
      <c r="J49" s="79">
        <v>0</v>
      </c>
      <c r="K49" s="79">
        <v>0</v>
      </c>
      <c r="L49" s="79">
        <v>0</v>
      </c>
      <c r="M49" s="79">
        <v>0</v>
      </c>
      <c r="N49" s="79">
        <v>0</v>
      </c>
      <c r="O49" s="79">
        <v>0</v>
      </c>
      <c r="P49" s="79">
        <v>0</v>
      </c>
      <c r="Q49" s="86">
        <v>0</v>
      </c>
      <c r="R49" s="86">
        <v>0</v>
      </c>
      <c r="S49" s="86">
        <v>0</v>
      </c>
      <c r="T49" s="86">
        <v>0</v>
      </c>
      <c r="U49" s="86">
        <v>-32.35839</v>
      </c>
      <c r="V49" s="86">
        <f t="shared" si="6"/>
        <v>-32.35839</v>
      </c>
    </row>
    <row r="50" spans="1:22" s="125" customFormat="1">
      <c r="A50" s="77" t="s">
        <v>4719</v>
      </c>
      <c r="B50" s="77">
        <v>5044</v>
      </c>
      <c r="C50" s="78" t="s">
        <v>446</v>
      </c>
      <c r="D50" s="79">
        <v>0</v>
      </c>
      <c r="E50" s="79">
        <v>0</v>
      </c>
      <c r="F50" s="79">
        <v>0</v>
      </c>
      <c r="G50" s="79">
        <v>0</v>
      </c>
      <c r="H50" s="79">
        <v>0</v>
      </c>
      <c r="I50" s="79">
        <v>0</v>
      </c>
      <c r="J50" s="79">
        <v>0</v>
      </c>
      <c r="K50" s="79">
        <v>0</v>
      </c>
      <c r="L50" s="79">
        <v>0</v>
      </c>
      <c r="M50" s="79">
        <v>0</v>
      </c>
      <c r="N50" s="79">
        <v>0</v>
      </c>
      <c r="O50" s="79">
        <v>0</v>
      </c>
      <c r="P50" s="79">
        <v>0</v>
      </c>
      <c r="Q50" s="86">
        <v>0</v>
      </c>
      <c r="R50" s="86">
        <v>0</v>
      </c>
      <c r="S50" s="86">
        <v>0</v>
      </c>
      <c r="T50" s="86">
        <v>0</v>
      </c>
      <c r="U50" s="86">
        <v>-35.238149999999997</v>
      </c>
      <c r="V50" s="86">
        <f t="shared" si="6"/>
        <v>-35.238149999999997</v>
      </c>
    </row>
    <row r="51" spans="1:22" s="125" customFormat="1">
      <c r="A51" s="77" t="s">
        <v>4719</v>
      </c>
      <c r="B51" s="77">
        <v>53622</v>
      </c>
      <c r="C51" s="78" t="s">
        <v>186</v>
      </c>
      <c r="D51" s="79">
        <v>0</v>
      </c>
      <c r="E51" s="79">
        <v>0</v>
      </c>
      <c r="F51" s="79">
        <v>0</v>
      </c>
      <c r="G51" s="79">
        <v>0</v>
      </c>
      <c r="H51" s="79">
        <v>0</v>
      </c>
      <c r="I51" s="79">
        <v>0</v>
      </c>
      <c r="J51" s="79">
        <v>0</v>
      </c>
      <c r="K51" s="79">
        <v>0</v>
      </c>
      <c r="L51" s="79">
        <v>0</v>
      </c>
      <c r="M51" s="79">
        <v>0</v>
      </c>
      <c r="N51" s="79">
        <v>0</v>
      </c>
      <c r="O51" s="79">
        <v>0</v>
      </c>
      <c r="P51" s="79">
        <v>0</v>
      </c>
      <c r="Q51" s="86">
        <v>0</v>
      </c>
      <c r="R51" s="86">
        <v>0</v>
      </c>
      <c r="S51" s="86">
        <v>0</v>
      </c>
      <c r="T51" s="86">
        <v>0</v>
      </c>
      <c r="U51" s="86">
        <v>-110.69954999999999</v>
      </c>
      <c r="V51" s="86">
        <f t="shared" si="6"/>
        <v>-110.69954999999999</v>
      </c>
    </row>
    <row r="52" spans="1:22" s="125" customFormat="1">
      <c r="A52" s="77" t="s">
        <v>4719</v>
      </c>
      <c r="B52" s="77">
        <v>63392</v>
      </c>
      <c r="C52" s="78" t="s">
        <v>1511</v>
      </c>
      <c r="D52" s="79">
        <v>0</v>
      </c>
      <c r="E52" s="79">
        <v>0</v>
      </c>
      <c r="F52" s="79">
        <v>0</v>
      </c>
      <c r="G52" s="79">
        <v>0</v>
      </c>
      <c r="H52" s="79">
        <v>0</v>
      </c>
      <c r="I52" s="79">
        <v>0</v>
      </c>
      <c r="J52" s="79">
        <v>0</v>
      </c>
      <c r="K52" s="79">
        <v>0</v>
      </c>
      <c r="L52" s="79">
        <v>0</v>
      </c>
      <c r="M52" s="79">
        <v>0</v>
      </c>
      <c r="N52" s="79">
        <v>0</v>
      </c>
      <c r="O52" s="79">
        <v>0</v>
      </c>
      <c r="P52" s="79">
        <v>0</v>
      </c>
      <c r="Q52" s="86">
        <v>0</v>
      </c>
      <c r="R52" s="86">
        <v>0</v>
      </c>
      <c r="S52" s="86">
        <v>0</v>
      </c>
      <c r="T52" s="86">
        <v>0</v>
      </c>
      <c r="U52" s="86">
        <v>-158.34870000000001</v>
      </c>
      <c r="V52" s="86">
        <f t="shared" si="6"/>
        <v>-158.34870000000001</v>
      </c>
    </row>
    <row r="53" spans="1:22" s="125" customFormat="1">
      <c r="A53" s="77" t="s">
        <v>4719</v>
      </c>
      <c r="B53" s="77">
        <v>64776</v>
      </c>
      <c r="C53" s="78" t="s">
        <v>3756</v>
      </c>
      <c r="D53" s="79">
        <v>0</v>
      </c>
      <c r="E53" s="79">
        <v>0</v>
      </c>
      <c r="F53" s="79">
        <v>0</v>
      </c>
      <c r="G53" s="79">
        <v>0</v>
      </c>
      <c r="H53" s="79">
        <v>0</v>
      </c>
      <c r="I53" s="79">
        <v>0</v>
      </c>
      <c r="J53" s="79">
        <v>0</v>
      </c>
      <c r="K53" s="79">
        <v>0</v>
      </c>
      <c r="L53" s="79">
        <v>0</v>
      </c>
      <c r="M53" s="79">
        <v>0</v>
      </c>
      <c r="N53" s="79">
        <v>0</v>
      </c>
      <c r="O53" s="79">
        <v>0</v>
      </c>
      <c r="P53" s="79">
        <v>0</v>
      </c>
      <c r="Q53" s="86">
        <v>0</v>
      </c>
      <c r="R53" s="86">
        <v>0</v>
      </c>
      <c r="S53" s="86">
        <v>0</v>
      </c>
      <c r="T53" s="86">
        <v>0</v>
      </c>
      <c r="U53" s="86">
        <v>-265.52592000000004</v>
      </c>
      <c r="V53" s="86">
        <f t="shared" si="6"/>
        <v>-265.52592000000004</v>
      </c>
    </row>
    <row r="54" spans="1:22" s="125" customFormat="1">
      <c r="A54" s="77" t="s">
        <v>4719</v>
      </c>
      <c r="B54" s="77">
        <v>52682</v>
      </c>
      <c r="C54" s="78" t="s">
        <v>116</v>
      </c>
      <c r="D54" s="79">
        <v>0</v>
      </c>
      <c r="E54" s="79">
        <v>0</v>
      </c>
      <c r="F54" s="79">
        <v>0</v>
      </c>
      <c r="G54" s="79">
        <v>0</v>
      </c>
      <c r="H54" s="79">
        <v>0</v>
      </c>
      <c r="I54" s="79">
        <v>0</v>
      </c>
      <c r="J54" s="79">
        <v>0</v>
      </c>
      <c r="K54" s="79">
        <v>0</v>
      </c>
      <c r="L54" s="79">
        <v>0</v>
      </c>
      <c r="M54" s="79">
        <v>0</v>
      </c>
      <c r="N54" s="79">
        <v>0</v>
      </c>
      <c r="O54" s="79">
        <v>0</v>
      </c>
      <c r="P54" s="79">
        <v>0</v>
      </c>
      <c r="Q54" s="86">
        <v>0</v>
      </c>
      <c r="R54" s="86">
        <v>0</v>
      </c>
      <c r="S54" s="86">
        <v>0</v>
      </c>
      <c r="T54" s="86">
        <v>0</v>
      </c>
      <c r="U54" s="86">
        <v>-270.72180000000003</v>
      </c>
      <c r="V54" s="86">
        <f t="shared" si="6"/>
        <v>-270.72180000000003</v>
      </c>
    </row>
    <row r="55" spans="1:22" s="125" customFormat="1">
      <c r="A55" s="77" t="s">
        <v>4719</v>
      </c>
      <c r="B55" s="77">
        <v>52603</v>
      </c>
      <c r="C55" s="78" t="s">
        <v>400</v>
      </c>
      <c r="D55" s="79">
        <v>0</v>
      </c>
      <c r="E55" s="79">
        <v>0</v>
      </c>
      <c r="F55" s="79">
        <v>0</v>
      </c>
      <c r="G55" s="79">
        <v>0</v>
      </c>
      <c r="H55" s="79">
        <v>0</v>
      </c>
      <c r="I55" s="79">
        <v>0</v>
      </c>
      <c r="J55" s="79">
        <v>0</v>
      </c>
      <c r="K55" s="79">
        <v>0</v>
      </c>
      <c r="L55" s="79">
        <v>0</v>
      </c>
      <c r="M55" s="79">
        <v>0</v>
      </c>
      <c r="N55" s="79">
        <v>0</v>
      </c>
      <c r="O55" s="79">
        <v>0</v>
      </c>
      <c r="P55" s="79">
        <v>0</v>
      </c>
      <c r="Q55" s="86">
        <v>0</v>
      </c>
      <c r="R55" s="86">
        <v>0</v>
      </c>
      <c r="S55" s="86">
        <v>0</v>
      </c>
      <c r="T55" s="86">
        <v>0</v>
      </c>
      <c r="U55" s="86">
        <v>-282.78809999999999</v>
      </c>
      <c r="V55" s="86">
        <f t="shared" si="6"/>
        <v>-282.78809999999999</v>
      </c>
    </row>
    <row r="56" spans="1:22" s="125" customFormat="1">
      <c r="A56" s="77" t="s">
        <v>4719</v>
      </c>
      <c r="B56" s="77">
        <v>61165</v>
      </c>
      <c r="C56" s="78" t="s">
        <v>19</v>
      </c>
      <c r="D56" s="79">
        <v>0</v>
      </c>
      <c r="E56" s="79">
        <v>0</v>
      </c>
      <c r="F56" s="79">
        <v>0</v>
      </c>
      <c r="G56" s="79">
        <v>0</v>
      </c>
      <c r="H56" s="79">
        <v>0</v>
      </c>
      <c r="I56" s="79">
        <v>0</v>
      </c>
      <c r="J56" s="79">
        <v>0</v>
      </c>
      <c r="K56" s="79">
        <v>0</v>
      </c>
      <c r="L56" s="79">
        <v>0</v>
      </c>
      <c r="M56" s="79">
        <v>0</v>
      </c>
      <c r="N56" s="79">
        <v>0</v>
      </c>
      <c r="O56" s="79">
        <v>0</v>
      </c>
      <c r="P56" s="79">
        <v>0</v>
      </c>
      <c r="Q56" s="86">
        <v>0</v>
      </c>
      <c r="R56" s="86">
        <v>0</v>
      </c>
      <c r="S56" s="86">
        <v>0</v>
      </c>
      <c r="T56" s="86">
        <v>0</v>
      </c>
      <c r="U56" s="86">
        <v>-306.43428000000006</v>
      </c>
      <c r="V56" s="86">
        <f t="shared" si="6"/>
        <v>-306.43428000000006</v>
      </c>
    </row>
  </sheetData>
  <mergeCells count="1">
    <mergeCell ref="B2:F2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R47"/>
  <sheetViews>
    <sheetView topLeftCell="A27" workbookViewId="0">
      <selection activeCell="A4" sqref="A4"/>
    </sheetView>
  </sheetViews>
  <sheetFormatPr baseColWidth="10" defaultRowHeight="15"/>
  <cols>
    <col min="3" max="3" width="12.140625" bestFit="1" customWidth="1"/>
  </cols>
  <sheetData>
    <row r="1" spans="1:18">
      <c r="A1" s="133" t="s">
        <v>471</v>
      </c>
      <c r="B1" s="133" t="s">
        <v>1</v>
      </c>
      <c r="C1" s="21" t="s">
        <v>0</v>
      </c>
      <c r="D1" s="22" t="s">
        <v>470</v>
      </c>
      <c r="E1" s="23" t="s">
        <v>2279</v>
      </c>
      <c r="F1" s="33" t="s">
        <v>474</v>
      </c>
      <c r="G1" s="133" t="s">
        <v>512</v>
      </c>
      <c r="H1" s="133" t="s">
        <v>2264</v>
      </c>
      <c r="I1" s="133" t="s">
        <v>1189</v>
      </c>
      <c r="J1" s="133" t="s">
        <v>3777</v>
      </c>
      <c r="K1" s="133" t="s">
        <v>475</v>
      </c>
      <c r="L1" s="133" t="s">
        <v>472</v>
      </c>
      <c r="M1" s="133" t="s">
        <v>3</v>
      </c>
      <c r="N1" s="133" t="s">
        <v>1252</v>
      </c>
      <c r="O1" s="133" t="s">
        <v>4</v>
      </c>
      <c r="P1" s="133" t="s">
        <v>2286</v>
      </c>
      <c r="Q1" s="24" t="s">
        <v>1718</v>
      </c>
      <c r="R1" s="133" t="s">
        <v>2317</v>
      </c>
    </row>
    <row r="2" spans="1:18">
      <c r="A2" s="83" t="s">
        <v>2409</v>
      </c>
      <c r="B2" s="84" t="s">
        <v>1249</v>
      </c>
      <c r="C2" s="34">
        <v>1052100000117</v>
      </c>
      <c r="D2" s="35">
        <v>344262.70472099999</v>
      </c>
      <c r="E2" s="67">
        <v>68852.66</v>
      </c>
      <c r="F2" s="68">
        <v>0.20000034582834089</v>
      </c>
      <c r="G2" s="84"/>
      <c r="H2" s="84" t="s">
        <v>2266</v>
      </c>
      <c r="I2" s="66" t="s">
        <v>2250</v>
      </c>
      <c r="J2" s="66" t="s">
        <v>2322</v>
      </c>
      <c r="K2" s="83" t="s">
        <v>3766</v>
      </c>
      <c r="L2" s="30">
        <v>53952</v>
      </c>
      <c r="M2" s="83" t="s">
        <v>440</v>
      </c>
      <c r="N2" s="83" t="s">
        <v>473</v>
      </c>
      <c r="O2" s="83" t="s">
        <v>55</v>
      </c>
      <c r="P2" s="49">
        <v>0.3</v>
      </c>
      <c r="Q2" s="31">
        <v>68852.540944199995</v>
      </c>
      <c r="R2" s="83" t="s">
        <v>2319</v>
      </c>
    </row>
    <row r="3" spans="1:18">
      <c r="A3" s="83" t="s">
        <v>2409</v>
      </c>
      <c r="B3" s="84" t="s">
        <v>1249</v>
      </c>
      <c r="C3" s="34">
        <v>1052100000124</v>
      </c>
      <c r="D3" s="35">
        <v>12311.426322000001</v>
      </c>
      <c r="E3" s="67">
        <v>4438.2299999999996</v>
      </c>
      <c r="F3" s="68">
        <v>0.36049681685289942</v>
      </c>
      <c r="G3" s="84"/>
      <c r="H3" s="84" t="s">
        <v>2308</v>
      </c>
      <c r="I3" s="66" t="s">
        <v>2250</v>
      </c>
      <c r="J3" s="66" t="s">
        <v>2322</v>
      </c>
      <c r="K3" s="83" t="s">
        <v>2525</v>
      </c>
      <c r="L3" s="30">
        <v>50490</v>
      </c>
      <c r="M3" s="83" t="s">
        <v>233</v>
      </c>
      <c r="N3" s="83" t="s">
        <v>477</v>
      </c>
      <c r="O3" s="83" t="s">
        <v>240</v>
      </c>
      <c r="P3" s="49">
        <v>0.3</v>
      </c>
      <c r="Q3" s="31">
        <v>2462.2852644000004</v>
      </c>
      <c r="R3" s="83" t="s">
        <v>2319</v>
      </c>
    </row>
    <row r="4" spans="1:18">
      <c r="A4" s="83" t="s">
        <v>2409</v>
      </c>
      <c r="B4" s="84" t="s">
        <v>1249</v>
      </c>
      <c r="C4" s="34">
        <v>1042100000516</v>
      </c>
      <c r="D4" s="35">
        <v>16418.03</v>
      </c>
      <c r="E4" s="67">
        <v>4268.6872999999996</v>
      </c>
      <c r="F4" s="68">
        <v>0.25999996954567628</v>
      </c>
      <c r="G4" s="84"/>
      <c r="H4" s="84" t="s">
        <v>2266</v>
      </c>
      <c r="I4" s="66" t="s">
        <v>2250</v>
      </c>
      <c r="J4" s="66" t="s">
        <v>2322</v>
      </c>
      <c r="K4" s="83" t="s">
        <v>3767</v>
      </c>
      <c r="L4" s="30">
        <v>62852</v>
      </c>
      <c r="M4" s="83" t="s">
        <v>890</v>
      </c>
      <c r="N4" s="83" t="s">
        <v>473</v>
      </c>
      <c r="O4" s="83" t="s">
        <v>1374</v>
      </c>
      <c r="P4" s="49">
        <v>0.3</v>
      </c>
      <c r="Q4" s="31">
        <v>3283.6059999999998</v>
      </c>
      <c r="R4" s="83" t="s">
        <v>2319</v>
      </c>
    </row>
    <row r="5" spans="1:18">
      <c r="A5" s="83" t="s">
        <v>3768</v>
      </c>
      <c r="B5" s="84" t="s">
        <v>1249</v>
      </c>
      <c r="C5" s="34">
        <v>1042100000723</v>
      </c>
      <c r="D5" s="35">
        <v>11894.81</v>
      </c>
      <c r="E5" s="67">
        <v>5352.66</v>
      </c>
      <c r="F5" s="68">
        <v>0.2</v>
      </c>
      <c r="G5" s="84"/>
      <c r="H5" s="84" t="s">
        <v>2266</v>
      </c>
      <c r="I5" s="66" t="s">
        <v>2250</v>
      </c>
      <c r="J5" s="66" t="s">
        <v>2322</v>
      </c>
      <c r="K5" s="83" t="s">
        <v>3769</v>
      </c>
      <c r="L5" s="30">
        <v>63400</v>
      </c>
      <c r="M5" s="83" t="s">
        <v>1211</v>
      </c>
      <c r="N5" s="83" t="s">
        <v>473</v>
      </c>
      <c r="O5" s="83" t="s">
        <v>257</v>
      </c>
      <c r="P5" s="49">
        <v>0.2</v>
      </c>
      <c r="Q5" s="67">
        <v>2378.962</v>
      </c>
      <c r="R5" s="83" t="s">
        <v>2328</v>
      </c>
    </row>
    <row r="6" spans="1:18">
      <c r="A6" s="83" t="s">
        <v>3768</v>
      </c>
      <c r="B6" s="84" t="s">
        <v>1249</v>
      </c>
      <c r="C6" s="34">
        <v>1042100000730</v>
      </c>
      <c r="D6" s="35">
        <v>13695.38</v>
      </c>
      <c r="E6" s="67">
        <v>6162.92</v>
      </c>
      <c r="F6" s="68">
        <v>0.2</v>
      </c>
      <c r="G6" s="84"/>
      <c r="H6" s="84" t="s">
        <v>2266</v>
      </c>
      <c r="I6" s="66" t="s">
        <v>2250</v>
      </c>
      <c r="J6" s="66" t="s">
        <v>2322</v>
      </c>
      <c r="K6" s="83" t="s">
        <v>3770</v>
      </c>
      <c r="L6" s="30">
        <v>63400</v>
      </c>
      <c r="M6" s="83" t="s">
        <v>1211</v>
      </c>
      <c r="N6" s="83" t="s">
        <v>473</v>
      </c>
      <c r="O6" s="83" t="s">
        <v>257</v>
      </c>
      <c r="P6" s="49">
        <v>0.2</v>
      </c>
      <c r="Q6" s="67">
        <v>2739.076</v>
      </c>
      <c r="R6" s="83" t="s">
        <v>2328</v>
      </c>
    </row>
    <row r="7" spans="1:18">
      <c r="A7" s="83" t="s">
        <v>2409</v>
      </c>
      <c r="B7" s="84" t="s">
        <v>1249</v>
      </c>
      <c r="C7" s="34">
        <v>1032100000196</v>
      </c>
      <c r="D7" s="35">
        <v>107243.565</v>
      </c>
      <c r="E7" s="67">
        <v>21448.713000000003</v>
      </c>
      <c r="F7" s="68">
        <v>0.2</v>
      </c>
      <c r="G7" s="84"/>
      <c r="H7" s="84" t="s">
        <v>2266</v>
      </c>
      <c r="I7" s="66" t="s">
        <v>2250</v>
      </c>
      <c r="J7" s="66" t="s">
        <v>2322</v>
      </c>
      <c r="K7" s="83" t="s">
        <v>3651</v>
      </c>
      <c r="L7" s="30">
        <v>62852</v>
      </c>
      <c r="M7" s="83" t="s">
        <v>890</v>
      </c>
      <c r="N7" s="83" t="s">
        <v>473</v>
      </c>
      <c r="O7" s="83" t="s">
        <v>1374</v>
      </c>
      <c r="P7" s="49">
        <v>0.2</v>
      </c>
      <c r="Q7" s="67">
        <v>21448.713000000003</v>
      </c>
      <c r="R7" s="83" t="s">
        <v>2328</v>
      </c>
    </row>
    <row r="8" spans="1:18">
      <c r="A8" s="83" t="s">
        <v>2409</v>
      </c>
      <c r="B8" s="84" t="s">
        <v>1249</v>
      </c>
      <c r="C8" s="34">
        <v>1042100000864</v>
      </c>
      <c r="D8" s="35">
        <v>33553.06</v>
      </c>
      <c r="E8" s="67">
        <v>6710.6120000000001</v>
      </c>
      <c r="F8" s="68">
        <v>0.2</v>
      </c>
      <c r="G8" s="84"/>
      <c r="H8" s="84" t="s">
        <v>2333</v>
      </c>
      <c r="I8" s="127">
        <v>44426</v>
      </c>
      <c r="J8" s="66" t="s">
        <v>2322</v>
      </c>
      <c r="K8" s="83" t="s">
        <v>3541</v>
      </c>
      <c r="L8" s="30">
        <v>51865</v>
      </c>
      <c r="M8" s="83" t="s">
        <v>443</v>
      </c>
      <c r="N8" s="83" t="s">
        <v>15</v>
      </c>
      <c r="O8" s="83" t="s">
        <v>1176</v>
      </c>
      <c r="P8" s="49">
        <v>1</v>
      </c>
      <c r="Q8" s="120">
        <v>6710.6120000000001</v>
      </c>
      <c r="R8" s="83" t="s">
        <v>2404</v>
      </c>
    </row>
    <row r="9" spans="1:18">
      <c r="A9" s="83" t="s">
        <v>2409</v>
      </c>
      <c r="B9" s="84" t="s">
        <v>1249</v>
      </c>
      <c r="C9" s="34">
        <v>1052100000168</v>
      </c>
      <c r="D9" s="35">
        <v>4623.8030450000006</v>
      </c>
      <c r="E9" s="67">
        <v>924.76060900000016</v>
      </c>
      <c r="F9" s="68">
        <v>0.2</v>
      </c>
      <c r="G9" s="84"/>
      <c r="H9" s="84" t="s">
        <v>2339</v>
      </c>
      <c r="I9" s="127">
        <v>44407</v>
      </c>
      <c r="J9" s="66" t="s">
        <v>2322</v>
      </c>
      <c r="K9" s="83" t="s">
        <v>3771</v>
      </c>
      <c r="L9" s="30">
        <v>53952</v>
      </c>
      <c r="M9" s="83" t="s">
        <v>440</v>
      </c>
      <c r="N9" s="83" t="s">
        <v>473</v>
      </c>
      <c r="O9" s="83" t="s">
        <v>55</v>
      </c>
      <c r="P9" s="49">
        <v>1</v>
      </c>
      <c r="Q9" s="120">
        <v>924.76060900000016</v>
      </c>
      <c r="R9" s="83" t="s">
        <v>2404</v>
      </c>
    </row>
    <row r="10" spans="1:18">
      <c r="A10" s="83" t="s">
        <v>2409</v>
      </c>
      <c r="B10" s="84" t="s">
        <v>1249</v>
      </c>
      <c r="C10" s="34">
        <v>1052100000168</v>
      </c>
      <c r="D10" s="35">
        <v>-4643.3276070000002</v>
      </c>
      <c r="E10" s="67">
        <v>-928.6655214000001</v>
      </c>
      <c r="F10" s="68">
        <v>0.2</v>
      </c>
      <c r="G10" s="84"/>
      <c r="H10" s="84" t="s">
        <v>2339</v>
      </c>
      <c r="I10" s="127">
        <v>44407</v>
      </c>
      <c r="J10" s="66" t="s">
        <v>2322</v>
      </c>
      <c r="K10" s="83" t="s">
        <v>3771</v>
      </c>
      <c r="L10" s="30">
        <v>53952</v>
      </c>
      <c r="M10" s="83" t="s">
        <v>440</v>
      </c>
      <c r="N10" s="83" t="s">
        <v>473</v>
      </c>
      <c r="O10" s="83" t="s">
        <v>55</v>
      </c>
      <c r="P10" s="49">
        <v>1</v>
      </c>
      <c r="Q10" s="120">
        <v>-928.6655214000001</v>
      </c>
      <c r="R10" s="83" t="s">
        <v>2404</v>
      </c>
    </row>
    <row r="11" spans="1:18">
      <c r="A11" s="83" t="s">
        <v>2409</v>
      </c>
      <c r="B11" s="84" t="s">
        <v>1249</v>
      </c>
      <c r="C11" s="34">
        <v>1052100000168</v>
      </c>
      <c r="D11" s="35">
        <v>56098.773024000009</v>
      </c>
      <c r="E11" s="67">
        <v>11219.754604800002</v>
      </c>
      <c r="F11" s="68">
        <v>0.2</v>
      </c>
      <c r="G11" s="84"/>
      <c r="H11" s="84" t="s">
        <v>2339</v>
      </c>
      <c r="I11" s="127">
        <v>44407</v>
      </c>
      <c r="J11" s="66" t="s">
        <v>2322</v>
      </c>
      <c r="K11" s="83" t="s">
        <v>3771</v>
      </c>
      <c r="L11" s="30">
        <v>53952</v>
      </c>
      <c r="M11" s="83" t="s">
        <v>440</v>
      </c>
      <c r="N11" s="83" t="s">
        <v>473</v>
      </c>
      <c r="O11" s="83" t="s">
        <v>55</v>
      </c>
      <c r="P11" s="49">
        <v>1</v>
      </c>
      <c r="Q11" s="120">
        <v>11219.754604800002</v>
      </c>
      <c r="R11" s="83" t="s">
        <v>2404</v>
      </c>
    </row>
    <row r="12" spans="1:18">
      <c r="A12" s="83" t="s">
        <v>2409</v>
      </c>
      <c r="B12" s="84" t="s">
        <v>1249</v>
      </c>
      <c r="C12" s="34">
        <v>1032100000236</v>
      </c>
      <c r="D12" s="35">
        <v>48000.12</v>
      </c>
      <c r="E12" s="67">
        <v>9600.0240000000013</v>
      </c>
      <c r="F12" s="68">
        <v>0.2</v>
      </c>
      <c r="G12" s="84"/>
      <c r="H12" s="84" t="s">
        <v>2333</v>
      </c>
      <c r="I12" s="127">
        <v>44433</v>
      </c>
      <c r="J12" s="66" t="s">
        <v>2322</v>
      </c>
      <c r="K12" s="83" t="s">
        <v>3575</v>
      </c>
      <c r="L12" s="30">
        <v>63400</v>
      </c>
      <c r="M12" s="83" t="s">
        <v>1211</v>
      </c>
      <c r="N12" s="83" t="s">
        <v>473</v>
      </c>
      <c r="O12" s="83" t="s">
        <v>257</v>
      </c>
      <c r="P12" s="49">
        <v>1</v>
      </c>
      <c r="Q12" s="120">
        <v>9600.0240000000013</v>
      </c>
      <c r="R12" s="83" t="s">
        <v>2404</v>
      </c>
    </row>
    <row r="13" spans="1:18">
      <c r="A13" s="83" t="s">
        <v>2409</v>
      </c>
      <c r="B13" s="84" t="s">
        <v>1249</v>
      </c>
      <c r="C13" s="34">
        <v>1052100000168</v>
      </c>
      <c r="D13" s="35">
        <v>4673.0934749999997</v>
      </c>
      <c r="E13" s="67">
        <v>934.618695</v>
      </c>
      <c r="F13" s="68">
        <v>0.2</v>
      </c>
      <c r="G13" s="84"/>
      <c r="H13" s="84" t="s">
        <v>2339</v>
      </c>
      <c r="I13" s="127">
        <v>44439</v>
      </c>
      <c r="J13" s="66" t="s">
        <v>2322</v>
      </c>
      <c r="K13" s="83" t="s">
        <v>3771</v>
      </c>
      <c r="L13" s="30">
        <v>53952</v>
      </c>
      <c r="M13" s="83" t="s">
        <v>440</v>
      </c>
      <c r="N13" s="83" t="s">
        <v>473</v>
      </c>
      <c r="O13" s="83" t="s">
        <v>55</v>
      </c>
      <c r="P13" s="49">
        <v>1</v>
      </c>
      <c r="Q13" s="120" t="s">
        <v>3772</v>
      </c>
      <c r="R13" s="83" t="s">
        <v>2415</v>
      </c>
    </row>
    <row r="14" spans="1:18">
      <c r="A14" s="83" t="s">
        <v>2409</v>
      </c>
      <c r="B14" s="84" t="s">
        <v>1249</v>
      </c>
      <c r="C14" s="34">
        <v>1042100001114</v>
      </c>
      <c r="D14" s="35">
        <v>13000.560000000001</v>
      </c>
      <c r="E14" s="67">
        <v>2600.1120000000005</v>
      </c>
      <c r="F14" s="68">
        <v>0.2</v>
      </c>
      <c r="G14" s="84"/>
      <c r="H14" s="84" t="s">
        <v>2339</v>
      </c>
      <c r="I14" s="127">
        <v>44467</v>
      </c>
      <c r="J14" s="66" t="s">
        <v>2322</v>
      </c>
      <c r="K14" s="83" t="s">
        <v>3773</v>
      </c>
      <c r="L14" s="30">
        <v>53952</v>
      </c>
      <c r="M14" s="83" t="s">
        <v>440</v>
      </c>
      <c r="N14" s="83" t="s">
        <v>473</v>
      </c>
      <c r="O14" s="83" t="s">
        <v>55</v>
      </c>
      <c r="P14" s="49">
        <v>1</v>
      </c>
      <c r="Q14" s="120">
        <v>2600.1120000000005</v>
      </c>
      <c r="R14" s="83" t="s">
        <v>2415</v>
      </c>
    </row>
    <row r="15" spans="1:18">
      <c r="A15" s="83" t="s">
        <v>2409</v>
      </c>
      <c r="B15" s="84" t="s">
        <v>1249</v>
      </c>
      <c r="C15" s="34">
        <v>1032100000262</v>
      </c>
      <c r="D15" s="35">
        <v>14331.84</v>
      </c>
      <c r="E15" s="67">
        <v>2866.3680000000004</v>
      </c>
      <c r="F15" s="68">
        <v>0.2</v>
      </c>
      <c r="G15" s="84"/>
      <c r="H15" s="84" t="s">
        <v>2339</v>
      </c>
      <c r="I15" s="127">
        <v>44449</v>
      </c>
      <c r="J15" s="66" t="s">
        <v>2322</v>
      </c>
      <c r="K15" s="83" t="s">
        <v>3271</v>
      </c>
      <c r="L15" s="30">
        <v>60630</v>
      </c>
      <c r="M15" s="83" t="s">
        <v>438</v>
      </c>
      <c r="N15" s="83" t="s">
        <v>473</v>
      </c>
      <c r="O15" s="83" t="s">
        <v>1221</v>
      </c>
      <c r="P15" s="49">
        <v>1</v>
      </c>
      <c r="Q15" s="120">
        <v>2866.3680000000004</v>
      </c>
      <c r="R15" s="83" t="s">
        <v>2415</v>
      </c>
    </row>
    <row r="16" spans="1:18">
      <c r="A16" s="83" t="s">
        <v>2409</v>
      </c>
      <c r="B16" s="84" t="s">
        <v>1249</v>
      </c>
      <c r="C16" s="34">
        <v>1032100000268</v>
      </c>
      <c r="D16" s="35">
        <v>6047.1731750999998</v>
      </c>
      <c r="E16" s="67">
        <v>1209.4346350200001</v>
      </c>
      <c r="F16" s="68">
        <v>0.2</v>
      </c>
      <c r="G16" s="84"/>
      <c r="H16" s="84" t="s">
        <v>2339</v>
      </c>
      <c r="I16" s="127">
        <v>44476</v>
      </c>
      <c r="J16" s="66" t="s">
        <v>2322</v>
      </c>
      <c r="K16" s="83" t="s">
        <v>2494</v>
      </c>
      <c r="L16" s="30">
        <v>63677</v>
      </c>
      <c r="M16" s="83" t="s">
        <v>1526</v>
      </c>
      <c r="N16" s="83" t="s">
        <v>1368</v>
      </c>
      <c r="O16" s="83" t="s">
        <v>480</v>
      </c>
      <c r="P16" s="49">
        <v>1</v>
      </c>
      <c r="Q16" s="120" t="s">
        <v>3774</v>
      </c>
      <c r="R16" s="83" t="s">
        <v>3506</v>
      </c>
    </row>
    <row r="17" spans="1:18">
      <c r="A17" s="83" t="s">
        <v>2409</v>
      </c>
      <c r="B17" s="84" t="s">
        <v>1249</v>
      </c>
      <c r="C17" s="34">
        <v>1042100001114</v>
      </c>
      <c r="D17" s="35">
        <v>1083.33</v>
      </c>
      <c r="E17" s="67">
        <v>216.666</v>
      </c>
      <c r="F17" s="68">
        <v>0.2</v>
      </c>
      <c r="G17" s="84"/>
      <c r="H17" s="84" t="s">
        <v>2339</v>
      </c>
      <c r="I17" s="127">
        <v>44491</v>
      </c>
      <c r="J17" s="66" t="s">
        <v>2322</v>
      </c>
      <c r="K17" s="83" t="s">
        <v>3775</v>
      </c>
      <c r="L17" s="30">
        <v>53952</v>
      </c>
      <c r="M17" s="83" t="s">
        <v>440</v>
      </c>
      <c r="N17" s="83" t="s">
        <v>473</v>
      </c>
      <c r="O17" s="83" t="s">
        <v>55</v>
      </c>
      <c r="P17" s="49">
        <v>1</v>
      </c>
      <c r="Q17" s="120" t="s">
        <v>3774</v>
      </c>
      <c r="R17" s="83" t="s">
        <v>3506</v>
      </c>
    </row>
    <row r="18" spans="1:18">
      <c r="A18" s="83" t="s">
        <v>2409</v>
      </c>
      <c r="B18" s="84" t="s">
        <v>1249</v>
      </c>
      <c r="C18" s="34">
        <v>1042100001330</v>
      </c>
      <c r="D18" s="35">
        <v>84341.34</v>
      </c>
      <c r="E18" s="67">
        <v>16868.268</v>
      </c>
      <c r="F18" s="68">
        <v>0.2</v>
      </c>
      <c r="G18" s="84"/>
      <c r="H18" s="84" t="s">
        <v>2266</v>
      </c>
      <c r="I18" s="127">
        <v>44498</v>
      </c>
      <c r="J18" s="66" t="s">
        <v>2322</v>
      </c>
      <c r="K18" s="83" t="s">
        <v>3776</v>
      </c>
      <c r="L18" s="30">
        <v>63400</v>
      </c>
      <c r="M18" s="83" t="s">
        <v>1211</v>
      </c>
      <c r="N18" s="83" t="s">
        <v>473</v>
      </c>
      <c r="O18" s="83" t="s">
        <v>257</v>
      </c>
      <c r="P18" s="49">
        <v>1</v>
      </c>
      <c r="Q18" s="120">
        <v>16868.268</v>
      </c>
      <c r="R18" s="83" t="s">
        <v>3506</v>
      </c>
    </row>
    <row r="19" spans="1:18">
      <c r="A19" s="83" t="s">
        <v>2409</v>
      </c>
      <c r="B19" s="84" t="s">
        <v>1249</v>
      </c>
      <c r="C19" s="34">
        <v>1032100000262</v>
      </c>
      <c r="D19" s="35">
        <v>1194.3800000000001</v>
      </c>
      <c r="E19" s="67">
        <v>238.87600000000003</v>
      </c>
      <c r="F19" s="68">
        <v>0.2</v>
      </c>
      <c r="G19" s="84"/>
      <c r="H19" s="84" t="s">
        <v>2339</v>
      </c>
      <c r="I19" s="127">
        <v>44503</v>
      </c>
      <c r="J19" s="66" t="s">
        <v>2322</v>
      </c>
      <c r="K19" s="83" t="s">
        <v>3271</v>
      </c>
      <c r="L19" s="30">
        <v>60630</v>
      </c>
      <c r="M19" s="83" t="s">
        <v>438</v>
      </c>
      <c r="N19" s="83" t="s">
        <v>473</v>
      </c>
      <c r="O19" s="83" t="s">
        <v>1221</v>
      </c>
      <c r="P19" s="49">
        <v>1</v>
      </c>
      <c r="Q19" s="120" t="s">
        <v>3774</v>
      </c>
      <c r="R19" s="83" t="s">
        <v>3506</v>
      </c>
    </row>
    <row r="20" spans="1:18">
      <c r="A20" s="83" t="s">
        <v>2409</v>
      </c>
      <c r="B20" s="84" t="s">
        <v>1249</v>
      </c>
      <c r="C20" s="34">
        <v>1032100000268</v>
      </c>
      <c r="D20" s="35">
        <v>6091.7957609999994</v>
      </c>
      <c r="E20" s="67">
        <v>1218.3591521999999</v>
      </c>
      <c r="F20" s="68">
        <v>0.2</v>
      </c>
      <c r="G20" s="84"/>
      <c r="H20" s="84" t="s">
        <v>2339</v>
      </c>
      <c r="I20" s="127">
        <v>44505</v>
      </c>
      <c r="J20" s="66" t="s">
        <v>2322</v>
      </c>
      <c r="K20" s="83" t="s">
        <v>2494</v>
      </c>
      <c r="L20" s="30">
        <v>63677</v>
      </c>
      <c r="M20" s="83" t="s">
        <v>1526</v>
      </c>
      <c r="N20" s="83" t="s">
        <v>1368</v>
      </c>
      <c r="O20" s="83" t="s">
        <v>480</v>
      </c>
      <c r="P20" s="49">
        <v>1</v>
      </c>
      <c r="Q20" s="120" t="s">
        <v>3609</v>
      </c>
      <c r="R20" s="83" t="s">
        <v>3611</v>
      </c>
    </row>
    <row r="21" spans="1:18">
      <c r="A21" s="83" t="s">
        <v>2409</v>
      </c>
      <c r="B21" s="84" t="s">
        <v>1249</v>
      </c>
      <c r="C21" s="34">
        <v>1052100000358</v>
      </c>
      <c r="D21" s="35">
        <v>69880.61276399999</v>
      </c>
      <c r="E21" s="67">
        <v>13976.1225528</v>
      </c>
      <c r="F21" s="68">
        <v>0.2</v>
      </c>
      <c r="G21" s="84"/>
      <c r="H21" s="84" t="s">
        <v>2339</v>
      </c>
      <c r="I21" s="127">
        <v>44519</v>
      </c>
      <c r="J21" s="66" t="s">
        <v>2322</v>
      </c>
      <c r="K21" s="83" t="s">
        <v>3531</v>
      </c>
      <c r="L21" s="30">
        <v>64711</v>
      </c>
      <c r="M21" s="83" t="s">
        <v>3598</v>
      </c>
      <c r="N21" s="83" t="s">
        <v>2303</v>
      </c>
      <c r="O21" s="83" t="s">
        <v>1180</v>
      </c>
      <c r="P21" s="49">
        <v>1</v>
      </c>
      <c r="Q21" s="120">
        <v>13976.1225528</v>
      </c>
      <c r="R21" s="83" t="s">
        <v>3611</v>
      </c>
    </row>
    <row r="22" spans="1:18">
      <c r="A22" s="83" t="s">
        <v>2409</v>
      </c>
      <c r="B22" s="84" t="s">
        <v>1249</v>
      </c>
      <c r="C22" s="34">
        <v>1052100000350</v>
      </c>
      <c r="D22" s="35">
        <v>31946.612927999999</v>
      </c>
      <c r="E22" s="67">
        <v>6389.3225855999999</v>
      </c>
      <c r="F22" s="68">
        <v>0.2</v>
      </c>
      <c r="G22" s="84"/>
      <c r="H22" s="84" t="s">
        <v>2308</v>
      </c>
      <c r="I22" s="127">
        <v>44510</v>
      </c>
      <c r="J22" s="66" t="s">
        <v>2322</v>
      </c>
      <c r="K22" s="83" t="s">
        <v>3573</v>
      </c>
      <c r="L22" s="30">
        <v>53952</v>
      </c>
      <c r="M22" s="83" t="s">
        <v>440</v>
      </c>
      <c r="N22" s="83" t="s">
        <v>473</v>
      </c>
      <c r="O22" s="83" t="s">
        <v>55</v>
      </c>
      <c r="P22" s="49">
        <v>1</v>
      </c>
      <c r="Q22" s="120">
        <v>6389.3225855999999</v>
      </c>
      <c r="R22" s="83" t="s">
        <v>3611</v>
      </c>
    </row>
    <row r="23" spans="1:18">
      <c r="A23" s="83" t="s">
        <v>2409</v>
      </c>
      <c r="B23" s="84" t="s">
        <v>1249</v>
      </c>
      <c r="C23" s="34">
        <v>1042100001114</v>
      </c>
      <c r="D23" s="35">
        <v>1083.33</v>
      </c>
      <c r="E23" s="67">
        <v>216.666</v>
      </c>
      <c r="F23" s="68">
        <v>0.2</v>
      </c>
      <c r="G23" s="84"/>
      <c r="H23" s="84" t="s">
        <v>2339</v>
      </c>
      <c r="I23" s="127">
        <v>44523</v>
      </c>
      <c r="J23" s="66" t="s">
        <v>2322</v>
      </c>
      <c r="K23" s="83" t="s">
        <v>3574</v>
      </c>
      <c r="L23" s="30">
        <v>53952</v>
      </c>
      <c r="M23" s="83" t="s">
        <v>440</v>
      </c>
      <c r="N23" s="83" t="s">
        <v>473</v>
      </c>
      <c r="O23" s="83" t="s">
        <v>55</v>
      </c>
      <c r="P23" s="49">
        <v>1</v>
      </c>
      <c r="Q23" s="120" t="s">
        <v>3609</v>
      </c>
      <c r="R23" s="83" t="s">
        <v>3611</v>
      </c>
    </row>
    <row r="24" spans="1:18">
      <c r="A24" s="83" t="s">
        <v>2409</v>
      </c>
      <c r="B24" s="84" t="s">
        <v>1249</v>
      </c>
      <c r="C24" s="34">
        <v>1042100001405</v>
      </c>
      <c r="D24" s="35">
        <v>206868.49677599999</v>
      </c>
      <c r="E24" s="67">
        <v>41373.699355199999</v>
      </c>
      <c r="F24" s="68">
        <v>0.2</v>
      </c>
      <c r="G24" s="84"/>
      <c r="H24" s="84" t="s">
        <v>2266</v>
      </c>
      <c r="I24" s="127">
        <v>44518</v>
      </c>
      <c r="J24" s="66" t="s">
        <v>2322</v>
      </c>
      <c r="K24" s="83" t="s">
        <v>3578</v>
      </c>
      <c r="L24" s="30">
        <v>51870</v>
      </c>
      <c r="M24" s="83" t="s">
        <v>263</v>
      </c>
      <c r="N24" s="83" t="s">
        <v>31</v>
      </c>
      <c r="O24" s="83" t="s">
        <v>257</v>
      </c>
      <c r="P24" s="49">
        <v>1</v>
      </c>
      <c r="Q24" s="120">
        <v>41373.699355199999</v>
      </c>
      <c r="R24" s="83" t="s">
        <v>3611</v>
      </c>
    </row>
    <row r="25" spans="1:18">
      <c r="A25" s="83" t="s">
        <v>2409</v>
      </c>
      <c r="B25" s="84" t="s">
        <v>1249</v>
      </c>
      <c r="C25" s="34">
        <v>1032100000257</v>
      </c>
      <c r="D25" s="35">
        <v>117310.0672</v>
      </c>
      <c r="E25" s="67">
        <v>23462.013440000002</v>
      </c>
      <c r="F25" s="68">
        <v>0.2</v>
      </c>
      <c r="G25" s="84"/>
      <c r="H25" s="84" t="s">
        <v>2266</v>
      </c>
      <c r="I25" s="127">
        <v>44522</v>
      </c>
      <c r="J25" s="66" t="s">
        <v>2322</v>
      </c>
      <c r="K25" s="83" t="s">
        <v>3580</v>
      </c>
      <c r="L25" s="30">
        <v>62852</v>
      </c>
      <c r="M25" s="83" t="s">
        <v>890</v>
      </c>
      <c r="N25" s="83" t="s">
        <v>473</v>
      </c>
      <c r="O25" s="83" t="s">
        <v>1374</v>
      </c>
      <c r="P25" s="49">
        <v>1</v>
      </c>
      <c r="Q25" s="120">
        <v>23462.013440000002</v>
      </c>
      <c r="R25" s="83" t="s">
        <v>3611</v>
      </c>
    </row>
    <row r="26" spans="1:18">
      <c r="A26" s="83" t="s">
        <v>2409</v>
      </c>
      <c r="B26" s="84" t="s">
        <v>1249</v>
      </c>
      <c r="C26" s="34">
        <v>1052100000351</v>
      </c>
      <c r="D26" s="35">
        <v>135493.94140800001</v>
      </c>
      <c r="E26" s="67">
        <v>27098.788281600006</v>
      </c>
      <c r="F26" s="68">
        <v>0.2</v>
      </c>
      <c r="G26" s="84"/>
      <c r="H26" s="84" t="s">
        <v>2266</v>
      </c>
      <c r="I26" s="127">
        <v>44512</v>
      </c>
      <c r="J26" s="66" t="s">
        <v>2322</v>
      </c>
      <c r="K26" s="83" t="s">
        <v>3588</v>
      </c>
      <c r="L26" s="30">
        <v>52037</v>
      </c>
      <c r="M26" s="83" t="s">
        <v>228</v>
      </c>
      <c r="N26" s="83" t="s">
        <v>473</v>
      </c>
      <c r="O26" s="83" t="s">
        <v>91</v>
      </c>
      <c r="P26" s="49">
        <v>1</v>
      </c>
      <c r="Q26" s="120">
        <v>27098.788281600006</v>
      </c>
      <c r="R26" s="83" t="s">
        <v>3611</v>
      </c>
    </row>
    <row r="27" spans="1:18">
      <c r="A27" s="83" t="s">
        <v>2409</v>
      </c>
      <c r="B27" s="84" t="s">
        <v>1249</v>
      </c>
      <c r="C27" s="34">
        <v>1052100000354</v>
      </c>
      <c r="D27" s="35">
        <v>111169.593269</v>
      </c>
      <c r="E27" s="67">
        <v>22233.918653800003</v>
      </c>
      <c r="F27" s="68">
        <v>0.2</v>
      </c>
      <c r="G27" s="84"/>
      <c r="H27" s="84" t="s">
        <v>2266</v>
      </c>
      <c r="I27" s="127">
        <v>44519</v>
      </c>
      <c r="J27" s="66" t="s">
        <v>2322</v>
      </c>
      <c r="K27" s="83" t="s">
        <v>3588</v>
      </c>
      <c r="L27" s="30">
        <v>52037</v>
      </c>
      <c r="M27" s="83" t="s">
        <v>228</v>
      </c>
      <c r="N27" s="83" t="s">
        <v>473</v>
      </c>
      <c r="O27" s="83" t="s">
        <v>91</v>
      </c>
      <c r="P27" s="49">
        <v>1</v>
      </c>
      <c r="Q27" s="120">
        <v>22233.918653800003</v>
      </c>
      <c r="R27" s="83" t="s">
        <v>3611</v>
      </c>
    </row>
    <row r="28" spans="1:18">
      <c r="A28" s="83" t="s">
        <v>2409</v>
      </c>
      <c r="B28" s="84" t="s">
        <v>1249</v>
      </c>
      <c r="C28" s="34">
        <v>1052100000124</v>
      </c>
      <c r="D28" s="35">
        <v>12900.007604999999</v>
      </c>
      <c r="E28" s="67">
        <v>2580.0015210000001</v>
      </c>
      <c r="F28" s="68">
        <v>0.2</v>
      </c>
      <c r="G28" s="84"/>
      <c r="H28" s="84" t="s">
        <v>2308</v>
      </c>
      <c r="I28" s="127">
        <v>44519</v>
      </c>
      <c r="J28" s="66" t="s">
        <v>2322</v>
      </c>
      <c r="K28" s="83" t="s">
        <v>2525</v>
      </c>
      <c r="L28" s="30">
        <v>50490</v>
      </c>
      <c r="M28" s="83" t="s">
        <v>233</v>
      </c>
      <c r="N28" s="83" t="s">
        <v>477</v>
      </c>
      <c r="O28" s="83" t="s">
        <v>240</v>
      </c>
      <c r="P28" s="49">
        <v>1</v>
      </c>
      <c r="Q28" s="120" t="s">
        <v>3610</v>
      </c>
      <c r="R28" s="83" t="s">
        <v>3611</v>
      </c>
    </row>
    <row r="29" spans="1:18" s="125" customFormat="1">
      <c r="A29" s="83" t="s">
        <v>2409</v>
      </c>
      <c r="B29" s="84" t="s">
        <v>1249</v>
      </c>
      <c r="C29" s="34">
        <v>1052100000393</v>
      </c>
      <c r="D29" s="35">
        <v>93563.429778000005</v>
      </c>
      <c r="E29" s="67">
        <v>18712.685955600002</v>
      </c>
      <c r="F29" s="68">
        <v>0.2</v>
      </c>
      <c r="G29" s="84"/>
      <c r="H29" s="84" t="s">
        <v>2266</v>
      </c>
      <c r="I29" s="127">
        <v>44550</v>
      </c>
      <c r="J29" s="66" t="s">
        <v>2322</v>
      </c>
      <c r="K29" s="83" t="s">
        <v>4722</v>
      </c>
      <c r="L29" s="30">
        <v>62783</v>
      </c>
      <c r="M29" s="83" t="s">
        <v>535</v>
      </c>
      <c r="N29" s="83" t="s">
        <v>477</v>
      </c>
      <c r="O29" s="83" t="s">
        <v>295</v>
      </c>
      <c r="P29" s="49">
        <v>0.3</v>
      </c>
      <c r="Q29" s="120">
        <v>18712.685955600002</v>
      </c>
      <c r="R29" s="83"/>
    </row>
    <row r="30" spans="1:18" s="125" customFormat="1">
      <c r="A30" s="83" t="s">
        <v>2409</v>
      </c>
      <c r="B30" s="84" t="s">
        <v>1249</v>
      </c>
      <c r="C30" s="34">
        <v>1052100000401</v>
      </c>
      <c r="D30" s="35">
        <v>115036.69788000001</v>
      </c>
      <c r="E30" s="67">
        <v>23007.339576000002</v>
      </c>
      <c r="F30" s="68">
        <v>0.2</v>
      </c>
      <c r="G30" s="84"/>
      <c r="H30" s="84" t="s">
        <v>2266</v>
      </c>
      <c r="I30" s="127">
        <v>44550</v>
      </c>
      <c r="J30" s="66" t="s">
        <v>2322</v>
      </c>
      <c r="K30" s="83" t="s">
        <v>4723</v>
      </c>
      <c r="L30" s="30">
        <v>52366</v>
      </c>
      <c r="M30" s="83" t="s">
        <v>180</v>
      </c>
      <c r="N30" s="83" t="s">
        <v>31</v>
      </c>
      <c r="O30" s="83" t="s">
        <v>295</v>
      </c>
      <c r="P30" s="49">
        <v>0.3</v>
      </c>
      <c r="Q30" s="120">
        <v>23007.339576000002</v>
      </c>
      <c r="R30" s="83"/>
    </row>
    <row r="31" spans="1:18" s="125" customFormat="1">
      <c r="A31" s="83" t="s">
        <v>2409</v>
      </c>
      <c r="B31" s="84" t="s">
        <v>1249</v>
      </c>
      <c r="C31" s="34">
        <v>1042100001114</v>
      </c>
      <c r="D31" s="35">
        <v>1083.33</v>
      </c>
      <c r="E31" s="67">
        <v>216.666</v>
      </c>
      <c r="F31" s="68">
        <v>0.2</v>
      </c>
      <c r="G31" s="84"/>
      <c r="H31" s="84" t="s">
        <v>2339</v>
      </c>
      <c r="I31" s="127">
        <v>44553</v>
      </c>
      <c r="J31" s="66" t="s">
        <v>2322</v>
      </c>
      <c r="K31" s="83" t="s">
        <v>3574</v>
      </c>
      <c r="L31" s="30">
        <v>53952</v>
      </c>
      <c r="M31" s="83" t="s">
        <v>440</v>
      </c>
      <c r="N31" s="83" t="s">
        <v>473</v>
      </c>
      <c r="O31" s="83" t="s">
        <v>55</v>
      </c>
      <c r="P31" s="49">
        <v>0.3</v>
      </c>
      <c r="Q31" s="120" t="s">
        <v>4724</v>
      </c>
      <c r="R31" s="83"/>
    </row>
    <row r="32" spans="1:18" s="125" customFormat="1">
      <c r="A32" s="83" t="s">
        <v>2409</v>
      </c>
      <c r="B32" s="84" t="s">
        <v>1249</v>
      </c>
      <c r="C32" s="34">
        <v>1032100000377</v>
      </c>
      <c r="D32" s="35">
        <v>188147.63</v>
      </c>
      <c r="E32" s="67">
        <v>37629.526000000005</v>
      </c>
      <c r="F32" s="68">
        <v>0.2</v>
      </c>
      <c r="G32" s="84"/>
      <c r="H32" s="84" t="s">
        <v>2266</v>
      </c>
      <c r="I32" s="127">
        <v>44558</v>
      </c>
      <c r="J32" s="66" t="s">
        <v>2322</v>
      </c>
      <c r="K32" s="83" t="s">
        <v>4725</v>
      </c>
      <c r="L32" s="30">
        <v>63400</v>
      </c>
      <c r="M32" s="83" t="s">
        <v>1211</v>
      </c>
      <c r="N32" s="83" t="s">
        <v>473</v>
      </c>
      <c r="O32" s="83" t="s">
        <v>257</v>
      </c>
      <c r="P32" s="49">
        <v>0.3</v>
      </c>
      <c r="Q32" s="120">
        <v>37629.526000000005</v>
      </c>
      <c r="R32" s="83"/>
    </row>
    <row r="33" spans="1:18" s="125" customFormat="1">
      <c r="A33" s="83" t="s">
        <v>2409</v>
      </c>
      <c r="B33" s="84" t="s">
        <v>1249</v>
      </c>
      <c r="C33" s="34">
        <v>1032100000396</v>
      </c>
      <c r="D33" s="35">
        <v>60000.479999999996</v>
      </c>
      <c r="E33" s="67">
        <v>12000.096</v>
      </c>
      <c r="F33" s="68">
        <v>0.2</v>
      </c>
      <c r="G33" s="84"/>
      <c r="H33" s="84" t="s">
        <v>2339</v>
      </c>
      <c r="I33" s="127">
        <v>44561</v>
      </c>
      <c r="J33" s="66" t="s">
        <v>2322</v>
      </c>
      <c r="K33" s="83" t="s">
        <v>3650</v>
      </c>
      <c r="L33" s="30">
        <v>51870</v>
      </c>
      <c r="M33" s="83" t="s">
        <v>263</v>
      </c>
      <c r="N33" s="83" t="s">
        <v>31</v>
      </c>
      <c r="O33" s="83" t="s">
        <v>257</v>
      </c>
      <c r="P33" s="49">
        <v>0.3</v>
      </c>
      <c r="Q33" s="120">
        <v>12000.096</v>
      </c>
      <c r="R33" s="83"/>
    </row>
    <row r="34" spans="1:18" s="125" customFormat="1">
      <c r="A34" s="83" t="s">
        <v>2409</v>
      </c>
      <c r="B34" s="84" t="s">
        <v>1249</v>
      </c>
      <c r="C34" s="34">
        <v>1032100000370</v>
      </c>
      <c r="D34" s="35">
        <v>113924.56050000001</v>
      </c>
      <c r="E34" s="67">
        <v>22784.912100000001</v>
      </c>
      <c r="F34" s="68">
        <v>0.2</v>
      </c>
      <c r="G34" s="84"/>
      <c r="H34" s="84" t="s">
        <v>2266</v>
      </c>
      <c r="I34" s="127">
        <v>44558</v>
      </c>
      <c r="J34" s="66" t="s">
        <v>2322</v>
      </c>
      <c r="K34" s="83" t="s">
        <v>3651</v>
      </c>
      <c r="L34" s="30">
        <v>62852</v>
      </c>
      <c r="M34" s="83" t="s">
        <v>890</v>
      </c>
      <c r="N34" s="83" t="s">
        <v>473</v>
      </c>
      <c r="O34" s="83" t="s">
        <v>1374</v>
      </c>
      <c r="P34" s="49">
        <v>0.3</v>
      </c>
      <c r="Q34" s="120">
        <v>22784.912100000001</v>
      </c>
      <c r="R34" s="83"/>
    </row>
    <row r="35" spans="1:18" s="125" customFormat="1">
      <c r="A35" s="83" t="s">
        <v>2409</v>
      </c>
      <c r="B35" s="84" t="s">
        <v>1249</v>
      </c>
      <c r="C35" s="34">
        <v>1032100000262</v>
      </c>
      <c r="D35" s="35">
        <v>1194.3800000000001</v>
      </c>
      <c r="E35" s="67">
        <v>238.87600000000003</v>
      </c>
      <c r="F35" s="68">
        <v>0.2</v>
      </c>
      <c r="G35" s="84"/>
      <c r="H35" s="84" t="s">
        <v>2339</v>
      </c>
      <c r="I35" s="127">
        <v>44533</v>
      </c>
      <c r="J35" s="66" t="s">
        <v>2322</v>
      </c>
      <c r="K35" s="83" t="s">
        <v>3271</v>
      </c>
      <c r="L35" s="30">
        <v>60630</v>
      </c>
      <c r="M35" s="83" t="s">
        <v>438</v>
      </c>
      <c r="N35" s="83" t="s">
        <v>473</v>
      </c>
      <c r="O35" s="83" t="s">
        <v>1221</v>
      </c>
      <c r="P35" s="49">
        <v>0.3</v>
      </c>
      <c r="Q35" s="120" t="s">
        <v>4724</v>
      </c>
      <c r="R35" s="83"/>
    </row>
    <row r="36" spans="1:18" s="125" customFormat="1">
      <c r="A36" s="83" t="s">
        <v>2409</v>
      </c>
      <c r="B36" s="84" t="s">
        <v>1249</v>
      </c>
      <c r="C36" s="34">
        <v>1032100000262</v>
      </c>
      <c r="D36" s="35">
        <v>1194.3800000000001</v>
      </c>
      <c r="E36" s="67">
        <v>238.87600000000003</v>
      </c>
      <c r="F36" s="68">
        <v>0.2</v>
      </c>
      <c r="G36" s="84"/>
      <c r="H36" s="84" t="s">
        <v>2339</v>
      </c>
      <c r="I36" s="127">
        <v>44564</v>
      </c>
      <c r="J36" s="66" t="s">
        <v>2322</v>
      </c>
      <c r="K36" s="83" t="s">
        <v>3271</v>
      </c>
      <c r="L36" s="30">
        <v>60630</v>
      </c>
      <c r="M36" s="83" t="s">
        <v>438</v>
      </c>
      <c r="N36" s="83" t="s">
        <v>473</v>
      </c>
      <c r="O36" s="83" t="s">
        <v>1221</v>
      </c>
      <c r="P36" s="49">
        <v>0.3</v>
      </c>
      <c r="Q36" s="120" t="s">
        <v>4724</v>
      </c>
      <c r="R36" s="83"/>
    </row>
    <row r="37" spans="1:18" s="125" customFormat="1">
      <c r="A37" s="83" t="s">
        <v>2409</v>
      </c>
      <c r="B37" s="84" t="s">
        <v>1249</v>
      </c>
      <c r="C37" s="34">
        <v>1052100000396</v>
      </c>
      <c r="D37" s="35">
        <v>149486.74252199999</v>
      </c>
      <c r="E37" s="67">
        <v>29897.348504399997</v>
      </c>
      <c r="F37" s="68">
        <v>0.2</v>
      </c>
      <c r="G37" s="84"/>
      <c r="H37" s="84" t="s">
        <v>2266</v>
      </c>
      <c r="I37" s="127">
        <v>44550</v>
      </c>
      <c r="J37" s="66" t="s">
        <v>2322</v>
      </c>
      <c r="K37" s="83" t="s">
        <v>4726</v>
      </c>
      <c r="L37" s="30">
        <v>53740</v>
      </c>
      <c r="M37" s="83" t="s">
        <v>343</v>
      </c>
      <c r="N37" s="83" t="s">
        <v>473</v>
      </c>
      <c r="O37" s="83" t="s">
        <v>29</v>
      </c>
      <c r="P37" s="49">
        <v>0.3</v>
      </c>
      <c r="Q37" s="120">
        <v>29897.348504399997</v>
      </c>
      <c r="R37" s="83"/>
    </row>
    <row r="38" spans="1:18" s="125" customFormat="1">
      <c r="A38" s="83" t="s">
        <v>2409</v>
      </c>
      <c r="B38" s="84" t="s">
        <v>1249</v>
      </c>
      <c r="C38" s="34">
        <v>1032100000360</v>
      </c>
      <c r="D38" s="35">
        <v>15358.988304</v>
      </c>
      <c r="E38" s="67">
        <v>3071.7976608000004</v>
      </c>
      <c r="F38" s="68">
        <v>0.2</v>
      </c>
      <c r="G38" s="84"/>
      <c r="H38" s="84" t="s">
        <v>2339</v>
      </c>
      <c r="I38" s="127">
        <v>44536</v>
      </c>
      <c r="J38" s="66" t="s">
        <v>2322</v>
      </c>
      <c r="K38" s="83" t="s">
        <v>3691</v>
      </c>
      <c r="L38" s="30">
        <v>64711</v>
      </c>
      <c r="M38" s="83" t="s">
        <v>3598</v>
      </c>
      <c r="N38" s="83" t="s">
        <v>2303</v>
      </c>
      <c r="O38" s="83" t="s">
        <v>1180</v>
      </c>
      <c r="P38" s="49">
        <v>0.3</v>
      </c>
      <c r="Q38" s="120">
        <v>3071.7976608000004</v>
      </c>
      <c r="R38" s="83"/>
    </row>
    <row r="39" spans="1:18" s="125" customFormat="1">
      <c r="A39" s="83" t="s">
        <v>2409</v>
      </c>
      <c r="B39" s="84" t="s">
        <v>1249</v>
      </c>
      <c r="C39" s="34">
        <v>1032100000268</v>
      </c>
      <c r="D39" s="35">
        <v>6155.9731416000004</v>
      </c>
      <c r="E39" s="67">
        <v>1231.1946283200002</v>
      </c>
      <c r="F39" s="68">
        <v>0.2</v>
      </c>
      <c r="G39" s="84"/>
      <c r="H39" s="84" t="s">
        <v>2339</v>
      </c>
      <c r="I39" s="127">
        <v>44537</v>
      </c>
      <c r="J39" s="66" t="s">
        <v>2322</v>
      </c>
      <c r="K39" s="83" t="s">
        <v>2494</v>
      </c>
      <c r="L39" s="30">
        <v>63677</v>
      </c>
      <c r="M39" s="83" t="s">
        <v>1526</v>
      </c>
      <c r="N39" s="83" t="s">
        <v>1368</v>
      </c>
      <c r="O39" s="83" t="s">
        <v>480</v>
      </c>
      <c r="P39" s="49">
        <v>0.3</v>
      </c>
      <c r="Q39" s="120" t="s">
        <v>3609</v>
      </c>
      <c r="R39" s="83"/>
    </row>
    <row r="40" spans="1:18" s="125" customFormat="1">
      <c r="A40" s="83" t="s">
        <v>2409</v>
      </c>
      <c r="B40" s="84" t="s">
        <v>1249</v>
      </c>
      <c r="C40" s="34">
        <v>1052100000358</v>
      </c>
      <c r="D40" s="35">
        <v>5853.0923820000007</v>
      </c>
      <c r="E40" s="67">
        <v>1170.6184764000002</v>
      </c>
      <c r="F40" s="68">
        <v>0.2</v>
      </c>
      <c r="G40" s="84"/>
      <c r="H40" s="84" t="s">
        <v>2339</v>
      </c>
      <c r="I40" s="127">
        <v>44543</v>
      </c>
      <c r="J40" s="66" t="s">
        <v>2322</v>
      </c>
      <c r="K40" s="83" t="s">
        <v>3531</v>
      </c>
      <c r="L40" s="30">
        <v>64711</v>
      </c>
      <c r="M40" s="83" t="s">
        <v>3598</v>
      </c>
      <c r="N40" s="83" t="s">
        <v>2303</v>
      </c>
      <c r="O40" s="83" t="s">
        <v>1180</v>
      </c>
      <c r="P40" s="49">
        <v>0.3</v>
      </c>
      <c r="Q40" s="120" t="s">
        <v>4727</v>
      </c>
      <c r="R40" s="83"/>
    </row>
    <row r="41" spans="1:18">
      <c r="A41" s="147" t="s">
        <v>2409</v>
      </c>
      <c r="B41" s="148" t="s">
        <v>1249</v>
      </c>
      <c r="C41" s="149">
        <v>1042100001114</v>
      </c>
      <c r="D41" s="150">
        <v>1083.33</v>
      </c>
      <c r="E41" s="151">
        <v>216.666</v>
      </c>
      <c r="F41" s="152">
        <v>0.2</v>
      </c>
      <c r="G41" s="148"/>
      <c r="H41" s="148" t="s">
        <v>2339</v>
      </c>
      <c r="I41" s="153">
        <v>44582</v>
      </c>
      <c r="J41" s="154" t="s">
        <v>2322</v>
      </c>
      <c r="K41" s="147" t="s">
        <v>3574</v>
      </c>
      <c r="L41" s="155">
        <v>53952</v>
      </c>
      <c r="M41" s="147" t="s">
        <v>440</v>
      </c>
      <c r="N41" s="147" t="s">
        <v>473</v>
      </c>
      <c r="O41" s="147" t="s">
        <v>55</v>
      </c>
      <c r="P41" s="156">
        <v>1</v>
      </c>
      <c r="Q41" s="157" t="s">
        <v>4712</v>
      </c>
      <c r="R41" s="158"/>
    </row>
    <row r="42" spans="1:18">
      <c r="A42" s="147" t="s">
        <v>2409</v>
      </c>
      <c r="B42" s="148" t="s">
        <v>1249</v>
      </c>
      <c r="C42" s="149">
        <v>1032100000398</v>
      </c>
      <c r="D42" s="150">
        <v>36000.03</v>
      </c>
      <c r="E42" s="151">
        <v>7200.0060000000003</v>
      </c>
      <c r="F42" s="152">
        <v>0.2</v>
      </c>
      <c r="G42" s="148"/>
      <c r="H42" s="148" t="s">
        <v>2266</v>
      </c>
      <c r="I42" s="153">
        <v>44568</v>
      </c>
      <c r="J42" s="154" t="s">
        <v>2322</v>
      </c>
      <c r="K42" s="147" t="s">
        <v>4098</v>
      </c>
      <c r="L42" s="155">
        <v>51870</v>
      </c>
      <c r="M42" s="147" t="s">
        <v>263</v>
      </c>
      <c r="N42" s="147" t="s">
        <v>31</v>
      </c>
      <c r="O42" s="147" t="s">
        <v>257</v>
      </c>
      <c r="P42" s="156">
        <v>1</v>
      </c>
      <c r="Q42" s="157">
        <v>7200.0060000000003</v>
      </c>
      <c r="R42" s="158"/>
    </row>
    <row r="43" spans="1:18">
      <c r="A43" s="147" t="s">
        <v>2409</v>
      </c>
      <c r="B43" s="148" t="s">
        <v>1249</v>
      </c>
      <c r="C43" s="149">
        <v>1032100000396</v>
      </c>
      <c r="D43" s="150">
        <v>60000</v>
      </c>
      <c r="E43" s="151">
        <v>12000</v>
      </c>
      <c r="F43" s="152">
        <v>0.2</v>
      </c>
      <c r="G43" s="148"/>
      <c r="H43" s="148" t="s">
        <v>2339</v>
      </c>
      <c r="I43" s="153">
        <v>44589</v>
      </c>
      <c r="J43" s="154" t="s">
        <v>2322</v>
      </c>
      <c r="K43" s="147" t="s">
        <v>3650</v>
      </c>
      <c r="L43" s="155">
        <v>51870</v>
      </c>
      <c r="M43" s="147" t="s">
        <v>263</v>
      </c>
      <c r="N43" s="147" t="s">
        <v>31</v>
      </c>
      <c r="O43" s="147" t="s">
        <v>257</v>
      </c>
      <c r="P43" s="156">
        <v>1</v>
      </c>
      <c r="Q43" s="157">
        <v>12000</v>
      </c>
      <c r="R43" s="158"/>
    </row>
    <row r="44" spans="1:18">
      <c r="A44" s="147" t="s">
        <v>2409</v>
      </c>
      <c r="B44" s="148" t="s">
        <v>1249</v>
      </c>
      <c r="C44" s="149">
        <v>1032100000360</v>
      </c>
      <c r="D44" s="150">
        <v>14821.173071999998</v>
      </c>
      <c r="E44" s="151">
        <v>2964.2346143999998</v>
      </c>
      <c r="F44" s="152">
        <v>0.2</v>
      </c>
      <c r="G44" s="148"/>
      <c r="H44" s="148" t="s">
        <v>2339</v>
      </c>
      <c r="I44" s="153">
        <v>44567</v>
      </c>
      <c r="J44" s="154" t="s">
        <v>2322</v>
      </c>
      <c r="K44" s="147" t="s">
        <v>3691</v>
      </c>
      <c r="L44" s="155">
        <v>64711</v>
      </c>
      <c r="M44" s="147" t="s">
        <v>3598</v>
      </c>
      <c r="N44" s="147" t="s">
        <v>2303</v>
      </c>
      <c r="O44" s="147" t="s">
        <v>1180</v>
      </c>
      <c r="P44" s="156">
        <v>1</v>
      </c>
      <c r="Q44" s="157">
        <v>2964.2346143999998</v>
      </c>
      <c r="R44" s="158"/>
    </row>
    <row r="45" spans="1:18">
      <c r="A45" s="147" t="s">
        <v>2409</v>
      </c>
      <c r="B45" s="148" t="s">
        <v>1249</v>
      </c>
      <c r="C45" s="149">
        <v>1032100000268</v>
      </c>
      <c r="D45" s="150">
        <v>6199.5428105399997</v>
      </c>
      <c r="E45" s="151">
        <v>1239.9085621080001</v>
      </c>
      <c r="F45" s="152">
        <v>0.2</v>
      </c>
      <c r="G45" s="148"/>
      <c r="H45" s="148" t="s">
        <v>2339</v>
      </c>
      <c r="I45" s="153">
        <v>44568</v>
      </c>
      <c r="J45" s="154" t="s">
        <v>2322</v>
      </c>
      <c r="K45" s="147" t="s">
        <v>2494</v>
      </c>
      <c r="L45" s="155">
        <v>63677</v>
      </c>
      <c r="M45" s="147" t="s">
        <v>1526</v>
      </c>
      <c r="N45" s="147" t="s">
        <v>1368</v>
      </c>
      <c r="O45" s="147" t="s">
        <v>480</v>
      </c>
      <c r="P45" s="156">
        <v>1</v>
      </c>
      <c r="Q45" s="157" t="s">
        <v>4712</v>
      </c>
      <c r="R45" s="158"/>
    </row>
    <row r="46" spans="1:18">
      <c r="A46" s="147" t="s">
        <v>2409</v>
      </c>
      <c r="B46" s="148" t="s">
        <v>1249</v>
      </c>
      <c r="C46" s="149">
        <v>1052100000358</v>
      </c>
      <c r="D46" s="150">
        <v>5677.9605720000009</v>
      </c>
      <c r="E46" s="151">
        <v>1135.5921144000001</v>
      </c>
      <c r="F46" s="152">
        <v>0.2</v>
      </c>
      <c r="G46" s="148"/>
      <c r="H46" s="148" t="s">
        <v>2339</v>
      </c>
      <c r="I46" s="153">
        <v>44575</v>
      </c>
      <c r="J46" s="154" t="s">
        <v>2322</v>
      </c>
      <c r="K46" s="147" t="s">
        <v>3531</v>
      </c>
      <c r="L46" s="155">
        <v>64711</v>
      </c>
      <c r="M46" s="147" t="s">
        <v>3598</v>
      </c>
      <c r="N46" s="147" t="s">
        <v>2303</v>
      </c>
      <c r="O46" s="147" t="s">
        <v>1180</v>
      </c>
      <c r="P46" s="156">
        <v>1</v>
      </c>
      <c r="Q46" s="157" t="s">
        <v>4713</v>
      </c>
      <c r="R46" s="158"/>
    </row>
    <row r="47" spans="1:18">
      <c r="A47" s="147" t="s">
        <v>2409</v>
      </c>
      <c r="B47" s="148" t="s">
        <v>1249</v>
      </c>
      <c r="C47" s="149">
        <v>1032100000360</v>
      </c>
      <c r="D47" s="150">
        <v>14948.964287999999</v>
      </c>
      <c r="E47" s="151">
        <v>2989.7928575999999</v>
      </c>
      <c r="F47" s="152">
        <v>0.2</v>
      </c>
      <c r="G47" s="148"/>
      <c r="H47" s="148" t="s">
        <v>2339</v>
      </c>
      <c r="I47" s="153">
        <v>44592</v>
      </c>
      <c r="J47" s="154" t="s">
        <v>2322</v>
      </c>
      <c r="K47" s="147" t="s">
        <v>3691</v>
      </c>
      <c r="L47" s="155">
        <v>64711</v>
      </c>
      <c r="M47" s="147" t="s">
        <v>3598</v>
      </c>
      <c r="N47" s="147" t="s">
        <v>2303</v>
      </c>
      <c r="O47" s="147" t="s">
        <v>1180</v>
      </c>
      <c r="P47" s="156">
        <v>1</v>
      </c>
      <c r="Q47" s="157">
        <v>2989.7928575999999</v>
      </c>
      <c r="R47" s="15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Historico Cat</vt:lpstr>
      <vt:lpstr>EsquemaRH</vt:lpstr>
      <vt:lpstr>Kardex</vt:lpstr>
      <vt:lpstr>Cobranza</vt:lpstr>
      <vt:lpstr>Hoja4</vt:lpstr>
      <vt:lpstr>CobranzaBcaCorporativa</vt:lpstr>
      <vt:lpstr>Tablas</vt:lpstr>
      <vt:lpstr>Envio RH COMISION DIRECTA</vt:lpstr>
      <vt:lpstr>Asesores Saldo Negativo</vt:lpstr>
      <vt:lpstr>Dotales Historia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2022-02-22T15:28:35Z</dcterms:modified>
</cp:coreProperties>
</file>