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inger/Desktop/Maryland/Case comptition/SAC Datathon/"/>
    </mc:Choice>
  </mc:AlternateContent>
  <xr:revisionPtr revIDLastSave="0" documentId="13_ncr:1_{260887BA-AE75-1A4F-8FA2-BB8ED3E05137}" xr6:coauthVersionLast="47" xr6:coauthVersionMax="47" xr10:uidLastSave="{00000000-0000-0000-0000-000000000000}"/>
  <bookViews>
    <workbookView xWindow="380" yWindow="500" windowWidth="28040" windowHeight="15980" activeTab="6" xr2:uid="{42322F25-0E66-BA4B-B707-8D0F84EF2566}"/>
  </bookViews>
  <sheets>
    <sheet name="Top5_month" sheetId="6" r:id="rId1"/>
    <sheet name="Top5_year" sheetId="7" r:id="rId2"/>
    <sheet name="US" sheetId="1" r:id="rId3"/>
    <sheet name="UK" sheetId="2" r:id="rId4"/>
    <sheet name="DE" sheetId="3" r:id="rId5"/>
    <sheet name="AU" sheetId="4" r:id="rId6"/>
    <sheet name="C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" l="1"/>
  <c r="V9" i="1"/>
  <c r="V8" i="1"/>
  <c r="G10" i="4"/>
  <c r="G9" i="4"/>
  <c r="G8" i="4"/>
  <c r="G7" i="4"/>
  <c r="G6" i="4"/>
  <c r="G5" i="4"/>
  <c r="G4" i="4"/>
  <c r="G14" i="4" s="1"/>
  <c r="G3" i="4"/>
  <c r="G13" i="4" s="1"/>
  <c r="V8" i="3"/>
  <c r="G10" i="2"/>
  <c r="G9" i="2"/>
  <c r="G8" i="2"/>
  <c r="G18" i="2" s="1"/>
  <c r="G7" i="2"/>
  <c r="G6" i="2"/>
  <c r="G5" i="2"/>
  <c r="G4" i="2"/>
  <c r="G3" i="2"/>
  <c r="V8" i="4"/>
  <c r="AA7" i="4"/>
  <c r="X7" i="4"/>
  <c r="AA6" i="4"/>
  <c r="X6" i="4"/>
  <c r="AA5" i="4"/>
  <c r="X5" i="4"/>
  <c r="X9" i="4" s="1"/>
  <c r="AA4" i="4"/>
  <c r="AA8" i="4" s="1"/>
  <c r="X4" i="4"/>
  <c r="X8" i="4" s="1"/>
  <c r="U4" i="4"/>
  <c r="U5" i="4" s="1"/>
  <c r="AB3" i="4"/>
  <c r="Y3" i="4"/>
  <c r="AC3" i="4" s="1"/>
  <c r="AA7" i="3"/>
  <c r="X7" i="3"/>
  <c r="AA6" i="3"/>
  <c r="X6" i="3"/>
  <c r="X8" i="3" s="1"/>
  <c r="AA5" i="3"/>
  <c r="AA9" i="3" s="1"/>
  <c r="X5" i="3"/>
  <c r="X9" i="3" s="1"/>
  <c r="AA4" i="3"/>
  <c r="AA8" i="3" s="1"/>
  <c r="X4" i="3"/>
  <c r="U4" i="3"/>
  <c r="AB4" i="3" s="1"/>
  <c r="AB3" i="3"/>
  <c r="AC3" i="3" s="1"/>
  <c r="Y3" i="3"/>
  <c r="V8" i="2"/>
  <c r="AA7" i="2"/>
  <c r="X7" i="2"/>
  <c r="AA6" i="2"/>
  <c r="X6" i="2"/>
  <c r="AA5" i="2"/>
  <c r="X5" i="2"/>
  <c r="AA4" i="2"/>
  <c r="X4" i="2"/>
  <c r="X8" i="2" s="1"/>
  <c r="U4" i="2"/>
  <c r="U5" i="2" s="1"/>
  <c r="AC3" i="2"/>
  <c r="AB3" i="2"/>
  <c r="Y3" i="2"/>
  <c r="G5" i="1"/>
  <c r="G4" i="1"/>
  <c r="G14" i="1" s="1"/>
  <c r="G3" i="1"/>
  <c r="G13" i="1" s="1"/>
  <c r="AD6" i="1"/>
  <c r="AA7" i="1"/>
  <c r="X7" i="1"/>
  <c r="AA6" i="1"/>
  <c r="X6" i="1"/>
  <c r="AA5" i="1"/>
  <c r="X5" i="1"/>
  <c r="X9" i="1" s="1"/>
  <c r="AA4" i="1"/>
  <c r="X4" i="1"/>
  <c r="X8" i="1" s="1"/>
  <c r="U4" i="1"/>
  <c r="U5" i="1" s="1"/>
  <c r="AB3" i="1"/>
  <c r="Y3" i="1"/>
  <c r="AC3" i="1" s="1"/>
  <c r="G4" i="5"/>
  <c r="G5" i="5"/>
  <c r="G6" i="5"/>
  <c r="G7" i="5"/>
  <c r="G8" i="5"/>
  <c r="G9" i="5"/>
  <c r="G19" i="5" s="1"/>
  <c r="G10" i="5"/>
  <c r="G20" i="5" s="1"/>
  <c r="G3" i="5"/>
  <c r="U13" i="5"/>
  <c r="U8" i="5"/>
  <c r="U9" i="5" s="1"/>
  <c r="U10" i="5" s="1"/>
  <c r="U11" i="5" s="1"/>
  <c r="U12" i="5" s="1"/>
  <c r="U7" i="5"/>
  <c r="V13" i="5"/>
  <c r="V9" i="5"/>
  <c r="V10" i="5" s="1"/>
  <c r="V8" i="5"/>
  <c r="U6" i="5"/>
  <c r="AB6" i="5" s="1"/>
  <c r="U5" i="5"/>
  <c r="U4" i="5"/>
  <c r="AB7" i="5"/>
  <c r="AA7" i="5"/>
  <c r="Y7" i="5"/>
  <c r="X7" i="5"/>
  <c r="AA6" i="5"/>
  <c r="Y6" i="5"/>
  <c r="X6" i="5"/>
  <c r="AB5" i="5"/>
  <c r="AA5" i="5"/>
  <c r="Y5" i="5"/>
  <c r="X5" i="5"/>
  <c r="AB4" i="5"/>
  <c r="AA4" i="5"/>
  <c r="Y4" i="5"/>
  <c r="X4" i="5"/>
  <c r="X8" i="5" s="1"/>
  <c r="AB3" i="5"/>
  <c r="Y3" i="5"/>
  <c r="D32" i="2"/>
  <c r="D31" i="2"/>
  <c r="D17" i="2" s="1"/>
  <c r="D30" i="2"/>
  <c r="D29" i="2"/>
  <c r="D15" i="2" s="1"/>
  <c r="D8" i="2" s="1"/>
  <c r="D28" i="2"/>
  <c r="D27" i="2"/>
  <c r="D13" i="2" s="1"/>
  <c r="D6" i="2" s="1"/>
  <c r="D26" i="2"/>
  <c r="D25" i="2"/>
  <c r="D18" i="2" s="1"/>
  <c r="D11" i="2" s="1"/>
  <c r="D24" i="2"/>
  <c r="D23" i="2"/>
  <c r="D16" i="2" s="1"/>
  <c r="D22" i="2"/>
  <c r="D21" i="2"/>
  <c r="D20" i="2"/>
  <c r="D19" i="2"/>
  <c r="D32" i="1"/>
  <c r="D31" i="1"/>
  <c r="D30" i="1"/>
  <c r="D29" i="1"/>
  <c r="D28" i="1"/>
  <c r="D27" i="1"/>
  <c r="D26" i="1"/>
  <c r="D25" i="1"/>
  <c r="D24" i="1"/>
  <c r="D17" i="1" s="1"/>
  <c r="D23" i="1"/>
  <c r="D22" i="1"/>
  <c r="D21" i="1"/>
  <c r="D20" i="1"/>
  <c r="D19" i="1"/>
  <c r="G15" i="1"/>
  <c r="G20" i="2"/>
  <c r="G19" i="2"/>
  <c r="G17" i="2"/>
  <c r="G16" i="2"/>
  <c r="G15" i="2"/>
  <c r="G14" i="2"/>
  <c r="G13" i="2"/>
  <c r="G20" i="3"/>
  <c r="G19" i="3"/>
  <c r="G18" i="3"/>
  <c r="G17" i="3"/>
  <c r="G16" i="3"/>
  <c r="G15" i="3"/>
  <c r="G14" i="3"/>
  <c r="G13" i="3"/>
  <c r="D32" i="3"/>
  <c r="D31" i="3"/>
  <c r="D30" i="3"/>
  <c r="D29" i="3"/>
  <c r="D28" i="3"/>
  <c r="D27" i="3"/>
  <c r="G18" i="5"/>
  <c r="G17" i="5"/>
  <c r="G16" i="5"/>
  <c r="G15" i="5"/>
  <c r="G14" i="5"/>
  <c r="G13" i="5"/>
  <c r="G15" i="4"/>
  <c r="G16" i="4"/>
  <c r="G17" i="4"/>
  <c r="G18" i="4"/>
  <c r="G19" i="4"/>
  <c r="G20" i="4"/>
  <c r="D27" i="5"/>
  <c r="D20" i="5"/>
  <c r="D21" i="5"/>
  <c r="D22" i="5"/>
  <c r="D23" i="5"/>
  <c r="D24" i="5"/>
  <c r="D17" i="5" s="1"/>
  <c r="D25" i="5"/>
  <c r="D26" i="5"/>
  <c r="D28" i="5"/>
  <c r="D29" i="5"/>
  <c r="D30" i="5"/>
  <c r="D31" i="5"/>
  <c r="D32" i="5"/>
  <c r="D19" i="5"/>
  <c r="D21" i="4"/>
  <c r="D22" i="4"/>
  <c r="D23" i="4"/>
  <c r="D24" i="4"/>
  <c r="D25" i="4"/>
  <c r="D26" i="4"/>
  <c r="D27" i="4"/>
  <c r="D28" i="4"/>
  <c r="D29" i="4"/>
  <c r="D30" i="4"/>
  <c r="D31" i="4"/>
  <c r="D32" i="4"/>
  <c r="D20" i="4"/>
  <c r="D19" i="4"/>
  <c r="D15" i="1" l="1"/>
  <c r="D8" i="1" s="1"/>
  <c r="D12" i="2"/>
  <c r="D5" i="2" s="1"/>
  <c r="D16" i="5"/>
  <c r="D15" i="5"/>
  <c r="D12" i="5"/>
  <c r="D5" i="5" s="1"/>
  <c r="D14" i="5"/>
  <c r="A7" i="5" s="1"/>
  <c r="D13" i="5"/>
  <c r="D6" i="5" s="1"/>
  <c r="D12" i="4"/>
  <c r="A5" i="4" s="1"/>
  <c r="D18" i="5"/>
  <c r="D11" i="5" s="1"/>
  <c r="D9" i="2"/>
  <c r="A9" i="2"/>
  <c r="D10" i="2"/>
  <c r="A10" i="2"/>
  <c r="A3" i="2" s="1"/>
  <c r="A8" i="2"/>
  <c r="A6" i="2"/>
  <c r="A11" i="2"/>
  <c r="A4" i="2" s="1"/>
  <c r="D14" i="2"/>
  <c r="A5" i="2"/>
  <c r="D10" i="1"/>
  <c r="A10" i="1"/>
  <c r="A3" i="1" s="1"/>
  <c r="D13" i="1"/>
  <c r="D18" i="1"/>
  <c r="D12" i="1"/>
  <c r="D14" i="1"/>
  <c r="A8" i="1"/>
  <c r="V9" i="3"/>
  <c r="U5" i="3"/>
  <c r="U6" i="3" s="1"/>
  <c r="U7" i="3" s="1"/>
  <c r="V9" i="2"/>
  <c r="V10" i="2" s="1"/>
  <c r="V11" i="2" s="1"/>
  <c r="V12" i="2" s="1"/>
  <c r="Z8" i="4"/>
  <c r="AA9" i="4"/>
  <c r="AA10" i="4"/>
  <c r="AA11" i="4" s="1"/>
  <c r="U6" i="4"/>
  <c r="Y5" i="4"/>
  <c r="AB5" i="4"/>
  <c r="W8" i="4"/>
  <c r="W9" i="4" s="1"/>
  <c r="X10" i="4"/>
  <c r="X11" i="4" s="1"/>
  <c r="Y4" i="4"/>
  <c r="AB4" i="4"/>
  <c r="V9" i="4"/>
  <c r="W8" i="3"/>
  <c r="W9" i="3" s="1"/>
  <c r="W10" i="3" s="1"/>
  <c r="AA10" i="3"/>
  <c r="AA13" i="3" s="1"/>
  <c r="X11" i="3"/>
  <c r="X12" i="3" s="1"/>
  <c r="AA11" i="3"/>
  <c r="AA12" i="3"/>
  <c r="Z8" i="3"/>
  <c r="Z9" i="3" s="1"/>
  <c r="Y4" i="3"/>
  <c r="AC4" i="3" s="1"/>
  <c r="AD4" i="3" s="1"/>
  <c r="X10" i="3"/>
  <c r="X13" i="3" s="1"/>
  <c r="U6" i="2"/>
  <c r="AB5" i="2"/>
  <c r="Y5" i="2"/>
  <c r="AC5" i="2" s="1"/>
  <c r="W8" i="2"/>
  <c r="X9" i="2"/>
  <c r="Y4" i="2"/>
  <c r="AC4" i="2" s="1"/>
  <c r="AD4" i="2" s="1"/>
  <c r="AA8" i="2"/>
  <c r="AB4" i="2"/>
  <c r="X11" i="1"/>
  <c r="U6" i="1"/>
  <c r="Y5" i="1"/>
  <c r="AB5" i="1"/>
  <c r="W8" i="1"/>
  <c r="W9" i="1" s="1"/>
  <c r="X10" i="1"/>
  <c r="AA8" i="1"/>
  <c r="Y4" i="1"/>
  <c r="AB4" i="1"/>
  <c r="V11" i="5"/>
  <c r="AC7" i="5"/>
  <c r="AC4" i="5"/>
  <c r="A6" i="5"/>
  <c r="A10" i="5"/>
  <c r="D10" i="5"/>
  <c r="A11" i="5"/>
  <c r="A9" i="5"/>
  <c r="D9" i="5"/>
  <c r="A8" i="5"/>
  <c r="D8" i="5"/>
  <c r="AC3" i="5"/>
  <c r="AD4" i="5" s="1"/>
  <c r="A5" i="5"/>
  <c r="AA8" i="5"/>
  <c r="Z8" i="5" s="1"/>
  <c r="AC6" i="5"/>
  <c r="X9" i="5"/>
  <c r="AC5" i="5"/>
  <c r="AD5" i="5" s="1"/>
  <c r="W8" i="5"/>
  <c r="W9" i="5" s="1"/>
  <c r="X10" i="5"/>
  <c r="X11" i="5" s="1"/>
  <c r="D17" i="4"/>
  <c r="D10" i="4" s="1"/>
  <c r="D16" i="1"/>
  <c r="D16" i="4"/>
  <c r="A9" i="4" s="1"/>
  <c r="D18" i="4"/>
  <c r="D11" i="4" s="1"/>
  <c r="D13" i="4"/>
  <c r="D6" i="4" s="1"/>
  <c r="D15" i="4"/>
  <c r="A8" i="4" s="1"/>
  <c r="D14" i="4"/>
  <c r="D7" i="4" s="1"/>
  <c r="D7" i="5" l="1"/>
  <c r="D5" i="4"/>
  <c r="A4" i="5"/>
  <c r="D7" i="2"/>
  <c r="A7" i="2"/>
  <c r="A33" i="2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D7" i="1"/>
  <c r="A7" i="1"/>
  <c r="D5" i="1"/>
  <c r="A5" i="1"/>
  <c r="D11" i="1"/>
  <c r="A11" i="1"/>
  <c r="D6" i="1"/>
  <c r="A6" i="1"/>
  <c r="D9" i="1"/>
  <c r="A9" i="1"/>
  <c r="AC5" i="4"/>
  <c r="AC4" i="4"/>
  <c r="AD4" i="4" s="1"/>
  <c r="AD5" i="4"/>
  <c r="Y5" i="3"/>
  <c r="AB5" i="3"/>
  <c r="AB6" i="3"/>
  <c r="Y6" i="3"/>
  <c r="AC6" i="3" s="1"/>
  <c r="V10" i="3"/>
  <c r="W10" i="4"/>
  <c r="W11" i="4" s="1"/>
  <c r="W12" i="4" s="1"/>
  <c r="W13" i="4" s="1"/>
  <c r="Y6" i="4"/>
  <c r="U7" i="4"/>
  <c r="AB6" i="4"/>
  <c r="X12" i="4"/>
  <c r="X13" i="4"/>
  <c r="V10" i="4"/>
  <c r="V11" i="4" s="1"/>
  <c r="AA12" i="4"/>
  <c r="AA13" i="4" s="1"/>
  <c r="Z9" i="4"/>
  <c r="Z10" i="4" s="1"/>
  <c r="Z11" i="4" s="1"/>
  <c r="AC5" i="3"/>
  <c r="AD5" i="3" s="1"/>
  <c r="U8" i="3"/>
  <c r="AB7" i="3"/>
  <c r="Y7" i="3"/>
  <c r="AC7" i="3" s="1"/>
  <c r="W11" i="3"/>
  <c r="W12" i="3" s="1"/>
  <c r="W13" i="3" s="1"/>
  <c r="Z10" i="3"/>
  <c r="Z11" i="3" s="1"/>
  <c r="Z12" i="3" s="1"/>
  <c r="Z13" i="3" s="1"/>
  <c r="Z8" i="2"/>
  <c r="AD5" i="2"/>
  <c r="Y6" i="2"/>
  <c r="U7" i="2"/>
  <c r="AB6" i="2"/>
  <c r="V13" i="2"/>
  <c r="W9" i="2"/>
  <c r="X10" i="2"/>
  <c r="X11" i="2" s="1"/>
  <c r="X12" i="2" s="1"/>
  <c r="AA9" i="2"/>
  <c r="AC4" i="1"/>
  <c r="AD4" i="1" s="1"/>
  <c r="AC5" i="1"/>
  <c r="AD5" i="1" s="1"/>
  <c r="Z8" i="1"/>
  <c r="Z9" i="1" s="1"/>
  <c r="U7" i="1"/>
  <c r="AB6" i="1"/>
  <c r="Y6" i="1"/>
  <c r="AC6" i="1" s="1"/>
  <c r="W10" i="1"/>
  <c r="W11" i="1" s="1"/>
  <c r="AA9" i="1"/>
  <c r="V11" i="1"/>
  <c r="X12" i="1"/>
  <c r="X13" i="1" s="1"/>
  <c r="V12" i="5"/>
  <c r="AD6" i="5"/>
  <c r="W10" i="5"/>
  <c r="W11" i="5" s="1"/>
  <c r="X12" i="5"/>
  <c r="X13" i="5" s="1"/>
  <c r="Y8" i="5"/>
  <c r="A3" i="5"/>
  <c r="A33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AA9" i="5"/>
  <c r="AD7" i="5"/>
  <c r="Y9" i="5"/>
  <c r="Y10" i="5"/>
  <c r="AA10" i="5"/>
  <c r="Z9" i="5"/>
  <c r="AB8" i="5"/>
  <c r="A10" i="4"/>
  <c r="A3" i="4" s="1"/>
  <c r="D9" i="4"/>
  <c r="A6" i="4"/>
  <c r="D8" i="4"/>
  <c r="A11" i="4"/>
  <c r="A4" i="4" s="1"/>
  <c r="A7" i="4"/>
  <c r="A4" i="1" l="1"/>
  <c r="A33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AD7" i="3"/>
  <c r="V11" i="3"/>
  <c r="V12" i="3" s="1"/>
  <c r="V13" i="3" s="1"/>
  <c r="V12" i="4"/>
  <c r="V13" i="4" s="1"/>
  <c r="Y7" i="4"/>
  <c r="U8" i="4"/>
  <c r="AB7" i="4"/>
  <c r="Z12" i="4"/>
  <c r="Z13" i="4" s="1"/>
  <c r="AC6" i="4"/>
  <c r="AD6" i="4" s="1"/>
  <c r="U9" i="3"/>
  <c r="Y8" i="3"/>
  <c r="AB8" i="3"/>
  <c r="AD6" i="3"/>
  <c r="Y7" i="2"/>
  <c r="AB7" i="2"/>
  <c r="U8" i="2"/>
  <c r="AC6" i="2"/>
  <c r="AD6" i="2" s="1"/>
  <c r="X13" i="2"/>
  <c r="W10" i="2"/>
  <c r="W11" i="2" s="1"/>
  <c r="W12" i="2" s="1"/>
  <c r="W13" i="2" s="1"/>
  <c r="AA10" i="2"/>
  <c r="AA11" i="2"/>
  <c r="AA12" i="2" s="1"/>
  <c r="Z9" i="2"/>
  <c r="Z10" i="2" s="1"/>
  <c r="Y7" i="1"/>
  <c r="U8" i="1"/>
  <c r="AB7" i="1"/>
  <c r="Z10" i="1"/>
  <c r="Z11" i="1" s="1"/>
  <c r="V12" i="1"/>
  <c r="V13" i="1" s="1"/>
  <c r="AA11" i="1"/>
  <c r="AA12" i="1" s="1"/>
  <c r="AA13" i="1" s="1"/>
  <c r="W12" i="1"/>
  <c r="W13" i="1" s="1"/>
  <c r="AA10" i="1"/>
  <c r="W12" i="5"/>
  <c r="W13" i="5" s="1"/>
  <c r="AC8" i="5"/>
  <c r="AD8" i="5" s="1"/>
  <c r="Y11" i="5"/>
  <c r="AA11" i="5"/>
  <c r="Z10" i="5"/>
  <c r="AB9" i="5"/>
  <c r="AC9" i="5" s="1"/>
  <c r="AD9" i="5" s="1"/>
  <c r="A33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D20" i="3"/>
  <c r="D13" i="3"/>
  <c r="D21" i="3"/>
  <c r="D14" i="3" s="1"/>
  <c r="D22" i="3"/>
  <c r="D15" i="3" s="1"/>
  <c r="D23" i="3"/>
  <c r="D16" i="3" s="1"/>
  <c r="D24" i="3"/>
  <c r="D17" i="3" s="1"/>
  <c r="D26" i="3"/>
  <c r="D19" i="3"/>
  <c r="D12" i="3" s="1"/>
  <c r="D25" i="3"/>
  <c r="D18" i="3" s="1"/>
  <c r="D7" i="3" l="1"/>
  <c r="A7" i="3"/>
  <c r="D5" i="3"/>
  <c r="A5" i="3"/>
  <c r="D9" i="3"/>
  <c r="A9" i="3"/>
  <c r="D11" i="3"/>
  <c r="A11" i="3"/>
  <c r="A4" i="3" s="1"/>
  <c r="D10" i="3"/>
  <c r="A10" i="3"/>
  <c r="D8" i="3"/>
  <c r="A8" i="3"/>
  <c r="D6" i="3"/>
  <c r="A6" i="3"/>
  <c r="AC7" i="2"/>
  <c r="AD7" i="2" s="1"/>
  <c r="U9" i="4"/>
  <c r="AB8" i="4"/>
  <c r="Y8" i="4"/>
  <c r="AC7" i="4"/>
  <c r="AD7" i="4" s="1"/>
  <c r="U10" i="3"/>
  <c r="AB9" i="3"/>
  <c r="Y9" i="3"/>
  <c r="AC9" i="3" s="1"/>
  <c r="AC8" i="3"/>
  <c r="AD8" i="3" s="1"/>
  <c r="AA13" i="2"/>
  <c r="U9" i="2"/>
  <c r="AB8" i="2"/>
  <c r="Y8" i="2"/>
  <c r="Z11" i="2"/>
  <c r="Z12" i="2" s="1"/>
  <c r="Z13" i="2" s="1"/>
  <c r="Z12" i="1"/>
  <c r="Z13" i="1" s="1"/>
  <c r="U9" i="1"/>
  <c r="Y8" i="1"/>
  <c r="AC8" i="1" s="1"/>
  <c r="AB8" i="1"/>
  <c r="AC7" i="1"/>
  <c r="AD7" i="1" s="1"/>
  <c r="Z11" i="5"/>
  <c r="AB10" i="5"/>
  <c r="AC10" i="5" s="1"/>
  <c r="AD10" i="5" s="1"/>
  <c r="Y12" i="5"/>
  <c r="AA12" i="5"/>
  <c r="AA13" i="5" s="1"/>
  <c r="A3" i="3" l="1"/>
  <c r="A33" i="3" s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AC8" i="4"/>
  <c r="AD8" i="4" s="1"/>
  <c r="AC8" i="2"/>
  <c r="AD8" i="2" s="1"/>
  <c r="U10" i="4"/>
  <c r="AB9" i="4"/>
  <c r="Y9" i="4"/>
  <c r="AD9" i="3"/>
  <c r="AB10" i="3"/>
  <c r="Y10" i="3"/>
  <c r="U11" i="3"/>
  <c r="U10" i="2"/>
  <c r="AB9" i="2"/>
  <c r="Y9" i="2"/>
  <c r="AD8" i="1"/>
  <c r="Y9" i="1"/>
  <c r="AB9" i="1"/>
  <c r="U10" i="1"/>
  <c r="Y13" i="5"/>
  <c r="Z12" i="5"/>
  <c r="AB11" i="5"/>
  <c r="AC11" i="5" s="1"/>
  <c r="AD11" i="5" s="1"/>
  <c r="AC9" i="4" l="1"/>
  <c r="AD9" i="4" s="1"/>
  <c r="AC10" i="3"/>
  <c r="AD10" i="3" s="1"/>
  <c r="AC9" i="2"/>
  <c r="AD9" i="2" s="1"/>
  <c r="AB10" i="4"/>
  <c r="Y10" i="4"/>
  <c r="U11" i="4"/>
  <c r="Y11" i="3"/>
  <c r="AB11" i="3"/>
  <c r="U12" i="3"/>
  <c r="AB10" i="2"/>
  <c r="U11" i="2"/>
  <c r="Y10" i="2"/>
  <c r="AB10" i="1"/>
  <c r="Y10" i="1"/>
  <c r="AC10" i="1" s="1"/>
  <c r="U11" i="1"/>
  <c r="AC9" i="1"/>
  <c r="AD9" i="1" s="1"/>
  <c r="G6" i="1" s="1"/>
  <c r="G16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Z13" i="5"/>
  <c r="AB13" i="5" s="1"/>
  <c r="AC13" i="5" s="1"/>
  <c r="AB12" i="5"/>
  <c r="AC12" i="5" s="1"/>
  <c r="AD12" i="5" s="1"/>
  <c r="AD10" i="1" l="1"/>
  <c r="G7" i="1" s="1"/>
  <c r="G17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Y11" i="4"/>
  <c r="U12" i="4"/>
  <c r="AB11" i="4"/>
  <c r="AC10" i="4"/>
  <c r="AD10" i="4" s="1"/>
  <c r="U13" i="3"/>
  <c r="AB12" i="3"/>
  <c r="Y12" i="3"/>
  <c r="AC11" i="3"/>
  <c r="AD11" i="3" s="1"/>
  <c r="AC10" i="2"/>
  <c r="AD10" i="2" s="1"/>
  <c r="Y11" i="2"/>
  <c r="U12" i="2"/>
  <c r="AB11" i="2"/>
  <c r="Y11" i="1"/>
  <c r="AB11" i="1"/>
  <c r="U12" i="1"/>
  <c r="AD13" i="5"/>
  <c r="AC12" i="3" l="1"/>
  <c r="AD12" i="3" s="1"/>
  <c r="AC11" i="2"/>
  <c r="AD11" i="2" s="1"/>
  <c r="U13" i="4"/>
  <c r="Y12" i="4"/>
  <c r="AB12" i="4"/>
  <c r="AC11" i="4"/>
  <c r="AD11" i="4" s="1"/>
  <c r="AB13" i="3"/>
  <c r="Y13" i="3"/>
  <c r="AC13" i="3" s="1"/>
  <c r="AD13" i="3" s="1"/>
  <c r="U13" i="2"/>
  <c r="Y12" i="2"/>
  <c r="AB12" i="2"/>
  <c r="U13" i="1"/>
  <c r="Y12" i="1"/>
  <c r="AB12" i="1"/>
  <c r="AC11" i="1"/>
  <c r="AD11" i="1" s="1"/>
  <c r="G8" i="1" s="1"/>
  <c r="G18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AC12" i="4" l="1"/>
  <c r="AD12" i="4" s="1"/>
  <c r="AB13" i="4"/>
  <c r="Y13" i="4"/>
  <c r="AC12" i="2"/>
  <c r="AD12" i="2" s="1"/>
  <c r="AB13" i="2"/>
  <c r="Y13" i="2"/>
  <c r="AC12" i="1"/>
  <c r="AD12" i="1" s="1"/>
  <c r="G9" i="1" s="1"/>
  <c r="G19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AB13" i="1"/>
  <c r="Y13" i="1"/>
  <c r="AC13" i="1" l="1"/>
  <c r="AD13" i="1" s="1"/>
  <c r="G10" i="1" s="1"/>
  <c r="G20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AC13" i="4"/>
  <c r="AD13" i="4" s="1"/>
  <c r="AC13" i="2"/>
  <c r="AD13" i="2" s="1"/>
</calcChain>
</file>

<file path=xl/sharedStrings.xml><?xml version="1.0" encoding="utf-8"?>
<sst xmlns="http://schemas.openxmlformats.org/spreadsheetml/2006/main" count="767" uniqueCount="121">
  <si>
    <t>Wed</t>
  </si>
  <si>
    <t>Thu</t>
  </si>
  <si>
    <t>Fri</t>
  </si>
  <si>
    <t>Sat</t>
  </si>
  <si>
    <t>Sun</t>
  </si>
  <si>
    <t>Mon</t>
  </si>
  <si>
    <t>Tue</t>
  </si>
  <si>
    <t>daily_paid</t>
  </si>
  <si>
    <t>sales_date</t>
  </si>
  <si>
    <t>weekday</t>
  </si>
  <si>
    <t>growth_rate</t>
  </si>
  <si>
    <t>Sep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</si>
  <si>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</si>
  <si>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</si>
  <si>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</si>
  <si>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</si>
  <si>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</si>
  <si>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</si>
  <si>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</si>
  <si>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</si>
  <si>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</si>
  <si>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</si>
  <si>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</si>
  <si>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</si>
  <si>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</si>
  <si>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</si>
  <si>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</si>
  <si>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</si>
  <si>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</si>
  <si>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</si>
  <si>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</si>
  <si>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</si>
  <si>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</si>
  <si>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</si>
  <si>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</si>
  <si>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</si>
  <si>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</si>
  <si>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</si>
  <si>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</si>
  <si>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</si>
  <si>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</si>
  <si>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</si>
  <si>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</si>
  <si>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</si>
  <si>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</si>
  <si>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</si>
  <si>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</si>
  <si>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</si>
  <si>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</si>
  <si>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</si>
  <si>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</si>
  <si>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</si>
  <si>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</si>
  <si>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</si>
  <si>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</si>
  <si>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</si>
  <si>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</si>
  <si>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</si>
  <si>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</si>
  <si>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</si>
  <si>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</si>
  <si>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</si>
  <si>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</si>
  <si>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</si>
  <si>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</si>
  <si>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</si>
  <si>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</si>
  <si>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</si>
  <si>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</si>
  <si>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</si>
  <si>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</si>
  <si>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</si>
  <si>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</si>
  <si>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</si>
  <si>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</si>
  <si>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</si>
  <si>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</si>
  <si>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</si>
  <si>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</si>
  <si>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</si>
  <si>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</si>
  <si>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</si>
  <si>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</si>
  <si>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</si>
  <si>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</si>
  <si>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</si>
  <si>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</si>
  <si>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</si>
  <si>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</si>
  <si>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</si>
  <si>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</si>
  <si>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</si>
  <si>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</si>
  <si>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</si>
  <si>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</si>
  <si>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</si>
  <si>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</si>
  <si>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</si>
  <si>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</si>
  <si>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</si>
  <si>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monthly growth rate</t>
  </si>
  <si>
    <t>Annual growth rate</t>
  </si>
  <si>
    <t>Percentage of downloaded digital</t>
  </si>
  <si>
    <t xml:space="preserve"> Downloaded digital (B)</t>
  </si>
  <si>
    <t>Growth rate of Downloaded digital</t>
  </si>
  <si>
    <t>Percentage of physical</t>
  </si>
  <si>
    <t>Physical (B)</t>
  </si>
  <si>
    <t>Combined</t>
  </si>
  <si>
    <t>Growth rate_regional</t>
  </si>
  <si>
    <t>Record Music Market_Regional (B)</t>
  </si>
  <si>
    <t>US</t>
  </si>
  <si>
    <t>UK</t>
  </si>
  <si>
    <t>DE</t>
  </si>
  <si>
    <t>AU</t>
  </si>
  <si>
    <t>CA</t>
  </si>
  <si>
    <t>Month</t>
  </si>
  <si>
    <t>GR_regional</t>
  </si>
  <si>
    <t>Growth rate of Combined</t>
  </si>
  <si>
    <t>Year</t>
  </si>
  <si>
    <t>GR(monthly)</t>
  </si>
  <si>
    <t>Monthly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</si>
</sst>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2" fontId="0" fillId="0" borderId="0" xfId="0" applyNumberFormat="1" applyAlignment="1">
      <alignment horizontal="left" indent="1"/>
    </xf>
    <xf numFmtId="2" fontId="0" fillId="2" borderId="0" xfId="0" applyNumberFormat="1" applyFill="1" applyAlignment="1">
      <alignment horizontal="left" indent="1"/>
    </xf>
    <xf numFmtId="2" fontId="0" fillId="3" borderId="0" xfId="0" applyNumberFormat="1" applyFill="1" applyAlignment="1">
      <alignment horizontal="left" indent="1"/>
    </xf>
    <xf numFmtId="2" fontId="0" fillId="4" borderId="0" xfId="0" applyNumberFormat="1" applyFill="1" applyAlignment="1">
      <alignment horizontal="left" indent="1"/>
    </xf>
    <xf numFmtId="2" fontId="0" fillId="5" borderId="0" xfId="0" applyNumberFormat="1" applyFill="1" applyAlignment="1">
      <alignment horizontal="left" indent="1"/>
    </xf>
    <xf numFmtId="2" fontId="0" fillId="6" borderId="0" xfId="0" applyNumberFormat="1" applyFill="1" applyAlignment="1">
      <alignment horizontal="left" indent="1"/>
    </xf>
    <xf numFmtId="2" fontId="0" fillId="7" borderId="0" xfId="0" applyNumberFormat="1" applyFill="1" applyAlignment="1">
      <alignment horizontal="left" indent="1"/>
    </xf>
    <xf numFmtId="2" fontId="0" fillId="0" borderId="0" xfId="0" applyNumberFormat="1"/>
    <xf numFmtId="2" fontId="0" fillId="0" borderId="0" xfId="0" applyNumberFormat="1" applyFill="1" applyAlignment="1">
      <alignment horizontal="left" indent="1"/>
    </xf>
    <xf numFmtId="164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0" fontId="1" fillId="0" borderId="0" xfId="0" applyFont="1" applyAlignment="1"/>
    <xf numFmtId="14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Top5_month!$D$1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Top5_month!$B$2:$B$89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Top5_month!$D$2:$D$89</c:f>
              <c:numCache>
                <c:formatCode>0.00</c:formatCode>
                <c:ptCount val="88"/>
                <c:pt idx="0">
                  <c:v>177881.95598690817</c:v>
                </c:pt>
                <c:pt idx="1">
                  <c:v>176994.1033518067</c:v>
                </c:pt>
                <c:pt idx="2">
                  <c:v>176110.68220778753</c:v>
                </c:pt>
                <c:pt idx="3">
                  <c:v>175231.67043618765</c:v>
                </c:pt>
                <c:pt idx="4">
                  <c:v>174657.23285814372</c:v>
                </c:pt>
                <c:pt idx="5">
                  <c:v>174084.67837880133</c:v>
                </c:pt>
                <c:pt idx="6">
                  <c:v>173514.0008250603</c:v>
                </c:pt>
                <c:pt idx="7">
                  <c:v>172945.19404405687</c:v>
                </c:pt>
                <c:pt idx="8">
                  <c:v>172378.25190309735</c:v>
                </c:pt>
                <c:pt idx="9">
                  <c:v>171813.16828959197</c:v>
                </c:pt>
                <c:pt idx="10">
                  <c:v>171249.93711098906</c:v>
                </c:pt>
                <c:pt idx="11">
                  <c:v>170688.55229470931</c:v>
                </c:pt>
                <c:pt idx="12">
                  <c:v>170129.00778808029</c:v>
                </c:pt>
                <c:pt idx="13">
                  <c:v>169571.29755827115</c:v>
                </c:pt>
                <c:pt idx="14">
                  <c:v>169015.41559222771</c:v>
                </c:pt>
                <c:pt idx="15">
                  <c:v>168461.35589660754</c:v>
                </c:pt>
                <c:pt idx="16">
                  <c:v>168410.00266775698</c:v>
                </c:pt>
                <c:pt idx="17">
                  <c:v>168358.66509326288</c:v>
                </c:pt>
                <c:pt idx="18">
                  <c:v>168307.3431683532</c:v>
                </c:pt>
                <c:pt idx="19">
                  <c:v>168256.03688825737</c:v>
                </c:pt>
                <c:pt idx="20">
                  <c:v>168204.7462482063</c:v>
                </c:pt>
                <c:pt idx="21">
                  <c:v>168153.47124343229</c:v>
                </c:pt>
                <c:pt idx="22">
                  <c:v>168102.21186916917</c:v>
                </c:pt>
                <c:pt idx="23">
                  <c:v>168050.96812065216</c:v>
                </c:pt>
                <c:pt idx="24">
                  <c:v>167999.73999311795</c:v>
                </c:pt>
                <c:pt idx="25">
                  <c:v>167948.52748180472</c:v>
                </c:pt>
                <c:pt idx="26">
                  <c:v>167897.33058195203</c:v>
                </c:pt>
                <c:pt idx="27">
                  <c:v>167846.14928880095</c:v>
                </c:pt>
                <c:pt idx="28">
                  <c:v>166955.83852847925</c:v>
                </c:pt>
                <c:pt idx="29">
                  <c:v>166070.25026702514</c:v>
                </c:pt>
                <c:pt idx="30">
                  <c:v>165189.35945476321</c:v>
                </c:pt>
                <c:pt idx="31">
                  <c:v>164313.14117488972</c:v>
                </c:pt>
                <c:pt idx="32">
                  <c:v>163441.57064276777</c:v>
                </c:pt>
                <c:pt idx="33">
                  <c:v>162574.62320522626</c:v>
                </c:pt>
                <c:pt idx="34">
                  <c:v>161712.2743398626</c:v>
                </c:pt>
                <c:pt idx="35">
                  <c:v>160854.499654349</c:v>
                </c:pt>
                <c:pt idx="36">
                  <c:v>160001.27488574249</c:v>
                </c:pt>
                <c:pt idx="37">
                  <c:v>159152.57589979874</c:v>
                </c:pt>
                <c:pt idx="38">
                  <c:v>158308.37869028933</c:v>
                </c:pt>
                <c:pt idx="39">
                  <c:v>157468.65937832266</c:v>
                </c:pt>
                <c:pt idx="40">
                  <c:v>156931.65138411042</c:v>
                </c:pt>
                <c:pt idx="41">
                  <c:v>156396.47472311067</c:v>
                </c:pt>
                <c:pt idx="42">
                  <c:v>155863.12315001353</c:v>
                </c:pt>
                <c:pt idx="43">
                  <c:v>155331.59044080722</c:v>
                </c:pt>
                <c:pt idx="44">
                  <c:v>154801.8703927054</c:v>
                </c:pt>
                <c:pt idx="45">
                  <c:v>154273.95682407476</c:v>
                </c:pt>
                <c:pt idx="46">
                  <c:v>153747.84357436301</c:v>
                </c:pt>
                <c:pt idx="47">
                  <c:v>153223.52450402683</c:v>
                </c:pt>
                <c:pt idx="48">
                  <c:v>152700.99349446033</c:v>
                </c:pt>
                <c:pt idx="49">
                  <c:v>152180.24444792361</c:v>
                </c:pt>
                <c:pt idx="50">
                  <c:v>151661.27128747161</c:v>
                </c:pt>
                <c:pt idx="51">
                  <c:v>151144.06795688317</c:v>
                </c:pt>
                <c:pt idx="52">
                  <c:v>150873.21509612244</c:v>
                </c:pt>
                <c:pt idx="53">
                  <c:v>150602.84760851046</c:v>
                </c:pt>
                <c:pt idx="54">
                  <c:v>150332.96462424996</c:v>
                </c:pt>
                <c:pt idx="55">
                  <c:v>150063.56527510224</c:v>
                </c:pt>
                <c:pt idx="56">
                  <c:v>149794.64869438461</c:v>
                </c:pt>
                <c:pt idx="57">
                  <c:v>149526.21401696745</c:v>
                </c:pt>
                <c:pt idx="58">
                  <c:v>149258.26037927147</c:v>
                </c:pt>
                <c:pt idx="59">
                  <c:v>148990.78691926488</c:v>
                </c:pt>
                <c:pt idx="60">
                  <c:v>148723.79277646076</c:v>
                </c:pt>
                <c:pt idx="61">
                  <c:v>148457.27709191412</c:v>
                </c:pt>
                <c:pt idx="62">
                  <c:v>148191.23900821927</c:v>
                </c:pt>
                <c:pt idx="63">
                  <c:v>147925.67766950696</c:v>
                </c:pt>
                <c:pt idx="64">
                  <c:v>147549.6931925682</c:v>
                </c:pt>
                <c:pt idx="65">
                  <c:v>147174.66435990384</c:v>
                </c:pt>
                <c:pt idx="66">
                  <c:v>146800.58874254127</c:v>
                </c:pt>
                <c:pt idx="67">
                  <c:v>146427.46391768171</c:v>
                </c:pt>
                <c:pt idx="68">
                  <c:v>146055.2874686844</c:v>
                </c:pt>
                <c:pt idx="69">
                  <c:v>145684.05698505096</c:v>
                </c:pt>
                <c:pt idx="70">
                  <c:v>145313.77006240987</c:v>
                </c:pt>
                <c:pt idx="71">
                  <c:v>144944.42430250076</c:v>
                </c:pt>
                <c:pt idx="72">
                  <c:v>144576.01731315898</c:v>
                </c:pt>
                <c:pt idx="73">
                  <c:v>144208.54670830007</c:v>
                </c:pt>
                <c:pt idx="74">
                  <c:v>143842.01010790432</c:v>
                </c:pt>
                <c:pt idx="75">
                  <c:v>143476.40513800134</c:v>
                </c:pt>
                <c:pt idx="76">
                  <c:v>143313.5219769839</c:v>
                </c:pt>
                <c:pt idx="77">
                  <c:v>143150.82373085976</c:v>
                </c:pt>
                <c:pt idx="78">
                  <c:v>142988.31018970223</c:v>
                </c:pt>
                <c:pt idx="79">
                  <c:v>142825.98114382295</c:v>
                </c:pt>
                <c:pt idx="80">
                  <c:v>142663.83638377168</c:v>
                </c:pt>
                <c:pt idx="81">
                  <c:v>142501.87570033589</c:v>
                </c:pt>
                <c:pt idx="82">
                  <c:v>142340.09888454058</c:v>
                </c:pt>
                <c:pt idx="83">
                  <c:v>142178.50572764801</c:v>
                </c:pt>
                <c:pt idx="84">
                  <c:v>142017.0960211574</c:v>
                </c:pt>
                <c:pt idx="85">
                  <c:v>141855.86955680465</c:v>
                </c:pt>
                <c:pt idx="86">
                  <c:v>141694.82612656214</c:v>
                </c:pt>
                <c:pt idx="87">
                  <c:v>141533.96552263838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0-314F-9A93-B23074260117}"/>
            </c:ext>
          </c:extLst>
        </c:ser>
        <c:ser>
          <c:idx val="2"/>
          <c:order val="1"/>
          <c:tx>
            <c:strRef>
              <c:f>Top5_month!$E$1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Top5_month!$B$2:$B$89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Top5_month!$E$2:$E$89</c:f>
              <c:numCache>
                <c:formatCode>0.00</c:formatCode>
                <c:ptCount val="88"/>
                <c:pt idx="0">
                  <c:v>108315.73105093982</c:v>
                </c:pt>
                <c:pt idx="1">
                  <c:v>107752.51190901033</c:v>
                </c:pt>
                <c:pt idx="2">
                  <c:v>107192.22138879403</c:v>
                </c:pt>
                <c:pt idx="3">
                  <c:v>106634.84426207068</c:v>
                </c:pt>
                <c:pt idx="4">
                  <c:v>107596.60919689812</c:v>
                </c:pt>
                <c:pt idx="5">
                  <c:v>108567.04851762883</c:v>
                </c:pt>
                <c:pt idx="6">
                  <c:v>109546.24046060526</c:v>
                </c:pt>
                <c:pt idx="7">
                  <c:v>110534.26396780196</c:v>
                </c:pt>
                <c:pt idx="8">
                  <c:v>111531.1986931899</c:v>
                </c:pt>
                <c:pt idx="9">
                  <c:v>112537.12500915806</c:v>
                </c:pt>
                <c:pt idx="10">
                  <c:v>113552.12401299305</c:v>
                </c:pt>
                <c:pt idx="11">
                  <c:v>114576.27753341715</c:v>
                </c:pt>
                <c:pt idx="12">
                  <c:v>115609.66813718525</c:v>
                </c:pt>
                <c:pt idx="13">
                  <c:v>116652.37913574139</c:v>
                </c:pt>
                <c:pt idx="14">
                  <c:v>117704.49459193528</c:v>
                </c:pt>
                <c:pt idx="15">
                  <c:v>118766.09932679938</c:v>
                </c:pt>
                <c:pt idx="16">
                  <c:v>118062.77009759708</c:v>
                </c:pt>
                <c:pt idx="17">
                  <c:v>117363.60596270581</c:v>
                </c:pt>
                <c:pt idx="18">
                  <c:v>116668.58225656372</c:v>
                </c:pt>
                <c:pt idx="19">
                  <c:v>115977.67445967763</c:v>
                </c:pt>
                <c:pt idx="20">
                  <c:v>115290.85819775806</c:v>
                </c:pt>
                <c:pt idx="21">
                  <c:v>114608.10924085935</c:v>
                </c:pt>
                <c:pt idx="22">
                  <c:v>113929.40350252483</c:v>
                </c:pt>
                <c:pt idx="23">
                  <c:v>113254.71703893709</c:v>
                </c:pt>
                <c:pt idx="24">
                  <c:v>112584.02604807328</c:v>
                </c:pt>
                <c:pt idx="25">
                  <c:v>111917.30686886542</c:v>
                </c:pt>
                <c:pt idx="26">
                  <c:v>111254.53598036563</c:v>
                </c:pt>
                <c:pt idx="27">
                  <c:v>110595.69000091639</c:v>
                </c:pt>
                <c:pt idx="28">
                  <c:v>110238.8022671006</c:v>
                </c:pt>
                <c:pt idx="29">
                  <c:v>109883.06619529394</c:v>
                </c:pt>
                <c:pt idx="30">
                  <c:v>109528.47806913058</c:v>
                </c:pt>
                <c:pt idx="31">
                  <c:v>109175.03418423723</c:v>
                </c:pt>
                <c:pt idx="32">
                  <c:v>108822.73084819446</c:v>
                </c:pt>
                <c:pt idx="33">
                  <c:v>108471.56438049815</c:v>
                </c:pt>
                <c:pt idx="34">
                  <c:v>108121.53111252098</c:v>
                </c:pt>
                <c:pt idx="35">
                  <c:v>107772.62738747417</c:v>
                </c:pt>
                <c:pt idx="36">
                  <c:v>107424.84956036924</c:v>
                </c:pt>
                <c:pt idx="37">
                  <c:v>107078.19399797992</c:v>
                </c:pt>
                <c:pt idx="38">
                  <c:v>106732.65707880423</c:v>
                </c:pt>
                <c:pt idx="39">
                  <c:v>106388.23519302662</c:v>
                </c:pt>
                <c:pt idx="40">
                  <c:v>106142.88012087737</c:v>
                </c:pt>
                <c:pt idx="41">
                  <c:v>105898.09089241676</c:v>
                </c:pt>
                <c:pt idx="42">
                  <c:v>105653.86620268265</c:v>
                </c:pt>
                <c:pt idx="43">
                  <c:v>105410.20474972243</c:v>
                </c:pt>
                <c:pt idx="44">
                  <c:v>105167.1052345861</c:v>
                </c:pt>
                <c:pt idx="45">
                  <c:v>104924.5663613193</c:v>
                </c:pt>
                <c:pt idx="46">
                  <c:v>104682.58683695647</c:v>
                </c:pt>
                <c:pt idx="47">
                  <c:v>104441.16537151388</c:v>
                </c:pt>
                <c:pt idx="48">
                  <c:v>104200.30067798281</c:v>
                </c:pt>
                <c:pt idx="49">
                  <c:v>103959.99147232268</c:v>
                </c:pt>
                <c:pt idx="50">
                  <c:v>103720.23647345418</c:v>
                </c:pt>
                <c:pt idx="51">
                  <c:v>103481.03440325243</c:v>
                </c:pt>
                <c:pt idx="52">
                  <c:v>103306.23310273804</c:v>
                </c:pt>
                <c:pt idx="53">
                  <c:v>103131.72707850146</c:v>
                </c:pt>
                <c:pt idx="54">
                  <c:v>102957.51583175873</c:v>
                </c:pt>
                <c:pt idx="55">
                  <c:v>102783.5988645685</c:v>
                </c:pt>
                <c:pt idx="56">
                  <c:v>102609.9756798305</c:v>
                </c:pt>
                <c:pt idx="57">
                  <c:v>102436.64578128418</c:v>
                </c:pt>
                <c:pt idx="58">
                  <c:v>102263.60867350729</c:v>
                </c:pt>
                <c:pt idx="59">
                  <c:v>102090.86386191445</c:v>
                </c:pt>
                <c:pt idx="60">
                  <c:v>101918.41085275571</c:v>
                </c:pt>
                <c:pt idx="61">
                  <c:v>101746.24915311522</c:v>
                </c:pt>
                <c:pt idx="62">
                  <c:v>101574.37827090971</c:v>
                </c:pt>
                <c:pt idx="63">
                  <c:v>101402.7977148872</c:v>
                </c:pt>
                <c:pt idx="64">
                  <c:v>101148.09334911391</c:v>
                </c:pt>
                <c:pt idx="65">
                  <c:v>100894.02875182244</c:v>
                </c:pt>
                <c:pt idx="66">
                  <c:v>100640.60231603711</c:v>
                </c:pt>
                <c:pt idx="67">
                  <c:v>100387.81243881873</c:v>
                </c:pt>
                <c:pt idx="68">
                  <c:v>100135.65752125432</c:v>
                </c:pt>
                <c:pt idx="69">
                  <c:v>99884.135968447139</c:v>
                </c:pt>
                <c:pt idx="70">
                  <c:v>99633.246189506448</c:v>
                </c:pt>
                <c:pt idx="71">
                  <c:v>99382.986597537558</c:v>
                </c:pt>
                <c:pt idx="72">
                  <c:v>99133.355609631748</c:v>
                </c:pt>
                <c:pt idx="73">
                  <c:v>98884.351646856259</c:v>
                </c:pt>
                <c:pt idx="74">
                  <c:v>98635.973134244297</c:v>
                </c:pt>
                <c:pt idx="75">
                  <c:v>98388.218500785108</c:v>
                </c:pt>
                <c:pt idx="76">
                  <c:v>98213.35089174335</c:v>
                </c:pt>
                <c:pt idx="77">
                  <c:v>98038.794078863561</c:v>
                </c:pt>
                <c:pt idx="78">
                  <c:v>97864.547509760669</c:v>
                </c:pt>
                <c:pt idx="79">
                  <c:v>97690.610633031392</c:v>
                </c:pt>
                <c:pt idx="80">
                  <c:v>97516.982898252449</c:v>
                </c:pt>
                <c:pt idx="81">
                  <c:v>97343.663755978851</c:v>
                </c:pt>
                <c:pt idx="82">
                  <c:v>97170.652657742161</c:v>
                </c:pt>
                <c:pt idx="83">
                  <c:v>96997.949056048732</c:v>
                </c:pt>
                <c:pt idx="84">
                  <c:v>96825.552404377988</c:v>
                </c:pt>
                <c:pt idx="85">
                  <c:v>96653.462157180707</c:v>
                </c:pt>
                <c:pt idx="86">
                  <c:v>96481.677769877278</c:v>
                </c:pt>
                <c:pt idx="87">
                  <c:v>96310.19869885598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0-314F-9A93-B23074260117}"/>
            </c:ext>
          </c:extLst>
        </c:ser>
        <c:ser>
          <c:idx val="3"/>
          <c:order val="2"/>
          <c:tx>
            <c:strRef>
              <c:f>Top5_month!$F$1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Top5_month!$B$2:$B$89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Top5_month!$F$2:$F$89</c:f>
              <c:numCache>
                <c:formatCode>0.00</c:formatCode>
                <c:ptCount val="88"/>
                <c:pt idx="0">
                  <c:v>75888.008981255596</c:v>
                </c:pt>
                <c:pt idx="1">
                  <c:v>75503.360924625318</c:v>
                </c:pt>
                <c:pt idx="2">
                  <c:v>75120.662505750151</c:v>
                </c:pt>
                <c:pt idx="3">
                  <c:v>74739.90384264235</c:v>
                </c:pt>
                <c:pt idx="4">
                  <c:v>74482.887831215805</c:v>
                </c:pt>
                <c:pt idx="5">
                  <c:v>74226.755647928352</c:v>
                </c:pt>
                <c:pt idx="6">
                  <c:v>73971.504253466715</c:v>
                </c:pt>
                <c:pt idx="7">
                  <c:v>73717.130618969197</c:v>
                </c:pt>
                <c:pt idx="8">
                  <c:v>73463.631725989791</c:v>
                </c:pt>
                <c:pt idx="9">
                  <c:v>73211.004566462332</c:v>
                </c:pt>
                <c:pt idx="10">
                  <c:v>72959.246142664808</c:v>
                </c:pt>
                <c:pt idx="11">
                  <c:v>72708.353467183784</c:v>
                </c:pt>
                <c:pt idx="12">
                  <c:v>72458.32356287897</c:v>
                </c:pt>
                <c:pt idx="13">
                  <c:v>72209.153462847884</c:v>
                </c:pt>
                <c:pt idx="14">
                  <c:v>71960.840210390641</c:v>
                </c:pt>
                <c:pt idx="15">
                  <c:v>71713.380858974866</c:v>
                </c:pt>
                <c:pt idx="16">
                  <c:v>71078.490862574195</c:v>
                </c:pt>
                <c:pt idx="17">
                  <c:v>70449.221648553343</c:v>
                </c:pt>
                <c:pt idx="18">
                  <c:v>69825.523455229602</c:v>
                </c:pt>
                <c:pt idx="19">
                  <c:v>69207.346961468356</c:v>
                </c:pt>
                <c:pt idx="20">
                  <c:v>68594.643282782883</c:v>
                </c:pt>
                <c:pt idx="21">
                  <c:v>67987.363967468598</c:v>
                </c:pt>
                <c:pt idx="22">
                  <c:v>67385.460992771579</c:v>
                </c:pt>
                <c:pt idx="23">
                  <c:v>66788.886761091024</c:v>
                </c:pt>
                <c:pt idx="24">
                  <c:v>66197.594096215267</c:v>
                </c:pt>
                <c:pt idx="25">
                  <c:v>65611.536239591165</c:v>
                </c:pt>
                <c:pt idx="26">
                  <c:v>65030.666846626504</c:v>
                </c:pt>
                <c:pt idx="27">
                  <c:v>64454.939983025135</c:v>
                </c:pt>
                <c:pt idx="28">
                  <c:v>64124.117712846768</c:v>
                </c:pt>
                <c:pt idx="29">
                  <c:v>63794.993425390516</c:v>
                </c:pt>
                <c:pt idx="30">
                  <c:v>63467.558405567986</c:v>
                </c:pt>
                <c:pt idx="31">
                  <c:v>63141.803983021979</c:v>
                </c:pt>
                <c:pt idx="32">
                  <c:v>62817.721531896867</c:v>
                </c:pt>
                <c:pt idx="33">
                  <c:v>62495.302470610215</c:v>
                </c:pt>
                <c:pt idx="34">
                  <c:v>62174.538261625523</c:v>
                </c:pt>
                <c:pt idx="35">
                  <c:v>61855.420411226165</c:v>
                </c:pt>
                <c:pt idx="36">
                  <c:v>61537.940469290479</c:v>
                </c:pt>
                <c:pt idx="37">
                  <c:v>61222.090029068</c:v>
                </c:pt>
                <c:pt idx="38">
                  <c:v>60907.860726956875</c:v>
                </c:pt>
                <c:pt idx="39">
                  <c:v>60595.244242282366</c:v>
                </c:pt>
                <c:pt idx="40">
                  <c:v>60390.678612741598</c:v>
                </c:pt>
                <c:pt idx="41">
                  <c:v>60186.803583549299</c:v>
                </c:pt>
                <c:pt idx="42">
                  <c:v>59983.616823283315</c:v>
                </c:pt>
                <c:pt idx="43">
                  <c:v>59781.116008392215</c:v>
                </c:pt>
                <c:pt idx="44">
                  <c:v>59579.298823168741</c:v>
                </c:pt>
                <c:pt idx="45">
                  <c:v>59378.162959723297</c:v>
                </c:pt>
                <c:pt idx="46">
                  <c:v>59177.706117957583</c:v>
                </c:pt>
                <c:pt idx="47">
                  <c:v>58977.926005538277</c:v>
                </c:pt>
                <c:pt idx="48">
                  <c:v>58778.820337870828</c:v>
                </c:pt>
                <c:pt idx="49">
                  <c:v>58580.386838073326</c:v>
                </c:pt>
                <c:pt idx="50">
                  <c:v>58382.62323695048</c:v>
                </c:pt>
                <c:pt idx="51">
                  <c:v>58185.527272967636</c:v>
                </c:pt>
                <c:pt idx="52">
                  <c:v>57978.402760122954</c:v>
                </c:pt>
                <c:pt idx="53">
                  <c:v>57772.015553715661</c:v>
                </c:pt>
                <c:pt idx="54">
                  <c:v>57566.36302913713</c:v>
                </c:pt>
                <c:pt idx="55">
                  <c:v>57361.442571121624</c:v>
                </c:pt>
                <c:pt idx="56">
                  <c:v>57157.251573713038</c:v>
                </c:pt>
                <c:pt idx="57">
                  <c:v>56953.787440231747</c:v>
                </c:pt>
                <c:pt idx="58">
                  <c:v>56751.047583241605</c:v>
                </c:pt>
                <c:pt idx="59">
                  <c:v>56549.029424517015</c:v>
                </c:pt>
                <c:pt idx="60">
                  <c:v>56347.730395010163</c:v>
                </c:pt>
                <c:pt idx="61">
                  <c:v>56147.147934818342</c:v>
                </c:pt>
                <c:pt idx="62">
                  <c:v>55947.279493151393</c:v>
                </c:pt>
                <c:pt idx="63">
                  <c:v>55748.122528299275</c:v>
                </c:pt>
                <c:pt idx="64">
                  <c:v>55489.02529696413</c:v>
                </c:pt>
                <c:pt idx="65">
                  <c:v>55231.132256411394</c:v>
                </c:pt>
                <c:pt idx="66">
                  <c:v>54974.437809995245</c:v>
                </c:pt>
                <c:pt idx="67">
                  <c:v>54718.936387081034</c:v>
                </c:pt>
                <c:pt idx="68">
                  <c:v>54464.622442924439</c:v>
                </c:pt>
                <c:pt idx="69">
                  <c:v>54211.49045855111</c:v>
                </c:pt>
                <c:pt idx="70">
                  <c:v>53959.534940636899</c:v>
                </c:pt>
                <c:pt idx="71">
                  <c:v>53708.750421388664</c:v>
                </c:pt>
                <c:pt idx="72">
                  <c:v>53459.131458425596</c:v>
                </c:pt>
                <c:pt idx="73">
                  <c:v>53210.67263466111</c:v>
                </c:pt>
                <c:pt idx="74">
                  <c:v>52963.368558185291</c:v>
                </c:pt>
                <c:pt idx="75">
                  <c:v>52717.213862147895</c:v>
                </c:pt>
                <c:pt idx="76">
                  <c:v>52526.384212054225</c:v>
                </c:pt>
                <c:pt idx="77">
                  <c:v>52336.245341170739</c:v>
                </c:pt>
                <c:pt idx="78">
                  <c:v>52146.794748964021</c:v>
                </c:pt>
                <c:pt idx="79">
                  <c:v>51958.029943952264</c:v>
                </c:pt>
                <c:pt idx="80">
                  <c:v>51769.948443672518</c:v>
                </c:pt>
                <c:pt idx="81">
                  <c:v>51582.547774648032</c:v>
                </c:pt>
                <c:pt idx="82">
                  <c:v>51395.825472355726</c:v>
                </c:pt>
                <c:pt idx="83">
                  <c:v>51209.779081193781</c:v>
                </c:pt>
                <c:pt idx="84">
                  <c:v>51024.406154449352</c:v>
                </c:pt>
                <c:pt idx="85">
                  <c:v>50839.704254266377</c:v>
                </c:pt>
                <c:pt idx="86">
                  <c:v>50655.670951613531</c:v>
                </c:pt>
                <c:pt idx="87">
                  <c:v>50472.303826252275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0-314F-9A93-B23074260117}"/>
            </c:ext>
          </c:extLst>
        </c:ser>
        <c:ser>
          <c:idx val="4"/>
          <c:order val="3"/>
          <c:tx>
            <c:strRef>
              <c:f>Top5_month!$G$1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Top5_month!$B$2:$B$89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Top5_month!$G$2:$G$89</c:f>
              <c:numCache>
                <c:formatCode>0.00</c:formatCode>
                <c:ptCount val="88"/>
                <c:pt idx="0">
                  <c:v>60600.72789759063</c:v>
                </c:pt>
                <c:pt idx="1">
                  <c:v>60446.236529833986</c:v>
                </c:pt>
                <c:pt idx="2">
                  <c:v>60292.139011846797</c:v>
                </c:pt>
                <c:pt idx="3">
                  <c:v>60138.434339575288</c:v>
                </c:pt>
                <c:pt idx="4">
                  <c:v>60126.337815703919</c:v>
                </c:pt>
                <c:pt idx="5">
                  <c:v>60114.24372498352</c:v>
                </c:pt>
                <c:pt idx="6">
                  <c:v>60102.152066924675</c:v>
                </c:pt>
                <c:pt idx="7">
                  <c:v>60090.062841038067</c:v>
                </c:pt>
                <c:pt idx="8">
                  <c:v>60077.976046834476</c:v>
                </c:pt>
                <c:pt idx="9">
                  <c:v>60065.891683824782</c:v>
                </c:pt>
                <c:pt idx="10">
                  <c:v>60053.809751519962</c:v>
                </c:pt>
                <c:pt idx="11">
                  <c:v>60041.730249431101</c:v>
                </c:pt>
                <c:pt idx="12">
                  <c:v>60029.653177069362</c:v>
                </c:pt>
                <c:pt idx="13">
                  <c:v>60017.578533946027</c:v>
                </c:pt>
                <c:pt idx="14">
                  <c:v>60005.506319572465</c:v>
                </c:pt>
                <c:pt idx="15">
                  <c:v>59993.436533460146</c:v>
                </c:pt>
                <c:pt idx="16">
                  <c:v>60253.761745410688</c:v>
                </c:pt>
                <c:pt idx="17">
                  <c:v>60515.216567863528</c:v>
                </c:pt>
                <c:pt idx="18">
                  <c:v>60777.805902456414</c:v>
                </c:pt>
                <c:pt idx="19">
                  <c:v>61041.53467209643</c:v>
                </c:pt>
                <c:pt idx="20">
                  <c:v>61306.407821052264</c:v>
                </c:pt>
                <c:pt idx="21">
                  <c:v>61572.430315046928</c:v>
                </c:pt>
                <c:pt idx="22">
                  <c:v>61839.607141350833</c:v>
                </c:pt>
                <c:pt idx="23">
                  <c:v>62107.943308875285</c:v>
                </c:pt>
                <c:pt idx="24">
                  <c:v>62377.443848266419</c:v>
                </c:pt>
                <c:pt idx="25">
                  <c:v>62648.113811999472</c:v>
                </c:pt>
                <c:pt idx="26">
                  <c:v>62919.958274473538</c:v>
                </c:pt>
                <c:pt idx="27">
                  <c:v>63192.98233210668</c:v>
                </c:pt>
                <c:pt idx="28">
                  <c:v>63203.580146416214</c:v>
                </c:pt>
                <c:pt idx="29">
                  <c:v>63214.179738038096</c:v>
                </c:pt>
                <c:pt idx="30">
                  <c:v>63224.781107270399</c:v>
                </c:pt>
                <c:pt idx="31">
                  <c:v>63235.384254411234</c:v>
                </c:pt>
                <c:pt idx="32">
                  <c:v>63245.98917975877</c:v>
                </c:pt>
                <c:pt idx="33">
                  <c:v>63256.595883611219</c:v>
                </c:pt>
                <c:pt idx="34">
                  <c:v>63267.204366266844</c:v>
                </c:pt>
                <c:pt idx="35">
                  <c:v>63277.814628023967</c:v>
                </c:pt>
                <c:pt idx="36">
                  <c:v>63288.426669180946</c:v>
                </c:pt>
                <c:pt idx="37">
                  <c:v>63299.040490036205</c:v>
                </c:pt>
                <c:pt idx="38">
                  <c:v>63309.656090888202</c:v>
                </c:pt>
                <c:pt idx="39">
                  <c:v>63320.273472035457</c:v>
                </c:pt>
                <c:pt idx="40">
                  <c:v>63438.426835192789</c:v>
                </c:pt>
                <c:pt idx="41">
                  <c:v>63556.800668295371</c:v>
                </c:pt>
                <c:pt idx="42">
                  <c:v>63675.395382732218</c:v>
                </c:pt>
                <c:pt idx="43">
                  <c:v>63794.211390659999</c:v>
                </c:pt>
                <c:pt idx="44">
                  <c:v>63913.249105004441</c:v>
                </c:pt>
                <c:pt idx="45">
                  <c:v>64032.508939461783</c:v>
                </c:pt>
                <c:pt idx="46">
                  <c:v>64151.991308500197</c:v>
                </c:pt>
                <c:pt idx="47">
                  <c:v>64271.696627361249</c:v>
                </c:pt>
                <c:pt idx="48">
                  <c:v>64391.625312061326</c:v>
                </c:pt>
                <c:pt idx="49">
                  <c:v>64511.777779393087</c:v>
                </c:pt>
                <c:pt idx="50">
                  <c:v>64632.154446926907</c:v>
                </c:pt>
                <c:pt idx="51">
                  <c:v>64752.755733012331</c:v>
                </c:pt>
                <c:pt idx="52">
                  <c:v>64909.142323506014</c:v>
                </c:pt>
                <c:pt idx="53">
                  <c:v>65065.906608592144</c:v>
                </c:pt>
                <c:pt idx="54">
                  <c:v>65223.049500453817</c:v>
                </c:pt>
                <c:pt idx="55">
                  <c:v>65380.571913477186</c:v>
                </c:pt>
                <c:pt idx="56">
                  <c:v>65538.474764256753</c:v>
                </c:pt>
                <c:pt idx="57">
                  <c:v>65696.758971600735</c:v>
                </c:pt>
                <c:pt idx="58">
                  <c:v>65855.425456536381</c:v>
                </c:pt>
                <c:pt idx="59">
                  <c:v>66014.475142315365</c:v>
                </c:pt>
                <c:pt idx="60">
                  <c:v>66173.908954419108</c:v>
                </c:pt>
                <c:pt idx="61">
                  <c:v>66333.727820564207</c:v>
                </c:pt>
                <c:pt idx="62">
                  <c:v>66493.932670707829</c:v>
                </c:pt>
                <c:pt idx="63">
                  <c:v>66654.5244370531</c:v>
                </c:pt>
                <c:pt idx="64">
                  <c:v>66788.327567015323</c:v>
                </c:pt>
                <c:pt idx="65">
                  <c:v>66922.39929506206</c:v>
                </c:pt>
                <c:pt idx="66">
                  <c:v>67056.740160380476</c:v>
                </c:pt>
                <c:pt idx="67">
                  <c:v>67191.35070324011</c:v>
                </c:pt>
                <c:pt idx="68">
                  <c:v>67326.231464995057</c:v>
                </c:pt>
                <c:pt idx="69">
                  <c:v>67461.382988086116</c:v>
                </c:pt>
                <c:pt idx="70">
                  <c:v>67596.805816042994</c:v>
                </c:pt>
                <c:pt idx="71">
                  <c:v>67732.500493486485</c:v>
                </c:pt>
                <c:pt idx="72">
                  <c:v>67868.467566130668</c:v>
                </c:pt>
                <c:pt idx="73">
                  <c:v>68004.707580785092</c:v>
                </c:pt>
                <c:pt idx="74">
                  <c:v>68141.221085356985</c:v>
                </c:pt>
                <c:pt idx="75">
                  <c:v>68278.008628853437</c:v>
                </c:pt>
                <c:pt idx="76">
                  <c:v>68530.493069439122</c:v>
                </c:pt>
                <c:pt idx="77">
                  <c:v>68783.911169251514</c:v>
                </c:pt>
                <c:pt idx="78">
                  <c:v>69038.266380858026</c:v>
                </c:pt>
                <c:pt idx="79">
                  <c:v>69293.562169593293</c:v>
                </c:pt>
                <c:pt idx="80">
                  <c:v>69549.802013606342</c:v>
                </c:pt>
                <c:pt idx="81">
                  <c:v>69806.989403908025</c:v>
                </c:pt>
                <c:pt idx="82">
                  <c:v>70065.127844418545</c:v>
                </c:pt>
                <c:pt idx="83">
                  <c:v>70324.220852015234</c:v>
                </c:pt>
                <c:pt idx="84">
                  <c:v>70584.271956580429</c:v>
                </c:pt>
                <c:pt idx="85">
                  <c:v>70845.284701049575</c:v>
                </c:pt>
                <c:pt idx="86">
                  <c:v>71107.2626414595</c:v>
                </c:pt>
                <c:pt idx="87">
                  <c:v>71370.209346996853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0-314F-9A93-B2307426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70639"/>
        <c:axId val="543328735"/>
      </c:lineChart>
      <c:catAx>
        <c:axId val="5436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8735"/>
        <c:crosses val="autoZero"/>
        <c:auto val="1"/>
        <c:lblAlgn val="ctr"/>
        <c:lblOffset val="100"/>
        <c:noMultiLvlLbl val="0"/>
      </c:catAx>
      <c:valAx>
        <c:axId val="5433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US!$I$3:$I$90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US!$J$3:$J$90</c:f>
              <c:numCache>
                <c:formatCode>0.00</c:formatCode>
                <c:ptCount val="88"/>
                <c:pt idx="0">
                  <c:v>644876.61260505137</c:v>
                </c:pt>
                <c:pt idx="1">
                  <c:v>643232.6080959969</c:v>
                </c:pt>
                <c:pt idx="2">
                  <c:v>641592.79470005294</c:v>
                </c:pt>
                <c:pt idx="3">
                  <c:v>639957.16173268133</c:v>
                </c:pt>
                <c:pt idx="4">
                  <c:v>639828.43777821574</c:v>
                </c:pt>
                <c:pt idx="5">
                  <c:v>639699.73971588397</c:v>
                </c:pt>
                <c:pt idx="6">
                  <c:v>639571.06754047796</c:v>
                </c:pt>
                <c:pt idx="7">
                  <c:v>639442.42124679068</c:v>
                </c:pt>
                <c:pt idx="8">
                  <c:v>639313.80082961614</c:v>
                </c:pt>
                <c:pt idx="9">
                  <c:v>639185.20628374943</c:v>
                </c:pt>
                <c:pt idx="10">
                  <c:v>639056.63760398666</c:v>
                </c:pt>
                <c:pt idx="11">
                  <c:v>638928.09478512499</c:v>
                </c:pt>
                <c:pt idx="12">
                  <c:v>638799.57782196265</c:v>
                </c:pt>
                <c:pt idx="13">
                  <c:v>638671.08670929889</c:v>
                </c:pt>
                <c:pt idx="14">
                  <c:v>638542.62144193402</c:v>
                </c:pt>
                <c:pt idx="15">
                  <c:v>638414.18201466941</c:v>
                </c:pt>
                <c:pt idx="16">
                  <c:v>641184.40684005525</c:v>
                </c:pt>
                <c:pt idx="17">
                  <c:v>643966.65230313898</c:v>
                </c:pt>
                <c:pt idx="18">
                  <c:v>646760.97056421067</c:v>
                </c:pt>
                <c:pt idx="19">
                  <c:v>649567.41400989599</c:v>
                </c:pt>
                <c:pt idx="20">
                  <c:v>652386.03525413794</c:v>
                </c:pt>
                <c:pt idx="21">
                  <c:v>655216.88713918347</c:v>
                </c:pt>
                <c:pt idx="22">
                  <c:v>658060.02273657417</c:v>
                </c:pt>
                <c:pt idx="23">
                  <c:v>660915.49534814118</c:v>
                </c:pt>
                <c:pt idx="24">
                  <c:v>663783.35850700422</c:v>
                </c:pt>
                <c:pt idx="25">
                  <c:v>666663.66597857571</c:v>
                </c:pt>
                <c:pt idx="26">
                  <c:v>669556.47176156833</c:v>
                </c:pt>
                <c:pt idx="27">
                  <c:v>672461.83008900762</c:v>
                </c:pt>
                <c:pt idx="28">
                  <c:v>672574.60567488009</c:v>
                </c:pt>
                <c:pt idx="29">
                  <c:v>672687.400173845</c:v>
                </c:pt>
                <c:pt idx="30">
                  <c:v>672800.21358907421</c:v>
                </c:pt>
                <c:pt idx="31">
                  <c:v>672913.04592374002</c:v>
                </c:pt>
                <c:pt idx="32">
                  <c:v>673025.89718101546</c:v>
                </c:pt>
                <c:pt idx="33">
                  <c:v>673138.76736407389</c:v>
                </c:pt>
                <c:pt idx="34">
                  <c:v>673251.65647608927</c:v>
                </c:pt>
                <c:pt idx="35">
                  <c:v>673364.56452023599</c:v>
                </c:pt>
                <c:pt idx="36">
                  <c:v>673477.49149968917</c:v>
                </c:pt>
                <c:pt idx="37">
                  <c:v>673590.4374176244</c:v>
                </c:pt>
                <c:pt idx="38">
                  <c:v>673703.40227721771</c:v>
                </c:pt>
                <c:pt idx="39">
                  <c:v>673816.38608164573</c:v>
                </c:pt>
                <c:pt idx="40">
                  <c:v>675073.70333251369</c:v>
                </c:pt>
                <c:pt idx="41">
                  <c:v>676333.36669235432</c:v>
                </c:pt>
                <c:pt idx="42">
                  <c:v>677595.38053892297</c:v>
                </c:pt>
                <c:pt idx="43">
                  <c:v>678859.74925814371</c:v>
                </c:pt>
                <c:pt idx="44">
                  <c:v>680126.47724412463</c:v>
                </c:pt>
                <c:pt idx="45">
                  <c:v>681395.56889917306</c:v>
                </c:pt>
                <c:pt idx="46">
                  <c:v>682667.0286338107</c:v>
                </c:pt>
                <c:pt idx="47">
                  <c:v>683940.86086678947</c:v>
                </c:pt>
                <c:pt idx="48">
                  <c:v>685217.07002510619</c:v>
                </c:pt>
                <c:pt idx="49">
                  <c:v>686495.66054401849</c:v>
                </c:pt>
                <c:pt idx="50">
                  <c:v>687776.63686705998</c:v>
                </c:pt>
                <c:pt idx="51">
                  <c:v>689060.00344605569</c:v>
                </c:pt>
                <c:pt idx="52">
                  <c:v>690724.17577918095</c:v>
                </c:pt>
                <c:pt idx="53">
                  <c:v>692392.36731170898</c:v>
                </c:pt>
                <c:pt idx="54">
                  <c:v>694064.58775054547</c:v>
                </c:pt>
                <c:pt idx="55">
                  <c:v>695740.84682603949</c:v>
                </c:pt>
                <c:pt idx="56">
                  <c:v>697421.15429204039</c:v>
                </c:pt>
                <c:pt idx="57">
                  <c:v>699105.51992595417</c:v>
                </c:pt>
                <c:pt idx="58">
                  <c:v>700793.95352880075</c:v>
                </c:pt>
                <c:pt idx="59">
                  <c:v>702486.46492527064</c:v>
                </c:pt>
                <c:pt idx="60">
                  <c:v>704183.06396378251</c:v>
                </c:pt>
                <c:pt idx="61">
                  <c:v>705883.76051654015</c:v>
                </c:pt>
                <c:pt idx="62">
                  <c:v>707588.56447959004</c:v>
                </c:pt>
                <c:pt idx="63">
                  <c:v>709297.48577287898</c:v>
                </c:pt>
                <c:pt idx="64">
                  <c:v>710721.33845913399</c:v>
                </c:pt>
                <c:pt idx="65">
                  <c:v>712148.04940516409</c:v>
                </c:pt>
                <c:pt idx="66">
                  <c:v>713577.62434867583</c:v>
                </c:pt>
                <c:pt idx="67">
                  <c:v>715010.06903889379</c:v>
                </c:pt>
                <c:pt idx="68">
                  <c:v>716445.38923658361</c:v>
                </c:pt>
                <c:pt idx="69">
                  <c:v>717883.59071407502</c:v>
                </c:pt>
                <c:pt idx="70">
                  <c:v>719324.67925528542</c:v>
                </c:pt>
                <c:pt idx="71">
                  <c:v>720768.66065574274</c:v>
                </c:pt>
                <c:pt idx="72">
                  <c:v>722215.54072260892</c:v>
                </c:pt>
                <c:pt idx="73">
                  <c:v>723665.32527470344</c:v>
                </c:pt>
                <c:pt idx="74">
                  <c:v>725118.02014252637</c:v>
                </c:pt>
                <c:pt idx="75">
                  <c:v>726573.63116828213</c:v>
                </c:pt>
                <c:pt idx="76">
                  <c:v>729260.41920580424</c:v>
                </c:pt>
                <c:pt idx="77">
                  <c:v>731957.14268503361</c:v>
                </c:pt>
                <c:pt idx="78">
                  <c:v>734663.83834612276</c:v>
                </c:pt>
                <c:pt idx="79">
                  <c:v>737380.54306508496</c:v>
                </c:pt>
                <c:pt idx="80">
                  <c:v>740107.29385429702</c:v>
                </c:pt>
                <c:pt idx="81">
                  <c:v>742844.12786300329</c:v>
                </c:pt>
                <c:pt idx="82">
                  <c:v>745591.08237782179</c:v>
                </c:pt>
                <c:pt idx="83">
                  <c:v>748348.1948232525</c:v>
                </c:pt>
                <c:pt idx="84">
                  <c:v>751115.50276218681</c:v>
                </c:pt>
                <c:pt idx="85">
                  <c:v>753893.04389641958</c:v>
                </c:pt>
                <c:pt idx="86">
                  <c:v>756680.85606716271</c:v>
                </c:pt>
                <c:pt idx="87">
                  <c:v>759478.97725556069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3-544E-A928-7148C3DB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40239"/>
        <c:axId val="545177583"/>
      </c:lineChart>
      <c:catAx>
        <c:axId val="5708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7583"/>
        <c:crosses val="autoZero"/>
        <c:auto val="1"/>
        <c:lblAlgn val="ctr"/>
        <c:lblOffset val="100"/>
        <c:noMultiLvlLbl val="0"/>
      </c:catAx>
      <c:valAx>
        <c:axId val="5451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UK!$I$3:$I$90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UK!$J$3:$J$90</c:f>
              <c:numCache>
                <c:formatCode>0.00</c:formatCode>
                <c:ptCount val="88"/>
                <c:pt idx="0">
                  <c:v>177881.95598690817</c:v>
                </c:pt>
                <c:pt idx="1">
                  <c:v>176994.1033518067</c:v>
                </c:pt>
                <c:pt idx="2">
                  <c:v>176110.68220778753</c:v>
                </c:pt>
                <c:pt idx="3">
                  <c:v>175231.67043618765</c:v>
                </c:pt>
                <c:pt idx="4">
                  <c:v>174657.23285814372</c:v>
                </c:pt>
                <c:pt idx="5">
                  <c:v>174084.67837880133</c:v>
                </c:pt>
                <c:pt idx="6">
                  <c:v>173514.0008250603</c:v>
                </c:pt>
                <c:pt idx="7">
                  <c:v>172945.19404405687</c:v>
                </c:pt>
                <c:pt idx="8">
                  <c:v>172378.25190309735</c:v>
                </c:pt>
                <c:pt idx="9">
                  <c:v>171813.16828959197</c:v>
                </c:pt>
                <c:pt idx="10">
                  <c:v>171249.93711098906</c:v>
                </c:pt>
                <c:pt idx="11">
                  <c:v>170688.55229470931</c:v>
                </c:pt>
                <c:pt idx="12">
                  <c:v>170129.00778808029</c:v>
                </c:pt>
                <c:pt idx="13">
                  <c:v>169571.29755827115</c:v>
                </c:pt>
                <c:pt idx="14">
                  <c:v>169015.41559222771</c:v>
                </c:pt>
                <c:pt idx="15">
                  <c:v>168461.35589660754</c:v>
                </c:pt>
                <c:pt idx="16">
                  <c:v>168410.00266775698</c:v>
                </c:pt>
                <c:pt idx="17">
                  <c:v>168358.66509326288</c:v>
                </c:pt>
                <c:pt idx="18">
                  <c:v>168307.3431683532</c:v>
                </c:pt>
                <c:pt idx="19">
                  <c:v>168256.03688825737</c:v>
                </c:pt>
                <c:pt idx="20">
                  <c:v>168204.7462482063</c:v>
                </c:pt>
                <c:pt idx="21">
                  <c:v>168153.47124343229</c:v>
                </c:pt>
                <c:pt idx="22">
                  <c:v>168102.21186916917</c:v>
                </c:pt>
                <c:pt idx="23">
                  <c:v>168050.96812065216</c:v>
                </c:pt>
                <c:pt idx="24">
                  <c:v>167999.73999311795</c:v>
                </c:pt>
                <c:pt idx="25">
                  <c:v>167948.52748180472</c:v>
                </c:pt>
                <c:pt idx="26">
                  <c:v>167897.33058195203</c:v>
                </c:pt>
                <c:pt idx="27">
                  <c:v>167846.14928880095</c:v>
                </c:pt>
                <c:pt idx="28">
                  <c:v>166955.83852847925</c:v>
                </c:pt>
                <c:pt idx="29">
                  <c:v>166070.25026702514</c:v>
                </c:pt>
                <c:pt idx="30">
                  <c:v>165189.35945476321</c:v>
                </c:pt>
                <c:pt idx="31">
                  <c:v>164313.14117488972</c:v>
                </c:pt>
                <c:pt idx="32">
                  <c:v>163441.57064276777</c:v>
                </c:pt>
                <c:pt idx="33">
                  <c:v>162574.62320522626</c:v>
                </c:pt>
                <c:pt idx="34">
                  <c:v>161712.2743398626</c:v>
                </c:pt>
                <c:pt idx="35">
                  <c:v>160854.499654349</c:v>
                </c:pt>
                <c:pt idx="36">
                  <c:v>160001.27488574249</c:v>
                </c:pt>
                <c:pt idx="37">
                  <c:v>159152.57589979874</c:v>
                </c:pt>
                <c:pt idx="38">
                  <c:v>158308.37869028933</c:v>
                </c:pt>
                <c:pt idx="39">
                  <c:v>157468.65937832266</c:v>
                </c:pt>
                <c:pt idx="40">
                  <c:v>156931.65138411042</c:v>
                </c:pt>
                <c:pt idx="41">
                  <c:v>156396.47472311067</c:v>
                </c:pt>
                <c:pt idx="42">
                  <c:v>155863.12315001353</c:v>
                </c:pt>
                <c:pt idx="43">
                  <c:v>155331.59044080722</c:v>
                </c:pt>
                <c:pt idx="44">
                  <c:v>154801.8703927054</c:v>
                </c:pt>
                <c:pt idx="45">
                  <c:v>154273.95682407476</c:v>
                </c:pt>
                <c:pt idx="46">
                  <c:v>153747.84357436301</c:v>
                </c:pt>
                <c:pt idx="47">
                  <c:v>153223.52450402683</c:v>
                </c:pt>
                <c:pt idx="48">
                  <c:v>152700.99349446033</c:v>
                </c:pt>
                <c:pt idx="49">
                  <c:v>152180.24444792361</c:v>
                </c:pt>
                <c:pt idx="50">
                  <c:v>151661.27128747161</c:v>
                </c:pt>
                <c:pt idx="51">
                  <c:v>151144.06795688317</c:v>
                </c:pt>
                <c:pt idx="52">
                  <c:v>150873.21509612244</c:v>
                </c:pt>
                <c:pt idx="53">
                  <c:v>150602.84760851046</c:v>
                </c:pt>
                <c:pt idx="54">
                  <c:v>150332.96462424996</c:v>
                </c:pt>
                <c:pt idx="55">
                  <c:v>150063.56527510224</c:v>
                </c:pt>
                <c:pt idx="56">
                  <c:v>149794.64869438461</c:v>
                </c:pt>
                <c:pt idx="57">
                  <c:v>149526.21401696745</c:v>
                </c:pt>
                <c:pt idx="58">
                  <c:v>149258.26037927147</c:v>
                </c:pt>
                <c:pt idx="59">
                  <c:v>148990.78691926488</c:v>
                </c:pt>
                <c:pt idx="60">
                  <c:v>148723.79277646076</c:v>
                </c:pt>
                <c:pt idx="61">
                  <c:v>148457.27709191412</c:v>
                </c:pt>
                <c:pt idx="62">
                  <c:v>148191.23900821927</c:v>
                </c:pt>
                <c:pt idx="63">
                  <c:v>147925.67766950696</c:v>
                </c:pt>
                <c:pt idx="64">
                  <c:v>147549.6931925682</c:v>
                </c:pt>
                <c:pt idx="65">
                  <c:v>147174.66435990384</c:v>
                </c:pt>
                <c:pt idx="66">
                  <c:v>146800.58874254127</c:v>
                </c:pt>
                <c:pt idx="67">
                  <c:v>146427.46391768171</c:v>
                </c:pt>
                <c:pt idx="68">
                  <c:v>146055.2874686844</c:v>
                </c:pt>
                <c:pt idx="69">
                  <c:v>145684.05698505096</c:v>
                </c:pt>
                <c:pt idx="70">
                  <c:v>145313.77006240987</c:v>
                </c:pt>
                <c:pt idx="71">
                  <c:v>144944.42430250076</c:v>
                </c:pt>
                <c:pt idx="72">
                  <c:v>144576.01731315898</c:v>
                </c:pt>
                <c:pt idx="73">
                  <c:v>144208.54670830007</c:v>
                </c:pt>
                <c:pt idx="74">
                  <c:v>143842.01010790432</c:v>
                </c:pt>
                <c:pt idx="75">
                  <c:v>143476.40513800134</c:v>
                </c:pt>
                <c:pt idx="76">
                  <c:v>143313.5219769839</c:v>
                </c:pt>
                <c:pt idx="77">
                  <c:v>143150.82373085976</c:v>
                </c:pt>
                <c:pt idx="78">
                  <c:v>142988.31018970223</c:v>
                </c:pt>
                <c:pt idx="79">
                  <c:v>142825.98114382295</c:v>
                </c:pt>
                <c:pt idx="80">
                  <c:v>142663.83638377168</c:v>
                </c:pt>
                <c:pt idx="81">
                  <c:v>142501.87570033589</c:v>
                </c:pt>
                <c:pt idx="82">
                  <c:v>142340.09888454058</c:v>
                </c:pt>
                <c:pt idx="83">
                  <c:v>142178.50572764801</c:v>
                </c:pt>
                <c:pt idx="84">
                  <c:v>142017.0960211574</c:v>
                </c:pt>
                <c:pt idx="85">
                  <c:v>141855.86955680465</c:v>
                </c:pt>
                <c:pt idx="86">
                  <c:v>141694.82612656214</c:v>
                </c:pt>
                <c:pt idx="87">
                  <c:v>141533.96552263838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D440-8CDC-2B0DFEDD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93359"/>
        <c:axId val="459782143"/>
      </c:lineChart>
      <c:catAx>
        <c:axId val="53769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82143"/>
        <c:crosses val="autoZero"/>
        <c:auto val="1"/>
        <c:lblAlgn val="ctr"/>
        <c:lblOffset val="100"/>
        <c:noMultiLvlLbl val="0"/>
      </c:catAx>
      <c:valAx>
        <c:axId val="4597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9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DE!$I$3:$I$90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DE!$J$3:$J$90</c:f>
              <c:numCache>
                <c:formatCode>0.00</c:formatCode>
                <c:ptCount val="88"/>
                <c:pt idx="0">
                  <c:v>108315.73105093982</c:v>
                </c:pt>
                <c:pt idx="1">
                  <c:v>107752.51190901033</c:v>
                </c:pt>
                <c:pt idx="2">
                  <c:v>107192.22138879403</c:v>
                </c:pt>
                <c:pt idx="3">
                  <c:v>106634.84426207068</c:v>
                </c:pt>
                <c:pt idx="4">
                  <c:v>107596.60919689812</c:v>
                </c:pt>
                <c:pt idx="5">
                  <c:v>108567.04851762883</c:v>
                </c:pt>
                <c:pt idx="6">
                  <c:v>109546.24046060526</c:v>
                </c:pt>
                <c:pt idx="7">
                  <c:v>110534.26396780196</c:v>
                </c:pt>
                <c:pt idx="8">
                  <c:v>111531.1986931899</c:v>
                </c:pt>
                <c:pt idx="9">
                  <c:v>112537.12500915806</c:v>
                </c:pt>
                <c:pt idx="10">
                  <c:v>113552.12401299305</c:v>
                </c:pt>
                <c:pt idx="11">
                  <c:v>114576.27753341715</c:v>
                </c:pt>
                <c:pt idx="12">
                  <c:v>115609.66813718525</c:v>
                </c:pt>
                <c:pt idx="13">
                  <c:v>116652.37913574139</c:v>
                </c:pt>
                <c:pt idx="14">
                  <c:v>117704.49459193528</c:v>
                </c:pt>
                <c:pt idx="15">
                  <c:v>118766.09932679938</c:v>
                </c:pt>
                <c:pt idx="16">
                  <c:v>118062.77009759708</c:v>
                </c:pt>
                <c:pt idx="17">
                  <c:v>117363.60596270581</c:v>
                </c:pt>
                <c:pt idx="18">
                  <c:v>116668.58225656372</c:v>
                </c:pt>
                <c:pt idx="19">
                  <c:v>115977.67445967763</c:v>
                </c:pt>
                <c:pt idx="20">
                  <c:v>115290.85819775806</c:v>
                </c:pt>
                <c:pt idx="21">
                  <c:v>114608.10924085935</c:v>
                </c:pt>
                <c:pt idx="22">
                  <c:v>113929.40350252483</c:v>
                </c:pt>
                <c:pt idx="23">
                  <c:v>113254.71703893709</c:v>
                </c:pt>
                <c:pt idx="24">
                  <c:v>112584.02604807328</c:v>
                </c:pt>
                <c:pt idx="25">
                  <c:v>111917.30686886542</c:v>
                </c:pt>
                <c:pt idx="26">
                  <c:v>111254.53598036563</c:v>
                </c:pt>
                <c:pt idx="27">
                  <c:v>110595.69000091639</c:v>
                </c:pt>
                <c:pt idx="28">
                  <c:v>110238.8022671006</c:v>
                </c:pt>
                <c:pt idx="29">
                  <c:v>109883.06619529394</c:v>
                </c:pt>
                <c:pt idx="30">
                  <c:v>109528.47806913058</c:v>
                </c:pt>
                <c:pt idx="31">
                  <c:v>109175.03418423723</c:v>
                </c:pt>
                <c:pt idx="32">
                  <c:v>108822.73084819446</c:v>
                </c:pt>
                <c:pt idx="33">
                  <c:v>108471.56438049815</c:v>
                </c:pt>
                <c:pt idx="34">
                  <c:v>108121.53111252098</c:v>
                </c:pt>
                <c:pt idx="35">
                  <c:v>107772.62738747417</c:v>
                </c:pt>
                <c:pt idx="36">
                  <c:v>107424.84956036924</c:v>
                </c:pt>
                <c:pt idx="37">
                  <c:v>107078.19399797992</c:v>
                </c:pt>
                <c:pt idx="38">
                  <c:v>106732.65707880423</c:v>
                </c:pt>
                <c:pt idx="39">
                  <c:v>106388.23519302662</c:v>
                </c:pt>
                <c:pt idx="40">
                  <c:v>106142.88012087737</c:v>
                </c:pt>
                <c:pt idx="41">
                  <c:v>105898.09089241676</c:v>
                </c:pt>
                <c:pt idx="42">
                  <c:v>105653.86620268265</c:v>
                </c:pt>
                <c:pt idx="43">
                  <c:v>105410.20474972243</c:v>
                </c:pt>
                <c:pt idx="44">
                  <c:v>105167.1052345861</c:v>
                </c:pt>
                <c:pt idx="45">
                  <c:v>104924.5663613193</c:v>
                </c:pt>
                <c:pt idx="46">
                  <c:v>104682.58683695647</c:v>
                </c:pt>
                <c:pt idx="47">
                  <c:v>104441.16537151388</c:v>
                </c:pt>
                <c:pt idx="48">
                  <c:v>104200.30067798281</c:v>
                </c:pt>
                <c:pt idx="49">
                  <c:v>103959.99147232268</c:v>
                </c:pt>
                <c:pt idx="50">
                  <c:v>103720.23647345418</c:v>
                </c:pt>
                <c:pt idx="51">
                  <c:v>103481.03440325243</c:v>
                </c:pt>
                <c:pt idx="52">
                  <c:v>103306.23310273804</c:v>
                </c:pt>
                <c:pt idx="53">
                  <c:v>103131.72707850146</c:v>
                </c:pt>
                <c:pt idx="54">
                  <c:v>102957.51583175873</c:v>
                </c:pt>
                <c:pt idx="55">
                  <c:v>102783.5988645685</c:v>
                </c:pt>
                <c:pt idx="56">
                  <c:v>102609.9756798305</c:v>
                </c:pt>
                <c:pt idx="57">
                  <c:v>102436.64578128418</c:v>
                </c:pt>
                <c:pt idx="58">
                  <c:v>102263.60867350729</c:v>
                </c:pt>
                <c:pt idx="59">
                  <c:v>102090.86386191445</c:v>
                </c:pt>
                <c:pt idx="60">
                  <c:v>101918.41085275571</c:v>
                </c:pt>
                <c:pt idx="61">
                  <c:v>101746.24915311522</c:v>
                </c:pt>
                <c:pt idx="62">
                  <c:v>101574.37827090971</c:v>
                </c:pt>
                <c:pt idx="63">
                  <c:v>101402.7977148872</c:v>
                </c:pt>
                <c:pt idx="64">
                  <c:v>101148.09334911391</c:v>
                </c:pt>
                <c:pt idx="65">
                  <c:v>100894.02875182244</c:v>
                </c:pt>
                <c:pt idx="66">
                  <c:v>100640.60231603711</c:v>
                </c:pt>
                <c:pt idx="67">
                  <c:v>100387.81243881873</c:v>
                </c:pt>
                <c:pt idx="68">
                  <c:v>100135.65752125432</c:v>
                </c:pt>
                <c:pt idx="69">
                  <c:v>99884.135968447139</c:v>
                </c:pt>
                <c:pt idx="70">
                  <c:v>99633.246189506448</c:v>
                </c:pt>
                <c:pt idx="71">
                  <c:v>99382.986597537558</c:v>
                </c:pt>
                <c:pt idx="72">
                  <c:v>99133.355609631748</c:v>
                </c:pt>
                <c:pt idx="73">
                  <c:v>98884.351646856259</c:v>
                </c:pt>
                <c:pt idx="74">
                  <c:v>98635.973134244297</c:v>
                </c:pt>
                <c:pt idx="75">
                  <c:v>98388.218500785108</c:v>
                </c:pt>
                <c:pt idx="76">
                  <c:v>98213.35089174335</c:v>
                </c:pt>
                <c:pt idx="77">
                  <c:v>98038.794078863561</c:v>
                </c:pt>
                <c:pt idx="78">
                  <c:v>97864.547509760669</c:v>
                </c:pt>
                <c:pt idx="79">
                  <c:v>97690.610633031392</c:v>
                </c:pt>
                <c:pt idx="80">
                  <c:v>97516.982898252449</c:v>
                </c:pt>
                <c:pt idx="81">
                  <c:v>97343.663755978851</c:v>
                </c:pt>
                <c:pt idx="82">
                  <c:v>97170.652657742161</c:v>
                </c:pt>
                <c:pt idx="83">
                  <c:v>96997.949056048732</c:v>
                </c:pt>
                <c:pt idx="84">
                  <c:v>96825.552404377988</c:v>
                </c:pt>
                <c:pt idx="85">
                  <c:v>96653.462157180707</c:v>
                </c:pt>
                <c:pt idx="86">
                  <c:v>96481.677769877278</c:v>
                </c:pt>
                <c:pt idx="87">
                  <c:v>96310.19869885598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A-894A-87C3-1FB7A5B2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32575"/>
        <c:axId val="544102703"/>
      </c:lineChart>
      <c:catAx>
        <c:axId val="538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2703"/>
        <c:crosses val="autoZero"/>
        <c:auto val="1"/>
        <c:lblAlgn val="ctr"/>
        <c:lblOffset val="100"/>
        <c:noMultiLvlLbl val="0"/>
      </c:catAx>
      <c:valAx>
        <c:axId val="5441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AU!$I$3:$I$90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AU!$J$3:$J$90</c:f>
              <c:numCache>
                <c:formatCode>0.00</c:formatCode>
                <c:ptCount val="88"/>
                <c:pt idx="0">
                  <c:v>75888.008981255596</c:v>
                </c:pt>
                <c:pt idx="1">
                  <c:v>75503.360924625318</c:v>
                </c:pt>
                <c:pt idx="2">
                  <c:v>75120.662505750151</c:v>
                </c:pt>
                <c:pt idx="3">
                  <c:v>74739.90384264235</c:v>
                </c:pt>
                <c:pt idx="4">
                  <c:v>74482.887831215805</c:v>
                </c:pt>
                <c:pt idx="5">
                  <c:v>74226.755647928352</c:v>
                </c:pt>
                <c:pt idx="6">
                  <c:v>73971.504253466715</c:v>
                </c:pt>
                <c:pt idx="7">
                  <c:v>73717.130618969197</c:v>
                </c:pt>
                <c:pt idx="8">
                  <c:v>73463.631725989791</c:v>
                </c:pt>
                <c:pt idx="9">
                  <c:v>73211.004566462332</c:v>
                </c:pt>
                <c:pt idx="10">
                  <c:v>72959.246142664808</c:v>
                </c:pt>
                <c:pt idx="11">
                  <c:v>72708.353467183784</c:v>
                </c:pt>
                <c:pt idx="12">
                  <c:v>72458.32356287897</c:v>
                </c:pt>
                <c:pt idx="13">
                  <c:v>72209.153462847884</c:v>
                </c:pt>
                <c:pt idx="14">
                  <c:v>71960.840210390641</c:v>
                </c:pt>
                <c:pt idx="15">
                  <c:v>71713.380858974866</c:v>
                </c:pt>
                <c:pt idx="16">
                  <c:v>71078.490862574195</c:v>
                </c:pt>
                <c:pt idx="17">
                  <c:v>70449.221648553343</c:v>
                </c:pt>
                <c:pt idx="18">
                  <c:v>69825.523455229602</c:v>
                </c:pt>
                <c:pt idx="19">
                  <c:v>69207.346961468356</c:v>
                </c:pt>
                <c:pt idx="20">
                  <c:v>68594.643282782883</c:v>
                </c:pt>
                <c:pt idx="21">
                  <c:v>67987.363967468598</c:v>
                </c:pt>
                <c:pt idx="22">
                  <c:v>67385.460992771579</c:v>
                </c:pt>
                <c:pt idx="23">
                  <c:v>66788.886761091024</c:v>
                </c:pt>
                <c:pt idx="24">
                  <c:v>66197.594096215267</c:v>
                </c:pt>
                <c:pt idx="25">
                  <c:v>65611.536239591165</c:v>
                </c:pt>
                <c:pt idx="26">
                  <c:v>65030.666846626504</c:v>
                </c:pt>
                <c:pt idx="27">
                  <c:v>64454.939983025135</c:v>
                </c:pt>
                <c:pt idx="28">
                  <c:v>64124.117712846768</c:v>
                </c:pt>
                <c:pt idx="29">
                  <c:v>63794.993425390516</c:v>
                </c:pt>
                <c:pt idx="30">
                  <c:v>63467.558405567986</c:v>
                </c:pt>
                <c:pt idx="31">
                  <c:v>63141.803983021979</c:v>
                </c:pt>
                <c:pt idx="32">
                  <c:v>62817.721531896867</c:v>
                </c:pt>
                <c:pt idx="33">
                  <c:v>62495.302470610215</c:v>
                </c:pt>
                <c:pt idx="34">
                  <c:v>62174.538261625523</c:v>
                </c:pt>
                <c:pt idx="35">
                  <c:v>61855.420411226165</c:v>
                </c:pt>
                <c:pt idx="36">
                  <c:v>61537.940469290479</c:v>
                </c:pt>
                <c:pt idx="37">
                  <c:v>61222.090029068</c:v>
                </c:pt>
                <c:pt idx="38">
                  <c:v>60907.860726956875</c:v>
                </c:pt>
                <c:pt idx="39">
                  <c:v>60595.244242282366</c:v>
                </c:pt>
                <c:pt idx="40">
                  <c:v>60390.678612741598</c:v>
                </c:pt>
                <c:pt idx="41">
                  <c:v>60186.803583549299</c:v>
                </c:pt>
                <c:pt idx="42">
                  <c:v>59983.616823283315</c:v>
                </c:pt>
                <c:pt idx="43">
                  <c:v>59781.116008392215</c:v>
                </c:pt>
                <c:pt idx="44">
                  <c:v>59579.298823168741</c:v>
                </c:pt>
                <c:pt idx="45">
                  <c:v>59378.162959723297</c:v>
                </c:pt>
                <c:pt idx="46">
                  <c:v>59177.706117957583</c:v>
                </c:pt>
                <c:pt idx="47">
                  <c:v>58977.926005538277</c:v>
                </c:pt>
                <c:pt idx="48">
                  <c:v>58778.820337870828</c:v>
                </c:pt>
                <c:pt idx="49">
                  <c:v>58580.386838073326</c:v>
                </c:pt>
                <c:pt idx="50">
                  <c:v>58382.62323695048</c:v>
                </c:pt>
                <c:pt idx="51">
                  <c:v>58185.527272967636</c:v>
                </c:pt>
                <c:pt idx="52">
                  <c:v>57978.402760122954</c:v>
                </c:pt>
                <c:pt idx="53">
                  <c:v>57772.015553715661</c:v>
                </c:pt>
                <c:pt idx="54">
                  <c:v>57566.36302913713</c:v>
                </c:pt>
                <c:pt idx="55">
                  <c:v>57361.442571121624</c:v>
                </c:pt>
                <c:pt idx="56">
                  <c:v>57157.251573713038</c:v>
                </c:pt>
                <c:pt idx="57">
                  <c:v>56953.787440231747</c:v>
                </c:pt>
                <c:pt idx="58">
                  <c:v>56751.047583241605</c:v>
                </c:pt>
                <c:pt idx="59">
                  <c:v>56549.029424517015</c:v>
                </c:pt>
                <c:pt idx="60">
                  <c:v>56347.730395010163</c:v>
                </c:pt>
                <c:pt idx="61">
                  <c:v>56147.147934818342</c:v>
                </c:pt>
                <c:pt idx="62">
                  <c:v>55947.279493151393</c:v>
                </c:pt>
                <c:pt idx="63">
                  <c:v>55748.122528299275</c:v>
                </c:pt>
                <c:pt idx="64">
                  <c:v>55489.02529696413</c:v>
                </c:pt>
                <c:pt idx="65">
                  <c:v>55231.132256411394</c:v>
                </c:pt>
                <c:pt idx="66">
                  <c:v>54974.437809995245</c:v>
                </c:pt>
                <c:pt idx="67">
                  <c:v>54718.936387081034</c:v>
                </c:pt>
                <c:pt idx="68">
                  <c:v>54464.622442924439</c:v>
                </c:pt>
                <c:pt idx="69">
                  <c:v>54211.49045855111</c:v>
                </c:pt>
                <c:pt idx="70">
                  <c:v>53959.534940636899</c:v>
                </c:pt>
                <c:pt idx="71">
                  <c:v>53708.750421388664</c:v>
                </c:pt>
                <c:pt idx="72">
                  <c:v>53459.131458425596</c:v>
                </c:pt>
                <c:pt idx="73">
                  <c:v>53210.67263466111</c:v>
                </c:pt>
                <c:pt idx="74">
                  <c:v>52963.368558185291</c:v>
                </c:pt>
                <c:pt idx="75">
                  <c:v>52717.213862147895</c:v>
                </c:pt>
                <c:pt idx="76">
                  <c:v>52526.384212054225</c:v>
                </c:pt>
                <c:pt idx="77">
                  <c:v>52336.245341170739</c:v>
                </c:pt>
                <c:pt idx="78">
                  <c:v>52146.794748964021</c:v>
                </c:pt>
                <c:pt idx="79">
                  <c:v>51958.029943952264</c:v>
                </c:pt>
                <c:pt idx="80">
                  <c:v>51769.948443672518</c:v>
                </c:pt>
                <c:pt idx="81">
                  <c:v>51582.547774648032</c:v>
                </c:pt>
                <c:pt idx="82">
                  <c:v>51395.825472355726</c:v>
                </c:pt>
                <c:pt idx="83">
                  <c:v>51209.779081193781</c:v>
                </c:pt>
                <c:pt idx="84">
                  <c:v>51024.406154449352</c:v>
                </c:pt>
                <c:pt idx="85">
                  <c:v>50839.704254266377</c:v>
                </c:pt>
                <c:pt idx="86">
                  <c:v>50655.670951613531</c:v>
                </c:pt>
                <c:pt idx="87">
                  <c:v>50472.303826252275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7-C746-B72F-9B958103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29663"/>
        <c:axId val="1245831311"/>
      </c:lineChart>
      <c:catAx>
        <c:axId val="12458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31311"/>
        <c:crosses val="autoZero"/>
        <c:auto val="1"/>
        <c:lblAlgn val="ctr"/>
        <c:lblOffset val="100"/>
        <c:noMultiLvlLbl val="0"/>
      </c:catAx>
      <c:valAx>
        <c:axId val="12458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2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CA!$I$3:$I$90</c:f>
              <c:strCache>
                <c:ptCount val="88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  <c:pt idx="12">
                  <c:v>2021-09</c:v>
                </c:pt>
                <c:pt idx="13">
                  <c:v>2021-10</c:v>
                </c:pt>
                <c:pt idx="14">
                  <c:v>2021-11</c:v>
                </c:pt>
                <c:pt idx="15">
                  <c:v>2021-12</c:v>
                </c:pt>
                <c:pt idx="16">
                  <c:v>2022-01</c:v>
                </c:pt>
                <c:pt idx="17">
                  <c:v>2022-02</c:v>
                </c:pt>
                <c:pt idx="18">
                  <c:v>2022-03</c:v>
                </c:pt>
                <c:pt idx="19">
                  <c:v>2022-04</c:v>
                </c:pt>
                <c:pt idx="20">
                  <c:v>2022-05</c:v>
                </c:pt>
                <c:pt idx="21">
                  <c:v>2022-06</c:v>
                </c:pt>
                <c:pt idx="22">
                  <c:v>2022-07</c:v>
                </c:pt>
                <c:pt idx="23">
                  <c:v>2022-08</c:v>
                </c:pt>
                <c:pt idx="24">
                  <c:v>2022-09</c:v>
                </c:pt>
                <c:pt idx="25">
                  <c:v>2022-10</c:v>
                </c:pt>
                <c:pt idx="26">
                  <c:v>2022-11</c:v>
                </c:pt>
                <c:pt idx="27">
                  <c:v>2022-12</c:v>
                </c:pt>
                <c:pt idx="28">
                  <c:v>2023-01</c:v>
                </c:pt>
                <c:pt idx="29">
                  <c:v>2023-02</c:v>
                </c:pt>
                <c:pt idx="30">
                  <c:v>2023-03</c:v>
                </c:pt>
                <c:pt idx="31">
                  <c:v>2023-04</c:v>
                </c:pt>
                <c:pt idx="32">
                  <c:v>2023-05</c:v>
                </c:pt>
                <c:pt idx="33">
                  <c:v>2023-06</c:v>
                </c:pt>
                <c:pt idx="34">
                  <c:v>2023-07</c:v>
                </c:pt>
                <c:pt idx="35">
                  <c:v>2023-08</c:v>
                </c:pt>
                <c:pt idx="36">
                  <c:v>2023-09</c:v>
                </c:pt>
                <c:pt idx="37">
                  <c:v>2023-10</c:v>
                </c:pt>
                <c:pt idx="38">
                  <c:v>2023-11</c:v>
                </c:pt>
                <c:pt idx="39">
                  <c:v>2023-12</c:v>
                </c:pt>
                <c:pt idx="40">
                  <c:v>2024-01</c:v>
                </c:pt>
                <c:pt idx="41">
                  <c:v>2024-02</c:v>
                </c:pt>
                <c:pt idx="42">
                  <c:v>2024-03</c:v>
                </c:pt>
                <c:pt idx="43">
                  <c:v>2024-04</c:v>
                </c:pt>
                <c:pt idx="44">
                  <c:v>2024-05</c:v>
                </c:pt>
                <c:pt idx="45">
                  <c:v>2024-06</c:v>
                </c:pt>
                <c:pt idx="46">
                  <c:v>2024-07</c:v>
                </c:pt>
                <c:pt idx="47">
                  <c:v>2024-08</c:v>
                </c:pt>
                <c:pt idx="48">
                  <c:v>2024-09</c:v>
                </c:pt>
                <c:pt idx="49">
                  <c:v>2024-10</c:v>
                </c:pt>
                <c:pt idx="50">
                  <c:v>2024-11</c:v>
                </c:pt>
                <c:pt idx="51">
                  <c:v>2024-12</c:v>
                </c:pt>
                <c:pt idx="52">
                  <c:v>2025-01</c:v>
                </c:pt>
                <c:pt idx="53">
                  <c:v>2025-02</c:v>
                </c:pt>
                <c:pt idx="54">
                  <c:v>2025-03</c:v>
                </c:pt>
                <c:pt idx="55">
                  <c:v>2025-04</c:v>
                </c:pt>
                <c:pt idx="56">
                  <c:v>2025-05</c:v>
                </c:pt>
                <c:pt idx="57">
                  <c:v>2025-06</c:v>
                </c:pt>
                <c:pt idx="58">
                  <c:v>2025-07</c:v>
                </c:pt>
                <c:pt idx="59">
                  <c:v>2025-08</c:v>
                </c:pt>
                <c:pt idx="60">
                  <c:v>2025-09</c:v>
                </c:pt>
                <c:pt idx="61">
                  <c:v>2025-10</c:v>
                </c:pt>
                <c:pt idx="62">
                  <c:v>2025-11</c:v>
                </c:pt>
                <c:pt idx="63">
                  <c:v>2025-12</c:v>
                </c:pt>
                <c:pt idx="64">
                  <c:v>2026-01</c:v>
                </c:pt>
                <c:pt idx="65">
                  <c:v>2026-02</c:v>
                </c:pt>
                <c:pt idx="66">
                  <c:v>2026-03</c:v>
                </c:pt>
                <c:pt idx="67">
                  <c:v>2026-04</c:v>
                </c:pt>
                <c:pt idx="68">
                  <c:v>2026-05</c:v>
                </c:pt>
                <c:pt idx="69">
                  <c:v>2026-06</c:v>
                </c:pt>
                <c:pt idx="70">
                  <c:v>2026-07</c:v>
                </c:pt>
                <c:pt idx="71">
                  <c:v>2026-08</c:v>
                </c:pt>
                <c:pt idx="72">
                  <c:v>2026-09</c:v>
                </c:pt>
                <c:pt idx="73">
                  <c:v>2026-10</c:v>
                </c:pt>
                <c:pt idx="74">
                  <c:v>2026-11</c:v>
                </c:pt>
                <c:pt idx="75">
                  <c:v>2026-12</c:v>
                </c:pt>
                <c:pt idx="76">
                  <c:v>2027-01</c:v>
                </c:pt>
                <c:pt idx="77">
                  <c:v>2027-02</c:v>
                </c:pt>
                <c:pt idx="78">
                  <c:v>2027-03</c:v>
                </c:pt>
                <c:pt idx="79">
                  <c:v>2027-04</c:v>
                </c:pt>
                <c:pt idx="80">
                  <c:v>2027-05</c:v>
                </c:pt>
                <c:pt idx="81">
                  <c:v>2027-06</c:v>
                </c:pt>
                <c:pt idx="82">
                  <c:v>2027-07</c:v>
                </c:pt>
                <c:pt idx="83">
                  <c:v>2027-08</c:v>
                </c:pt>
                <c:pt idx="84">
                  <c:v>2027-09</c:v>
                </c:pt>
                <c:pt idx="85">
                  <c:v>2027-10</c:v>
                </c:pt>
                <c:pt idx="86">
                  <c:v>2027-11</c:v>
                </c:pt>
                <c:pt idx="87">
                  <c:v>2027-12</c:v>
                </c:pt>
              </c:strCache>
            </c:strRef>
          </c:cat>
          <c:val>
            <c:numRef>
              <c:f>CA!$J$3:$J$90</c:f>
              <c:numCache>
                <c:formatCode>0.00</c:formatCode>
                <c:ptCount val="88"/>
                <c:pt idx="0">
                  <c:v>60600.72789759063</c:v>
                </c:pt>
                <c:pt idx="1">
                  <c:v>60446.236529833986</c:v>
                </c:pt>
                <c:pt idx="2">
                  <c:v>60292.139011846797</c:v>
                </c:pt>
                <c:pt idx="3">
                  <c:v>60138.434339575288</c:v>
                </c:pt>
                <c:pt idx="4">
                  <c:v>60126.337815703919</c:v>
                </c:pt>
                <c:pt idx="5">
                  <c:v>60114.24372498352</c:v>
                </c:pt>
                <c:pt idx="6">
                  <c:v>60102.152066924675</c:v>
                </c:pt>
                <c:pt idx="7">
                  <c:v>60090.062841038067</c:v>
                </c:pt>
                <c:pt idx="8">
                  <c:v>60077.976046834476</c:v>
                </c:pt>
                <c:pt idx="9">
                  <c:v>60065.891683824782</c:v>
                </c:pt>
                <c:pt idx="10">
                  <c:v>60053.809751519962</c:v>
                </c:pt>
                <c:pt idx="11">
                  <c:v>60041.730249431101</c:v>
                </c:pt>
                <c:pt idx="12">
                  <c:v>60029.653177069362</c:v>
                </c:pt>
                <c:pt idx="13">
                  <c:v>60017.578533946027</c:v>
                </c:pt>
                <c:pt idx="14">
                  <c:v>60005.506319572465</c:v>
                </c:pt>
                <c:pt idx="15">
                  <c:v>59993.436533460146</c:v>
                </c:pt>
                <c:pt idx="16">
                  <c:v>60253.761745410688</c:v>
                </c:pt>
                <c:pt idx="17">
                  <c:v>60515.216567863528</c:v>
                </c:pt>
                <c:pt idx="18">
                  <c:v>60777.805902456414</c:v>
                </c:pt>
                <c:pt idx="19">
                  <c:v>61041.53467209643</c:v>
                </c:pt>
                <c:pt idx="20">
                  <c:v>61306.407821052264</c:v>
                </c:pt>
                <c:pt idx="21">
                  <c:v>61572.430315046928</c:v>
                </c:pt>
                <c:pt idx="22">
                  <c:v>61839.607141350833</c:v>
                </c:pt>
                <c:pt idx="23">
                  <c:v>62107.943308875285</c:v>
                </c:pt>
                <c:pt idx="24">
                  <c:v>62377.443848266419</c:v>
                </c:pt>
                <c:pt idx="25">
                  <c:v>62648.113811999472</c:v>
                </c:pt>
                <c:pt idx="26">
                  <c:v>62919.958274473538</c:v>
                </c:pt>
                <c:pt idx="27">
                  <c:v>63192.98233210668</c:v>
                </c:pt>
                <c:pt idx="28">
                  <c:v>63203.580146416214</c:v>
                </c:pt>
                <c:pt idx="29">
                  <c:v>63214.179738038096</c:v>
                </c:pt>
                <c:pt idx="30">
                  <c:v>63224.781107270399</c:v>
                </c:pt>
                <c:pt idx="31">
                  <c:v>63235.384254411234</c:v>
                </c:pt>
                <c:pt idx="32">
                  <c:v>63245.98917975877</c:v>
                </c:pt>
                <c:pt idx="33">
                  <c:v>63256.595883611219</c:v>
                </c:pt>
                <c:pt idx="34">
                  <c:v>63267.204366266844</c:v>
                </c:pt>
                <c:pt idx="35">
                  <c:v>63277.814628023967</c:v>
                </c:pt>
                <c:pt idx="36">
                  <c:v>63288.426669180946</c:v>
                </c:pt>
                <c:pt idx="37">
                  <c:v>63299.040490036205</c:v>
                </c:pt>
                <c:pt idx="38">
                  <c:v>63309.656090888202</c:v>
                </c:pt>
                <c:pt idx="39">
                  <c:v>63320.273472035457</c:v>
                </c:pt>
                <c:pt idx="40">
                  <c:v>63438.426835192789</c:v>
                </c:pt>
                <c:pt idx="41">
                  <c:v>63556.800668295371</c:v>
                </c:pt>
                <c:pt idx="42">
                  <c:v>63675.395382732218</c:v>
                </c:pt>
                <c:pt idx="43">
                  <c:v>63794.211390659999</c:v>
                </c:pt>
                <c:pt idx="44">
                  <c:v>63913.249105004441</c:v>
                </c:pt>
                <c:pt idx="45">
                  <c:v>64032.508939461783</c:v>
                </c:pt>
                <c:pt idx="46">
                  <c:v>64151.991308500197</c:v>
                </c:pt>
                <c:pt idx="47">
                  <c:v>64271.696627361249</c:v>
                </c:pt>
                <c:pt idx="48">
                  <c:v>64391.625312061326</c:v>
                </c:pt>
                <c:pt idx="49">
                  <c:v>64511.777779393087</c:v>
                </c:pt>
                <c:pt idx="50">
                  <c:v>64632.154446926907</c:v>
                </c:pt>
                <c:pt idx="51">
                  <c:v>64752.755733012331</c:v>
                </c:pt>
                <c:pt idx="52">
                  <c:v>64909.142323506014</c:v>
                </c:pt>
                <c:pt idx="53">
                  <c:v>65065.906608592144</c:v>
                </c:pt>
                <c:pt idx="54">
                  <c:v>65223.049500453817</c:v>
                </c:pt>
                <c:pt idx="55">
                  <c:v>65380.571913477186</c:v>
                </c:pt>
                <c:pt idx="56">
                  <c:v>65538.474764256753</c:v>
                </c:pt>
                <c:pt idx="57">
                  <c:v>65696.758971600735</c:v>
                </c:pt>
                <c:pt idx="58">
                  <c:v>65855.425456536381</c:v>
                </c:pt>
                <c:pt idx="59">
                  <c:v>66014.475142315365</c:v>
                </c:pt>
                <c:pt idx="60">
                  <c:v>66173.908954419108</c:v>
                </c:pt>
                <c:pt idx="61">
                  <c:v>66333.727820564207</c:v>
                </c:pt>
                <c:pt idx="62">
                  <c:v>66493.932670707829</c:v>
                </c:pt>
                <c:pt idx="63">
                  <c:v>66654.5244370531</c:v>
                </c:pt>
                <c:pt idx="64">
                  <c:v>66788.327567015323</c:v>
                </c:pt>
                <c:pt idx="65">
                  <c:v>66922.39929506206</c:v>
                </c:pt>
                <c:pt idx="66">
                  <c:v>67056.740160380476</c:v>
                </c:pt>
                <c:pt idx="67">
                  <c:v>67191.35070324011</c:v>
                </c:pt>
                <c:pt idx="68">
                  <c:v>67326.231464995057</c:v>
                </c:pt>
                <c:pt idx="69">
                  <c:v>67461.382988086116</c:v>
                </c:pt>
                <c:pt idx="70">
                  <c:v>67596.805816042994</c:v>
                </c:pt>
                <c:pt idx="71">
                  <c:v>67732.500493486485</c:v>
                </c:pt>
                <c:pt idx="72">
                  <c:v>67868.467566130668</c:v>
                </c:pt>
                <c:pt idx="73">
                  <c:v>68004.707580785092</c:v>
                </c:pt>
                <c:pt idx="74">
                  <c:v>68141.221085356985</c:v>
                </c:pt>
                <c:pt idx="75">
                  <c:v>68278.008628853437</c:v>
                </c:pt>
                <c:pt idx="76">
                  <c:v>68530.493069439122</c:v>
                </c:pt>
                <c:pt idx="77">
                  <c:v>68783.911169251514</c:v>
                </c:pt>
                <c:pt idx="78">
                  <c:v>69038.266380858026</c:v>
                </c:pt>
                <c:pt idx="79">
                  <c:v>69293.562169593293</c:v>
                </c:pt>
                <c:pt idx="80">
                  <c:v>69549.802013606342</c:v>
                </c:pt>
                <c:pt idx="81">
                  <c:v>69806.989403908025</c:v>
                </c:pt>
                <c:pt idx="82">
                  <c:v>70065.127844418545</c:v>
                </c:pt>
                <c:pt idx="83">
                  <c:v>70324.220852015234</c:v>
                </c:pt>
                <c:pt idx="84">
                  <c:v>70584.271956580429</c:v>
                </c:pt>
                <c:pt idx="85">
                  <c:v>70845.284701049575</c:v>
                </c:pt>
                <c:pt idx="86">
                  <c:v>71107.2626414595</c:v>
                </c:pt>
                <c:pt idx="87">
                  <c:v>71370.209346996853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F-4C46-8C1A-2958A6BD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36367"/>
        <c:axId val="537486159"/>
      </c:lineChart>
      <c:catAx>
        <c:axId val="4597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6159"/>
        <c:crosses val="autoZero"/>
        <c:auto val="1"/>
        <c:lblAlgn val="ctr"/>
        <c:lblOffset val="100"/>
        <c:noMultiLvlLbl val="0"/>
      </c:catAx>
      <c:valAx>
        <c:axId val="5374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25400</xdr:rowOff>
    </xdr:from>
    <xdr:to>
      <xdr:col>19</xdr:col>
      <xdr:colOff>736600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66567-3552-8015-B2E2-259AAD9D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2</xdr:row>
      <xdr:rowOff>25400</xdr:rowOff>
    </xdr:from>
    <xdr:to>
      <xdr:col>16</xdr:col>
      <xdr:colOff>133350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3DBF5-A19E-54F8-1C5C-FC52CE1F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2</xdr:row>
      <xdr:rowOff>190500</xdr:rowOff>
    </xdr:from>
    <xdr:to>
      <xdr:col>16</xdr:col>
      <xdr:colOff>273050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1D41C-114F-9C34-EAA8-C7D600428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2</xdr:row>
      <xdr:rowOff>88900</xdr:rowOff>
    </xdr:from>
    <xdr:to>
      <xdr:col>16</xdr:col>
      <xdr:colOff>603250</xdr:colOff>
      <xdr:row>15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77510-EE6C-8EB3-BD45-543B6DD47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349250</xdr:colOff>
      <xdr:row>0</xdr:row>
      <xdr:rowOff>127000</xdr:rowOff>
    </xdr:from>
    <xdr:to>
      <xdr:col>16</xdr:col>
      <xdr:colOff>793750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3B669-2BC5-D697-E250-4B4FEE39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</xdr:row>
      <xdr:rowOff>190500</xdr:rowOff>
    </xdr:from>
    <xdr:to>
      <xdr:col>16</xdr:col>
      <xdr:colOff>577850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08356-06EF-1609-3304-B20D8BD11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C12C-1F72-3049-B60C-83D444114D1F}">
  <dimension ref="B1:G89"/>
  <sheetViews>
    <sheetView workbookViewId="0">
      <selection activeCell="J28" sqref="J28:O36"/>
    </sheetView>
  </sheetViews>
  <sheetFormatPr baseColWidth="10" defaultRowHeight="16" x14ac:dyDescent="0.2"/>
  <sheetData>
    <row r="1" spans="2:7" x14ac:dyDescent="0.2">
      <c r="B1" t="s">
        <v>115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2:7" x14ac:dyDescent="0.2">
      <c r="B2" t="s">
        <v>12</v>
      </c>
      <c r="C2" s="11">
        <v>644876.61260505137</v>
      </c>
      <c r="D2" s="11">
        <v>177881.95598690817</v>
      </c>
      <c r="E2" s="11">
        <v>108315.73105093982</v>
      </c>
      <c r="F2" s="11">
        <v>75888.008981255596</v>
      </c>
      <c r="G2" s="11">
        <v>60600.72789759063</v>
      </c>
    </row>
    <row r="3" spans="2:7" x14ac:dyDescent="0.2">
      <c r="B3" t="s">
        <v>13</v>
      </c>
      <c r="C3" s="11">
        <v>643232.6080959969</v>
      </c>
      <c r="D3" s="11">
        <v>176994.1033518067</v>
      </c>
      <c r="E3" s="11">
        <v>107752.51190901033</v>
      </c>
      <c r="F3" s="11">
        <v>75503.360924625318</v>
      </c>
      <c r="G3" s="11">
        <v>60446.236529833986</v>
      </c>
    </row>
    <row r="4" spans="2:7" x14ac:dyDescent="0.2">
      <c r="B4" t="s">
        <v>14</v>
      </c>
      <c r="C4" s="11">
        <v>641592.79470005294</v>
      </c>
      <c r="D4" s="11">
        <v>176110.68220778753</v>
      </c>
      <c r="E4" s="11">
        <v>107192.22138879403</v>
      </c>
      <c r="F4" s="11">
        <v>75120.662505750151</v>
      </c>
      <c r="G4" s="11">
        <v>60292.139011846797</v>
      </c>
    </row>
    <row r="5" spans="2:7" x14ac:dyDescent="0.2">
      <c r="B5" t="s">
        <v>15</v>
      </c>
      <c r="C5" s="11">
        <v>639957.16173268133</v>
      </c>
      <c r="D5" s="11">
        <v>175231.67043618765</v>
      </c>
      <c r="E5" s="11">
        <v>106634.84426207068</v>
      </c>
      <c r="F5" s="11">
        <v>74739.90384264235</v>
      </c>
      <c r="G5" s="11">
        <v>60138.434339575288</v>
      </c>
    </row>
    <row r="6" spans="2:7" x14ac:dyDescent="0.2">
      <c r="B6" t="s">
        <v>16</v>
      </c>
      <c r="C6" s="11">
        <v>639828.43777821574</v>
      </c>
      <c r="D6" s="11">
        <v>174657.23285814372</v>
      </c>
      <c r="E6" s="11">
        <v>107596.60919689812</v>
      </c>
      <c r="F6" s="11">
        <v>74482.887831215805</v>
      </c>
      <c r="G6" s="11">
        <v>60126.337815703919</v>
      </c>
    </row>
    <row r="7" spans="2:7" x14ac:dyDescent="0.2">
      <c r="B7" t="s">
        <v>17</v>
      </c>
      <c r="C7" s="11">
        <v>639699.73971588397</v>
      </c>
      <c r="D7" s="11">
        <v>174084.67837880133</v>
      </c>
      <c r="E7" s="11">
        <v>108567.04851762883</v>
      </c>
      <c r="F7" s="11">
        <v>74226.755647928352</v>
      </c>
      <c r="G7" s="11">
        <v>60114.24372498352</v>
      </c>
    </row>
    <row r="8" spans="2:7" x14ac:dyDescent="0.2">
      <c r="B8" t="s">
        <v>18</v>
      </c>
      <c r="C8" s="11">
        <v>639571.06754047796</v>
      </c>
      <c r="D8" s="11">
        <v>173514.0008250603</v>
      </c>
      <c r="E8" s="11">
        <v>109546.24046060526</v>
      </c>
      <c r="F8" s="11">
        <v>73971.504253466715</v>
      </c>
      <c r="G8" s="11">
        <v>60102.152066924675</v>
      </c>
    </row>
    <row r="9" spans="2:7" x14ac:dyDescent="0.2">
      <c r="B9" t="s">
        <v>19</v>
      </c>
      <c r="C9" s="11">
        <v>639442.42124679068</v>
      </c>
      <c r="D9" s="11">
        <v>172945.19404405687</v>
      </c>
      <c r="E9" s="11">
        <v>110534.26396780196</v>
      </c>
      <c r="F9" s="11">
        <v>73717.130618969197</v>
      </c>
      <c r="G9" s="11">
        <v>60090.062841038067</v>
      </c>
    </row>
    <row r="10" spans="2:7" x14ac:dyDescent="0.2">
      <c r="B10" t="s">
        <v>20</v>
      </c>
      <c r="C10" s="11">
        <v>639313.80082961614</v>
      </c>
      <c r="D10" s="11">
        <v>172378.25190309735</v>
      </c>
      <c r="E10" s="11">
        <v>111531.1986931899</v>
      </c>
      <c r="F10" s="11">
        <v>73463.631725989791</v>
      </c>
      <c r="G10" s="11">
        <v>60077.976046834476</v>
      </c>
    </row>
    <row r="11" spans="2:7" x14ac:dyDescent="0.2">
      <c r="B11" t="s">
        <v>21</v>
      </c>
      <c r="C11" s="11">
        <v>639185.20628374943</v>
      </c>
      <c r="D11" s="11">
        <v>171813.16828959197</v>
      </c>
      <c r="E11" s="11">
        <v>112537.12500915806</v>
      </c>
      <c r="F11" s="11">
        <v>73211.004566462332</v>
      </c>
      <c r="G11" s="11">
        <v>60065.891683824782</v>
      </c>
    </row>
    <row r="12" spans="2:7" x14ac:dyDescent="0.2">
      <c r="B12" t="s">
        <v>22</v>
      </c>
      <c r="C12" s="11">
        <v>639056.63760398666</v>
      </c>
      <c r="D12" s="11">
        <v>171249.93711098906</v>
      </c>
      <c r="E12" s="11">
        <v>113552.12401299305</v>
      </c>
      <c r="F12" s="11">
        <v>72959.246142664808</v>
      </c>
      <c r="G12" s="11">
        <v>60053.809751519962</v>
      </c>
    </row>
    <row r="13" spans="2:7" x14ac:dyDescent="0.2">
      <c r="B13" t="s">
        <v>23</v>
      </c>
      <c r="C13" s="11">
        <v>638928.09478512499</v>
      </c>
      <c r="D13" s="11">
        <v>170688.55229470931</v>
      </c>
      <c r="E13" s="11">
        <v>114576.27753341715</v>
      </c>
      <c r="F13" s="11">
        <v>72708.353467183784</v>
      </c>
      <c r="G13" s="11">
        <v>60041.730249431101</v>
      </c>
    </row>
    <row r="14" spans="2:7" x14ac:dyDescent="0.2">
      <c r="B14" t="s">
        <v>24</v>
      </c>
      <c r="C14" s="11">
        <v>638799.57782196265</v>
      </c>
      <c r="D14" s="11">
        <v>170129.00778808029</v>
      </c>
      <c r="E14" s="11">
        <v>115609.66813718525</v>
      </c>
      <c r="F14" s="11">
        <v>72458.32356287897</v>
      </c>
      <c r="G14" s="11">
        <v>60029.653177069362</v>
      </c>
    </row>
    <row r="15" spans="2:7" x14ac:dyDescent="0.2">
      <c r="B15" t="s">
        <v>25</v>
      </c>
      <c r="C15" s="11">
        <v>638671.08670929889</v>
      </c>
      <c r="D15" s="11">
        <v>169571.29755827115</v>
      </c>
      <c r="E15" s="11">
        <v>116652.37913574139</v>
      </c>
      <c r="F15" s="11">
        <v>72209.153462847884</v>
      </c>
      <c r="G15" s="11">
        <v>60017.578533946027</v>
      </c>
    </row>
    <row r="16" spans="2:7" x14ac:dyDescent="0.2">
      <c r="B16" t="s">
        <v>26</v>
      </c>
      <c r="C16" s="11">
        <v>638542.62144193402</v>
      </c>
      <c r="D16" s="11">
        <v>169015.41559222771</v>
      </c>
      <c r="E16" s="11">
        <v>117704.49459193528</v>
      </c>
      <c r="F16" s="11">
        <v>71960.840210390641</v>
      </c>
      <c r="G16" s="11">
        <v>60005.506319572465</v>
      </c>
    </row>
    <row r="17" spans="2:7" x14ac:dyDescent="0.2">
      <c r="B17" t="s">
        <v>27</v>
      </c>
      <c r="C17" s="11">
        <v>638414.18201466941</v>
      </c>
      <c r="D17" s="11">
        <v>168461.35589660754</v>
      </c>
      <c r="E17" s="11">
        <v>118766.09932679938</v>
      </c>
      <c r="F17" s="11">
        <v>71713.380858974866</v>
      </c>
      <c r="G17" s="11">
        <v>59993.436533460146</v>
      </c>
    </row>
    <row r="18" spans="2:7" x14ac:dyDescent="0.2">
      <c r="B18" t="s">
        <v>28</v>
      </c>
      <c r="C18" s="11">
        <v>641184.40684005525</v>
      </c>
      <c r="D18" s="11">
        <v>168410.00266775698</v>
      </c>
      <c r="E18" s="11">
        <v>118062.77009759708</v>
      </c>
      <c r="F18" s="11">
        <v>71078.490862574195</v>
      </c>
      <c r="G18" s="11">
        <v>60253.761745410688</v>
      </c>
    </row>
    <row r="19" spans="2:7" x14ac:dyDescent="0.2">
      <c r="B19" t="s">
        <v>29</v>
      </c>
      <c r="C19" s="11">
        <v>643966.65230313898</v>
      </c>
      <c r="D19" s="11">
        <v>168358.66509326288</v>
      </c>
      <c r="E19" s="11">
        <v>117363.60596270581</v>
      </c>
      <c r="F19" s="11">
        <v>70449.221648553343</v>
      </c>
      <c r="G19" s="11">
        <v>60515.216567863528</v>
      </c>
    </row>
    <row r="20" spans="2:7" x14ac:dyDescent="0.2">
      <c r="B20" t="s">
        <v>30</v>
      </c>
      <c r="C20" s="11">
        <v>646760.97056421067</v>
      </c>
      <c r="D20" s="11">
        <v>168307.3431683532</v>
      </c>
      <c r="E20" s="11">
        <v>116668.58225656372</v>
      </c>
      <c r="F20" s="11">
        <v>69825.523455229602</v>
      </c>
      <c r="G20" s="11">
        <v>60777.805902456414</v>
      </c>
    </row>
    <row r="21" spans="2:7" x14ac:dyDescent="0.2">
      <c r="B21" t="s">
        <v>31</v>
      </c>
      <c r="C21" s="11">
        <v>649567.41400989599</v>
      </c>
      <c r="D21" s="11">
        <v>168256.03688825737</v>
      </c>
      <c r="E21" s="11">
        <v>115977.67445967763</v>
      </c>
      <c r="F21" s="11">
        <v>69207.346961468356</v>
      </c>
      <c r="G21" s="11">
        <v>61041.53467209643</v>
      </c>
    </row>
    <row r="22" spans="2:7" x14ac:dyDescent="0.2">
      <c r="B22" t="s">
        <v>32</v>
      </c>
      <c r="C22" s="11">
        <v>652386.03525413794</v>
      </c>
      <c r="D22" s="11">
        <v>168204.7462482063</v>
      </c>
      <c r="E22" s="11">
        <v>115290.85819775806</v>
      </c>
      <c r="F22" s="11">
        <v>68594.643282782883</v>
      </c>
      <c r="G22" s="11">
        <v>61306.407821052264</v>
      </c>
    </row>
    <row r="23" spans="2:7" x14ac:dyDescent="0.2">
      <c r="B23" t="s">
        <v>33</v>
      </c>
      <c r="C23" s="11">
        <v>655216.88713918347</v>
      </c>
      <c r="D23" s="11">
        <v>168153.47124343229</v>
      </c>
      <c r="E23" s="11">
        <v>114608.10924085935</v>
      </c>
      <c r="F23" s="11">
        <v>67987.363967468598</v>
      </c>
      <c r="G23" s="11">
        <v>61572.430315046928</v>
      </c>
    </row>
    <row r="24" spans="2:7" x14ac:dyDescent="0.2">
      <c r="B24" t="s">
        <v>34</v>
      </c>
      <c r="C24" s="11">
        <v>658060.02273657417</v>
      </c>
      <c r="D24" s="11">
        <v>168102.21186916917</v>
      </c>
      <c r="E24" s="11">
        <v>113929.40350252483</v>
      </c>
      <c r="F24" s="11">
        <v>67385.460992771579</v>
      </c>
      <c r="G24" s="11">
        <v>61839.607141350833</v>
      </c>
    </row>
    <row r="25" spans="2:7" x14ac:dyDescent="0.2">
      <c r="B25" t="s">
        <v>35</v>
      </c>
      <c r="C25" s="11">
        <v>660915.49534814118</v>
      </c>
      <c r="D25" s="11">
        <v>168050.96812065216</v>
      </c>
      <c r="E25" s="11">
        <v>113254.71703893709</v>
      </c>
      <c r="F25" s="11">
        <v>66788.886761091024</v>
      </c>
      <c r="G25" s="11">
        <v>62107.943308875285</v>
      </c>
    </row>
    <row r="26" spans="2:7" x14ac:dyDescent="0.2">
      <c r="B26" t="s">
        <v>36</v>
      </c>
      <c r="C26" s="11">
        <v>663783.35850700422</v>
      </c>
      <c r="D26" s="11">
        <v>167999.73999311795</v>
      </c>
      <c r="E26" s="11">
        <v>112584.02604807328</v>
      </c>
      <c r="F26" s="11">
        <v>66197.594096215267</v>
      </c>
      <c r="G26" s="11">
        <v>62377.443848266419</v>
      </c>
    </row>
    <row r="27" spans="2:7" x14ac:dyDescent="0.2">
      <c r="B27" t="s">
        <v>37</v>
      </c>
      <c r="C27" s="11">
        <v>666663.66597857571</v>
      </c>
      <c r="D27" s="11">
        <v>167948.52748180472</v>
      </c>
      <c r="E27" s="11">
        <v>111917.30686886542</v>
      </c>
      <c r="F27" s="11">
        <v>65611.536239591165</v>
      </c>
      <c r="G27" s="11">
        <v>62648.113811999472</v>
      </c>
    </row>
    <row r="28" spans="2:7" x14ac:dyDescent="0.2">
      <c r="B28" t="s">
        <v>38</v>
      </c>
      <c r="C28" s="11">
        <v>669556.47176156833</v>
      </c>
      <c r="D28" s="11">
        <v>167897.33058195203</v>
      </c>
      <c r="E28" s="11">
        <v>111254.53598036563</v>
      </c>
      <c r="F28" s="11">
        <v>65030.666846626504</v>
      </c>
      <c r="G28" s="11">
        <v>62919.958274473538</v>
      </c>
    </row>
    <row r="29" spans="2:7" x14ac:dyDescent="0.2">
      <c r="B29" t="s">
        <v>39</v>
      </c>
      <c r="C29" s="11">
        <v>672461.83008900762</v>
      </c>
      <c r="D29" s="11">
        <v>167846.14928880095</v>
      </c>
      <c r="E29" s="11">
        <v>110595.69000091639</v>
      </c>
      <c r="F29" s="11">
        <v>64454.939983025135</v>
      </c>
      <c r="G29" s="11">
        <v>63192.98233210668</v>
      </c>
    </row>
    <row r="30" spans="2:7" x14ac:dyDescent="0.2">
      <c r="B30" t="s">
        <v>40</v>
      </c>
      <c r="C30" s="11">
        <v>672574.60567488009</v>
      </c>
      <c r="D30" s="11">
        <v>166955.83852847925</v>
      </c>
      <c r="E30" s="11">
        <v>110238.8022671006</v>
      </c>
      <c r="F30" s="11">
        <v>64124.117712846768</v>
      </c>
      <c r="G30" s="11">
        <v>63203.580146416214</v>
      </c>
    </row>
    <row r="31" spans="2:7" x14ac:dyDescent="0.2">
      <c r="B31" t="s">
        <v>41</v>
      </c>
      <c r="C31" s="11">
        <v>672687.400173845</v>
      </c>
      <c r="D31" s="11">
        <v>166070.25026702514</v>
      </c>
      <c r="E31" s="11">
        <v>109883.06619529394</v>
      </c>
      <c r="F31" s="11">
        <v>63794.993425390516</v>
      </c>
      <c r="G31" s="11">
        <v>63214.179738038096</v>
      </c>
    </row>
    <row r="32" spans="2:7" x14ac:dyDescent="0.2">
      <c r="B32" t="s">
        <v>42</v>
      </c>
      <c r="C32" s="11">
        <v>672800.21358907421</v>
      </c>
      <c r="D32" s="11">
        <v>165189.35945476321</v>
      </c>
      <c r="E32" s="11">
        <v>109528.47806913058</v>
      </c>
      <c r="F32" s="11">
        <v>63467.558405567986</v>
      </c>
      <c r="G32" s="11">
        <v>63224.781107270399</v>
      </c>
    </row>
    <row r="33" spans="2:7" x14ac:dyDescent="0.2">
      <c r="B33" t="s">
        <v>43</v>
      </c>
      <c r="C33" s="11">
        <v>672913.04592374002</v>
      </c>
      <c r="D33" s="11">
        <v>164313.14117488972</v>
      </c>
      <c r="E33" s="11">
        <v>109175.03418423723</v>
      </c>
      <c r="F33" s="11">
        <v>63141.803983021979</v>
      </c>
      <c r="G33" s="11">
        <v>63235.384254411234</v>
      </c>
    </row>
    <row r="34" spans="2:7" x14ac:dyDescent="0.2">
      <c r="B34" t="s">
        <v>44</v>
      </c>
      <c r="C34" s="11">
        <v>673025.89718101546</v>
      </c>
      <c r="D34" s="11">
        <v>163441.57064276777</v>
      </c>
      <c r="E34" s="11">
        <v>108822.73084819446</v>
      </c>
      <c r="F34" s="11">
        <v>62817.721531896867</v>
      </c>
      <c r="G34" s="11">
        <v>63245.98917975877</v>
      </c>
    </row>
    <row r="35" spans="2:7" x14ac:dyDescent="0.2">
      <c r="B35" t="s">
        <v>45</v>
      </c>
      <c r="C35" s="11">
        <v>673138.76736407389</v>
      </c>
      <c r="D35" s="11">
        <v>162574.62320522626</v>
      </c>
      <c r="E35" s="11">
        <v>108471.56438049815</v>
      </c>
      <c r="F35" s="11">
        <v>62495.302470610215</v>
      </c>
      <c r="G35" s="11">
        <v>63256.595883611219</v>
      </c>
    </row>
    <row r="36" spans="2:7" x14ac:dyDescent="0.2">
      <c r="B36" t="s">
        <v>46</v>
      </c>
      <c r="C36" s="11">
        <v>673251.65647608927</v>
      </c>
      <c r="D36" s="11">
        <v>161712.2743398626</v>
      </c>
      <c r="E36" s="11">
        <v>108121.53111252098</v>
      </c>
      <c r="F36" s="11">
        <v>62174.538261625523</v>
      </c>
      <c r="G36" s="11">
        <v>63267.204366266844</v>
      </c>
    </row>
    <row r="37" spans="2:7" x14ac:dyDescent="0.2">
      <c r="B37" t="s">
        <v>47</v>
      </c>
      <c r="C37" s="11">
        <v>673364.56452023599</v>
      </c>
      <c r="D37" s="11">
        <v>160854.499654349</v>
      </c>
      <c r="E37" s="11">
        <v>107772.62738747417</v>
      </c>
      <c r="F37" s="11">
        <v>61855.420411226165</v>
      </c>
      <c r="G37" s="11">
        <v>63277.814628023967</v>
      </c>
    </row>
    <row r="38" spans="2:7" x14ac:dyDescent="0.2">
      <c r="B38" t="s">
        <v>48</v>
      </c>
      <c r="C38" s="11">
        <v>673477.49149968917</v>
      </c>
      <c r="D38" s="11">
        <v>160001.27488574249</v>
      </c>
      <c r="E38" s="11">
        <v>107424.84956036924</v>
      </c>
      <c r="F38" s="11">
        <v>61537.940469290479</v>
      </c>
      <c r="G38" s="11">
        <v>63288.426669180946</v>
      </c>
    </row>
    <row r="39" spans="2:7" x14ac:dyDescent="0.2">
      <c r="B39" t="s">
        <v>49</v>
      </c>
      <c r="C39" s="11">
        <v>673590.4374176244</v>
      </c>
      <c r="D39" s="11">
        <v>159152.57589979874</v>
      </c>
      <c r="E39" s="11">
        <v>107078.19399797992</v>
      </c>
      <c r="F39" s="11">
        <v>61222.090029068</v>
      </c>
      <c r="G39" s="11">
        <v>63299.040490036205</v>
      </c>
    </row>
    <row r="40" spans="2:7" x14ac:dyDescent="0.2">
      <c r="B40" t="s">
        <v>50</v>
      </c>
      <c r="C40" s="11">
        <v>673703.40227721771</v>
      </c>
      <c r="D40" s="11">
        <v>158308.37869028933</v>
      </c>
      <c r="E40" s="11">
        <v>106732.65707880423</v>
      </c>
      <c r="F40" s="11">
        <v>60907.860726956875</v>
      </c>
      <c r="G40" s="11">
        <v>63309.656090888202</v>
      </c>
    </row>
    <row r="41" spans="2:7" x14ac:dyDescent="0.2">
      <c r="B41" t="s">
        <v>51</v>
      </c>
      <c r="C41" s="11">
        <v>673816.38608164573</v>
      </c>
      <c r="D41" s="11">
        <v>157468.65937832266</v>
      </c>
      <c r="E41" s="11">
        <v>106388.23519302662</v>
      </c>
      <c r="F41" s="11">
        <v>60595.244242282366</v>
      </c>
      <c r="G41" s="11">
        <v>63320.273472035457</v>
      </c>
    </row>
    <row r="42" spans="2:7" x14ac:dyDescent="0.2">
      <c r="B42" t="s">
        <v>52</v>
      </c>
      <c r="C42" s="11">
        <v>675073.70333251369</v>
      </c>
      <c r="D42" s="11">
        <v>156931.65138411042</v>
      </c>
      <c r="E42" s="11">
        <v>106142.88012087737</v>
      </c>
      <c r="F42" s="11">
        <v>60390.678612741598</v>
      </c>
      <c r="G42" s="11">
        <v>63438.426835192789</v>
      </c>
    </row>
    <row r="43" spans="2:7" x14ac:dyDescent="0.2">
      <c r="B43" t="s">
        <v>53</v>
      </c>
      <c r="C43" s="11">
        <v>676333.36669235432</v>
      </c>
      <c r="D43" s="11">
        <v>156396.47472311067</v>
      </c>
      <c r="E43" s="11">
        <v>105898.09089241676</v>
      </c>
      <c r="F43" s="11">
        <v>60186.803583549299</v>
      </c>
      <c r="G43" s="11">
        <v>63556.800668295371</v>
      </c>
    </row>
    <row r="44" spans="2:7" x14ac:dyDescent="0.2">
      <c r="B44" t="s">
        <v>54</v>
      </c>
      <c r="C44" s="11">
        <v>677595.38053892297</v>
      </c>
      <c r="D44" s="11">
        <v>155863.12315001353</v>
      </c>
      <c r="E44" s="11">
        <v>105653.86620268265</v>
      </c>
      <c r="F44" s="11">
        <v>59983.616823283315</v>
      </c>
      <c r="G44" s="11">
        <v>63675.395382732218</v>
      </c>
    </row>
    <row r="45" spans="2:7" x14ac:dyDescent="0.2">
      <c r="B45" t="s">
        <v>55</v>
      </c>
      <c r="C45" s="11">
        <v>678859.74925814371</v>
      </c>
      <c r="D45" s="11">
        <v>155331.59044080722</v>
      </c>
      <c r="E45" s="11">
        <v>105410.20474972243</v>
      </c>
      <c r="F45" s="11">
        <v>59781.116008392215</v>
      </c>
      <c r="G45" s="11">
        <v>63794.211390659999</v>
      </c>
    </row>
    <row r="46" spans="2:7" x14ac:dyDescent="0.2">
      <c r="B46" t="s">
        <v>56</v>
      </c>
      <c r="C46" s="11">
        <v>680126.47724412463</v>
      </c>
      <c r="D46" s="11">
        <v>154801.8703927054</v>
      </c>
      <c r="E46" s="11">
        <v>105167.1052345861</v>
      </c>
      <c r="F46" s="11">
        <v>59579.298823168741</v>
      </c>
      <c r="G46" s="11">
        <v>63913.249105004441</v>
      </c>
    </row>
    <row r="47" spans="2:7" x14ac:dyDescent="0.2">
      <c r="B47" t="s">
        <v>57</v>
      </c>
      <c r="C47" s="11">
        <v>681395.56889917306</v>
      </c>
      <c r="D47" s="11">
        <v>154273.95682407476</v>
      </c>
      <c r="E47" s="11">
        <v>104924.5663613193</v>
      </c>
      <c r="F47" s="11">
        <v>59378.162959723297</v>
      </c>
      <c r="G47" s="11">
        <v>64032.508939461783</v>
      </c>
    </row>
    <row r="48" spans="2:7" x14ac:dyDescent="0.2">
      <c r="B48" t="s">
        <v>58</v>
      </c>
      <c r="C48" s="11">
        <v>682667.0286338107</v>
      </c>
      <c r="D48" s="11">
        <v>153747.84357436301</v>
      </c>
      <c r="E48" s="11">
        <v>104682.58683695647</v>
      </c>
      <c r="F48" s="11">
        <v>59177.706117957583</v>
      </c>
      <c r="G48" s="11">
        <v>64151.991308500197</v>
      </c>
    </row>
    <row r="49" spans="2:7" x14ac:dyDescent="0.2">
      <c r="B49" t="s">
        <v>59</v>
      </c>
      <c r="C49" s="11">
        <v>683940.86086678947</v>
      </c>
      <c r="D49" s="11">
        <v>153223.52450402683</v>
      </c>
      <c r="E49" s="11">
        <v>104441.16537151388</v>
      </c>
      <c r="F49" s="11">
        <v>58977.926005538277</v>
      </c>
      <c r="G49" s="11">
        <v>64271.696627361249</v>
      </c>
    </row>
    <row r="50" spans="2:7" x14ac:dyDescent="0.2">
      <c r="B50" t="s">
        <v>60</v>
      </c>
      <c r="C50" s="11">
        <v>685217.07002510619</v>
      </c>
      <c r="D50" s="11">
        <v>152700.99349446033</v>
      </c>
      <c r="E50" s="11">
        <v>104200.30067798281</v>
      </c>
      <c r="F50" s="11">
        <v>58778.820337870828</v>
      </c>
      <c r="G50" s="11">
        <v>64391.625312061326</v>
      </c>
    </row>
    <row r="51" spans="2:7" x14ac:dyDescent="0.2">
      <c r="B51" t="s">
        <v>61</v>
      </c>
      <c r="C51" s="11">
        <v>686495.66054401849</v>
      </c>
      <c r="D51" s="11">
        <v>152180.24444792361</v>
      </c>
      <c r="E51" s="11">
        <v>103959.99147232268</v>
      </c>
      <c r="F51" s="11">
        <v>58580.386838073326</v>
      </c>
      <c r="G51" s="11">
        <v>64511.777779393087</v>
      </c>
    </row>
    <row r="52" spans="2:7" x14ac:dyDescent="0.2">
      <c r="B52" t="s">
        <v>62</v>
      </c>
      <c r="C52" s="11">
        <v>687776.63686705998</v>
      </c>
      <c r="D52" s="11">
        <v>151661.27128747161</v>
      </c>
      <c r="E52" s="11">
        <v>103720.23647345418</v>
      </c>
      <c r="F52" s="11">
        <v>58382.62323695048</v>
      </c>
      <c r="G52" s="11">
        <v>64632.154446926907</v>
      </c>
    </row>
    <row r="53" spans="2:7" x14ac:dyDescent="0.2">
      <c r="B53" t="s">
        <v>63</v>
      </c>
      <c r="C53" s="11">
        <v>689060.00344605569</v>
      </c>
      <c r="D53" s="11">
        <v>151144.06795688317</v>
      </c>
      <c r="E53" s="11">
        <v>103481.03440325243</v>
      </c>
      <c r="F53" s="11">
        <v>58185.527272967636</v>
      </c>
      <c r="G53" s="11">
        <v>64752.755733012331</v>
      </c>
    </row>
    <row r="54" spans="2:7" x14ac:dyDescent="0.2">
      <c r="B54" t="s">
        <v>64</v>
      </c>
      <c r="C54" s="11">
        <v>690724.17577918095</v>
      </c>
      <c r="D54" s="11">
        <v>150873.21509612244</v>
      </c>
      <c r="E54" s="11">
        <v>103306.23310273804</v>
      </c>
      <c r="F54" s="11">
        <v>57978.402760122954</v>
      </c>
      <c r="G54" s="11">
        <v>64909.142323506014</v>
      </c>
    </row>
    <row r="55" spans="2:7" x14ac:dyDescent="0.2">
      <c r="B55" t="s">
        <v>65</v>
      </c>
      <c r="C55" s="11">
        <v>692392.36731170898</v>
      </c>
      <c r="D55" s="11">
        <v>150602.84760851046</v>
      </c>
      <c r="E55" s="11">
        <v>103131.72707850146</v>
      </c>
      <c r="F55" s="11">
        <v>57772.015553715661</v>
      </c>
      <c r="G55" s="11">
        <v>65065.906608592144</v>
      </c>
    </row>
    <row r="56" spans="2:7" x14ac:dyDescent="0.2">
      <c r="B56" t="s">
        <v>66</v>
      </c>
      <c r="C56" s="11">
        <v>694064.58775054547</v>
      </c>
      <c r="D56" s="11">
        <v>150332.96462424996</v>
      </c>
      <c r="E56" s="11">
        <v>102957.51583175873</v>
      </c>
      <c r="F56" s="11">
        <v>57566.36302913713</v>
      </c>
      <c r="G56" s="11">
        <v>65223.049500453817</v>
      </c>
    </row>
    <row r="57" spans="2:7" x14ac:dyDescent="0.2">
      <c r="B57" t="s">
        <v>67</v>
      </c>
      <c r="C57" s="11">
        <v>695740.84682603949</v>
      </c>
      <c r="D57" s="11">
        <v>150063.56527510224</v>
      </c>
      <c r="E57" s="11">
        <v>102783.5988645685</v>
      </c>
      <c r="F57" s="11">
        <v>57361.442571121624</v>
      </c>
      <c r="G57" s="11">
        <v>65380.571913477186</v>
      </c>
    </row>
    <row r="58" spans="2:7" x14ac:dyDescent="0.2">
      <c r="B58" t="s">
        <v>68</v>
      </c>
      <c r="C58" s="11">
        <v>697421.15429204039</v>
      </c>
      <c r="D58" s="11">
        <v>149794.64869438461</v>
      </c>
      <c r="E58" s="11">
        <v>102609.9756798305</v>
      </c>
      <c r="F58" s="11">
        <v>57157.251573713038</v>
      </c>
      <c r="G58" s="11">
        <v>65538.474764256753</v>
      </c>
    </row>
    <row r="59" spans="2:7" x14ac:dyDescent="0.2">
      <c r="B59" t="s">
        <v>69</v>
      </c>
      <c r="C59" s="11">
        <v>699105.51992595417</v>
      </c>
      <c r="D59" s="11">
        <v>149526.21401696745</v>
      </c>
      <c r="E59" s="11">
        <v>102436.64578128418</v>
      </c>
      <c r="F59" s="11">
        <v>56953.787440231747</v>
      </c>
      <c r="G59" s="11">
        <v>65696.758971600735</v>
      </c>
    </row>
    <row r="60" spans="2:7" x14ac:dyDescent="0.2">
      <c r="B60" t="s">
        <v>70</v>
      </c>
      <c r="C60" s="11">
        <v>700793.95352880075</v>
      </c>
      <c r="D60" s="11">
        <v>149258.26037927147</v>
      </c>
      <c r="E60" s="11">
        <v>102263.60867350729</v>
      </c>
      <c r="F60" s="11">
        <v>56751.047583241605</v>
      </c>
      <c r="G60" s="11">
        <v>65855.425456536381</v>
      </c>
    </row>
    <row r="61" spans="2:7" x14ac:dyDescent="0.2">
      <c r="B61" t="s">
        <v>71</v>
      </c>
      <c r="C61" s="11">
        <v>702486.46492527064</v>
      </c>
      <c r="D61" s="11">
        <v>148990.78691926488</v>
      </c>
      <c r="E61" s="11">
        <v>102090.86386191445</v>
      </c>
      <c r="F61" s="11">
        <v>56549.029424517015</v>
      </c>
      <c r="G61" s="11">
        <v>66014.475142315365</v>
      </c>
    </row>
    <row r="62" spans="2:7" x14ac:dyDescent="0.2">
      <c r="B62" t="s">
        <v>72</v>
      </c>
      <c r="C62" s="11">
        <v>704183.06396378251</v>
      </c>
      <c r="D62" s="11">
        <v>148723.79277646076</v>
      </c>
      <c r="E62" s="11">
        <v>101918.41085275571</v>
      </c>
      <c r="F62" s="11">
        <v>56347.730395010163</v>
      </c>
      <c r="G62" s="11">
        <v>66173.908954419108</v>
      </c>
    </row>
    <row r="63" spans="2:7" x14ac:dyDescent="0.2">
      <c r="B63" t="s">
        <v>73</v>
      </c>
      <c r="C63" s="11">
        <v>705883.76051654015</v>
      </c>
      <c r="D63" s="11">
        <v>148457.27709191412</v>
      </c>
      <c r="E63" s="11">
        <v>101746.24915311522</v>
      </c>
      <c r="F63" s="11">
        <v>56147.147934818342</v>
      </c>
      <c r="G63" s="11">
        <v>66333.727820564207</v>
      </c>
    </row>
    <row r="64" spans="2:7" x14ac:dyDescent="0.2">
      <c r="B64" t="s">
        <v>74</v>
      </c>
      <c r="C64" s="11">
        <v>707588.56447959004</v>
      </c>
      <c r="D64" s="11">
        <v>148191.23900821927</v>
      </c>
      <c r="E64" s="11">
        <v>101574.37827090971</v>
      </c>
      <c r="F64" s="11">
        <v>55947.279493151393</v>
      </c>
      <c r="G64" s="11">
        <v>66493.932670707829</v>
      </c>
    </row>
    <row r="65" spans="2:7" x14ac:dyDescent="0.2">
      <c r="B65" t="s">
        <v>75</v>
      </c>
      <c r="C65" s="11">
        <v>709297.48577287898</v>
      </c>
      <c r="D65" s="11">
        <v>147925.67766950696</v>
      </c>
      <c r="E65" s="11">
        <v>101402.7977148872</v>
      </c>
      <c r="F65" s="11">
        <v>55748.122528299275</v>
      </c>
      <c r="G65" s="11">
        <v>66654.5244370531</v>
      </c>
    </row>
    <row r="66" spans="2:7" x14ac:dyDescent="0.2">
      <c r="B66" t="s">
        <v>76</v>
      </c>
      <c r="C66" s="11">
        <v>710721.33845913399</v>
      </c>
      <c r="D66" s="11">
        <v>147549.6931925682</v>
      </c>
      <c r="E66" s="11">
        <v>101148.09334911391</v>
      </c>
      <c r="F66" s="11">
        <v>55489.02529696413</v>
      </c>
      <c r="G66" s="11">
        <v>66788.327567015323</v>
      </c>
    </row>
    <row r="67" spans="2:7" x14ac:dyDescent="0.2">
      <c r="B67" t="s">
        <v>77</v>
      </c>
      <c r="C67" s="11">
        <v>712148.04940516409</v>
      </c>
      <c r="D67" s="11">
        <v>147174.66435990384</v>
      </c>
      <c r="E67" s="11">
        <v>100894.02875182244</v>
      </c>
      <c r="F67" s="11">
        <v>55231.132256411394</v>
      </c>
      <c r="G67" s="11">
        <v>66922.39929506206</v>
      </c>
    </row>
    <row r="68" spans="2:7" x14ac:dyDescent="0.2">
      <c r="B68" t="s">
        <v>78</v>
      </c>
      <c r="C68" s="11">
        <v>713577.62434867583</v>
      </c>
      <c r="D68" s="11">
        <v>146800.58874254127</v>
      </c>
      <c r="E68" s="11">
        <v>100640.60231603711</v>
      </c>
      <c r="F68" s="11">
        <v>54974.437809995245</v>
      </c>
      <c r="G68" s="11">
        <v>67056.740160380476</v>
      </c>
    </row>
    <row r="69" spans="2:7" x14ac:dyDescent="0.2">
      <c r="B69" t="s">
        <v>79</v>
      </c>
      <c r="C69" s="11">
        <v>715010.06903889379</v>
      </c>
      <c r="D69" s="11">
        <v>146427.46391768171</v>
      </c>
      <c r="E69" s="11">
        <v>100387.81243881873</v>
      </c>
      <c r="F69" s="11">
        <v>54718.936387081034</v>
      </c>
      <c r="G69" s="11">
        <v>67191.35070324011</v>
      </c>
    </row>
    <row r="70" spans="2:7" x14ac:dyDescent="0.2">
      <c r="B70" t="s">
        <v>80</v>
      </c>
      <c r="C70" s="11">
        <v>716445.38923658361</v>
      </c>
      <c r="D70" s="11">
        <v>146055.2874686844</v>
      </c>
      <c r="E70" s="11">
        <v>100135.65752125432</v>
      </c>
      <c r="F70" s="11">
        <v>54464.622442924439</v>
      </c>
      <c r="G70" s="11">
        <v>67326.231464995057</v>
      </c>
    </row>
    <row r="71" spans="2:7" x14ac:dyDescent="0.2">
      <c r="B71" t="s">
        <v>81</v>
      </c>
      <c r="C71" s="11">
        <v>717883.59071407502</v>
      </c>
      <c r="D71" s="11">
        <v>145684.05698505096</v>
      </c>
      <c r="E71" s="11">
        <v>99884.135968447139</v>
      </c>
      <c r="F71" s="11">
        <v>54211.49045855111</v>
      </c>
      <c r="G71" s="11">
        <v>67461.382988086116</v>
      </c>
    </row>
    <row r="72" spans="2:7" x14ac:dyDescent="0.2">
      <c r="B72" t="s">
        <v>82</v>
      </c>
      <c r="C72" s="11">
        <v>719324.67925528542</v>
      </c>
      <c r="D72" s="11">
        <v>145313.77006240987</v>
      </c>
      <c r="E72" s="11">
        <v>99633.246189506448</v>
      </c>
      <c r="F72" s="11">
        <v>53959.534940636899</v>
      </c>
      <c r="G72" s="11">
        <v>67596.805816042994</v>
      </c>
    </row>
    <row r="73" spans="2:7" x14ac:dyDescent="0.2">
      <c r="B73" t="s">
        <v>83</v>
      </c>
      <c r="C73" s="11">
        <v>720768.66065574274</v>
      </c>
      <c r="D73" s="11">
        <v>144944.42430250076</v>
      </c>
      <c r="E73" s="11">
        <v>99382.986597537558</v>
      </c>
      <c r="F73" s="11">
        <v>53708.750421388664</v>
      </c>
      <c r="G73" s="11">
        <v>67732.500493486485</v>
      </c>
    </row>
    <row r="74" spans="2:7" x14ac:dyDescent="0.2">
      <c r="B74" t="s">
        <v>84</v>
      </c>
      <c r="C74" s="11">
        <v>722215.54072260892</v>
      </c>
      <c r="D74" s="11">
        <v>144576.01731315898</v>
      </c>
      <c r="E74" s="11">
        <v>99133.355609631748</v>
      </c>
      <c r="F74" s="11">
        <v>53459.131458425596</v>
      </c>
      <c r="G74" s="11">
        <v>67868.467566130668</v>
      </c>
    </row>
    <row r="75" spans="2:7" x14ac:dyDescent="0.2">
      <c r="B75" t="s">
        <v>85</v>
      </c>
      <c r="C75" s="11">
        <v>723665.32527470344</v>
      </c>
      <c r="D75" s="11">
        <v>144208.54670830007</v>
      </c>
      <c r="E75" s="11">
        <v>98884.351646856259</v>
      </c>
      <c r="F75" s="11">
        <v>53210.67263466111</v>
      </c>
      <c r="G75" s="11">
        <v>68004.707580785092</v>
      </c>
    </row>
    <row r="76" spans="2:7" x14ac:dyDescent="0.2">
      <c r="B76" t="s">
        <v>86</v>
      </c>
      <c r="C76" s="11">
        <v>725118.02014252637</v>
      </c>
      <c r="D76" s="11">
        <v>143842.01010790432</v>
      </c>
      <c r="E76" s="11">
        <v>98635.973134244297</v>
      </c>
      <c r="F76" s="11">
        <v>52963.368558185291</v>
      </c>
      <c r="G76" s="11">
        <v>68141.221085356985</v>
      </c>
    </row>
    <row r="77" spans="2:7" x14ac:dyDescent="0.2">
      <c r="B77" t="s">
        <v>87</v>
      </c>
      <c r="C77" s="11">
        <v>726573.63116828213</v>
      </c>
      <c r="D77" s="11">
        <v>143476.40513800134</v>
      </c>
      <c r="E77" s="11">
        <v>98388.218500785108</v>
      </c>
      <c r="F77" s="11">
        <v>52717.213862147895</v>
      </c>
      <c r="G77" s="11">
        <v>68278.008628853437</v>
      </c>
    </row>
    <row r="78" spans="2:7" x14ac:dyDescent="0.2">
      <c r="B78" t="s">
        <v>88</v>
      </c>
      <c r="C78" s="11">
        <v>729260.41920580424</v>
      </c>
      <c r="D78" s="11">
        <v>143313.5219769839</v>
      </c>
      <c r="E78" s="11">
        <v>98213.35089174335</v>
      </c>
      <c r="F78" s="11">
        <v>52526.384212054225</v>
      </c>
      <c r="G78" s="11">
        <v>68530.493069439122</v>
      </c>
    </row>
    <row r="79" spans="2:7" x14ac:dyDescent="0.2">
      <c r="B79" t="s">
        <v>89</v>
      </c>
      <c r="C79" s="11">
        <v>731957.14268503361</v>
      </c>
      <c r="D79" s="11">
        <v>143150.82373085976</v>
      </c>
      <c r="E79" s="11">
        <v>98038.794078863561</v>
      </c>
      <c r="F79" s="11">
        <v>52336.245341170739</v>
      </c>
      <c r="G79" s="11">
        <v>68783.911169251514</v>
      </c>
    </row>
    <row r="80" spans="2:7" x14ac:dyDescent="0.2">
      <c r="B80" t="s">
        <v>90</v>
      </c>
      <c r="C80" s="11">
        <v>734663.83834612276</v>
      </c>
      <c r="D80" s="11">
        <v>142988.31018970223</v>
      </c>
      <c r="E80" s="11">
        <v>97864.547509760669</v>
      </c>
      <c r="F80" s="11">
        <v>52146.794748964021</v>
      </c>
      <c r="G80" s="11">
        <v>69038.266380858026</v>
      </c>
    </row>
    <row r="81" spans="2:7" x14ac:dyDescent="0.2">
      <c r="B81" t="s">
        <v>91</v>
      </c>
      <c r="C81" s="11">
        <v>737380.54306508496</v>
      </c>
      <c r="D81" s="11">
        <v>142825.98114382295</v>
      </c>
      <c r="E81" s="11">
        <v>97690.610633031392</v>
      </c>
      <c r="F81" s="11">
        <v>51958.029943952264</v>
      </c>
      <c r="G81" s="11">
        <v>69293.562169593293</v>
      </c>
    </row>
    <row r="82" spans="2:7" x14ac:dyDescent="0.2">
      <c r="B82" t="s">
        <v>92</v>
      </c>
      <c r="C82" s="11">
        <v>740107.29385429702</v>
      </c>
      <c r="D82" s="11">
        <v>142663.83638377168</v>
      </c>
      <c r="E82" s="11">
        <v>97516.982898252449</v>
      </c>
      <c r="F82" s="11">
        <v>51769.948443672518</v>
      </c>
      <c r="G82" s="11">
        <v>69549.802013606342</v>
      </c>
    </row>
    <row r="83" spans="2:7" x14ac:dyDescent="0.2">
      <c r="B83" t="s">
        <v>93</v>
      </c>
      <c r="C83" s="11">
        <v>742844.12786300329</v>
      </c>
      <c r="D83" s="11">
        <v>142501.87570033589</v>
      </c>
      <c r="E83" s="11">
        <v>97343.663755978851</v>
      </c>
      <c r="F83" s="11">
        <v>51582.547774648032</v>
      </c>
      <c r="G83" s="11">
        <v>69806.989403908025</v>
      </c>
    </row>
    <row r="84" spans="2:7" x14ac:dyDescent="0.2">
      <c r="B84" t="s">
        <v>94</v>
      </c>
      <c r="C84" s="11">
        <v>745591.08237782179</v>
      </c>
      <c r="D84" s="11">
        <v>142340.09888454058</v>
      </c>
      <c r="E84" s="11">
        <v>97170.652657742161</v>
      </c>
      <c r="F84" s="11">
        <v>51395.825472355726</v>
      </c>
      <c r="G84" s="11">
        <v>70065.127844418545</v>
      </c>
    </row>
    <row r="85" spans="2:7" x14ac:dyDescent="0.2">
      <c r="B85" t="s">
        <v>95</v>
      </c>
      <c r="C85" s="11">
        <v>748348.1948232525</v>
      </c>
      <c r="D85" s="11">
        <v>142178.50572764801</v>
      </c>
      <c r="E85" s="11">
        <v>96997.949056048732</v>
      </c>
      <c r="F85" s="11">
        <v>51209.779081193781</v>
      </c>
      <c r="G85" s="11">
        <v>70324.220852015234</v>
      </c>
    </row>
    <row r="86" spans="2:7" x14ac:dyDescent="0.2">
      <c r="B86" t="s">
        <v>96</v>
      </c>
      <c r="C86" s="11">
        <v>751115.50276218681</v>
      </c>
      <c r="D86" s="11">
        <v>142017.0960211574</v>
      </c>
      <c r="E86" s="11">
        <v>96825.552404377988</v>
      </c>
      <c r="F86" s="11">
        <v>51024.406154449352</v>
      </c>
      <c r="G86" s="11">
        <v>70584.271956580429</v>
      </c>
    </row>
    <row r="87" spans="2:7" x14ac:dyDescent="0.2">
      <c r="B87" t="s">
        <v>97</v>
      </c>
      <c r="C87" s="11">
        <v>753893.04389641958</v>
      </c>
      <c r="D87" s="11">
        <v>141855.86955680465</v>
      </c>
      <c r="E87" s="11">
        <v>96653.462157180707</v>
      </c>
      <c r="F87" s="11">
        <v>50839.704254266377</v>
      </c>
      <c r="G87" s="11">
        <v>70845.284701049575</v>
      </c>
    </row>
    <row r="88" spans="2:7" x14ac:dyDescent="0.2">
      <c r="B88" t="s">
        <v>98</v>
      </c>
      <c r="C88" s="11">
        <v>756680.85606716271</v>
      </c>
      <c r="D88" s="11">
        <v>141694.82612656214</v>
      </c>
      <c r="E88" s="11">
        <v>96481.677769877278</v>
      </c>
      <c r="F88" s="11">
        <v>50655.670951613531</v>
      </c>
      <c r="G88" s="11">
        <v>71107.2626414595</v>
      </c>
    </row>
    <row r="89" spans="2:7" x14ac:dyDescent="0.2">
      <c r="B89" t="s">
        <v>99</v>
      </c>
      <c r="C89" s="11">
        <v>759478.97725556069</v>
      </c>
      <c r="D89" s="11">
        <v>141533.96552263838</v>
      </c>
      <c r="E89" s="11">
        <v>96310.19869885598</v>
      </c>
      <c r="F89" s="11">
        <v>50472.303826252275</v>
      </c>
      <c r="G89" s="11">
        <v>71370.209346996853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3E4-454D-B840-812F-28F52C249959}">
  <dimension ref="A1:F14"/>
  <sheetViews>
    <sheetView workbookViewId="0">
      <selection activeCell="H15" sqref="H15"/>
    </sheetView>
  </sheetViews>
  <sheetFormatPr baseColWidth="10" defaultRowHeight="16" x14ac:dyDescent="0.2"/>
  <sheetData>
    <row r="1" spans="1:6" x14ac:dyDescent="0.2">
      <c r="B1" t="s">
        <v>110</v>
      </c>
      <c r="C1" t="s">
        <v>111</v>
      </c>
      <c r="D1" t="s">
        <v>112</v>
      </c>
      <c r="E1" t="s">
        <v>113</v>
      </c>
      <c r="F1" t="s">
        <v>114</v>
      </c>
    </row>
    <row r="2" spans="1:6" x14ac:dyDescent="0.2">
      <c r="A2" s="29">
        <v>2020</v>
      </c>
      <c r="B2" s="29">
        <v>2569659.1771337828</v>
      </c>
      <c r="C2" s="29">
        <v>706218.41198268998</v>
      </c>
      <c r="D2" s="29">
        <v>429895.30861081486</v>
      </c>
      <c r="E2" s="29">
        <v>301251.9362542734</v>
      </c>
      <c r="F2" s="29">
        <v>241477.53777884672</v>
      </c>
    </row>
    <row r="3" spans="1:6" x14ac:dyDescent="0.2">
      <c r="A3" s="29">
        <v>2021</v>
      </c>
      <c r="B3" s="29">
        <v>7669452.8737717113</v>
      </c>
      <c r="C3" s="29">
        <v>2058508.0925396364</v>
      </c>
      <c r="D3" s="29">
        <v>1357173.5285833536</v>
      </c>
      <c r="E3" s="29">
        <v>877082.21234897326</v>
      </c>
      <c r="F3" s="29">
        <v>720718.3787443086</v>
      </c>
    </row>
    <row r="4" spans="1:6" x14ac:dyDescent="0.2">
      <c r="A4" s="29">
        <v>2022</v>
      </c>
      <c r="B4" s="29">
        <v>7880523.2105314946</v>
      </c>
      <c r="C4" s="29">
        <v>2017535.1926447663</v>
      </c>
      <c r="D4" s="29">
        <v>1371507.2796548444</v>
      </c>
      <c r="E4" s="29">
        <v>812611.67509739776</v>
      </c>
      <c r="F4" s="29">
        <v>740553.20574099838</v>
      </c>
    </row>
    <row r="5" spans="1:6" x14ac:dyDescent="0.2">
      <c r="A5" s="29">
        <v>2023</v>
      </c>
      <c r="B5" s="29">
        <v>8078343.8681791313</v>
      </c>
      <c r="C5" s="29">
        <v>1946042.4461215162</v>
      </c>
      <c r="D5" s="29">
        <v>1299637.7702746303</v>
      </c>
      <c r="E5" s="29">
        <v>748134.59166978358</v>
      </c>
      <c r="F5" s="29">
        <v>759142.92602593754</v>
      </c>
    </row>
    <row r="6" spans="1:6" x14ac:dyDescent="0.2">
      <c r="A6" s="29">
        <v>2024</v>
      </c>
      <c r="B6" s="29">
        <v>8184541.5063480726</v>
      </c>
      <c r="C6" s="29">
        <v>1848256.6121799506</v>
      </c>
      <c r="D6" s="29">
        <v>1257682.028797087</v>
      </c>
      <c r="E6" s="29">
        <v>711382.66662021657</v>
      </c>
      <c r="F6" s="29">
        <v>769122.59352860169</v>
      </c>
    </row>
    <row r="7" spans="1:6" x14ac:dyDescent="0.2">
      <c r="A7" s="29">
        <v>2025</v>
      </c>
      <c r="B7" s="29">
        <v>8399681.9450723343</v>
      </c>
      <c r="C7" s="29">
        <v>1792740.4891599745</v>
      </c>
      <c r="D7" s="29">
        <v>1228222.0048657712</v>
      </c>
      <c r="E7" s="29">
        <v>682279.62028707983</v>
      </c>
      <c r="F7" s="29">
        <v>789339.89856348257</v>
      </c>
    </row>
    <row r="8" spans="1:6" x14ac:dyDescent="0.2">
      <c r="A8" s="29">
        <v>2026</v>
      </c>
      <c r="B8" s="29">
        <v>8623451.9184216745</v>
      </c>
      <c r="C8" s="29">
        <v>1746052.9282987057</v>
      </c>
      <c r="D8" s="29">
        <v>1197148.4620240552</v>
      </c>
      <c r="E8" s="29">
        <v>649108.31652737281</v>
      </c>
      <c r="F8" s="29">
        <v>810368.14334943483</v>
      </c>
    </row>
    <row r="9" spans="1:6" x14ac:dyDescent="0.2">
      <c r="A9" s="29">
        <v>2027</v>
      </c>
      <c r="B9" s="29">
        <v>8931321.0222017523</v>
      </c>
      <c r="C9" s="29">
        <v>1709064.7109648276</v>
      </c>
      <c r="D9" s="29">
        <v>1167107.4425117129</v>
      </c>
      <c r="E9" s="29">
        <v>617917.64020459284</v>
      </c>
      <c r="F9" s="29">
        <v>839299.40154917643</v>
      </c>
    </row>
    <row r="12" spans="1:6" x14ac:dyDescent="0.2">
      <c r="B12" s="29"/>
      <c r="C12" s="29"/>
      <c r="D12" s="29"/>
      <c r="E12" s="29"/>
      <c r="F12" s="29"/>
    </row>
    <row r="13" spans="1:6" x14ac:dyDescent="0.2">
      <c r="B13" s="29"/>
      <c r="C13" s="29"/>
      <c r="D13" s="29"/>
      <c r="E13" s="29"/>
      <c r="F13" s="29"/>
    </row>
    <row r="14" spans="1:6" x14ac:dyDescent="0.2">
      <c r="B14" s="29"/>
      <c r="C14" s="29"/>
      <c r="D14" s="29"/>
      <c r="E14" s="29"/>
      <c r="F1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9A78-A2FF-594A-97BC-8CE73F100926}">
  <dimension ref="A2:AQ90"/>
  <sheetViews>
    <sheetView workbookViewId="0">
      <selection activeCell="C3" sqref="C3:C32"/>
    </sheetView>
  </sheetViews>
  <sheetFormatPr baseColWidth="10" defaultRowHeight="16" x14ac:dyDescent="0.2"/>
  <cols>
    <col min="1" max="1" width="12.1640625" bestFit="1" customWidth="1"/>
    <col min="21" max="21" width="30.1640625" bestFit="1" customWidth="1"/>
    <col min="22" max="22" width="11.33203125" bestFit="1" customWidth="1"/>
    <col min="23" max="23" width="29.1640625" bestFit="1" customWidth="1"/>
    <col min="24" max="24" width="5.33203125" bestFit="1" customWidth="1"/>
    <col min="25" max="25" width="20.6640625" bestFit="1" customWidth="1"/>
    <col min="26" max="26" width="19.6640625" bestFit="1" customWidth="1"/>
    <col min="27" max="27" width="5.33203125" bestFit="1" customWidth="1"/>
    <col min="28" max="28" width="10.6640625" bestFit="1" customWidth="1"/>
    <col min="29" max="29" width="9.33203125" bestFit="1" customWidth="1"/>
    <col min="30" max="30" width="22.33203125" bestFit="1" customWidth="1"/>
    <col min="33" max="33" width="5.33203125" bestFit="1" customWidth="1"/>
    <col min="35" max="35" width="11.6640625" bestFit="1" customWidth="1"/>
    <col min="36" max="36" width="6.33203125" bestFit="1" customWidth="1"/>
    <col min="37" max="43" width="5.6640625" bestFit="1" customWidth="1"/>
  </cols>
  <sheetData>
    <row r="2" spans="1:31" x14ac:dyDescent="0.2">
      <c r="A2" s="1" t="s">
        <v>7</v>
      </c>
      <c r="B2" s="1" t="s">
        <v>8</v>
      </c>
      <c r="C2" s="1" t="s">
        <v>9</v>
      </c>
      <c r="D2" s="1" t="s">
        <v>10</v>
      </c>
      <c r="E2" s="1"/>
      <c r="F2" s="1" t="s">
        <v>101</v>
      </c>
      <c r="U2" s="21" t="s">
        <v>109</v>
      </c>
      <c r="V2" s="21" t="s">
        <v>116</v>
      </c>
      <c r="W2" s="21" t="s">
        <v>102</v>
      </c>
      <c r="X2" s="21"/>
      <c r="Y2" s="21" t="s">
        <v>103</v>
      </c>
      <c r="Z2" s="21" t="s">
        <v>105</v>
      </c>
      <c r="AA2" s="21"/>
      <c r="AB2" s="21" t="s">
        <v>106</v>
      </c>
      <c r="AC2" s="21" t="s">
        <v>107</v>
      </c>
      <c r="AD2" s="21" t="s">
        <v>117</v>
      </c>
    </row>
    <row r="3" spans="1:31" x14ac:dyDescent="0.2">
      <c r="A3" s="14">
        <f>A10/(D10+1)</f>
        <v>24399.609649122805</v>
      </c>
      <c r="B3" s="2">
        <v>44075</v>
      </c>
      <c r="C3" s="31" t="s">
        <v>6</v>
      </c>
      <c r="D3" s="1"/>
      <c r="E3" s="1"/>
      <c r="F3">
        <v>2020</v>
      </c>
      <c r="G3" s="16">
        <f>AD6</f>
        <v>-3.0166666666666356E-2</v>
      </c>
      <c r="I3" s="13" t="s">
        <v>12</v>
      </c>
      <c r="J3" s="11">
        <f>US!A33</f>
        <v>644876.61260505137</v>
      </c>
      <c r="T3" s="21">
        <v>2017</v>
      </c>
      <c r="U3" s="22">
        <v>5.92</v>
      </c>
      <c r="V3" s="22">
        <v>0.128</v>
      </c>
      <c r="W3" s="22">
        <v>0.152</v>
      </c>
      <c r="X3" s="22"/>
      <c r="Y3" s="22">
        <f t="shared" ref="Y3:Y13" si="0">U3*W3</f>
        <v>0.89983999999999997</v>
      </c>
      <c r="Z3" s="22">
        <v>0.30599999999999999</v>
      </c>
      <c r="AA3" s="22"/>
      <c r="AB3" s="22">
        <f t="shared" ref="AB3:AB13" si="1">U3*Z3</f>
        <v>1.81152</v>
      </c>
      <c r="AC3" s="22">
        <f>Y3+AB3</f>
        <v>2.71136</v>
      </c>
      <c r="AD3" s="22"/>
      <c r="AE3" s="11"/>
    </row>
    <row r="4" spans="1:31" x14ac:dyDescent="0.2">
      <c r="A4" s="14">
        <f>A11/(D11+1)</f>
        <v>24776.645540968766</v>
      </c>
      <c r="B4" s="2">
        <v>44076</v>
      </c>
      <c r="C4" s="31" t="s">
        <v>0</v>
      </c>
      <c r="D4" s="1"/>
      <c r="E4" s="1"/>
      <c r="F4">
        <v>2021</v>
      </c>
      <c r="G4" s="16">
        <f t="shared" ref="G4:G10" si="2">AD7</f>
        <v>-2.4110671936760108E-3</v>
      </c>
      <c r="I4" s="13" t="s">
        <v>13</v>
      </c>
      <c r="J4" s="11">
        <f>J3*(1+$G$13)</f>
        <v>643232.6080959969</v>
      </c>
      <c r="T4" s="21">
        <v>2018</v>
      </c>
      <c r="U4" s="22">
        <f>U3*(1+V3)</f>
        <v>6.677760000000001</v>
      </c>
      <c r="V4" s="22">
        <v>0.14000000000000001</v>
      </c>
      <c r="W4" s="22">
        <v>0.12</v>
      </c>
      <c r="X4" s="22">
        <f>(W4-W3)/W3</f>
        <v>-0.2105263157894737</v>
      </c>
      <c r="Y4" s="22">
        <f t="shared" si="0"/>
        <v>0.80133120000000013</v>
      </c>
      <c r="Z4" s="22">
        <v>0.246</v>
      </c>
      <c r="AA4" s="22">
        <f>(Z4-Z3)/Z3</f>
        <v>-0.19607843137254902</v>
      </c>
      <c r="AB4" s="22">
        <f t="shared" si="1"/>
        <v>1.6427289600000001</v>
      </c>
      <c r="AC4" s="22">
        <f>Y4+AB4</f>
        <v>2.4440601600000003</v>
      </c>
      <c r="AD4" s="22">
        <f t="shared" ref="AD4:AD5" si="3">(AC4-AC3)/AC3</f>
        <v>-9.858515283842785E-2</v>
      </c>
      <c r="AE4" s="11"/>
    </row>
    <row r="5" spans="1:31" x14ac:dyDescent="0.2">
      <c r="A5" s="14">
        <f>A12/(D12+1)</f>
        <v>22623.595959595961</v>
      </c>
      <c r="B5" s="2">
        <v>44077</v>
      </c>
      <c r="C5" s="31" t="s">
        <v>1</v>
      </c>
      <c r="D5" s="11">
        <f>ROUND(AVERAGE(D12,D19),2)</f>
        <v>-0.01</v>
      </c>
      <c r="E5" s="11"/>
      <c r="F5">
        <v>2022</v>
      </c>
      <c r="G5" s="16">
        <f t="shared" si="2"/>
        <v>5.3331597313351374E-2</v>
      </c>
      <c r="I5" s="13" t="s">
        <v>14</v>
      </c>
      <c r="J5" s="11">
        <f t="shared" ref="J5:J6" si="4">J4*(1+$G$13)</f>
        <v>641592.79470005294</v>
      </c>
      <c r="T5" s="21">
        <v>2019</v>
      </c>
      <c r="U5" s="22">
        <f>U4*(1+V4)</f>
        <v>7.6126464000000018</v>
      </c>
      <c r="V5" s="22">
        <v>0.104</v>
      </c>
      <c r="W5" s="22">
        <v>7.1999999999999995E-2</v>
      </c>
      <c r="X5" s="22">
        <f t="shared" ref="X5:X7" si="5">(W5-W4)/W4</f>
        <v>-0.4</v>
      </c>
      <c r="Y5" s="22">
        <f t="shared" si="0"/>
        <v>0.5481105408000001</v>
      </c>
      <c r="Z5" s="22">
        <v>0.216</v>
      </c>
      <c r="AA5" s="22">
        <f t="shared" ref="AA5:AA7" si="6">(Z5-Z4)/Z4</f>
        <v>-0.12195121951219512</v>
      </c>
      <c r="AB5" s="22">
        <f t="shared" si="1"/>
        <v>1.6443316224000004</v>
      </c>
      <c r="AC5" s="22">
        <f>Y5+AB5</f>
        <v>2.1924421632000004</v>
      </c>
      <c r="AD5" s="22">
        <f t="shared" si="3"/>
        <v>-0.10295081967213107</v>
      </c>
      <c r="AE5" s="11"/>
    </row>
    <row r="6" spans="1:31" x14ac:dyDescent="0.2">
      <c r="A6" s="14">
        <f>A13/(D13+1)</f>
        <v>25100.599107142854</v>
      </c>
      <c r="B6" s="2">
        <v>44078</v>
      </c>
      <c r="C6" s="31" t="s">
        <v>2</v>
      </c>
      <c r="D6" s="11">
        <f t="shared" ref="D6:D11" si="7">ROUND(AVERAGE(D13,D20),2)</f>
        <v>0.14000000000000001</v>
      </c>
      <c r="E6" s="11"/>
      <c r="F6">
        <v>2023</v>
      </c>
      <c r="G6" s="16">
        <f t="shared" si="2"/>
        <v>2.0143239839483826E-3</v>
      </c>
      <c r="I6" s="13" t="s">
        <v>15</v>
      </c>
      <c r="J6" s="11">
        <f t="shared" si="4"/>
        <v>639957.16173268133</v>
      </c>
      <c r="Q6" s="1"/>
      <c r="R6" s="1"/>
      <c r="T6" s="21">
        <v>2020</v>
      </c>
      <c r="U6" s="22">
        <f>U5*(1+V5)</f>
        <v>8.4043616256000035</v>
      </c>
      <c r="V6" s="22">
        <v>7.3999999999999996E-2</v>
      </c>
      <c r="W6" s="22">
        <v>5.8000000000000003E-2</v>
      </c>
      <c r="X6" s="22">
        <f t="shared" si="5"/>
        <v>-0.19444444444444434</v>
      </c>
      <c r="Y6" s="22">
        <f t="shared" si="0"/>
        <v>0.48745297428480022</v>
      </c>
      <c r="Z6" s="22">
        <v>0.19500000000000001</v>
      </c>
      <c r="AA6" s="22">
        <f t="shared" si="6"/>
        <v>-9.7222222222222182E-2</v>
      </c>
      <c r="AB6" s="22">
        <f t="shared" si="1"/>
        <v>1.6388505169920007</v>
      </c>
      <c r="AC6" s="22">
        <f>Y6+AB6</f>
        <v>2.1263034912768011</v>
      </c>
      <c r="AD6" s="22">
        <f>(AC6-AC5)/AC5</f>
        <v>-3.0166666666666356E-2</v>
      </c>
      <c r="AE6" s="11"/>
    </row>
    <row r="7" spans="1:31" x14ac:dyDescent="0.2">
      <c r="A7" s="14">
        <f t="shared" ref="A7:A10" si="8">A14/(D14+1)</f>
        <v>23636.559000000001</v>
      </c>
      <c r="B7" s="2">
        <v>44079</v>
      </c>
      <c r="C7" s="31" t="s">
        <v>3</v>
      </c>
      <c r="D7" s="11">
        <f t="shared" si="7"/>
        <v>-0.04</v>
      </c>
      <c r="E7" s="11"/>
      <c r="F7">
        <v>2024</v>
      </c>
      <c r="G7" s="16">
        <f t="shared" si="2"/>
        <v>2.2622805973974196E-2</v>
      </c>
      <c r="I7" s="13" t="s">
        <v>16</v>
      </c>
      <c r="J7" s="11">
        <f>J6*(1+$G$14)</f>
        <v>639828.43777821574</v>
      </c>
      <c r="Q7" s="1"/>
      <c r="R7" s="2"/>
      <c r="T7" s="21">
        <v>2021</v>
      </c>
      <c r="U7" s="22">
        <f>U6*(1+V6)</f>
        <v>9.0262843858944048</v>
      </c>
      <c r="V7" s="22">
        <v>0.22</v>
      </c>
      <c r="W7" s="22">
        <v>4.2999999999999997E-2</v>
      </c>
      <c r="X7" s="22">
        <f t="shared" si="5"/>
        <v>-0.25862068965517249</v>
      </c>
      <c r="Y7" s="22">
        <f t="shared" si="0"/>
        <v>0.38813022859345936</v>
      </c>
      <c r="Z7" s="22">
        <v>0.192</v>
      </c>
      <c r="AA7" s="22">
        <f t="shared" si="6"/>
        <v>-1.5384615384615398E-2</v>
      </c>
      <c r="AB7" s="22">
        <f t="shared" si="1"/>
        <v>1.7330466020917257</v>
      </c>
      <c r="AC7" s="22">
        <f>Y7+AB7</f>
        <v>2.1211768306851848</v>
      </c>
      <c r="AD7" s="22">
        <f>(AC7-AC6)/AC6</f>
        <v>-2.4110671936760108E-3</v>
      </c>
      <c r="AE7" s="11"/>
    </row>
    <row r="8" spans="1:31" x14ac:dyDescent="0.2">
      <c r="A8" s="14">
        <f t="shared" si="8"/>
        <v>17788.078787878789</v>
      </c>
      <c r="B8" s="2">
        <v>44080</v>
      </c>
      <c r="C8" s="31" t="s">
        <v>4</v>
      </c>
      <c r="D8" s="11">
        <f t="shared" si="7"/>
        <v>0</v>
      </c>
      <c r="E8" s="11"/>
      <c r="F8">
        <v>2025</v>
      </c>
      <c r="G8" s="16">
        <f t="shared" si="2"/>
        <v>2.9369695274162669E-2</v>
      </c>
      <c r="I8" s="13" t="s">
        <v>17</v>
      </c>
      <c r="J8" s="11">
        <f t="shared" ref="J8:J18" si="9">J7*(1+$G$14)</f>
        <v>639699.73971588397</v>
      </c>
      <c r="Q8" s="1"/>
      <c r="R8" s="2"/>
      <c r="T8" s="21">
        <v>2022</v>
      </c>
      <c r="U8" s="22">
        <f t="shared" ref="U8:U12" si="10">U7*(1+V7)</f>
        <v>11.012066950791173</v>
      </c>
      <c r="V8" s="22">
        <f>AVERAGE(V3:V7)</f>
        <v>0.13320000000000001</v>
      </c>
      <c r="W8" s="22">
        <f>W7*(1+X8)</f>
        <v>3.1566391913692274E-2</v>
      </c>
      <c r="X8" s="22">
        <f>AVERAGE(X4:X7)</f>
        <v>-0.26589786247227265</v>
      </c>
      <c r="Y8" s="22">
        <f t="shared" si="0"/>
        <v>0.34761122114849241</v>
      </c>
      <c r="Z8" s="22">
        <f>Z7*(1+AA8)</f>
        <v>0.17132944855240409</v>
      </c>
      <c r="AA8" s="22">
        <f>AVERAGE(AA4:AA7)</f>
        <v>-0.10765912212289543</v>
      </c>
      <c r="AB8" s="22">
        <f t="shared" si="1"/>
        <v>1.8866913581012057</v>
      </c>
      <c r="AC8" s="22">
        <f t="shared" ref="AC8:AC13" si="11">Y8+AB8</f>
        <v>2.234302579249698</v>
      </c>
      <c r="AD8" s="22">
        <f t="shared" ref="AD8:AD13" si="12">(AC8-AC7)/AC7</f>
        <v>5.3331597313351374E-2</v>
      </c>
      <c r="AE8" s="11"/>
    </row>
    <row r="9" spans="1:31" x14ac:dyDescent="0.2">
      <c r="A9" s="14">
        <f t="shared" si="8"/>
        <v>18171.882692307692</v>
      </c>
      <c r="B9" s="2">
        <v>44081</v>
      </c>
      <c r="C9" s="31" t="s">
        <v>5</v>
      </c>
      <c r="D9" s="11">
        <f t="shared" si="7"/>
        <v>0</v>
      </c>
      <c r="E9" s="11"/>
      <c r="F9">
        <v>2026</v>
      </c>
      <c r="G9" s="16">
        <f t="shared" si="2"/>
        <v>2.435669904649106E-2</v>
      </c>
      <c r="I9" s="13" t="s">
        <v>18</v>
      </c>
      <c r="J9" s="11">
        <f t="shared" si="9"/>
        <v>639571.06754047796</v>
      </c>
      <c r="Q9" s="1"/>
      <c r="R9" s="2"/>
      <c r="T9" s="21">
        <v>2023</v>
      </c>
      <c r="U9" s="22">
        <f t="shared" si="10"/>
        <v>12.478874268636558</v>
      </c>
      <c r="V9" s="22">
        <f>AVERAGE(V4:V8)</f>
        <v>0.13424</v>
      </c>
      <c r="W9" s="22">
        <f t="shared" ref="W9:W12" si="13">W8*(1+X9)</f>
        <v>2.2735985792015329E-2</v>
      </c>
      <c r="X9" s="22">
        <f>AVERAGE(X5:X8)</f>
        <v>-0.27974074914297237</v>
      </c>
      <c r="Y9" s="22">
        <f t="shared" si="0"/>
        <v>0.28371950807206647</v>
      </c>
      <c r="Z9" s="22">
        <f t="shared" ref="Z9:Z13" si="14">Z8*(1+AA9)</f>
        <v>0.15667147840123438</v>
      </c>
      <c r="AA9" s="22">
        <f t="shared" ref="AA9:AA13" si="15">AVERAGE(AA5:AA8)</f>
        <v>-8.5554294810482032E-2</v>
      </c>
      <c r="AB9" s="22">
        <f t="shared" si="1"/>
        <v>1.9550836804504119</v>
      </c>
      <c r="AC9" s="22">
        <f t="shared" si="11"/>
        <v>2.2388031885224784</v>
      </c>
      <c r="AD9" s="22">
        <f t="shared" si="12"/>
        <v>2.0143239839483826E-3</v>
      </c>
      <c r="AE9" s="11"/>
    </row>
    <row r="10" spans="1:31" x14ac:dyDescent="0.2">
      <c r="A10" s="14">
        <f t="shared" si="8"/>
        <v>23179.629166666666</v>
      </c>
      <c r="B10" s="2">
        <v>44082</v>
      </c>
      <c r="C10" s="31" t="s">
        <v>6</v>
      </c>
      <c r="D10" s="11">
        <f t="shared" si="7"/>
        <v>-0.05</v>
      </c>
      <c r="E10" s="11"/>
      <c r="F10">
        <v>2027</v>
      </c>
      <c r="G10" s="16">
        <f t="shared" si="2"/>
        <v>4.5288384653278745E-2</v>
      </c>
      <c r="I10" s="13" t="s">
        <v>19</v>
      </c>
      <c r="J10" s="11">
        <f t="shared" si="9"/>
        <v>639442.42124679068</v>
      </c>
      <c r="Q10" s="1"/>
      <c r="R10" s="2"/>
      <c r="T10" s="21">
        <v>2024</v>
      </c>
      <c r="U10" s="22">
        <f t="shared" si="10"/>
        <v>14.154038350458329</v>
      </c>
      <c r="V10" s="22">
        <f>AVERAGE(V5:V9)</f>
        <v>0.13308800000000001</v>
      </c>
      <c r="W10" s="22">
        <f t="shared" si="13"/>
        <v>1.705935724876393E-2</v>
      </c>
      <c r="X10" s="22">
        <f t="shared" ref="X10:X13" si="16">AVERAGE(X6:X9)</f>
        <v>-0.24967593642871544</v>
      </c>
      <c r="Y10" s="22">
        <f t="shared" si="0"/>
        <v>0.24145879673317397</v>
      </c>
      <c r="Z10" s="22">
        <f t="shared" si="14"/>
        <v>0.14469315055027007</v>
      </c>
      <c r="AA10" s="22">
        <f t="shared" si="15"/>
        <v>-7.6455063635053763E-2</v>
      </c>
      <c r="AB10" s="22">
        <f t="shared" si="1"/>
        <v>2.0479924019371634</v>
      </c>
      <c r="AC10" s="22">
        <f t="shared" si="11"/>
        <v>2.2894511986703372</v>
      </c>
      <c r="AD10" s="22">
        <f t="shared" si="12"/>
        <v>2.2622805973974196E-2</v>
      </c>
      <c r="AE10" s="11"/>
    </row>
    <row r="11" spans="1:31" x14ac:dyDescent="0.2">
      <c r="A11" s="14">
        <f>A18/(D18+1)</f>
        <v>23290.04680851064</v>
      </c>
      <c r="B11" s="2">
        <v>44083</v>
      </c>
      <c r="C11" s="31" t="s">
        <v>0</v>
      </c>
      <c r="D11" s="11">
        <f t="shared" si="7"/>
        <v>-0.06</v>
      </c>
      <c r="E11" s="11"/>
      <c r="I11" s="13" t="s">
        <v>20</v>
      </c>
      <c r="J11" s="11">
        <f t="shared" si="9"/>
        <v>639313.80082961614</v>
      </c>
      <c r="Q11" s="1"/>
      <c r="R11" s="2"/>
      <c r="T11" s="21">
        <v>2025</v>
      </c>
      <c r="U11" s="22">
        <f t="shared" si="10"/>
        <v>16.037771006444128</v>
      </c>
      <c r="V11" s="22">
        <f t="shared" ref="V11:V12" si="17">AVERAGE(V6:V10)</f>
        <v>0.13890560000000002</v>
      </c>
      <c r="W11" s="22">
        <f t="shared" si="13"/>
        <v>1.256449281452132E-2</v>
      </c>
      <c r="X11" s="22">
        <f t="shared" si="16"/>
        <v>-0.26348380942478322</v>
      </c>
      <c r="Y11" s="22">
        <f t="shared" si="0"/>
        <v>0.20150645857140562</v>
      </c>
      <c r="Z11" s="22">
        <f t="shared" si="14"/>
        <v>0.13438184291838137</v>
      </c>
      <c r="AA11" s="22">
        <f t="shared" si="15"/>
        <v>-7.1263273988261655E-2</v>
      </c>
      <c r="AB11" s="22">
        <f t="shared" si="1"/>
        <v>2.155185224148946</v>
      </c>
      <c r="AC11" s="22">
        <f t="shared" si="11"/>
        <v>2.3566916827203515</v>
      </c>
      <c r="AD11" s="22">
        <f t="shared" si="12"/>
        <v>2.9369695274162669E-2</v>
      </c>
      <c r="AE11" s="11"/>
    </row>
    <row r="12" spans="1:31" x14ac:dyDescent="0.2">
      <c r="A12" s="20">
        <v>22397.360000000001</v>
      </c>
      <c r="B12" s="2">
        <v>44084</v>
      </c>
      <c r="C12" s="31" t="s">
        <v>1</v>
      </c>
      <c r="D12" s="11">
        <f>ROUND(AVERAGE(D19,D26),2)</f>
        <v>-0.01</v>
      </c>
      <c r="E12" s="11"/>
      <c r="F12" s="1" t="s">
        <v>100</v>
      </c>
      <c r="G12" s="11"/>
      <c r="I12" s="13" t="s">
        <v>21</v>
      </c>
      <c r="J12" s="11">
        <f t="shared" si="9"/>
        <v>639185.20628374943</v>
      </c>
      <c r="Q12" s="1"/>
      <c r="R12" s="2"/>
      <c r="T12" s="21">
        <v>2026</v>
      </c>
      <c r="U12" s="22">
        <f t="shared" si="10"/>
        <v>18.265507210756851</v>
      </c>
      <c r="V12" s="22">
        <f t="shared" si="17"/>
        <v>0.15188671999999998</v>
      </c>
      <c r="W12" s="22">
        <f t="shared" si="13"/>
        <v>9.238676725910569E-3</v>
      </c>
      <c r="X12" s="22">
        <f t="shared" si="16"/>
        <v>-0.26469958936718591</v>
      </c>
      <c r="Y12" s="22">
        <f t="shared" si="0"/>
        <v>0.168749116354971</v>
      </c>
      <c r="Z12" s="22">
        <f t="shared" si="14"/>
        <v>0.12292808354669996</v>
      </c>
      <c r="AA12" s="22">
        <f>AVERAGE(AA8:AA11)</f>
        <v>-8.5232938639173222E-2</v>
      </c>
      <c r="AB12" s="22">
        <f t="shared" si="1"/>
        <v>2.2453437964267686</v>
      </c>
      <c r="AC12" s="22">
        <f t="shared" si="11"/>
        <v>2.4140929127817397</v>
      </c>
      <c r="AD12" s="22">
        <f t="shared" si="12"/>
        <v>2.435669904649106E-2</v>
      </c>
      <c r="AE12" s="11"/>
    </row>
    <row r="13" spans="1:31" x14ac:dyDescent="0.2">
      <c r="A13" s="20">
        <v>28112.670999999998</v>
      </c>
      <c r="B13" s="2">
        <v>44085</v>
      </c>
      <c r="C13" s="31" t="s">
        <v>2</v>
      </c>
      <c r="D13" s="11">
        <f t="shared" ref="D13:D18" si="18">ROUND(AVERAGE(D20,D27),2)</f>
        <v>0.12</v>
      </c>
      <c r="E13" s="11"/>
      <c r="F13">
        <v>2020</v>
      </c>
      <c r="G13" s="16">
        <f t="shared" ref="G13:G20" si="19">POWER(1+G3, 1/12)-1</f>
        <v>-2.5493318829060696E-3</v>
      </c>
      <c r="I13" s="13" t="s">
        <v>22</v>
      </c>
      <c r="J13" s="11">
        <f t="shared" si="9"/>
        <v>639056.63760398666</v>
      </c>
      <c r="Q13" s="1"/>
      <c r="R13" s="2"/>
      <c r="T13" s="21">
        <v>2027</v>
      </c>
      <c r="U13" s="22">
        <f>U12*(1+V12)</f>
        <v>21.039795190135059</v>
      </c>
      <c r="V13" s="22">
        <f>AVERAGE(V8:V12)</f>
        <v>0.13826406399999999</v>
      </c>
      <c r="W13" s="22">
        <f>W12*(1+X13)</f>
        <v>6.795970404727676E-3</v>
      </c>
      <c r="X13" s="22">
        <f t="shared" si="16"/>
        <v>-0.26440002109091421</v>
      </c>
      <c r="Y13" s="22">
        <f t="shared" si="0"/>
        <v>0.14298582543368957</v>
      </c>
      <c r="Z13" s="22">
        <f t="shared" si="14"/>
        <v>0.11313976368396307</v>
      </c>
      <c r="AA13" s="22">
        <f t="shared" si="15"/>
        <v>-7.9626392768242668E-2</v>
      </c>
      <c r="AB13" s="22">
        <f t="shared" si="1"/>
        <v>2.3804374557708634</v>
      </c>
      <c r="AC13" s="22">
        <f t="shared" si="11"/>
        <v>2.5234232812045532</v>
      </c>
      <c r="AD13" s="22">
        <f t="shared" si="12"/>
        <v>4.5288384653278745E-2</v>
      </c>
      <c r="AE13" s="11"/>
    </row>
    <row r="14" spans="1:31" x14ac:dyDescent="0.2">
      <c r="A14" s="20">
        <v>23636.559000000001</v>
      </c>
      <c r="B14" s="2">
        <v>44086</v>
      </c>
      <c r="C14" s="31" t="s">
        <v>3</v>
      </c>
      <c r="D14" s="11">
        <f t="shared" si="18"/>
        <v>0</v>
      </c>
      <c r="E14" s="11"/>
      <c r="F14">
        <v>2021</v>
      </c>
      <c r="G14" s="16">
        <f t="shared" si="19"/>
        <v>-2.0114464242737551E-4</v>
      </c>
      <c r="I14" s="13" t="s">
        <v>23</v>
      </c>
      <c r="J14" s="11">
        <f t="shared" si="9"/>
        <v>638928.09478512499</v>
      </c>
      <c r="Q14" s="1"/>
      <c r="R14" s="2"/>
      <c r="W14" s="3"/>
    </row>
    <row r="15" spans="1:31" x14ac:dyDescent="0.2">
      <c r="A15" s="20">
        <v>17610.198</v>
      </c>
      <c r="B15" s="2">
        <v>44087</v>
      </c>
      <c r="C15" s="31" t="s">
        <v>4</v>
      </c>
      <c r="D15" s="11">
        <f t="shared" si="18"/>
        <v>-0.01</v>
      </c>
      <c r="E15" s="11"/>
      <c r="F15">
        <v>2022</v>
      </c>
      <c r="G15" s="16">
        <f t="shared" si="19"/>
        <v>4.3392282054945941E-3</v>
      </c>
      <c r="I15" s="13" t="s">
        <v>24</v>
      </c>
      <c r="J15" s="11">
        <f t="shared" si="9"/>
        <v>638799.57782196265</v>
      </c>
      <c r="Q15" s="1"/>
      <c r="R15" s="2"/>
      <c r="W15" s="3"/>
    </row>
    <row r="16" spans="1:31" x14ac:dyDescent="0.2">
      <c r="A16" s="20">
        <v>18898.758000000002</v>
      </c>
      <c r="B16" s="2">
        <v>44088</v>
      </c>
      <c r="C16" s="31" t="s">
        <v>5</v>
      </c>
      <c r="D16" s="11">
        <f t="shared" si="18"/>
        <v>0.04</v>
      </c>
      <c r="E16" s="11"/>
      <c r="F16">
        <v>2023</v>
      </c>
      <c r="G16" s="16">
        <f t="shared" si="19"/>
        <v>1.6770555714296087E-4</v>
      </c>
      <c r="I16" s="13" t="s">
        <v>25</v>
      </c>
      <c r="J16" s="11">
        <f t="shared" si="9"/>
        <v>638671.08670929889</v>
      </c>
      <c r="Q16" s="1"/>
      <c r="R16" s="2"/>
      <c r="W16" s="3"/>
    </row>
    <row r="17" spans="1:43" x14ac:dyDescent="0.2">
      <c r="A17" s="20">
        <v>22252.444</v>
      </c>
      <c r="B17" s="2">
        <v>44089</v>
      </c>
      <c r="C17" s="31" t="s">
        <v>6</v>
      </c>
      <c r="D17" s="11">
        <f t="shared" si="18"/>
        <v>-0.04</v>
      </c>
      <c r="E17" s="11"/>
      <c r="F17">
        <v>2024</v>
      </c>
      <c r="G17" s="16">
        <f t="shared" si="19"/>
        <v>1.8659641956459971E-3</v>
      </c>
      <c r="I17" s="13" t="s">
        <v>26</v>
      </c>
      <c r="J17" s="11">
        <f t="shared" si="9"/>
        <v>638542.62144193402</v>
      </c>
      <c r="Q17" s="1"/>
      <c r="R17" s="2"/>
      <c r="W17" s="3"/>
    </row>
    <row r="18" spans="1:43" x14ac:dyDescent="0.2">
      <c r="A18" s="20">
        <v>21892.644</v>
      </c>
      <c r="B18" s="2">
        <v>44090</v>
      </c>
      <c r="C18" s="31" t="s">
        <v>0</v>
      </c>
      <c r="D18" s="11">
        <f t="shared" si="18"/>
        <v>-0.06</v>
      </c>
      <c r="E18" s="11"/>
      <c r="F18">
        <v>2025</v>
      </c>
      <c r="G18" s="16">
        <f t="shared" si="19"/>
        <v>2.4151341317193431E-3</v>
      </c>
      <c r="I18" s="13" t="s">
        <v>27</v>
      </c>
      <c r="J18" s="11">
        <f t="shared" si="9"/>
        <v>638414.18201466941</v>
      </c>
      <c r="Q18" s="1"/>
      <c r="R18" s="2"/>
      <c r="W18" s="3"/>
    </row>
    <row r="19" spans="1:43" x14ac:dyDescent="0.2">
      <c r="A19" s="20">
        <v>22288.772000000001</v>
      </c>
      <c r="B19" s="2">
        <v>44091</v>
      </c>
      <c r="C19" s="31" t="s">
        <v>1</v>
      </c>
      <c r="D19" s="5">
        <f>(A19-A12)/A12</f>
        <v>-4.8482499723181546E-3</v>
      </c>
      <c r="E19" s="12"/>
      <c r="F19">
        <v>2026</v>
      </c>
      <c r="G19" s="16">
        <f t="shared" si="19"/>
        <v>2.0074125663980258E-3</v>
      </c>
      <c r="I19" s="13" t="s">
        <v>28</v>
      </c>
      <c r="J19" s="11">
        <f>J18*(1+$G$15)</f>
        <v>641184.40684005525</v>
      </c>
      <c r="Q19" s="1"/>
      <c r="R19" s="2"/>
      <c r="W19" s="3"/>
    </row>
    <row r="20" spans="1:43" x14ac:dyDescent="0.2">
      <c r="A20" s="20">
        <v>32755.366999999998</v>
      </c>
      <c r="B20" s="2">
        <v>44092</v>
      </c>
      <c r="C20" s="31" t="s">
        <v>2</v>
      </c>
      <c r="D20" s="6">
        <f>(A20-A13)/A13</f>
        <v>0.16514602970311856</v>
      </c>
      <c r="E20" s="12"/>
      <c r="F20">
        <v>2027</v>
      </c>
      <c r="G20" s="16">
        <f t="shared" si="19"/>
        <v>3.6978881730154178E-3</v>
      </c>
      <c r="I20" s="13" t="s">
        <v>29</v>
      </c>
      <c r="J20" s="11">
        <f t="shared" ref="J20:J30" si="20">J19*(1+$G$15)</f>
        <v>643966.65230313898</v>
      </c>
      <c r="Q20" s="1"/>
      <c r="R20" s="2"/>
      <c r="W20" s="3"/>
      <c r="AI20" s="30" t="s">
        <v>120</v>
      </c>
      <c r="AJ20" s="30"/>
      <c r="AK20" s="30"/>
      <c r="AL20" s="30"/>
      <c r="AM20" s="30"/>
      <c r="AN20" s="30"/>
      <c r="AO20" s="30"/>
      <c r="AP20" s="30"/>
      <c r="AQ20" s="30"/>
    </row>
    <row r="21" spans="1:43" x14ac:dyDescent="0.2">
      <c r="A21" s="20">
        <v>21794.487000000001</v>
      </c>
      <c r="B21" s="2">
        <v>44093</v>
      </c>
      <c r="C21" s="31" t="s">
        <v>3</v>
      </c>
      <c r="D21" s="7">
        <f t="shared" ref="D21:D32" si="21">(A21-A14)/A14</f>
        <v>-7.7933171236980819E-2</v>
      </c>
      <c r="E21" s="12"/>
      <c r="I21" s="13" t="s">
        <v>30</v>
      </c>
      <c r="J21" s="11">
        <f t="shared" si="20"/>
        <v>646760.97056421067</v>
      </c>
      <c r="Q21" s="1"/>
      <c r="R21" s="2"/>
      <c r="W21" s="3"/>
      <c r="AI21" s="21" t="s">
        <v>118</v>
      </c>
      <c r="AJ21" s="21">
        <v>2020</v>
      </c>
      <c r="AK21" s="21">
        <v>2021</v>
      </c>
      <c r="AL21" s="21">
        <v>2022</v>
      </c>
      <c r="AM21" s="21">
        <v>2023</v>
      </c>
      <c r="AN21" s="21">
        <v>2024</v>
      </c>
      <c r="AO21" s="21">
        <v>2025</v>
      </c>
      <c r="AP21" s="21">
        <v>2026</v>
      </c>
      <c r="AQ21" s="21">
        <v>2027</v>
      </c>
    </row>
    <row r="22" spans="1:43" x14ac:dyDescent="0.2">
      <c r="A22" s="20">
        <v>17941.175999999999</v>
      </c>
      <c r="B22" s="2">
        <v>44094</v>
      </c>
      <c r="C22" s="31" t="s">
        <v>4</v>
      </c>
      <c r="D22" s="8">
        <f>(A22-A15)/A15</f>
        <v>1.879467794740293E-2</v>
      </c>
      <c r="E22" s="12"/>
      <c r="I22" s="13" t="s">
        <v>31</v>
      </c>
      <c r="J22" s="11">
        <f t="shared" si="20"/>
        <v>649567.41400989599</v>
      </c>
      <c r="M22" s="1"/>
      <c r="N22" s="18"/>
      <c r="O22" s="19"/>
      <c r="P22" s="19"/>
      <c r="Q22" s="18"/>
      <c r="R22" s="19"/>
      <c r="W22" s="3"/>
      <c r="AI22" s="21" t="s">
        <v>119</v>
      </c>
      <c r="AJ22" s="28">
        <v>-2.5493318829060696E-3</v>
      </c>
      <c r="AK22" s="28">
        <v>-2.0114464242737551E-4</v>
      </c>
      <c r="AL22" s="28">
        <v>4.3392282054945941E-3</v>
      </c>
      <c r="AM22" s="28">
        <v>1.6770555714296087E-4</v>
      </c>
      <c r="AN22" s="28">
        <v>1.8659641956459971E-3</v>
      </c>
      <c r="AO22" s="28">
        <v>2.4151341317193431E-3</v>
      </c>
      <c r="AP22" s="28">
        <v>2.0074125663980258E-3</v>
      </c>
      <c r="AQ22" s="28">
        <v>3.6978881730154178E-3</v>
      </c>
    </row>
    <row r="23" spans="1:43" s="21" customFormat="1" x14ac:dyDescent="0.2">
      <c r="A23" s="20">
        <v>18133.243999999999</v>
      </c>
      <c r="B23" s="23">
        <v>44095</v>
      </c>
      <c r="C23" s="31" t="s">
        <v>5</v>
      </c>
      <c r="D23" s="25">
        <f t="shared" si="21"/>
        <v>-4.0506048069402383E-2</v>
      </c>
      <c r="E23" s="26"/>
      <c r="I23" s="27" t="s">
        <v>32</v>
      </c>
      <c r="J23" s="22">
        <f t="shared" si="20"/>
        <v>652386.03525413794</v>
      </c>
      <c r="M23" s="1"/>
      <c r="N23" s="18"/>
      <c r="O23" s="19"/>
      <c r="P23" s="19"/>
      <c r="Q23" s="18"/>
      <c r="R23" s="19"/>
      <c r="W23" s="24"/>
    </row>
    <row r="24" spans="1:43" x14ac:dyDescent="0.2">
      <c r="A24" s="20">
        <v>21080.948</v>
      </c>
      <c r="B24" s="2">
        <v>44096</v>
      </c>
      <c r="C24" s="31" t="s">
        <v>6</v>
      </c>
      <c r="D24" s="10">
        <f t="shared" si="21"/>
        <v>-5.2645722869811479E-2</v>
      </c>
      <c r="E24" s="12"/>
      <c r="I24" s="13" t="s">
        <v>33</v>
      </c>
      <c r="J24" s="11">
        <f t="shared" si="20"/>
        <v>655216.88713918347</v>
      </c>
      <c r="M24" s="1"/>
      <c r="N24" s="18"/>
      <c r="O24" s="19"/>
      <c r="P24" s="19"/>
      <c r="Q24" s="18"/>
      <c r="R24" s="19"/>
      <c r="W24" s="3"/>
    </row>
    <row r="25" spans="1:43" x14ac:dyDescent="0.2">
      <c r="A25" s="20">
        <v>20477.477999999999</v>
      </c>
      <c r="B25" s="2">
        <v>44097</v>
      </c>
      <c r="C25" s="31" t="s">
        <v>0</v>
      </c>
      <c r="D25" s="4">
        <f t="shared" si="21"/>
        <v>-6.4641164402070447E-2</v>
      </c>
      <c r="E25" s="12"/>
      <c r="I25" s="13" t="s">
        <v>34</v>
      </c>
      <c r="J25" s="11">
        <f t="shared" si="20"/>
        <v>658060.02273657417</v>
      </c>
      <c r="M25" s="1"/>
      <c r="N25" s="18"/>
      <c r="O25" s="19"/>
      <c r="P25" s="19"/>
      <c r="Q25" s="18"/>
      <c r="R25" s="19"/>
      <c r="W25" s="3"/>
    </row>
    <row r="26" spans="1:43" x14ac:dyDescent="0.2">
      <c r="A26" s="20">
        <v>21836.609</v>
      </c>
      <c r="B26" s="2">
        <v>44098</v>
      </c>
      <c r="C26" s="31" t="s">
        <v>1</v>
      </c>
      <c r="D26" s="5">
        <f t="shared" si="21"/>
        <v>-2.0286581961536529E-2</v>
      </c>
      <c r="E26" s="12"/>
      <c r="I26" s="13" t="s">
        <v>35</v>
      </c>
      <c r="J26" s="11">
        <f t="shared" si="20"/>
        <v>660915.49534814118</v>
      </c>
      <c r="M26" s="1"/>
      <c r="N26" s="18"/>
      <c r="O26" s="19"/>
      <c r="P26" s="19"/>
      <c r="Q26" s="18"/>
      <c r="R26" s="19"/>
      <c r="W26" s="3"/>
    </row>
    <row r="27" spans="1:43" x14ac:dyDescent="0.2">
      <c r="A27" s="20">
        <v>34911.595999999998</v>
      </c>
      <c r="B27" s="2">
        <v>44099</v>
      </c>
      <c r="C27" s="31" t="s">
        <v>2</v>
      </c>
      <c r="D27" s="6">
        <f t="shared" si="21"/>
        <v>6.5828265639643099E-2</v>
      </c>
      <c r="E27" s="12"/>
      <c r="I27" s="13" t="s">
        <v>36</v>
      </c>
      <c r="J27" s="11">
        <f t="shared" si="20"/>
        <v>663783.35850700422</v>
      </c>
      <c r="M27" s="1"/>
      <c r="N27" s="18"/>
      <c r="O27" s="19"/>
      <c r="P27" s="19"/>
      <c r="Q27" s="18"/>
      <c r="R27" s="19"/>
      <c r="W27" s="3"/>
    </row>
    <row r="28" spans="1:43" x14ac:dyDescent="0.2">
      <c r="A28" s="20">
        <v>23690.441999999999</v>
      </c>
      <c r="B28" s="2">
        <v>44100</v>
      </c>
      <c r="C28" s="31" t="s">
        <v>3</v>
      </c>
      <c r="D28" s="7">
        <f t="shared" si="21"/>
        <v>8.6992412347214138E-2</v>
      </c>
      <c r="E28" s="12"/>
      <c r="I28" s="13" t="s">
        <v>37</v>
      </c>
      <c r="J28" s="11">
        <f t="shared" si="20"/>
        <v>666663.66597857571</v>
      </c>
      <c r="M28" s="1"/>
      <c r="N28" s="18"/>
      <c r="O28" s="19"/>
      <c r="P28" s="19"/>
      <c r="Q28" s="18"/>
      <c r="R28" s="19"/>
      <c r="W28" s="3"/>
    </row>
    <row r="29" spans="1:43" x14ac:dyDescent="0.2">
      <c r="A29" s="20">
        <v>17375.081999999999</v>
      </c>
      <c r="B29" s="2">
        <v>44101</v>
      </c>
      <c r="C29" s="31" t="s">
        <v>4</v>
      </c>
      <c r="D29" s="8">
        <f t="shared" si="21"/>
        <v>-3.1552781155482837E-2</v>
      </c>
      <c r="E29" s="12"/>
      <c r="I29" s="13" t="s">
        <v>38</v>
      </c>
      <c r="J29" s="11">
        <f t="shared" si="20"/>
        <v>669556.47176156833</v>
      </c>
      <c r="M29" s="1"/>
      <c r="N29" s="18"/>
      <c r="O29" s="19"/>
      <c r="P29" s="19"/>
      <c r="Q29" s="18"/>
      <c r="R29" s="19"/>
      <c r="W29" s="3"/>
    </row>
    <row r="30" spans="1:43" x14ac:dyDescent="0.2">
      <c r="A30" s="20">
        <v>20181.375</v>
      </c>
      <c r="B30" s="2">
        <v>44102</v>
      </c>
      <c r="C30" s="31" t="s">
        <v>5</v>
      </c>
      <c r="D30" s="9">
        <f t="shared" si="21"/>
        <v>0.11294895717500969</v>
      </c>
      <c r="E30" s="12"/>
      <c r="I30" s="13" t="s">
        <v>39</v>
      </c>
      <c r="J30" s="11">
        <f t="shared" si="20"/>
        <v>672461.83008900762</v>
      </c>
      <c r="M30" s="1"/>
      <c r="N30" s="18"/>
      <c r="O30" s="19"/>
      <c r="P30" s="19"/>
      <c r="Q30" s="18"/>
      <c r="R30" s="19"/>
      <c r="W30" s="3"/>
    </row>
    <row r="31" spans="1:43" x14ac:dyDescent="0.2">
      <c r="A31" s="20">
        <v>20386.721000000001</v>
      </c>
      <c r="B31" s="2">
        <v>44103</v>
      </c>
      <c r="C31" s="31" t="s">
        <v>6</v>
      </c>
      <c r="D31" s="10">
        <f t="shared" si="21"/>
        <v>-3.2931488659807849E-2</v>
      </c>
      <c r="E31" s="12"/>
      <c r="I31" s="13" t="s">
        <v>40</v>
      </c>
      <c r="J31" s="11">
        <f>J30*(1+$G$16)</f>
        <v>672574.60567488009</v>
      </c>
      <c r="M31" s="1"/>
      <c r="N31" s="18"/>
      <c r="O31" s="19"/>
      <c r="P31" s="19"/>
      <c r="Q31" s="18"/>
      <c r="R31" s="19"/>
    </row>
    <row r="32" spans="1:43" x14ac:dyDescent="0.2">
      <c r="A32" s="20">
        <v>19356.633999999998</v>
      </c>
      <c r="B32" s="2">
        <v>44104</v>
      </c>
      <c r="C32" s="31" t="s">
        <v>0</v>
      </c>
      <c r="D32" s="4">
        <f t="shared" si="21"/>
        <v>-5.4735451308994251E-2</v>
      </c>
      <c r="E32" s="12"/>
      <c r="I32" s="13" t="s">
        <v>41</v>
      </c>
      <c r="J32" s="11">
        <f t="shared" ref="J32:J42" si="22">J31*(1+$G$16)</f>
        <v>672687.400173845</v>
      </c>
      <c r="M32" s="1"/>
      <c r="N32" s="18"/>
      <c r="O32" s="19"/>
      <c r="P32" s="19"/>
      <c r="Q32" s="18"/>
      <c r="R32" s="19"/>
    </row>
    <row r="33" spans="1:18" x14ac:dyDescent="0.2">
      <c r="A33" s="15">
        <f>SUM(A3:A32)-A6</f>
        <v>644876.61260505137</v>
      </c>
      <c r="B33" s="2" t="s">
        <v>11</v>
      </c>
      <c r="C33" s="3"/>
      <c r="I33" s="13" t="s">
        <v>42</v>
      </c>
      <c r="J33" s="11">
        <f t="shared" si="22"/>
        <v>672800.21358907421</v>
      </c>
      <c r="M33" s="1"/>
      <c r="N33" s="18"/>
      <c r="O33" s="19"/>
      <c r="P33" s="19"/>
      <c r="Q33" s="18"/>
      <c r="R33" s="19"/>
    </row>
    <row r="34" spans="1:18" x14ac:dyDescent="0.2">
      <c r="A34" s="3"/>
      <c r="B34" s="2"/>
      <c r="C34" s="3"/>
      <c r="I34" s="13" t="s">
        <v>43</v>
      </c>
      <c r="J34" s="11">
        <f t="shared" si="22"/>
        <v>672913.04592374002</v>
      </c>
      <c r="M34" s="1"/>
      <c r="N34" s="18"/>
      <c r="O34" s="19"/>
      <c r="P34" s="19"/>
      <c r="Q34" s="18"/>
      <c r="R34" s="19"/>
    </row>
    <row r="35" spans="1:18" x14ac:dyDescent="0.2">
      <c r="I35" s="13" t="s">
        <v>44</v>
      </c>
      <c r="J35" s="11">
        <f t="shared" si="22"/>
        <v>673025.89718101546</v>
      </c>
      <c r="M35" s="1"/>
      <c r="N35" s="18"/>
      <c r="O35" s="19"/>
      <c r="P35" s="19"/>
      <c r="Q35" s="18"/>
      <c r="R35" s="19"/>
    </row>
    <row r="36" spans="1:18" x14ac:dyDescent="0.2">
      <c r="I36" s="13" t="s">
        <v>45</v>
      </c>
      <c r="J36" s="11">
        <f t="shared" si="22"/>
        <v>673138.76736407389</v>
      </c>
      <c r="M36" s="1"/>
      <c r="N36" s="18"/>
      <c r="O36" s="19"/>
      <c r="P36" s="19"/>
      <c r="Q36" s="18"/>
      <c r="R36" s="19"/>
    </row>
    <row r="37" spans="1:18" x14ac:dyDescent="0.2">
      <c r="I37" s="13" t="s">
        <v>46</v>
      </c>
      <c r="J37" s="11">
        <f t="shared" si="22"/>
        <v>673251.65647608927</v>
      </c>
      <c r="M37" s="1"/>
      <c r="N37" s="18"/>
      <c r="O37" s="19"/>
      <c r="P37" s="19"/>
      <c r="Q37" s="18"/>
      <c r="R37" s="19"/>
    </row>
    <row r="38" spans="1:18" x14ac:dyDescent="0.2">
      <c r="A38" s="1"/>
      <c r="B38" s="18"/>
      <c r="C38" s="19"/>
      <c r="D38" s="19"/>
      <c r="E38" s="18"/>
      <c r="F38" s="19"/>
      <c r="I38" s="13" t="s">
        <v>47</v>
      </c>
      <c r="J38" s="11">
        <f t="shared" si="22"/>
        <v>673364.56452023599</v>
      </c>
      <c r="M38" s="1"/>
      <c r="N38" s="18"/>
      <c r="O38" s="19"/>
      <c r="P38" s="19"/>
      <c r="Q38" s="18"/>
      <c r="R38" s="19"/>
    </row>
    <row r="39" spans="1:18" x14ac:dyDescent="0.2">
      <c r="A39" s="1"/>
      <c r="B39" s="18"/>
      <c r="C39" s="19"/>
      <c r="D39" s="19"/>
      <c r="E39" s="18"/>
      <c r="F39" s="19"/>
      <c r="I39" s="13" t="s">
        <v>48</v>
      </c>
      <c r="J39" s="11">
        <f t="shared" si="22"/>
        <v>673477.49149968917</v>
      </c>
      <c r="M39" s="1"/>
      <c r="N39" s="18"/>
      <c r="O39" s="19"/>
      <c r="P39" s="19"/>
      <c r="Q39" s="18"/>
      <c r="R39" s="19"/>
    </row>
    <row r="40" spans="1:18" x14ac:dyDescent="0.2">
      <c r="A40" s="1"/>
      <c r="B40" s="18"/>
      <c r="C40" s="19"/>
      <c r="D40" s="19"/>
      <c r="E40" s="18"/>
      <c r="F40" s="19"/>
      <c r="I40" s="13" t="s">
        <v>49</v>
      </c>
      <c r="J40" s="11">
        <f t="shared" si="22"/>
        <v>673590.4374176244</v>
      </c>
      <c r="M40" s="1"/>
      <c r="N40" s="18"/>
      <c r="O40" s="19"/>
      <c r="P40" s="19"/>
      <c r="Q40" s="18"/>
      <c r="R40" s="19"/>
    </row>
    <row r="41" spans="1:18" x14ac:dyDescent="0.2">
      <c r="A41" s="1"/>
      <c r="B41" s="18"/>
      <c r="C41" s="19"/>
      <c r="D41" s="19"/>
      <c r="E41" s="18"/>
      <c r="F41" s="19"/>
      <c r="I41" s="13" t="s">
        <v>50</v>
      </c>
      <c r="J41" s="11">
        <f t="shared" si="22"/>
        <v>673703.40227721771</v>
      </c>
      <c r="M41" s="1"/>
      <c r="N41" s="18"/>
      <c r="O41" s="19"/>
      <c r="P41" s="19"/>
      <c r="Q41" s="18"/>
      <c r="R41" s="19"/>
    </row>
    <row r="42" spans="1:18" x14ac:dyDescent="0.2">
      <c r="A42" s="1"/>
      <c r="B42" s="18"/>
      <c r="C42" s="19"/>
      <c r="D42" s="19"/>
      <c r="E42" s="18"/>
      <c r="F42" s="19"/>
      <c r="I42" s="13" t="s">
        <v>51</v>
      </c>
      <c r="J42" s="11">
        <f t="shared" si="22"/>
        <v>673816.38608164573</v>
      </c>
      <c r="M42" s="1"/>
      <c r="N42" s="18"/>
      <c r="O42" s="19"/>
      <c r="P42" s="19"/>
      <c r="Q42" s="18"/>
      <c r="R42" s="19"/>
    </row>
    <row r="43" spans="1:18" x14ac:dyDescent="0.2">
      <c r="A43" s="1"/>
      <c r="B43" s="18"/>
      <c r="C43" s="19"/>
      <c r="D43" s="19"/>
      <c r="E43" s="18"/>
      <c r="F43" s="19"/>
      <c r="I43" s="13" t="s">
        <v>52</v>
      </c>
      <c r="J43" s="11">
        <f>J42*(1+$G$17)</f>
        <v>675073.70333251369</v>
      </c>
    </row>
    <row r="44" spans="1:18" x14ac:dyDescent="0.2">
      <c r="A44" s="1"/>
      <c r="B44" s="18"/>
      <c r="C44" s="19"/>
      <c r="D44" s="19"/>
      <c r="E44" s="18"/>
      <c r="F44" s="19"/>
      <c r="I44" s="13" t="s">
        <v>53</v>
      </c>
      <c r="J44" s="11">
        <f t="shared" ref="J44:J54" si="23">J43*(1+$G$17)</f>
        <v>676333.36669235432</v>
      </c>
    </row>
    <row r="45" spans="1:18" x14ac:dyDescent="0.2">
      <c r="A45" s="1"/>
      <c r="B45" s="18"/>
      <c r="C45" s="19"/>
      <c r="D45" s="19"/>
      <c r="E45" s="18"/>
      <c r="F45" s="19"/>
      <c r="I45" s="13" t="s">
        <v>54</v>
      </c>
      <c r="J45" s="11">
        <f t="shared" si="23"/>
        <v>677595.38053892297</v>
      </c>
    </row>
    <row r="46" spans="1:18" x14ac:dyDescent="0.2">
      <c r="A46" s="1"/>
      <c r="B46" s="18"/>
      <c r="C46" s="19"/>
      <c r="D46" s="19"/>
      <c r="E46" s="18"/>
      <c r="F46" s="19"/>
      <c r="I46" s="13" t="s">
        <v>55</v>
      </c>
      <c r="J46" s="11">
        <f t="shared" si="23"/>
        <v>678859.74925814371</v>
      </c>
    </row>
    <row r="47" spans="1:18" x14ac:dyDescent="0.2">
      <c r="A47" s="1"/>
      <c r="B47" s="18"/>
      <c r="C47" s="19"/>
      <c r="D47" s="19"/>
      <c r="E47" s="18"/>
      <c r="F47" s="19"/>
      <c r="I47" s="13" t="s">
        <v>56</v>
      </c>
      <c r="J47" s="11">
        <f t="shared" si="23"/>
        <v>680126.47724412463</v>
      </c>
    </row>
    <row r="48" spans="1:18" x14ac:dyDescent="0.2">
      <c r="A48" s="1"/>
      <c r="B48" s="18"/>
      <c r="C48" s="19"/>
      <c r="D48" s="19"/>
      <c r="E48" s="18"/>
      <c r="F48" s="19"/>
      <c r="I48" s="13" t="s">
        <v>57</v>
      </c>
      <c r="J48" s="11">
        <f t="shared" si="23"/>
        <v>681395.56889917306</v>
      </c>
    </row>
    <row r="49" spans="1:10" x14ac:dyDescent="0.2">
      <c r="A49" s="1"/>
      <c r="B49" s="18"/>
      <c r="C49" s="19"/>
      <c r="D49" s="19"/>
      <c r="E49" s="18"/>
      <c r="F49" s="19"/>
      <c r="I49" s="13" t="s">
        <v>58</v>
      </c>
      <c r="J49" s="11">
        <f t="shared" si="23"/>
        <v>682667.0286338107</v>
      </c>
    </row>
    <row r="50" spans="1:10" x14ac:dyDescent="0.2">
      <c r="A50" s="1"/>
      <c r="B50" s="18"/>
      <c r="C50" s="19"/>
      <c r="D50" s="19"/>
      <c r="E50" s="18"/>
      <c r="F50" s="19"/>
      <c r="I50" s="13" t="s">
        <v>59</v>
      </c>
      <c r="J50" s="11">
        <f t="shared" si="23"/>
        <v>683940.86086678947</v>
      </c>
    </row>
    <row r="51" spans="1:10" x14ac:dyDescent="0.2">
      <c r="A51" s="1"/>
      <c r="B51" s="18"/>
      <c r="C51" s="19"/>
      <c r="D51" s="19"/>
      <c r="E51" s="18"/>
      <c r="F51" s="19"/>
      <c r="I51" s="13" t="s">
        <v>60</v>
      </c>
      <c r="J51" s="11">
        <f t="shared" si="23"/>
        <v>685217.07002510619</v>
      </c>
    </row>
    <row r="52" spans="1:10" x14ac:dyDescent="0.2">
      <c r="A52" s="1"/>
      <c r="B52" s="18"/>
      <c r="C52" s="19"/>
      <c r="D52" s="19"/>
      <c r="E52" s="18"/>
      <c r="F52" s="19"/>
      <c r="I52" s="13" t="s">
        <v>61</v>
      </c>
      <c r="J52" s="11">
        <f t="shared" si="23"/>
        <v>686495.66054401849</v>
      </c>
    </row>
    <row r="53" spans="1:10" x14ac:dyDescent="0.2">
      <c r="A53" s="1"/>
      <c r="B53" s="18"/>
      <c r="C53" s="19"/>
      <c r="D53" s="19"/>
      <c r="E53" s="18"/>
      <c r="F53" s="19"/>
      <c r="I53" s="13" t="s">
        <v>62</v>
      </c>
      <c r="J53" s="11">
        <f t="shared" si="23"/>
        <v>687776.63686705998</v>
      </c>
    </row>
    <row r="54" spans="1:10" x14ac:dyDescent="0.2">
      <c r="A54" s="1"/>
      <c r="B54" s="18"/>
      <c r="C54" s="19"/>
      <c r="D54" s="19"/>
      <c r="E54" s="18"/>
      <c r="F54" s="19"/>
      <c r="I54" s="13" t="s">
        <v>63</v>
      </c>
      <c r="J54" s="11">
        <f t="shared" si="23"/>
        <v>689060.00344605569</v>
      </c>
    </row>
    <row r="55" spans="1:10" x14ac:dyDescent="0.2">
      <c r="A55" s="1"/>
      <c r="B55" s="18"/>
      <c r="C55" s="19"/>
      <c r="D55" s="19"/>
      <c r="E55" s="18"/>
      <c r="F55" s="19"/>
      <c r="I55" s="13" t="s">
        <v>64</v>
      </c>
      <c r="J55" s="11">
        <f>J54*(1+$G$18)</f>
        <v>690724.17577918095</v>
      </c>
    </row>
    <row r="56" spans="1:10" x14ac:dyDescent="0.2">
      <c r="A56" s="1"/>
      <c r="B56" s="18"/>
      <c r="C56" s="19"/>
      <c r="D56" s="19"/>
      <c r="E56" s="18"/>
      <c r="F56" s="19"/>
      <c r="I56" s="13" t="s">
        <v>65</v>
      </c>
      <c r="J56" s="11">
        <f t="shared" ref="J56:J66" si="24">J55*(1+$G$18)</f>
        <v>692392.36731170898</v>
      </c>
    </row>
    <row r="57" spans="1:10" x14ac:dyDescent="0.2">
      <c r="A57" s="1"/>
      <c r="B57" s="18"/>
      <c r="C57" s="19"/>
      <c r="D57" s="19"/>
      <c r="E57" s="18"/>
      <c r="F57" s="19"/>
      <c r="I57" s="13" t="s">
        <v>66</v>
      </c>
      <c r="J57" s="11">
        <f t="shared" si="24"/>
        <v>694064.58775054547</v>
      </c>
    </row>
    <row r="58" spans="1:10" x14ac:dyDescent="0.2">
      <c r="A58" s="1"/>
      <c r="B58" s="18"/>
      <c r="C58" s="19"/>
      <c r="D58" s="19"/>
      <c r="E58" s="18"/>
      <c r="F58" s="19"/>
      <c r="I58" s="13" t="s">
        <v>67</v>
      </c>
      <c r="J58" s="11">
        <f t="shared" si="24"/>
        <v>695740.84682603949</v>
      </c>
    </row>
    <row r="59" spans="1:10" x14ac:dyDescent="0.2">
      <c r="A59" s="1"/>
      <c r="B59" s="18"/>
      <c r="C59" s="19"/>
      <c r="D59" s="19"/>
      <c r="E59" s="18"/>
      <c r="F59" s="19"/>
      <c r="I59" s="13" t="s">
        <v>68</v>
      </c>
      <c r="J59" s="11">
        <f t="shared" si="24"/>
        <v>697421.15429204039</v>
      </c>
    </row>
    <row r="60" spans="1:10" x14ac:dyDescent="0.2">
      <c r="I60" s="13" t="s">
        <v>69</v>
      </c>
      <c r="J60" s="11">
        <f t="shared" si="24"/>
        <v>699105.51992595417</v>
      </c>
    </row>
    <row r="61" spans="1:10" x14ac:dyDescent="0.2">
      <c r="I61" s="13" t="s">
        <v>70</v>
      </c>
      <c r="J61" s="11">
        <f t="shared" si="24"/>
        <v>700793.95352880075</v>
      </c>
    </row>
    <row r="62" spans="1:10" x14ac:dyDescent="0.2">
      <c r="I62" s="13" t="s">
        <v>71</v>
      </c>
      <c r="J62" s="11">
        <f t="shared" si="24"/>
        <v>702486.46492527064</v>
      </c>
    </row>
    <row r="63" spans="1:10" x14ac:dyDescent="0.2">
      <c r="I63" s="13" t="s">
        <v>72</v>
      </c>
      <c r="J63" s="11">
        <f t="shared" si="24"/>
        <v>704183.06396378251</v>
      </c>
    </row>
    <row r="64" spans="1:10" x14ac:dyDescent="0.2">
      <c r="I64" s="13" t="s">
        <v>73</v>
      </c>
      <c r="J64" s="11">
        <f t="shared" si="24"/>
        <v>705883.76051654015</v>
      </c>
    </row>
    <row r="65" spans="9:10" x14ac:dyDescent="0.2">
      <c r="I65" s="13" t="s">
        <v>74</v>
      </c>
      <c r="J65" s="11">
        <f t="shared" si="24"/>
        <v>707588.56447959004</v>
      </c>
    </row>
    <row r="66" spans="9:10" x14ac:dyDescent="0.2">
      <c r="I66" s="13" t="s">
        <v>75</v>
      </c>
      <c r="J66" s="11">
        <f t="shared" si="24"/>
        <v>709297.48577287898</v>
      </c>
    </row>
    <row r="67" spans="9:10" x14ac:dyDescent="0.2">
      <c r="I67" s="13" t="s">
        <v>76</v>
      </c>
      <c r="J67" s="11">
        <f>J66*(1+$G$19)</f>
        <v>710721.33845913399</v>
      </c>
    </row>
    <row r="68" spans="9:10" x14ac:dyDescent="0.2">
      <c r="I68" s="13" t="s">
        <v>77</v>
      </c>
      <c r="J68" s="11">
        <f t="shared" ref="J68:J78" si="25">J67*(1+$G$19)</f>
        <v>712148.04940516409</v>
      </c>
    </row>
    <row r="69" spans="9:10" x14ac:dyDescent="0.2">
      <c r="I69" s="13" t="s">
        <v>78</v>
      </c>
      <c r="J69" s="11">
        <f t="shared" si="25"/>
        <v>713577.62434867583</v>
      </c>
    </row>
    <row r="70" spans="9:10" x14ac:dyDescent="0.2">
      <c r="I70" s="13" t="s">
        <v>79</v>
      </c>
      <c r="J70" s="11">
        <f t="shared" si="25"/>
        <v>715010.06903889379</v>
      </c>
    </row>
    <row r="71" spans="9:10" x14ac:dyDescent="0.2">
      <c r="I71" s="13" t="s">
        <v>80</v>
      </c>
      <c r="J71" s="11">
        <f t="shared" si="25"/>
        <v>716445.38923658361</v>
      </c>
    </row>
    <row r="72" spans="9:10" x14ac:dyDescent="0.2">
      <c r="I72" s="13" t="s">
        <v>81</v>
      </c>
      <c r="J72" s="11">
        <f t="shared" si="25"/>
        <v>717883.59071407502</v>
      </c>
    </row>
    <row r="73" spans="9:10" x14ac:dyDescent="0.2">
      <c r="I73" s="13" t="s">
        <v>82</v>
      </c>
      <c r="J73" s="11">
        <f t="shared" si="25"/>
        <v>719324.67925528542</v>
      </c>
    </row>
    <row r="74" spans="9:10" x14ac:dyDescent="0.2">
      <c r="I74" s="13" t="s">
        <v>83</v>
      </c>
      <c r="J74" s="11">
        <f t="shared" si="25"/>
        <v>720768.66065574274</v>
      </c>
    </row>
    <row r="75" spans="9:10" x14ac:dyDescent="0.2">
      <c r="I75" s="13" t="s">
        <v>84</v>
      </c>
      <c r="J75" s="11">
        <f t="shared" si="25"/>
        <v>722215.54072260892</v>
      </c>
    </row>
    <row r="76" spans="9:10" x14ac:dyDescent="0.2">
      <c r="I76" s="13" t="s">
        <v>85</v>
      </c>
      <c r="J76" s="11">
        <f t="shared" si="25"/>
        <v>723665.32527470344</v>
      </c>
    </row>
    <row r="77" spans="9:10" x14ac:dyDescent="0.2">
      <c r="I77" s="13" t="s">
        <v>86</v>
      </c>
      <c r="J77" s="11">
        <f t="shared" si="25"/>
        <v>725118.02014252637</v>
      </c>
    </row>
    <row r="78" spans="9:10" x14ac:dyDescent="0.2">
      <c r="I78" s="13" t="s">
        <v>87</v>
      </c>
      <c r="J78" s="11">
        <f t="shared" si="25"/>
        <v>726573.63116828213</v>
      </c>
    </row>
    <row r="79" spans="9:10" x14ac:dyDescent="0.2">
      <c r="I79" s="13" t="s">
        <v>88</v>
      </c>
      <c r="J79" s="11">
        <f>J78*(1+$G$20)</f>
        <v>729260.41920580424</v>
      </c>
    </row>
    <row r="80" spans="9:10" x14ac:dyDescent="0.2">
      <c r="I80" s="13" t="s">
        <v>89</v>
      </c>
      <c r="J80" s="11">
        <f t="shared" ref="J80:J90" si="26">J79*(1+$G$20)</f>
        <v>731957.14268503361</v>
      </c>
    </row>
    <row r="81" spans="9:10" x14ac:dyDescent="0.2">
      <c r="I81" s="13" t="s">
        <v>90</v>
      </c>
      <c r="J81" s="11">
        <f t="shared" si="26"/>
        <v>734663.83834612276</v>
      </c>
    </row>
    <row r="82" spans="9:10" x14ac:dyDescent="0.2">
      <c r="I82" s="13" t="s">
        <v>91</v>
      </c>
      <c r="J82" s="11">
        <f t="shared" si="26"/>
        <v>737380.54306508496</v>
      </c>
    </row>
    <row r="83" spans="9:10" x14ac:dyDescent="0.2">
      <c r="I83" s="13" t="s">
        <v>92</v>
      </c>
      <c r="J83" s="11">
        <f t="shared" si="26"/>
        <v>740107.29385429702</v>
      </c>
    </row>
    <row r="84" spans="9:10" x14ac:dyDescent="0.2">
      <c r="I84" s="13" t="s">
        <v>93</v>
      </c>
      <c r="J84" s="11">
        <f t="shared" si="26"/>
        <v>742844.12786300329</v>
      </c>
    </row>
    <row r="85" spans="9:10" x14ac:dyDescent="0.2">
      <c r="I85" s="13" t="s">
        <v>94</v>
      </c>
      <c r="J85" s="11">
        <f t="shared" si="26"/>
        <v>745591.08237782179</v>
      </c>
    </row>
    <row r="86" spans="9:10" x14ac:dyDescent="0.2">
      <c r="I86" s="13" t="s">
        <v>95</v>
      </c>
      <c r="J86" s="11">
        <f t="shared" si="26"/>
        <v>748348.1948232525</v>
      </c>
    </row>
    <row r="87" spans="9:10" x14ac:dyDescent="0.2">
      <c r="I87" s="13" t="s">
        <v>96</v>
      </c>
      <c r="J87" s="11">
        <f t="shared" si="26"/>
        <v>751115.50276218681</v>
      </c>
    </row>
    <row r="88" spans="9:10" x14ac:dyDescent="0.2">
      <c r="I88" s="13" t="s">
        <v>97</v>
      </c>
      <c r="J88" s="11">
        <f t="shared" si="26"/>
        <v>753893.04389641958</v>
      </c>
    </row>
    <row r="89" spans="9:10" x14ac:dyDescent="0.2">
      <c r="I89" s="13" t="s">
        <v>98</v>
      </c>
      <c r="J89" s="11">
        <f t="shared" si="26"/>
        <v>756680.85606716271</v>
      </c>
    </row>
    <row r="90" spans="9:10" x14ac:dyDescent="0.2">
      <c r="I90" s="13" t="s">
        <v>99</v>
      </c>
      <c r="J90" s="11">
        <f t="shared" si="26"/>
        <v>759478.97725556069</v>
      </c>
    </row>
  </sheetData>
  <mergeCells count="1">
    <mergeCell ref="AI20:AQ20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6318-595C-8D44-BE80-E1AE09DFD501}">
  <dimension ref="A2:AE90"/>
  <sheetViews>
    <sheetView workbookViewId="0">
      <selection activeCell="I13" sqref="I13"/>
    </sheetView>
  </sheetViews>
  <sheetFormatPr baseColWidth="10" defaultRowHeight="16" x14ac:dyDescent="0.2"/>
  <cols>
    <col min="1" max="1" width="12.1640625" bestFit="1" customWidth="1"/>
  </cols>
  <sheetData>
    <row r="2" spans="1:31" x14ac:dyDescent="0.2">
      <c r="A2" s="1" t="s">
        <v>7</v>
      </c>
      <c r="B2" s="1" t="s">
        <v>8</v>
      </c>
      <c r="C2" s="1" t="s">
        <v>9</v>
      </c>
      <c r="D2" s="1" t="s">
        <v>10</v>
      </c>
      <c r="F2" s="1" t="s">
        <v>101</v>
      </c>
      <c r="U2" t="s">
        <v>109</v>
      </c>
      <c r="V2" t="s">
        <v>108</v>
      </c>
      <c r="W2" t="s">
        <v>102</v>
      </c>
      <c r="Y2" t="s">
        <v>103</v>
      </c>
      <c r="Z2" t="s">
        <v>105</v>
      </c>
      <c r="AB2" t="s">
        <v>106</v>
      </c>
      <c r="AC2" t="s">
        <v>107</v>
      </c>
      <c r="AD2" t="s">
        <v>104</v>
      </c>
    </row>
    <row r="3" spans="1:31" x14ac:dyDescent="0.2">
      <c r="A3" s="14">
        <f>A10/(D10+1)</f>
        <v>5035.0444220553209</v>
      </c>
      <c r="B3" s="2">
        <v>44075</v>
      </c>
      <c r="C3" s="3" t="s">
        <v>6</v>
      </c>
      <c r="D3" s="1"/>
      <c r="F3">
        <v>2020</v>
      </c>
      <c r="G3" s="16">
        <f>AD6</f>
        <v>-5.8277777777777609E-2</v>
      </c>
      <c r="I3" s="13" t="s">
        <v>12</v>
      </c>
      <c r="J3" s="11">
        <f>A33</f>
        <v>177881.95598690817</v>
      </c>
      <c r="T3">
        <v>2017</v>
      </c>
      <c r="U3" s="11">
        <v>1.31</v>
      </c>
      <c r="V3" s="11">
        <v>4.2999999999999997E-2</v>
      </c>
      <c r="W3" s="11">
        <v>0.152</v>
      </c>
      <c r="X3" s="11"/>
      <c r="Y3" s="11">
        <f t="shared" ref="Y3:Y13" si="0">U3*W3</f>
        <v>0.19911999999999999</v>
      </c>
      <c r="Z3" s="11">
        <v>0.30599999999999999</v>
      </c>
      <c r="AA3" s="11"/>
      <c r="AB3" s="11">
        <f t="shared" ref="AB3:AB13" si="1">U3*Z3</f>
        <v>0.40085999999999999</v>
      </c>
      <c r="AC3" s="11">
        <f>Y3+AB3</f>
        <v>0.59997999999999996</v>
      </c>
      <c r="AD3" s="11"/>
      <c r="AE3" s="11"/>
    </row>
    <row r="4" spans="1:31" x14ac:dyDescent="0.2">
      <c r="A4" s="14">
        <f>A11/(D11+1)</f>
        <v>4470.0458463949844</v>
      </c>
      <c r="B4" s="2">
        <v>44076</v>
      </c>
      <c r="C4" s="3" t="s">
        <v>0</v>
      </c>
      <c r="D4" s="1"/>
      <c r="F4">
        <v>2021</v>
      </c>
      <c r="G4" s="16">
        <f t="shared" ref="G4:G10" si="2">AD7</f>
        <v>-3.8636363636363788E-2</v>
      </c>
      <c r="I4" s="13" t="s">
        <v>13</v>
      </c>
      <c r="J4" s="11">
        <f>J3*(1+$G$13)</f>
        <v>176994.1033518067</v>
      </c>
      <c r="T4">
        <v>2018</v>
      </c>
      <c r="U4" s="11">
        <f>U3*(1+V3)</f>
        <v>1.36633</v>
      </c>
      <c r="V4" s="11">
        <v>1E-3</v>
      </c>
      <c r="W4" s="11">
        <v>0.12</v>
      </c>
      <c r="X4" s="11">
        <f>(W4-W3)/W3</f>
        <v>-0.2105263157894737</v>
      </c>
      <c r="Y4" s="11">
        <f t="shared" si="0"/>
        <v>0.16395960000000001</v>
      </c>
      <c r="Z4" s="11">
        <v>0.246</v>
      </c>
      <c r="AA4" s="11">
        <f>(Z4-Z3)/Z3</f>
        <v>-0.19607843137254902</v>
      </c>
      <c r="AB4" s="11">
        <f t="shared" si="1"/>
        <v>0.33611718000000002</v>
      </c>
      <c r="AC4" s="11">
        <f>Y4+AB4</f>
        <v>0.50007678</v>
      </c>
      <c r="AD4" s="11">
        <f t="shared" ref="AD4:AD5" si="3">(AC4-AC3)/AC3</f>
        <v>-0.16651091703056764</v>
      </c>
      <c r="AE4" s="11"/>
    </row>
    <row r="5" spans="1:31" x14ac:dyDescent="0.2">
      <c r="A5" s="14">
        <f>A12/(D12+1)</f>
        <v>6122.7975490196077</v>
      </c>
      <c r="B5" s="2">
        <v>44077</v>
      </c>
      <c r="C5" s="3" t="s">
        <v>1</v>
      </c>
      <c r="D5" s="11">
        <f>ROUND(AVERAGE(D12,D19),2)</f>
        <v>-0.01</v>
      </c>
      <c r="F5">
        <v>2022</v>
      </c>
      <c r="G5" s="16">
        <f t="shared" si="2"/>
        <v>-3.6519153281906972E-3</v>
      </c>
      <c r="I5" s="13" t="s">
        <v>14</v>
      </c>
      <c r="J5" s="11">
        <f t="shared" ref="J5:J6" si="4">J4*(1+$G$13)</f>
        <v>176110.68220778753</v>
      </c>
      <c r="T5">
        <v>2019</v>
      </c>
      <c r="U5" s="11">
        <f>U4*(1+V4)</f>
        <v>1.3676963299999998</v>
      </c>
      <c r="V5" s="11">
        <v>7.1999999999999995E-2</v>
      </c>
      <c r="W5" s="11">
        <v>7.1999999999999995E-2</v>
      </c>
      <c r="X5" s="11">
        <f t="shared" ref="X5:X7" si="5">(W5-W4)/W4</f>
        <v>-0.4</v>
      </c>
      <c r="Y5" s="11">
        <f t="shared" si="0"/>
        <v>9.8474135759999984E-2</v>
      </c>
      <c r="Z5" s="11">
        <v>0.216</v>
      </c>
      <c r="AA5" s="11">
        <f t="shared" ref="AA5:AA7" si="6">(Z5-Z4)/Z4</f>
        <v>-0.12195121951219512</v>
      </c>
      <c r="AB5" s="11">
        <f t="shared" si="1"/>
        <v>0.29542240727999997</v>
      </c>
      <c r="AC5" s="11">
        <f>Y5+AB5</f>
        <v>0.39389654303999994</v>
      </c>
      <c r="AD5" s="11">
        <f t="shared" si="3"/>
        <v>-0.21232786885245913</v>
      </c>
      <c r="AE5" s="11"/>
    </row>
    <row r="6" spans="1:31" x14ac:dyDescent="0.2">
      <c r="A6" s="14">
        <f>A13/(D13+1)</f>
        <v>6942.2461864406778</v>
      </c>
      <c r="B6" s="2">
        <v>44078</v>
      </c>
      <c r="C6" s="3" t="s">
        <v>2</v>
      </c>
      <c r="D6" s="11">
        <f t="shared" ref="D6:D11" si="7">ROUND(AVERAGE(D13,D20),2)</f>
        <v>0.23</v>
      </c>
      <c r="F6">
        <v>2023</v>
      </c>
      <c r="G6" s="16">
        <f t="shared" si="2"/>
        <v>-6.1827393446020826E-2</v>
      </c>
      <c r="I6" s="13" t="s">
        <v>15</v>
      </c>
      <c r="J6" s="11">
        <f t="shared" si="4"/>
        <v>175231.67043618765</v>
      </c>
      <c r="T6">
        <v>2020</v>
      </c>
      <c r="U6" s="11">
        <f>U5*(1+V5)</f>
        <v>1.4661704657599999</v>
      </c>
      <c r="V6" s="11">
        <v>3.5000000000000003E-2</v>
      </c>
      <c r="W6" s="11">
        <v>5.8000000000000003E-2</v>
      </c>
      <c r="X6" s="11">
        <f t="shared" si="5"/>
        <v>-0.19444444444444434</v>
      </c>
      <c r="Y6" s="11">
        <f t="shared" si="0"/>
        <v>8.5037887014079994E-2</v>
      </c>
      <c r="Z6" s="11">
        <v>0.19500000000000001</v>
      </c>
      <c r="AA6" s="11">
        <f t="shared" si="6"/>
        <v>-9.7222222222222182E-2</v>
      </c>
      <c r="AB6" s="11">
        <f t="shared" si="1"/>
        <v>0.28590324082320001</v>
      </c>
      <c r="AC6" s="11">
        <f>Y6+AB6</f>
        <v>0.37094112783728</v>
      </c>
      <c r="AD6" s="11">
        <f>(AC6-AC5)/AC5</f>
        <v>-5.8277777777777609E-2</v>
      </c>
      <c r="AE6" s="11"/>
    </row>
    <row r="7" spans="1:31" x14ac:dyDescent="0.2">
      <c r="A7" s="14">
        <f t="shared" ref="A7:A10" si="8">A14/(D14+1)</f>
        <v>5947.9264150943391</v>
      </c>
      <c r="B7" s="2">
        <v>44079</v>
      </c>
      <c r="C7" s="3" t="s">
        <v>3</v>
      </c>
      <c r="D7" s="11">
        <f t="shared" si="7"/>
        <v>0</v>
      </c>
      <c r="F7">
        <v>2024</v>
      </c>
      <c r="G7" s="16">
        <f t="shared" si="2"/>
        <v>-4.0164128191658807E-2</v>
      </c>
      <c r="I7" s="13" t="s">
        <v>16</v>
      </c>
      <c r="J7" s="11">
        <f>J6*(1+$G$14)</f>
        <v>174657.23285814372</v>
      </c>
      <c r="T7">
        <v>2021</v>
      </c>
      <c r="U7" s="11">
        <f>U6*(1+V6)</f>
        <v>1.5174864320615997</v>
      </c>
      <c r="V7" s="11">
        <v>0.154</v>
      </c>
      <c r="W7" s="11">
        <v>4.2999999999999997E-2</v>
      </c>
      <c r="X7" s="11">
        <f t="shared" si="5"/>
        <v>-0.25862068965517249</v>
      </c>
      <c r="Y7" s="11">
        <f t="shared" si="0"/>
        <v>6.5251916578648789E-2</v>
      </c>
      <c r="Z7" s="11">
        <v>0.192</v>
      </c>
      <c r="AA7" s="11">
        <f t="shared" si="6"/>
        <v>-1.5384615384615398E-2</v>
      </c>
      <c r="AB7" s="11">
        <f t="shared" si="1"/>
        <v>0.29135739495582713</v>
      </c>
      <c r="AC7" s="11">
        <f>Y7+AB7</f>
        <v>0.35660931153447595</v>
      </c>
      <c r="AD7" s="11">
        <f>(AC7-AC6)/AC6</f>
        <v>-3.8636363636363788E-2</v>
      </c>
      <c r="AE7" s="11"/>
    </row>
    <row r="8" spans="1:31" x14ac:dyDescent="0.2">
      <c r="A8" s="14">
        <f t="shared" si="8"/>
        <v>4059.6545454545449</v>
      </c>
      <c r="B8" s="2">
        <v>44080</v>
      </c>
      <c r="C8" s="3" t="s">
        <v>4</v>
      </c>
      <c r="D8" s="11">
        <f t="shared" si="7"/>
        <v>7.0000000000000007E-2</v>
      </c>
      <c r="F8">
        <v>2025</v>
      </c>
      <c r="G8" s="16">
        <f t="shared" si="2"/>
        <v>-2.1293526969872672E-2</v>
      </c>
      <c r="I8" s="13" t="s">
        <v>17</v>
      </c>
      <c r="J8" s="11">
        <f t="shared" ref="J8:J18" si="9">J7*(1+$G$14)</f>
        <v>174084.67837880133</v>
      </c>
      <c r="P8" s="1"/>
      <c r="Q8" s="1"/>
      <c r="T8">
        <v>2022</v>
      </c>
      <c r="U8" s="11">
        <f t="shared" ref="U8:U12" si="10">U7*(1+V7)</f>
        <v>1.751179342599086</v>
      </c>
      <c r="V8" s="11">
        <f>AVERAGE(V3:V7)</f>
        <v>6.0999999999999999E-2</v>
      </c>
      <c r="W8" s="11">
        <f>W7*(1+X8)</f>
        <v>3.1566391913692274E-2</v>
      </c>
      <c r="X8" s="11">
        <f>AVERAGE(X4:X7)</f>
        <v>-0.26589786247227265</v>
      </c>
      <c r="Y8" s="11">
        <f t="shared" si="0"/>
        <v>5.5278413439644743E-2</v>
      </c>
      <c r="Z8" s="11">
        <f>Z7*(1+AA8)</f>
        <v>0.17132944855240409</v>
      </c>
      <c r="AA8" s="11">
        <f>AVERAGE(AA4:AA7)</f>
        <v>-0.10765912212289543</v>
      </c>
      <c r="AB8" s="11">
        <f t="shared" si="1"/>
        <v>0.30002859108386293</v>
      </c>
      <c r="AC8" s="11">
        <f t="shared" ref="AC8:AC13" si="11">Y8+AB8</f>
        <v>0.35530700452350766</v>
      </c>
      <c r="AD8" s="11">
        <f t="shared" ref="AD8:AD13" si="12">(AC8-AC7)/AC7</f>
        <v>-3.6519153281906972E-3</v>
      </c>
      <c r="AE8" s="11"/>
    </row>
    <row r="9" spans="1:31" x14ac:dyDescent="0.2">
      <c r="A9" s="14">
        <f t="shared" si="8"/>
        <v>5783.1661904761895</v>
      </c>
      <c r="B9" s="2">
        <v>44081</v>
      </c>
      <c r="C9" s="3" t="s">
        <v>5</v>
      </c>
      <c r="D9" s="11">
        <f t="shared" si="7"/>
        <v>-7.0000000000000007E-2</v>
      </c>
      <c r="F9">
        <v>2026</v>
      </c>
      <c r="G9" s="16">
        <f t="shared" si="2"/>
        <v>-3.0077756624823534E-2</v>
      </c>
      <c r="I9" s="13" t="s">
        <v>18</v>
      </c>
      <c r="J9" s="11">
        <f t="shared" si="9"/>
        <v>173514.0008250603</v>
      </c>
      <c r="P9" s="1"/>
      <c r="Q9" s="2"/>
      <c r="T9">
        <v>2023</v>
      </c>
      <c r="U9" s="11">
        <f t="shared" si="10"/>
        <v>1.8580012824976302</v>
      </c>
      <c r="V9" s="11">
        <f t="shared" ref="V9:V12" si="13">AVERAGE(V4:V8)</f>
        <v>6.4600000000000005E-2</v>
      </c>
      <c r="W9" s="11">
        <f t="shared" ref="W9:W12" si="14">W8*(1+X9)</f>
        <v>2.2735985792015329E-2</v>
      </c>
      <c r="X9" s="11">
        <f>AVERAGE(X5:X8)</f>
        <v>-0.27974074914297237</v>
      </c>
      <c r="Y9" s="11">
        <f t="shared" si="0"/>
        <v>4.224349076041238E-2</v>
      </c>
      <c r="Z9" s="11">
        <f t="shared" ref="Z9:Z13" si="15">Z8*(1+AA9)</f>
        <v>0.15667147840123438</v>
      </c>
      <c r="AA9" s="11">
        <f t="shared" ref="AA9:AA13" si="16">AVERAGE(AA5:AA8)</f>
        <v>-8.5554294810482032E-2</v>
      </c>
      <c r="AB9" s="11">
        <f t="shared" si="1"/>
        <v>0.29109580780029326</v>
      </c>
      <c r="AC9" s="11">
        <f t="shared" si="11"/>
        <v>0.33333929856070565</v>
      </c>
      <c r="AD9" s="11">
        <f t="shared" si="12"/>
        <v>-6.1827393446020826E-2</v>
      </c>
      <c r="AE9" s="11"/>
    </row>
    <row r="10" spans="1:31" x14ac:dyDescent="0.2">
      <c r="A10" s="14">
        <f t="shared" si="8"/>
        <v>5337.1470873786402</v>
      </c>
      <c r="B10" s="2">
        <v>44082</v>
      </c>
      <c r="C10" s="3" t="s">
        <v>6</v>
      </c>
      <c r="D10" s="11">
        <f t="shared" si="7"/>
        <v>0.06</v>
      </c>
      <c r="F10">
        <v>2027</v>
      </c>
      <c r="G10" s="16">
        <f t="shared" si="2"/>
        <v>-1.3538390605023692E-2</v>
      </c>
      <c r="I10" s="13" t="s">
        <v>19</v>
      </c>
      <c r="J10" s="11">
        <f t="shared" si="9"/>
        <v>172945.19404405687</v>
      </c>
      <c r="P10" s="1"/>
      <c r="Q10" s="2"/>
      <c r="T10">
        <v>2024</v>
      </c>
      <c r="U10" s="11">
        <f t="shared" si="10"/>
        <v>1.9780281653469771</v>
      </c>
      <c r="V10" s="11">
        <f t="shared" si="13"/>
        <v>7.732E-2</v>
      </c>
      <c r="W10" s="11">
        <f t="shared" si="14"/>
        <v>1.705935724876393E-2</v>
      </c>
      <c r="X10" s="11">
        <f t="shared" ref="X10:X13" si="17">AVERAGE(X6:X9)</f>
        <v>-0.24967593642871544</v>
      </c>
      <c r="Y10" s="11">
        <f t="shared" si="0"/>
        <v>3.374388912077117E-2</v>
      </c>
      <c r="Z10" s="11">
        <f t="shared" si="15"/>
        <v>0.14469315055027007</v>
      </c>
      <c r="AA10" s="11">
        <f t="shared" si="16"/>
        <v>-7.6455063635053763E-2</v>
      </c>
      <c r="AB10" s="11">
        <f t="shared" si="1"/>
        <v>0.28620712712122465</v>
      </c>
      <c r="AC10" s="11">
        <f t="shared" si="11"/>
        <v>0.31995101624199584</v>
      </c>
      <c r="AD10" s="11">
        <f t="shared" si="12"/>
        <v>-4.0164128191658807E-2</v>
      </c>
      <c r="AE10" s="11"/>
    </row>
    <row r="11" spans="1:31" x14ac:dyDescent="0.2">
      <c r="A11" s="14">
        <f>A18/(D18+1)</f>
        <v>4917.0504310344832</v>
      </c>
      <c r="B11" s="2">
        <v>44083</v>
      </c>
      <c r="C11" s="3" t="s">
        <v>0</v>
      </c>
      <c r="D11" s="11">
        <f t="shared" si="7"/>
        <v>0.1</v>
      </c>
      <c r="I11" s="13" t="s">
        <v>20</v>
      </c>
      <c r="J11" s="11">
        <f t="shared" si="9"/>
        <v>172378.25190309735</v>
      </c>
      <c r="P11" s="1"/>
      <c r="Q11" s="2"/>
      <c r="T11">
        <v>2025</v>
      </c>
      <c r="U11" s="11">
        <f t="shared" si="10"/>
        <v>2.1309693030916055</v>
      </c>
      <c r="V11" s="11">
        <f t="shared" si="13"/>
        <v>7.8383999999999995E-2</v>
      </c>
      <c r="W11" s="11">
        <f t="shared" si="14"/>
        <v>1.256449281452132E-2</v>
      </c>
      <c r="X11" s="11">
        <f t="shared" si="17"/>
        <v>-0.26348380942478322</v>
      </c>
      <c r="Y11" s="11">
        <f t="shared" si="0"/>
        <v>2.6774548496659983E-2</v>
      </c>
      <c r="Z11" s="11">
        <f t="shared" si="15"/>
        <v>0.13438184291838137</v>
      </c>
      <c r="AA11" s="11">
        <f t="shared" si="16"/>
        <v>-7.1263273988261655E-2</v>
      </c>
      <c r="AB11" s="11">
        <f t="shared" si="1"/>
        <v>0.28636358215194874</v>
      </c>
      <c r="AC11" s="11">
        <f t="shared" si="11"/>
        <v>0.31313813064860874</v>
      </c>
      <c r="AD11" s="11">
        <f t="shared" si="12"/>
        <v>-2.1293526969872672E-2</v>
      </c>
      <c r="AE11" s="11"/>
    </row>
    <row r="12" spans="1:31" x14ac:dyDescent="0.2">
      <c r="A12" s="20">
        <v>6245.2534999999998</v>
      </c>
      <c r="B12" s="2">
        <v>44084</v>
      </c>
      <c r="C12" s="3" t="s">
        <v>1</v>
      </c>
      <c r="D12" s="11">
        <f>ROUND(AVERAGE(D19,D26),2)</f>
        <v>0.02</v>
      </c>
      <c r="F12" s="1" t="s">
        <v>100</v>
      </c>
      <c r="G12" s="11"/>
      <c r="I12" s="13" t="s">
        <v>21</v>
      </c>
      <c r="J12" s="11">
        <f t="shared" si="9"/>
        <v>171813.16828959197</v>
      </c>
      <c r="P12" s="1"/>
      <c r="Q12" s="2"/>
      <c r="T12">
        <v>2026</v>
      </c>
      <c r="U12" s="11">
        <f t="shared" si="10"/>
        <v>2.2980032009451379</v>
      </c>
      <c r="V12" s="11">
        <f t="shared" si="13"/>
        <v>8.7060800000000008E-2</v>
      </c>
      <c r="W12" s="11">
        <f t="shared" si="14"/>
        <v>9.238676725910569E-3</v>
      </c>
      <c r="X12" s="11">
        <f t="shared" si="17"/>
        <v>-0.26469958936718591</v>
      </c>
      <c r="Y12" s="11">
        <f t="shared" si="0"/>
        <v>2.1230508688639835E-2</v>
      </c>
      <c r="Z12" s="11">
        <f t="shared" si="15"/>
        <v>0.12292808354669996</v>
      </c>
      <c r="AA12" s="11">
        <f>AVERAGE(AA8:AA11)</f>
        <v>-8.5232938639173222E-2</v>
      </c>
      <c r="AB12" s="11">
        <f t="shared" si="1"/>
        <v>0.28248912947636784</v>
      </c>
      <c r="AC12" s="11">
        <f t="shared" si="11"/>
        <v>0.30371963816500769</v>
      </c>
      <c r="AD12" s="11">
        <f t="shared" si="12"/>
        <v>-3.0077756624823534E-2</v>
      </c>
      <c r="AE12" s="11"/>
    </row>
    <row r="13" spans="1:31" x14ac:dyDescent="0.2">
      <c r="A13" s="20">
        <v>8191.8504999999996</v>
      </c>
      <c r="B13" s="2">
        <v>44085</v>
      </c>
      <c r="C13" s="3" t="s">
        <v>2</v>
      </c>
      <c r="D13" s="11">
        <f t="shared" ref="D13:D18" si="18">ROUND(AVERAGE(D20,D27),2)</f>
        <v>0.18</v>
      </c>
      <c r="F13">
        <v>2020</v>
      </c>
      <c r="G13" s="16">
        <f t="shared" ref="G13:G20" si="19">POWER(1+G3, 1/12)-1</f>
        <v>-4.9912461900678551E-3</v>
      </c>
      <c r="I13" s="13" t="s">
        <v>22</v>
      </c>
      <c r="J13" s="11">
        <f t="shared" si="9"/>
        <v>171249.93711098906</v>
      </c>
      <c r="P13" s="1"/>
      <c r="Q13" s="2"/>
      <c r="T13">
        <v>2027</v>
      </c>
      <c r="U13" s="11">
        <f>U12*(1+V12)</f>
        <v>2.498069198021982</v>
      </c>
      <c r="V13" s="11">
        <f>AVERAGE(V8:V12)</f>
        <v>7.3672959999999996E-2</v>
      </c>
      <c r="W13" s="11">
        <f>W12*(1+X13)</f>
        <v>6.795970404727676E-3</v>
      </c>
      <c r="X13" s="11">
        <f t="shared" si="17"/>
        <v>-0.26440002109091421</v>
      </c>
      <c r="Y13" s="11">
        <f t="shared" si="0"/>
        <v>1.697680433871919E-2</v>
      </c>
      <c r="Z13" s="11">
        <f t="shared" si="15"/>
        <v>0.11313976368396307</v>
      </c>
      <c r="AA13" s="11">
        <f t="shared" si="16"/>
        <v>-7.9626392768242668E-2</v>
      </c>
      <c r="AB13" s="11">
        <f t="shared" si="1"/>
        <v>0.28263095873039418</v>
      </c>
      <c r="AC13" s="11">
        <f t="shared" si="11"/>
        <v>0.29960776306911335</v>
      </c>
      <c r="AD13" s="11">
        <f t="shared" si="12"/>
        <v>-1.3538390605023692E-2</v>
      </c>
      <c r="AE13" s="11"/>
    </row>
    <row r="14" spans="1:31" x14ac:dyDescent="0.2">
      <c r="A14" s="20">
        <v>6304.8019999999997</v>
      </c>
      <c r="B14" s="2">
        <v>44086</v>
      </c>
      <c r="C14" s="3" t="s">
        <v>3</v>
      </c>
      <c r="D14" s="11">
        <f t="shared" si="18"/>
        <v>0.06</v>
      </c>
      <c r="F14">
        <v>2021</v>
      </c>
      <c r="G14" s="16">
        <f t="shared" si="19"/>
        <v>-3.2781607149783287E-3</v>
      </c>
      <c r="I14" s="13" t="s">
        <v>23</v>
      </c>
      <c r="J14" s="11">
        <f t="shared" si="9"/>
        <v>170688.55229470931</v>
      </c>
      <c r="P14" s="1"/>
      <c r="Q14" s="2"/>
      <c r="V14" s="3"/>
    </row>
    <row r="15" spans="1:31" x14ac:dyDescent="0.2">
      <c r="A15" s="20">
        <v>4465.62</v>
      </c>
      <c r="B15" s="2">
        <v>44087</v>
      </c>
      <c r="C15" s="3" t="s">
        <v>4</v>
      </c>
      <c r="D15" s="11">
        <f t="shared" si="18"/>
        <v>0.1</v>
      </c>
      <c r="F15">
        <v>2022</v>
      </c>
      <c r="G15" s="16">
        <f t="shared" si="19"/>
        <v>-3.0483684864834881E-4</v>
      </c>
      <c r="I15" s="13" t="s">
        <v>24</v>
      </c>
      <c r="J15" s="11">
        <f t="shared" si="9"/>
        <v>170129.00778808029</v>
      </c>
      <c r="P15" s="1"/>
      <c r="Q15" s="2"/>
      <c r="V15" s="3"/>
    </row>
    <row r="16" spans="1:31" x14ac:dyDescent="0.2">
      <c r="A16" s="20">
        <v>6072.3244999999997</v>
      </c>
      <c r="B16" s="2">
        <v>44088</v>
      </c>
      <c r="C16" s="3" t="s">
        <v>5</v>
      </c>
      <c r="D16" s="11">
        <f t="shared" si="18"/>
        <v>0.05</v>
      </c>
      <c r="F16">
        <v>2023</v>
      </c>
      <c r="G16" s="16">
        <f t="shared" si="19"/>
        <v>-5.3043263970852239E-3</v>
      </c>
      <c r="I16" s="13" t="s">
        <v>25</v>
      </c>
      <c r="J16" s="11">
        <f t="shared" si="9"/>
        <v>169571.29755827115</v>
      </c>
      <c r="P16" s="1"/>
      <c r="Q16" s="2"/>
      <c r="V16" s="3"/>
    </row>
    <row r="17" spans="1:22" x14ac:dyDescent="0.2">
      <c r="A17" s="20">
        <v>5497.2614999999996</v>
      </c>
      <c r="B17" s="2">
        <v>44089</v>
      </c>
      <c r="C17" s="3" t="s">
        <v>6</v>
      </c>
      <c r="D17" s="11">
        <f t="shared" si="18"/>
        <v>0.03</v>
      </c>
      <c r="F17">
        <v>2024</v>
      </c>
      <c r="G17" s="16">
        <f t="shared" si="19"/>
        <v>-3.4102531661368563E-3</v>
      </c>
      <c r="I17" s="13" t="s">
        <v>26</v>
      </c>
      <c r="J17" s="11">
        <f t="shared" si="9"/>
        <v>169015.41559222771</v>
      </c>
      <c r="P17" s="1"/>
      <c r="Q17" s="2"/>
      <c r="V17" s="3"/>
    </row>
    <row r="18" spans="1:22" x14ac:dyDescent="0.2">
      <c r="A18" s="20">
        <v>5703.7785000000003</v>
      </c>
      <c r="B18" s="2">
        <v>44090</v>
      </c>
      <c r="C18" s="3" t="s">
        <v>0</v>
      </c>
      <c r="D18" s="11">
        <f t="shared" si="18"/>
        <v>0.16</v>
      </c>
      <c r="F18">
        <v>2025</v>
      </c>
      <c r="G18" s="16">
        <f t="shared" si="19"/>
        <v>-1.7920178040861101E-3</v>
      </c>
      <c r="I18" s="13" t="s">
        <v>27</v>
      </c>
      <c r="J18" s="11">
        <f t="shared" si="9"/>
        <v>168461.35589660754</v>
      </c>
      <c r="P18" s="1"/>
      <c r="Q18" s="2"/>
      <c r="V18" s="3"/>
    </row>
    <row r="19" spans="1:22" x14ac:dyDescent="0.2">
      <c r="A19" s="20">
        <v>5974.6135000000004</v>
      </c>
      <c r="B19" s="2">
        <v>44091</v>
      </c>
      <c r="C19" s="3" t="s">
        <v>1</v>
      </c>
      <c r="D19" s="5">
        <f>(A19-A12)/A12</f>
        <v>-4.3335310568257866E-2</v>
      </c>
      <c r="F19">
        <v>2026</v>
      </c>
      <c r="G19" s="16">
        <f t="shared" si="19"/>
        <v>-2.5417120466317833E-3</v>
      </c>
      <c r="I19" s="13" t="s">
        <v>28</v>
      </c>
      <c r="J19" s="11">
        <f>J18*(1+$G$15)</f>
        <v>168410.00266775698</v>
      </c>
      <c r="P19" s="1"/>
      <c r="Q19" s="2"/>
      <c r="V19" s="3"/>
    </row>
    <row r="20" spans="1:22" x14ac:dyDescent="0.2">
      <c r="A20" s="20">
        <v>10494.675499999999</v>
      </c>
      <c r="B20" s="2">
        <v>44092</v>
      </c>
      <c r="C20" s="3" t="s">
        <v>2</v>
      </c>
      <c r="D20" s="6">
        <f>(A20-A13)/A13</f>
        <v>0.28111169753403092</v>
      </c>
      <c r="F20">
        <v>2027</v>
      </c>
      <c r="G20" s="16">
        <f t="shared" si="19"/>
        <v>-1.135260957094375E-3</v>
      </c>
      <c r="I20" s="13" t="s">
        <v>29</v>
      </c>
      <c r="J20" s="11">
        <f t="shared" ref="J20:J30" si="20">J19*(1+$G$15)</f>
        <v>168358.66509326288</v>
      </c>
      <c r="P20" s="1"/>
      <c r="Q20" s="2"/>
      <c r="V20" s="3"/>
    </row>
    <row r="21" spans="1:22" x14ac:dyDescent="0.2">
      <c r="A21" s="20">
        <v>5933.2115000000003</v>
      </c>
      <c r="B21" s="2">
        <v>44093</v>
      </c>
      <c r="C21" s="3" t="s">
        <v>3</v>
      </c>
      <c r="D21" s="7">
        <f t="shared" ref="D21:D32" si="21">(A21-A14)/A14</f>
        <v>-5.8937695426438348E-2</v>
      </c>
      <c r="I21" s="13" t="s">
        <v>30</v>
      </c>
      <c r="J21" s="11">
        <f t="shared" si="20"/>
        <v>168307.3431683532</v>
      </c>
      <c r="P21" s="1"/>
      <c r="Q21" s="2"/>
      <c r="V21" s="3"/>
    </row>
    <row r="22" spans="1:22" x14ac:dyDescent="0.2">
      <c r="A22" s="20">
        <v>4649.25</v>
      </c>
      <c r="B22" s="2">
        <v>44094</v>
      </c>
      <c r="C22" s="3" t="s">
        <v>4</v>
      </c>
      <c r="D22" s="8">
        <f>(A22-A15)/A15</f>
        <v>4.1120829806387489E-2</v>
      </c>
      <c r="I22" s="13" t="s">
        <v>31</v>
      </c>
      <c r="J22" s="11">
        <f t="shared" si="20"/>
        <v>168256.03688825737</v>
      </c>
      <c r="P22" s="1"/>
      <c r="Q22" s="2"/>
      <c r="V22" s="3"/>
    </row>
    <row r="23" spans="1:22" x14ac:dyDescent="0.2">
      <c r="A23" s="20">
        <v>4940.8235000000004</v>
      </c>
      <c r="B23" s="2">
        <v>44095</v>
      </c>
      <c r="C23" s="3" t="s">
        <v>5</v>
      </c>
      <c r="D23" s="9">
        <f t="shared" si="21"/>
        <v>-0.18633737376848014</v>
      </c>
      <c r="I23" s="13" t="s">
        <v>32</v>
      </c>
      <c r="J23" s="11">
        <f t="shared" si="20"/>
        <v>168204.7462482063</v>
      </c>
      <c r="M23" s="1"/>
      <c r="N23" s="18"/>
      <c r="O23" s="19"/>
      <c r="P23" s="19"/>
      <c r="Q23" s="18"/>
      <c r="R23" s="19"/>
      <c r="V23" s="3"/>
    </row>
    <row r="24" spans="1:22" x14ac:dyDescent="0.2">
      <c r="A24" s="20">
        <v>5982.2145</v>
      </c>
      <c r="B24" s="2">
        <v>44096</v>
      </c>
      <c r="C24" s="3" t="s">
        <v>6</v>
      </c>
      <c r="D24" s="10">
        <f t="shared" si="21"/>
        <v>8.8217196871569689E-2</v>
      </c>
      <c r="I24" s="13" t="s">
        <v>33</v>
      </c>
      <c r="J24" s="11">
        <f t="shared" si="20"/>
        <v>168153.47124343229</v>
      </c>
      <c r="M24" s="1"/>
      <c r="N24" s="18"/>
      <c r="O24" s="19"/>
      <c r="P24" s="19"/>
      <c r="Q24" s="18"/>
      <c r="R24" s="19"/>
      <c r="V24" s="3"/>
    </row>
    <row r="25" spans="1:22" x14ac:dyDescent="0.2">
      <c r="A25" s="20">
        <v>5961.4269999999997</v>
      </c>
      <c r="B25" s="2">
        <v>44097</v>
      </c>
      <c r="C25" s="3" t="s">
        <v>0</v>
      </c>
      <c r="D25" s="4">
        <f t="shared" si="21"/>
        <v>4.5171547247144908E-2</v>
      </c>
      <c r="I25" s="13" t="s">
        <v>34</v>
      </c>
      <c r="J25" s="11">
        <f t="shared" si="20"/>
        <v>168102.21186916917</v>
      </c>
      <c r="M25" s="1"/>
      <c r="N25" s="18"/>
      <c r="O25" s="19"/>
      <c r="P25" s="19"/>
      <c r="Q25" s="18"/>
      <c r="R25" s="19"/>
      <c r="V25" s="3"/>
    </row>
    <row r="26" spans="1:22" x14ac:dyDescent="0.2">
      <c r="A26" s="20">
        <v>6490.1845000000003</v>
      </c>
      <c r="B26" s="2">
        <v>44098</v>
      </c>
      <c r="C26" s="3" t="s">
        <v>1</v>
      </c>
      <c r="D26" s="5">
        <f t="shared" si="21"/>
        <v>8.6293615478222965E-2</v>
      </c>
      <c r="I26" s="13" t="s">
        <v>35</v>
      </c>
      <c r="J26" s="11">
        <f t="shared" si="20"/>
        <v>168050.96812065216</v>
      </c>
      <c r="M26" s="1"/>
      <c r="N26" s="18"/>
      <c r="O26" s="19"/>
      <c r="P26" s="19"/>
      <c r="Q26" s="18"/>
      <c r="R26" s="19"/>
      <c r="V26" s="3"/>
    </row>
    <row r="27" spans="1:22" x14ac:dyDescent="0.2">
      <c r="A27" s="20">
        <v>11221.3505</v>
      </c>
      <c r="B27" s="2">
        <v>44099</v>
      </c>
      <c r="C27" s="3" t="s">
        <v>2</v>
      </c>
      <c r="D27" s="6">
        <f t="shared" si="21"/>
        <v>6.9242255275067929E-2</v>
      </c>
      <c r="I27" s="13" t="s">
        <v>36</v>
      </c>
      <c r="J27" s="11">
        <f t="shared" si="20"/>
        <v>167999.73999311795</v>
      </c>
      <c r="M27" s="1"/>
      <c r="N27" s="18"/>
      <c r="O27" s="19"/>
      <c r="P27" s="19"/>
      <c r="Q27" s="18"/>
      <c r="R27" s="19"/>
      <c r="V27" s="3"/>
    </row>
    <row r="28" spans="1:22" x14ac:dyDescent="0.2">
      <c r="A28" s="20">
        <v>6961.6054999999997</v>
      </c>
      <c r="B28" s="2">
        <v>44100</v>
      </c>
      <c r="C28" s="3" t="s">
        <v>3</v>
      </c>
      <c r="D28" s="7">
        <f t="shared" si="21"/>
        <v>0.17332839053521001</v>
      </c>
      <c r="I28" s="13" t="s">
        <v>37</v>
      </c>
      <c r="J28" s="11">
        <f t="shared" si="20"/>
        <v>167948.52748180472</v>
      </c>
      <c r="M28" s="1"/>
      <c r="N28" s="18"/>
      <c r="O28" s="19"/>
      <c r="P28" s="19"/>
      <c r="Q28" s="18"/>
      <c r="R28" s="19"/>
      <c r="V28" s="3"/>
    </row>
    <row r="29" spans="1:22" x14ac:dyDescent="0.2">
      <c r="A29" s="20">
        <v>5364.8990000000003</v>
      </c>
      <c r="B29" s="2">
        <v>44101</v>
      </c>
      <c r="C29" s="3" t="s">
        <v>4</v>
      </c>
      <c r="D29" s="8">
        <f t="shared" si="21"/>
        <v>0.15392783782330491</v>
      </c>
      <c r="I29" s="13" t="s">
        <v>38</v>
      </c>
      <c r="J29" s="11">
        <f t="shared" si="20"/>
        <v>167897.33058195203</v>
      </c>
      <c r="M29" s="1"/>
      <c r="N29" s="18"/>
      <c r="O29" s="19"/>
      <c r="P29" s="19"/>
      <c r="Q29" s="18"/>
      <c r="R29" s="19"/>
      <c r="V29" s="3"/>
    </row>
    <row r="30" spans="1:22" x14ac:dyDescent="0.2">
      <c r="A30" s="20">
        <v>6390.6509999999998</v>
      </c>
      <c r="B30" s="2">
        <v>44102</v>
      </c>
      <c r="C30" s="3" t="s">
        <v>5</v>
      </c>
      <c r="D30" s="9">
        <f t="shared" si="21"/>
        <v>0.29343843187274332</v>
      </c>
      <c r="I30" s="13" t="s">
        <v>39</v>
      </c>
      <c r="J30" s="11">
        <f t="shared" si="20"/>
        <v>167846.14928880095</v>
      </c>
      <c r="M30" s="1"/>
      <c r="N30" s="18"/>
      <c r="O30" s="19"/>
      <c r="P30" s="19"/>
      <c r="Q30" s="18"/>
      <c r="R30" s="19"/>
      <c r="V30" s="3"/>
    </row>
    <row r="31" spans="1:22" x14ac:dyDescent="0.2">
      <c r="A31" s="20">
        <v>5788.5069999999996</v>
      </c>
      <c r="B31" s="2">
        <v>44103</v>
      </c>
      <c r="C31" s="3" t="s">
        <v>6</v>
      </c>
      <c r="D31" s="10">
        <f t="shared" si="21"/>
        <v>-3.2380567430338784E-2</v>
      </c>
      <c r="I31" s="13" t="s">
        <v>40</v>
      </c>
      <c r="J31" s="11">
        <f>J30*(1+$G$16)</f>
        <v>166955.83852847925</v>
      </c>
      <c r="M31" s="1"/>
      <c r="N31" s="18"/>
      <c r="O31" s="19"/>
      <c r="P31" s="19"/>
      <c r="Q31" s="18"/>
      <c r="R31" s="19"/>
    </row>
    <row r="32" spans="1:22" x14ac:dyDescent="0.2">
      <c r="A32" s="20">
        <v>7574.82</v>
      </c>
      <c r="B32" s="2">
        <v>44104</v>
      </c>
      <c r="C32" s="3" t="s">
        <v>0</v>
      </c>
      <c r="D32" s="4">
        <f t="shared" si="21"/>
        <v>0.27063872458725069</v>
      </c>
      <c r="I32" s="13" t="s">
        <v>41</v>
      </c>
      <c r="J32" s="11">
        <f t="shared" ref="J32:J42" si="22">J31*(1+$G$16)</f>
        <v>166070.25026702514</v>
      </c>
      <c r="M32" s="1"/>
      <c r="N32" s="18"/>
      <c r="O32" s="19"/>
      <c r="P32" s="19"/>
      <c r="Q32" s="18"/>
      <c r="R32" s="19"/>
    </row>
    <row r="33" spans="1:18" x14ac:dyDescent="0.2">
      <c r="A33" s="15">
        <f>SUM(A3:A32)-A6</f>
        <v>177881.95598690817</v>
      </c>
      <c r="B33" s="2" t="s">
        <v>11</v>
      </c>
      <c r="I33" s="13" t="s">
        <v>42</v>
      </c>
      <c r="J33" s="11">
        <f t="shared" si="22"/>
        <v>165189.35945476321</v>
      </c>
      <c r="M33" s="1"/>
      <c r="N33" s="18"/>
      <c r="O33" s="19"/>
      <c r="P33" s="19"/>
      <c r="Q33" s="18"/>
      <c r="R33" s="19"/>
    </row>
    <row r="34" spans="1:18" x14ac:dyDescent="0.2">
      <c r="I34" s="13" t="s">
        <v>43</v>
      </c>
      <c r="J34" s="11">
        <f t="shared" si="22"/>
        <v>164313.14117488972</v>
      </c>
      <c r="M34" s="1"/>
      <c r="N34" s="18"/>
      <c r="O34" s="19"/>
      <c r="P34" s="19"/>
      <c r="Q34" s="18"/>
      <c r="R34" s="19"/>
    </row>
    <row r="35" spans="1:18" x14ac:dyDescent="0.2">
      <c r="I35" s="13" t="s">
        <v>44</v>
      </c>
      <c r="J35" s="11">
        <f t="shared" si="22"/>
        <v>163441.57064276777</v>
      </c>
      <c r="M35" s="1"/>
      <c r="N35" s="18"/>
      <c r="O35" s="19"/>
      <c r="P35" s="19"/>
      <c r="Q35" s="18"/>
      <c r="R35" s="19"/>
    </row>
    <row r="36" spans="1:18" x14ac:dyDescent="0.2">
      <c r="I36" s="13" t="s">
        <v>45</v>
      </c>
      <c r="J36" s="11">
        <f t="shared" si="22"/>
        <v>162574.62320522626</v>
      </c>
      <c r="M36" s="1"/>
      <c r="N36" s="18"/>
      <c r="O36" s="19"/>
      <c r="P36" s="19"/>
      <c r="Q36" s="18"/>
      <c r="R36" s="19"/>
    </row>
    <row r="37" spans="1:18" x14ac:dyDescent="0.2">
      <c r="I37" s="13" t="s">
        <v>46</v>
      </c>
      <c r="J37" s="11">
        <f t="shared" si="22"/>
        <v>161712.2743398626</v>
      </c>
      <c r="M37" s="1"/>
      <c r="N37" s="18"/>
      <c r="O37" s="19"/>
      <c r="P37" s="19"/>
      <c r="Q37" s="18"/>
      <c r="R37" s="19"/>
    </row>
    <row r="38" spans="1:18" x14ac:dyDescent="0.2">
      <c r="I38" s="13" t="s">
        <v>47</v>
      </c>
      <c r="J38" s="11">
        <f t="shared" si="22"/>
        <v>160854.499654349</v>
      </c>
      <c r="M38" s="1"/>
      <c r="N38" s="18"/>
      <c r="O38" s="19"/>
      <c r="P38" s="19"/>
      <c r="Q38" s="18"/>
      <c r="R38" s="19"/>
    </row>
    <row r="39" spans="1:18" x14ac:dyDescent="0.2">
      <c r="A39" s="1"/>
      <c r="B39" s="18"/>
      <c r="C39" s="19"/>
      <c r="D39" s="19"/>
      <c r="E39" s="18"/>
      <c r="F39" s="19"/>
      <c r="I39" s="13" t="s">
        <v>48</v>
      </c>
      <c r="J39" s="11">
        <f t="shared" si="22"/>
        <v>160001.27488574249</v>
      </c>
      <c r="M39" s="1"/>
      <c r="N39" s="18"/>
      <c r="O39" s="19"/>
      <c r="P39" s="19"/>
      <c r="Q39" s="18"/>
      <c r="R39" s="19"/>
    </row>
    <row r="40" spans="1:18" x14ac:dyDescent="0.2">
      <c r="A40" s="1"/>
      <c r="B40" s="18"/>
      <c r="C40" s="19"/>
      <c r="D40" s="19"/>
      <c r="E40" s="18"/>
      <c r="F40" s="19"/>
      <c r="I40" s="13" t="s">
        <v>49</v>
      </c>
      <c r="J40" s="11">
        <f t="shared" si="22"/>
        <v>159152.57589979874</v>
      </c>
      <c r="M40" s="1"/>
      <c r="N40" s="18"/>
      <c r="O40" s="19"/>
      <c r="P40" s="19"/>
      <c r="Q40" s="18"/>
      <c r="R40" s="19"/>
    </row>
    <row r="41" spans="1:18" x14ac:dyDescent="0.2">
      <c r="A41" s="1"/>
      <c r="B41" s="18"/>
      <c r="C41" s="19"/>
      <c r="D41" s="19"/>
      <c r="E41" s="18"/>
      <c r="F41" s="19"/>
      <c r="I41" s="13" t="s">
        <v>50</v>
      </c>
      <c r="J41" s="11">
        <f t="shared" si="22"/>
        <v>158308.37869028933</v>
      </c>
      <c r="M41" s="1"/>
      <c r="N41" s="18"/>
      <c r="O41" s="19"/>
      <c r="P41" s="19"/>
      <c r="Q41" s="18"/>
      <c r="R41" s="19"/>
    </row>
    <row r="42" spans="1:18" x14ac:dyDescent="0.2">
      <c r="A42" s="1"/>
      <c r="B42" s="18"/>
      <c r="C42" s="19"/>
      <c r="D42" s="19"/>
      <c r="E42" s="18"/>
      <c r="F42" s="19"/>
      <c r="I42" s="13" t="s">
        <v>51</v>
      </c>
      <c r="J42" s="11">
        <f t="shared" si="22"/>
        <v>157468.65937832266</v>
      </c>
      <c r="M42" s="1"/>
      <c r="N42" s="18"/>
      <c r="O42" s="19"/>
      <c r="P42" s="19"/>
      <c r="Q42" s="18"/>
      <c r="R42" s="19"/>
    </row>
    <row r="43" spans="1:18" x14ac:dyDescent="0.2">
      <c r="A43" s="1"/>
      <c r="B43" s="18"/>
      <c r="C43" s="19"/>
      <c r="D43" s="19"/>
      <c r="E43" s="18"/>
      <c r="F43" s="19"/>
      <c r="I43" s="13" t="s">
        <v>52</v>
      </c>
      <c r="J43" s="11">
        <f>J42*(1+$G$17)</f>
        <v>156931.65138411042</v>
      </c>
      <c r="M43" s="1"/>
      <c r="N43" s="18"/>
      <c r="O43" s="19"/>
      <c r="P43" s="19"/>
      <c r="Q43" s="18"/>
      <c r="R43" s="19"/>
    </row>
    <row r="44" spans="1:18" x14ac:dyDescent="0.2">
      <c r="A44" s="1"/>
      <c r="B44" s="18"/>
      <c r="C44" s="19"/>
      <c r="D44" s="19"/>
      <c r="E44" s="18"/>
      <c r="F44" s="19"/>
      <c r="I44" s="13" t="s">
        <v>53</v>
      </c>
      <c r="J44" s="11">
        <f t="shared" ref="J44:J54" si="23">J43*(1+$G$17)</f>
        <v>156396.47472311067</v>
      </c>
      <c r="M44" s="1"/>
      <c r="N44" s="18"/>
      <c r="O44" s="19"/>
      <c r="P44" s="19"/>
      <c r="Q44" s="18"/>
      <c r="R44" s="19"/>
    </row>
    <row r="45" spans="1:18" x14ac:dyDescent="0.2">
      <c r="A45" s="1"/>
      <c r="B45" s="18"/>
      <c r="C45" s="19"/>
      <c r="D45" s="19"/>
      <c r="E45" s="18"/>
      <c r="F45" s="19"/>
      <c r="I45" s="13" t="s">
        <v>54</v>
      </c>
      <c r="J45" s="11">
        <f t="shared" si="23"/>
        <v>155863.12315001353</v>
      </c>
    </row>
    <row r="46" spans="1:18" x14ac:dyDescent="0.2">
      <c r="A46" s="1"/>
      <c r="B46" s="18"/>
      <c r="C46" s="19"/>
      <c r="D46" s="19"/>
      <c r="E46" s="18"/>
      <c r="F46" s="19"/>
      <c r="I46" s="13" t="s">
        <v>55</v>
      </c>
      <c r="J46" s="11">
        <f t="shared" si="23"/>
        <v>155331.59044080722</v>
      </c>
    </row>
    <row r="47" spans="1:18" x14ac:dyDescent="0.2">
      <c r="A47" s="1"/>
      <c r="B47" s="18"/>
      <c r="C47" s="19"/>
      <c r="D47" s="19"/>
      <c r="E47" s="18"/>
      <c r="F47" s="19"/>
      <c r="I47" s="13" t="s">
        <v>56</v>
      </c>
      <c r="J47" s="11">
        <f t="shared" si="23"/>
        <v>154801.8703927054</v>
      </c>
    </row>
    <row r="48" spans="1:18" x14ac:dyDescent="0.2">
      <c r="A48" s="1"/>
      <c r="B48" s="18"/>
      <c r="C48" s="19"/>
      <c r="D48" s="19"/>
      <c r="E48" s="18"/>
      <c r="F48" s="19"/>
      <c r="I48" s="13" t="s">
        <v>57</v>
      </c>
      <c r="J48" s="11">
        <f t="shared" si="23"/>
        <v>154273.95682407476</v>
      </c>
    </row>
    <row r="49" spans="1:10" x14ac:dyDescent="0.2">
      <c r="A49" s="1"/>
      <c r="B49" s="18"/>
      <c r="C49" s="19"/>
      <c r="D49" s="19"/>
      <c r="E49" s="18"/>
      <c r="F49" s="19"/>
      <c r="I49" s="13" t="s">
        <v>58</v>
      </c>
      <c r="J49" s="11">
        <f t="shared" si="23"/>
        <v>153747.84357436301</v>
      </c>
    </row>
    <row r="50" spans="1:10" x14ac:dyDescent="0.2">
      <c r="A50" s="1"/>
      <c r="B50" s="18"/>
      <c r="C50" s="19"/>
      <c r="D50" s="19"/>
      <c r="E50" s="18"/>
      <c r="F50" s="19"/>
      <c r="I50" s="13" t="s">
        <v>59</v>
      </c>
      <c r="J50" s="11">
        <f t="shared" si="23"/>
        <v>153223.52450402683</v>
      </c>
    </row>
    <row r="51" spans="1:10" x14ac:dyDescent="0.2">
      <c r="A51" s="1"/>
      <c r="B51" s="18"/>
      <c r="C51" s="19"/>
      <c r="D51" s="19"/>
      <c r="E51" s="18"/>
      <c r="F51" s="19"/>
      <c r="I51" s="13" t="s">
        <v>60</v>
      </c>
      <c r="J51" s="11">
        <f t="shared" si="23"/>
        <v>152700.99349446033</v>
      </c>
    </row>
    <row r="52" spans="1:10" x14ac:dyDescent="0.2">
      <c r="A52" s="1"/>
      <c r="B52" s="18"/>
      <c r="C52" s="19"/>
      <c r="D52" s="19"/>
      <c r="E52" s="18"/>
      <c r="F52" s="19"/>
      <c r="I52" s="13" t="s">
        <v>61</v>
      </c>
      <c r="J52" s="11">
        <f t="shared" si="23"/>
        <v>152180.24444792361</v>
      </c>
    </row>
    <row r="53" spans="1:10" x14ac:dyDescent="0.2">
      <c r="A53" s="1"/>
      <c r="B53" s="18"/>
      <c r="C53" s="19"/>
      <c r="D53" s="19"/>
      <c r="E53" s="18"/>
      <c r="F53" s="19"/>
      <c r="I53" s="13" t="s">
        <v>62</v>
      </c>
      <c r="J53" s="11">
        <f t="shared" si="23"/>
        <v>151661.27128747161</v>
      </c>
    </row>
    <row r="54" spans="1:10" x14ac:dyDescent="0.2">
      <c r="A54" s="1"/>
      <c r="B54" s="18"/>
      <c r="C54" s="19"/>
      <c r="D54" s="19"/>
      <c r="E54" s="18"/>
      <c r="F54" s="19"/>
      <c r="I54" s="13" t="s">
        <v>63</v>
      </c>
      <c r="J54" s="11">
        <f t="shared" si="23"/>
        <v>151144.06795688317</v>
      </c>
    </row>
    <row r="55" spans="1:10" x14ac:dyDescent="0.2">
      <c r="A55" s="1"/>
      <c r="B55" s="18"/>
      <c r="C55" s="19"/>
      <c r="D55" s="19"/>
      <c r="E55" s="18"/>
      <c r="F55" s="19"/>
      <c r="I55" s="13" t="s">
        <v>64</v>
      </c>
      <c r="J55" s="11">
        <f>J54*(1+$G$18)</f>
        <v>150873.21509612244</v>
      </c>
    </row>
    <row r="56" spans="1:10" x14ac:dyDescent="0.2">
      <c r="A56" s="1"/>
      <c r="B56" s="18"/>
      <c r="C56" s="19"/>
      <c r="D56" s="19"/>
      <c r="E56" s="18"/>
      <c r="F56" s="19"/>
      <c r="I56" s="13" t="s">
        <v>65</v>
      </c>
      <c r="J56" s="11">
        <f t="shared" ref="J56:J66" si="24">J55*(1+$G$18)</f>
        <v>150602.84760851046</v>
      </c>
    </row>
    <row r="57" spans="1:10" x14ac:dyDescent="0.2">
      <c r="A57" s="1"/>
      <c r="B57" s="18"/>
      <c r="C57" s="19"/>
      <c r="D57" s="19"/>
      <c r="E57" s="18"/>
      <c r="F57" s="19"/>
      <c r="I57" s="13" t="s">
        <v>66</v>
      </c>
      <c r="J57" s="11">
        <f t="shared" si="24"/>
        <v>150332.96462424996</v>
      </c>
    </row>
    <row r="58" spans="1:10" x14ac:dyDescent="0.2">
      <c r="A58" s="1"/>
      <c r="B58" s="18"/>
      <c r="C58" s="19"/>
      <c r="D58" s="19"/>
      <c r="E58" s="18"/>
      <c r="F58" s="19"/>
      <c r="I58" s="13" t="s">
        <v>67</v>
      </c>
      <c r="J58" s="11">
        <f t="shared" si="24"/>
        <v>150063.56527510224</v>
      </c>
    </row>
    <row r="59" spans="1:10" x14ac:dyDescent="0.2">
      <c r="A59" s="1"/>
      <c r="B59" s="18"/>
      <c r="C59" s="19"/>
      <c r="D59" s="19"/>
      <c r="E59" s="18"/>
      <c r="F59" s="19"/>
      <c r="I59" s="13" t="s">
        <v>68</v>
      </c>
      <c r="J59" s="11">
        <f t="shared" si="24"/>
        <v>149794.64869438461</v>
      </c>
    </row>
    <row r="60" spans="1:10" x14ac:dyDescent="0.2">
      <c r="I60" s="13" t="s">
        <v>69</v>
      </c>
      <c r="J60" s="11">
        <f t="shared" si="24"/>
        <v>149526.21401696745</v>
      </c>
    </row>
    <row r="61" spans="1:10" x14ac:dyDescent="0.2">
      <c r="I61" s="13" t="s">
        <v>70</v>
      </c>
      <c r="J61" s="11">
        <f t="shared" si="24"/>
        <v>149258.26037927147</v>
      </c>
    </row>
    <row r="62" spans="1:10" x14ac:dyDescent="0.2">
      <c r="I62" s="13" t="s">
        <v>71</v>
      </c>
      <c r="J62" s="11">
        <f t="shared" si="24"/>
        <v>148990.78691926488</v>
      </c>
    </row>
    <row r="63" spans="1:10" x14ac:dyDescent="0.2">
      <c r="I63" s="13" t="s">
        <v>72</v>
      </c>
      <c r="J63" s="11">
        <f t="shared" si="24"/>
        <v>148723.79277646076</v>
      </c>
    </row>
    <row r="64" spans="1:10" x14ac:dyDescent="0.2">
      <c r="I64" s="13" t="s">
        <v>73</v>
      </c>
      <c r="J64" s="11">
        <f t="shared" si="24"/>
        <v>148457.27709191412</v>
      </c>
    </row>
    <row r="65" spans="9:10" x14ac:dyDescent="0.2">
      <c r="I65" s="13" t="s">
        <v>74</v>
      </c>
      <c r="J65" s="11">
        <f t="shared" si="24"/>
        <v>148191.23900821927</v>
      </c>
    </row>
    <row r="66" spans="9:10" x14ac:dyDescent="0.2">
      <c r="I66" s="13" t="s">
        <v>75</v>
      </c>
      <c r="J66" s="11">
        <f t="shared" si="24"/>
        <v>147925.67766950696</v>
      </c>
    </row>
    <row r="67" spans="9:10" x14ac:dyDescent="0.2">
      <c r="I67" s="13" t="s">
        <v>76</v>
      </c>
      <c r="J67" s="11">
        <f>J66*(1+$G$19)</f>
        <v>147549.6931925682</v>
      </c>
    </row>
    <row r="68" spans="9:10" x14ac:dyDescent="0.2">
      <c r="I68" s="13" t="s">
        <v>77</v>
      </c>
      <c r="J68" s="11">
        <f t="shared" ref="J68:J78" si="25">J67*(1+$G$19)</f>
        <v>147174.66435990384</v>
      </c>
    </row>
    <row r="69" spans="9:10" x14ac:dyDescent="0.2">
      <c r="I69" s="13" t="s">
        <v>78</v>
      </c>
      <c r="J69" s="11">
        <f t="shared" si="25"/>
        <v>146800.58874254127</v>
      </c>
    </row>
    <row r="70" spans="9:10" x14ac:dyDescent="0.2">
      <c r="I70" s="13" t="s">
        <v>79</v>
      </c>
      <c r="J70" s="11">
        <f t="shared" si="25"/>
        <v>146427.46391768171</v>
      </c>
    </row>
    <row r="71" spans="9:10" x14ac:dyDescent="0.2">
      <c r="I71" s="13" t="s">
        <v>80</v>
      </c>
      <c r="J71" s="11">
        <f t="shared" si="25"/>
        <v>146055.2874686844</v>
      </c>
    </row>
    <row r="72" spans="9:10" x14ac:dyDescent="0.2">
      <c r="I72" s="13" t="s">
        <v>81</v>
      </c>
      <c r="J72" s="11">
        <f t="shared" si="25"/>
        <v>145684.05698505096</v>
      </c>
    </row>
    <row r="73" spans="9:10" x14ac:dyDescent="0.2">
      <c r="I73" s="13" t="s">
        <v>82</v>
      </c>
      <c r="J73" s="11">
        <f t="shared" si="25"/>
        <v>145313.77006240987</v>
      </c>
    </row>
    <row r="74" spans="9:10" x14ac:dyDescent="0.2">
      <c r="I74" s="13" t="s">
        <v>83</v>
      </c>
      <c r="J74" s="11">
        <f t="shared" si="25"/>
        <v>144944.42430250076</v>
      </c>
    </row>
    <row r="75" spans="9:10" x14ac:dyDescent="0.2">
      <c r="I75" s="13" t="s">
        <v>84</v>
      </c>
      <c r="J75" s="11">
        <f t="shared" si="25"/>
        <v>144576.01731315898</v>
      </c>
    </row>
    <row r="76" spans="9:10" x14ac:dyDescent="0.2">
      <c r="I76" s="13" t="s">
        <v>85</v>
      </c>
      <c r="J76" s="11">
        <f t="shared" si="25"/>
        <v>144208.54670830007</v>
      </c>
    </row>
    <row r="77" spans="9:10" x14ac:dyDescent="0.2">
      <c r="I77" s="13" t="s">
        <v>86</v>
      </c>
      <c r="J77" s="11">
        <f t="shared" si="25"/>
        <v>143842.01010790432</v>
      </c>
    </row>
    <row r="78" spans="9:10" x14ac:dyDescent="0.2">
      <c r="I78" s="13" t="s">
        <v>87</v>
      </c>
      <c r="J78" s="11">
        <f t="shared" si="25"/>
        <v>143476.40513800134</v>
      </c>
    </row>
    <row r="79" spans="9:10" x14ac:dyDescent="0.2">
      <c r="I79" s="13" t="s">
        <v>88</v>
      </c>
      <c r="J79" s="11">
        <f>J78*(1+$G$20)</f>
        <v>143313.5219769839</v>
      </c>
    </row>
    <row r="80" spans="9:10" x14ac:dyDescent="0.2">
      <c r="I80" s="13" t="s">
        <v>89</v>
      </c>
      <c r="J80" s="11">
        <f t="shared" ref="J80:J90" si="26">J79*(1+$G$20)</f>
        <v>143150.82373085976</v>
      </c>
    </row>
    <row r="81" spans="9:10" x14ac:dyDescent="0.2">
      <c r="I81" s="13" t="s">
        <v>90</v>
      </c>
      <c r="J81" s="11">
        <f t="shared" si="26"/>
        <v>142988.31018970223</v>
      </c>
    </row>
    <row r="82" spans="9:10" x14ac:dyDescent="0.2">
      <c r="I82" s="13" t="s">
        <v>91</v>
      </c>
      <c r="J82" s="11">
        <f t="shared" si="26"/>
        <v>142825.98114382295</v>
      </c>
    </row>
    <row r="83" spans="9:10" x14ac:dyDescent="0.2">
      <c r="I83" s="13" t="s">
        <v>92</v>
      </c>
      <c r="J83" s="11">
        <f t="shared" si="26"/>
        <v>142663.83638377168</v>
      </c>
    </row>
    <row r="84" spans="9:10" x14ac:dyDescent="0.2">
      <c r="I84" s="13" t="s">
        <v>93</v>
      </c>
      <c r="J84" s="11">
        <f t="shared" si="26"/>
        <v>142501.87570033589</v>
      </c>
    </row>
    <row r="85" spans="9:10" x14ac:dyDescent="0.2">
      <c r="I85" s="13" t="s">
        <v>94</v>
      </c>
      <c r="J85" s="11">
        <f t="shared" si="26"/>
        <v>142340.09888454058</v>
      </c>
    </row>
    <row r="86" spans="9:10" x14ac:dyDescent="0.2">
      <c r="I86" s="13" t="s">
        <v>95</v>
      </c>
      <c r="J86" s="11">
        <f t="shared" si="26"/>
        <v>142178.50572764801</v>
      </c>
    </row>
    <row r="87" spans="9:10" x14ac:dyDescent="0.2">
      <c r="I87" s="13" t="s">
        <v>96</v>
      </c>
      <c r="J87" s="11">
        <f t="shared" si="26"/>
        <v>142017.0960211574</v>
      </c>
    </row>
    <row r="88" spans="9:10" x14ac:dyDescent="0.2">
      <c r="I88" s="13" t="s">
        <v>97</v>
      </c>
      <c r="J88" s="11">
        <f t="shared" si="26"/>
        <v>141855.86955680465</v>
      </c>
    </row>
    <row r="89" spans="9:10" x14ac:dyDescent="0.2">
      <c r="I89" s="13" t="s">
        <v>98</v>
      </c>
      <c r="J89" s="11">
        <f t="shared" si="26"/>
        <v>141694.82612656214</v>
      </c>
    </row>
    <row r="90" spans="9:10" x14ac:dyDescent="0.2">
      <c r="I90" s="13" t="s">
        <v>99</v>
      </c>
      <c r="J90" s="11">
        <f t="shared" si="26"/>
        <v>141533.96552263838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F6AD-858C-C74A-9F3C-A1DFA94ECA73}">
  <dimension ref="A2:AE90"/>
  <sheetViews>
    <sheetView workbookViewId="0">
      <selection activeCell="A33" sqref="A3:A33"/>
    </sheetView>
  </sheetViews>
  <sheetFormatPr baseColWidth="10" defaultRowHeight="16" x14ac:dyDescent="0.2"/>
  <sheetData>
    <row r="2" spans="1:31" x14ac:dyDescent="0.2">
      <c r="A2" s="1" t="s">
        <v>7</v>
      </c>
      <c r="B2" s="1" t="s">
        <v>8</v>
      </c>
      <c r="C2" s="1" t="s">
        <v>9</v>
      </c>
      <c r="D2" s="1" t="s">
        <v>10</v>
      </c>
      <c r="F2" s="1" t="s">
        <v>101</v>
      </c>
      <c r="U2" t="s">
        <v>109</v>
      </c>
      <c r="V2" t="s">
        <v>108</v>
      </c>
      <c r="W2" t="s">
        <v>102</v>
      </c>
      <c r="Y2" t="s">
        <v>103</v>
      </c>
      <c r="Z2" t="s">
        <v>105</v>
      </c>
      <c r="AB2" t="s">
        <v>106</v>
      </c>
      <c r="AC2" t="s">
        <v>107</v>
      </c>
      <c r="AD2" t="s">
        <v>104</v>
      </c>
    </row>
    <row r="3" spans="1:31" x14ac:dyDescent="0.2">
      <c r="A3" s="14">
        <f>A10/(D10+1)</f>
        <v>2966.276614159598</v>
      </c>
      <c r="B3" s="2">
        <v>44075</v>
      </c>
      <c r="C3" s="3" t="s">
        <v>6</v>
      </c>
      <c r="D3" s="1"/>
      <c r="F3">
        <v>2020</v>
      </c>
      <c r="G3" s="16">
        <v>-6.0643564356435531E-2</v>
      </c>
      <c r="I3" s="13" t="s">
        <v>12</v>
      </c>
      <c r="J3" s="11">
        <f>A33</f>
        <v>108315.73105093982</v>
      </c>
      <c r="T3">
        <v>2017</v>
      </c>
      <c r="U3" s="11">
        <v>1.32</v>
      </c>
      <c r="V3" s="11">
        <v>4.2999999999999997E-2</v>
      </c>
      <c r="W3" s="11">
        <v>0.152</v>
      </c>
      <c r="X3" s="11"/>
      <c r="Y3" s="11">
        <f t="shared" ref="Y3:Y13" si="0">U3*W3</f>
        <v>0.20064000000000001</v>
      </c>
      <c r="Z3" s="11">
        <v>0.30599999999999999</v>
      </c>
      <c r="AA3" s="11"/>
      <c r="AB3" s="11">
        <f t="shared" ref="AB3:AB13" si="1">U3*Z3</f>
        <v>0.40392</v>
      </c>
      <c r="AC3" s="11">
        <f>Y3+AB3</f>
        <v>0.60455999999999999</v>
      </c>
      <c r="AD3" s="11"/>
      <c r="AE3" s="11"/>
    </row>
    <row r="4" spans="1:31" x14ac:dyDescent="0.2">
      <c r="A4" s="14">
        <f>A11/(D11+1)</f>
        <v>2927.9768339768334</v>
      </c>
      <c r="B4" s="2">
        <v>44076</v>
      </c>
      <c r="C4" s="3" t="s">
        <v>0</v>
      </c>
      <c r="D4" s="1"/>
      <c r="F4">
        <v>2021</v>
      </c>
      <c r="G4" s="16">
        <v>0.11376445615576028</v>
      </c>
      <c r="I4" s="13" t="s">
        <v>13</v>
      </c>
      <c r="J4" s="11">
        <f>J3*(1+$G$13)</f>
        <v>107752.51190901033</v>
      </c>
      <c r="T4">
        <v>2018</v>
      </c>
      <c r="U4" s="11">
        <f>U3*(1+V3)</f>
        <v>1.37676</v>
      </c>
      <c r="V4" s="11">
        <v>1E-3</v>
      </c>
      <c r="W4" s="11">
        <v>0.12</v>
      </c>
      <c r="X4" s="11">
        <f>(W4-W3)/W3</f>
        <v>-0.2105263157894737</v>
      </c>
      <c r="Y4" s="11">
        <f t="shared" si="0"/>
        <v>0.1652112</v>
      </c>
      <c r="Z4" s="11">
        <v>0.246</v>
      </c>
      <c r="AA4" s="11">
        <f>(Z4-Z3)/Z3</f>
        <v>-0.19607843137254902</v>
      </c>
      <c r="AB4" s="11">
        <f t="shared" si="1"/>
        <v>0.33868295999999998</v>
      </c>
      <c r="AC4" s="11">
        <f>Y4+AB4</f>
        <v>0.50389415999999998</v>
      </c>
      <c r="AD4" s="11">
        <f t="shared" ref="AD4:AD5" si="2">(AC4-AC3)/AC3</f>
        <v>-0.1665109170305677</v>
      </c>
      <c r="AE4" s="11"/>
    </row>
    <row r="5" spans="1:31" x14ac:dyDescent="0.2">
      <c r="A5" s="14">
        <f>A12/(D12+1)</f>
        <v>3976.4989690721654</v>
      </c>
      <c r="B5" s="2">
        <v>44077</v>
      </c>
      <c r="C5" s="3" t="s">
        <v>1</v>
      </c>
      <c r="D5" s="11">
        <f>ROUND(AVERAGE(D12,D19),2)</f>
        <v>-0.02</v>
      </c>
      <c r="F5">
        <v>2022</v>
      </c>
      <c r="G5" s="16">
        <v>-6.8794120310385579E-2</v>
      </c>
      <c r="I5" s="13" t="s">
        <v>14</v>
      </c>
      <c r="J5" s="11">
        <f t="shared" ref="J5:J6" si="3">J4*(1+$G$13)</f>
        <v>107192.22138879403</v>
      </c>
      <c r="T5">
        <v>2019</v>
      </c>
      <c r="U5" s="11">
        <f>U4*(1+V4)</f>
        <v>1.3781367599999998</v>
      </c>
      <c r="V5" s="11">
        <v>7.1999999999999995E-2</v>
      </c>
      <c r="W5" s="11">
        <v>7.1999999999999995E-2</v>
      </c>
      <c r="X5" s="11">
        <f t="shared" ref="X5:X7" si="4">(W5-W4)/W4</f>
        <v>-0.4</v>
      </c>
      <c r="Y5" s="11">
        <f t="shared" si="0"/>
        <v>9.9225846719999983E-2</v>
      </c>
      <c r="Z5" s="11">
        <v>0.216</v>
      </c>
      <c r="AA5" s="11">
        <f t="shared" ref="AA5:AA7" si="5">(Z5-Z4)/Z4</f>
        <v>-0.12195121951219512</v>
      </c>
      <c r="AB5" s="11">
        <f t="shared" si="1"/>
        <v>0.29767754015999998</v>
      </c>
      <c r="AC5" s="11">
        <f>Y5+AB5</f>
        <v>0.39690338687999993</v>
      </c>
      <c r="AD5" s="11">
        <f t="shared" si="2"/>
        <v>-0.21232786885245913</v>
      </c>
      <c r="AE5" s="11"/>
    </row>
    <row r="6" spans="1:31" x14ac:dyDescent="0.2">
      <c r="A6" s="14">
        <f>A13/(D13+1)</f>
        <v>4998.7961165048546</v>
      </c>
      <c r="B6" s="2">
        <v>44078</v>
      </c>
      <c r="C6" s="3" t="s">
        <v>2</v>
      </c>
      <c r="D6" s="11">
        <f t="shared" ref="D6:D11" si="6">ROUND(AVERAGE(D13,D20),2)</f>
        <v>0.02</v>
      </c>
      <c r="F6">
        <v>2023</v>
      </c>
      <c r="G6" s="16">
        <v>-3.8043569399990998E-2</v>
      </c>
      <c r="I6" s="13" t="s">
        <v>15</v>
      </c>
      <c r="J6" s="11">
        <f t="shared" si="3"/>
        <v>106634.84426207068</v>
      </c>
      <c r="T6">
        <v>2020</v>
      </c>
      <c r="U6" s="11">
        <f>U5*(1+V5)</f>
        <v>1.4773626067199999</v>
      </c>
      <c r="V6" s="11">
        <v>3.5000000000000003E-2</v>
      </c>
      <c r="W6" s="11">
        <v>5.8000000000000003E-2</v>
      </c>
      <c r="X6" s="11">
        <f t="shared" si="4"/>
        <v>-0.19444444444444434</v>
      </c>
      <c r="Y6" s="11">
        <f t="shared" si="0"/>
        <v>8.5687031189759996E-2</v>
      </c>
      <c r="Z6" s="11">
        <v>0.19500000000000001</v>
      </c>
      <c r="AA6" s="11">
        <f t="shared" si="5"/>
        <v>-9.7222222222222182E-2</v>
      </c>
      <c r="AB6" s="11">
        <f t="shared" si="1"/>
        <v>0.28808570831039998</v>
      </c>
      <c r="AC6" s="11">
        <f>Y6+AB6</f>
        <v>0.37377273950015999</v>
      </c>
      <c r="AD6" s="11">
        <f>(AC6-AC5)/AC5</f>
        <v>-5.8277777777777644E-2</v>
      </c>
      <c r="AE6" s="11"/>
    </row>
    <row r="7" spans="1:31" x14ac:dyDescent="0.2">
      <c r="A7" s="14">
        <f t="shared" ref="A7:A10" si="7">A14/(D14+1)</f>
        <v>3834.35</v>
      </c>
      <c r="B7" s="2">
        <v>44079</v>
      </c>
      <c r="C7" s="3" t="s">
        <v>3</v>
      </c>
      <c r="D7" s="11">
        <f t="shared" si="6"/>
        <v>-0.02</v>
      </c>
      <c r="F7">
        <v>2024</v>
      </c>
      <c r="G7" s="16">
        <v>-2.73263372073001E-2</v>
      </c>
      <c r="I7" s="13" t="s">
        <v>16</v>
      </c>
      <c r="J7" s="11">
        <f>J6*(1+$G$14)</f>
        <v>107596.60919689812</v>
      </c>
      <c r="T7">
        <v>2021</v>
      </c>
      <c r="U7" s="11">
        <f>U6*(1+V6)</f>
        <v>1.5290702979551998</v>
      </c>
      <c r="V7" s="11">
        <v>0.154</v>
      </c>
      <c r="W7" s="11">
        <v>4.2999999999999997E-2</v>
      </c>
      <c r="X7" s="11">
        <f t="shared" si="4"/>
        <v>-0.25862068965517249</v>
      </c>
      <c r="Y7" s="11">
        <f t="shared" si="0"/>
        <v>6.575002281207358E-2</v>
      </c>
      <c r="Z7" s="11">
        <v>0.192</v>
      </c>
      <c r="AA7" s="11">
        <f t="shared" si="5"/>
        <v>-1.5384615384615398E-2</v>
      </c>
      <c r="AB7" s="11">
        <f t="shared" si="1"/>
        <v>0.29358149720739835</v>
      </c>
      <c r="AC7" s="11">
        <f>Y7+AB7</f>
        <v>0.35933152001947194</v>
      </c>
      <c r="AD7" s="11">
        <f>(AC7-AC6)/AC6</f>
        <v>-3.8636363636363774E-2</v>
      </c>
      <c r="AE7" s="11"/>
    </row>
    <row r="8" spans="1:31" x14ac:dyDescent="0.2">
      <c r="A8" s="14">
        <f t="shared" si="7"/>
        <v>2933.0598130841117</v>
      </c>
      <c r="B8" s="2">
        <v>44080</v>
      </c>
      <c r="C8" s="3" t="s">
        <v>4</v>
      </c>
      <c r="D8" s="11">
        <f t="shared" si="6"/>
        <v>0.03</v>
      </c>
      <c r="F8">
        <v>2025</v>
      </c>
      <c r="G8" s="16">
        <v>-2.0083261636780432E-2</v>
      </c>
      <c r="I8" s="13" t="s">
        <v>17</v>
      </c>
      <c r="J8" s="11">
        <f t="shared" ref="J8:J18" si="8">J7*(1+$G$14)</f>
        <v>108567.04851762883</v>
      </c>
      <c r="T8">
        <v>2022</v>
      </c>
      <c r="U8" s="11">
        <f t="shared" ref="U8:U12" si="9">U7*(1+V7)</f>
        <v>1.7645471238403003</v>
      </c>
      <c r="V8" s="11">
        <f>AVERAGE(V3:V7)</f>
        <v>6.0999999999999999E-2</v>
      </c>
      <c r="W8" s="11">
        <f>W7*(1+X8)</f>
        <v>3.1566391913692274E-2</v>
      </c>
      <c r="X8" s="11">
        <f>AVERAGE(X4:X7)</f>
        <v>-0.26589786247227265</v>
      </c>
      <c r="Y8" s="11">
        <f t="shared" si="0"/>
        <v>5.5700386061321418E-2</v>
      </c>
      <c r="Z8" s="11">
        <f>Z7*(1+AA8)</f>
        <v>0.17132944855240409</v>
      </c>
      <c r="AA8" s="11">
        <f>AVERAGE(AA4:AA7)</f>
        <v>-0.10765912212289543</v>
      </c>
      <c r="AB8" s="11">
        <f t="shared" si="1"/>
        <v>0.30231888567228932</v>
      </c>
      <c r="AC8" s="11">
        <f t="shared" ref="AC8:AC13" si="10">Y8+AB8</f>
        <v>0.35801927173361076</v>
      </c>
      <c r="AD8" s="11">
        <f t="shared" ref="AD8:AD13" si="11">(AC8-AC7)/AC7</f>
        <v>-3.6519153281907306E-3</v>
      </c>
      <c r="AE8" s="11"/>
    </row>
    <row r="9" spans="1:31" x14ac:dyDescent="0.2">
      <c r="A9" s="14">
        <f t="shared" si="7"/>
        <v>3501.8844339622638</v>
      </c>
      <c r="B9" s="2">
        <v>44081</v>
      </c>
      <c r="C9" s="3" t="s">
        <v>5</v>
      </c>
      <c r="D9" s="11">
        <f t="shared" si="6"/>
        <v>-0.03</v>
      </c>
      <c r="F9">
        <v>2026</v>
      </c>
      <c r="G9" s="16">
        <v>-2.972875780585572E-2</v>
      </c>
      <c r="I9" s="13" t="s">
        <v>18</v>
      </c>
      <c r="J9" s="11">
        <f t="shared" si="8"/>
        <v>109546.24046060526</v>
      </c>
      <c r="T9">
        <v>2023</v>
      </c>
      <c r="U9" s="11">
        <f t="shared" si="9"/>
        <v>1.8721844983945586</v>
      </c>
      <c r="V9" s="11">
        <f t="shared" ref="V9:V12" si="12">AVERAGE(V4:V8)</f>
        <v>6.4600000000000005E-2</v>
      </c>
      <c r="W9" s="11">
        <f t="shared" ref="W9:W12" si="13">W8*(1+X9)</f>
        <v>2.2735985792015329E-2</v>
      </c>
      <c r="X9" s="11">
        <f>AVERAGE(X5:X8)</f>
        <v>-0.27974074914297237</v>
      </c>
      <c r="Y9" s="11">
        <f t="shared" si="0"/>
        <v>4.2565960155530026E-2</v>
      </c>
      <c r="Z9" s="11">
        <f t="shared" ref="Z9:Z13" si="14">Z8*(1+AA9)</f>
        <v>0.15667147840123438</v>
      </c>
      <c r="AA9" s="11">
        <f t="shared" ref="AA9:AA13" si="15">AVERAGE(AA5:AA8)</f>
        <v>-8.5554294810482032E-2</v>
      </c>
      <c r="AB9" s="11">
        <f t="shared" si="1"/>
        <v>0.29331791320334893</v>
      </c>
      <c r="AC9" s="11">
        <f t="shared" si="10"/>
        <v>0.33588387335887898</v>
      </c>
      <c r="AD9" s="11">
        <f t="shared" si="11"/>
        <v>-6.182739344602077E-2</v>
      </c>
      <c r="AE9" s="11"/>
    </row>
    <row r="10" spans="1:31" x14ac:dyDescent="0.2">
      <c r="A10" s="14">
        <f t="shared" si="7"/>
        <v>3144.2532110091738</v>
      </c>
      <c r="B10" s="2">
        <v>44082</v>
      </c>
      <c r="C10" s="3" t="s">
        <v>6</v>
      </c>
      <c r="D10" s="11">
        <f t="shared" si="6"/>
        <v>0.06</v>
      </c>
      <c r="F10">
        <v>2027</v>
      </c>
      <c r="G10" s="16">
        <v>-2.1120616203784612E-2</v>
      </c>
      <c r="I10" s="13" t="s">
        <v>19</v>
      </c>
      <c r="J10" s="11">
        <f t="shared" si="8"/>
        <v>110534.26396780196</v>
      </c>
      <c r="T10">
        <v>2024</v>
      </c>
      <c r="U10" s="11">
        <f t="shared" si="9"/>
        <v>1.993127616990847</v>
      </c>
      <c r="V10" s="11">
        <f t="shared" si="12"/>
        <v>7.732E-2</v>
      </c>
      <c r="W10" s="11">
        <f t="shared" si="13"/>
        <v>1.705935724876393E-2</v>
      </c>
      <c r="X10" s="11">
        <f t="shared" ref="X10:X13" si="16">AVERAGE(X6:X9)</f>
        <v>-0.24967593642871544</v>
      </c>
      <c r="Y10" s="11">
        <f t="shared" si="0"/>
        <v>3.4001476060624383E-2</v>
      </c>
      <c r="Z10" s="11">
        <f t="shared" si="14"/>
        <v>0.14469315055027007</v>
      </c>
      <c r="AA10" s="11">
        <f t="shared" si="15"/>
        <v>-7.6455063635053763E-2</v>
      </c>
      <c r="AB10" s="11">
        <f t="shared" si="1"/>
        <v>0.28839191435115763</v>
      </c>
      <c r="AC10" s="11">
        <f t="shared" si="10"/>
        <v>0.322393390411782</v>
      </c>
      <c r="AD10" s="11">
        <f t="shared" si="11"/>
        <v>-4.0164128191659029E-2</v>
      </c>
      <c r="AE10" s="11"/>
    </row>
    <row r="11" spans="1:31" x14ac:dyDescent="0.2">
      <c r="A11" s="14">
        <f>A18/(D18+1)</f>
        <v>3074.3756756756752</v>
      </c>
      <c r="B11" s="2">
        <v>44083</v>
      </c>
      <c r="C11" s="3" t="s">
        <v>0</v>
      </c>
      <c r="D11" s="11">
        <f t="shared" si="6"/>
        <v>0.05</v>
      </c>
      <c r="I11" s="13" t="s">
        <v>20</v>
      </c>
      <c r="J11" s="11">
        <f t="shared" si="8"/>
        <v>111531.1986931899</v>
      </c>
      <c r="T11">
        <v>2025</v>
      </c>
      <c r="U11" s="11">
        <f t="shared" si="9"/>
        <v>2.1472362443365793</v>
      </c>
      <c r="V11" s="11">
        <f t="shared" si="12"/>
        <v>7.8383999999999995E-2</v>
      </c>
      <c r="W11" s="11">
        <f t="shared" si="13"/>
        <v>1.256449281452132E-2</v>
      </c>
      <c r="X11" s="11">
        <f t="shared" si="16"/>
        <v>-0.26348380942478322</v>
      </c>
      <c r="Y11" s="11">
        <f t="shared" si="0"/>
        <v>2.6978934363046696E-2</v>
      </c>
      <c r="Z11" s="11">
        <f t="shared" si="14"/>
        <v>0.13438184291838137</v>
      </c>
      <c r="AA11" s="11">
        <f t="shared" si="15"/>
        <v>-7.1263273988261655E-2</v>
      </c>
      <c r="AB11" s="11">
        <f t="shared" si="1"/>
        <v>0.28854956369509338</v>
      </c>
      <c r="AC11" s="11">
        <f t="shared" si="10"/>
        <v>0.31552849805814009</v>
      </c>
      <c r="AD11" s="11">
        <f t="shared" si="11"/>
        <v>-2.1293526969872471E-2</v>
      </c>
      <c r="AE11" s="11"/>
    </row>
    <row r="12" spans="1:31" x14ac:dyDescent="0.2">
      <c r="A12" s="20">
        <v>3857.2040000000002</v>
      </c>
      <c r="B12" s="2">
        <v>44084</v>
      </c>
      <c r="C12" s="3" t="s">
        <v>1</v>
      </c>
      <c r="D12" s="11">
        <f>ROUND(AVERAGE(D19,D26),2)</f>
        <v>-0.03</v>
      </c>
      <c r="F12" s="1" t="s">
        <v>100</v>
      </c>
      <c r="G12" s="11"/>
      <c r="I12" s="13" t="s">
        <v>21</v>
      </c>
      <c r="J12" s="11">
        <f t="shared" si="8"/>
        <v>112537.12500915806</v>
      </c>
      <c r="T12">
        <v>2026</v>
      </c>
      <c r="U12" s="11">
        <f t="shared" si="9"/>
        <v>2.3155452101126577</v>
      </c>
      <c r="V12" s="11">
        <f t="shared" si="12"/>
        <v>8.7060800000000008E-2</v>
      </c>
      <c r="W12" s="11">
        <f t="shared" si="13"/>
        <v>9.238676725910569E-3</v>
      </c>
      <c r="X12" s="11">
        <f t="shared" si="16"/>
        <v>-0.26469958936718591</v>
      </c>
      <c r="Y12" s="11">
        <f t="shared" si="0"/>
        <v>2.1392573640461508E-2</v>
      </c>
      <c r="Z12" s="11">
        <f t="shared" si="14"/>
        <v>0.12292808354669996</v>
      </c>
      <c r="AA12" s="11">
        <f>AVERAGE(AA8:AA11)</f>
        <v>-8.5232938639173222E-2</v>
      </c>
      <c r="AB12" s="11">
        <f t="shared" si="1"/>
        <v>0.28464553504488971</v>
      </c>
      <c r="AC12" s="11">
        <f t="shared" si="10"/>
        <v>0.3060381086853512</v>
      </c>
      <c r="AD12" s="11">
        <f t="shared" si="11"/>
        <v>-3.0077756624823711E-2</v>
      </c>
      <c r="AE12" s="11"/>
    </row>
    <row r="13" spans="1:31" x14ac:dyDescent="0.2">
      <c r="A13" s="20">
        <v>5148.76</v>
      </c>
      <c r="B13" s="2">
        <v>44085</v>
      </c>
      <c r="C13" s="3" t="s">
        <v>2</v>
      </c>
      <c r="D13" s="11">
        <f t="shared" ref="D13:D18" si="17">ROUND(AVERAGE(D20,D27),2)</f>
        <v>0.03</v>
      </c>
      <c r="F13">
        <v>2020</v>
      </c>
      <c r="G13" s="16">
        <f t="shared" ref="G13:G20" si="18">POWER(1+G3, 1/12)-1</f>
        <v>-5.1997908010666949E-3</v>
      </c>
      <c r="I13" s="13" t="s">
        <v>22</v>
      </c>
      <c r="J13" s="11">
        <f t="shared" si="8"/>
        <v>113552.12401299305</v>
      </c>
      <c r="T13">
        <v>2027</v>
      </c>
      <c r="U13" s="11">
        <f>U12*(1+V12)</f>
        <v>2.5171384285412337</v>
      </c>
      <c r="V13" s="11">
        <f>AVERAGE(V8:V12)</f>
        <v>7.3672959999999996E-2</v>
      </c>
      <c r="W13" s="11">
        <f>W12*(1+X13)</f>
        <v>6.795970404727676E-3</v>
      </c>
      <c r="X13" s="11">
        <f t="shared" si="16"/>
        <v>-0.26440002109091421</v>
      </c>
      <c r="Y13" s="11">
        <f t="shared" si="0"/>
        <v>1.7106398264968955E-2</v>
      </c>
      <c r="Z13" s="11">
        <f t="shared" si="14"/>
        <v>0.11313976368396307</v>
      </c>
      <c r="AA13" s="11">
        <f t="shared" si="15"/>
        <v>-7.9626392768242668E-2</v>
      </c>
      <c r="AB13" s="11">
        <f t="shared" si="1"/>
        <v>0.28478844696497735</v>
      </c>
      <c r="AC13" s="11">
        <f t="shared" si="10"/>
        <v>0.30189484522994631</v>
      </c>
      <c r="AD13" s="11">
        <f t="shared" si="11"/>
        <v>-1.3538390605023399E-2</v>
      </c>
      <c r="AE13" s="11"/>
    </row>
    <row r="14" spans="1:31" x14ac:dyDescent="0.2">
      <c r="A14" s="20">
        <v>3987.7240000000002</v>
      </c>
      <c r="B14" s="2">
        <v>44086</v>
      </c>
      <c r="C14" s="3" t="s">
        <v>3</v>
      </c>
      <c r="D14" s="11">
        <f t="shared" si="17"/>
        <v>0.04</v>
      </c>
      <c r="F14">
        <v>2021</v>
      </c>
      <c r="G14" s="16">
        <f t="shared" si="18"/>
        <v>9.0192370184718484E-3</v>
      </c>
      <c r="I14" s="13" t="s">
        <v>23</v>
      </c>
      <c r="J14" s="11">
        <f t="shared" si="8"/>
        <v>114576.27753341715</v>
      </c>
    </row>
    <row r="15" spans="1:31" x14ac:dyDescent="0.2">
      <c r="A15" s="20">
        <v>3138.3739999999998</v>
      </c>
      <c r="B15" s="2">
        <v>44087</v>
      </c>
      <c r="C15" s="3" t="s">
        <v>4</v>
      </c>
      <c r="D15" s="11">
        <f t="shared" si="17"/>
        <v>7.0000000000000007E-2</v>
      </c>
      <c r="F15">
        <v>2022</v>
      </c>
      <c r="G15" s="16">
        <f t="shared" si="18"/>
        <v>-5.9219695956083118E-3</v>
      </c>
      <c r="I15" s="13" t="s">
        <v>24</v>
      </c>
      <c r="J15" s="11">
        <f t="shared" si="8"/>
        <v>115609.66813718525</v>
      </c>
    </row>
    <row r="16" spans="1:31" x14ac:dyDescent="0.2">
      <c r="A16" s="20">
        <v>3711.9974999999999</v>
      </c>
      <c r="B16" s="2">
        <v>44088</v>
      </c>
      <c r="C16" s="3" t="s">
        <v>5</v>
      </c>
      <c r="D16" s="11">
        <f t="shared" si="17"/>
        <v>0.06</v>
      </c>
      <c r="F16">
        <v>2023</v>
      </c>
      <c r="G16" s="16">
        <f t="shared" si="18"/>
        <v>-3.2269587884738993E-3</v>
      </c>
      <c r="I16" s="13" t="s">
        <v>25</v>
      </c>
      <c r="J16" s="11">
        <f t="shared" si="8"/>
        <v>116652.37913574139</v>
      </c>
    </row>
    <row r="17" spans="1:18" x14ac:dyDescent="0.2">
      <c r="A17" s="20">
        <v>3427.2359999999999</v>
      </c>
      <c r="B17" s="2">
        <v>44089</v>
      </c>
      <c r="C17" s="3" t="s">
        <v>6</v>
      </c>
      <c r="D17" s="11">
        <f t="shared" si="17"/>
        <v>0.09</v>
      </c>
      <c r="F17">
        <v>2024</v>
      </c>
      <c r="G17" s="16">
        <f t="shared" si="18"/>
        <v>-2.3062237258103524E-3</v>
      </c>
      <c r="I17" s="13" t="s">
        <v>26</v>
      </c>
      <c r="J17" s="11">
        <f t="shared" si="8"/>
        <v>117704.49459193528</v>
      </c>
    </row>
    <row r="18" spans="1:18" x14ac:dyDescent="0.2">
      <c r="A18" s="20">
        <v>3412.5569999999998</v>
      </c>
      <c r="B18" s="2">
        <v>44090</v>
      </c>
      <c r="C18" s="3" t="s">
        <v>0</v>
      </c>
      <c r="D18" s="11">
        <f t="shared" si="17"/>
        <v>0.11</v>
      </c>
      <c r="F18">
        <v>2025</v>
      </c>
      <c r="G18" s="16">
        <f t="shared" si="18"/>
        <v>-1.6892109894572904E-3</v>
      </c>
      <c r="I18" s="13" t="s">
        <v>27</v>
      </c>
      <c r="J18" s="11">
        <f t="shared" si="8"/>
        <v>118766.09932679938</v>
      </c>
    </row>
    <row r="19" spans="1:18" x14ac:dyDescent="0.2">
      <c r="A19" s="20">
        <v>3853.7145</v>
      </c>
      <c r="B19" s="2">
        <v>44091</v>
      </c>
      <c r="C19" s="3" t="s">
        <v>1</v>
      </c>
      <c r="D19" s="5">
        <f>(A19-A12)/A12</f>
        <v>-9.0467084447701869E-4</v>
      </c>
      <c r="F19">
        <v>2026</v>
      </c>
      <c r="G19" s="16">
        <f t="shared" si="18"/>
        <v>-2.5118080715034186E-3</v>
      </c>
      <c r="I19" s="13" t="s">
        <v>28</v>
      </c>
      <c r="J19" s="11">
        <f>J18*(1+$G$15)</f>
        <v>118062.77009759708</v>
      </c>
      <c r="M19" s="1"/>
      <c r="N19" s="18"/>
      <c r="O19" s="19"/>
      <c r="P19" s="19"/>
      <c r="Q19" s="18"/>
      <c r="R19" s="19"/>
    </row>
    <row r="20" spans="1:18" x14ac:dyDescent="0.2">
      <c r="A20" s="20">
        <v>5189.1485000000002</v>
      </c>
      <c r="B20" s="2">
        <v>44092</v>
      </c>
      <c r="C20" s="3" t="s">
        <v>2</v>
      </c>
      <c r="D20" s="6">
        <f>(A20-A13)/A13</f>
        <v>7.8443159129576862E-3</v>
      </c>
      <c r="F20">
        <v>2027</v>
      </c>
      <c r="G20" s="16">
        <f t="shared" si="18"/>
        <v>-1.7773226480399806E-3</v>
      </c>
      <c r="I20" s="13" t="s">
        <v>29</v>
      </c>
      <c r="J20" s="11">
        <f t="shared" ref="J20:J30" si="19">J19*(1+$G$15)</f>
        <v>117363.60596270581</v>
      </c>
      <c r="M20" s="1"/>
      <c r="N20" s="18"/>
      <c r="O20" s="19"/>
      <c r="P20" s="19"/>
      <c r="Q20" s="18"/>
      <c r="R20" s="19"/>
    </row>
    <row r="21" spans="1:18" x14ac:dyDescent="0.2">
      <c r="A21" s="20">
        <v>3707.3434999999999</v>
      </c>
      <c r="B21" s="2">
        <v>44093</v>
      </c>
      <c r="C21" s="3" t="s">
        <v>3</v>
      </c>
      <c r="D21" s="7">
        <f t="shared" ref="D21:D32" si="20">(A21-A14)/A14</f>
        <v>-7.0310909180274314E-2</v>
      </c>
      <c r="I21" s="13" t="s">
        <v>30</v>
      </c>
      <c r="J21" s="11">
        <f t="shared" si="19"/>
        <v>116668.58225656372</v>
      </c>
      <c r="M21" s="1"/>
      <c r="N21" s="18"/>
      <c r="O21" s="19"/>
      <c r="P21" s="19"/>
      <c r="Q21" s="18"/>
      <c r="R21" s="19"/>
    </row>
    <row r="22" spans="1:18" x14ac:dyDescent="0.2">
      <c r="A22" s="20">
        <v>3115.6060000000002</v>
      </c>
      <c r="B22" s="2">
        <v>44094</v>
      </c>
      <c r="C22" s="3" t="s">
        <v>4</v>
      </c>
      <c r="D22" s="8">
        <f>(A22-A15)/A15</f>
        <v>-7.2547121534908129E-3</v>
      </c>
      <c r="I22" s="13" t="s">
        <v>31</v>
      </c>
      <c r="J22" s="11">
        <f t="shared" si="19"/>
        <v>115977.67445967763</v>
      </c>
      <c r="M22" s="1"/>
      <c r="N22" s="18"/>
      <c r="O22" s="19"/>
      <c r="P22" s="19"/>
      <c r="Q22" s="18"/>
      <c r="R22" s="19"/>
    </row>
    <row r="23" spans="1:18" x14ac:dyDescent="0.2">
      <c r="A23" s="20">
        <v>3302.6030000000001</v>
      </c>
      <c r="B23" s="2">
        <v>44095</v>
      </c>
      <c r="C23" s="3" t="s">
        <v>5</v>
      </c>
      <c r="D23" s="9">
        <f t="shared" si="20"/>
        <v>-0.11028954087388257</v>
      </c>
      <c r="I23" s="13" t="s">
        <v>32</v>
      </c>
      <c r="J23" s="11">
        <f t="shared" si="19"/>
        <v>115290.85819775806</v>
      </c>
      <c r="M23" s="1"/>
      <c r="N23" s="18"/>
      <c r="O23" s="19"/>
      <c r="P23" s="19"/>
      <c r="Q23" s="18"/>
      <c r="R23" s="19"/>
    </row>
    <row r="24" spans="1:18" x14ac:dyDescent="0.2">
      <c r="A24" s="20">
        <v>3530.9605000000001</v>
      </c>
      <c r="B24" s="2">
        <v>44096</v>
      </c>
      <c r="C24" s="3" t="s">
        <v>6</v>
      </c>
      <c r="D24" s="10">
        <f t="shared" si="20"/>
        <v>3.0264767293527572E-2</v>
      </c>
      <c r="I24" s="13" t="s">
        <v>33</v>
      </c>
      <c r="J24" s="11">
        <f t="shared" si="19"/>
        <v>114608.10924085935</v>
      </c>
      <c r="M24" s="1"/>
      <c r="N24" s="18"/>
      <c r="O24" s="19"/>
      <c r="P24" s="19"/>
      <c r="Q24" s="18"/>
      <c r="R24" s="19"/>
    </row>
    <row r="25" spans="1:18" x14ac:dyDescent="0.2">
      <c r="A25" s="20">
        <v>3359.7674999999999</v>
      </c>
      <c r="B25" s="2">
        <v>44097</v>
      </c>
      <c r="C25" s="3" t="s">
        <v>0</v>
      </c>
      <c r="D25" s="4">
        <f t="shared" si="20"/>
        <v>-1.5469192162944052E-2</v>
      </c>
      <c r="I25" s="13" t="s">
        <v>34</v>
      </c>
      <c r="J25" s="11">
        <f t="shared" si="19"/>
        <v>113929.40350252483</v>
      </c>
      <c r="M25" s="1"/>
      <c r="N25" s="18"/>
      <c r="O25" s="19"/>
      <c r="P25" s="19"/>
      <c r="Q25" s="18"/>
      <c r="R25" s="19"/>
    </row>
    <row r="26" spans="1:18" x14ac:dyDescent="0.2">
      <c r="A26" s="20">
        <v>3636.2645000000002</v>
      </c>
      <c r="B26" s="2">
        <v>44098</v>
      </c>
      <c r="C26" s="3" t="s">
        <v>1</v>
      </c>
      <c r="D26" s="5">
        <f t="shared" si="20"/>
        <v>-5.6426079306082434E-2</v>
      </c>
      <c r="I26" s="13" t="s">
        <v>35</v>
      </c>
      <c r="J26" s="11">
        <f t="shared" si="19"/>
        <v>113254.71703893709</v>
      </c>
      <c r="M26" s="1"/>
      <c r="N26" s="18"/>
      <c r="O26" s="19"/>
      <c r="P26" s="19"/>
      <c r="Q26" s="18"/>
      <c r="R26" s="19"/>
    </row>
    <row r="27" spans="1:18" x14ac:dyDescent="0.2">
      <c r="A27" s="20">
        <v>5509.8504999999996</v>
      </c>
      <c r="B27" s="2">
        <v>44099</v>
      </c>
      <c r="C27" s="3" t="s">
        <v>2</v>
      </c>
      <c r="D27" s="6">
        <f t="shared" si="20"/>
        <v>6.1802432518552768E-2</v>
      </c>
      <c r="I27" s="13" t="s">
        <v>36</v>
      </c>
      <c r="J27" s="11">
        <f t="shared" si="19"/>
        <v>112584.02604807328</v>
      </c>
      <c r="M27" s="1"/>
      <c r="N27" s="18"/>
      <c r="O27" s="19"/>
      <c r="P27" s="19"/>
      <c r="Q27" s="18"/>
      <c r="R27" s="19"/>
    </row>
    <row r="28" spans="1:18" x14ac:dyDescent="0.2">
      <c r="A28" s="20">
        <v>4233.0339999999997</v>
      </c>
      <c r="B28" s="2">
        <v>44100</v>
      </c>
      <c r="C28" s="3" t="s">
        <v>3</v>
      </c>
      <c r="D28" s="7">
        <f t="shared" si="20"/>
        <v>0.14179708462407103</v>
      </c>
      <c r="I28" s="13" t="s">
        <v>37</v>
      </c>
      <c r="J28" s="11">
        <f t="shared" si="19"/>
        <v>111917.30686886542</v>
      </c>
      <c r="M28" s="1"/>
      <c r="N28" s="18"/>
      <c r="O28" s="19"/>
      <c r="P28" s="19"/>
      <c r="Q28" s="18"/>
      <c r="R28" s="19"/>
    </row>
    <row r="29" spans="1:18" x14ac:dyDescent="0.2">
      <c r="A29" s="20">
        <v>3562.1950000000002</v>
      </c>
      <c r="B29" s="2">
        <v>44101</v>
      </c>
      <c r="C29" s="3" t="s">
        <v>4</v>
      </c>
      <c r="D29" s="8">
        <f t="shared" si="20"/>
        <v>0.14333936961220384</v>
      </c>
      <c r="I29" s="13" t="s">
        <v>38</v>
      </c>
      <c r="J29" s="11">
        <f t="shared" si="19"/>
        <v>111254.53598036563</v>
      </c>
      <c r="M29" s="1"/>
      <c r="N29" s="18"/>
      <c r="O29" s="19"/>
      <c r="P29" s="19"/>
      <c r="Q29" s="18"/>
      <c r="R29" s="19"/>
    </row>
    <row r="30" spans="1:18" x14ac:dyDescent="0.2">
      <c r="A30" s="20">
        <v>4085.0304999999998</v>
      </c>
      <c r="B30" s="2">
        <v>44102</v>
      </c>
      <c r="C30" s="3" t="s">
        <v>5</v>
      </c>
      <c r="D30" s="9">
        <f t="shared" si="20"/>
        <v>0.23691236881938271</v>
      </c>
      <c r="I30" s="13" t="s">
        <v>39</v>
      </c>
      <c r="J30" s="11">
        <f t="shared" si="19"/>
        <v>110595.69000091639</v>
      </c>
      <c r="M30" s="1"/>
      <c r="N30" s="18"/>
      <c r="O30" s="19"/>
      <c r="P30" s="19"/>
      <c r="Q30" s="18"/>
      <c r="R30" s="19"/>
    </row>
    <row r="31" spans="1:18" x14ac:dyDescent="0.2">
      <c r="A31" s="20">
        <v>4040.527</v>
      </c>
      <c r="B31" s="2">
        <v>44103</v>
      </c>
      <c r="C31" s="3" t="s">
        <v>6</v>
      </c>
      <c r="D31" s="10">
        <f t="shared" si="20"/>
        <v>0.14431384888049581</v>
      </c>
      <c r="I31" s="13" t="s">
        <v>40</v>
      </c>
      <c r="J31" s="11">
        <f>J30*(1+$G$16)</f>
        <v>110238.8022671006</v>
      </c>
      <c r="M31" s="1"/>
      <c r="N31" s="18"/>
      <c r="O31" s="19"/>
      <c r="P31" s="19"/>
      <c r="Q31" s="18"/>
      <c r="R31" s="19"/>
    </row>
    <row r="32" spans="1:18" x14ac:dyDescent="0.2">
      <c r="A32" s="20">
        <v>4147.1580000000004</v>
      </c>
      <c r="B32" s="2">
        <v>44104</v>
      </c>
      <c r="C32" s="3" t="s">
        <v>0</v>
      </c>
      <c r="D32" s="4">
        <f t="shared" si="20"/>
        <v>0.23435862749431335</v>
      </c>
      <c r="I32" s="13" t="s">
        <v>41</v>
      </c>
      <c r="J32" s="11">
        <f t="shared" ref="J32:J42" si="21">J31*(1+$G$16)</f>
        <v>109883.06619529394</v>
      </c>
      <c r="M32" s="1"/>
      <c r="N32" s="18"/>
      <c r="O32" s="19"/>
      <c r="P32" s="19"/>
      <c r="Q32" s="18"/>
      <c r="R32" s="19"/>
    </row>
    <row r="33" spans="1:18" x14ac:dyDescent="0.2">
      <c r="A33" s="15">
        <f>SUM(A3:A32)-A6</f>
        <v>108315.73105093982</v>
      </c>
      <c r="B33" s="2" t="s">
        <v>11</v>
      </c>
      <c r="I33" s="13" t="s">
        <v>42</v>
      </c>
      <c r="J33" s="11">
        <f t="shared" si="21"/>
        <v>109528.47806913058</v>
      </c>
      <c r="M33" s="1"/>
      <c r="N33" s="18"/>
      <c r="O33" s="19"/>
      <c r="P33" s="19"/>
      <c r="Q33" s="18"/>
      <c r="R33" s="19"/>
    </row>
    <row r="34" spans="1:18" x14ac:dyDescent="0.2">
      <c r="I34" s="13" t="s">
        <v>43</v>
      </c>
      <c r="J34" s="11">
        <f t="shared" si="21"/>
        <v>109175.03418423723</v>
      </c>
      <c r="M34" s="1"/>
      <c r="N34" s="18"/>
      <c r="O34" s="19"/>
      <c r="P34" s="19"/>
      <c r="Q34" s="18"/>
      <c r="R34" s="19"/>
    </row>
    <row r="35" spans="1:18" x14ac:dyDescent="0.2">
      <c r="I35" s="13" t="s">
        <v>44</v>
      </c>
      <c r="J35" s="11">
        <f t="shared" si="21"/>
        <v>108822.73084819446</v>
      </c>
      <c r="M35" s="1"/>
      <c r="N35" s="18"/>
      <c r="O35" s="19"/>
      <c r="P35" s="19"/>
      <c r="Q35" s="18"/>
      <c r="R35" s="19"/>
    </row>
    <row r="36" spans="1:18" x14ac:dyDescent="0.2">
      <c r="I36" s="13" t="s">
        <v>45</v>
      </c>
      <c r="J36" s="11">
        <f t="shared" si="21"/>
        <v>108471.56438049815</v>
      </c>
      <c r="M36" s="1"/>
      <c r="N36" s="18"/>
      <c r="O36" s="19"/>
      <c r="P36" s="19"/>
      <c r="Q36" s="18"/>
      <c r="R36" s="19"/>
    </row>
    <row r="37" spans="1:18" x14ac:dyDescent="0.2">
      <c r="I37" s="13" t="s">
        <v>46</v>
      </c>
      <c r="J37" s="11">
        <f t="shared" si="21"/>
        <v>108121.53111252098</v>
      </c>
      <c r="M37" s="1"/>
      <c r="N37" s="18"/>
      <c r="O37" s="19"/>
      <c r="P37" s="19"/>
      <c r="Q37" s="18"/>
      <c r="R37" s="19"/>
    </row>
    <row r="38" spans="1:18" x14ac:dyDescent="0.2">
      <c r="A38" s="1"/>
      <c r="B38" s="18"/>
      <c r="C38" s="19"/>
      <c r="D38" s="19"/>
      <c r="E38" s="18"/>
      <c r="F38" s="19"/>
      <c r="I38" s="13" t="s">
        <v>47</v>
      </c>
      <c r="J38" s="11">
        <f t="shared" si="21"/>
        <v>107772.62738747417</v>
      </c>
      <c r="M38" s="1"/>
      <c r="N38" s="18"/>
      <c r="O38" s="19"/>
      <c r="P38" s="19"/>
      <c r="Q38" s="18"/>
      <c r="R38" s="19"/>
    </row>
    <row r="39" spans="1:18" x14ac:dyDescent="0.2">
      <c r="A39" s="1"/>
      <c r="B39" s="18"/>
      <c r="C39" s="19"/>
      <c r="D39" s="19"/>
      <c r="E39" s="18"/>
      <c r="F39" s="19"/>
      <c r="I39" s="13" t="s">
        <v>48</v>
      </c>
      <c r="J39" s="11">
        <f t="shared" si="21"/>
        <v>107424.84956036924</v>
      </c>
      <c r="M39" s="1"/>
      <c r="N39" s="18"/>
      <c r="O39" s="19"/>
      <c r="P39" s="19"/>
      <c r="Q39" s="18"/>
      <c r="R39" s="19"/>
    </row>
    <row r="40" spans="1:18" x14ac:dyDescent="0.2">
      <c r="A40" s="1"/>
      <c r="B40" s="18"/>
      <c r="C40" s="19"/>
      <c r="D40" s="19"/>
      <c r="E40" s="18"/>
      <c r="F40" s="19"/>
      <c r="I40" s="13" t="s">
        <v>49</v>
      </c>
      <c r="J40" s="11">
        <f t="shared" si="21"/>
        <v>107078.19399797992</v>
      </c>
    </row>
    <row r="41" spans="1:18" x14ac:dyDescent="0.2">
      <c r="A41" s="1"/>
      <c r="B41" s="18"/>
      <c r="C41" s="19"/>
      <c r="D41" s="19"/>
      <c r="E41" s="18"/>
      <c r="F41" s="19"/>
      <c r="I41" s="13" t="s">
        <v>50</v>
      </c>
      <c r="J41" s="11">
        <f t="shared" si="21"/>
        <v>106732.65707880423</v>
      </c>
    </row>
    <row r="42" spans="1:18" x14ac:dyDescent="0.2">
      <c r="A42" s="1"/>
      <c r="B42" s="18"/>
      <c r="C42" s="19"/>
      <c r="D42" s="19"/>
      <c r="E42" s="18"/>
      <c r="F42" s="19"/>
      <c r="I42" s="13" t="s">
        <v>51</v>
      </c>
      <c r="J42" s="11">
        <f t="shared" si="21"/>
        <v>106388.23519302662</v>
      </c>
    </row>
    <row r="43" spans="1:18" x14ac:dyDescent="0.2">
      <c r="A43" s="1"/>
      <c r="B43" s="18"/>
      <c r="C43" s="19"/>
      <c r="D43" s="19"/>
      <c r="E43" s="18"/>
      <c r="F43" s="19"/>
      <c r="I43" s="13" t="s">
        <v>52</v>
      </c>
      <c r="J43" s="11">
        <f>J42*(1+$G$17)</f>
        <v>106142.88012087737</v>
      </c>
    </row>
    <row r="44" spans="1:18" x14ac:dyDescent="0.2">
      <c r="A44" s="1"/>
      <c r="B44" s="18"/>
      <c r="C44" s="19"/>
      <c r="D44" s="19"/>
      <c r="E44" s="18"/>
      <c r="F44" s="19"/>
      <c r="I44" s="13" t="s">
        <v>53</v>
      </c>
      <c r="J44" s="11">
        <f t="shared" ref="J44:J54" si="22">J43*(1+$G$17)</f>
        <v>105898.09089241676</v>
      </c>
    </row>
    <row r="45" spans="1:18" x14ac:dyDescent="0.2">
      <c r="A45" s="1"/>
      <c r="B45" s="18"/>
      <c r="C45" s="19"/>
      <c r="D45" s="19"/>
      <c r="E45" s="18"/>
      <c r="F45" s="19"/>
      <c r="I45" s="13" t="s">
        <v>54</v>
      </c>
      <c r="J45" s="11">
        <f t="shared" si="22"/>
        <v>105653.86620268265</v>
      </c>
    </row>
    <row r="46" spans="1:18" x14ac:dyDescent="0.2">
      <c r="A46" s="1"/>
      <c r="B46" s="18"/>
      <c r="C46" s="19"/>
      <c r="D46" s="19"/>
      <c r="E46" s="18"/>
      <c r="F46" s="19"/>
      <c r="I46" s="13" t="s">
        <v>55</v>
      </c>
      <c r="J46" s="11">
        <f t="shared" si="22"/>
        <v>105410.20474972243</v>
      </c>
    </row>
    <row r="47" spans="1:18" x14ac:dyDescent="0.2">
      <c r="A47" s="1"/>
      <c r="B47" s="18"/>
      <c r="C47" s="19"/>
      <c r="D47" s="19"/>
      <c r="E47" s="18"/>
      <c r="F47" s="19"/>
      <c r="I47" s="13" t="s">
        <v>56</v>
      </c>
      <c r="J47" s="11">
        <f t="shared" si="22"/>
        <v>105167.1052345861</v>
      </c>
    </row>
    <row r="48" spans="1:18" x14ac:dyDescent="0.2">
      <c r="A48" s="1"/>
      <c r="B48" s="18"/>
      <c r="C48" s="19"/>
      <c r="D48" s="19"/>
      <c r="E48" s="18"/>
      <c r="F48" s="19"/>
      <c r="I48" s="13" t="s">
        <v>57</v>
      </c>
      <c r="J48" s="11">
        <f t="shared" si="22"/>
        <v>104924.5663613193</v>
      </c>
    </row>
    <row r="49" spans="1:10" x14ac:dyDescent="0.2">
      <c r="A49" s="1"/>
      <c r="B49" s="18"/>
      <c r="C49" s="19"/>
      <c r="D49" s="19"/>
      <c r="E49" s="18"/>
      <c r="F49" s="19"/>
      <c r="I49" s="13" t="s">
        <v>58</v>
      </c>
      <c r="J49" s="11">
        <f t="shared" si="22"/>
        <v>104682.58683695647</v>
      </c>
    </row>
    <row r="50" spans="1:10" x14ac:dyDescent="0.2">
      <c r="A50" s="1"/>
      <c r="B50" s="18"/>
      <c r="C50" s="19"/>
      <c r="D50" s="19"/>
      <c r="E50" s="18"/>
      <c r="F50" s="19"/>
      <c r="I50" s="13" t="s">
        <v>59</v>
      </c>
      <c r="J50" s="11">
        <f t="shared" si="22"/>
        <v>104441.16537151388</v>
      </c>
    </row>
    <row r="51" spans="1:10" x14ac:dyDescent="0.2">
      <c r="A51" s="1"/>
      <c r="B51" s="18"/>
      <c r="C51" s="19"/>
      <c r="D51" s="19"/>
      <c r="E51" s="18"/>
      <c r="F51" s="19"/>
      <c r="I51" s="13" t="s">
        <v>60</v>
      </c>
      <c r="J51" s="11">
        <f t="shared" si="22"/>
        <v>104200.30067798281</v>
      </c>
    </row>
    <row r="52" spans="1:10" x14ac:dyDescent="0.2">
      <c r="A52" s="1"/>
      <c r="B52" s="18"/>
      <c r="C52" s="19"/>
      <c r="D52" s="19"/>
      <c r="E52" s="18"/>
      <c r="F52" s="19"/>
      <c r="I52" s="13" t="s">
        <v>61</v>
      </c>
      <c r="J52" s="11">
        <f t="shared" si="22"/>
        <v>103959.99147232268</v>
      </c>
    </row>
    <row r="53" spans="1:10" x14ac:dyDescent="0.2">
      <c r="A53" s="1"/>
      <c r="B53" s="18"/>
      <c r="C53" s="19"/>
      <c r="D53" s="19"/>
      <c r="E53" s="18"/>
      <c r="F53" s="19"/>
      <c r="I53" s="13" t="s">
        <v>62</v>
      </c>
      <c r="J53" s="11">
        <f t="shared" si="22"/>
        <v>103720.23647345418</v>
      </c>
    </row>
    <row r="54" spans="1:10" x14ac:dyDescent="0.2">
      <c r="A54" s="1"/>
      <c r="B54" s="18"/>
      <c r="C54" s="19"/>
      <c r="D54" s="19"/>
      <c r="E54" s="18"/>
      <c r="F54" s="19"/>
      <c r="I54" s="13" t="s">
        <v>63</v>
      </c>
      <c r="J54" s="11">
        <f t="shared" si="22"/>
        <v>103481.03440325243</v>
      </c>
    </row>
    <row r="55" spans="1:10" x14ac:dyDescent="0.2">
      <c r="A55" s="1"/>
      <c r="B55" s="18"/>
      <c r="C55" s="19"/>
      <c r="D55" s="19"/>
      <c r="E55" s="18"/>
      <c r="F55" s="19"/>
      <c r="I55" s="13" t="s">
        <v>64</v>
      </c>
      <c r="J55" s="11">
        <f>J54*(1+$G$18)</f>
        <v>103306.23310273804</v>
      </c>
    </row>
    <row r="56" spans="1:10" x14ac:dyDescent="0.2">
      <c r="A56" s="1"/>
      <c r="B56" s="18"/>
      <c r="C56" s="19"/>
      <c r="D56" s="19"/>
      <c r="E56" s="18"/>
      <c r="F56" s="19"/>
      <c r="I56" s="13" t="s">
        <v>65</v>
      </c>
      <c r="J56" s="11">
        <f t="shared" ref="J56:J66" si="23">J55*(1+$G$18)</f>
        <v>103131.72707850146</v>
      </c>
    </row>
    <row r="57" spans="1:10" x14ac:dyDescent="0.2">
      <c r="A57" s="1"/>
      <c r="B57" s="18"/>
      <c r="C57" s="19"/>
      <c r="D57" s="19"/>
      <c r="E57" s="18"/>
      <c r="F57" s="19"/>
      <c r="I57" s="13" t="s">
        <v>66</v>
      </c>
      <c r="J57" s="11">
        <f t="shared" si="23"/>
        <v>102957.51583175873</v>
      </c>
    </row>
    <row r="58" spans="1:10" x14ac:dyDescent="0.2">
      <c r="A58" s="1"/>
      <c r="B58" s="18"/>
      <c r="C58" s="19"/>
      <c r="D58" s="19"/>
      <c r="E58" s="18"/>
      <c r="F58" s="19"/>
      <c r="I58" s="13" t="s">
        <v>67</v>
      </c>
      <c r="J58" s="11">
        <f t="shared" si="23"/>
        <v>102783.5988645685</v>
      </c>
    </row>
    <row r="59" spans="1:10" x14ac:dyDescent="0.2">
      <c r="I59" s="13" t="s">
        <v>68</v>
      </c>
      <c r="J59" s="11">
        <f t="shared" si="23"/>
        <v>102609.9756798305</v>
      </c>
    </row>
    <row r="60" spans="1:10" x14ac:dyDescent="0.2">
      <c r="I60" s="13" t="s">
        <v>69</v>
      </c>
      <c r="J60" s="11">
        <f t="shared" si="23"/>
        <v>102436.64578128418</v>
      </c>
    </row>
    <row r="61" spans="1:10" x14ac:dyDescent="0.2">
      <c r="I61" s="13" t="s">
        <v>70</v>
      </c>
      <c r="J61" s="11">
        <f t="shared" si="23"/>
        <v>102263.60867350729</v>
      </c>
    </row>
    <row r="62" spans="1:10" x14ac:dyDescent="0.2">
      <c r="I62" s="13" t="s">
        <v>71</v>
      </c>
      <c r="J62" s="11">
        <f t="shared" si="23"/>
        <v>102090.86386191445</v>
      </c>
    </row>
    <row r="63" spans="1:10" x14ac:dyDescent="0.2">
      <c r="I63" s="13" t="s">
        <v>72</v>
      </c>
      <c r="J63" s="11">
        <f t="shared" si="23"/>
        <v>101918.41085275571</v>
      </c>
    </row>
    <row r="64" spans="1:10" x14ac:dyDescent="0.2">
      <c r="I64" s="13" t="s">
        <v>73</v>
      </c>
      <c r="J64" s="11">
        <f t="shared" si="23"/>
        <v>101746.24915311522</v>
      </c>
    </row>
    <row r="65" spans="9:10" x14ac:dyDescent="0.2">
      <c r="I65" s="13" t="s">
        <v>74</v>
      </c>
      <c r="J65" s="11">
        <f t="shared" si="23"/>
        <v>101574.37827090971</v>
      </c>
    </row>
    <row r="66" spans="9:10" x14ac:dyDescent="0.2">
      <c r="I66" s="13" t="s">
        <v>75</v>
      </c>
      <c r="J66" s="11">
        <f t="shared" si="23"/>
        <v>101402.7977148872</v>
      </c>
    </row>
    <row r="67" spans="9:10" x14ac:dyDescent="0.2">
      <c r="I67" s="13" t="s">
        <v>76</v>
      </c>
      <c r="J67" s="11">
        <f>J66*(1+$G$19)</f>
        <v>101148.09334911391</v>
      </c>
    </row>
    <row r="68" spans="9:10" x14ac:dyDescent="0.2">
      <c r="I68" s="13" t="s">
        <v>77</v>
      </c>
      <c r="J68" s="11">
        <f t="shared" ref="J68:J78" si="24">J67*(1+$G$19)</f>
        <v>100894.02875182244</v>
      </c>
    </row>
    <row r="69" spans="9:10" x14ac:dyDescent="0.2">
      <c r="I69" s="13" t="s">
        <v>78</v>
      </c>
      <c r="J69" s="11">
        <f t="shared" si="24"/>
        <v>100640.60231603711</v>
      </c>
    </row>
    <row r="70" spans="9:10" x14ac:dyDescent="0.2">
      <c r="I70" s="13" t="s">
        <v>79</v>
      </c>
      <c r="J70" s="11">
        <f t="shared" si="24"/>
        <v>100387.81243881873</v>
      </c>
    </row>
    <row r="71" spans="9:10" x14ac:dyDescent="0.2">
      <c r="I71" s="13" t="s">
        <v>80</v>
      </c>
      <c r="J71" s="11">
        <f t="shared" si="24"/>
        <v>100135.65752125432</v>
      </c>
    </row>
    <row r="72" spans="9:10" x14ac:dyDescent="0.2">
      <c r="I72" s="13" t="s">
        <v>81</v>
      </c>
      <c r="J72" s="11">
        <f t="shared" si="24"/>
        <v>99884.135968447139</v>
      </c>
    </row>
    <row r="73" spans="9:10" x14ac:dyDescent="0.2">
      <c r="I73" s="13" t="s">
        <v>82</v>
      </c>
      <c r="J73" s="11">
        <f t="shared" si="24"/>
        <v>99633.246189506448</v>
      </c>
    </row>
    <row r="74" spans="9:10" x14ac:dyDescent="0.2">
      <c r="I74" s="13" t="s">
        <v>83</v>
      </c>
      <c r="J74" s="11">
        <f t="shared" si="24"/>
        <v>99382.986597537558</v>
      </c>
    </row>
    <row r="75" spans="9:10" x14ac:dyDescent="0.2">
      <c r="I75" s="13" t="s">
        <v>84</v>
      </c>
      <c r="J75" s="11">
        <f t="shared" si="24"/>
        <v>99133.355609631748</v>
      </c>
    </row>
    <row r="76" spans="9:10" x14ac:dyDescent="0.2">
      <c r="I76" s="13" t="s">
        <v>85</v>
      </c>
      <c r="J76" s="11">
        <f t="shared" si="24"/>
        <v>98884.351646856259</v>
      </c>
    </row>
    <row r="77" spans="9:10" x14ac:dyDescent="0.2">
      <c r="I77" s="13" t="s">
        <v>86</v>
      </c>
      <c r="J77" s="11">
        <f t="shared" si="24"/>
        <v>98635.973134244297</v>
      </c>
    </row>
    <row r="78" spans="9:10" x14ac:dyDescent="0.2">
      <c r="I78" s="13" t="s">
        <v>87</v>
      </c>
      <c r="J78" s="11">
        <f t="shared" si="24"/>
        <v>98388.218500785108</v>
      </c>
    </row>
    <row r="79" spans="9:10" x14ac:dyDescent="0.2">
      <c r="I79" s="13" t="s">
        <v>88</v>
      </c>
      <c r="J79" s="11">
        <f>J78*(1+$G$20)</f>
        <v>98213.35089174335</v>
      </c>
    </row>
    <row r="80" spans="9:10" x14ac:dyDescent="0.2">
      <c r="I80" s="13" t="s">
        <v>89</v>
      </c>
      <c r="J80" s="11">
        <f t="shared" ref="J80:J90" si="25">J79*(1+$G$20)</f>
        <v>98038.794078863561</v>
      </c>
    </row>
    <row r="81" spans="9:10" x14ac:dyDescent="0.2">
      <c r="I81" s="13" t="s">
        <v>90</v>
      </c>
      <c r="J81" s="11">
        <f t="shared" si="25"/>
        <v>97864.547509760669</v>
      </c>
    </row>
    <row r="82" spans="9:10" x14ac:dyDescent="0.2">
      <c r="I82" s="13" t="s">
        <v>91</v>
      </c>
      <c r="J82" s="11">
        <f t="shared" si="25"/>
        <v>97690.610633031392</v>
      </c>
    </row>
    <row r="83" spans="9:10" x14ac:dyDescent="0.2">
      <c r="I83" s="13" t="s">
        <v>92</v>
      </c>
      <c r="J83" s="11">
        <f t="shared" si="25"/>
        <v>97516.982898252449</v>
      </c>
    </row>
    <row r="84" spans="9:10" x14ac:dyDescent="0.2">
      <c r="I84" s="13" t="s">
        <v>93</v>
      </c>
      <c r="J84" s="11">
        <f t="shared" si="25"/>
        <v>97343.663755978851</v>
      </c>
    </row>
    <row r="85" spans="9:10" x14ac:dyDescent="0.2">
      <c r="I85" s="13" t="s">
        <v>94</v>
      </c>
      <c r="J85" s="11">
        <f t="shared" si="25"/>
        <v>97170.652657742161</v>
      </c>
    </row>
    <row r="86" spans="9:10" x14ac:dyDescent="0.2">
      <c r="I86" s="13" t="s">
        <v>95</v>
      </c>
      <c r="J86" s="11">
        <f t="shared" si="25"/>
        <v>96997.949056048732</v>
      </c>
    </row>
    <row r="87" spans="9:10" x14ac:dyDescent="0.2">
      <c r="I87" s="13" t="s">
        <v>96</v>
      </c>
      <c r="J87" s="11">
        <f t="shared" si="25"/>
        <v>96825.552404377988</v>
      </c>
    </row>
    <row r="88" spans="9:10" x14ac:dyDescent="0.2">
      <c r="I88" s="13" t="s">
        <v>97</v>
      </c>
      <c r="J88" s="11">
        <f t="shared" si="25"/>
        <v>96653.462157180707</v>
      </c>
    </row>
    <row r="89" spans="9:10" x14ac:dyDescent="0.2">
      <c r="I89" s="13" t="s">
        <v>98</v>
      </c>
      <c r="J89" s="11">
        <f t="shared" si="25"/>
        <v>96481.677769877278</v>
      </c>
    </row>
    <row r="90" spans="9:10" x14ac:dyDescent="0.2">
      <c r="I90" s="13" t="s">
        <v>99</v>
      </c>
      <c r="J90" s="11">
        <f t="shared" si="25"/>
        <v>96310.19869885598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B064-18E8-864C-A59C-A897ECF021D4}">
  <dimension ref="A2:AE90"/>
  <sheetViews>
    <sheetView workbookViewId="0">
      <selection activeCell="J3" sqref="J3:J90"/>
    </sheetView>
  </sheetViews>
  <sheetFormatPr baseColWidth="10" defaultRowHeight="16" x14ac:dyDescent="0.2"/>
  <cols>
    <col min="1" max="1" width="14" bestFit="1" customWidth="1"/>
    <col min="4" max="4" width="12.1640625" bestFit="1" customWidth="1"/>
    <col min="6" max="6" width="20.33203125" bestFit="1" customWidth="1"/>
    <col min="21" max="21" width="28" bestFit="1" customWidth="1"/>
    <col min="22" max="22" width="13.83203125" bestFit="1" customWidth="1"/>
    <col min="23" max="23" width="29.6640625" bestFit="1" customWidth="1"/>
    <col min="24" max="24" width="29.1640625" bestFit="1" customWidth="1"/>
    <col min="25" max="25" width="29.1640625" customWidth="1"/>
    <col min="26" max="26" width="20.6640625" bestFit="1" customWidth="1"/>
    <col min="27" max="30" width="20.6640625" customWidth="1"/>
    <col min="31" max="31" width="30.1640625" bestFit="1" customWidth="1"/>
  </cols>
  <sheetData>
    <row r="2" spans="1:31" x14ac:dyDescent="0.2">
      <c r="A2" s="1" t="s">
        <v>7</v>
      </c>
      <c r="B2" s="1" t="s">
        <v>8</v>
      </c>
      <c r="C2" s="1" t="s">
        <v>9</v>
      </c>
      <c r="D2" s="1" t="s">
        <v>10</v>
      </c>
      <c r="F2" s="1" t="s">
        <v>101</v>
      </c>
      <c r="U2" t="s">
        <v>109</v>
      </c>
      <c r="V2" t="s">
        <v>108</v>
      </c>
      <c r="W2" t="s">
        <v>102</v>
      </c>
      <c r="Y2" t="s">
        <v>103</v>
      </c>
      <c r="Z2" t="s">
        <v>105</v>
      </c>
      <c r="AB2" t="s">
        <v>106</v>
      </c>
      <c r="AC2" t="s">
        <v>107</v>
      </c>
      <c r="AD2" t="s">
        <v>104</v>
      </c>
    </row>
    <row r="3" spans="1:31" x14ac:dyDescent="0.2">
      <c r="A3" s="14">
        <f>A10/(D10+1)</f>
        <v>2402.1454545454544</v>
      </c>
      <c r="B3" s="2">
        <v>44075</v>
      </c>
      <c r="C3" s="3" t="s">
        <v>6</v>
      </c>
      <c r="D3" s="1"/>
      <c r="F3">
        <v>2020</v>
      </c>
      <c r="G3" s="16">
        <f>AD6</f>
        <v>-5.9156250000000056E-2</v>
      </c>
      <c r="I3" s="13" t="s">
        <v>12</v>
      </c>
      <c r="J3" s="11">
        <f>A33</f>
        <v>75888.008981255596</v>
      </c>
      <c r="T3">
        <v>2017</v>
      </c>
      <c r="U3" s="11">
        <v>0.41199999999999998</v>
      </c>
      <c r="V3" s="11">
        <v>5.3999999999999999E-2</v>
      </c>
      <c r="W3" s="11">
        <v>0.152</v>
      </c>
      <c r="X3" s="11"/>
      <c r="Y3" s="11">
        <f t="shared" ref="Y3:Y13" si="0">U3*W3</f>
        <v>6.2623999999999999E-2</v>
      </c>
      <c r="Z3" s="11">
        <v>0.30599999999999999</v>
      </c>
      <c r="AA3" s="11"/>
      <c r="AB3" s="11">
        <f t="shared" ref="AB3:AB13" si="1">U3*Z3</f>
        <v>0.12607199999999999</v>
      </c>
      <c r="AC3" s="11">
        <f>Y3+AB3</f>
        <v>0.18869599999999997</v>
      </c>
      <c r="AD3" s="11"/>
      <c r="AE3" s="11"/>
    </row>
    <row r="4" spans="1:31" x14ac:dyDescent="0.2">
      <c r="A4" s="14">
        <f>A11/(D11+1)</f>
        <v>2560.7964999999999</v>
      </c>
      <c r="B4" s="2">
        <v>44076</v>
      </c>
      <c r="C4" s="3" t="s">
        <v>0</v>
      </c>
      <c r="D4" s="1"/>
      <c r="F4">
        <v>2021</v>
      </c>
      <c r="G4" s="16">
        <f t="shared" ref="G4:G10" si="2">AD7</f>
        <v>-4.0494071146245085E-2</v>
      </c>
      <c r="I4" s="13" t="s">
        <v>13</v>
      </c>
      <c r="J4" s="11">
        <f>J3*(1+$G$13)</f>
        <v>75503.360924625318</v>
      </c>
      <c r="T4">
        <v>2018</v>
      </c>
      <c r="U4" s="11">
        <f>U3*(1+V3)</f>
        <v>0.43424800000000002</v>
      </c>
      <c r="V4" s="11">
        <v>0.11700000000000001</v>
      </c>
      <c r="W4" s="11">
        <v>0.12</v>
      </c>
      <c r="X4" s="11">
        <f>(W4-W3)/W3</f>
        <v>-0.2105263157894737</v>
      </c>
      <c r="Y4" s="11">
        <f t="shared" si="0"/>
        <v>5.2109759999999998E-2</v>
      </c>
      <c r="Z4" s="11">
        <v>0.246</v>
      </c>
      <c r="AA4" s="11">
        <f>(Z4-Z3)/Z3</f>
        <v>-0.19607843137254902</v>
      </c>
      <c r="AB4" s="11">
        <f t="shared" si="1"/>
        <v>0.106825008</v>
      </c>
      <c r="AC4" s="11">
        <f>Y4+AB4</f>
        <v>0.158934768</v>
      </c>
      <c r="AD4" s="11">
        <f t="shared" ref="AD4:AD5" si="3">(AC4-AC3)/AC3</f>
        <v>-0.15772052401746711</v>
      </c>
      <c r="AE4" s="11"/>
    </row>
    <row r="5" spans="1:31" x14ac:dyDescent="0.2">
      <c r="A5" s="14">
        <f>A12/(D12+1)</f>
        <v>3108.9356435643567</v>
      </c>
      <c r="B5" s="2">
        <v>44077</v>
      </c>
      <c r="C5" s="3" t="s">
        <v>1</v>
      </c>
      <c r="D5" s="11">
        <f>ROUND(AVERAGE(D12,D19),2)</f>
        <v>-0.05</v>
      </c>
      <c r="F5">
        <v>2022</v>
      </c>
      <c r="G5" s="16">
        <f t="shared" si="2"/>
        <v>-0.10121459606295202</v>
      </c>
      <c r="I5" s="13" t="s">
        <v>14</v>
      </c>
      <c r="J5" s="11">
        <f t="shared" ref="J5:J6" si="4">J4*(1+$G$13)</f>
        <v>75120.662505750151</v>
      </c>
      <c r="T5">
        <v>2019</v>
      </c>
      <c r="U5" s="11">
        <f>U4*(1+V4)</f>
        <v>0.48505501600000001</v>
      </c>
      <c r="V5" s="11">
        <v>7.0999999999999994E-2</v>
      </c>
      <c r="W5" s="11">
        <v>7.1999999999999995E-2</v>
      </c>
      <c r="X5" s="11">
        <f t="shared" ref="X5:X7" si="5">(W5-W4)/W4</f>
        <v>-0.4</v>
      </c>
      <c r="Y5" s="11">
        <f t="shared" si="0"/>
        <v>3.4923961151999999E-2</v>
      </c>
      <c r="Z5" s="11">
        <v>0.216</v>
      </c>
      <c r="AA5" s="11">
        <f t="shared" ref="AA5:AA7" si="6">(Z5-Z4)/Z4</f>
        <v>-0.12195121951219512</v>
      </c>
      <c r="AB5" s="11">
        <f t="shared" si="1"/>
        <v>0.104771883456</v>
      </c>
      <c r="AC5" s="11">
        <f>Y5+AB5</f>
        <v>0.139695844608</v>
      </c>
      <c r="AD5" s="11">
        <f t="shared" si="3"/>
        <v>-0.12104918032786889</v>
      </c>
      <c r="AE5" s="11"/>
    </row>
    <row r="6" spans="1:31" x14ac:dyDescent="0.2">
      <c r="A6" s="14">
        <f>A13/(D13+1)</f>
        <v>2195.4258333333332</v>
      </c>
      <c r="B6" s="2">
        <v>44078</v>
      </c>
      <c r="C6" s="3" t="s">
        <v>2</v>
      </c>
      <c r="D6" s="11">
        <f t="shared" ref="D6:D11" si="7">ROUND(AVERAGE(D13,D20),2)</f>
        <v>0.28999999999999998</v>
      </c>
      <c r="F6">
        <v>2023</v>
      </c>
      <c r="G6" s="16">
        <f t="shared" si="2"/>
        <v>-5.9882077956465059E-2</v>
      </c>
      <c r="I6" s="13" t="s">
        <v>15</v>
      </c>
      <c r="J6" s="11">
        <f t="shared" si="4"/>
        <v>74739.90384264235</v>
      </c>
      <c r="T6">
        <v>2020</v>
      </c>
      <c r="U6" s="11">
        <f>U5*(1+V5)</f>
        <v>0.51949392213599999</v>
      </c>
      <c r="V6" s="11">
        <v>3.3000000000000002E-2</v>
      </c>
      <c r="W6" s="11">
        <v>5.8000000000000003E-2</v>
      </c>
      <c r="X6" s="11">
        <f t="shared" si="5"/>
        <v>-0.19444444444444434</v>
      </c>
      <c r="Y6" s="11">
        <f t="shared" si="0"/>
        <v>3.0130647483887999E-2</v>
      </c>
      <c r="Z6" s="11">
        <v>0.19500000000000001</v>
      </c>
      <c r="AA6" s="11">
        <f t="shared" si="6"/>
        <v>-9.7222222222222182E-2</v>
      </c>
      <c r="AB6" s="11">
        <f t="shared" si="1"/>
        <v>0.10130131481651999</v>
      </c>
      <c r="AC6" s="11">
        <f>Y6+AB6</f>
        <v>0.13143196230040799</v>
      </c>
      <c r="AD6" s="11">
        <f>(AC6-AC5)/AC5</f>
        <v>-5.9156250000000056E-2</v>
      </c>
      <c r="AE6" s="11"/>
    </row>
    <row r="7" spans="1:31" x14ac:dyDescent="0.2">
      <c r="A7" s="14">
        <f t="shared" ref="A7:A10" si="8">A14/(D14+1)</f>
        <v>3372.1937499999999</v>
      </c>
      <c r="B7" s="2">
        <v>44079</v>
      </c>
      <c r="C7" s="3" t="s">
        <v>3</v>
      </c>
      <c r="D7" s="11">
        <f t="shared" si="7"/>
        <v>-0.16</v>
      </c>
      <c r="F7">
        <v>2024</v>
      </c>
      <c r="G7" s="16">
        <f t="shared" si="2"/>
        <v>-3.9767427286533992E-2</v>
      </c>
      <c r="I7" s="13" t="s">
        <v>16</v>
      </c>
      <c r="J7" s="11">
        <f>J6*(1+$G$14)</f>
        <v>74482.887831215805</v>
      </c>
      <c r="T7">
        <v>2021</v>
      </c>
      <c r="U7" s="11">
        <f>U6*(1+V6)</f>
        <v>0.53663722156648797</v>
      </c>
      <c r="V7" s="11">
        <v>4.1000000000000002E-2</v>
      </c>
      <c r="W7" s="11">
        <v>4.2999999999999997E-2</v>
      </c>
      <c r="X7" s="11">
        <f t="shared" si="5"/>
        <v>-0.25862068965517249</v>
      </c>
      <c r="Y7" s="11">
        <f t="shared" si="0"/>
        <v>2.3075400527358982E-2</v>
      </c>
      <c r="Z7" s="11">
        <v>0.192</v>
      </c>
      <c r="AA7" s="11">
        <f t="shared" si="6"/>
        <v>-1.5384615384615398E-2</v>
      </c>
      <c r="AB7" s="11">
        <f t="shared" si="1"/>
        <v>0.10303434654076569</v>
      </c>
      <c r="AC7" s="11">
        <f>Y7+AB7</f>
        <v>0.12610974706812467</v>
      </c>
      <c r="AD7" s="11">
        <f>(AC7-AC6)/AC6</f>
        <v>-4.0494071146245085E-2</v>
      </c>
      <c r="AE7" s="11"/>
    </row>
    <row r="8" spans="1:31" x14ac:dyDescent="0.2">
      <c r="A8" s="14">
        <f t="shared" si="8"/>
        <v>2053.7364077669904</v>
      </c>
      <c r="B8" s="2">
        <v>44080</v>
      </c>
      <c r="C8" s="3" t="s">
        <v>4</v>
      </c>
      <c r="D8" s="11">
        <f t="shared" si="7"/>
        <v>0.15</v>
      </c>
      <c r="F8">
        <v>2025</v>
      </c>
      <c r="G8" s="16">
        <f t="shared" si="2"/>
        <v>-4.1890223547063343E-2</v>
      </c>
      <c r="I8" s="13" t="s">
        <v>17</v>
      </c>
      <c r="J8" s="11">
        <f t="shared" ref="J8:J18" si="9">J7*(1+$G$14)</f>
        <v>74226.755647928352</v>
      </c>
      <c r="T8">
        <v>2022</v>
      </c>
      <c r="U8" s="11">
        <f t="shared" ref="U8:U12" si="10">U7*(1+V7)</f>
        <v>0.55863934765071388</v>
      </c>
      <c r="V8" s="11">
        <f>AVERAGE(V3:V7)</f>
        <v>6.3200000000000006E-2</v>
      </c>
      <c r="W8" s="11">
        <f>W7*(1+X8)</f>
        <v>3.1566391913692274E-2</v>
      </c>
      <c r="X8" s="11">
        <f>AVERAGE(X4:X7)</f>
        <v>-0.26589786247227265</v>
      </c>
      <c r="Y8" s="11">
        <f t="shared" si="0"/>
        <v>1.7634228586351823E-2</v>
      </c>
      <c r="Z8" s="11">
        <f>Z7*(1+AA8)</f>
        <v>0.17132944855240409</v>
      </c>
      <c r="AA8" s="11">
        <f>AVERAGE(AA4:AA7)</f>
        <v>-0.10765912212289543</v>
      </c>
      <c r="AB8" s="11">
        <f t="shared" si="1"/>
        <v>9.5711371372671564E-2</v>
      </c>
      <c r="AC8" s="11">
        <f t="shared" ref="AC8:AC13" si="11">Y8+AB8</f>
        <v>0.11334559995902338</v>
      </c>
      <c r="AD8" s="11">
        <f t="shared" ref="AD8:AD13" si="12">(AC8-AC7)/AC7</f>
        <v>-0.10121459606295202</v>
      </c>
      <c r="AE8" s="11"/>
    </row>
    <row r="9" spans="1:31" x14ac:dyDescent="0.2">
      <c r="A9" s="14">
        <f t="shared" si="8"/>
        <v>2348.4942708333338</v>
      </c>
      <c r="B9" s="2">
        <v>44081</v>
      </c>
      <c r="C9" s="3" t="s">
        <v>5</v>
      </c>
      <c r="D9" s="11">
        <f t="shared" si="7"/>
        <v>0</v>
      </c>
      <c r="F9">
        <v>2026</v>
      </c>
      <c r="G9" s="16">
        <f t="shared" si="2"/>
        <v>-5.4367905656603932E-2</v>
      </c>
      <c r="I9" s="13" t="s">
        <v>18</v>
      </c>
      <c r="J9" s="11">
        <f t="shared" si="9"/>
        <v>73971.504253466715</v>
      </c>
      <c r="T9">
        <v>2023</v>
      </c>
      <c r="U9" s="11">
        <f t="shared" si="10"/>
        <v>0.59394535442223895</v>
      </c>
      <c r="V9" s="11">
        <f t="shared" ref="V9:V12" si="13">AVERAGE(V4:V8)</f>
        <v>6.5040000000000014E-2</v>
      </c>
      <c r="W9" s="11">
        <f t="shared" ref="W9:W12" si="14">W8*(1+X9)</f>
        <v>2.2735985792015329E-2</v>
      </c>
      <c r="X9" s="11">
        <f>AVERAGE(X5:X8)</f>
        <v>-0.27974074914297237</v>
      </c>
      <c r="Y9" s="11">
        <f t="shared" si="0"/>
        <v>1.3503933139377533E-2</v>
      </c>
      <c r="Z9" s="11">
        <f t="shared" ref="Z9:Z13" si="15">Z8*(1+AA9)</f>
        <v>0.15667147840123438</v>
      </c>
      <c r="AA9" s="11">
        <f t="shared" ref="AA9:AA13" si="16">AVERAGE(AA5:AA8)</f>
        <v>-8.5554294810482032E-2</v>
      </c>
      <c r="AB9" s="11">
        <f t="shared" si="1"/>
        <v>9.3054296766877306E-2</v>
      </c>
      <c r="AC9" s="11">
        <f t="shared" si="11"/>
        <v>0.10655822990625484</v>
      </c>
      <c r="AD9" s="11">
        <f t="shared" si="12"/>
        <v>-5.9882077956465059E-2</v>
      </c>
      <c r="AE9" s="11"/>
    </row>
    <row r="10" spans="1:31" x14ac:dyDescent="0.2">
      <c r="A10" s="14">
        <f t="shared" si="8"/>
        <v>2402.1454545454544</v>
      </c>
      <c r="B10" s="2">
        <v>44082</v>
      </c>
      <c r="C10" s="3" t="s">
        <v>6</v>
      </c>
      <c r="D10" s="11">
        <f t="shared" si="7"/>
        <v>0</v>
      </c>
      <c r="F10">
        <v>2027</v>
      </c>
      <c r="G10" s="16">
        <f t="shared" si="2"/>
        <v>-4.258400380881068E-2</v>
      </c>
      <c r="I10" s="13" t="s">
        <v>19</v>
      </c>
      <c r="J10" s="11">
        <f t="shared" si="9"/>
        <v>73717.130618969197</v>
      </c>
      <c r="T10">
        <v>2024</v>
      </c>
      <c r="U10" s="11">
        <f t="shared" si="10"/>
        <v>0.63257556027386141</v>
      </c>
      <c r="V10" s="11">
        <f t="shared" si="13"/>
        <v>5.4648000000000009E-2</v>
      </c>
      <c r="W10" s="11">
        <f t="shared" si="14"/>
        <v>1.705935724876393E-2</v>
      </c>
      <c r="X10" s="11">
        <f t="shared" ref="X10:X13" si="17">AVERAGE(X6:X9)</f>
        <v>-0.24967593642871544</v>
      </c>
      <c r="Y10" s="11">
        <f t="shared" si="0"/>
        <v>1.0791332469548802E-2</v>
      </c>
      <c r="Z10" s="11">
        <f t="shared" si="15"/>
        <v>0.14469315055027007</v>
      </c>
      <c r="AA10" s="11">
        <f t="shared" si="16"/>
        <v>-7.6455063635053763E-2</v>
      </c>
      <c r="AB10" s="11">
        <f t="shared" si="1"/>
        <v>9.1529350777127275E-2</v>
      </c>
      <c r="AC10" s="11">
        <f t="shared" si="11"/>
        <v>0.10232068324667608</v>
      </c>
      <c r="AD10" s="11">
        <f t="shared" si="12"/>
        <v>-3.9767427286533992E-2</v>
      </c>
      <c r="AE10" s="11"/>
    </row>
    <row r="11" spans="1:31" x14ac:dyDescent="0.2">
      <c r="A11" s="14">
        <f>A18/(D18+1)</f>
        <v>2560.7964999999999</v>
      </c>
      <c r="B11" s="2">
        <v>44083</v>
      </c>
      <c r="C11" s="3" t="s">
        <v>0</v>
      </c>
      <c r="D11" s="11">
        <f t="shared" si="7"/>
        <v>0</v>
      </c>
      <c r="I11" s="13" t="s">
        <v>20</v>
      </c>
      <c r="J11" s="11">
        <f t="shared" si="9"/>
        <v>73463.631725989791</v>
      </c>
      <c r="T11">
        <v>2025</v>
      </c>
      <c r="U11" s="11">
        <f t="shared" si="10"/>
        <v>0.66714454949170743</v>
      </c>
      <c r="V11" s="11">
        <f t="shared" si="13"/>
        <v>5.1377600000000009E-2</v>
      </c>
      <c r="W11" s="11">
        <f t="shared" si="14"/>
        <v>1.256449281452132E-2</v>
      </c>
      <c r="X11" s="11">
        <f t="shared" si="17"/>
        <v>-0.26348380942478322</v>
      </c>
      <c r="Y11" s="11">
        <f t="shared" si="0"/>
        <v>8.3823328983356205E-3</v>
      </c>
      <c r="Z11" s="11">
        <f t="shared" si="15"/>
        <v>0.13438184291838137</v>
      </c>
      <c r="AA11" s="11">
        <f t="shared" si="16"/>
        <v>-7.1263273988261655E-2</v>
      </c>
      <c r="AB11" s="11">
        <f t="shared" si="1"/>
        <v>8.9652114053648937E-2</v>
      </c>
      <c r="AC11" s="11">
        <f t="shared" si="11"/>
        <v>9.8034446951984558E-2</v>
      </c>
      <c r="AD11" s="11">
        <f t="shared" si="12"/>
        <v>-4.1890223547063343E-2</v>
      </c>
      <c r="AE11" s="11"/>
    </row>
    <row r="12" spans="1:31" x14ac:dyDescent="0.2">
      <c r="A12" s="20">
        <v>3140.0250000000001</v>
      </c>
      <c r="B12" s="2">
        <v>44084</v>
      </c>
      <c r="C12" s="3" t="s">
        <v>1</v>
      </c>
      <c r="D12" s="11">
        <f>ROUND(AVERAGE(D19,D26),2)</f>
        <v>0.01</v>
      </c>
      <c r="F12" s="1" t="s">
        <v>100</v>
      </c>
      <c r="G12" s="11"/>
      <c r="I12" s="13" t="s">
        <v>21</v>
      </c>
      <c r="J12" s="11">
        <f t="shared" si="9"/>
        <v>73211.004566462332</v>
      </c>
      <c r="T12">
        <v>2026</v>
      </c>
      <c r="U12" s="11">
        <f t="shared" si="10"/>
        <v>0.70142083529767252</v>
      </c>
      <c r="V12" s="11">
        <f t="shared" si="13"/>
        <v>5.5053120000000011E-2</v>
      </c>
      <c r="W12" s="11">
        <f t="shared" si="14"/>
        <v>9.238676725910569E-3</v>
      </c>
      <c r="X12" s="11">
        <f t="shared" si="17"/>
        <v>-0.26469958936718591</v>
      </c>
      <c r="Y12" s="11">
        <f t="shared" si="0"/>
        <v>6.4802003461333574E-3</v>
      </c>
      <c r="Z12" s="11">
        <f t="shared" si="15"/>
        <v>0.12292808354669996</v>
      </c>
      <c r="AA12" s="11">
        <f>AVERAGE(AA8:AA11)</f>
        <v>-8.5232938639173222E-2</v>
      </c>
      <c r="AB12" s="11">
        <f t="shared" si="1"/>
        <v>8.6224319042868355E-2</v>
      </c>
      <c r="AC12" s="11">
        <f t="shared" si="11"/>
        <v>9.2704519389001719E-2</v>
      </c>
      <c r="AD12" s="11">
        <f t="shared" si="12"/>
        <v>-5.4367905656603932E-2</v>
      </c>
      <c r="AE12" s="11"/>
    </row>
    <row r="13" spans="1:31" x14ac:dyDescent="0.2">
      <c r="A13" s="20">
        <v>2634.511</v>
      </c>
      <c r="B13" s="2">
        <v>44085</v>
      </c>
      <c r="C13" s="3" t="s">
        <v>2</v>
      </c>
      <c r="D13" s="11">
        <f t="shared" ref="D13:D18" si="18">ROUND(AVERAGE(D20,D27),2)</f>
        <v>0.2</v>
      </c>
      <c r="F13">
        <v>2020</v>
      </c>
      <c r="G13" s="16">
        <f t="shared" ref="G13:G20" si="19">POWER(1+G3, 1/12)-1</f>
        <v>-5.0686275973491624E-3</v>
      </c>
      <c r="I13" s="13" t="s">
        <v>22</v>
      </c>
      <c r="J13" s="11">
        <f t="shared" si="9"/>
        <v>72959.246142664808</v>
      </c>
      <c r="T13">
        <v>2027</v>
      </c>
      <c r="U13" s="11">
        <f>U12*(1+V12)</f>
        <v>0.74003624071381546</v>
      </c>
      <c r="V13" s="11">
        <f>AVERAGE(V8:V12)</f>
        <v>5.7863744000000009E-2</v>
      </c>
      <c r="W13" s="11">
        <f>W12*(1+X13)</f>
        <v>6.795970404727676E-3</v>
      </c>
      <c r="X13" s="11">
        <f t="shared" si="17"/>
        <v>-0.26440002109091421</v>
      </c>
      <c r="Y13" s="11">
        <f t="shared" si="0"/>
        <v>5.029264390317016E-3</v>
      </c>
      <c r="Z13" s="11">
        <f t="shared" si="15"/>
        <v>0.11313976368396307</v>
      </c>
      <c r="AA13" s="11">
        <f t="shared" si="16"/>
        <v>-7.9626392768242668E-2</v>
      </c>
      <c r="AB13" s="11">
        <f t="shared" si="1"/>
        <v>8.3727525391929486E-2</v>
      </c>
      <c r="AC13" s="11">
        <f t="shared" si="11"/>
        <v>8.8756789782246506E-2</v>
      </c>
      <c r="AD13" s="11">
        <f t="shared" si="12"/>
        <v>-4.258400380881068E-2</v>
      </c>
      <c r="AE13" s="11"/>
    </row>
    <row r="14" spans="1:31" x14ac:dyDescent="0.2">
      <c r="A14" s="20">
        <v>2967.5304999999998</v>
      </c>
      <c r="B14" s="2">
        <v>44086</v>
      </c>
      <c r="C14" s="3" t="s">
        <v>3</v>
      </c>
      <c r="D14" s="11">
        <f t="shared" si="18"/>
        <v>-0.12</v>
      </c>
      <c r="F14">
        <v>2021</v>
      </c>
      <c r="G14" s="16">
        <f t="shared" si="19"/>
        <v>-3.4388057545226003E-3</v>
      </c>
      <c r="I14" s="13" t="s">
        <v>23</v>
      </c>
      <c r="J14" s="11">
        <f t="shared" si="9"/>
        <v>72708.353467183784</v>
      </c>
    </row>
    <row r="15" spans="1:31" x14ac:dyDescent="0.2">
      <c r="A15" s="20">
        <v>2115.3485000000001</v>
      </c>
      <c r="B15" s="2">
        <v>44087</v>
      </c>
      <c r="C15" s="3" t="s">
        <v>4</v>
      </c>
      <c r="D15" s="11">
        <f t="shared" si="18"/>
        <v>0.03</v>
      </c>
      <c r="F15">
        <v>2022</v>
      </c>
      <c r="G15" s="16">
        <f t="shared" si="19"/>
        <v>-8.8531594633529664E-3</v>
      </c>
      <c r="I15" s="13" t="s">
        <v>24</v>
      </c>
      <c r="J15" s="11">
        <f t="shared" si="9"/>
        <v>72458.32356287897</v>
      </c>
    </row>
    <row r="16" spans="1:31" x14ac:dyDescent="0.2">
      <c r="A16" s="20">
        <v>2254.5545000000002</v>
      </c>
      <c r="B16" s="2">
        <v>44088</v>
      </c>
      <c r="C16" s="3" t="s">
        <v>5</v>
      </c>
      <c r="D16" s="11">
        <f t="shared" si="18"/>
        <v>-0.04</v>
      </c>
      <c r="F16">
        <v>2023</v>
      </c>
      <c r="G16" s="16">
        <f t="shared" si="19"/>
        <v>-5.1326131133702102E-3</v>
      </c>
      <c r="I16" s="13" t="s">
        <v>25</v>
      </c>
      <c r="J16" s="11">
        <f t="shared" si="9"/>
        <v>72209.153462847884</v>
      </c>
    </row>
    <row r="17" spans="1:19" x14ac:dyDescent="0.2">
      <c r="A17" s="20">
        <v>2378.1239999999998</v>
      </c>
      <c r="B17" s="2">
        <v>44089</v>
      </c>
      <c r="C17" s="3" t="s">
        <v>6</v>
      </c>
      <c r="D17" s="11">
        <f t="shared" si="18"/>
        <v>-0.01</v>
      </c>
      <c r="F17">
        <v>2024</v>
      </c>
      <c r="G17" s="16">
        <f t="shared" si="19"/>
        <v>-3.3759353906197553E-3</v>
      </c>
      <c r="I17" s="13" t="s">
        <v>26</v>
      </c>
      <c r="J17" s="11">
        <f t="shared" si="9"/>
        <v>71960.840210390641</v>
      </c>
    </row>
    <row r="18" spans="1:19" x14ac:dyDescent="0.2">
      <c r="A18" s="20">
        <v>2560.7964999999999</v>
      </c>
      <c r="B18" s="2">
        <v>44090</v>
      </c>
      <c r="C18" s="3" t="s">
        <v>0</v>
      </c>
      <c r="D18" s="11">
        <f t="shared" si="18"/>
        <v>0</v>
      </c>
      <c r="F18">
        <v>2025</v>
      </c>
      <c r="G18" s="16">
        <f t="shared" si="19"/>
        <v>-3.5597256319942483E-3</v>
      </c>
      <c r="I18" s="13" t="s">
        <v>27</v>
      </c>
      <c r="J18" s="11">
        <f t="shared" si="9"/>
        <v>71713.380858974866</v>
      </c>
    </row>
    <row r="19" spans="1:19" x14ac:dyDescent="0.2">
      <c r="A19" s="20">
        <v>2785.0855000000001</v>
      </c>
      <c r="B19" s="2">
        <v>44091</v>
      </c>
      <c r="C19" s="3" t="s">
        <v>1</v>
      </c>
      <c r="D19" s="5">
        <f>(A19-A12)/A12</f>
        <v>-0.11303715734747333</v>
      </c>
      <c r="E19" s="11"/>
      <c r="F19">
        <v>2026</v>
      </c>
      <c r="G19" s="16">
        <f t="shared" si="19"/>
        <v>-4.647640486971083E-3</v>
      </c>
      <c r="I19" s="13" t="s">
        <v>28</v>
      </c>
      <c r="J19" s="11">
        <f>J18*(1+$G$15)</f>
        <v>71078.490862574195</v>
      </c>
    </row>
    <row r="20" spans="1:19" x14ac:dyDescent="0.2">
      <c r="A20" s="20">
        <v>3637.5059999999999</v>
      </c>
      <c r="B20" s="2">
        <v>44092</v>
      </c>
      <c r="C20" s="3" t="s">
        <v>2</v>
      </c>
      <c r="D20" s="6">
        <f>(A20-A13)/A13</f>
        <v>0.38071391616888289</v>
      </c>
      <c r="E20" s="11"/>
      <c r="F20">
        <v>2027</v>
      </c>
      <c r="G20" s="16">
        <f t="shared" si="19"/>
        <v>-3.619873588021516E-3</v>
      </c>
      <c r="I20" s="13" t="s">
        <v>29</v>
      </c>
      <c r="J20" s="11">
        <f t="shared" ref="J20:J30" si="20">J19*(1+$G$15)</f>
        <v>70449.221648553343</v>
      </c>
    </row>
    <row r="21" spans="1:19" x14ac:dyDescent="0.2">
      <c r="A21" s="20">
        <v>2385.4175</v>
      </c>
      <c r="B21" s="2">
        <v>44093</v>
      </c>
      <c r="C21" s="3" t="s">
        <v>3</v>
      </c>
      <c r="D21" s="7">
        <f t="shared" ref="D21:D32" si="21">(A21-A14)/A14</f>
        <v>-0.19616074712627213</v>
      </c>
      <c r="E21" s="11"/>
      <c r="I21" s="13" t="s">
        <v>30</v>
      </c>
      <c r="J21" s="11">
        <f t="shared" si="20"/>
        <v>69825.523455229602</v>
      </c>
    </row>
    <row r="22" spans="1:19" x14ac:dyDescent="0.2">
      <c r="A22" s="20">
        <v>2699.5864999999999</v>
      </c>
      <c r="B22" s="2">
        <v>44094</v>
      </c>
      <c r="C22" s="3" t="s">
        <v>4</v>
      </c>
      <c r="D22" s="8">
        <f t="shared" si="21"/>
        <v>0.27618995167935678</v>
      </c>
      <c r="E22" s="11"/>
      <c r="I22" s="13" t="s">
        <v>31</v>
      </c>
      <c r="J22" s="11">
        <f t="shared" si="20"/>
        <v>69207.346961468356</v>
      </c>
    </row>
    <row r="23" spans="1:19" x14ac:dyDescent="0.2">
      <c r="A23" s="20">
        <v>2343.8015</v>
      </c>
      <c r="B23" s="2">
        <v>44095</v>
      </c>
      <c r="C23" s="3" t="s">
        <v>5</v>
      </c>
      <c r="D23" s="9">
        <f t="shared" si="21"/>
        <v>3.9585204083556126E-2</v>
      </c>
      <c r="E23" s="11"/>
      <c r="I23" s="13" t="s">
        <v>32</v>
      </c>
      <c r="J23" s="11">
        <f t="shared" si="20"/>
        <v>68594.643282782883</v>
      </c>
    </row>
    <row r="24" spans="1:19" x14ac:dyDescent="0.2">
      <c r="A24" s="20">
        <v>2413.0450000000001</v>
      </c>
      <c r="B24" s="2">
        <v>44096</v>
      </c>
      <c r="C24" s="3" t="s">
        <v>6</v>
      </c>
      <c r="D24" s="10">
        <f t="shared" si="21"/>
        <v>1.4684263730570937E-2</v>
      </c>
      <c r="E24" s="11"/>
      <c r="I24" s="13" t="s">
        <v>33</v>
      </c>
      <c r="J24" s="11">
        <f t="shared" si="20"/>
        <v>67987.363967468598</v>
      </c>
    </row>
    <row r="25" spans="1:19" x14ac:dyDescent="0.2">
      <c r="A25" s="20">
        <v>2583.5970000000002</v>
      </c>
      <c r="B25" s="2">
        <v>44097</v>
      </c>
      <c r="C25" s="3" t="s">
        <v>0</v>
      </c>
      <c r="D25" s="4">
        <f t="shared" si="21"/>
        <v>8.9036750870286983E-3</v>
      </c>
      <c r="E25" s="11"/>
      <c r="I25" s="13" t="s">
        <v>34</v>
      </c>
      <c r="J25" s="11">
        <f t="shared" si="20"/>
        <v>67385.460992771579</v>
      </c>
      <c r="N25" s="1"/>
      <c r="O25" s="18"/>
      <c r="P25" s="19"/>
      <c r="Q25" s="19"/>
      <c r="R25" s="18"/>
      <c r="S25" s="19"/>
    </row>
    <row r="26" spans="1:19" x14ac:dyDescent="0.2">
      <c r="A26" s="20">
        <v>3135.92</v>
      </c>
      <c r="B26" s="2">
        <v>44098</v>
      </c>
      <c r="C26" s="3" t="s">
        <v>1</v>
      </c>
      <c r="D26" s="5">
        <f t="shared" si="21"/>
        <v>0.12596902321311138</v>
      </c>
      <c r="E26" s="11"/>
      <c r="I26" s="13" t="s">
        <v>35</v>
      </c>
      <c r="J26" s="11">
        <f t="shared" si="20"/>
        <v>66788.886761091024</v>
      </c>
      <c r="N26" s="1"/>
      <c r="O26" s="18"/>
      <c r="P26" s="19"/>
      <c r="Q26" s="19"/>
      <c r="R26" s="18"/>
      <c r="S26" s="19"/>
    </row>
    <row r="27" spans="1:19" x14ac:dyDescent="0.2">
      <c r="A27" s="20">
        <v>3703.7674999999999</v>
      </c>
      <c r="B27" s="2">
        <v>44099</v>
      </c>
      <c r="C27" s="3" t="s">
        <v>2</v>
      </c>
      <c r="D27" s="6">
        <f t="shared" si="21"/>
        <v>1.8216189883947978E-2</v>
      </c>
      <c r="E27" s="11"/>
      <c r="I27" s="13" t="s">
        <v>36</v>
      </c>
      <c r="J27" s="11">
        <f t="shared" si="20"/>
        <v>66197.594096215267</v>
      </c>
      <c r="N27" s="1"/>
      <c r="O27" s="18"/>
      <c r="P27" s="19"/>
      <c r="Q27" s="19"/>
      <c r="R27" s="18"/>
      <c r="S27" s="19"/>
    </row>
    <row r="28" spans="1:19" x14ac:dyDescent="0.2">
      <c r="A28" s="20">
        <v>2275.1469999999999</v>
      </c>
      <c r="B28" s="2">
        <v>44100</v>
      </c>
      <c r="C28" s="3" t="s">
        <v>3</v>
      </c>
      <c r="D28" s="7">
        <f t="shared" si="21"/>
        <v>-4.6226918348674845E-2</v>
      </c>
      <c r="E28" s="11"/>
      <c r="I28" s="13" t="s">
        <v>37</v>
      </c>
      <c r="J28" s="11">
        <f t="shared" si="20"/>
        <v>65611.536239591165</v>
      </c>
      <c r="N28" s="1"/>
      <c r="O28" s="18"/>
      <c r="P28" s="19"/>
      <c r="Q28" s="19"/>
      <c r="R28" s="18"/>
      <c r="S28" s="19"/>
    </row>
    <row r="29" spans="1:19" x14ac:dyDescent="0.2">
      <c r="A29" s="20">
        <v>2126.5230000000001</v>
      </c>
      <c r="B29" s="2">
        <v>44101</v>
      </c>
      <c r="C29" s="3" t="s">
        <v>4</v>
      </c>
      <c r="D29" s="8">
        <f t="shared" si="21"/>
        <v>-0.21227825076173695</v>
      </c>
      <c r="E29" s="11"/>
      <c r="I29" s="13" t="s">
        <v>38</v>
      </c>
      <c r="J29" s="11">
        <f t="shared" si="20"/>
        <v>65030.666846626504</v>
      </c>
      <c r="N29" s="1"/>
      <c r="O29" s="18"/>
      <c r="P29" s="19"/>
      <c r="Q29" s="19"/>
      <c r="R29" s="18"/>
      <c r="S29" s="19"/>
    </row>
    <row r="30" spans="1:19" x14ac:dyDescent="0.2">
      <c r="A30" s="20">
        <v>2040.3425</v>
      </c>
      <c r="B30" s="2">
        <v>44102</v>
      </c>
      <c r="C30" s="3" t="s">
        <v>5</v>
      </c>
      <c r="D30" s="9">
        <f t="shared" si="21"/>
        <v>-0.12947299504672219</v>
      </c>
      <c r="E30" s="11"/>
      <c r="I30" s="13" t="s">
        <v>39</v>
      </c>
      <c r="J30" s="11">
        <f t="shared" si="20"/>
        <v>64454.939983025135</v>
      </c>
      <c r="N30" s="1"/>
      <c r="O30" s="18"/>
      <c r="P30" s="19"/>
      <c r="Q30" s="19"/>
      <c r="R30" s="18"/>
      <c r="S30" s="19"/>
    </row>
    <row r="31" spans="1:19" x14ac:dyDescent="0.2">
      <c r="A31" s="20">
        <v>2326.3609999999999</v>
      </c>
      <c r="B31" s="2">
        <v>44103</v>
      </c>
      <c r="C31" s="3" t="s">
        <v>6</v>
      </c>
      <c r="D31" s="10">
        <f t="shared" si="21"/>
        <v>-3.5923076444906825E-2</v>
      </c>
      <c r="E31" s="11"/>
      <c r="I31" s="13" t="s">
        <v>40</v>
      </c>
      <c r="J31" s="11">
        <f>J30*(1+$G$16)</f>
        <v>64124.117712846768</v>
      </c>
      <c r="N31" s="1"/>
      <c r="O31" s="18"/>
      <c r="P31" s="19"/>
      <c r="Q31" s="19"/>
      <c r="R31" s="18"/>
      <c r="S31" s="19"/>
    </row>
    <row r="32" spans="1:19" x14ac:dyDescent="0.2">
      <c r="A32" s="20">
        <v>2571.7750000000001</v>
      </c>
      <c r="B32" s="2">
        <v>44104</v>
      </c>
      <c r="C32" s="3" t="s">
        <v>0</v>
      </c>
      <c r="D32" s="4">
        <f t="shared" si="21"/>
        <v>-4.5757910386179093E-3</v>
      </c>
      <c r="E32" s="11"/>
      <c r="I32" s="13" t="s">
        <v>41</v>
      </c>
      <c r="J32" s="11">
        <f t="shared" ref="J32:J42" si="22">J31*(1+$G$16)</f>
        <v>63794.993425390516</v>
      </c>
      <c r="N32" s="1"/>
      <c r="O32" s="18"/>
      <c r="P32" s="19"/>
      <c r="Q32" s="19"/>
      <c r="R32" s="18"/>
      <c r="S32" s="19"/>
    </row>
    <row r="33" spans="1:19" x14ac:dyDescent="0.2">
      <c r="A33" s="15">
        <f>SUM(A3:A32)-A6</f>
        <v>75888.008981255596</v>
      </c>
      <c r="B33" s="2" t="s">
        <v>11</v>
      </c>
      <c r="C33" s="3"/>
      <c r="D33" s="4"/>
      <c r="I33" s="13" t="s">
        <v>42</v>
      </c>
      <c r="J33" s="11">
        <f t="shared" si="22"/>
        <v>63467.558405567986</v>
      </c>
      <c r="N33" s="1"/>
      <c r="O33" s="18"/>
      <c r="P33" s="19"/>
      <c r="Q33" s="19"/>
      <c r="R33" s="18"/>
      <c r="S33" s="19"/>
    </row>
    <row r="34" spans="1:19" x14ac:dyDescent="0.2">
      <c r="A34" s="3"/>
      <c r="B34" s="2"/>
      <c r="C34" s="3"/>
      <c r="D34" s="12"/>
      <c r="I34" s="13" t="s">
        <v>43</v>
      </c>
      <c r="J34" s="11">
        <f t="shared" si="22"/>
        <v>63141.803983021979</v>
      </c>
      <c r="N34" s="1"/>
      <c r="O34" s="18"/>
      <c r="P34" s="19"/>
      <c r="Q34" s="19"/>
      <c r="R34" s="18"/>
      <c r="S34" s="19"/>
    </row>
    <row r="35" spans="1:19" x14ac:dyDescent="0.2">
      <c r="I35" s="13" t="s">
        <v>44</v>
      </c>
      <c r="J35" s="11">
        <f t="shared" si="22"/>
        <v>62817.721531896867</v>
      </c>
      <c r="N35" s="1"/>
      <c r="O35" s="18"/>
      <c r="P35" s="19"/>
      <c r="Q35" s="19"/>
      <c r="R35" s="18"/>
      <c r="S35" s="19"/>
    </row>
    <row r="36" spans="1:19" x14ac:dyDescent="0.2">
      <c r="I36" s="13" t="s">
        <v>45</v>
      </c>
      <c r="J36" s="11">
        <f t="shared" si="22"/>
        <v>62495.302470610215</v>
      </c>
      <c r="N36" s="1"/>
      <c r="O36" s="18"/>
      <c r="P36" s="19"/>
      <c r="Q36" s="19"/>
      <c r="R36" s="18"/>
      <c r="S36" s="19"/>
    </row>
    <row r="37" spans="1:19" x14ac:dyDescent="0.2">
      <c r="I37" s="13" t="s">
        <v>46</v>
      </c>
      <c r="J37" s="11">
        <f t="shared" si="22"/>
        <v>62174.538261625523</v>
      </c>
      <c r="N37" s="1"/>
      <c r="O37" s="18"/>
      <c r="P37" s="19"/>
      <c r="Q37" s="19"/>
      <c r="R37" s="18"/>
      <c r="S37" s="19"/>
    </row>
    <row r="38" spans="1:19" x14ac:dyDescent="0.2">
      <c r="A38" s="1"/>
      <c r="B38" s="18"/>
      <c r="C38" s="19"/>
      <c r="D38" s="19"/>
      <c r="E38" s="18"/>
      <c r="F38" s="19"/>
      <c r="I38" s="13" t="s">
        <v>47</v>
      </c>
      <c r="J38" s="11">
        <f t="shared" si="22"/>
        <v>61855.420411226165</v>
      </c>
      <c r="N38" s="1"/>
      <c r="O38" s="18"/>
      <c r="P38" s="19"/>
      <c r="Q38" s="19"/>
      <c r="R38" s="18"/>
      <c r="S38" s="19"/>
    </row>
    <row r="39" spans="1:19" x14ac:dyDescent="0.2">
      <c r="A39" s="1"/>
      <c r="B39" s="18"/>
      <c r="C39" s="19"/>
      <c r="D39" s="19"/>
      <c r="E39" s="18"/>
      <c r="F39" s="19"/>
      <c r="I39" s="13" t="s">
        <v>48</v>
      </c>
      <c r="J39" s="11">
        <f t="shared" si="22"/>
        <v>61537.940469290479</v>
      </c>
      <c r="N39" s="1"/>
      <c r="O39" s="18"/>
      <c r="P39" s="19"/>
      <c r="Q39" s="19"/>
      <c r="R39" s="18"/>
      <c r="S39" s="19"/>
    </row>
    <row r="40" spans="1:19" x14ac:dyDescent="0.2">
      <c r="A40" s="1"/>
      <c r="B40" s="18"/>
      <c r="C40" s="19"/>
      <c r="D40" s="19"/>
      <c r="E40" s="18"/>
      <c r="F40" s="19"/>
      <c r="I40" s="13" t="s">
        <v>49</v>
      </c>
      <c r="J40" s="11">
        <f t="shared" si="22"/>
        <v>61222.090029068</v>
      </c>
      <c r="N40" s="1"/>
      <c r="O40" s="18"/>
      <c r="P40" s="19"/>
      <c r="Q40" s="19"/>
      <c r="R40" s="18"/>
      <c r="S40" s="19"/>
    </row>
    <row r="41" spans="1:19" x14ac:dyDescent="0.2">
      <c r="A41" s="1"/>
      <c r="B41" s="18"/>
      <c r="C41" s="19"/>
      <c r="D41" s="19"/>
      <c r="E41" s="18"/>
      <c r="F41" s="19"/>
      <c r="I41" s="13" t="s">
        <v>50</v>
      </c>
      <c r="J41" s="11">
        <f t="shared" si="22"/>
        <v>60907.860726956875</v>
      </c>
      <c r="N41" s="1"/>
      <c r="O41" s="18"/>
      <c r="P41" s="19"/>
      <c r="Q41" s="19"/>
      <c r="R41" s="18"/>
      <c r="S41" s="19"/>
    </row>
    <row r="42" spans="1:19" x14ac:dyDescent="0.2">
      <c r="A42" s="1"/>
      <c r="B42" s="18"/>
      <c r="C42" s="19"/>
      <c r="D42" s="19"/>
      <c r="E42" s="18"/>
      <c r="F42" s="19"/>
      <c r="I42" s="13" t="s">
        <v>51</v>
      </c>
      <c r="J42" s="11">
        <f t="shared" si="22"/>
        <v>60595.244242282366</v>
      </c>
      <c r="N42" s="1"/>
      <c r="O42" s="18"/>
      <c r="P42" s="19"/>
      <c r="Q42" s="19"/>
      <c r="R42" s="18"/>
      <c r="S42" s="19"/>
    </row>
    <row r="43" spans="1:19" x14ac:dyDescent="0.2">
      <c r="A43" s="1"/>
      <c r="B43" s="18"/>
      <c r="C43" s="19"/>
      <c r="D43" s="19"/>
      <c r="E43" s="18"/>
      <c r="F43" s="19"/>
      <c r="I43" s="13" t="s">
        <v>52</v>
      </c>
      <c r="J43" s="11">
        <f>J42*(1+$G$17)</f>
        <v>60390.678612741598</v>
      </c>
      <c r="N43" s="1"/>
      <c r="O43" s="18"/>
      <c r="P43" s="19"/>
      <c r="Q43" s="19"/>
      <c r="R43" s="18"/>
      <c r="S43" s="19"/>
    </row>
    <row r="44" spans="1:19" x14ac:dyDescent="0.2">
      <c r="A44" s="1"/>
      <c r="B44" s="18"/>
      <c r="C44" s="19"/>
      <c r="D44" s="19"/>
      <c r="E44" s="18"/>
      <c r="F44" s="19"/>
      <c r="I44" s="13" t="s">
        <v>53</v>
      </c>
      <c r="J44" s="11">
        <f t="shared" ref="J44:J54" si="23">J43*(1+$G$17)</f>
        <v>60186.803583549299</v>
      </c>
      <c r="N44" s="1"/>
      <c r="O44" s="18"/>
      <c r="P44" s="19"/>
      <c r="Q44" s="19"/>
      <c r="R44" s="18"/>
      <c r="S44" s="19"/>
    </row>
    <row r="45" spans="1:19" x14ac:dyDescent="0.2">
      <c r="A45" s="1"/>
      <c r="B45" s="18"/>
      <c r="C45" s="19"/>
      <c r="D45" s="19"/>
      <c r="E45" s="18"/>
      <c r="F45" s="19"/>
      <c r="I45" s="13" t="s">
        <v>54</v>
      </c>
      <c r="J45" s="11">
        <f t="shared" si="23"/>
        <v>59983.616823283315</v>
      </c>
      <c r="N45" s="1"/>
      <c r="O45" s="18"/>
      <c r="P45" s="19"/>
      <c r="Q45" s="19"/>
      <c r="R45" s="18"/>
      <c r="S45" s="19"/>
    </row>
    <row r="46" spans="1:19" x14ac:dyDescent="0.2">
      <c r="A46" s="1"/>
      <c r="B46" s="18"/>
      <c r="C46" s="19"/>
      <c r="D46" s="19"/>
      <c r="E46" s="18"/>
      <c r="F46" s="19"/>
      <c r="I46" s="13" t="s">
        <v>55</v>
      </c>
      <c r="J46" s="11">
        <f t="shared" si="23"/>
        <v>59781.116008392215</v>
      </c>
      <c r="N46" s="1"/>
      <c r="O46" s="18"/>
      <c r="P46" s="19"/>
      <c r="Q46" s="19"/>
      <c r="R46" s="18"/>
      <c r="S46" s="19"/>
    </row>
    <row r="47" spans="1:19" x14ac:dyDescent="0.2">
      <c r="A47" s="1"/>
      <c r="B47" s="18"/>
      <c r="C47" s="19"/>
      <c r="D47" s="19"/>
      <c r="E47" s="18"/>
      <c r="F47" s="19"/>
      <c r="I47" s="13" t="s">
        <v>56</v>
      </c>
      <c r="J47" s="11">
        <f t="shared" si="23"/>
        <v>59579.298823168741</v>
      </c>
    </row>
    <row r="48" spans="1:19" x14ac:dyDescent="0.2">
      <c r="A48" s="1"/>
      <c r="B48" s="18"/>
      <c r="C48" s="19"/>
      <c r="D48" s="19"/>
      <c r="E48" s="18"/>
      <c r="F48" s="19"/>
      <c r="I48" s="13" t="s">
        <v>57</v>
      </c>
      <c r="J48" s="11">
        <f t="shared" si="23"/>
        <v>59378.162959723297</v>
      </c>
    </row>
    <row r="49" spans="1:10" x14ac:dyDescent="0.2">
      <c r="A49" s="1"/>
      <c r="B49" s="18"/>
      <c r="C49" s="19"/>
      <c r="D49" s="19"/>
      <c r="E49" s="18"/>
      <c r="F49" s="19"/>
      <c r="I49" s="13" t="s">
        <v>58</v>
      </c>
      <c r="J49" s="11">
        <f t="shared" si="23"/>
        <v>59177.706117957583</v>
      </c>
    </row>
    <row r="50" spans="1:10" x14ac:dyDescent="0.2">
      <c r="A50" s="1"/>
      <c r="B50" s="18"/>
      <c r="C50" s="19"/>
      <c r="D50" s="19"/>
      <c r="E50" s="18"/>
      <c r="F50" s="19"/>
      <c r="I50" s="13" t="s">
        <v>59</v>
      </c>
      <c r="J50" s="11">
        <f t="shared" si="23"/>
        <v>58977.926005538277</v>
      </c>
    </row>
    <row r="51" spans="1:10" x14ac:dyDescent="0.2">
      <c r="A51" s="1"/>
      <c r="B51" s="18"/>
      <c r="C51" s="19"/>
      <c r="D51" s="19"/>
      <c r="E51" s="18"/>
      <c r="F51" s="19"/>
      <c r="I51" s="13" t="s">
        <v>60</v>
      </c>
      <c r="J51" s="11">
        <f t="shared" si="23"/>
        <v>58778.820337870828</v>
      </c>
    </row>
    <row r="52" spans="1:10" x14ac:dyDescent="0.2">
      <c r="A52" s="1"/>
      <c r="B52" s="18"/>
      <c r="C52" s="19"/>
      <c r="D52" s="19"/>
      <c r="E52" s="18"/>
      <c r="F52" s="19"/>
      <c r="I52" s="13" t="s">
        <v>61</v>
      </c>
      <c r="J52" s="11">
        <f t="shared" si="23"/>
        <v>58580.386838073326</v>
      </c>
    </row>
    <row r="53" spans="1:10" x14ac:dyDescent="0.2">
      <c r="A53" s="1"/>
      <c r="B53" s="18"/>
      <c r="C53" s="19"/>
      <c r="D53" s="19"/>
      <c r="E53" s="18"/>
      <c r="F53" s="19"/>
      <c r="I53" s="13" t="s">
        <v>62</v>
      </c>
      <c r="J53" s="11">
        <f t="shared" si="23"/>
        <v>58382.62323695048</v>
      </c>
    </row>
    <row r="54" spans="1:10" x14ac:dyDescent="0.2">
      <c r="A54" s="1"/>
      <c r="B54" s="18"/>
      <c r="C54" s="19"/>
      <c r="D54" s="19"/>
      <c r="E54" s="18"/>
      <c r="F54" s="19"/>
      <c r="I54" s="13" t="s">
        <v>63</v>
      </c>
      <c r="J54" s="11">
        <f t="shared" si="23"/>
        <v>58185.527272967636</v>
      </c>
    </row>
    <row r="55" spans="1:10" x14ac:dyDescent="0.2">
      <c r="A55" s="1"/>
      <c r="B55" s="18"/>
      <c r="C55" s="19"/>
      <c r="D55" s="19"/>
      <c r="E55" s="18"/>
      <c r="F55" s="19"/>
      <c r="I55" s="13" t="s">
        <v>64</v>
      </c>
      <c r="J55" s="11">
        <f>J54*(1+$G$18)</f>
        <v>57978.402760122954</v>
      </c>
    </row>
    <row r="56" spans="1:10" x14ac:dyDescent="0.2">
      <c r="A56" s="1"/>
      <c r="B56" s="18"/>
      <c r="C56" s="19"/>
      <c r="D56" s="19"/>
      <c r="E56" s="18"/>
      <c r="F56" s="19"/>
      <c r="I56" s="13" t="s">
        <v>65</v>
      </c>
      <c r="J56" s="11">
        <f t="shared" ref="J56:J66" si="24">J55*(1+$G$18)</f>
        <v>57772.015553715661</v>
      </c>
    </row>
    <row r="57" spans="1:10" x14ac:dyDescent="0.2">
      <c r="A57" s="1"/>
      <c r="B57" s="18"/>
      <c r="C57" s="19"/>
      <c r="D57" s="19"/>
      <c r="E57" s="18"/>
      <c r="F57" s="19"/>
      <c r="I57" s="13" t="s">
        <v>66</v>
      </c>
      <c r="J57" s="11">
        <f t="shared" si="24"/>
        <v>57566.36302913713</v>
      </c>
    </row>
    <row r="58" spans="1:10" x14ac:dyDescent="0.2">
      <c r="A58" s="1"/>
      <c r="B58" s="18"/>
      <c r="C58" s="19"/>
      <c r="D58" s="19"/>
      <c r="E58" s="18"/>
      <c r="F58" s="19"/>
      <c r="I58" s="13" t="s">
        <v>67</v>
      </c>
      <c r="J58" s="11">
        <f t="shared" si="24"/>
        <v>57361.442571121624</v>
      </c>
    </row>
    <row r="59" spans="1:10" x14ac:dyDescent="0.2">
      <c r="I59" s="13" t="s">
        <v>68</v>
      </c>
      <c r="J59" s="11">
        <f t="shared" si="24"/>
        <v>57157.251573713038</v>
      </c>
    </row>
    <row r="60" spans="1:10" x14ac:dyDescent="0.2">
      <c r="I60" s="13" t="s">
        <v>69</v>
      </c>
      <c r="J60" s="11">
        <f t="shared" si="24"/>
        <v>56953.787440231747</v>
      </c>
    </row>
    <row r="61" spans="1:10" x14ac:dyDescent="0.2">
      <c r="I61" s="13" t="s">
        <v>70</v>
      </c>
      <c r="J61" s="11">
        <f t="shared" si="24"/>
        <v>56751.047583241605</v>
      </c>
    </row>
    <row r="62" spans="1:10" x14ac:dyDescent="0.2">
      <c r="I62" s="13" t="s">
        <v>71</v>
      </c>
      <c r="J62" s="11">
        <f t="shared" si="24"/>
        <v>56549.029424517015</v>
      </c>
    </row>
    <row r="63" spans="1:10" x14ac:dyDescent="0.2">
      <c r="I63" s="13" t="s">
        <v>72</v>
      </c>
      <c r="J63" s="11">
        <f t="shared" si="24"/>
        <v>56347.730395010163</v>
      </c>
    </row>
    <row r="64" spans="1:10" x14ac:dyDescent="0.2">
      <c r="I64" s="13" t="s">
        <v>73</v>
      </c>
      <c r="J64" s="11">
        <f t="shared" si="24"/>
        <v>56147.147934818342</v>
      </c>
    </row>
    <row r="65" spans="9:10" x14ac:dyDescent="0.2">
      <c r="I65" s="13" t="s">
        <v>74</v>
      </c>
      <c r="J65" s="11">
        <f t="shared" si="24"/>
        <v>55947.279493151393</v>
      </c>
    </row>
    <row r="66" spans="9:10" x14ac:dyDescent="0.2">
      <c r="I66" s="13" t="s">
        <v>75</v>
      </c>
      <c r="J66" s="11">
        <f t="shared" si="24"/>
        <v>55748.122528299275</v>
      </c>
    </row>
    <row r="67" spans="9:10" x14ac:dyDescent="0.2">
      <c r="I67" s="13" t="s">
        <v>76</v>
      </c>
      <c r="J67" s="11">
        <f>J66*(1+$G$19)</f>
        <v>55489.02529696413</v>
      </c>
    </row>
    <row r="68" spans="9:10" x14ac:dyDescent="0.2">
      <c r="I68" s="13" t="s">
        <v>77</v>
      </c>
      <c r="J68" s="11">
        <f t="shared" ref="J68:J78" si="25">J67*(1+$G$19)</f>
        <v>55231.132256411394</v>
      </c>
    </row>
    <row r="69" spans="9:10" x14ac:dyDescent="0.2">
      <c r="I69" s="13" t="s">
        <v>78</v>
      </c>
      <c r="J69" s="11">
        <f t="shared" si="25"/>
        <v>54974.437809995245</v>
      </c>
    </row>
    <row r="70" spans="9:10" x14ac:dyDescent="0.2">
      <c r="I70" s="13" t="s">
        <v>79</v>
      </c>
      <c r="J70" s="11">
        <f t="shared" si="25"/>
        <v>54718.936387081034</v>
      </c>
    </row>
    <row r="71" spans="9:10" x14ac:dyDescent="0.2">
      <c r="I71" s="13" t="s">
        <v>80</v>
      </c>
      <c r="J71" s="11">
        <f t="shared" si="25"/>
        <v>54464.622442924439</v>
      </c>
    </row>
    <row r="72" spans="9:10" x14ac:dyDescent="0.2">
      <c r="I72" s="13" t="s">
        <v>81</v>
      </c>
      <c r="J72" s="11">
        <f t="shared" si="25"/>
        <v>54211.49045855111</v>
      </c>
    </row>
    <row r="73" spans="9:10" x14ac:dyDescent="0.2">
      <c r="I73" s="13" t="s">
        <v>82</v>
      </c>
      <c r="J73" s="11">
        <f t="shared" si="25"/>
        <v>53959.534940636899</v>
      </c>
    </row>
    <row r="74" spans="9:10" x14ac:dyDescent="0.2">
      <c r="I74" s="13" t="s">
        <v>83</v>
      </c>
      <c r="J74" s="11">
        <f t="shared" si="25"/>
        <v>53708.750421388664</v>
      </c>
    </row>
    <row r="75" spans="9:10" x14ac:dyDescent="0.2">
      <c r="I75" s="13" t="s">
        <v>84</v>
      </c>
      <c r="J75" s="11">
        <f t="shared" si="25"/>
        <v>53459.131458425596</v>
      </c>
    </row>
    <row r="76" spans="9:10" x14ac:dyDescent="0.2">
      <c r="I76" s="13" t="s">
        <v>85</v>
      </c>
      <c r="J76" s="11">
        <f t="shared" si="25"/>
        <v>53210.67263466111</v>
      </c>
    </row>
    <row r="77" spans="9:10" x14ac:dyDescent="0.2">
      <c r="I77" s="13" t="s">
        <v>86</v>
      </c>
      <c r="J77" s="11">
        <f t="shared" si="25"/>
        <v>52963.368558185291</v>
      </c>
    </row>
    <row r="78" spans="9:10" x14ac:dyDescent="0.2">
      <c r="I78" s="13" t="s">
        <v>87</v>
      </c>
      <c r="J78" s="11">
        <f t="shared" si="25"/>
        <v>52717.213862147895</v>
      </c>
    </row>
    <row r="79" spans="9:10" x14ac:dyDescent="0.2">
      <c r="I79" s="13" t="s">
        <v>88</v>
      </c>
      <c r="J79" s="11">
        <f>J78*(1+$G$20)</f>
        <v>52526.384212054225</v>
      </c>
    </row>
    <row r="80" spans="9:10" x14ac:dyDescent="0.2">
      <c r="I80" s="13" t="s">
        <v>89</v>
      </c>
      <c r="J80" s="11">
        <f t="shared" ref="J80:J90" si="26">J79*(1+$G$20)</f>
        <v>52336.245341170739</v>
      </c>
    </row>
    <row r="81" spans="9:10" x14ac:dyDescent="0.2">
      <c r="I81" s="13" t="s">
        <v>90</v>
      </c>
      <c r="J81" s="11">
        <f t="shared" si="26"/>
        <v>52146.794748964021</v>
      </c>
    </row>
    <row r="82" spans="9:10" x14ac:dyDescent="0.2">
      <c r="I82" s="13" t="s">
        <v>91</v>
      </c>
      <c r="J82" s="11">
        <f t="shared" si="26"/>
        <v>51958.029943952264</v>
      </c>
    </row>
    <row r="83" spans="9:10" x14ac:dyDescent="0.2">
      <c r="I83" s="13" t="s">
        <v>92</v>
      </c>
      <c r="J83" s="11">
        <f t="shared" si="26"/>
        <v>51769.948443672518</v>
      </c>
    </row>
    <row r="84" spans="9:10" x14ac:dyDescent="0.2">
      <c r="I84" s="13" t="s">
        <v>93</v>
      </c>
      <c r="J84" s="11">
        <f t="shared" si="26"/>
        <v>51582.547774648032</v>
      </c>
    </row>
    <row r="85" spans="9:10" x14ac:dyDescent="0.2">
      <c r="I85" s="13" t="s">
        <v>94</v>
      </c>
      <c r="J85" s="11">
        <f t="shared" si="26"/>
        <v>51395.825472355726</v>
      </c>
    </row>
    <row r="86" spans="9:10" x14ac:dyDescent="0.2">
      <c r="I86" s="13" t="s">
        <v>95</v>
      </c>
      <c r="J86" s="11">
        <f t="shared" si="26"/>
        <v>51209.779081193781</v>
      </c>
    </row>
    <row r="87" spans="9:10" x14ac:dyDescent="0.2">
      <c r="I87" s="13" t="s">
        <v>96</v>
      </c>
      <c r="J87" s="11">
        <f t="shared" si="26"/>
        <v>51024.406154449352</v>
      </c>
    </row>
    <row r="88" spans="9:10" x14ac:dyDescent="0.2">
      <c r="I88" s="13" t="s">
        <v>97</v>
      </c>
      <c r="J88" s="11">
        <f t="shared" si="26"/>
        <v>50839.704254266377</v>
      </c>
    </row>
    <row r="89" spans="9:10" x14ac:dyDescent="0.2">
      <c r="I89" s="13" t="s">
        <v>98</v>
      </c>
      <c r="J89" s="11">
        <f t="shared" si="26"/>
        <v>50655.670951613531</v>
      </c>
    </row>
    <row r="90" spans="9:10" x14ac:dyDescent="0.2">
      <c r="I90" s="13" t="s">
        <v>99</v>
      </c>
      <c r="J90" s="11">
        <f t="shared" si="26"/>
        <v>50472.303826252275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F166-7B99-9541-8AFC-1E63BF3DA143}">
  <dimension ref="A2:AD90"/>
  <sheetViews>
    <sheetView tabSelected="1" workbookViewId="0">
      <selection activeCell="G27" sqref="G27"/>
    </sheetView>
  </sheetViews>
  <sheetFormatPr baseColWidth="10" defaultRowHeight="16" x14ac:dyDescent="0.2"/>
  <cols>
    <col min="21" max="21" width="30.1640625" bestFit="1" customWidth="1"/>
    <col min="22" max="22" width="19" bestFit="1" customWidth="1"/>
    <col min="23" max="23" width="29.1640625" bestFit="1" customWidth="1"/>
    <col min="26" max="26" width="19.6640625" bestFit="1" customWidth="1"/>
    <col min="30" max="30" width="30.1640625" bestFit="1" customWidth="1"/>
  </cols>
  <sheetData>
    <row r="2" spans="1:30" x14ac:dyDescent="0.2">
      <c r="A2" s="17" t="s">
        <v>7</v>
      </c>
      <c r="B2" s="17" t="s">
        <v>8</v>
      </c>
      <c r="C2" s="17" t="s">
        <v>9</v>
      </c>
      <c r="D2" s="1" t="s">
        <v>10</v>
      </c>
      <c r="F2" s="1" t="s">
        <v>101</v>
      </c>
      <c r="U2" t="s">
        <v>109</v>
      </c>
      <c r="V2" t="s">
        <v>108</v>
      </c>
      <c r="W2" t="s">
        <v>102</v>
      </c>
      <c r="Y2" t="s">
        <v>103</v>
      </c>
      <c r="Z2" t="s">
        <v>105</v>
      </c>
      <c r="AB2" t="s">
        <v>106</v>
      </c>
      <c r="AC2" t="s">
        <v>107</v>
      </c>
      <c r="AD2" t="s">
        <v>104</v>
      </c>
    </row>
    <row r="3" spans="1:30" x14ac:dyDescent="0.2">
      <c r="A3" s="14">
        <f>A10/(D10+1)</f>
        <v>2281.2969737279682</v>
      </c>
      <c r="B3" s="2">
        <v>44075</v>
      </c>
      <c r="C3" s="3" t="s">
        <v>6</v>
      </c>
      <c r="F3">
        <v>2020</v>
      </c>
      <c r="G3" s="16">
        <f>AD6</f>
        <v>-3.0166666666666456E-2</v>
      </c>
      <c r="I3" s="13" t="s">
        <v>12</v>
      </c>
      <c r="J3" s="11">
        <f>A33</f>
        <v>60600.72789759063</v>
      </c>
      <c r="T3">
        <v>2017</v>
      </c>
      <c r="U3" s="11">
        <v>0.44</v>
      </c>
      <c r="V3" s="11">
        <v>0.128</v>
      </c>
      <c r="W3" s="11">
        <v>0.152</v>
      </c>
      <c r="X3" s="11"/>
      <c r="Y3" s="11">
        <f t="shared" ref="Y3:Y13" si="0">U3*W3</f>
        <v>6.6879999999999995E-2</v>
      </c>
      <c r="Z3" s="11">
        <v>0.30599999999999999</v>
      </c>
      <c r="AA3" s="11"/>
      <c r="AB3" s="11">
        <f t="shared" ref="AB3:AB13" si="1">U3*Z3</f>
        <v>0.13464000000000001</v>
      </c>
      <c r="AC3" s="11">
        <f>Y3+AB3</f>
        <v>0.20152</v>
      </c>
      <c r="AD3" s="11"/>
    </row>
    <row r="4" spans="1:30" x14ac:dyDescent="0.2">
      <c r="A4" s="14">
        <f>A11/(D11+1)</f>
        <v>2013.3530612244899</v>
      </c>
      <c r="B4" s="2">
        <v>44076</v>
      </c>
      <c r="C4" s="3" t="s">
        <v>0</v>
      </c>
      <c r="F4">
        <v>2021</v>
      </c>
      <c r="G4" s="16">
        <f t="shared" ref="G4:G10" si="2">AD7</f>
        <v>-2.4110671936758642E-3</v>
      </c>
      <c r="I4" s="13" t="s">
        <v>13</v>
      </c>
      <c r="J4" s="11">
        <f>J3*(1+$G$13)</f>
        <v>60446.236529833986</v>
      </c>
      <c r="T4">
        <v>2018</v>
      </c>
      <c r="U4" s="11">
        <f>U3*(1+V3)</f>
        <v>0.49632000000000004</v>
      </c>
      <c r="V4" s="11">
        <v>0.14000000000000001</v>
      </c>
      <c r="W4" s="11">
        <v>0.12</v>
      </c>
      <c r="X4" s="11">
        <f>(W4-W3)/W3</f>
        <v>-0.2105263157894737</v>
      </c>
      <c r="Y4" s="11">
        <f t="shared" si="0"/>
        <v>5.9558400000000004E-2</v>
      </c>
      <c r="Z4" s="11">
        <v>0.246</v>
      </c>
      <c r="AA4" s="11">
        <f>(Z4-Z3)/Z3</f>
        <v>-0.19607843137254902</v>
      </c>
      <c r="AB4" s="11">
        <f t="shared" si="1"/>
        <v>0.12209472</v>
      </c>
      <c r="AC4" s="11">
        <f>Y4+AB4</f>
        <v>0.18165312</v>
      </c>
      <c r="AD4" s="11">
        <f t="shared" ref="AD4:AD5" si="3">(AC4-AC3)/AC3</f>
        <v>-9.8585152838427961E-2</v>
      </c>
    </row>
    <row r="5" spans="1:30" x14ac:dyDescent="0.2">
      <c r="A5" s="14">
        <f>A12/(D12+1)</f>
        <v>2129.2505050505051</v>
      </c>
      <c r="B5" s="2">
        <v>44077</v>
      </c>
      <c r="C5" s="3" t="s">
        <v>1</v>
      </c>
      <c r="D5" s="11">
        <f>ROUND(AVERAGE(D12,D19),2)</f>
        <v>0.1</v>
      </c>
      <c r="F5">
        <v>2022</v>
      </c>
      <c r="G5" s="16">
        <f t="shared" si="2"/>
        <v>5.3331597313351159E-2</v>
      </c>
      <c r="I5" s="13" t="s">
        <v>14</v>
      </c>
      <c r="J5" s="11">
        <f t="shared" ref="J5:J6" si="4">J4*(1+$G$13)</f>
        <v>60292.139011846797</v>
      </c>
      <c r="T5">
        <v>2019</v>
      </c>
      <c r="U5" s="11">
        <f>U4*(1+V4)</f>
        <v>0.56580480000000011</v>
      </c>
      <c r="V5" s="11">
        <v>0.104</v>
      </c>
      <c r="W5" s="11">
        <v>7.1999999999999995E-2</v>
      </c>
      <c r="X5" s="11">
        <f t="shared" ref="X5:X7" si="5">(W5-W4)/W4</f>
        <v>-0.4</v>
      </c>
      <c r="Y5" s="11">
        <f t="shared" si="0"/>
        <v>4.0737945600000006E-2</v>
      </c>
      <c r="Z5" s="11">
        <v>0.216</v>
      </c>
      <c r="AA5" s="11">
        <f t="shared" ref="AA5:AA7" si="6">(Z5-Z4)/Z4</f>
        <v>-0.12195121951219512</v>
      </c>
      <c r="AB5" s="11">
        <f t="shared" si="1"/>
        <v>0.12221383680000002</v>
      </c>
      <c r="AC5" s="11">
        <f>Y5+AB5</f>
        <v>0.16295178240000002</v>
      </c>
      <c r="AD5" s="11">
        <f t="shared" si="3"/>
        <v>-0.10295081967213103</v>
      </c>
    </row>
    <row r="6" spans="1:30" x14ac:dyDescent="0.2">
      <c r="A6" s="14">
        <f>A13/(D13+1)</f>
        <v>2036.7915254237291</v>
      </c>
      <c r="B6" s="2">
        <v>44078</v>
      </c>
      <c r="C6" s="3" t="s">
        <v>2</v>
      </c>
      <c r="D6" s="11">
        <f t="shared" ref="D6:D11" si="7">ROUND(AVERAGE(D13,D20),2)</f>
        <v>0.22</v>
      </c>
      <c r="F6">
        <v>2023</v>
      </c>
      <c r="G6" s="16">
        <f t="shared" si="2"/>
        <v>2.0143239839484281E-3</v>
      </c>
      <c r="I6" s="13" t="s">
        <v>15</v>
      </c>
      <c r="J6" s="11">
        <f t="shared" si="4"/>
        <v>60138.434339575288</v>
      </c>
      <c r="T6">
        <v>2020</v>
      </c>
      <c r="U6" s="11">
        <f>U5*(1+V5)</f>
        <v>0.62464849920000021</v>
      </c>
      <c r="V6" s="11">
        <v>7.3999999999999996E-2</v>
      </c>
      <c r="W6" s="11">
        <v>5.8000000000000003E-2</v>
      </c>
      <c r="X6" s="11">
        <f t="shared" si="5"/>
        <v>-0.19444444444444434</v>
      </c>
      <c r="Y6" s="11">
        <f t="shared" si="0"/>
        <v>3.6229612953600013E-2</v>
      </c>
      <c r="Z6" s="11">
        <v>0.19500000000000001</v>
      </c>
      <c r="AA6" s="11">
        <f t="shared" si="6"/>
        <v>-9.7222222222222182E-2</v>
      </c>
      <c r="AB6" s="11">
        <f t="shared" si="1"/>
        <v>0.12180645734400004</v>
      </c>
      <c r="AC6" s="11">
        <f>Y6+AB6</f>
        <v>0.15803607029760006</v>
      </c>
      <c r="AD6" s="11">
        <f>(AC6-AC5)/AC5</f>
        <v>-3.0166666666666456E-2</v>
      </c>
    </row>
    <row r="7" spans="1:30" x14ac:dyDescent="0.2">
      <c r="A7" s="14">
        <f t="shared" ref="A7:A10" si="8">A14/(D14+1)</f>
        <v>1873.1908256880733</v>
      </c>
      <c r="B7" s="2">
        <v>44079</v>
      </c>
      <c r="C7" s="3" t="s">
        <v>3</v>
      </c>
      <c r="D7" s="11">
        <f t="shared" si="7"/>
        <v>7.0000000000000007E-2</v>
      </c>
      <c r="F7">
        <v>2024</v>
      </c>
      <c r="G7" s="16">
        <f t="shared" si="2"/>
        <v>2.262280597397421E-2</v>
      </c>
      <c r="I7" s="13" t="s">
        <v>16</v>
      </c>
      <c r="J7" s="11">
        <f>J6*(1+$G$14)</f>
        <v>60126.337815703919</v>
      </c>
      <c r="T7">
        <v>2021</v>
      </c>
      <c r="U7" s="11">
        <f>U6*(1+V6)</f>
        <v>0.67087248814080025</v>
      </c>
      <c r="V7" s="11">
        <v>0.22</v>
      </c>
      <c r="W7" s="11">
        <v>4.2999999999999997E-2</v>
      </c>
      <c r="X7" s="11">
        <f t="shared" si="5"/>
        <v>-0.25862068965517249</v>
      </c>
      <c r="Y7" s="11">
        <f t="shared" si="0"/>
        <v>2.884751699005441E-2</v>
      </c>
      <c r="Z7" s="11">
        <v>0.192</v>
      </c>
      <c r="AA7" s="11">
        <f t="shared" si="6"/>
        <v>-1.5384615384615398E-2</v>
      </c>
      <c r="AB7" s="11">
        <f t="shared" si="1"/>
        <v>0.12880751772303364</v>
      </c>
      <c r="AC7" s="11">
        <f>Y7+AB7</f>
        <v>0.15765503471308806</v>
      </c>
      <c r="AD7" s="11">
        <f>(AC7-AC6)/AC6</f>
        <v>-2.4110671936758642E-3</v>
      </c>
    </row>
    <row r="8" spans="1:30" x14ac:dyDescent="0.2">
      <c r="A8" s="14">
        <f t="shared" si="8"/>
        <v>1795.2132653061224</v>
      </c>
      <c r="B8" s="2">
        <v>44080</v>
      </c>
      <c r="C8" s="3" t="s">
        <v>4</v>
      </c>
      <c r="D8" s="11">
        <f>ROUND(AVERAGE(D15,D22),2)</f>
        <v>0.03</v>
      </c>
      <c r="F8">
        <v>2025</v>
      </c>
      <c r="G8" s="16">
        <f t="shared" si="2"/>
        <v>2.9369695274162545E-2</v>
      </c>
      <c r="I8" s="13" t="s">
        <v>17</v>
      </c>
      <c r="J8" s="11">
        <f t="shared" ref="J8:J18" si="9">J7*(1+$G$14)</f>
        <v>60114.24372498352</v>
      </c>
      <c r="T8">
        <v>2022</v>
      </c>
      <c r="U8" s="11">
        <f t="shared" ref="U8:U12" si="10">U7*(1+V7)</f>
        <v>0.81846443553177628</v>
      </c>
      <c r="V8" s="11">
        <f>AVERAGE(V3:V7)</f>
        <v>0.13320000000000001</v>
      </c>
      <c r="W8" s="11">
        <f>W7*(1+X8)</f>
        <v>3.1566391913692274E-2</v>
      </c>
      <c r="X8" s="11">
        <f>AVERAGE(X4:X7)</f>
        <v>-0.26589786247227265</v>
      </c>
      <c r="Y8" s="11">
        <f t="shared" si="0"/>
        <v>2.5835969139414973E-2</v>
      </c>
      <c r="Z8" s="11">
        <f>Z7*(1+AA8)</f>
        <v>0.17132944855240409</v>
      </c>
      <c r="AA8" s="11">
        <f>AVERAGE(AA4:AA7)</f>
        <v>-0.10765912212289543</v>
      </c>
      <c r="AB8" s="11">
        <f t="shared" si="1"/>
        <v>0.14022706039941391</v>
      </c>
      <c r="AC8" s="11">
        <f t="shared" ref="AC8:AC13" si="11">Y8+AB8</f>
        <v>0.16606302953882887</v>
      </c>
      <c r="AD8" s="11">
        <f t="shared" ref="AD8:AD13" si="12">(AC8-AC7)/AC7</f>
        <v>5.3331597313351159E-2</v>
      </c>
    </row>
    <row r="9" spans="1:30" x14ac:dyDescent="0.2">
      <c r="A9" s="14">
        <f t="shared" si="8"/>
        <v>1875.2980198019802</v>
      </c>
      <c r="B9" s="2">
        <v>44081</v>
      </c>
      <c r="C9" s="3" t="s">
        <v>5</v>
      </c>
      <c r="D9" s="11">
        <f t="shared" si="7"/>
        <v>-0.03</v>
      </c>
      <c r="F9">
        <v>2026</v>
      </c>
      <c r="G9" s="16">
        <f t="shared" si="2"/>
        <v>2.4356699046491025E-2</v>
      </c>
      <c r="I9" s="13" t="s">
        <v>18</v>
      </c>
      <c r="J9" s="11">
        <f t="shared" si="9"/>
        <v>60102.152066924675</v>
      </c>
      <c r="T9">
        <v>2023</v>
      </c>
      <c r="U9" s="11">
        <f t="shared" si="10"/>
        <v>0.92748389834460887</v>
      </c>
      <c r="V9" s="11">
        <f t="shared" ref="V9:V12" si="13">AVERAGE(V4:V8)</f>
        <v>0.13424</v>
      </c>
      <c r="W9" s="11">
        <f t="shared" ref="W9:W12" si="14">W8*(1+X9)</f>
        <v>2.2735985792015329E-2</v>
      </c>
      <c r="X9" s="11">
        <f>AVERAGE(X5:X8)</f>
        <v>-0.27974074914297237</v>
      </c>
      <c r="Y9" s="11">
        <f t="shared" si="0"/>
        <v>2.1087260735086016E-2</v>
      </c>
      <c r="Z9" s="11">
        <f t="shared" ref="Z9:Z13" si="15">Z8*(1+AA9)</f>
        <v>0.15667147840123438</v>
      </c>
      <c r="AA9" s="11">
        <f t="shared" ref="AA9:AA13" si="16">AVERAGE(AA5:AA8)</f>
        <v>-8.5554294810482032E-2</v>
      </c>
      <c r="AB9" s="11">
        <f t="shared" si="1"/>
        <v>0.14531027354699005</v>
      </c>
      <c r="AC9" s="11">
        <f t="shared" si="11"/>
        <v>0.16639753428207607</v>
      </c>
      <c r="AD9" s="11">
        <f t="shared" si="12"/>
        <v>2.0143239839484281E-3</v>
      </c>
    </row>
    <row r="10" spans="1:30" x14ac:dyDescent="0.2">
      <c r="A10" s="14">
        <f t="shared" si="8"/>
        <v>2121.6061855670105</v>
      </c>
      <c r="B10" s="2">
        <v>44082</v>
      </c>
      <c r="C10" s="3" t="s">
        <v>6</v>
      </c>
      <c r="D10" s="11">
        <f t="shared" si="7"/>
        <v>-7.0000000000000007E-2</v>
      </c>
      <c r="F10">
        <v>2027</v>
      </c>
      <c r="G10" s="16">
        <f t="shared" si="2"/>
        <v>4.5288384653278835E-2</v>
      </c>
      <c r="I10" s="13" t="s">
        <v>19</v>
      </c>
      <c r="J10" s="11">
        <f t="shared" si="9"/>
        <v>60090.062841038067</v>
      </c>
      <c r="T10">
        <v>2024</v>
      </c>
      <c r="U10" s="11">
        <f t="shared" si="10"/>
        <v>1.051989336858389</v>
      </c>
      <c r="V10" s="11">
        <f t="shared" si="13"/>
        <v>0.13308800000000001</v>
      </c>
      <c r="W10" s="11">
        <f t="shared" si="14"/>
        <v>1.705935724876393E-2</v>
      </c>
      <c r="X10" s="11">
        <f t="shared" ref="X10:X13" si="17">AVERAGE(X6:X9)</f>
        <v>-0.24967593642871544</v>
      </c>
      <c r="Y10" s="11">
        <f t="shared" si="0"/>
        <v>1.7946261919357519E-2</v>
      </c>
      <c r="Z10" s="11">
        <f t="shared" si="15"/>
        <v>0.14469315055027007</v>
      </c>
      <c r="AA10" s="11">
        <f t="shared" si="16"/>
        <v>-7.6455063635053763E-2</v>
      </c>
      <c r="AB10" s="11">
        <f t="shared" si="1"/>
        <v>0.15221565149532967</v>
      </c>
      <c r="AC10" s="11">
        <f t="shared" si="11"/>
        <v>0.1701619134146872</v>
      </c>
      <c r="AD10" s="11">
        <f t="shared" si="12"/>
        <v>2.262280597397421E-2</v>
      </c>
    </row>
    <row r="11" spans="1:30" x14ac:dyDescent="0.2">
      <c r="A11" s="14">
        <f>A18/(D18+1)</f>
        <v>2013.3530612244899</v>
      </c>
      <c r="B11" s="2">
        <v>44083</v>
      </c>
      <c r="C11" s="3" t="s">
        <v>0</v>
      </c>
      <c r="D11" s="11">
        <f t="shared" si="7"/>
        <v>0</v>
      </c>
      <c r="I11" s="13" t="s">
        <v>20</v>
      </c>
      <c r="J11" s="11">
        <f t="shared" si="9"/>
        <v>60077.976046834476</v>
      </c>
      <c r="T11">
        <v>2025</v>
      </c>
      <c r="U11" s="11">
        <f t="shared" si="10"/>
        <v>1.1919964937221983</v>
      </c>
      <c r="V11" s="11">
        <f t="shared" si="13"/>
        <v>0.13890560000000002</v>
      </c>
      <c r="W11" s="11">
        <f t="shared" si="14"/>
        <v>1.256449281452132E-2</v>
      </c>
      <c r="X11" s="11">
        <f t="shared" si="17"/>
        <v>-0.26348380942478322</v>
      </c>
      <c r="Y11" s="11">
        <f t="shared" si="0"/>
        <v>1.4976831380307169E-2</v>
      </c>
      <c r="Z11" s="11">
        <f t="shared" si="15"/>
        <v>0.13438184291838137</v>
      </c>
      <c r="AA11" s="11">
        <f t="shared" si="16"/>
        <v>-7.1263273988261655E-2</v>
      </c>
      <c r="AB11" s="11">
        <f t="shared" si="1"/>
        <v>0.16018268557863782</v>
      </c>
      <c r="AC11" s="11">
        <f t="shared" si="11"/>
        <v>0.17515951695894499</v>
      </c>
      <c r="AD11" s="11">
        <f t="shared" si="12"/>
        <v>2.9369695274162545E-2</v>
      </c>
    </row>
    <row r="12" spans="1:30" x14ac:dyDescent="0.2">
      <c r="A12" s="20">
        <v>2107.9580000000001</v>
      </c>
      <c r="B12" s="2">
        <v>44084</v>
      </c>
      <c r="C12" s="3" t="s">
        <v>1</v>
      </c>
      <c r="D12" s="11">
        <f>ROUND(AVERAGE(D19,D26),2)</f>
        <v>-0.01</v>
      </c>
      <c r="F12" s="1" t="s">
        <v>100</v>
      </c>
      <c r="G12" s="11"/>
      <c r="I12" s="13" t="s">
        <v>21</v>
      </c>
      <c r="J12" s="11">
        <f t="shared" si="9"/>
        <v>60065.891683824782</v>
      </c>
      <c r="T12">
        <v>2026</v>
      </c>
      <c r="U12" s="11">
        <f t="shared" si="10"/>
        <v>1.3575714818805764</v>
      </c>
      <c r="V12" s="11">
        <f t="shared" si="13"/>
        <v>0.15188671999999998</v>
      </c>
      <c r="W12" s="11">
        <f t="shared" si="14"/>
        <v>9.238676725910569E-3</v>
      </c>
      <c r="X12" s="11">
        <f t="shared" si="17"/>
        <v>-0.26469958936718591</v>
      </c>
      <c r="Y12" s="11">
        <f t="shared" si="0"/>
        <v>1.2542164053410004E-2</v>
      </c>
      <c r="Z12" s="11">
        <f t="shared" si="15"/>
        <v>0.12292808354669996</v>
      </c>
      <c r="AA12" s="11">
        <f>AVERAGE(AA8:AA11)</f>
        <v>-8.5232938639173222E-2</v>
      </c>
      <c r="AB12" s="11">
        <f t="shared" si="1"/>
        <v>0.16688366054523276</v>
      </c>
      <c r="AC12" s="11">
        <f t="shared" si="11"/>
        <v>0.17942582459864276</v>
      </c>
      <c r="AD12" s="11">
        <f t="shared" si="12"/>
        <v>2.4356699046491025E-2</v>
      </c>
    </row>
    <row r="13" spans="1:30" x14ac:dyDescent="0.2">
      <c r="A13" s="20">
        <v>2403.4140000000002</v>
      </c>
      <c r="B13" s="2">
        <v>44085</v>
      </c>
      <c r="C13" s="3" t="s">
        <v>2</v>
      </c>
      <c r="D13" s="11">
        <f t="shared" ref="D13:D18" si="18">ROUND(AVERAGE(D20,D27),2)</f>
        <v>0.18</v>
      </c>
      <c r="F13">
        <v>2020</v>
      </c>
      <c r="G13" s="16">
        <f t="shared" ref="G13:G20" si="19">POWER(1+G3, 1/12)-1</f>
        <v>-2.5493318829060696E-3</v>
      </c>
      <c r="I13" s="13" t="s">
        <v>22</v>
      </c>
      <c r="J13" s="11">
        <f t="shared" si="9"/>
        <v>60053.809751519962</v>
      </c>
      <c r="T13">
        <v>2027</v>
      </c>
      <c r="U13" s="11">
        <f>U12*(1+V12)</f>
        <v>1.5637685614289567</v>
      </c>
      <c r="V13" s="11">
        <f>AVERAGE(V8:V12)</f>
        <v>0.13826406399999999</v>
      </c>
      <c r="W13" s="11">
        <f>W12*(1+X13)</f>
        <v>6.795970404727676E-3</v>
      </c>
      <c r="X13" s="11">
        <f t="shared" si="17"/>
        <v>-0.26440002109091421</v>
      </c>
      <c r="Y13" s="11">
        <f t="shared" si="0"/>
        <v>1.0627324863314762E-2</v>
      </c>
      <c r="Z13" s="11">
        <f t="shared" si="15"/>
        <v>0.11313976368396307</v>
      </c>
      <c r="AA13" s="11">
        <f t="shared" si="16"/>
        <v>-7.9626392768242668E-2</v>
      </c>
      <c r="AB13" s="11">
        <f t="shared" si="1"/>
        <v>0.17692440549648306</v>
      </c>
      <c r="AC13" s="11">
        <f t="shared" si="11"/>
        <v>0.18755173035979783</v>
      </c>
      <c r="AD13" s="11">
        <f t="shared" si="12"/>
        <v>4.5288384653278835E-2</v>
      </c>
    </row>
    <row r="14" spans="1:30" x14ac:dyDescent="0.2">
      <c r="A14" s="20">
        <v>2041.778</v>
      </c>
      <c r="B14" s="2">
        <v>44086</v>
      </c>
      <c r="C14" s="3" t="s">
        <v>3</v>
      </c>
      <c r="D14" s="11">
        <f t="shared" si="18"/>
        <v>0.09</v>
      </c>
      <c r="F14">
        <v>2021</v>
      </c>
      <c r="G14" s="16">
        <f t="shared" si="19"/>
        <v>-2.0114464242726449E-4</v>
      </c>
      <c r="I14" s="13" t="s">
        <v>23</v>
      </c>
      <c r="J14" s="11">
        <f t="shared" si="9"/>
        <v>60041.730249431101</v>
      </c>
    </row>
    <row r="15" spans="1:30" x14ac:dyDescent="0.2">
      <c r="A15" s="20">
        <v>1759.309</v>
      </c>
      <c r="B15" s="2">
        <v>44087</v>
      </c>
      <c r="C15" s="3" t="s">
        <v>4</v>
      </c>
      <c r="D15" s="11">
        <f t="shared" si="18"/>
        <v>-0.02</v>
      </c>
      <c r="F15">
        <v>2022</v>
      </c>
      <c r="G15" s="16">
        <f t="shared" si="19"/>
        <v>4.3392282054945941E-3</v>
      </c>
      <c r="I15" s="13" t="s">
        <v>24</v>
      </c>
      <c r="J15" s="11">
        <f t="shared" si="9"/>
        <v>60029.653177069362</v>
      </c>
    </row>
    <row r="16" spans="1:30" x14ac:dyDescent="0.2">
      <c r="A16" s="20">
        <v>1894.0509999999999</v>
      </c>
      <c r="B16" s="2">
        <v>44088</v>
      </c>
      <c r="C16" s="3" t="s">
        <v>5</v>
      </c>
      <c r="D16" s="11">
        <f t="shared" si="18"/>
        <v>0.01</v>
      </c>
      <c r="F16">
        <v>2023</v>
      </c>
      <c r="G16" s="16">
        <f t="shared" si="19"/>
        <v>1.6770555714296087E-4</v>
      </c>
      <c r="I16" s="13" t="s">
        <v>25</v>
      </c>
      <c r="J16" s="11">
        <f t="shared" si="9"/>
        <v>60017.578533946027</v>
      </c>
    </row>
    <row r="17" spans="1:18" x14ac:dyDescent="0.2">
      <c r="A17" s="20">
        <v>2057.9580000000001</v>
      </c>
      <c r="B17" s="2">
        <v>44089</v>
      </c>
      <c r="C17" s="3" t="s">
        <v>6</v>
      </c>
      <c r="D17" s="11">
        <f t="shared" si="18"/>
        <v>-0.03</v>
      </c>
      <c r="F17">
        <v>2024</v>
      </c>
      <c r="G17" s="16">
        <f t="shared" si="19"/>
        <v>1.8659641956459971E-3</v>
      </c>
      <c r="I17" s="13" t="s">
        <v>26</v>
      </c>
      <c r="J17" s="11">
        <f t="shared" si="9"/>
        <v>60005.506319572465</v>
      </c>
    </row>
    <row r="18" spans="1:18" x14ac:dyDescent="0.2">
      <c r="A18" s="20">
        <v>1973.086</v>
      </c>
      <c r="B18" s="2">
        <v>44090</v>
      </c>
      <c r="C18" s="3" t="s">
        <v>0</v>
      </c>
      <c r="D18" s="11">
        <f t="shared" si="18"/>
        <v>-0.02</v>
      </c>
      <c r="F18">
        <v>2025</v>
      </c>
      <c r="G18" s="16">
        <f t="shared" si="19"/>
        <v>2.4151341317193431E-3</v>
      </c>
      <c r="I18" s="13" t="s">
        <v>27</v>
      </c>
      <c r="J18" s="11">
        <f t="shared" si="9"/>
        <v>59993.436533460146</v>
      </c>
    </row>
    <row r="19" spans="1:18" x14ac:dyDescent="0.2">
      <c r="A19" s="20">
        <v>2541.9859999999999</v>
      </c>
      <c r="B19" s="2">
        <v>44091</v>
      </c>
      <c r="C19" s="3" t="s">
        <v>1</v>
      </c>
      <c r="D19" s="11">
        <f>(A19-A12)/A12</f>
        <v>0.20589973804032138</v>
      </c>
      <c r="F19">
        <v>2026</v>
      </c>
      <c r="G19" s="16">
        <f t="shared" si="19"/>
        <v>2.0074125663980258E-3</v>
      </c>
      <c r="I19" s="13" t="s">
        <v>28</v>
      </c>
      <c r="J19" s="11">
        <f>J18*(1+$G$15)</f>
        <v>60253.761745410688</v>
      </c>
    </row>
    <row r="20" spans="1:18" x14ac:dyDescent="0.2">
      <c r="A20" s="20">
        <v>3010.0120000000002</v>
      </c>
      <c r="B20" s="2">
        <v>44092</v>
      </c>
      <c r="C20" s="3" t="s">
        <v>2</v>
      </c>
      <c r="D20" s="11">
        <f t="shared" ref="D20:D32" si="20">(A20-A13)/A13</f>
        <v>0.25239014169011242</v>
      </c>
      <c r="F20">
        <v>2027</v>
      </c>
      <c r="G20" s="16">
        <f t="shared" si="19"/>
        <v>3.6978881730154178E-3</v>
      </c>
      <c r="I20" s="13" t="s">
        <v>29</v>
      </c>
      <c r="J20" s="11">
        <f t="shared" ref="J20:J30" si="21">J19*(1+$G$15)</f>
        <v>60515.216567863528</v>
      </c>
    </row>
    <row r="21" spans="1:18" x14ac:dyDescent="0.2">
      <c r="A21" s="20">
        <v>2162.5189999999998</v>
      </c>
      <c r="B21" s="2">
        <v>44093</v>
      </c>
      <c r="C21" s="3" t="s">
        <v>3</v>
      </c>
      <c r="D21" s="11">
        <f t="shared" si="20"/>
        <v>5.9135224299605424E-2</v>
      </c>
      <c r="I21" s="13" t="s">
        <v>30</v>
      </c>
      <c r="J21" s="11">
        <f t="shared" si="21"/>
        <v>60777.805902456414</v>
      </c>
    </row>
    <row r="22" spans="1:18" x14ac:dyDescent="0.2">
      <c r="A22" s="20">
        <v>1915.7750000000001</v>
      </c>
      <c r="B22" s="2">
        <v>44094</v>
      </c>
      <c r="C22" s="3" t="s">
        <v>4</v>
      </c>
      <c r="D22" s="11">
        <f t="shared" si="20"/>
        <v>8.8936053871150625E-2</v>
      </c>
      <c r="I22" s="13" t="s">
        <v>31</v>
      </c>
      <c r="J22" s="11">
        <f t="shared" si="21"/>
        <v>61041.53467209643</v>
      </c>
    </row>
    <row r="23" spans="1:18" x14ac:dyDescent="0.2">
      <c r="A23" s="20">
        <v>1747.646</v>
      </c>
      <c r="B23" s="2">
        <v>44095</v>
      </c>
      <c r="C23" s="3" t="s">
        <v>5</v>
      </c>
      <c r="D23" s="11">
        <f t="shared" si="20"/>
        <v>-7.7297285025587997E-2</v>
      </c>
      <c r="I23" s="13" t="s">
        <v>32</v>
      </c>
      <c r="J23" s="11">
        <f t="shared" si="21"/>
        <v>61306.407821052264</v>
      </c>
    </row>
    <row r="24" spans="1:18" x14ac:dyDescent="0.2">
      <c r="A24" s="20">
        <v>1826.3030000000001</v>
      </c>
      <c r="B24" s="2">
        <v>44096</v>
      </c>
      <c r="C24" s="3" t="s">
        <v>6</v>
      </c>
      <c r="D24" s="11">
        <f t="shared" si="20"/>
        <v>-0.11256546537878809</v>
      </c>
      <c r="I24" s="13" t="s">
        <v>33</v>
      </c>
      <c r="J24" s="11">
        <f t="shared" si="21"/>
        <v>61572.430315046928</v>
      </c>
    </row>
    <row r="25" spans="1:18" x14ac:dyDescent="0.2">
      <c r="A25" s="20">
        <v>2007.5050000000001</v>
      </c>
      <c r="B25" s="2">
        <v>44097</v>
      </c>
      <c r="C25" s="3" t="s">
        <v>0</v>
      </c>
      <c r="D25" s="11">
        <f t="shared" si="20"/>
        <v>1.744424723504201E-2</v>
      </c>
      <c r="I25" s="13" t="s">
        <v>34</v>
      </c>
      <c r="J25" s="11">
        <f t="shared" si="21"/>
        <v>61839.607141350833</v>
      </c>
      <c r="M25" s="1"/>
      <c r="N25" s="18"/>
      <c r="O25" s="19"/>
      <c r="P25" s="19"/>
      <c r="Q25" s="18"/>
      <c r="R25" s="19"/>
    </row>
    <row r="26" spans="1:18" x14ac:dyDescent="0.2">
      <c r="A26" s="20">
        <v>1971.3230000000001</v>
      </c>
      <c r="B26" s="2">
        <v>44098</v>
      </c>
      <c r="C26" s="3" t="s">
        <v>1</v>
      </c>
      <c r="D26" s="11">
        <f t="shared" si="20"/>
        <v>-0.22449494214366239</v>
      </c>
      <c r="I26" s="13" t="s">
        <v>35</v>
      </c>
      <c r="J26" s="11">
        <f t="shared" si="21"/>
        <v>62107.943308875285</v>
      </c>
      <c r="M26" s="1"/>
      <c r="N26" s="18"/>
      <c r="O26" s="19"/>
      <c r="P26" s="19"/>
      <c r="Q26" s="18"/>
      <c r="R26" s="19"/>
    </row>
    <row r="27" spans="1:18" x14ac:dyDescent="0.2">
      <c r="A27" s="20">
        <v>3315.7289999999998</v>
      </c>
      <c r="B27" s="2">
        <v>44099</v>
      </c>
      <c r="C27" s="3" t="s">
        <v>2</v>
      </c>
      <c r="D27" s="11">
        <f>(A27-A20)/A20</f>
        <v>0.10156670471745616</v>
      </c>
      <c r="I27" s="13" t="s">
        <v>36</v>
      </c>
      <c r="J27" s="11">
        <f t="shared" si="21"/>
        <v>62377.443848266419</v>
      </c>
      <c r="M27" s="1"/>
      <c r="N27" s="18"/>
      <c r="O27" s="19"/>
      <c r="P27" s="19"/>
      <c r="Q27" s="18"/>
      <c r="R27" s="19"/>
    </row>
    <row r="28" spans="1:18" x14ac:dyDescent="0.2">
      <c r="A28" s="20">
        <v>2419.4949999999999</v>
      </c>
      <c r="B28" s="2">
        <v>44100</v>
      </c>
      <c r="C28" s="3" t="s">
        <v>3</v>
      </c>
      <c r="D28" s="11">
        <f t="shared" si="20"/>
        <v>0.11883178829873871</v>
      </c>
      <c r="I28" s="13" t="s">
        <v>37</v>
      </c>
      <c r="J28" s="11">
        <f t="shared" si="21"/>
        <v>62648.113811999472</v>
      </c>
      <c r="M28" s="1"/>
      <c r="N28" s="18"/>
      <c r="O28" s="19"/>
      <c r="P28" s="19"/>
      <c r="Q28" s="18"/>
      <c r="R28" s="19"/>
    </row>
    <row r="29" spans="1:18" x14ac:dyDescent="0.2">
      <c r="A29" s="20">
        <v>1652.9349999999999</v>
      </c>
      <c r="B29" s="2">
        <v>44101</v>
      </c>
      <c r="C29" s="3" t="s">
        <v>4</v>
      </c>
      <c r="D29" s="11">
        <f t="shared" si="20"/>
        <v>-0.13719773981808936</v>
      </c>
      <c r="I29" s="13" t="s">
        <v>38</v>
      </c>
      <c r="J29" s="11">
        <f t="shared" si="21"/>
        <v>62919.958274473538</v>
      </c>
      <c r="M29" s="1"/>
      <c r="N29" s="18"/>
      <c r="O29" s="19"/>
      <c r="P29" s="19"/>
      <c r="Q29" s="18"/>
      <c r="R29" s="19"/>
    </row>
    <row r="30" spans="1:18" x14ac:dyDescent="0.2">
      <c r="A30" s="20">
        <v>1901.5139999999999</v>
      </c>
      <c r="B30" s="2">
        <v>44102</v>
      </c>
      <c r="C30" s="3" t="s">
        <v>5</v>
      </c>
      <c r="D30" s="11">
        <f t="shared" si="20"/>
        <v>8.8043001843622765E-2</v>
      </c>
      <c r="I30" s="13" t="s">
        <v>39</v>
      </c>
      <c r="J30" s="11">
        <f t="shared" si="21"/>
        <v>63192.98233210668</v>
      </c>
      <c r="M30" s="1"/>
      <c r="N30" s="18"/>
      <c r="O30" s="19"/>
      <c r="P30" s="19"/>
      <c r="Q30" s="18"/>
      <c r="R30" s="19"/>
    </row>
    <row r="31" spans="1:18" x14ac:dyDescent="0.2">
      <c r="A31" s="20">
        <v>1911.7909999999999</v>
      </c>
      <c r="B31" s="2">
        <v>44103</v>
      </c>
      <c r="C31" s="3" t="s">
        <v>6</v>
      </c>
      <c r="D31" s="11">
        <f t="shared" si="20"/>
        <v>4.6809319154598017E-2</v>
      </c>
      <c r="I31" s="13" t="s">
        <v>40</v>
      </c>
      <c r="J31" s="11">
        <f>J30*(1+$G$16)</f>
        <v>63203.580146416214</v>
      </c>
      <c r="M31" s="1"/>
      <c r="N31" s="18"/>
      <c r="O31" s="19"/>
      <c r="P31" s="19"/>
      <c r="Q31" s="18"/>
      <c r="R31" s="19"/>
    </row>
    <row r="32" spans="1:18" x14ac:dyDescent="0.2">
      <c r="A32" s="20">
        <v>1876.079</v>
      </c>
      <c r="B32" s="2">
        <v>44104</v>
      </c>
      <c r="C32" s="3" t="s">
        <v>0</v>
      </c>
      <c r="D32" s="11">
        <f t="shared" si="20"/>
        <v>-6.5467333829803742E-2</v>
      </c>
      <c r="I32" s="13" t="s">
        <v>41</v>
      </c>
      <c r="J32" s="11">
        <f t="shared" ref="J32:J42" si="22">J31*(1+$G$16)</f>
        <v>63214.179738038096</v>
      </c>
      <c r="M32" s="1"/>
      <c r="N32" s="18"/>
      <c r="O32" s="19"/>
      <c r="P32" s="19"/>
      <c r="Q32" s="18"/>
      <c r="R32" s="19"/>
    </row>
    <row r="33" spans="1:18" x14ac:dyDescent="0.2">
      <c r="A33" s="15">
        <f>SUM(A3:A32)-A6</f>
        <v>60600.72789759063</v>
      </c>
      <c r="B33" s="2" t="s">
        <v>11</v>
      </c>
      <c r="I33" s="13" t="s">
        <v>42</v>
      </c>
      <c r="J33" s="11">
        <f t="shared" si="22"/>
        <v>63224.781107270399</v>
      </c>
      <c r="M33" s="1"/>
      <c r="N33" s="18"/>
      <c r="O33" s="19"/>
      <c r="P33" s="19"/>
      <c r="Q33" s="18"/>
      <c r="R33" s="19"/>
    </row>
    <row r="34" spans="1:18" x14ac:dyDescent="0.2">
      <c r="I34" s="13" t="s">
        <v>43</v>
      </c>
      <c r="J34" s="11">
        <f t="shared" si="22"/>
        <v>63235.384254411234</v>
      </c>
      <c r="M34" s="1"/>
      <c r="N34" s="18"/>
      <c r="O34" s="19"/>
      <c r="P34" s="19"/>
      <c r="Q34" s="18"/>
      <c r="R34" s="19"/>
    </row>
    <row r="35" spans="1:18" x14ac:dyDescent="0.2">
      <c r="I35" s="13" t="s">
        <v>44</v>
      </c>
      <c r="J35" s="11">
        <f t="shared" si="22"/>
        <v>63245.98917975877</v>
      </c>
      <c r="M35" s="1"/>
      <c r="N35" s="18"/>
      <c r="O35" s="19"/>
      <c r="P35" s="19"/>
      <c r="Q35" s="18"/>
      <c r="R35" s="19"/>
    </row>
    <row r="36" spans="1:18" x14ac:dyDescent="0.2">
      <c r="I36" s="13" t="s">
        <v>45</v>
      </c>
      <c r="J36" s="11">
        <f t="shared" si="22"/>
        <v>63256.595883611219</v>
      </c>
      <c r="M36" s="1"/>
      <c r="N36" s="18"/>
      <c r="O36" s="19"/>
      <c r="P36" s="19"/>
      <c r="Q36" s="18"/>
      <c r="R36" s="19"/>
    </row>
    <row r="37" spans="1:18" x14ac:dyDescent="0.2">
      <c r="I37" s="13" t="s">
        <v>46</v>
      </c>
      <c r="J37" s="11">
        <f t="shared" si="22"/>
        <v>63267.204366266844</v>
      </c>
      <c r="M37" s="1"/>
      <c r="N37" s="18"/>
      <c r="O37" s="19"/>
      <c r="P37" s="19"/>
      <c r="Q37" s="18"/>
      <c r="R37" s="19"/>
    </row>
    <row r="38" spans="1:18" x14ac:dyDescent="0.2">
      <c r="A38" s="1"/>
      <c r="B38" s="18"/>
      <c r="C38" s="19"/>
      <c r="D38" s="19"/>
      <c r="E38" s="18"/>
      <c r="F38" s="19"/>
      <c r="I38" s="13" t="s">
        <v>47</v>
      </c>
      <c r="J38" s="11">
        <f t="shared" si="22"/>
        <v>63277.814628023967</v>
      </c>
      <c r="M38" s="1"/>
      <c r="N38" s="18"/>
      <c r="O38" s="19"/>
      <c r="P38" s="19"/>
      <c r="Q38" s="18"/>
      <c r="R38" s="19"/>
    </row>
    <row r="39" spans="1:18" x14ac:dyDescent="0.2">
      <c r="A39" s="1"/>
      <c r="B39" s="18"/>
      <c r="C39" s="19"/>
      <c r="D39" s="19"/>
      <c r="E39" s="18"/>
      <c r="F39" s="19"/>
      <c r="I39" s="13" t="s">
        <v>48</v>
      </c>
      <c r="J39" s="11">
        <f t="shared" si="22"/>
        <v>63288.426669180946</v>
      </c>
      <c r="M39" s="1"/>
      <c r="N39" s="18"/>
      <c r="O39" s="19"/>
      <c r="P39" s="19"/>
      <c r="Q39" s="18"/>
      <c r="R39" s="19"/>
    </row>
    <row r="40" spans="1:18" x14ac:dyDescent="0.2">
      <c r="A40" s="1"/>
      <c r="B40" s="18"/>
      <c r="C40" s="19"/>
      <c r="D40" s="19"/>
      <c r="E40" s="18"/>
      <c r="F40" s="19"/>
      <c r="I40" s="13" t="s">
        <v>49</v>
      </c>
      <c r="J40" s="11">
        <f t="shared" si="22"/>
        <v>63299.040490036205</v>
      </c>
      <c r="M40" s="1"/>
      <c r="N40" s="18"/>
      <c r="O40" s="19"/>
      <c r="P40" s="19"/>
      <c r="Q40" s="18"/>
      <c r="R40" s="19"/>
    </row>
    <row r="41" spans="1:18" x14ac:dyDescent="0.2">
      <c r="A41" s="1"/>
      <c r="B41" s="18"/>
      <c r="C41" s="19"/>
      <c r="D41" s="19"/>
      <c r="E41" s="18"/>
      <c r="F41" s="19"/>
      <c r="I41" s="13" t="s">
        <v>50</v>
      </c>
      <c r="J41" s="11">
        <f t="shared" si="22"/>
        <v>63309.656090888202</v>
      </c>
      <c r="M41" s="1"/>
      <c r="N41" s="18"/>
      <c r="O41" s="19"/>
      <c r="P41" s="19"/>
      <c r="Q41" s="18"/>
      <c r="R41" s="19"/>
    </row>
    <row r="42" spans="1:18" x14ac:dyDescent="0.2">
      <c r="A42" s="1"/>
      <c r="B42" s="18"/>
      <c r="C42" s="19"/>
      <c r="D42" s="19"/>
      <c r="E42" s="18"/>
      <c r="F42" s="19"/>
      <c r="I42" s="13" t="s">
        <v>51</v>
      </c>
      <c r="J42" s="11">
        <f t="shared" si="22"/>
        <v>63320.273472035457</v>
      </c>
      <c r="M42" s="1"/>
      <c r="N42" s="18"/>
      <c r="O42" s="19"/>
      <c r="P42" s="19"/>
      <c r="Q42" s="18"/>
      <c r="R42" s="19"/>
    </row>
    <row r="43" spans="1:18" x14ac:dyDescent="0.2">
      <c r="A43" s="1"/>
      <c r="B43" s="18"/>
      <c r="C43" s="19"/>
      <c r="D43" s="19"/>
      <c r="E43" s="18"/>
      <c r="F43" s="19"/>
      <c r="I43" s="13" t="s">
        <v>52</v>
      </c>
      <c r="J43" s="11">
        <f>J42*(1+$G$17)</f>
        <v>63438.426835192789</v>
      </c>
      <c r="M43" s="1"/>
      <c r="N43" s="18"/>
      <c r="O43" s="19"/>
      <c r="P43" s="19"/>
      <c r="Q43" s="18"/>
      <c r="R43" s="19"/>
    </row>
    <row r="44" spans="1:18" x14ac:dyDescent="0.2">
      <c r="A44" s="1"/>
      <c r="B44" s="18"/>
      <c r="C44" s="19"/>
      <c r="D44" s="19"/>
      <c r="E44" s="18"/>
      <c r="F44" s="19"/>
      <c r="I44" s="13" t="s">
        <v>53</v>
      </c>
      <c r="J44" s="11">
        <f t="shared" ref="J44:J54" si="23">J43*(1+$G$17)</f>
        <v>63556.800668295371</v>
      </c>
      <c r="M44" s="1"/>
      <c r="N44" s="18"/>
      <c r="O44" s="19"/>
      <c r="P44" s="19"/>
      <c r="Q44" s="18"/>
      <c r="R44" s="19"/>
    </row>
    <row r="45" spans="1:18" x14ac:dyDescent="0.2">
      <c r="A45" s="1"/>
      <c r="B45" s="18"/>
      <c r="C45" s="19"/>
      <c r="D45" s="19"/>
      <c r="E45" s="18"/>
      <c r="F45" s="19"/>
      <c r="I45" s="13" t="s">
        <v>54</v>
      </c>
      <c r="J45" s="11">
        <f t="shared" si="23"/>
        <v>63675.395382732218</v>
      </c>
      <c r="M45" s="1"/>
      <c r="N45" s="18"/>
      <c r="O45" s="19"/>
      <c r="P45" s="19"/>
      <c r="Q45" s="18"/>
      <c r="R45" s="19"/>
    </row>
    <row r="46" spans="1:18" x14ac:dyDescent="0.2">
      <c r="A46" s="1"/>
      <c r="B46" s="18"/>
      <c r="C46" s="19"/>
      <c r="D46" s="19"/>
      <c r="E46" s="18"/>
      <c r="F46" s="19"/>
      <c r="I46" s="13" t="s">
        <v>55</v>
      </c>
      <c r="J46" s="11">
        <f t="shared" si="23"/>
        <v>63794.211390659999</v>
      </c>
      <c r="M46" s="1"/>
      <c r="N46" s="18"/>
      <c r="O46" s="19"/>
      <c r="P46" s="19"/>
      <c r="Q46" s="18"/>
      <c r="R46" s="19"/>
    </row>
    <row r="47" spans="1:18" x14ac:dyDescent="0.2">
      <c r="A47" s="1"/>
      <c r="B47" s="18"/>
      <c r="C47" s="19"/>
      <c r="D47" s="19"/>
      <c r="E47" s="18"/>
      <c r="F47" s="19"/>
      <c r="I47" s="13" t="s">
        <v>56</v>
      </c>
      <c r="J47" s="11">
        <f t="shared" si="23"/>
        <v>63913.249105004441</v>
      </c>
    </row>
    <row r="48" spans="1:18" x14ac:dyDescent="0.2">
      <c r="A48" s="1"/>
      <c r="B48" s="18"/>
      <c r="C48" s="19"/>
      <c r="D48" s="19"/>
      <c r="E48" s="18"/>
      <c r="F48" s="19"/>
      <c r="I48" s="13" t="s">
        <v>57</v>
      </c>
      <c r="J48" s="11">
        <f t="shared" si="23"/>
        <v>64032.508939461783</v>
      </c>
    </row>
    <row r="49" spans="1:10" x14ac:dyDescent="0.2">
      <c r="A49" s="1"/>
      <c r="B49" s="18"/>
      <c r="C49" s="19"/>
      <c r="D49" s="19"/>
      <c r="E49" s="18"/>
      <c r="F49" s="19"/>
      <c r="I49" s="13" t="s">
        <v>58</v>
      </c>
      <c r="J49" s="11">
        <f t="shared" si="23"/>
        <v>64151.991308500197</v>
      </c>
    </row>
    <row r="50" spans="1:10" x14ac:dyDescent="0.2">
      <c r="A50" s="1"/>
      <c r="B50" s="18"/>
      <c r="C50" s="19"/>
      <c r="D50" s="19"/>
      <c r="E50" s="18"/>
      <c r="F50" s="19"/>
      <c r="I50" s="13" t="s">
        <v>59</v>
      </c>
      <c r="J50" s="11">
        <f t="shared" si="23"/>
        <v>64271.696627361249</v>
      </c>
    </row>
    <row r="51" spans="1:10" x14ac:dyDescent="0.2">
      <c r="A51" s="1"/>
      <c r="B51" s="18"/>
      <c r="C51" s="19"/>
      <c r="D51" s="19"/>
      <c r="E51" s="18"/>
      <c r="F51" s="19"/>
      <c r="I51" s="13" t="s">
        <v>60</v>
      </c>
      <c r="J51" s="11">
        <f t="shared" si="23"/>
        <v>64391.625312061326</v>
      </c>
    </row>
    <row r="52" spans="1:10" x14ac:dyDescent="0.2">
      <c r="A52" s="1"/>
      <c r="B52" s="18"/>
      <c r="C52" s="19"/>
      <c r="D52" s="19"/>
      <c r="E52" s="18"/>
      <c r="F52" s="19"/>
      <c r="I52" s="13" t="s">
        <v>61</v>
      </c>
      <c r="J52" s="11">
        <f t="shared" si="23"/>
        <v>64511.777779393087</v>
      </c>
    </row>
    <row r="53" spans="1:10" x14ac:dyDescent="0.2">
      <c r="A53" s="1"/>
      <c r="B53" s="18"/>
      <c r="C53" s="19"/>
      <c r="D53" s="19"/>
      <c r="E53" s="18"/>
      <c r="F53" s="19"/>
      <c r="I53" s="13" t="s">
        <v>62</v>
      </c>
      <c r="J53" s="11">
        <f t="shared" si="23"/>
        <v>64632.154446926907</v>
      </c>
    </row>
    <row r="54" spans="1:10" x14ac:dyDescent="0.2">
      <c r="A54" s="1"/>
      <c r="B54" s="18"/>
      <c r="C54" s="19"/>
      <c r="D54" s="19"/>
      <c r="E54" s="18"/>
      <c r="F54" s="19"/>
      <c r="I54" s="13" t="s">
        <v>63</v>
      </c>
      <c r="J54" s="11">
        <f t="shared" si="23"/>
        <v>64752.755733012331</v>
      </c>
    </row>
    <row r="55" spans="1:10" x14ac:dyDescent="0.2">
      <c r="A55" s="1"/>
      <c r="B55" s="18"/>
      <c r="C55" s="19"/>
      <c r="D55" s="19"/>
      <c r="E55" s="18"/>
      <c r="F55" s="19"/>
      <c r="I55" s="13" t="s">
        <v>64</v>
      </c>
      <c r="J55" s="11">
        <f>J54*(1+$G$18)</f>
        <v>64909.142323506014</v>
      </c>
    </row>
    <row r="56" spans="1:10" x14ac:dyDescent="0.2">
      <c r="A56" s="1"/>
      <c r="B56" s="18"/>
      <c r="C56" s="19"/>
      <c r="D56" s="19"/>
      <c r="E56" s="18"/>
      <c r="F56" s="19"/>
      <c r="I56" s="13" t="s">
        <v>65</v>
      </c>
      <c r="J56" s="11">
        <f t="shared" ref="J56:J66" si="24">J55*(1+$G$18)</f>
        <v>65065.906608592144</v>
      </c>
    </row>
    <row r="57" spans="1:10" x14ac:dyDescent="0.2">
      <c r="A57" s="1"/>
      <c r="B57" s="18"/>
      <c r="C57" s="19"/>
      <c r="D57" s="19"/>
      <c r="E57" s="18"/>
      <c r="F57" s="19"/>
      <c r="I57" s="13" t="s">
        <v>66</v>
      </c>
      <c r="J57" s="11">
        <f t="shared" si="24"/>
        <v>65223.049500453817</v>
      </c>
    </row>
    <row r="58" spans="1:10" x14ac:dyDescent="0.2">
      <c r="A58" s="1"/>
      <c r="B58" s="18"/>
      <c r="C58" s="19"/>
      <c r="D58" s="19"/>
      <c r="E58" s="18"/>
      <c r="F58" s="19"/>
      <c r="I58" s="13" t="s">
        <v>67</v>
      </c>
      <c r="J58" s="11">
        <f t="shared" si="24"/>
        <v>65380.571913477186</v>
      </c>
    </row>
    <row r="59" spans="1:10" x14ac:dyDescent="0.2">
      <c r="I59" s="13" t="s">
        <v>68</v>
      </c>
      <c r="J59" s="11">
        <f t="shared" si="24"/>
        <v>65538.474764256753</v>
      </c>
    </row>
    <row r="60" spans="1:10" x14ac:dyDescent="0.2">
      <c r="I60" s="13" t="s">
        <v>69</v>
      </c>
      <c r="J60" s="11">
        <f t="shared" si="24"/>
        <v>65696.758971600735</v>
      </c>
    </row>
    <row r="61" spans="1:10" x14ac:dyDescent="0.2">
      <c r="I61" s="13" t="s">
        <v>70</v>
      </c>
      <c r="J61" s="11">
        <f t="shared" si="24"/>
        <v>65855.425456536381</v>
      </c>
    </row>
    <row r="62" spans="1:10" x14ac:dyDescent="0.2">
      <c r="I62" s="13" t="s">
        <v>71</v>
      </c>
      <c r="J62" s="11">
        <f t="shared" si="24"/>
        <v>66014.475142315365</v>
      </c>
    </row>
    <row r="63" spans="1:10" x14ac:dyDescent="0.2">
      <c r="I63" s="13" t="s">
        <v>72</v>
      </c>
      <c r="J63" s="11">
        <f t="shared" si="24"/>
        <v>66173.908954419108</v>
      </c>
    </row>
    <row r="64" spans="1:10" x14ac:dyDescent="0.2">
      <c r="I64" s="13" t="s">
        <v>73</v>
      </c>
      <c r="J64" s="11">
        <f t="shared" si="24"/>
        <v>66333.727820564207</v>
      </c>
    </row>
    <row r="65" spans="9:10" x14ac:dyDescent="0.2">
      <c r="I65" s="13" t="s">
        <v>74</v>
      </c>
      <c r="J65" s="11">
        <f t="shared" si="24"/>
        <v>66493.932670707829</v>
      </c>
    </row>
    <row r="66" spans="9:10" x14ac:dyDescent="0.2">
      <c r="I66" s="13" t="s">
        <v>75</v>
      </c>
      <c r="J66" s="11">
        <f t="shared" si="24"/>
        <v>66654.5244370531</v>
      </c>
    </row>
    <row r="67" spans="9:10" x14ac:dyDescent="0.2">
      <c r="I67" s="13" t="s">
        <v>76</v>
      </c>
      <c r="J67" s="11">
        <f>J66*(1+$G$19)</f>
        <v>66788.327567015323</v>
      </c>
    </row>
    <row r="68" spans="9:10" x14ac:dyDescent="0.2">
      <c r="I68" s="13" t="s">
        <v>77</v>
      </c>
      <c r="J68" s="11">
        <f t="shared" ref="J68:J78" si="25">J67*(1+$G$19)</f>
        <v>66922.39929506206</v>
      </c>
    </row>
    <row r="69" spans="9:10" x14ac:dyDescent="0.2">
      <c r="I69" s="13" t="s">
        <v>78</v>
      </c>
      <c r="J69" s="11">
        <f t="shared" si="25"/>
        <v>67056.740160380476</v>
      </c>
    </row>
    <row r="70" spans="9:10" x14ac:dyDescent="0.2">
      <c r="I70" s="13" t="s">
        <v>79</v>
      </c>
      <c r="J70" s="11">
        <f t="shared" si="25"/>
        <v>67191.35070324011</v>
      </c>
    </row>
    <row r="71" spans="9:10" x14ac:dyDescent="0.2">
      <c r="I71" s="13" t="s">
        <v>80</v>
      </c>
      <c r="J71" s="11">
        <f t="shared" si="25"/>
        <v>67326.231464995057</v>
      </c>
    </row>
    <row r="72" spans="9:10" x14ac:dyDescent="0.2">
      <c r="I72" s="13" t="s">
        <v>81</v>
      </c>
      <c r="J72" s="11">
        <f t="shared" si="25"/>
        <v>67461.382988086116</v>
      </c>
    </row>
    <row r="73" spans="9:10" x14ac:dyDescent="0.2">
      <c r="I73" s="13" t="s">
        <v>82</v>
      </c>
      <c r="J73" s="11">
        <f t="shared" si="25"/>
        <v>67596.805816042994</v>
      </c>
    </row>
    <row r="74" spans="9:10" x14ac:dyDescent="0.2">
      <c r="I74" s="13" t="s">
        <v>83</v>
      </c>
      <c r="J74" s="11">
        <f t="shared" si="25"/>
        <v>67732.500493486485</v>
      </c>
    </row>
    <row r="75" spans="9:10" x14ac:dyDescent="0.2">
      <c r="I75" s="13" t="s">
        <v>84</v>
      </c>
      <c r="J75" s="11">
        <f t="shared" si="25"/>
        <v>67868.467566130668</v>
      </c>
    </row>
    <row r="76" spans="9:10" x14ac:dyDescent="0.2">
      <c r="I76" s="13" t="s">
        <v>85</v>
      </c>
      <c r="J76" s="11">
        <f t="shared" si="25"/>
        <v>68004.707580785092</v>
      </c>
    </row>
    <row r="77" spans="9:10" x14ac:dyDescent="0.2">
      <c r="I77" s="13" t="s">
        <v>86</v>
      </c>
      <c r="J77" s="11">
        <f t="shared" si="25"/>
        <v>68141.221085356985</v>
      </c>
    </row>
    <row r="78" spans="9:10" x14ac:dyDescent="0.2">
      <c r="I78" s="13" t="s">
        <v>87</v>
      </c>
      <c r="J78" s="11">
        <f t="shared" si="25"/>
        <v>68278.008628853437</v>
      </c>
    </row>
    <row r="79" spans="9:10" x14ac:dyDescent="0.2">
      <c r="I79" s="13" t="s">
        <v>88</v>
      </c>
      <c r="J79" s="11">
        <f>J78*(1+$G$20)</f>
        <v>68530.493069439122</v>
      </c>
    </row>
    <row r="80" spans="9:10" x14ac:dyDescent="0.2">
      <c r="I80" s="13" t="s">
        <v>89</v>
      </c>
      <c r="J80" s="11">
        <f t="shared" ref="J80:J90" si="26">J79*(1+$G$20)</f>
        <v>68783.911169251514</v>
      </c>
    </row>
    <row r="81" spans="9:10" x14ac:dyDescent="0.2">
      <c r="I81" s="13" t="s">
        <v>90</v>
      </c>
      <c r="J81" s="11">
        <f t="shared" si="26"/>
        <v>69038.266380858026</v>
      </c>
    </row>
    <row r="82" spans="9:10" x14ac:dyDescent="0.2">
      <c r="I82" s="13" t="s">
        <v>91</v>
      </c>
      <c r="J82" s="11">
        <f t="shared" si="26"/>
        <v>69293.562169593293</v>
      </c>
    </row>
    <row r="83" spans="9:10" x14ac:dyDescent="0.2">
      <c r="I83" s="13" t="s">
        <v>92</v>
      </c>
      <c r="J83" s="11">
        <f t="shared" si="26"/>
        <v>69549.802013606342</v>
      </c>
    </row>
    <row r="84" spans="9:10" x14ac:dyDescent="0.2">
      <c r="I84" s="13" t="s">
        <v>93</v>
      </c>
      <c r="J84" s="11">
        <f t="shared" si="26"/>
        <v>69806.989403908025</v>
      </c>
    </row>
    <row r="85" spans="9:10" x14ac:dyDescent="0.2">
      <c r="I85" s="13" t="s">
        <v>94</v>
      </c>
      <c r="J85" s="11">
        <f t="shared" si="26"/>
        <v>70065.127844418545</v>
      </c>
    </row>
    <row r="86" spans="9:10" x14ac:dyDescent="0.2">
      <c r="I86" s="13" t="s">
        <v>95</v>
      </c>
      <c r="J86" s="11">
        <f t="shared" si="26"/>
        <v>70324.220852015234</v>
      </c>
    </row>
    <row r="87" spans="9:10" x14ac:dyDescent="0.2">
      <c r="I87" s="13" t="s">
        <v>96</v>
      </c>
      <c r="J87" s="11">
        <f t="shared" si="26"/>
        <v>70584.271956580429</v>
      </c>
    </row>
    <row r="88" spans="9:10" x14ac:dyDescent="0.2">
      <c r="I88" s="13" t="s">
        <v>97</v>
      </c>
      <c r="J88" s="11">
        <f t="shared" si="26"/>
        <v>70845.284701049575</v>
      </c>
    </row>
    <row r="89" spans="9:10" x14ac:dyDescent="0.2">
      <c r="I89" s="13" t="s">
        <v>98</v>
      </c>
      <c r="J89" s="11">
        <f t="shared" si="26"/>
        <v>71107.2626414595</v>
      </c>
    </row>
    <row r="90" spans="9:10" x14ac:dyDescent="0.2">
      <c r="I90" s="13" t="s">
        <v>99</v>
      </c>
      <c r="J90" s="11">
        <f t="shared" si="26"/>
        <v>71370.209346996853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Top5_month</vt:lpstr>
      <vt:lpstr>Top5_year</vt:lpstr>
      <vt:lpstr>US</vt:lpstr>
      <vt:lpstr>UK</vt:lpstr>
      <vt:lpstr>DE</vt:lpstr>
      <vt:lpstr>AU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Chunghao Lee</dc:creator>
  <cp:lastModifiedBy>Chunghao Lee</cp:lastModifiedBy>
  <dcterms:created xsi:type="dcterms:W3CDTF">2022-04-23T01:36:42Z</dcterms:created>
  <dcterms:modified xsi:type="dcterms:W3CDTF">2022-04-27T03:58:07Z</dcterms:modified>
</cp:coreProperties>
</file>