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325" documentId="14_{68C6D7BF-0A9E-46B1-BDED-01B50B7E848F}" xr6:coauthVersionLast="36" xr6:coauthVersionMax="36" xr10:uidLastSave="{04F7DB0B-60CB-4CA7-A2D2-6F2B89805222}"/>
  <bookViews>
    <workbookView xWindow="0" yWindow="0" windowWidth="22260" windowHeight="12645" activeTab="4" xr2:uid="{00000000-000D-0000-FFFF-FFFF00000000}"/>
  </bookViews>
  <sheets>
    <sheet name="relu" sheetId="13" r:id="rId1"/>
    <sheet name="conv" sheetId="14" r:id="rId2"/>
    <sheet name="matmul" sheetId="11" r:id="rId3"/>
    <sheet name="aes" sheetId="10" r:id="rId4"/>
    <sheet name="fir" sheetId="9" r:id="rId5"/>
    <sheet name="spmv" sheetId="12" r:id="rId6"/>
    <sheet name="pagerank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1" l="1"/>
  <c r="P9" i="11"/>
  <c r="Q9" i="11"/>
  <c r="R9" i="11"/>
  <c r="T9" i="11"/>
  <c r="U9" i="11"/>
  <c r="V9" i="11"/>
  <c r="W9" i="11"/>
  <c r="C6" i="14" l="1"/>
  <c r="B6" i="14"/>
  <c r="C5" i="14"/>
  <c r="B5" i="14"/>
  <c r="C4" i="14"/>
  <c r="B4" i="14"/>
  <c r="C3" i="14"/>
  <c r="B3" i="14"/>
  <c r="C2" i="14"/>
  <c r="B2" i="14"/>
  <c r="W6" i="14"/>
  <c r="V6" i="14"/>
  <c r="U6" i="14"/>
  <c r="T6" i="14"/>
  <c r="R6" i="14"/>
  <c r="Q6" i="14"/>
  <c r="P6" i="14"/>
  <c r="O6" i="14"/>
  <c r="W5" i="14"/>
  <c r="V5" i="14"/>
  <c r="U5" i="14"/>
  <c r="T5" i="14"/>
  <c r="R5" i="14"/>
  <c r="Q5" i="14"/>
  <c r="P5" i="14"/>
  <c r="O5" i="14"/>
  <c r="W4" i="14"/>
  <c r="V4" i="14"/>
  <c r="U4" i="14"/>
  <c r="T4" i="14"/>
  <c r="R4" i="14"/>
  <c r="Q4" i="14"/>
  <c r="P4" i="14"/>
  <c r="O4" i="14"/>
  <c r="W3" i="14"/>
  <c r="V3" i="14"/>
  <c r="U3" i="14"/>
  <c r="T3" i="14"/>
  <c r="R3" i="14"/>
  <c r="Q3" i="14"/>
  <c r="P3" i="14"/>
  <c r="O3" i="14"/>
  <c r="W2" i="14"/>
  <c r="V2" i="14"/>
  <c r="U2" i="14"/>
  <c r="T2" i="14"/>
  <c r="R2" i="14"/>
  <c r="Q2" i="14"/>
  <c r="P2" i="14"/>
  <c r="O2" i="14"/>
  <c r="A10" i="13"/>
  <c r="B10" i="13" s="1"/>
  <c r="A9" i="13"/>
  <c r="B9" i="13" s="1"/>
  <c r="A8" i="13"/>
  <c r="B8" i="13" s="1"/>
  <c r="B7" i="13"/>
  <c r="A7" i="13"/>
  <c r="A6" i="13"/>
  <c r="B6" i="13" s="1"/>
  <c r="A5" i="13"/>
  <c r="B5" i="13" s="1"/>
  <c r="A4" i="13"/>
  <c r="B4" i="13" s="1"/>
  <c r="A3" i="13"/>
  <c r="B3" i="13" s="1"/>
  <c r="A2" i="13"/>
  <c r="B2" i="13" s="1"/>
  <c r="W10" i="13"/>
  <c r="V10" i="13"/>
  <c r="U10" i="13"/>
  <c r="T10" i="13"/>
  <c r="R10" i="13"/>
  <c r="Q10" i="13"/>
  <c r="P10" i="13"/>
  <c r="O10" i="13"/>
  <c r="W9" i="13"/>
  <c r="V9" i="13"/>
  <c r="U9" i="13"/>
  <c r="T9" i="13"/>
  <c r="R9" i="13"/>
  <c r="Q9" i="13"/>
  <c r="P9" i="13"/>
  <c r="O9" i="13"/>
  <c r="W8" i="13"/>
  <c r="V8" i="13"/>
  <c r="U8" i="13"/>
  <c r="T8" i="13"/>
  <c r="R8" i="13"/>
  <c r="Q8" i="13"/>
  <c r="P8" i="13"/>
  <c r="O8" i="13"/>
  <c r="W7" i="13"/>
  <c r="V7" i="13"/>
  <c r="U7" i="13"/>
  <c r="T7" i="13"/>
  <c r="R7" i="13"/>
  <c r="Q7" i="13"/>
  <c r="P7" i="13"/>
  <c r="O7" i="13"/>
  <c r="W6" i="13"/>
  <c r="V6" i="13"/>
  <c r="U6" i="13"/>
  <c r="T6" i="13"/>
  <c r="R6" i="13"/>
  <c r="Q6" i="13"/>
  <c r="P6" i="13"/>
  <c r="O6" i="13"/>
  <c r="W5" i="13"/>
  <c r="V5" i="13"/>
  <c r="U5" i="13"/>
  <c r="T5" i="13"/>
  <c r="R5" i="13"/>
  <c r="Q5" i="13"/>
  <c r="P5" i="13"/>
  <c r="O5" i="13"/>
  <c r="W4" i="13"/>
  <c r="V4" i="13"/>
  <c r="U4" i="13"/>
  <c r="T4" i="13"/>
  <c r="R4" i="13"/>
  <c r="Q4" i="13"/>
  <c r="P4" i="13"/>
  <c r="O4" i="13"/>
  <c r="W3" i="13"/>
  <c r="V3" i="13"/>
  <c r="U3" i="13"/>
  <c r="T3" i="13"/>
  <c r="R3" i="13"/>
  <c r="Q3" i="13"/>
  <c r="P3" i="13"/>
  <c r="O3" i="13"/>
  <c r="W2" i="13"/>
  <c r="V2" i="13"/>
  <c r="U2" i="13"/>
  <c r="T2" i="13"/>
  <c r="R2" i="13"/>
  <c r="Q2" i="13"/>
  <c r="P2" i="13"/>
  <c r="O2" i="13"/>
  <c r="A8" i="12"/>
  <c r="B8" i="12" s="1"/>
  <c r="A7" i="12"/>
  <c r="B7" i="12" s="1"/>
  <c r="B6" i="12"/>
  <c r="A6" i="12"/>
  <c r="A5" i="12"/>
  <c r="B5" i="12" s="1"/>
  <c r="A4" i="12"/>
  <c r="B4" i="12" s="1"/>
  <c r="A3" i="12"/>
  <c r="B3" i="12" s="1"/>
  <c r="A2" i="12"/>
  <c r="B2" i="12" s="1"/>
  <c r="W8" i="12"/>
  <c r="V8" i="12"/>
  <c r="U8" i="12"/>
  <c r="T8" i="12"/>
  <c r="R8" i="12"/>
  <c r="Q8" i="12"/>
  <c r="P8" i="12"/>
  <c r="O8" i="12"/>
  <c r="W7" i="12"/>
  <c r="V7" i="12"/>
  <c r="U7" i="12"/>
  <c r="T7" i="12"/>
  <c r="R7" i="12"/>
  <c r="Q7" i="12"/>
  <c r="P7" i="12"/>
  <c r="O7" i="12"/>
  <c r="W6" i="12"/>
  <c r="V6" i="12"/>
  <c r="U6" i="12"/>
  <c r="T6" i="12"/>
  <c r="R6" i="12"/>
  <c r="Q6" i="12"/>
  <c r="P6" i="12"/>
  <c r="O6" i="12"/>
  <c r="W5" i="12"/>
  <c r="V5" i="12"/>
  <c r="U5" i="12"/>
  <c r="T5" i="12"/>
  <c r="R5" i="12"/>
  <c r="Q5" i="12"/>
  <c r="P5" i="12"/>
  <c r="O5" i="12"/>
  <c r="W4" i="12"/>
  <c r="V4" i="12"/>
  <c r="U4" i="12"/>
  <c r="T4" i="12"/>
  <c r="R4" i="12"/>
  <c r="Q4" i="12"/>
  <c r="P4" i="12"/>
  <c r="O4" i="12"/>
  <c r="W3" i="12"/>
  <c r="V3" i="12"/>
  <c r="U3" i="12"/>
  <c r="T3" i="12"/>
  <c r="R3" i="12"/>
  <c r="Q3" i="12"/>
  <c r="P3" i="12"/>
  <c r="O3" i="12"/>
  <c r="W2" i="12"/>
  <c r="V2" i="12"/>
  <c r="U2" i="12"/>
  <c r="T2" i="12"/>
  <c r="R2" i="12"/>
  <c r="Q2" i="12"/>
  <c r="P2" i="12"/>
  <c r="O2" i="12"/>
  <c r="A8" i="11"/>
  <c r="B8" i="11" s="1"/>
  <c r="A7" i="11"/>
  <c r="B7" i="11" s="1"/>
  <c r="A6" i="11"/>
  <c r="B6" i="11" s="1"/>
  <c r="A5" i="11"/>
  <c r="B5" i="11" s="1"/>
  <c r="A4" i="11"/>
  <c r="B4" i="11" s="1"/>
  <c r="A3" i="11"/>
  <c r="B3" i="11" s="1"/>
  <c r="A2" i="11"/>
  <c r="B2" i="11" s="1"/>
  <c r="W8" i="11"/>
  <c r="V8" i="11"/>
  <c r="U8" i="11"/>
  <c r="T8" i="11"/>
  <c r="R8" i="11"/>
  <c r="Q8" i="11"/>
  <c r="P8" i="11"/>
  <c r="O8" i="11"/>
  <c r="W7" i="11"/>
  <c r="V7" i="11"/>
  <c r="U7" i="11"/>
  <c r="T7" i="11"/>
  <c r="R7" i="11"/>
  <c r="Q7" i="11"/>
  <c r="P7" i="11"/>
  <c r="O7" i="11"/>
  <c r="W6" i="11"/>
  <c r="V6" i="11"/>
  <c r="U6" i="11"/>
  <c r="T6" i="11"/>
  <c r="R6" i="11"/>
  <c r="Q6" i="11"/>
  <c r="P6" i="11"/>
  <c r="O6" i="11"/>
  <c r="W5" i="11"/>
  <c r="V5" i="11"/>
  <c r="U5" i="11"/>
  <c r="T5" i="11"/>
  <c r="R5" i="11"/>
  <c r="Q5" i="11"/>
  <c r="P5" i="11"/>
  <c r="O5" i="11"/>
  <c r="W4" i="11"/>
  <c r="V4" i="11"/>
  <c r="U4" i="11"/>
  <c r="T4" i="11"/>
  <c r="R4" i="11"/>
  <c r="Q4" i="11"/>
  <c r="P4" i="11"/>
  <c r="O4" i="11"/>
  <c r="W3" i="11"/>
  <c r="V3" i="11"/>
  <c r="U3" i="11"/>
  <c r="T3" i="11"/>
  <c r="R3" i="11"/>
  <c r="Q3" i="11"/>
  <c r="P3" i="11"/>
  <c r="O3" i="11"/>
  <c r="W2" i="11"/>
  <c r="V2" i="11"/>
  <c r="U2" i="11"/>
  <c r="T2" i="11"/>
  <c r="R2" i="11"/>
  <c r="Q2" i="11"/>
  <c r="P2" i="11"/>
  <c r="O2" i="11"/>
  <c r="A10" i="10"/>
  <c r="B10" i="10" s="1"/>
  <c r="A9" i="10"/>
  <c r="B9" i="10" s="1"/>
  <c r="A8" i="10"/>
  <c r="B8" i="10" s="1"/>
  <c r="A7" i="10"/>
  <c r="B7" i="10" s="1"/>
  <c r="A6" i="10"/>
  <c r="B6" i="10" s="1"/>
  <c r="A5" i="10"/>
  <c r="B5" i="10" s="1"/>
  <c r="A4" i="10"/>
  <c r="B4" i="10" s="1"/>
  <c r="B3" i="10"/>
  <c r="A3" i="10"/>
  <c r="B2" i="10"/>
  <c r="A2" i="10"/>
  <c r="W10" i="10"/>
  <c r="V10" i="10"/>
  <c r="U10" i="10"/>
  <c r="T10" i="10"/>
  <c r="R10" i="10"/>
  <c r="Q10" i="10"/>
  <c r="P10" i="10"/>
  <c r="O10" i="10"/>
  <c r="W9" i="10"/>
  <c r="V9" i="10"/>
  <c r="U9" i="10"/>
  <c r="T9" i="10"/>
  <c r="R9" i="10"/>
  <c r="Q9" i="10"/>
  <c r="P9" i="10"/>
  <c r="O9" i="10"/>
  <c r="W8" i="10"/>
  <c r="V8" i="10"/>
  <c r="U8" i="10"/>
  <c r="T8" i="10"/>
  <c r="R8" i="10"/>
  <c r="Q8" i="10"/>
  <c r="P8" i="10"/>
  <c r="O8" i="10"/>
  <c r="W7" i="10"/>
  <c r="V7" i="10"/>
  <c r="U7" i="10"/>
  <c r="T7" i="10"/>
  <c r="R7" i="10"/>
  <c r="Q7" i="10"/>
  <c r="P7" i="10"/>
  <c r="O7" i="10"/>
  <c r="W6" i="10"/>
  <c r="V6" i="10"/>
  <c r="U6" i="10"/>
  <c r="T6" i="10"/>
  <c r="R6" i="10"/>
  <c r="Q6" i="10"/>
  <c r="P6" i="10"/>
  <c r="O6" i="10"/>
  <c r="W5" i="10"/>
  <c r="V5" i="10"/>
  <c r="U5" i="10"/>
  <c r="T5" i="10"/>
  <c r="R5" i="10"/>
  <c r="Q5" i="10"/>
  <c r="P5" i="10"/>
  <c r="O5" i="10"/>
  <c r="W4" i="10"/>
  <c r="V4" i="10"/>
  <c r="U4" i="10"/>
  <c r="T4" i="10"/>
  <c r="R4" i="10"/>
  <c r="Q4" i="10"/>
  <c r="P4" i="10"/>
  <c r="O4" i="10"/>
  <c r="W3" i="10"/>
  <c r="V3" i="10"/>
  <c r="U3" i="10"/>
  <c r="T3" i="10"/>
  <c r="R3" i="10"/>
  <c r="Q3" i="10"/>
  <c r="P3" i="10"/>
  <c r="O3" i="10"/>
  <c r="W2" i="10"/>
  <c r="V2" i="10"/>
  <c r="U2" i="10"/>
  <c r="T2" i="10"/>
  <c r="R2" i="10"/>
  <c r="Q2" i="10"/>
  <c r="P2" i="10"/>
  <c r="O2" i="10"/>
  <c r="V3" i="9"/>
  <c r="W3" i="9"/>
  <c r="V4" i="9"/>
  <c r="W4" i="9"/>
  <c r="V5" i="9"/>
  <c r="W5" i="9"/>
  <c r="V6" i="9"/>
  <c r="W6" i="9"/>
  <c r="V7" i="9"/>
  <c r="W7" i="9"/>
  <c r="V8" i="9"/>
  <c r="W8" i="9"/>
  <c r="V9" i="9"/>
  <c r="W9" i="9"/>
  <c r="V10" i="9"/>
  <c r="W10" i="9"/>
  <c r="V11" i="9"/>
  <c r="W11" i="9"/>
  <c r="V12" i="9"/>
  <c r="W12" i="9"/>
  <c r="W2" i="9"/>
  <c r="V2" i="9"/>
  <c r="Q3" i="9"/>
  <c r="R3" i="9"/>
  <c r="Q4" i="9"/>
  <c r="R4" i="9"/>
  <c r="Q5" i="9"/>
  <c r="R5" i="9"/>
  <c r="Q6" i="9"/>
  <c r="R6" i="9"/>
  <c r="Q7" i="9"/>
  <c r="R7" i="9"/>
  <c r="Q8" i="9"/>
  <c r="R8" i="9"/>
  <c r="Q9" i="9"/>
  <c r="R9" i="9"/>
  <c r="Q10" i="9"/>
  <c r="R10" i="9"/>
  <c r="Q11" i="9"/>
  <c r="R11" i="9"/>
  <c r="Q12" i="9"/>
  <c r="R12" i="9"/>
  <c r="R2" i="9"/>
  <c r="Q2" i="9"/>
  <c r="T3" i="9" l="1"/>
  <c r="U3" i="9"/>
  <c r="T4" i="9"/>
  <c r="U4" i="9"/>
  <c r="T5" i="9"/>
  <c r="U5" i="9"/>
  <c r="T6" i="9"/>
  <c r="U6" i="9"/>
  <c r="T7" i="9"/>
  <c r="U7" i="9"/>
  <c r="T8" i="9"/>
  <c r="U8" i="9"/>
  <c r="T9" i="9"/>
  <c r="U9" i="9"/>
  <c r="T10" i="9"/>
  <c r="U10" i="9"/>
  <c r="T11" i="9"/>
  <c r="U11" i="9"/>
  <c r="T12" i="9"/>
  <c r="U12" i="9"/>
  <c r="U2" i="9"/>
  <c r="T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P2" i="9"/>
  <c r="O2" i="9"/>
  <c r="B3" i="9"/>
  <c r="B4" i="9"/>
  <c r="B5" i="9"/>
  <c r="B6" i="9"/>
  <c r="B7" i="9"/>
  <c r="B8" i="9"/>
  <c r="B9" i="9"/>
  <c r="B10" i="9"/>
  <c r="B11" i="9"/>
  <c r="B12" i="9"/>
  <c r="B2" i="9"/>
  <c r="A3" i="9"/>
  <c r="A4" i="9"/>
  <c r="A5" i="9"/>
  <c r="A6" i="9"/>
  <c r="A7" i="9"/>
  <c r="A8" i="9"/>
  <c r="A9" i="9"/>
  <c r="A10" i="9"/>
  <c r="A11" i="9"/>
  <c r="A12" i="9"/>
  <c r="A2" i="9"/>
  <c r="V5" i="6" l="1"/>
  <c r="U5" i="6"/>
  <c r="Q5" i="6"/>
  <c r="P5" i="6"/>
  <c r="M5" i="6"/>
  <c r="L5" i="6"/>
  <c r="I5" i="6"/>
  <c r="H5" i="6"/>
  <c r="V4" i="6"/>
  <c r="U4" i="6"/>
  <c r="Q4" i="6"/>
  <c r="P4" i="6"/>
  <c r="M4" i="6"/>
  <c r="L4" i="6"/>
  <c r="I4" i="6"/>
  <c r="H4" i="6"/>
  <c r="V3" i="6"/>
  <c r="U3" i="6"/>
  <c r="Q3" i="6"/>
  <c r="P3" i="6"/>
  <c r="M3" i="6"/>
  <c r="L3" i="6"/>
  <c r="I3" i="6"/>
  <c r="H3" i="6"/>
  <c r="C3" i="6"/>
  <c r="C4" i="6" s="1"/>
  <c r="B3" i="6"/>
  <c r="A3" i="6"/>
  <c r="V2" i="6"/>
  <c r="U2" i="6"/>
  <c r="M2" i="6"/>
  <c r="L2" i="6"/>
  <c r="I2" i="6"/>
  <c r="H2" i="6"/>
  <c r="B2" i="6"/>
  <c r="A2" i="6"/>
  <c r="A4" i="6" l="1"/>
  <c r="B4" i="6" s="1"/>
  <c r="C5" i="6"/>
  <c r="A5" i="6" s="1"/>
  <c r="B5" i="6" s="1"/>
</calcChain>
</file>

<file path=xl/sharedStrings.xml><?xml version="1.0" encoding="utf-8"?>
<sst xmlns="http://schemas.openxmlformats.org/spreadsheetml/2006/main" count="148" uniqueCount="23">
  <si>
    <t>problemsize</t>
  </si>
  <si>
    <t>parameters</t>
  </si>
  <si>
    <t>simtime</t>
  </si>
  <si>
    <t>walltime</t>
  </si>
  <si>
    <t>mixsimtime</t>
  </si>
  <si>
    <t>mixwalltime</t>
  </si>
  <si>
    <t>wfsimtime</t>
  </si>
  <si>
    <t>wfwalltime</t>
  </si>
  <si>
    <t>wferror</t>
  </si>
  <si>
    <t>wfspeedup</t>
  </si>
  <si>
    <t>mixspeedup</t>
  </si>
  <si>
    <t>mixaccuracy</t>
  </si>
  <si>
    <t>bbsimtime</t>
  </si>
  <si>
    <t>bbwalltime</t>
  </si>
  <si>
    <t>bbaccuracy</t>
  </si>
  <si>
    <t>bbspeedup</t>
  </si>
  <si>
    <t>pkasimtime</t>
  </si>
  <si>
    <t>pkawalltime</t>
  </si>
  <si>
    <t>pkaaccuracy</t>
  </si>
  <si>
    <t>pkaspeedup</t>
  </si>
  <si>
    <t>problemsize_ori</t>
  </si>
  <si>
    <t>wfaccuracy</t>
  </si>
  <si>
    <t>64K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</si>
</sst>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759A-D015-4857-B631-F48C964FDAF9}">
  <dimension ref="A1:W10"/>
  <sheetViews>
    <sheetView workbookViewId="0">
      <selection activeCell="E20" sqref="E20:O25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 t="shared" ref="A2:A6" si="0">C2/64</f>
        <v>4096</v>
      </c>
      <c r="B2" t="str">
        <f>_xlfn.CONCAT(A2/1024,"K")</f>
        <v>4K</v>
      </c>
      <c r="C2">
        <v>262144</v>
      </c>
      <c r="D2" s="1">
        <v>2.3703999999999999E-5</v>
      </c>
      <c r="E2">
        <v>61.996657409000001</v>
      </c>
      <c r="F2" s="1">
        <v>2.3703999999999999E-5</v>
      </c>
      <c r="G2">
        <v>63.438960323000003</v>
      </c>
      <c r="H2" s="1">
        <v>2.4172000000000002E-5</v>
      </c>
      <c r="I2">
        <v>36.313367651999997</v>
      </c>
      <c r="J2" s="1">
        <v>2.4267999999999999E-5</v>
      </c>
      <c r="K2">
        <v>40.637022023</v>
      </c>
      <c r="L2" s="1">
        <v>2.0072999999999999E-5</v>
      </c>
      <c r="M2">
        <v>29.226847058000001</v>
      </c>
      <c r="O2" s="3">
        <f t="shared" ref="O2:O10" si="1">ABS(F2-$D2)/$D2*100</f>
        <v>0</v>
      </c>
      <c r="P2" s="3">
        <f t="shared" ref="P2:P10" si="2">ABS(L2-$D2)/$D2*100</f>
        <v>15.318089773877826</v>
      </c>
      <c r="Q2" s="1">
        <f t="shared" ref="Q2:Q10" si="3">ABS(H2-$D2)/$D2*100</f>
        <v>1.9743503206210049</v>
      </c>
      <c r="R2" s="1">
        <f t="shared" ref="R2:R10" si="4">ABS(J2-$D2)/$D2*100</f>
        <v>2.3793452581842729</v>
      </c>
      <c r="T2">
        <f t="shared" ref="T2:T10" si="5">$E2/G2</f>
        <v>0.97726471388155634</v>
      </c>
      <c r="U2">
        <f t="shared" ref="U2:U10" si="6">$E2/M2</f>
        <v>2.1212229046112663</v>
      </c>
      <c r="V2">
        <f t="shared" ref="V2:V10" si="7">$E2/I2</f>
        <v>1.7072681884844538</v>
      </c>
      <c r="W2">
        <f t="shared" ref="W2:W10" si="8">$E2/K2</f>
        <v>1.5256200952400187</v>
      </c>
    </row>
    <row r="3" spans="1:23" x14ac:dyDescent="0.25">
      <c r="A3">
        <f t="shared" si="0"/>
        <v>6144</v>
      </c>
      <c r="B3" t="str">
        <f t="shared" ref="B3:B10" si="9">_xlfn.CONCAT(A3/1024,"K")</f>
        <v>6K</v>
      </c>
      <c r="C3">
        <v>393216</v>
      </c>
      <c r="D3" s="1">
        <v>3.3927000000000002E-5</v>
      </c>
      <c r="E3">
        <v>66.308118698000001</v>
      </c>
      <c r="F3" s="1">
        <v>3.3927999999999998E-5</v>
      </c>
      <c r="G3">
        <v>63.890436772999998</v>
      </c>
      <c r="H3" s="1">
        <v>3.5972000000000001E-5</v>
      </c>
      <c r="I3">
        <v>53.848088013999998</v>
      </c>
      <c r="J3" s="1">
        <v>3.4879999999999998E-5</v>
      </c>
      <c r="K3">
        <v>49.796742354000003</v>
      </c>
      <c r="L3" s="1">
        <v>3.2577999999999999E-5</v>
      </c>
      <c r="M3">
        <v>43.412910113999999</v>
      </c>
      <c r="O3" s="3">
        <f t="shared" si="1"/>
        <v>2.9475049370572591E-3</v>
      </c>
      <c r="P3" s="3">
        <f t="shared" si="2"/>
        <v>3.9761841601084784</v>
      </c>
      <c r="Q3" s="1">
        <f t="shared" si="3"/>
        <v>6.027647596309718</v>
      </c>
      <c r="R3" s="1">
        <f t="shared" si="4"/>
        <v>2.8089722050284309</v>
      </c>
      <c r="T3">
        <f t="shared" si="5"/>
        <v>1.0378410611527031</v>
      </c>
      <c r="U3">
        <f t="shared" si="6"/>
        <v>1.527382488846714</v>
      </c>
      <c r="V3">
        <f t="shared" si="7"/>
        <v>1.2313922581756387</v>
      </c>
      <c r="W3">
        <f t="shared" si="8"/>
        <v>1.3315754317144342</v>
      </c>
    </row>
    <row r="4" spans="1:23" x14ac:dyDescent="0.25">
      <c r="A4">
        <f t="shared" si="0"/>
        <v>8192</v>
      </c>
      <c r="B4" t="str">
        <f t="shared" si="9"/>
        <v>8K</v>
      </c>
      <c r="C4">
        <v>524288</v>
      </c>
      <c r="D4" s="1">
        <v>4.4186E-5</v>
      </c>
      <c r="E4">
        <v>130.298644556</v>
      </c>
      <c r="F4" s="1">
        <v>4.4186E-5</v>
      </c>
      <c r="G4">
        <v>103.28347134400001</v>
      </c>
      <c r="H4" s="1">
        <v>4.7936999999999999E-5</v>
      </c>
      <c r="I4">
        <v>71.458285591999996</v>
      </c>
      <c r="J4" s="1">
        <v>4.7735000000000003E-5</v>
      </c>
      <c r="K4">
        <v>77.056643328000007</v>
      </c>
      <c r="L4" s="1">
        <v>4.4462999999999998E-5</v>
      </c>
      <c r="M4">
        <v>58.526584386000003</v>
      </c>
      <c r="O4" s="3">
        <f t="shared" si="1"/>
        <v>0</v>
      </c>
      <c r="P4" s="3">
        <f t="shared" si="2"/>
        <v>0.62689539673199102</v>
      </c>
      <c r="Q4" s="1">
        <f t="shared" si="3"/>
        <v>8.4891141990675738</v>
      </c>
      <c r="R4" s="1">
        <f t="shared" si="4"/>
        <v>8.0319558231113994</v>
      </c>
      <c r="T4">
        <f t="shared" si="5"/>
        <v>1.2615633736982192</v>
      </c>
      <c r="U4">
        <f t="shared" si="6"/>
        <v>2.2263155440037674</v>
      </c>
      <c r="V4">
        <f t="shared" si="7"/>
        <v>1.8234224831527079</v>
      </c>
      <c r="W4">
        <f t="shared" si="8"/>
        <v>1.6909462822221519</v>
      </c>
    </row>
    <row r="5" spans="1:23" x14ac:dyDescent="0.25">
      <c r="A5">
        <f t="shared" si="0"/>
        <v>12288</v>
      </c>
      <c r="B5" t="str">
        <f t="shared" si="9"/>
        <v>12K</v>
      </c>
      <c r="C5">
        <v>786432</v>
      </c>
      <c r="D5" s="1">
        <v>6.478E-5</v>
      </c>
      <c r="E5">
        <v>180.16546244700001</v>
      </c>
      <c r="F5" s="1">
        <v>6.4665000000000005E-5</v>
      </c>
      <c r="G5">
        <v>118.798858505</v>
      </c>
      <c r="H5" s="1">
        <v>6.8610999999999998E-5</v>
      </c>
      <c r="I5">
        <v>97.265554574000006</v>
      </c>
      <c r="J5" s="1">
        <v>6.8318000000000006E-5</v>
      </c>
      <c r="K5">
        <v>95.194444751000006</v>
      </c>
      <c r="L5" s="1">
        <v>6.5058E-5</v>
      </c>
      <c r="M5">
        <v>91.818924343999996</v>
      </c>
      <c r="O5" s="3">
        <f t="shared" si="1"/>
        <v>0.17752392713799733</v>
      </c>
      <c r="P5" s="3">
        <f t="shared" si="2"/>
        <v>0.42914479777709125</v>
      </c>
      <c r="Q5" s="1">
        <f t="shared" si="3"/>
        <v>5.9138623031799904</v>
      </c>
      <c r="R5" s="1">
        <f t="shared" si="4"/>
        <v>5.4615622105588235</v>
      </c>
      <c r="T5">
        <f t="shared" si="5"/>
        <v>1.5165588686141898</v>
      </c>
      <c r="U5">
        <f t="shared" si="6"/>
        <v>1.9621822378577354</v>
      </c>
      <c r="V5">
        <f t="shared" si="7"/>
        <v>1.852304890832956</v>
      </c>
      <c r="W5">
        <f t="shared" si="8"/>
        <v>1.8926047934651922</v>
      </c>
    </row>
    <row r="6" spans="1:23" x14ac:dyDescent="0.25">
      <c r="A6">
        <f t="shared" si="0"/>
        <v>16384</v>
      </c>
      <c r="B6" t="str">
        <f t="shared" si="9"/>
        <v>16K</v>
      </c>
      <c r="C6">
        <v>1048576</v>
      </c>
      <c r="D6" s="1">
        <v>8.5357000000000003E-5</v>
      </c>
      <c r="E6">
        <v>258.49460631300002</v>
      </c>
      <c r="F6" s="1">
        <v>8.5144999999999999E-5</v>
      </c>
      <c r="G6">
        <v>149.62436839200001</v>
      </c>
      <c r="H6" s="1">
        <v>1.75723E-4</v>
      </c>
      <c r="I6">
        <v>32.983062801999999</v>
      </c>
      <c r="J6" s="1">
        <v>1.79481E-4</v>
      </c>
      <c r="K6">
        <v>60.149660208999997</v>
      </c>
      <c r="L6" s="1">
        <v>1.1802399999999999E-4</v>
      </c>
      <c r="M6">
        <v>94.763648747000005</v>
      </c>
      <c r="O6" s="3">
        <f t="shared" si="1"/>
        <v>0.24836861651651776</v>
      </c>
      <c r="P6" s="3">
        <f t="shared" si="2"/>
        <v>38.271026395023242</v>
      </c>
      <c r="Q6" s="1">
        <f t="shared" si="3"/>
        <v>105.86829434024156</v>
      </c>
      <c r="R6" s="1">
        <f t="shared" si="4"/>
        <v>110.27097953302012</v>
      </c>
      <c r="T6">
        <f t="shared" si="5"/>
        <v>1.7276237092327869</v>
      </c>
      <c r="U6">
        <f t="shared" si="6"/>
        <v>2.7277823271994195</v>
      </c>
      <c r="V6">
        <f t="shared" si="7"/>
        <v>7.8371923148788243</v>
      </c>
      <c r="W6">
        <f t="shared" si="8"/>
        <v>4.2975239663003499</v>
      </c>
    </row>
    <row r="7" spans="1:23" x14ac:dyDescent="0.25">
      <c r="A7">
        <f>C7/64</f>
        <v>24576</v>
      </c>
      <c r="B7" t="str">
        <f t="shared" si="9"/>
        <v>24K</v>
      </c>
      <c r="C7">
        <v>1572864</v>
      </c>
      <c r="D7">
        <v>1.2657899999999901E-4</v>
      </c>
      <c r="E7">
        <v>358.42779827300001</v>
      </c>
      <c r="F7">
        <v>1.26105E-4</v>
      </c>
      <c r="G7">
        <v>195.685308658</v>
      </c>
      <c r="H7" s="1">
        <v>1.4395399999999901E-4</v>
      </c>
      <c r="I7">
        <v>153.26947870800001</v>
      </c>
      <c r="J7" s="1">
        <v>1.46435999999999E-4</v>
      </c>
      <c r="K7">
        <v>188.20907117900001</v>
      </c>
      <c r="L7" s="1">
        <v>1.35179E-4</v>
      </c>
      <c r="M7">
        <v>206.87970361800001</v>
      </c>
      <c r="O7" s="3">
        <f t="shared" si="1"/>
        <v>0.37446969876441605</v>
      </c>
      <c r="P7" s="3">
        <f t="shared" si="2"/>
        <v>6.7941759691584407</v>
      </c>
      <c r="Q7" s="1">
        <f t="shared" si="3"/>
        <v>13.726605519083055</v>
      </c>
      <c r="R7" s="1">
        <f t="shared" si="4"/>
        <v>15.687436304600411</v>
      </c>
      <c r="T7">
        <f t="shared" si="5"/>
        <v>1.8316541018387114</v>
      </c>
      <c r="U7">
        <f t="shared" si="6"/>
        <v>1.7325421102440821</v>
      </c>
      <c r="V7">
        <f t="shared" si="7"/>
        <v>2.3385464692279379</v>
      </c>
      <c r="W7">
        <f t="shared" si="8"/>
        <v>1.9044129808818304</v>
      </c>
    </row>
    <row r="8" spans="1:23" x14ac:dyDescent="0.25">
      <c r="A8">
        <f t="shared" ref="A8:A10" si="10">C8/64</f>
        <v>32768</v>
      </c>
      <c r="B8" t="str">
        <f t="shared" si="9"/>
        <v>32K</v>
      </c>
      <c r="C8">
        <v>2097152</v>
      </c>
      <c r="D8">
        <v>1.67565E-4</v>
      </c>
      <c r="E8">
        <v>454.37632283699998</v>
      </c>
      <c r="F8">
        <v>1.6706499999999999E-4</v>
      </c>
      <c r="G8">
        <v>235.97587902000001</v>
      </c>
      <c r="H8" s="1">
        <v>2.7562799999999998E-4</v>
      </c>
      <c r="I8">
        <v>36.914761106</v>
      </c>
      <c r="J8" s="1">
        <v>1.9547099999999901E-4</v>
      </c>
      <c r="K8">
        <v>289.10376686400002</v>
      </c>
      <c r="L8">
        <v>1.8750700000000001E-4</v>
      </c>
      <c r="M8">
        <v>327.53427667599999</v>
      </c>
      <c r="O8" s="3">
        <f t="shared" si="1"/>
        <v>0.29839166890461144</v>
      </c>
      <c r="P8" s="3">
        <f t="shared" si="2"/>
        <v>11.901053322591238</v>
      </c>
      <c r="Q8" s="1">
        <f t="shared" si="3"/>
        <v>64.490197833676476</v>
      </c>
      <c r="R8" s="1">
        <f t="shared" si="4"/>
        <v>16.653835824903179</v>
      </c>
      <c r="T8">
        <f t="shared" si="5"/>
        <v>1.9255202045395901</v>
      </c>
      <c r="U8">
        <f t="shared" si="6"/>
        <v>1.3872634261313461</v>
      </c>
      <c r="V8">
        <f t="shared" si="7"/>
        <v>12.308797598127953</v>
      </c>
      <c r="W8">
        <f t="shared" si="8"/>
        <v>1.5716720946453366</v>
      </c>
    </row>
    <row r="9" spans="1:23" x14ac:dyDescent="0.25">
      <c r="A9">
        <f t="shared" si="10"/>
        <v>49152</v>
      </c>
      <c r="B9" t="str">
        <f t="shared" si="9"/>
        <v>48K</v>
      </c>
      <c r="C9">
        <v>3145728</v>
      </c>
      <c r="D9">
        <v>2.4965300000000002E-4</v>
      </c>
      <c r="E9">
        <v>651.47661552</v>
      </c>
      <c r="F9">
        <v>2.4898500000000002E-4</v>
      </c>
      <c r="G9">
        <v>339.25360178099999</v>
      </c>
      <c r="H9" s="1">
        <v>4.7401499999999999E-4</v>
      </c>
      <c r="I9">
        <v>44.214291608000003</v>
      </c>
      <c r="J9" s="1">
        <v>4.6800800000000001E-4</v>
      </c>
      <c r="K9">
        <v>81.750551165000005</v>
      </c>
      <c r="L9" s="1">
        <v>2.8078400000000001E-4</v>
      </c>
      <c r="M9">
        <v>541.44639554599996</v>
      </c>
      <c r="O9" s="3">
        <f t="shared" si="1"/>
        <v>0.26757138908805461</v>
      </c>
      <c r="P9" s="3">
        <f t="shared" si="2"/>
        <v>12.46970795464104</v>
      </c>
      <c r="Q9" s="1">
        <f t="shared" si="3"/>
        <v>89.869538920020972</v>
      </c>
      <c r="R9" s="1">
        <f t="shared" si="4"/>
        <v>87.463399198086933</v>
      </c>
      <c r="T9">
        <f t="shared" si="5"/>
        <v>1.9203233572168552</v>
      </c>
      <c r="U9">
        <f t="shared" si="6"/>
        <v>1.2032153522105258</v>
      </c>
      <c r="V9">
        <f t="shared" si="7"/>
        <v>14.73452568902232</v>
      </c>
      <c r="W9">
        <f t="shared" si="8"/>
        <v>7.9690791833941512</v>
      </c>
    </row>
    <row r="10" spans="1:23" x14ac:dyDescent="0.25">
      <c r="A10">
        <f t="shared" si="10"/>
        <v>65536</v>
      </c>
      <c r="B10" t="str">
        <f t="shared" si="9"/>
        <v>64K</v>
      </c>
      <c r="C10">
        <v>4194304</v>
      </c>
      <c r="D10">
        <v>3.31398E-4</v>
      </c>
      <c r="E10">
        <v>1118.6003706690001</v>
      </c>
      <c r="F10">
        <v>3.3090499999999999E-4</v>
      </c>
      <c r="G10">
        <v>494.57853797400003</v>
      </c>
      <c r="H10">
        <v>4.4751600000000002E-4</v>
      </c>
      <c r="I10">
        <v>45.772720145000001</v>
      </c>
      <c r="J10">
        <v>3.7160200000000001E-4</v>
      </c>
      <c r="K10">
        <v>571.51080962900005</v>
      </c>
      <c r="L10">
        <v>3.6818899999999999E-4</v>
      </c>
      <c r="M10">
        <v>725.61813881600006</v>
      </c>
      <c r="O10" s="3">
        <f t="shared" si="1"/>
        <v>0.14876372217092751</v>
      </c>
      <c r="P10" s="3">
        <f t="shared" si="2"/>
        <v>11.101756799980686</v>
      </c>
      <c r="Q10" s="1">
        <f t="shared" si="3"/>
        <v>35.038835478789856</v>
      </c>
      <c r="R10" s="1">
        <f t="shared" si="4"/>
        <v>12.131636280243093</v>
      </c>
      <c r="T10">
        <f t="shared" si="5"/>
        <v>2.2617244477515213</v>
      </c>
      <c r="U10">
        <f t="shared" si="6"/>
        <v>1.541582701466413</v>
      </c>
      <c r="V10">
        <f t="shared" si="7"/>
        <v>24.438144972059099</v>
      </c>
      <c r="W10">
        <f t="shared" si="8"/>
        <v>1.9572689646852817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B9BC-8F7E-44E2-9402-7BE18AEC5B20}">
  <dimension ref="A1:W6"/>
  <sheetViews>
    <sheetView workbookViewId="0">
      <selection activeCell="D7" sqref="D7:H7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v>4096</v>
      </c>
      <c r="B2" t="str">
        <f>_xlfn.CONCAT(A2/1024,"K")</f>
        <v>4K</v>
      </c>
      <c r="C2" t="e">
        <f>-width=1022</f>
        <v>#NAME?</v>
      </c>
      <c r="D2" s="1">
        <v>2.5578999999999899E-5</v>
      </c>
      <c r="E2">
        <v>104.553806464</v>
      </c>
      <c r="F2" s="1">
        <v>2.55809999999999E-5</v>
      </c>
      <c r="G2">
        <v>112.425229421</v>
      </c>
      <c r="H2" s="1">
        <v>3.0419999999999898E-5</v>
      </c>
      <c r="I2">
        <v>69.433099190999997</v>
      </c>
      <c r="J2" s="1">
        <v>3.0904999999999901E-5</v>
      </c>
      <c r="K2">
        <v>58.917747415999997</v>
      </c>
      <c r="L2" s="1">
        <v>2.3032328116429699E-5</v>
      </c>
      <c r="M2">
        <v>19.597071209999999</v>
      </c>
      <c r="O2" s="3">
        <f>ABS(F2-$D2)/$D2*100</f>
        <v>7.8189139528558778E-3</v>
      </c>
      <c r="P2" s="3">
        <f>ABS(L2-$D2)/$D2*100</f>
        <v>9.9561041618914317</v>
      </c>
      <c r="Q2" s="1">
        <f>ABS(H2-$D2)/$D2*100</f>
        <v>18.925681222878215</v>
      </c>
      <c r="R2" s="1">
        <f>ABS(J2-$D2)/$D2*100</f>
        <v>20.821767856444833</v>
      </c>
      <c r="T2">
        <f>$E2/G2</f>
        <v>0.9299852622268282</v>
      </c>
      <c r="U2">
        <f>$E2/M2</f>
        <v>5.3351751056886636</v>
      </c>
      <c r="V2">
        <f>$E2/I2</f>
        <v>1.5058208215132127</v>
      </c>
      <c r="W2">
        <f>$E2/K2</f>
        <v>1.7745723665532884</v>
      </c>
    </row>
    <row r="3" spans="1:23" x14ac:dyDescent="0.25">
      <c r="A3">
        <v>8192</v>
      </c>
      <c r="B3" t="str">
        <f t="shared" ref="B3:B6" si="0">_xlfn.CONCAT(A3/1024,"K")</f>
        <v>8K</v>
      </c>
      <c r="C3" t="e">
        <f>-width=2046</f>
        <v>#NAME?</v>
      </c>
      <c r="D3" s="1">
        <v>4.8262E-5</v>
      </c>
      <c r="E3">
        <v>230.83284521100001</v>
      </c>
      <c r="F3" s="1">
        <v>4.4972999999999998E-5</v>
      </c>
      <c r="G3">
        <v>184.99689662500001</v>
      </c>
      <c r="H3" s="1">
        <v>6.6876000000000001E-5</v>
      </c>
      <c r="I3">
        <v>158.129097288</v>
      </c>
      <c r="J3" s="1">
        <v>7.9816999999999998E-5</v>
      </c>
      <c r="K3">
        <v>98.496067607000001</v>
      </c>
      <c r="L3" s="1">
        <v>9.6382289088519399E-5</v>
      </c>
      <c r="M3">
        <v>13.338848378</v>
      </c>
      <c r="O3" s="3">
        <f>ABS(F3-$D3)/$D3*100</f>
        <v>6.8148854170983419</v>
      </c>
      <c r="P3" s="3">
        <f>ABS(L3-$D3)/$D3*100</f>
        <v>99.7063716557942</v>
      </c>
      <c r="Q3" s="1">
        <f>ABS(H3-$D3)/$D3*100</f>
        <v>38.568646139820153</v>
      </c>
      <c r="R3" s="1">
        <f>ABS(J3-$D3)/$D3*100</f>
        <v>65.382702747503203</v>
      </c>
      <c r="T3">
        <f>$E3/G3</f>
        <v>1.2477660405239783</v>
      </c>
      <c r="U3">
        <f>$E3/M3</f>
        <v>17.30530542589544</v>
      </c>
      <c r="V3">
        <f>$E3/I3</f>
        <v>1.4597746345859732</v>
      </c>
      <c r="W3">
        <f>$E3/K3</f>
        <v>2.3435742240190205</v>
      </c>
    </row>
    <row r="4" spans="1:23" x14ac:dyDescent="0.25">
      <c r="A4">
        <v>16384</v>
      </c>
      <c r="B4" t="str">
        <f t="shared" si="0"/>
        <v>16K</v>
      </c>
      <c r="C4" t="e">
        <f>-width=4094</f>
        <v>#NAME?</v>
      </c>
      <c r="D4" s="1">
        <v>9.3289999999999996E-5</v>
      </c>
      <c r="E4">
        <v>458.85119513400002</v>
      </c>
      <c r="F4" s="1">
        <v>8.5912E-5</v>
      </c>
      <c r="G4">
        <v>260.25008488100002</v>
      </c>
      <c r="H4" s="1">
        <v>1.5588700000000001E-4</v>
      </c>
      <c r="I4">
        <v>211.64704612700001</v>
      </c>
      <c r="J4" s="1">
        <v>1.4648299999999999E-4</v>
      </c>
      <c r="K4">
        <v>165.50282342</v>
      </c>
      <c r="L4" s="1">
        <v>2.6940213945144997E-4</v>
      </c>
      <c r="M4">
        <v>13.512250086</v>
      </c>
      <c r="O4" s="3">
        <f>ABS(F4-$D4)/$D4*100</f>
        <v>7.9086718833744198</v>
      </c>
      <c r="P4" s="3">
        <f>ABS(L4-$D4)/$D4*100</f>
        <v>188.77922548124127</v>
      </c>
      <c r="Q4" s="1">
        <f>ABS(H4-$D4)/$D4*100</f>
        <v>67.099367563511649</v>
      </c>
      <c r="R4" s="1">
        <f>ABS(J4-$D4)/$D4*100</f>
        <v>57.018973094651081</v>
      </c>
      <c r="T4">
        <f>$E4/G4</f>
        <v>1.7631164091408877</v>
      </c>
      <c r="U4">
        <f>$E4/M4</f>
        <v>33.958163312075932</v>
      </c>
      <c r="V4">
        <f>$E4/I4</f>
        <v>2.1680018858314885</v>
      </c>
      <c r="W4">
        <f>$E4/K4</f>
        <v>2.7724674760959438</v>
      </c>
    </row>
    <row r="5" spans="1:23" x14ac:dyDescent="0.25">
      <c r="A5">
        <v>32768</v>
      </c>
      <c r="B5" t="str">
        <f t="shared" si="0"/>
        <v>32K</v>
      </c>
      <c r="C5" t="e">
        <f>-width=8190</f>
        <v>#NAME?</v>
      </c>
      <c r="D5">
        <v>1.75503E-4</v>
      </c>
      <c r="E5">
        <v>1208.6294120529999</v>
      </c>
      <c r="F5">
        <v>1.68059E-4</v>
      </c>
      <c r="G5">
        <v>533.41157720199999</v>
      </c>
      <c r="H5" s="1">
        <v>3.0494099999999998E-4</v>
      </c>
      <c r="I5">
        <v>271.27537257099999</v>
      </c>
      <c r="J5" s="1">
        <v>3.5002900000000002E-4</v>
      </c>
      <c r="K5">
        <v>135.86812645399999</v>
      </c>
      <c r="L5" s="1">
        <v>5.3908741358190499E-4</v>
      </c>
      <c r="M5">
        <v>17.426417811</v>
      </c>
      <c r="O5" s="3">
        <f>ABS(F5-$D5)/$D5*100</f>
        <v>4.2415229369298562</v>
      </c>
      <c r="P5" s="3">
        <f>ABS(L5-$D5)/$D5*100</f>
        <v>207.16706471223</v>
      </c>
      <c r="Q5" s="1">
        <f>ABS(H5-$D5)/$D5*100</f>
        <v>73.752585425890132</v>
      </c>
      <c r="R5" s="1">
        <f>ABS(J5-$D5)/$D5*100</f>
        <v>99.443314359298711</v>
      </c>
      <c r="T5">
        <f>$E5/G5</f>
        <v>2.2658477313012999</v>
      </c>
      <c r="U5">
        <f>$E5/M5</f>
        <v>69.356159433413907</v>
      </c>
      <c r="V5">
        <f>$E5/I5</f>
        <v>4.4553598824628633</v>
      </c>
      <c r="W5">
        <f>$E5/K5</f>
        <v>8.895606670944991</v>
      </c>
    </row>
    <row r="6" spans="1:23" x14ac:dyDescent="0.25">
      <c r="A6">
        <v>65536</v>
      </c>
      <c r="B6" t="str">
        <f t="shared" si="0"/>
        <v>64K</v>
      </c>
      <c r="C6" t="e">
        <f>-width=16382</f>
        <v>#NAME?</v>
      </c>
      <c r="D6">
        <v>3.39093E-4</v>
      </c>
      <c r="E6">
        <v>2447.780474568</v>
      </c>
      <c r="F6">
        <v>3.3196000000000001E-4</v>
      </c>
      <c r="G6">
        <v>1063.0356065359999</v>
      </c>
      <c r="H6" s="1">
        <v>7.5540599999999905E-4</v>
      </c>
      <c r="I6">
        <v>272.85939852799999</v>
      </c>
      <c r="J6" s="1">
        <v>7.4252399999999896E-4</v>
      </c>
      <c r="K6">
        <v>286.94725682299998</v>
      </c>
      <c r="L6" s="1">
        <v>1.0919386863210501E-3</v>
      </c>
      <c r="M6">
        <v>21.638788306999999</v>
      </c>
      <c r="O6" s="3">
        <f>ABS(F6-$D6)/$D6*100</f>
        <v>2.1035527126776392</v>
      </c>
      <c r="P6" s="3">
        <f>ABS(L6-$D6)/$D6*100</f>
        <v>222.01746609958039</v>
      </c>
      <c r="Q6" s="1">
        <f>ABS(H6-$D6)/$D6*100</f>
        <v>122.77251373516971</v>
      </c>
      <c r="R6" s="1">
        <f>ABS(J6-$D6)/$D6*100</f>
        <v>118.97355592713473</v>
      </c>
      <c r="T6">
        <f>$E6/G6</f>
        <v>2.3026326301000579</v>
      </c>
      <c r="U6">
        <f>$E6/M6</f>
        <v>113.12003425700874</v>
      </c>
      <c r="V6">
        <f>$E6/I6</f>
        <v>8.9708490445009037</v>
      </c>
      <c r="W6">
        <f>$E6/K6</f>
        <v>8.5304194982351209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13CB-6090-4D2A-9CA8-976FD05FD91E}">
  <dimension ref="A1:W9"/>
  <sheetViews>
    <sheetView workbookViewId="0">
      <selection activeCell="V11" sqref="V11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>C2/8</f>
        <v>4096</v>
      </c>
      <c r="B2" t="str">
        <f>_xlfn.CONCAT(A2/1024,"K")</f>
        <v>4K</v>
      </c>
      <c r="C2">
        <v>32768</v>
      </c>
      <c r="D2">
        <v>2.4607599999999899E-4</v>
      </c>
      <c r="E2">
        <v>977.80141963599999</v>
      </c>
      <c r="F2">
        <v>2.4607599999999899E-4</v>
      </c>
      <c r="G2">
        <v>1034.655131691</v>
      </c>
      <c r="H2" s="1">
        <v>8.0926299999999995E-4</v>
      </c>
      <c r="I2">
        <v>268.65101086999999</v>
      </c>
      <c r="J2" s="1">
        <v>8.3732100000000003E-4</v>
      </c>
      <c r="K2">
        <v>564.394317161</v>
      </c>
      <c r="L2" s="1">
        <v>2.06607176263515E-4</v>
      </c>
      <c r="M2">
        <v>47.177351012000003</v>
      </c>
      <c r="O2" s="3">
        <f>ABS(F2-$D2)/$D2*100</f>
        <v>0</v>
      </c>
      <c r="P2" s="3">
        <f>ABS(L2-$D2)/$D2*100</f>
        <v>16.039282065900029</v>
      </c>
      <c r="Q2" s="1">
        <f>ABS(H2-$D2)/$D2*100</f>
        <v>228.86709796973429</v>
      </c>
      <c r="R2" s="1">
        <f>ABS(J2-$D2)/$D2*100</f>
        <v>240.26926640550218</v>
      </c>
      <c r="T2">
        <f>$E2/G2</f>
        <v>0.94505056775576957</v>
      </c>
      <c r="U2">
        <f>$E2/M2</f>
        <v>20.726077209957953</v>
      </c>
      <c r="V2">
        <f>$E2/I2</f>
        <v>3.6396714699471477</v>
      </c>
      <c r="W2">
        <f>$E2/K2</f>
        <v>1.7324792080730163</v>
      </c>
    </row>
    <row r="3" spans="1:23" x14ac:dyDescent="0.25">
      <c r="A3">
        <f t="shared" ref="A3:A8" si="0">C3/8</f>
        <v>6144</v>
      </c>
      <c r="B3" t="str">
        <f t="shared" ref="B3:B8" si="1">_xlfn.CONCAT(A3/1024,"K")</f>
        <v>6K</v>
      </c>
      <c r="C3">
        <v>49152</v>
      </c>
      <c r="D3">
        <v>3.6940199999999898E-4</v>
      </c>
      <c r="E3">
        <v>1396.5278883559999</v>
      </c>
      <c r="F3">
        <v>3.8164500000000001E-4</v>
      </c>
      <c r="G3">
        <v>1682.765570327</v>
      </c>
      <c r="H3" s="1">
        <v>8.3202500000000002E-4</v>
      </c>
      <c r="I3">
        <v>227.05521459100001</v>
      </c>
      <c r="J3" s="1">
        <v>1.000578E-3</v>
      </c>
      <c r="K3">
        <v>521.07450657100003</v>
      </c>
      <c r="L3" s="1">
        <v>8.6361092080182E-4</v>
      </c>
      <c r="M3">
        <v>86.863645653999995</v>
      </c>
      <c r="O3" s="3">
        <f t="shared" ref="O3:O8" si="2">ABS(F3-$D3)/$D3*100</f>
        <v>3.314275504734967</v>
      </c>
      <c r="P3" s="3">
        <f t="shared" ref="P3:P8" si="3">ABS(L3-$D3)/$D3*100</f>
        <v>133.78620603078011</v>
      </c>
      <c r="Q3" s="1">
        <f t="shared" ref="Q3:Q8" si="4">ABS(H3-$D3)/$D3*100</f>
        <v>125.23565113345416</v>
      </c>
      <c r="R3" s="1">
        <f t="shared" ref="R3:R8" si="5">ABS(J3-$D3)/$D3*100</f>
        <v>170.86426169863802</v>
      </c>
      <c r="T3">
        <f t="shared" ref="T3:T8" si="6">$E3/G3</f>
        <v>0.82990044066840662</v>
      </c>
      <c r="U3">
        <f t="shared" ref="U3:U8" si="7">$E3/M3</f>
        <v>16.077242416450328</v>
      </c>
      <c r="V3">
        <f t="shared" ref="V3:V8" si="8">$E3/I3</f>
        <v>6.1506091849579363</v>
      </c>
      <c r="W3">
        <f t="shared" ref="W3:W8" si="9">$E3/K3</f>
        <v>2.6800925217893257</v>
      </c>
    </row>
    <row r="4" spans="1:23" x14ac:dyDescent="0.25">
      <c r="A4">
        <f t="shared" si="0"/>
        <v>8192</v>
      </c>
      <c r="B4" t="str">
        <f t="shared" si="1"/>
        <v>8K</v>
      </c>
      <c r="C4">
        <v>65536</v>
      </c>
      <c r="D4">
        <v>5.2570600000000002E-4</v>
      </c>
      <c r="E4">
        <v>1981.9142910979999</v>
      </c>
      <c r="F4">
        <v>7.6663700000000003E-4</v>
      </c>
      <c r="G4">
        <v>1692.403401757</v>
      </c>
      <c r="H4" s="1">
        <v>1.9856879999999898E-3</v>
      </c>
      <c r="I4">
        <v>285.478993758</v>
      </c>
      <c r="J4" s="1">
        <v>1.87944E-3</v>
      </c>
      <c r="K4">
        <v>703.30076016199996</v>
      </c>
      <c r="L4" s="1">
        <v>4.03778906142587E-4</v>
      </c>
      <c r="M4">
        <v>23.776966218999998</v>
      </c>
      <c r="O4" s="3">
        <f t="shared" si="2"/>
        <v>45.829988624820714</v>
      </c>
      <c r="P4" s="3">
        <f t="shared" si="3"/>
        <v>23.193019265028937</v>
      </c>
      <c r="Q4" s="1">
        <f t="shared" si="4"/>
        <v>277.71834447390552</v>
      </c>
      <c r="R4" s="1">
        <f t="shared" si="5"/>
        <v>257.50780854698252</v>
      </c>
      <c r="T4">
        <f t="shared" si="6"/>
        <v>1.1710649417511445</v>
      </c>
      <c r="U4">
        <f t="shared" si="7"/>
        <v>83.354380573341047</v>
      </c>
      <c r="V4">
        <f t="shared" si="8"/>
        <v>6.9424172511202871</v>
      </c>
      <c r="W4">
        <f t="shared" si="9"/>
        <v>2.8180181273250451</v>
      </c>
    </row>
    <row r="5" spans="1:23" x14ac:dyDescent="0.25">
      <c r="A5">
        <f t="shared" si="0"/>
        <v>12288</v>
      </c>
      <c r="B5" t="str">
        <f t="shared" si="1"/>
        <v>12K</v>
      </c>
      <c r="C5">
        <v>98304</v>
      </c>
      <c r="D5">
        <v>7.7018300000000002E-4</v>
      </c>
      <c r="E5">
        <v>3435.327003758</v>
      </c>
      <c r="F5">
        <v>1.272268E-3</v>
      </c>
      <c r="G5">
        <v>1482.9825483899999</v>
      </c>
      <c r="H5" s="1">
        <v>2.033431E-3</v>
      </c>
      <c r="I5">
        <v>244.04209175099999</v>
      </c>
      <c r="J5" s="1">
        <v>2.2492300000000001E-3</v>
      </c>
      <c r="K5">
        <v>714.47245189299997</v>
      </c>
      <c r="L5" s="1">
        <v>6.0298626770084404E-4</v>
      </c>
      <c r="M5">
        <v>60.890825055000001</v>
      </c>
      <c r="O5" s="3">
        <f t="shared" si="2"/>
        <v>65.190350864664623</v>
      </c>
      <c r="P5" s="3">
        <f t="shared" si="3"/>
        <v>21.708701996688575</v>
      </c>
      <c r="Q5" s="1">
        <f t="shared" si="4"/>
        <v>164.01920063153821</v>
      </c>
      <c r="R5" s="1">
        <f t="shared" si="5"/>
        <v>192.03838568236381</v>
      </c>
      <c r="T5">
        <f t="shared" si="6"/>
        <v>2.3164986044424887</v>
      </c>
      <c r="U5">
        <f t="shared" si="7"/>
        <v>56.417810083128622</v>
      </c>
      <c r="V5">
        <f t="shared" si="8"/>
        <v>14.076780686108521</v>
      </c>
      <c r="W5">
        <f t="shared" si="9"/>
        <v>4.8082007845873918</v>
      </c>
    </row>
    <row r="6" spans="1:23" x14ac:dyDescent="0.25">
      <c r="A6">
        <f t="shared" si="0"/>
        <v>16384</v>
      </c>
      <c r="B6" t="str">
        <f t="shared" si="1"/>
        <v>16K</v>
      </c>
      <c r="C6">
        <v>131072</v>
      </c>
      <c r="D6">
        <v>1.1698100000000001E-3</v>
      </c>
      <c r="E6">
        <v>5240.030894214</v>
      </c>
      <c r="F6">
        <v>1.24793E-3</v>
      </c>
      <c r="G6">
        <v>1307.4268942050001</v>
      </c>
      <c r="H6" s="1">
        <v>5.3522629999999899E-3</v>
      </c>
      <c r="I6">
        <v>313.13140600200001</v>
      </c>
      <c r="J6" s="1">
        <v>4.8194969999999998E-3</v>
      </c>
      <c r="K6">
        <v>899.22611294399996</v>
      </c>
      <c r="L6" s="1">
        <v>1.2184225027501801E-3</v>
      </c>
      <c r="M6">
        <v>26.047302694999999</v>
      </c>
      <c r="O6" s="3">
        <f t="shared" si="2"/>
        <v>6.6780075396859218</v>
      </c>
      <c r="P6" s="3">
        <f t="shared" si="3"/>
        <v>4.1555896043101006</v>
      </c>
      <c r="Q6" s="1">
        <f t="shared" si="4"/>
        <v>357.53267624656905</v>
      </c>
      <c r="R6" s="1">
        <f t="shared" si="5"/>
        <v>311.9897248271086</v>
      </c>
      <c r="T6">
        <f t="shared" si="6"/>
        <v>4.0078959041149886</v>
      </c>
      <c r="U6">
        <f t="shared" si="7"/>
        <v>201.1736476353027</v>
      </c>
      <c r="V6">
        <f t="shared" si="8"/>
        <v>16.734287247381793</v>
      </c>
      <c r="W6">
        <f t="shared" si="9"/>
        <v>5.8272672676936894</v>
      </c>
    </row>
    <row r="7" spans="1:23" x14ac:dyDescent="0.25">
      <c r="A7">
        <f t="shared" si="0"/>
        <v>24576</v>
      </c>
      <c r="B7" t="str">
        <f t="shared" si="1"/>
        <v>24K</v>
      </c>
      <c r="C7">
        <v>196608</v>
      </c>
      <c r="D7">
        <v>1.5434979999999999E-3</v>
      </c>
      <c r="E7">
        <v>6736.9135465939999</v>
      </c>
      <c r="F7">
        <v>1.8795509999999999E-3</v>
      </c>
      <c r="G7">
        <v>1050.119187153</v>
      </c>
      <c r="H7" s="1">
        <v>5.5950589999999899E-3</v>
      </c>
      <c r="I7">
        <v>264.82283872900001</v>
      </c>
      <c r="J7" s="1">
        <v>5.0852479999999997E-3</v>
      </c>
      <c r="K7">
        <v>1043.1533763279999</v>
      </c>
      <c r="L7" s="1">
        <v>1.1964850762220299E-3</v>
      </c>
      <c r="M7">
        <v>23.758653757000001</v>
      </c>
      <c r="O7" s="3">
        <f t="shared" si="2"/>
        <v>21.772169448875221</v>
      </c>
      <c r="P7" s="3">
        <f t="shared" si="3"/>
        <v>22.482239936687318</v>
      </c>
      <c r="Q7" s="1">
        <f t="shared" si="4"/>
        <v>262.49214446665883</v>
      </c>
      <c r="R7" s="1">
        <f t="shared" si="5"/>
        <v>229.46255842249229</v>
      </c>
      <c r="T7">
        <f t="shared" si="6"/>
        <v>6.4153799197390029</v>
      </c>
      <c r="U7">
        <f t="shared" si="7"/>
        <v>283.55619874333604</v>
      </c>
      <c r="V7">
        <f t="shared" si="8"/>
        <v>25.439322299116565</v>
      </c>
      <c r="W7">
        <f t="shared" si="9"/>
        <v>6.4582195672016924</v>
      </c>
    </row>
    <row r="8" spans="1:23" x14ac:dyDescent="0.25">
      <c r="A8">
        <f t="shared" si="0"/>
        <v>32768</v>
      </c>
      <c r="B8" t="str">
        <f t="shared" si="1"/>
        <v>32K</v>
      </c>
      <c r="C8">
        <v>262144</v>
      </c>
      <c r="D8">
        <v>2.5041989999999999E-3</v>
      </c>
      <c r="E8">
        <v>9941.4282404050009</v>
      </c>
      <c r="F8">
        <v>2.38551E-3</v>
      </c>
      <c r="G8">
        <v>1185.4160056170001</v>
      </c>
      <c r="H8" s="1">
        <v>9.4659370000000007E-3</v>
      </c>
      <c r="I8">
        <v>2873.1682590700002</v>
      </c>
      <c r="J8" s="1">
        <v>1.4836943999999999E-2</v>
      </c>
      <c r="K8">
        <v>1318.9174284109999</v>
      </c>
      <c r="L8">
        <v>8.3779979793994607E-3</v>
      </c>
      <c r="M8">
        <v>1488.374483095</v>
      </c>
      <c r="O8" s="3">
        <f t="shared" si="2"/>
        <v>4.7395993688999933</v>
      </c>
      <c r="P8" s="3">
        <f t="shared" si="3"/>
        <v>234.55799556662473</v>
      </c>
      <c r="Q8" s="1">
        <f t="shared" si="4"/>
        <v>278.00258685511818</v>
      </c>
      <c r="R8" s="1">
        <f t="shared" si="5"/>
        <v>492.48262618106622</v>
      </c>
      <c r="T8">
        <f t="shared" si="6"/>
        <v>8.3864467775855296</v>
      </c>
      <c r="U8">
        <f t="shared" si="7"/>
        <v>6.6793863730667438</v>
      </c>
      <c r="V8">
        <f t="shared" si="8"/>
        <v>3.4600926030078329</v>
      </c>
      <c r="W8">
        <f t="shared" si="9"/>
        <v>7.5375668152192024</v>
      </c>
    </row>
    <row r="9" spans="1:23" x14ac:dyDescent="0.25">
      <c r="A9">
        <v>65536</v>
      </c>
      <c r="B9" t="s">
        <v>22</v>
      </c>
      <c r="D9">
        <v>4.886741E-3</v>
      </c>
      <c r="E9">
        <v>18072.611641579999</v>
      </c>
      <c r="F9">
        <v>4.5744510000000002E-3</v>
      </c>
      <c r="G9">
        <v>1011.6781508080001</v>
      </c>
      <c r="O9" s="3">
        <f t="shared" ref="O9" si="10">ABS(F9-$D9)/$D9*100</f>
        <v>6.3905576334002507</v>
      </c>
      <c r="P9" s="3">
        <f t="shared" ref="P9" si="11">ABS(L9-$D9)/$D9*100</f>
        <v>100</v>
      </c>
      <c r="Q9" s="1">
        <f t="shared" ref="Q9" si="12">ABS(H9-$D9)/$D9*100</f>
        <v>100</v>
      </c>
      <c r="R9" s="1">
        <f t="shared" ref="R9" si="13">ABS(J9-$D9)/$D9*100</f>
        <v>100</v>
      </c>
      <c r="T9">
        <f t="shared" ref="T9" si="14">$E9/G9</f>
        <v>17.863993234553789</v>
      </c>
      <c r="U9" t="e">
        <f t="shared" ref="U9" si="15">$E9/M9</f>
        <v>#DIV/0!</v>
      </c>
      <c r="V9" t="e">
        <f t="shared" ref="V9" si="16">$E9/I9</f>
        <v>#DIV/0!</v>
      </c>
      <c r="W9" t="e">
        <f t="shared" ref="W9" si="17">$E9/K9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B124-B539-4E37-8A72-8117403C3C2A}">
  <dimension ref="A1:W10"/>
  <sheetViews>
    <sheetView workbookViewId="0">
      <selection activeCell="H22" sqref="H22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>C2/64/16</f>
        <v>512</v>
      </c>
      <c r="B2" t="str">
        <f>_xlfn.CONCAT(A2,"")</f>
        <v>512</v>
      </c>
      <c r="C2">
        <v>524288</v>
      </c>
      <c r="D2" s="1">
        <v>3.9714E-5</v>
      </c>
      <c r="E2">
        <v>79.250478561999998</v>
      </c>
      <c r="F2" s="1">
        <v>3.9656000000000001E-5</v>
      </c>
      <c r="G2">
        <v>82.907343995999994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 s="3">
        <f t="shared" ref="O2:O10" si="0">ABS(F2-$D2)/$D2*100</f>
        <v>0.14604421614543595</v>
      </c>
      <c r="P2" s="3">
        <f t="shared" ref="P2:P10" si="1">ABS(L2-$D2)/$D2*100</f>
        <v>100</v>
      </c>
      <c r="Q2" s="1">
        <f t="shared" ref="Q2:Q10" si="2">ABS(H2-$D2)/$D2*100</f>
        <v>100</v>
      </c>
      <c r="R2" s="1">
        <f t="shared" ref="R2:R10" si="3">ABS(J2-$D2)/$D2*100</f>
        <v>100</v>
      </c>
      <c r="T2">
        <f t="shared" ref="T2:T10" si="4">$E2/G2</f>
        <v>0.95589214106079157</v>
      </c>
      <c r="U2" t="e">
        <f t="shared" ref="U2:U10" si="5">$E2/M2</f>
        <v>#DIV/0!</v>
      </c>
      <c r="V2" t="e">
        <f t="shared" ref="V2:V10" si="6">$E2/I2</f>
        <v>#DIV/0!</v>
      </c>
      <c r="W2" t="e">
        <f t="shared" ref="W2:W10" si="7">$E2/K2</f>
        <v>#DIV/0!</v>
      </c>
    </row>
    <row r="3" spans="1:23" x14ac:dyDescent="0.25">
      <c r="A3">
        <f t="shared" ref="A3:A10" si="8">C3/64/16</f>
        <v>768</v>
      </c>
      <c r="B3" t="str">
        <f>_xlfn.CONCAT(A3,"")</f>
        <v>768</v>
      </c>
      <c r="C3">
        <v>786432</v>
      </c>
      <c r="D3" s="1">
        <v>4.4727000000000001E-5</v>
      </c>
      <c r="E3">
        <v>135.73747702099999</v>
      </c>
      <c r="F3" s="1">
        <v>4.4263E-5</v>
      </c>
      <c r="G3">
        <v>134.88025071300001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s="3">
        <f t="shared" si="0"/>
        <v>1.0374046996221544</v>
      </c>
      <c r="P3" s="3">
        <f t="shared" si="1"/>
        <v>100</v>
      </c>
      <c r="Q3" s="1">
        <f t="shared" si="2"/>
        <v>100</v>
      </c>
      <c r="R3" s="1">
        <f t="shared" si="3"/>
        <v>100</v>
      </c>
      <c r="T3">
        <f t="shared" si="4"/>
        <v>1.006355462000319</v>
      </c>
      <c r="U3" t="e">
        <f t="shared" si="5"/>
        <v>#DIV/0!</v>
      </c>
      <c r="V3" t="e">
        <f t="shared" si="6"/>
        <v>#DIV/0!</v>
      </c>
      <c r="W3" t="e">
        <f t="shared" si="7"/>
        <v>#DIV/0!</v>
      </c>
    </row>
    <row r="4" spans="1:23" x14ac:dyDescent="0.25">
      <c r="A4">
        <f t="shared" si="8"/>
        <v>1024</v>
      </c>
      <c r="B4" t="str">
        <f>_xlfn.CONCAT(A4/1024,"K")</f>
        <v>1K</v>
      </c>
      <c r="C4">
        <v>1048576</v>
      </c>
      <c r="D4" s="1">
        <v>5.4809999999999999E-5</v>
      </c>
      <c r="E4">
        <v>178.35669456299999</v>
      </c>
      <c r="F4" s="1">
        <v>5.4574999999999998E-5</v>
      </c>
      <c r="G4">
        <v>191.33148690300001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s="3">
        <f t="shared" si="0"/>
        <v>0.42875387702973966</v>
      </c>
      <c r="P4" s="3">
        <f t="shared" si="1"/>
        <v>100</v>
      </c>
      <c r="Q4" s="1">
        <f t="shared" si="2"/>
        <v>100</v>
      </c>
      <c r="R4" s="1">
        <f t="shared" si="3"/>
        <v>100</v>
      </c>
      <c r="T4">
        <f t="shared" si="4"/>
        <v>0.93218684206129698</v>
      </c>
      <c r="U4" t="e">
        <f t="shared" si="5"/>
        <v>#DIV/0!</v>
      </c>
      <c r="V4" t="e">
        <f t="shared" si="6"/>
        <v>#DIV/0!</v>
      </c>
      <c r="W4" t="e">
        <f t="shared" si="7"/>
        <v>#DIV/0!</v>
      </c>
    </row>
    <row r="5" spans="1:23" x14ac:dyDescent="0.25">
      <c r="A5">
        <f t="shared" si="8"/>
        <v>1536</v>
      </c>
      <c r="B5" t="str">
        <f t="shared" ref="B5:B10" si="9">_xlfn.CONCAT(A5/1024,"K")</f>
        <v>1.5K</v>
      </c>
      <c r="C5">
        <v>1572864</v>
      </c>
      <c r="D5" s="1">
        <v>6.9482999999999999E-5</v>
      </c>
      <c r="E5">
        <v>336.79254286899999</v>
      </c>
      <c r="F5" s="1">
        <v>6.9948000000000002E-5</v>
      </c>
      <c r="G5">
        <v>380.00278040199998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 s="3">
        <f t="shared" si="0"/>
        <v>0.66922844436769158</v>
      </c>
      <c r="P5" s="3">
        <f t="shared" si="1"/>
        <v>100</v>
      </c>
      <c r="Q5" s="1">
        <f t="shared" si="2"/>
        <v>100</v>
      </c>
      <c r="R5" s="1">
        <f t="shared" si="3"/>
        <v>100</v>
      </c>
      <c r="T5">
        <f t="shared" si="4"/>
        <v>0.88628968059841973</v>
      </c>
      <c r="U5" t="e">
        <f t="shared" si="5"/>
        <v>#DIV/0!</v>
      </c>
      <c r="V5" t="e">
        <f t="shared" si="6"/>
        <v>#DIV/0!</v>
      </c>
      <c r="W5" t="e">
        <f t="shared" si="7"/>
        <v>#DIV/0!</v>
      </c>
    </row>
    <row r="6" spans="1:23" x14ac:dyDescent="0.25">
      <c r="A6">
        <f t="shared" si="8"/>
        <v>2048</v>
      </c>
      <c r="B6" t="str">
        <f t="shared" si="9"/>
        <v>2K</v>
      </c>
      <c r="C6">
        <v>2097152</v>
      </c>
      <c r="D6" s="1">
        <v>8.7591999999999998E-5</v>
      </c>
      <c r="E6">
        <v>403.19806114300002</v>
      </c>
      <c r="F6" s="1">
        <v>8.7553999999999996E-5</v>
      </c>
      <c r="G6">
        <v>489.91430053900001</v>
      </c>
      <c r="H6">
        <v>0</v>
      </c>
      <c r="I6">
        <v>0</v>
      </c>
      <c r="J6">
        <v>0</v>
      </c>
      <c r="K6">
        <v>0</v>
      </c>
      <c r="L6">
        <v>0</v>
      </c>
      <c r="O6" s="3">
        <f t="shared" si="0"/>
        <v>4.3382957347705281E-2</v>
      </c>
      <c r="P6" s="3">
        <f t="shared" si="1"/>
        <v>100</v>
      </c>
      <c r="Q6" s="1">
        <f t="shared" si="2"/>
        <v>100</v>
      </c>
      <c r="R6" s="1">
        <f t="shared" si="3"/>
        <v>100</v>
      </c>
      <c r="T6">
        <f t="shared" si="4"/>
        <v>0.82299712561851035</v>
      </c>
      <c r="U6" t="e">
        <f t="shared" si="5"/>
        <v>#DIV/0!</v>
      </c>
      <c r="V6" t="e">
        <f t="shared" si="6"/>
        <v>#DIV/0!</v>
      </c>
      <c r="W6" t="e">
        <f t="shared" si="7"/>
        <v>#DIV/0!</v>
      </c>
    </row>
    <row r="7" spans="1:23" x14ac:dyDescent="0.25">
      <c r="A7">
        <f t="shared" si="8"/>
        <v>3072</v>
      </c>
      <c r="B7" t="str">
        <f t="shared" si="9"/>
        <v>3K</v>
      </c>
      <c r="C7">
        <v>3145728</v>
      </c>
      <c r="D7">
        <v>1.2471199999999999E-4</v>
      </c>
      <c r="E7">
        <v>810.95052908699995</v>
      </c>
      <c r="F7">
        <v>1.22712E-4</v>
      </c>
      <c r="G7">
        <v>750.52385341000002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 s="3">
        <f t="shared" si="0"/>
        <v>1.6036949130797313</v>
      </c>
      <c r="P7" s="3">
        <f t="shared" si="1"/>
        <v>100</v>
      </c>
      <c r="Q7" s="1">
        <f t="shared" si="2"/>
        <v>100</v>
      </c>
      <c r="R7" s="1">
        <f t="shared" si="3"/>
        <v>100</v>
      </c>
      <c r="T7">
        <f t="shared" si="4"/>
        <v>1.0805126651237689</v>
      </c>
      <c r="U7" t="e">
        <f t="shared" si="5"/>
        <v>#DIV/0!</v>
      </c>
      <c r="V7" t="e">
        <f t="shared" si="6"/>
        <v>#DIV/0!</v>
      </c>
      <c r="W7" t="e">
        <f t="shared" si="7"/>
        <v>#DIV/0!</v>
      </c>
    </row>
    <row r="8" spans="1:23" x14ac:dyDescent="0.25">
      <c r="A8">
        <f t="shared" si="8"/>
        <v>4096</v>
      </c>
      <c r="B8" t="str">
        <f t="shared" si="9"/>
        <v>4K</v>
      </c>
      <c r="C8">
        <v>4194304</v>
      </c>
      <c r="D8">
        <v>1.54924E-4</v>
      </c>
      <c r="E8">
        <v>968.65642913800002</v>
      </c>
      <c r="F8">
        <v>1.5521799999999999E-4</v>
      </c>
      <c r="G8">
        <v>1007.693026033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 s="3">
        <f t="shared" si="0"/>
        <v>0.1897704681004842</v>
      </c>
      <c r="P8" s="3">
        <f t="shared" si="1"/>
        <v>100</v>
      </c>
      <c r="Q8" s="1">
        <f t="shared" si="2"/>
        <v>100</v>
      </c>
      <c r="R8" s="1">
        <f t="shared" si="3"/>
        <v>100</v>
      </c>
      <c r="T8">
        <f t="shared" si="4"/>
        <v>0.96126142000934955</v>
      </c>
      <c r="U8" t="e">
        <f t="shared" si="5"/>
        <v>#DIV/0!</v>
      </c>
      <c r="V8" t="e">
        <f t="shared" si="6"/>
        <v>#DIV/0!</v>
      </c>
      <c r="W8" t="e">
        <f t="shared" si="7"/>
        <v>#DIV/0!</v>
      </c>
    </row>
    <row r="9" spans="1:23" x14ac:dyDescent="0.25">
      <c r="A9">
        <f t="shared" si="8"/>
        <v>6144</v>
      </c>
      <c r="B9" t="str">
        <f t="shared" si="9"/>
        <v>6K</v>
      </c>
      <c r="C9">
        <v>6291456</v>
      </c>
      <c r="D9">
        <v>2.1918600000000001E-4</v>
      </c>
      <c r="E9">
        <v>1728.6455937640001</v>
      </c>
      <c r="F9">
        <v>2.09137E-4</v>
      </c>
      <c r="G9">
        <v>1350.3198748499999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 s="3">
        <f t="shared" si="0"/>
        <v>4.5846906280510673</v>
      </c>
      <c r="P9" s="3">
        <f t="shared" si="1"/>
        <v>100</v>
      </c>
      <c r="Q9" s="1">
        <f t="shared" si="2"/>
        <v>100</v>
      </c>
      <c r="R9" s="1">
        <f t="shared" si="3"/>
        <v>100</v>
      </c>
      <c r="T9">
        <f t="shared" si="4"/>
        <v>1.2801748874177139</v>
      </c>
      <c r="U9" t="e">
        <f t="shared" si="5"/>
        <v>#DIV/0!</v>
      </c>
      <c r="V9" t="e">
        <f t="shared" si="6"/>
        <v>#DIV/0!</v>
      </c>
      <c r="W9" t="e">
        <f t="shared" si="7"/>
        <v>#DIV/0!</v>
      </c>
    </row>
    <row r="10" spans="1:23" x14ac:dyDescent="0.25">
      <c r="A10">
        <f t="shared" si="8"/>
        <v>8192</v>
      </c>
      <c r="B10" t="str">
        <f t="shared" si="9"/>
        <v>8K</v>
      </c>
      <c r="C10">
        <v>8388608</v>
      </c>
      <c r="D10">
        <v>2.9074199999999998E-4</v>
      </c>
      <c r="E10">
        <v>2084.4003418319999</v>
      </c>
      <c r="F10">
        <v>2.7768299999999998E-4</v>
      </c>
      <c r="G10">
        <v>1352.0087979079999</v>
      </c>
      <c r="H10">
        <v>0</v>
      </c>
      <c r="I10">
        <v>0</v>
      </c>
      <c r="J10">
        <v>0</v>
      </c>
      <c r="K10">
        <v>0</v>
      </c>
      <c r="L10">
        <v>0</v>
      </c>
      <c r="O10" s="3">
        <f t="shared" si="0"/>
        <v>4.4916111191365538</v>
      </c>
      <c r="P10" s="3">
        <f t="shared" si="1"/>
        <v>100</v>
      </c>
      <c r="Q10" s="1">
        <f t="shared" si="2"/>
        <v>100</v>
      </c>
      <c r="R10" s="1">
        <f t="shared" si="3"/>
        <v>100</v>
      </c>
      <c r="T10">
        <f t="shared" si="4"/>
        <v>1.5417061967771581</v>
      </c>
      <c r="U10" t="e">
        <f t="shared" si="5"/>
        <v>#DIV/0!</v>
      </c>
      <c r="V10" t="e">
        <f t="shared" si="6"/>
        <v>#DIV/0!</v>
      </c>
      <c r="W10" t="e">
        <f t="shared" si="7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EBF8-1794-4628-A5FB-938603D54229}">
  <dimension ref="A1:W12"/>
  <sheetViews>
    <sheetView tabSelected="1" topLeftCell="C1" workbookViewId="0">
      <selection activeCell="I17" sqref="I17:Y40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>C2/64/1024</f>
        <v>1</v>
      </c>
      <c r="B2" t="str">
        <f>_xlfn.CONCAT(A2,"K")</f>
        <v>1K</v>
      </c>
      <c r="C2">
        <v>65536</v>
      </c>
      <c r="D2" s="1">
        <v>1.32809999999999E-5</v>
      </c>
      <c r="E2">
        <v>28.173543968000001</v>
      </c>
      <c r="F2" s="1">
        <v>1.3097999999999901E-5</v>
      </c>
      <c r="G2">
        <v>28.580854390999999</v>
      </c>
      <c r="H2" s="1">
        <v>1.3994999999999901E-5</v>
      </c>
      <c r="I2">
        <v>18.531211851999998</v>
      </c>
      <c r="J2" s="1">
        <v>1.3918E-5</v>
      </c>
      <c r="K2">
        <v>17.709538192</v>
      </c>
      <c r="L2" s="1">
        <v>9.1678937757878998E-6</v>
      </c>
      <c r="M2">
        <v>9.9763907809999992</v>
      </c>
      <c r="O2" s="3">
        <f>ABS(F2-$D2)/$D2*100</f>
        <v>1.3779082900384094</v>
      </c>
      <c r="P2" s="3">
        <f>ABS(L2-$D2)/$D2*100</f>
        <v>30.969853356012582</v>
      </c>
      <c r="Q2" s="1">
        <f>ABS(H2-$D2)/$D2*100</f>
        <v>5.3761011971990484</v>
      </c>
      <c r="R2" s="1">
        <f>ABS(J2-$D2)/$D2*100</f>
        <v>4.796325577894013</v>
      </c>
      <c r="T2">
        <f>$E2/G2</f>
        <v>0.98574883670628621</v>
      </c>
      <c r="U2">
        <f>$E2/M2</f>
        <v>2.8240216914574372</v>
      </c>
      <c r="V2">
        <f>$E2/I2</f>
        <v>1.5203292797583199</v>
      </c>
      <c r="W2">
        <f>$E2/K2</f>
        <v>1.5908683593300557</v>
      </c>
    </row>
    <row r="3" spans="1:23" x14ac:dyDescent="0.25">
      <c r="A3">
        <f t="shared" ref="A3:A12" si="0">C3/64/1024</f>
        <v>1.5</v>
      </c>
      <c r="B3" t="str">
        <f t="shared" ref="B3:B12" si="1">_xlfn.CONCAT(A3,"K")</f>
        <v>1.5K</v>
      </c>
      <c r="C3">
        <v>98304</v>
      </c>
      <c r="D3" s="1">
        <v>1.5560999999999999E-5</v>
      </c>
      <c r="E3">
        <v>39.686655731000002</v>
      </c>
      <c r="F3" s="1">
        <v>1.5560999999999999E-5</v>
      </c>
      <c r="G3">
        <v>49.350531570999998</v>
      </c>
      <c r="H3" s="1">
        <v>1.7912999999999999E-5</v>
      </c>
      <c r="I3">
        <v>28.864807715000001</v>
      </c>
      <c r="J3" s="1">
        <v>1.81039999999999E-5</v>
      </c>
      <c r="K3">
        <v>29.019808763</v>
      </c>
      <c r="L3" s="1">
        <v>1.2055520503831001E-5</v>
      </c>
      <c r="M3">
        <v>12.348082352</v>
      </c>
      <c r="O3" s="3">
        <f t="shared" ref="O3:O12" si="2">ABS(F3-$D3)/$D3*100</f>
        <v>0</v>
      </c>
      <c r="P3" s="3">
        <f t="shared" ref="P3:P12" si="3">ABS(L3-$D3)/$D3*100</f>
        <v>22.527340763247853</v>
      </c>
      <c r="Q3" s="1">
        <f t="shared" ref="Q3:Q12" si="4">ABS(H3-$D3)/$D3*100</f>
        <v>15.114709851551961</v>
      </c>
      <c r="R3" s="1">
        <f t="shared" ref="R3:R12" si="5">ABS(J3-$D3)/$D3*100</f>
        <v>16.34213739476834</v>
      </c>
      <c r="T3">
        <f t="shared" ref="T3:T12" si="6">$E3/G3</f>
        <v>0.80417889063470982</v>
      </c>
      <c r="U3">
        <f t="shared" ref="U3:U12" si="7">$E3/M3</f>
        <v>3.2139934444616021</v>
      </c>
      <c r="V3">
        <f t="shared" ref="V3:V12" si="8">$E3/I3</f>
        <v>1.3749149525903919</v>
      </c>
      <c r="W3">
        <f t="shared" ref="W3:W12" si="9">$E3/K3</f>
        <v>1.3675712357415717</v>
      </c>
    </row>
    <row r="4" spans="1:23" x14ac:dyDescent="0.25">
      <c r="A4">
        <f t="shared" si="0"/>
        <v>2</v>
      </c>
      <c r="B4" t="str">
        <f t="shared" si="1"/>
        <v>2K</v>
      </c>
      <c r="C4">
        <v>131072</v>
      </c>
      <c r="D4" s="1">
        <v>1.7569000000000001E-5</v>
      </c>
      <c r="E4">
        <v>63.320730507</v>
      </c>
      <c r="F4" s="1">
        <v>1.74859999999999E-5</v>
      </c>
      <c r="G4">
        <v>61.985359238000001</v>
      </c>
      <c r="H4" s="1">
        <v>2.1784E-5</v>
      </c>
      <c r="I4">
        <v>40.770150133000001</v>
      </c>
      <c r="J4" s="1">
        <v>2.1497000000000001E-5</v>
      </c>
      <c r="K4">
        <v>42.825438767999998</v>
      </c>
      <c r="L4" s="1">
        <v>1.7572082878741298E-5</v>
      </c>
      <c r="M4">
        <v>9.9048340719999999</v>
      </c>
      <c r="O4" s="3">
        <f t="shared" si="2"/>
        <v>0.47242301781604346</v>
      </c>
      <c r="P4" s="3">
        <f t="shared" si="3"/>
        <v>1.754726359666333E-2</v>
      </c>
      <c r="Q4" s="1">
        <f t="shared" si="4"/>
        <v>23.991120724002503</v>
      </c>
      <c r="R4" s="1">
        <f t="shared" si="5"/>
        <v>22.357561614206841</v>
      </c>
      <c r="T4">
        <f t="shared" si="6"/>
        <v>1.0215433335454698</v>
      </c>
      <c r="U4">
        <f t="shared" si="7"/>
        <v>6.3929117890022544</v>
      </c>
      <c r="V4">
        <f t="shared" si="8"/>
        <v>1.5531149701542846</v>
      </c>
      <c r="W4">
        <f t="shared" si="9"/>
        <v>1.4785775074023173</v>
      </c>
    </row>
    <row r="5" spans="1:23" x14ac:dyDescent="0.25">
      <c r="A5">
        <f t="shared" si="0"/>
        <v>3</v>
      </c>
      <c r="B5" t="str">
        <f t="shared" si="1"/>
        <v>3K</v>
      </c>
      <c r="C5">
        <v>196608</v>
      </c>
      <c r="D5" s="1">
        <v>2.2509000000000001E-5</v>
      </c>
      <c r="E5">
        <v>101.093069763</v>
      </c>
      <c r="F5" s="1">
        <v>2.2560000000000001E-5</v>
      </c>
      <c r="G5">
        <v>112.94077869500001</v>
      </c>
      <c r="H5" s="1">
        <v>2.7325E-5</v>
      </c>
      <c r="I5">
        <v>60.749122503000002</v>
      </c>
      <c r="J5" s="1">
        <v>2.7053999999999999E-5</v>
      </c>
      <c r="K5">
        <v>60.846398434999998</v>
      </c>
      <c r="L5" s="1">
        <v>1.9854948258741701E-5</v>
      </c>
      <c r="M5">
        <v>19.429346969000001</v>
      </c>
      <c r="O5" s="3">
        <f t="shared" si="2"/>
        <v>0.22657603625216588</v>
      </c>
      <c r="P5" s="3">
        <f t="shared" si="3"/>
        <v>11.791069089067928</v>
      </c>
      <c r="Q5" s="1">
        <f t="shared" si="4"/>
        <v>21.395886090008435</v>
      </c>
      <c r="R5" s="1">
        <f t="shared" si="5"/>
        <v>20.191923230707705</v>
      </c>
      <c r="T5">
        <f t="shared" si="6"/>
        <v>0.89509804103622215</v>
      </c>
      <c r="U5">
        <f t="shared" si="7"/>
        <v>5.203112071872332</v>
      </c>
      <c r="V5">
        <f t="shared" si="8"/>
        <v>1.6641074899148984</v>
      </c>
      <c r="W5">
        <f t="shared" si="9"/>
        <v>1.6614470595329329</v>
      </c>
    </row>
    <row r="6" spans="1:23" x14ac:dyDescent="0.25">
      <c r="A6">
        <f t="shared" si="0"/>
        <v>4</v>
      </c>
      <c r="B6" t="str">
        <f t="shared" si="1"/>
        <v>4K</v>
      </c>
      <c r="C6">
        <v>262144</v>
      </c>
      <c r="D6" s="1">
        <v>2.76329999999999E-5</v>
      </c>
      <c r="E6">
        <v>158.50492628399999</v>
      </c>
      <c r="F6" s="1">
        <v>2.7631999999999999E-5</v>
      </c>
      <c r="G6">
        <v>159.29062557500001</v>
      </c>
      <c r="H6" s="1">
        <v>3.6063999999999999E-5</v>
      </c>
      <c r="I6">
        <v>91.352076401000005</v>
      </c>
      <c r="J6" s="1">
        <v>3.5388000000000001E-5</v>
      </c>
      <c r="K6">
        <v>81.350073949999995</v>
      </c>
      <c r="L6" s="1">
        <v>3.2050563236449301E-5</v>
      </c>
      <c r="M6">
        <v>17.146584463</v>
      </c>
      <c r="O6" s="3">
        <f t="shared" si="2"/>
        <v>3.6188615058102714E-3</v>
      </c>
      <c r="P6" s="3">
        <f t="shared" si="3"/>
        <v>15.986549547459262</v>
      </c>
      <c r="Q6" s="1">
        <f t="shared" si="4"/>
        <v>30.510621358521078</v>
      </c>
      <c r="R6" s="1">
        <f t="shared" si="5"/>
        <v>28.064270980350049</v>
      </c>
      <c r="T6">
        <f t="shared" si="6"/>
        <v>0.9950675107956678</v>
      </c>
      <c r="U6">
        <f t="shared" si="7"/>
        <v>9.2441107805482829</v>
      </c>
      <c r="V6">
        <f t="shared" si="8"/>
        <v>1.7350993270062649</v>
      </c>
      <c r="W6">
        <f t="shared" si="9"/>
        <v>1.9484300208678544</v>
      </c>
    </row>
    <row r="7" spans="1:23" x14ac:dyDescent="0.25">
      <c r="A7">
        <f t="shared" si="0"/>
        <v>6</v>
      </c>
      <c r="B7" t="str">
        <f t="shared" si="1"/>
        <v>6K</v>
      </c>
      <c r="C7">
        <v>393216</v>
      </c>
      <c r="D7" s="1">
        <v>3.9609E-5</v>
      </c>
      <c r="E7">
        <v>194.47860204899999</v>
      </c>
      <c r="F7" s="1">
        <v>3.9609E-5</v>
      </c>
      <c r="G7">
        <v>211.84598623299999</v>
      </c>
      <c r="H7" s="1">
        <v>4.7729000000000003E-5</v>
      </c>
      <c r="I7">
        <v>64.104058348999999</v>
      </c>
      <c r="J7" s="1">
        <v>4.9400999999999997E-5</v>
      </c>
      <c r="K7">
        <v>91.136681413000005</v>
      </c>
      <c r="L7" s="1">
        <v>3.7743650549131703E-5</v>
      </c>
      <c r="M7">
        <v>22.564370908000001</v>
      </c>
      <c r="O7" s="3">
        <f t="shared" si="2"/>
        <v>0</v>
      </c>
      <c r="P7" s="3">
        <f t="shared" si="3"/>
        <v>4.7094080912628371</v>
      </c>
      <c r="Q7" s="1">
        <f t="shared" si="4"/>
        <v>20.500391325203875</v>
      </c>
      <c r="R7" s="1">
        <f t="shared" si="5"/>
        <v>24.721654169506923</v>
      </c>
      <c r="T7">
        <f t="shared" si="6"/>
        <v>0.91801881879934044</v>
      </c>
      <c r="U7">
        <f t="shared" si="7"/>
        <v>8.6188355457341519</v>
      </c>
      <c r="V7">
        <f t="shared" si="8"/>
        <v>3.033795473450454</v>
      </c>
      <c r="W7">
        <f t="shared" si="9"/>
        <v>2.1339223574280703</v>
      </c>
    </row>
    <row r="8" spans="1:23" x14ac:dyDescent="0.25">
      <c r="A8">
        <f t="shared" si="0"/>
        <v>8</v>
      </c>
      <c r="B8" t="str">
        <f t="shared" si="1"/>
        <v>8K</v>
      </c>
      <c r="C8">
        <v>524288</v>
      </c>
      <c r="D8" s="1">
        <v>5.1431999999999998E-5</v>
      </c>
      <c r="E8">
        <v>318.133361003</v>
      </c>
      <c r="F8" s="1">
        <v>4.5590000000000002E-5</v>
      </c>
      <c r="G8">
        <v>264.65043876700003</v>
      </c>
      <c r="H8" s="1">
        <v>7.2519000000000001E-5</v>
      </c>
      <c r="I8">
        <v>166.68966360900001</v>
      </c>
      <c r="J8" s="1">
        <v>7.9071999999999896E-5</v>
      </c>
      <c r="K8">
        <v>141.93961356</v>
      </c>
      <c r="L8">
        <v>1.82870260374105E-4</v>
      </c>
      <c r="M8">
        <v>11.300921281999999</v>
      </c>
      <c r="O8" s="3">
        <f t="shared" si="2"/>
        <v>11.358687198631195</v>
      </c>
      <c r="P8" s="3">
        <f t="shared" si="3"/>
        <v>255.55735801466986</v>
      </c>
      <c r="Q8" s="1">
        <f t="shared" si="4"/>
        <v>40.999766682221193</v>
      </c>
      <c r="R8" s="1">
        <f t="shared" si="5"/>
        <v>53.740861720329555</v>
      </c>
      <c r="T8">
        <f t="shared" si="6"/>
        <v>1.2020889233555614</v>
      </c>
      <c r="U8">
        <f t="shared" si="7"/>
        <v>28.151099637311855</v>
      </c>
      <c r="V8">
        <f t="shared" si="8"/>
        <v>1.9085368229504494</v>
      </c>
      <c r="W8">
        <f t="shared" si="9"/>
        <v>2.2413289216721748</v>
      </c>
    </row>
    <row r="9" spans="1:23" x14ac:dyDescent="0.25">
      <c r="A9">
        <f t="shared" si="0"/>
        <v>12</v>
      </c>
      <c r="B9" t="str">
        <f t="shared" si="1"/>
        <v>12K</v>
      </c>
      <c r="C9">
        <v>786432</v>
      </c>
      <c r="D9" s="1">
        <v>7.5819E-5</v>
      </c>
      <c r="E9">
        <v>446.99524919300001</v>
      </c>
      <c r="F9" s="1">
        <v>6.6099999999999994E-5</v>
      </c>
      <c r="G9">
        <v>307.132403802</v>
      </c>
      <c r="H9" s="1">
        <v>9.0921999999999994E-5</v>
      </c>
      <c r="I9">
        <v>187.716041628</v>
      </c>
      <c r="J9" s="1">
        <v>8.5028E-5</v>
      </c>
      <c r="K9">
        <v>117.24783669599999</v>
      </c>
      <c r="L9" s="1">
        <v>8.7986691572636296E-5</v>
      </c>
      <c r="M9">
        <v>19.770756387999999</v>
      </c>
      <c r="O9" s="3">
        <f t="shared" si="2"/>
        <v>12.818686608897515</v>
      </c>
      <c r="P9" s="3">
        <f t="shared" si="3"/>
        <v>16.04834088109352</v>
      </c>
      <c r="Q9" s="1">
        <f t="shared" si="4"/>
        <v>19.919809018847513</v>
      </c>
      <c r="R9" s="1">
        <f t="shared" si="5"/>
        <v>12.146031997256623</v>
      </c>
      <c r="T9">
        <f t="shared" si="6"/>
        <v>1.4553829021608733</v>
      </c>
      <c r="U9">
        <f t="shared" si="7"/>
        <v>22.608909867722964</v>
      </c>
      <c r="V9">
        <f t="shared" si="8"/>
        <v>2.3812309556304085</v>
      </c>
      <c r="W9">
        <f t="shared" si="9"/>
        <v>3.8123965591959585</v>
      </c>
    </row>
    <row r="10" spans="1:23" x14ac:dyDescent="0.25">
      <c r="A10">
        <f t="shared" si="0"/>
        <v>16</v>
      </c>
      <c r="B10" t="str">
        <f t="shared" si="1"/>
        <v>16K</v>
      </c>
      <c r="C10">
        <v>1048576</v>
      </c>
      <c r="D10" s="1">
        <v>9.7078999999999997E-5</v>
      </c>
      <c r="E10">
        <v>587.456686709</v>
      </c>
      <c r="F10" s="1">
        <v>8.6562000000000002E-5</v>
      </c>
      <c r="G10">
        <v>281.07504571099997</v>
      </c>
      <c r="H10">
        <v>1.41829E-4</v>
      </c>
      <c r="I10">
        <v>302.03209155600001</v>
      </c>
      <c r="J10">
        <v>1.55041E-4</v>
      </c>
      <c r="K10">
        <v>239.912740348</v>
      </c>
      <c r="L10">
        <v>7.0248339119019802E-4</v>
      </c>
      <c r="M10">
        <v>5.7355561210000001</v>
      </c>
      <c r="O10" s="3">
        <f t="shared" si="2"/>
        <v>10.833444926297133</v>
      </c>
      <c r="P10" s="3">
        <f t="shared" si="3"/>
        <v>623.62034136136344</v>
      </c>
      <c r="Q10" s="1">
        <f t="shared" si="4"/>
        <v>46.096478126062287</v>
      </c>
      <c r="R10" s="1">
        <f t="shared" si="5"/>
        <v>59.706012628889873</v>
      </c>
      <c r="T10">
        <f t="shared" si="6"/>
        <v>2.0900350126173071</v>
      </c>
      <c r="U10">
        <f t="shared" si="7"/>
        <v>102.4236663918435</v>
      </c>
      <c r="V10">
        <f t="shared" si="8"/>
        <v>1.9450141330431412</v>
      </c>
      <c r="W10">
        <f t="shared" si="9"/>
        <v>2.4486264708446828</v>
      </c>
    </row>
    <row r="11" spans="1:23" x14ac:dyDescent="0.25">
      <c r="A11">
        <f t="shared" si="0"/>
        <v>40</v>
      </c>
      <c r="B11" t="str">
        <f t="shared" si="1"/>
        <v>40K</v>
      </c>
      <c r="C11">
        <v>2621440</v>
      </c>
      <c r="D11">
        <v>2.2127400000000001E-4</v>
      </c>
      <c r="E11">
        <v>1467.8052845560001</v>
      </c>
      <c r="F11">
        <v>2.0949599999999999E-4</v>
      </c>
      <c r="G11">
        <v>366.67925496999999</v>
      </c>
      <c r="H11">
        <v>2.8573899999999899E-4</v>
      </c>
      <c r="I11">
        <v>755.07445962099996</v>
      </c>
      <c r="J11">
        <v>2.5687399999999998E-4</v>
      </c>
      <c r="K11">
        <v>262.96373397600001</v>
      </c>
      <c r="L11">
        <v>9.0512478674513604E-4</v>
      </c>
      <c r="M11">
        <v>15.753674999999999</v>
      </c>
      <c r="O11" s="3">
        <f t="shared" si="2"/>
        <v>5.3228124406844106</v>
      </c>
      <c r="P11" s="3">
        <f t="shared" si="3"/>
        <v>309.05157711486032</v>
      </c>
      <c r="Q11" s="1">
        <f t="shared" si="4"/>
        <v>29.133562912949095</v>
      </c>
      <c r="R11" s="1">
        <f t="shared" si="5"/>
        <v>16.088650270705084</v>
      </c>
      <c r="T11">
        <f t="shared" si="6"/>
        <v>4.0029678926780008</v>
      </c>
      <c r="U11">
        <f t="shared" si="7"/>
        <v>93.172246130252148</v>
      </c>
      <c r="V11">
        <f t="shared" si="8"/>
        <v>1.9439212462473519</v>
      </c>
      <c r="W11">
        <f t="shared" si="9"/>
        <v>5.581778378192495</v>
      </c>
    </row>
    <row r="12" spans="1:23" x14ac:dyDescent="0.25">
      <c r="A12">
        <f t="shared" si="0"/>
        <v>64</v>
      </c>
      <c r="B12" t="str">
        <f t="shared" si="1"/>
        <v>64K</v>
      </c>
      <c r="C12">
        <v>4194304</v>
      </c>
      <c r="D12">
        <v>3.4141199999999998E-4</v>
      </c>
      <c r="E12">
        <v>2526.0914123729999</v>
      </c>
      <c r="F12">
        <v>3.3232899999999899E-4</v>
      </c>
      <c r="G12">
        <v>522.92021577599996</v>
      </c>
      <c r="H12">
        <v>4.5657899999999998E-4</v>
      </c>
      <c r="I12">
        <v>175.032846482</v>
      </c>
      <c r="J12">
        <v>5.4541799999999999E-4</v>
      </c>
      <c r="K12">
        <v>438.37590776399998</v>
      </c>
      <c r="L12">
        <v>2.81002183985998E-3</v>
      </c>
      <c r="M12">
        <v>12.606619705</v>
      </c>
      <c r="O12" s="3">
        <f t="shared" si="2"/>
        <v>2.6604220121146835</v>
      </c>
      <c r="P12" s="3">
        <f t="shared" si="3"/>
        <v>723.05889654141617</v>
      </c>
      <c r="Q12" s="1">
        <f t="shared" si="4"/>
        <v>33.732557730835481</v>
      </c>
      <c r="R12" s="1">
        <f t="shared" si="5"/>
        <v>59.753611472355985</v>
      </c>
      <c r="T12">
        <f t="shared" si="6"/>
        <v>4.8307396351551377</v>
      </c>
      <c r="U12">
        <f t="shared" si="7"/>
        <v>200.37817206234189</v>
      </c>
      <c r="V12">
        <f t="shared" si="8"/>
        <v>14.432099249627285</v>
      </c>
      <c r="W12">
        <f t="shared" si="9"/>
        <v>5.7623864989700193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C6BF-D3C7-4839-B19E-3E4513CA44C7}">
  <dimension ref="A1:W8"/>
  <sheetViews>
    <sheetView workbookViewId="0">
      <selection activeCell="C19" sqref="C19:R33"/>
    </sheetView>
  </sheetViews>
  <sheetFormatPr defaultRowHeight="15" x14ac:dyDescent="0.25"/>
  <cols>
    <col min="1" max="1" width="13.5703125" customWidth="1"/>
    <col min="2" max="2" width="12.140625" customWidth="1"/>
    <col min="3" max="3" width="13" customWidth="1"/>
    <col min="7" max="7" width="12.5703125" customWidth="1"/>
    <col min="13" max="13" width="14.5703125" customWidth="1"/>
    <col min="16" max="16" width="11.85546875" customWidth="1"/>
    <col min="20" max="20" width="16" customWidth="1"/>
  </cols>
  <sheetData>
    <row r="1" spans="1:2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2" t="s">
        <v>12</v>
      </c>
      <c r="K1" s="2" t="s">
        <v>13</v>
      </c>
      <c r="L1" s="2" t="s">
        <v>16</v>
      </c>
      <c r="M1" s="2" t="s">
        <v>17</v>
      </c>
      <c r="O1" s="2" t="s">
        <v>11</v>
      </c>
      <c r="P1" s="2" t="s">
        <v>18</v>
      </c>
      <c r="Q1" s="2" t="s">
        <v>21</v>
      </c>
      <c r="R1" s="2" t="s">
        <v>14</v>
      </c>
      <c r="T1" s="2" t="s">
        <v>10</v>
      </c>
      <c r="U1" s="2" t="s">
        <v>19</v>
      </c>
      <c r="V1" s="2" t="s">
        <v>9</v>
      </c>
      <c r="W1" s="2" t="s">
        <v>15</v>
      </c>
    </row>
    <row r="2" spans="1:23" x14ac:dyDescent="0.25">
      <c r="A2">
        <f>C2/64</f>
        <v>128</v>
      </c>
      <c r="B2" t="str">
        <f>_xlfn.CONCAT(A2)</f>
        <v>128</v>
      </c>
      <c r="C2">
        <v>8192</v>
      </c>
      <c r="D2" s="1">
        <v>9.5542000000000001E-5</v>
      </c>
      <c r="E2">
        <v>292.96130582799998</v>
      </c>
      <c r="F2" s="1">
        <v>9.8669E-5</v>
      </c>
      <c r="G2">
        <v>167.58300795</v>
      </c>
      <c r="H2" s="1">
        <v>9.4587999999999996E-5</v>
      </c>
      <c r="I2">
        <v>153.66574782199999</v>
      </c>
      <c r="J2" s="1">
        <v>6.6410999999999998E-5</v>
      </c>
      <c r="K2">
        <v>68.917023642999993</v>
      </c>
      <c r="L2" s="1">
        <v>9.1479999999999998E-5</v>
      </c>
      <c r="M2">
        <v>157.64090020800001</v>
      </c>
      <c r="O2" s="3">
        <f>ABS(F2-$D2)/$D2*100</f>
        <v>3.2729061564547517</v>
      </c>
      <c r="P2" s="3">
        <f>ABS(L2-$D2)/$D2*100</f>
        <v>4.2515333570576317</v>
      </c>
      <c r="Q2" s="1">
        <f>ABS(H2-$D2)/$D2*100</f>
        <v>0.99851374264721771</v>
      </c>
      <c r="R2" s="1">
        <f>ABS(J2-$D2)/$D2*100</f>
        <v>30.490255594398281</v>
      </c>
      <c r="T2">
        <f>$E2/G2</f>
        <v>1.74815638776103</v>
      </c>
      <c r="U2">
        <f>$E2/M2</f>
        <v>1.8584092417732381</v>
      </c>
      <c r="V2">
        <f>$E2/I2</f>
        <v>1.9064841057966553</v>
      </c>
      <c r="W2">
        <f>$E2/K2</f>
        <v>4.2509280050395288</v>
      </c>
    </row>
    <row r="3" spans="1:23" x14ac:dyDescent="0.25">
      <c r="A3">
        <f t="shared" ref="A3:A8" si="0">C3/64</f>
        <v>192</v>
      </c>
      <c r="B3" t="str">
        <f t="shared" ref="B3:B7" si="1">_xlfn.CONCAT(A3)</f>
        <v>192</v>
      </c>
      <c r="C3">
        <v>12288</v>
      </c>
      <c r="D3">
        <v>1.4751900000000001E-4</v>
      </c>
      <c r="E3">
        <v>697.603149358</v>
      </c>
      <c r="F3">
        <v>1.53688E-4</v>
      </c>
      <c r="G3">
        <v>190.84930558100001</v>
      </c>
      <c r="H3">
        <v>2.27853E-4</v>
      </c>
      <c r="I3">
        <v>381.44684334499999</v>
      </c>
      <c r="J3">
        <v>2.0986400000000001E-4</v>
      </c>
      <c r="K3">
        <v>76.847236695000007</v>
      </c>
      <c r="L3">
        <v>2.1703299999999999E-4</v>
      </c>
      <c r="M3">
        <v>365.52065400800001</v>
      </c>
      <c r="O3" s="3">
        <f t="shared" ref="O3:O8" si="2">ABS(F3-$D3)/$D3*100</f>
        <v>4.1818342044075596</v>
      </c>
      <c r="P3" s="3">
        <f t="shared" ref="P3:P8" si="3">ABS(L3-$D3)/$D3*100</f>
        <v>47.122065632223631</v>
      </c>
      <c r="Q3" s="1">
        <f t="shared" ref="Q3:Q8" si="4">ABS(H3-$D3)/$D3*100</f>
        <v>54.456714050393508</v>
      </c>
      <c r="R3" s="1">
        <f t="shared" ref="R3:R8" si="5">ABS(J3-$D3)/$D3*100</f>
        <v>42.262352646099821</v>
      </c>
      <c r="T3">
        <f t="shared" ref="T3:T8" si="6">$E3/G3</f>
        <v>3.655256419373893</v>
      </c>
      <c r="U3">
        <f t="shared" ref="U3:U8" si="7">$E3/M3</f>
        <v>1.9085190992866079</v>
      </c>
      <c r="V3">
        <f t="shared" ref="V3:V8" si="8">$E3/I3</f>
        <v>1.8288345061150555</v>
      </c>
      <c r="W3">
        <f t="shared" ref="W3:W8" si="9">$E3/K3</f>
        <v>9.077790944217373</v>
      </c>
    </row>
    <row r="4" spans="1:23" x14ac:dyDescent="0.25">
      <c r="A4">
        <f t="shared" si="0"/>
        <v>256</v>
      </c>
      <c r="B4" t="str">
        <f t="shared" si="1"/>
        <v>256</v>
      </c>
      <c r="C4">
        <v>16384</v>
      </c>
      <c r="D4">
        <v>2.4644499999999998E-4</v>
      </c>
      <c r="E4">
        <v>1101.8817788169999</v>
      </c>
      <c r="F4">
        <v>2.5836700000000002E-4</v>
      </c>
      <c r="G4">
        <v>188.10292672899999</v>
      </c>
      <c r="H4">
        <v>6.0982500000000004E-4</v>
      </c>
      <c r="I4">
        <v>765.71328304799999</v>
      </c>
      <c r="J4">
        <v>7.1764400000000003E-4</v>
      </c>
      <c r="K4">
        <v>112.98441160599999</v>
      </c>
      <c r="L4">
        <v>6.0734299999999999E-4</v>
      </c>
      <c r="M4">
        <v>781.30531012899996</v>
      </c>
      <c r="O4" s="3">
        <f t="shared" si="2"/>
        <v>4.8375905374424484</v>
      </c>
      <c r="P4" s="3">
        <f t="shared" si="3"/>
        <v>146.44159954553757</v>
      </c>
      <c r="Q4" s="1">
        <f t="shared" si="4"/>
        <v>147.44872080991706</v>
      </c>
      <c r="R4" s="1">
        <f t="shared" si="5"/>
        <v>191.1984418430076</v>
      </c>
      <c r="T4">
        <f t="shared" si="6"/>
        <v>5.8578662117494948</v>
      </c>
      <c r="U4">
        <f t="shared" si="7"/>
        <v>1.410308831300622</v>
      </c>
      <c r="V4">
        <f t="shared" si="8"/>
        <v>1.4390265954782016</v>
      </c>
      <c r="W4">
        <f t="shared" si="9"/>
        <v>9.7525115469865842</v>
      </c>
    </row>
    <row r="5" spans="1:23" x14ac:dyDescent="0.25">
      <c r="A5">
        <f t="shared" si="0"/>
        <v>384</v>
      </c>
      <c r="B5" t="str">
        <f t="shared" si="1"/>
        <v>384</v>
      </c>
      <c r="C5">
        <v>24576</v>
      </c>
      <c r="D5">
        <v>4.9193700000000002E-4</v>
      </c>
      <c r="E5">
        <v>2376.7781878119999</v>
      </c>
      <c r="F5">
        <v>5.0890199999999999E-4</v>
      </c>
      <c r="G5">
        <v>217.008519476</v>
      </c>
      <c r="H5">
        <v>2.1875589999999999E-3</v>
      </c>
      <c r="I5">
        <v>2316.0565582670001</v>
      </c>
      <c r="J5">
        <v>3.0490740000000001E-3</v>
      </c>
      <c r="K5">
        <v>213.24722983999999</v>
      </c>
      <c r="L5">
        <v>2.1479340000000002E-3</v>
      </c>
      <c r="M5">
        <v>2237.8569424259999</v>
      </c>
      <c r="O5" s="3">
        <f t="shared" si="2"/>
        <v>3.4486123223095575</v>
      </c>
      <c r="P5" s="3">
        <f t="shared" si="3"/>
        <v>336.62786088462553</v>
      </c>
      <c r="Q5" s="1">
        <f t="shared" si="4"/>
        <v>344.68275409249554</v>
      </c>
      <c r="R5" s="1">
        <f t="shared" si="5"/>
        <v>519.80985370077872</v>
      </c>
      <c r="T5">
        <f t="shared" si="6"/>
        <v>10.952464878112119</v>
      </c>
      <c r="U5">
        <f t="shared" si="7"/>
        <v>1.0620778043280099</v>
      </c>
      <c r="V5">
        <f t="shared" si="8"/>
        <v>1.0262176799302496</v>
      </c>
      <c r="W5">
        <f t="shared" si="9"/>
        <v>11.14564625104534</v>
      </c>
    </row>
    <row r="6" spans="1:23" x14ac:dyDescent="0.25">
      <c r="A6">
        <f t="shared" si="0"/>
        <v>512</v>
      </c>
      <c r="B6" t="str">
        <f t="shared" si="1"/>
        <v>512</v>
      </c>
      <c r="C6">
        <v>32768</v>
      </c>
      <c r="D6">
        <v>8.0956300000000001E-4</v>
      </c>
      <c r="E6">
        <v>4143.1919232099999</v>
      </c>
      <c r="F6">
        <v>8.5822199999999996E-4</v>
      </c>
      <c r="G6">
        <v>274.19898414099998</v>
      </c>
      <c r="H6">
        <v>5.284431E-3</v>
      </c>
      <c r="I6">
        <v>4708.1422833770002</v>
      </c>
      <c r="J6">
        <v>6.9734369999999999E-3</v>
      </c>
      <c r="K6">
        <v>414.06706011199998</v>
      </c>
      <c r="L6">
        <v>5.3591719999999997E-3</v>
      </c>
      <c r="M6">
        <v>5027.7032755199998</v>
      </c>
      <c r="O6" s="3">
        <f t="shared" si="2"/>
        <v>6.0105266668560624</v>
      </c>
      <c r="P6" s="3">
        <f t="shared" si="3"/>
        <v>561.98331692530405</v>
      </c>
      <c r="Q6" s="1">
        <f t="shared" si="4"/>
        <v>552.75105211083019</v>
      </c>
      <c r="R6" s="1">
        <f t="shared" si="5"/>
        <v>761.38286952343424</v>
      </c>
      <c r="T6">
        <f t="shared" si="6"/>
        <v>15.110165109435515</v>
      </c>
      <c r="U6">
        <f t="shared" si="7"/>
        <v>0.82407248323171622</v>
      </c>
      <c r="V6">
        <f t="shared" si="8"/>
        <v>0.88000567396578777</v>
      </c>
      <c r="W6">
        <f t="shared" si="9"/>
        <v>10.006089163647353</v>
      </c>
    </row>
    <row r="7" spans="1:23" x14ac:dyDescent="0.25">
      <c r="A7">
        <f t="shared" si="0"/>
        <v>768</v>
      </c>
      <c r="B7" t="str">
        <f t="shared" si="1"/>
        <v>768</v>
      </c>
      <c r="C7">
        <v>49152</v>
      </c>
      <c r="D7">
        <v>2.8843530000000001E-3</v>
      </c>
      <c r="E7">
        <v>10598.793025896999</v>
      </c>
      <c r="F7">
        <v>3.039562E-3</v>
      </c>
      <c r="G7">
        <v>516.792590432</v>
      </c>
      <c r="H7">
        <v>1.3824967000000001E-2</v>
      </c>
      <c r="I7">
        <v>11742.635850979999</v>
      </c>
      <c r="J7">
        <v>1.6284023000000002E-2</v>
      </c>
      <c r="K7">
        <v>759.19762640700003</v>
      </c>
      <c r="L7">
        <v>1.3811913E-2</v>
      </c>
      <c r="M7">
        <v>13117.186882857</v>
      </c>
      <c r="O7" s="3">
        <f t="shared" si="2"/>
        <v>5.3810681286236433</v>
      </c>
      <c r="P7" s="3">
        <f t="shared" si="3"/>
        <v>378.85654079095031</v>
      </c>
      <c r="Q7" s="1">
        <f t="shared" si="4"/>
        <v>379.30912062427871</v>
      </c>
      <c r="R7" s="1">
        <f t="shared" si="5"/>
        <v>464.56415008842544</v>
      </c>
      <c r="T7">
        <f t="shared" si="6"/>
        <v>20.508794479884472</v>
      </c>
      <c r="U7">
        <f t="shared" si="7"/>
        <v>0.80800808287245507</v>
      </c>
      <c r="V7">
        <f t="shared" si="8"/>
        <v>0.90259062449019578</v>
      </c>
      <c r="W7">
        <f t="shared" si="9"/>
        <v>13.960519181358803</v>
      </c>
    </row>
    <row r="8" spans="1:23" x14ac:dyDescent="0.25">
      <c r="A8">
        <f t="shared" si="0"/>
        <v>1024</v>
      </c>
      <c r="B8" t="str">
        <f>_xlfn.CONCAT(A8/1024,"K")</f>
        <v>1K</v>
      </c>
      <c r="C8">
        <v>65536</v>
      </c>
      <c r="D8">
        <v>8.3366369999999992E-3</v>
      </c>
      <c r="E8">
        <v>20957.062607595999</v>
      </c>
      <c r="F8">
        <v>8.7640459999999993E-3</v>
      </c>
      <c r="G8">
        <v>13276.431501879</v>
      </c>
      <c r="H8">
        <v>2.4938227E-2</v>
      </c>
      <c r="I8">
        <v>20695.759824057001</v>
      </c>
      <c r="J8">
        <v>2.8804007999999999E-2</v>
      </c>
      <c r="K8">
        <v>721.80991346600001</v>
      </c>
      <c r="L8">
        <v>2.4947916000000001E-2</v>
      </c>
      <c r="M8">
        <v>23378.988418181001</v>
      </c>
      <c r="O8" s="3">
        <f t="shared" si="2"/>
        <v>5.1268755014761966</v>
      </c>
      <c r="P8" s="3">
        <f t="shared" si="3"/>
        <v>199.25635481069887</v>
      </c>
      <c r="Q8" s="1">
        <f t="shared" si="4"/>
        <v>199.1401328857188</v>
      </c>
      <c r="R8" s="1">
        <f t="shared" si="5"/>
        <v>245.51112157096441</v>
      </c>
      <c r="T8">
        <f t="shared" si="6"/>
        <v>1.5785162304064888</v>
      </c>
      <c r="U8">
        <f t="shared" si="7"/>
        <v>0.8964058766246038</v>
      </c>
      <c r="V8">
        <f t="shared" si="8"/>
        <v>1.0126259091601584</v>
      </c>
      <c r="W8">
        <f t="shared" si="9"/>
        <v>29.034046521976947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C6B1-869A-4BB3-B9D5-9AF85D76D4B2}">
  <dimension ref="A1:V5"/>
  <sheetViews>
    <sheetView workbookViewId="0">
      <selection activeCell="C2" sqref="C2"/>
    </sheetView>
  </sheetViews>
  <sheetFormatPr defaultRowHeight="15" x14ac:dyDescent="0.25"/>
  <cols>
    <col min="3" max="3" width="16.7109375" customWidth="1"/>
  </cols>
  <sheetData>
    <row r="1" spans="1:22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11</v>
      </c>
      <c r="I1" s="2" t="s">
        <v>10</v>
      </c>
      <c r="J1" t="s">
        <v>6</v>
      </c>
      <c r="K1" t="s">
        <v>7</v>
      </c>
      <c r="L1" s="2" t="s">
        <v>8</v>
      </c>
      <c r="M1" s="2" t="s">
        <v>9</v>
      </c>
      <c r="N1" s="2" t="s">
        <v>12</v>
      </c>
      <c r="O1" s="2" t="s">
        <v>13</v>
      </c>
      <c r="P1" s="2" t="s">
        <v>14</v>
      </c>
      <c r="Q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</row>
    <row r="2" spans="1:22" x14ac:dyDescent="0.25">
      <c r="A2">
        <f t="shared" ref="A2:A5" si="0">C2/64</f>
        <v>16</v>
      </c>
      <c r="B2" t="str">
        <f>_xlfn.CONCAT(A2)</f>
        <v>16</v>
      </c>
      <c r="C2">
        <v>1024</v>
      </c>
      <c r="D2">
        <v>7.9940299999999996E-4</v>
      </c>
      <c r="E2">
        <v>545.64438676600003</v>
      </c>
      <c r="F2">
        <v>7.9807700000000001E-4</v>
      </c>
      <c r="G2">
        <v>271.24621816199999</v>
      </c>
      <c r="H2">
        <f>ABS(D2-F2)/D2*100</f>
        <v>0.16587378331078981</v>
      </c>
      <c r="I2">
        <f>E2/G2</f>
        <v>2.0116202558080185</v>
      </c>
      <c r="J2">
        <v>8.0926299999999995E-4</v>
      </c>
      <c r="K2">
        <v>268.65101086999999</v>
      </c>
      <c r="L2" s="2">
        <f>(J2-D2)/D2*100</f>
        <v>1.2334204400033513</v>
      </c>
      <c r="M2" s="2">
        <f>E2/K2</f>
        <v>2.0310527959637454</v>
      </c>
      <c r="N2" s="2"/>
      <c r="O2" s="2"/>
      <c r="P2" s="2"/>
      <c r="Q2" s="2"/>
      <c r="S2">
        <v>2.06607176263515E-4</v>
      </c>
      <c r="T2">
        <v>47.177351012000003</v>
      </c>
      <c r="U2" s="3">
        <f t="shared" ref="U2:U5" si="1">(S2-D2)/D2*100</f>
        <v>-74.154815998499501</v>
      </c>
      <c r="V2">
        <f>E2/T2</f>
        <v>11.565812303179342</v>
      </c>
    </row>
    <row r="3" spans="1:22" x14ac:dyDescent="0.25">
      <c r="A3">
        <f t="shared" si="0"/>
        <v>32</v>
      </c>
      <c r="B3" t="str">
        <f t="shared" ref="B3:B5" si="2">_xlfn.CONCAT(A3)</f>
        <v>32</v>
      </c>
      <c r="C3">
        <f>C2*2</f>
        <v>2048</v>
      </c>
      <c r="D3">
        <v>9.8855600000000003E-4</v>
      </c>
      <c r="E3">
        <v>820.20102693599995</v>
      </c>
      <c r="F3">
        <v>8.9421399999999995E-4</v>
      </c>
      <c r="G3">
        <v>260.86935427600002</v>
      </c>
      <c r="H3">
        <f t="shared" ref="H3:H5" si="3">ABS(D3-F3)/D3*100</f>
        <v>9.5434148394223559</v>
      </c>
      <c r="I3">
        <f t="shared" ref="I3:I5" si="4">E3/G3</f>
        <v>3.1441064789397473</v>
      </c>
      <c r="J3" s="1">
        <v>1.9856879999999898E-3</v>
      </c>
      <c r="K3">
        <v>285.478993758</v>
      </c>
      <c r="L3" s="2">
        <f>(J3-D3)/D3*100</f>
        <v>100.8675279903202</v>
      </c>
      <c r="M3" s="2">
        <f>E3/K3</f>
        <v>2.8730696298841618</v>
      </c>
      <c r="N3" s="1">
        <v>3.0904999999999901E-5</v>
      </c>
      <c r="O3">
        <v>58.917747415999997</v>
      </c>
      <c r="P3">
        <f t="shared" ref="P3:P5" si="5">(N3-D3)/D3*100</f>
        <v>-96.873722884692427</v>
      </c>
      <c r="Q3">
        <f>E3/O3</f>
        <v>13.921119915614121</v>
      </c>
      <c r="S3">
        <v>8.6361092080182E-4</v>
      </c>
      <c r="T3">
        <v>86.863645653999995</v>
      </c>
      <c r="U3" s="3">
        <f t="shared" si="1"/>
        <v>-12.639150356497764</v>
      </c>
      <c r="V3">
        <f>E3/T3</f>
        <v>9.4423969977390705</v>
      </c>
    </row>
    <row r="4" spans="1:22" x14ac:dyDescent="0.25">
      <c r="A4">
        <f t="shared" si="0"/>
        <v>64</v>
      </c>
      <c r="B4" t="str">
        <f t="shared" si="2"/>
        <v>64</v>
      </c>
      <c r="C4">
        <f>C3*2</f>
        <v>4096</v>
      </c>
      <c r="D4">
        <v>1.6417160000000001E-3</v>
      </c>
      <c r="E4">
        <v>1224.775447496</v>
      </c>
      <c r="F4">
        <v>1.787442E-3</v>
      </c>
      <c r="G4">
        <v>288.72578519299998</v>
      </c>
      <c r="H4">
        <f t="shared" si="3"/>
        <v>8.8764439160000812</v>
      </c>
      <c r="I4">
        <f t="shared" si="4"/>
        <v>4.2420023091366561</v>
      </c>
      <c r="J4" s="1">
        <v>5.3522629999999899E-3</v>
      </c>
      <c r="K4">
        <v>313.13140600200001</v>
      </c>
      <c r="L4" s="2">
        <f>(J4-D4)/D4*100</f>
        <v>226.01637554851081</v>
      </c>
      <c r="M4" s="2">
        <f>E4/K4</f>
        <v>3.9113784948424408</v>
      </c>
      <c r="N4" s="1">
        <v>7.9816999999999998E-5</v>
      </c>
      <c r="O4">
        <v>98.496067607000001</v>
      </c>
      <c r="P4">
        <f t="shared" si="5"/>
        <v>-95.138196862307495</v>
      </c>
      <c r="Q4">
        <f t="shared" ref="Q4:Q5" si="6">E4/O4</f>
        <v>12.434764932777444</v>
      </c>
      <c r="S4">
        <v>4.03778906142587E-4</v>
      </c>
      <c r="T4">
        <v>23.776966218999998</v>
      </c>
      <c r="U4" s="3">
        <f t="shared" si="1"/>
        <v>-75.405069686682296</v>
      </c>
      <c r="V4">
        <f t="shared" ref="V4:V5" si="7">E4/T4</f>
        <v>51.511005912827137</v>
      </c>
    </row>
    <row r="5" spans="1:22" x14ac:dyDescent="0.25">
      <c r="A5">
        <f t="shared" si="0"/>
        <v>128</v>
      </c>
      <c r="B5" t="str">
        <f t="shared" si="2"/>
        <v>128</v>
      </c>
      <c r="C5">
        <f>C4*2</f>
        <v>8192</v>
      </c>
      <c r="D5">
        <v>2.19622E-3</v>
      </c>
      <c r="E5">
        <v>1849.8270427130001</v>
      </c>
      <c r="F5">
        <v>2.1685279999999999E-3</v>
      </c>
      <c r="G5">
        <v>277.20454204100002</v>
      </c>
      <c r="H5">
        <f t="shared" si="3"/>
        <v>1.2608937173871546</v>
      </c>
      <c r="I5">
        <f t="shared" si="4"/>
        <v>6.6731483874438133</v>
      </c>
      <c r="J5">
        <v>9.4659370000000007E-3</v>
      </c>
      <c r="K5">
        <v>2873.1682590700002</v>
      </c>
      <c r="L5" s="2">
        <f>(J5-D5)/D5*100</f>
        <v>331.01041789984606</v>
      </c>
      <c r="M5" s="2">
        <f>E5/K5</f>
        <v>0.64382830238830502</v>
      </c>
      <c r="N5">
        <v>1.4648299999999999E-4</v>
      </c>
      <c r="O5">
        <v>165.50282342</v>
      </c>
      <c r="P5">
        <f t="shared" si="5"/>
        <v>-93.330221926765091</v>
      </c>
      <c r="Q5">
        <f t="shared" si="6"/>
        <v>11.177011995853722</v>
      </c>
      <c r="S5">
        <v>6.0298626770084404E-4</v>
      </c>
      <c r="T5">
        <v>60.890825055000001</v>
      </c>
      <c r="U5" s="3">
        <f t="shared" si="1"/>
        <v>-72.544359504018544</v>
      </c>
      <c r="V5">
        <f t="shared" si="7"/>
        <v>30.37940512453449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40d0d8-eb95-4d95-b1ed-ef7b4f6bd0b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3EB16DDD4874E9559A6B180F10303" ma:contentTypeVersion="15" ma:contentTypeDescription="Create a new document." ma:contentTypeScope="" ma:versionID="3cfc2171fa82d9b1df426422255bf240">
  <xsd:schema xmlns:xsd="http://www.w3.org/2001/XMLSchema" xmlns:xs="http://www.w3.org/2001/XMLSchema" xmlns:p="http://schemas.microsoft.com/office/2006/metadata/properties" xmlns:ns3="43360e7c-060e-430c-bb6b-95ebce92fba6" xmlns:ns4="cc40d0d8-eb95-4d95-b1ed-ef7b4f6bd0b1" targetNamespace="http://schemas.microsoft.com/office/2006/metadata/properties" ma:root="true" ma:fieldsID="cda08300f72a678a2a03d85f4808ad79" ns3:_="" ns4:_="">
    <xsd:import namespace="43360e7c-060e-430c-bb6b-95ebce92fba6"/>
    <xsd:import namespace="cc40d0d8-eb95-4d95-b1ed-ef7b4f6bd0b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_activity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360e7c-060e-430c-bb6b-95ebce92fb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40d0d8-eb95-4d95-b1ed-ef7b4f6bd0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5C6FF9-8BFB-476F-93EF-F0F45B1B5FEA}">
  <ds:schemaRefs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3360e7c-060e-430c-bb6b-95ebce92fba6"/>
    <ds:schemaRef ds:uri="cc40d0d8-eb95-4d95-b1ed-ef7b4f6bd0b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825A47-A51E-48F7-865D-C3D79C5646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7C33C1-ACE9-41DE-B2D0-ED786A253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360e7c-060e-430c-bb6b-95ebce92fba6"/>
    <ds:schemaRef ds:uri="cc40d0d8-eb95-4d95-b1ed-ef7b4f6bd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relu</vt:lpstr>
      <vt:lpstr>conv</vt:lpstr>
      <vt:lpstr>matmul</vt:lpstr>
      <vt:lpstr>aes</vt:lpstr>
      <vt:lpstr>fir</vt:lpstr>
      <vt:lpstr>spmv</vt:lpstr>
      <vt:lpstr>pagerank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2023-08-08T05:12:36Z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0x0101006403EB16DDD4874E9559A6B180F10303</vt:lpwstr>
  </property>
</Properties>
</file>